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trlProps/ctrlProp39.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an\_Fire tools\"/>
    </mc:Choice>
  </mc:AlternateContent>
  <bookViews>
    <workbookView xWindow="0" yWindow="0" windowWidth="15360" windowHeight="9012"/>
  </bookViews>
  <sheets>
    <sheet name="ROS - VP" sheetId="43" r:id="rId1"/>
    <sheet name="Intensity - Intensité" sheetId="44" r:id="rId2"/>
    <sheet name="FMC Tool - Outil HF" sheetId="42" r:id="rId3"/>
    <sheet name="Settings" sheetId="24" state="hidden" r:id="rId4"/>
    <sheet name="Calcs-control1" sheetId="11" state="hidden" r:id="rId5"/>
    <sheet name="Calcs-control2" sheetId="36" state="hidden" r:id="rId6"/>
    <sheet name="Calcs-control3" sheetId="37" state="hidden" r:id="rId7"/>
    <sheet name="Calcs-control4" sheetId="38" state="hidden" r:id="rId8"/>
    <sheet name="Graph-outputs" sheetId="35" state="hidden" r:id="rId9"/>
    <sheet name="Notes" sheetId="19" r:id="rId10"/>
    <sheet name="About - Apropos" sheetId="23" r:id="rId11"/>
    <sheet name="Terms - Titres" sheetId="45" state="hidden" r:id="rId12"/>
  </sheets>
  <externalReferences>
    <externalReference r:id="rId13"/>
  </externalReferences>
  <definedNames>
    <definedName name="ISI" localSheetId="4">'Calcs-control1'!$A$4</definedName>
    <definedName name="ISI" localSheetId="5">'Calcs-control2'!$A$4</definedName>
    <definedName name="ISI" localSheetId="6">'Calcs-control3'!$A$4</definedName>
    <definedName name="ISI" localSheetId="7">'Calcs-control4'!$A$4</definedName>
    <definedName name="ISI" localSheetId="1">#REF!</definedName>
    <definedName name="ISI" localSheetId="0">#REF!</definedName>
    <definedName name="ISI">#REF!</definedName>
    <definedName name="_xlnm.Print_Area" localSheetId="10">'About - Apropos'!$A:$H</definedName>
    <definedName name="_xlnm.Print_Area" localSheetId="1">'Intensity - Intensité'!$A:$V</definedName>
    <definedName name="_xlnm.Print_Area" localSheetId="9">Notes!$A:$U</definedName>
    <definedName name="_xlnm.Print_Area" localSheetId="0">'ROS - VP'!$A:$V</definedName>
  </definedNames>
  <calcPr calcId="162913"/>
</workbook>
</file>

<file path=xl/calcChain.xml><?xml version="1.0" encoding="utf-8"?>
<calcChain xmlns="http://schemas.openxmlformats.org/spreadsheetml/2006/main">
  <c r="N50" i="45" l="1"/>
  <c r="C11" i="42" s="1"/>
  <c r="N52" i="45"/>
  <c r="E2" i="42" s="1"/>
  <c r="N51" i="45"/>
  <c r="E1" i="42" s="1"/>
  <c r="N46" i="45"/>
  <c r="D8" i="42" s="1"/>
  <c r="N47" i="45"/>
  <c r="E8" i="42" s="1"/>
  <c r="N48" i="45"/>
  <c r="G8" i="42" s="1"/>
  <c r="N45" i="45"/>
  <c r="C8" i="42" s="1"/>
  <c r="B6" i="42"/>
  <c r="N39" i="45"/>
  <c r="B5" i="42" s="1"/>
  <c r="N40" i="45"/>
  <c r="N41" i="45"/>
  <c r="B9" i="42" s="1"/>
  <c r="N42" i="45"/>
  <c r="B10" i="42" s="1"/>
  <c r="N43" i="45"/>
  <c r="B13" i="42" s="1"/>
  <c r="N38" i="45"/>
  <c r="B4" i="42" s="1"/>
  <c r="N36" i="45"/>
  <c r="B1" i="42" s="1"/>
  <c r="N34" i="45"/>
  <c r="B30" i="44" s="1"/>
  <c r="B20" i="44" l="1"/>
  <c r="B15" i="44"/>
  <c r="B25" i="44"/>
  <c r="N2" i="45" l="1"/>
  <c r="N29" i="45"/>
  <c r="N30" i="45"/>
  <c r="N31" i="45"/>
  <c r="N32" i="45"/>
  <c r="E15" i="44" s="1"/>
  <c r="N28" i="45"/>
  <c r="N18" i="45"/>
  <c r="C46" i="24" s="1"/>
  <c r="N5" i="45"/>
  <c r="N6" i="45"/>
  <c r="N21" i="45"/>
  <c r="N15" i="45"/>
  <c r="N16" i="45"/>
  <c r="N17" i="45"/>
  <c r="N26" i="45"/>
  <c r="A6" i="24" s="1"/>
  <c r="N25" i="45"/>
  <c r="A5" i="24" s="1"/>
  <c r="N23" i="45"/>
  <c r="N20" i="45"/>
  <c r="N14" i="45"/>
  <c r="E14" i="44" l="1"/>
  <c r="E29" i="44"/>
  <c r="E24" i="44"/>
  <c r="E19" i="44"/>
  <c r="C27" i="43"/>
  <c r="C27" i="44"/>
  <c r="C17" i="44"/>
  <c r="C22" i="44"/>
  <c r="C12" i="44"/>
  <c r="E8" i="43"/>
  <c r="E8" i="44"/>
  <c r="E7" i="43"/>
  <c r="E7" i="44"/>
  <c r="E15" i="43"/>
  <c r="E29" i="43"/>
  <c r="E9" i="43"/>
  <c r="E9" i="44"/>
  <c r="B7" i="43"/>
  <c r="B7" i="44"/>
  <c r="B29" i="43"/>
  <c r="B29" i="44"/>
  <c r="B24" i="44"/>
  <c r="B19" i="44"/>
  <c r="B14" i="44"/>
  <c r="B9" i="43"/>
  <c r="B9" i="44"/>
  <c r="B28" i="43"/>
  <c r="B28" i="44"/>
  <c r="B23" i="44"/>
  <c r="B13" i="44"/>
  <c r="B18" i="44"/>
  <c r="B8" i="43"/>
  <c r="B8" i="44"/>
  <c r="E14" i="43"/>
  <c r="E19" i="43"/>
  <c r="E24" i="43"/>
  <c r="B18" i="43"/>
  <c r="B14" i="43"/>
  <c r="B23" i="43"/>
  <c r="B13" i="43"/>
  <c r="B19" i="43"/>
  <c r="B24" i="43"/>
  <c r="C12" i="43"/>
  <c r="C17" i="43"/>
  <c r="C22" i="43"/>
  <c r="N4" i="45"/>
  <c r="N8" i="45"/>
  <c r="N9" i="45"/>
  <c r="N10" i="45"/>
  <c r="N11" i="45"/>
  <c r="N12" i="45"/>
  <c r="N3" i="45"/>
  <c r="A6" i="43" l="1"/>
  <c r="A6" i="44"/>
  <c r="A27" i="43"/>
  <c r="A27" i="44"/>
  <c r="A22" i="43"/>
  <c r="A22" i="44"/>
  <c r="A17" i="43"/>
  <c r="A17" i="44"/>
  <c r="A12" i="43"/>
  <c r="A12" i="44"/>
  <c r="A3" i="43"/>
  <c r="A3" i="44"/>
  <c r="A1" i="43"/>
  <c r="A1" i="44"/>
  <c r="H1" i="43"/>
  <c r="B166" i="38"/>
  <c r="B167" i="38"/>
  <c r="B168" i="38"/>
  <c r="B169" i="38"/>
  <c r="B170" i="38"/>
  <c r="B171" i="38"/>
  <c r="B172" i="38"/>
  <c r="B173" i="38"/>
  <c r="B174" i="38"/>
  <c r="B175" i="38"/>
  <c r="B176" i="38"/>
  <c r="B177" i="38"/>
  <c r="B178" i="38"/>
  <c r="B179" i="38"/>
  <c r="B180" i="38"/>
  <c r="B181" i="38"/>
  <c r="B182" i="38"/>
  <c r="B183" i="38"/>
  <c r="B184" i="38"/>
  <c r="B185" i="38"/>
  <c r="B186" i="38"/>
  <c r="B187" i="38"/>
  <c r="B188" i="38"/>
  <c r="B189" i="38"/>
  <c r="B190" i="38"/>
  <c r="B191" i="38"/>
  <c r="B192" i="38"/>
  <c r="B193" i="38"/>
  <c r="B194" i="38"/>
  <c r="B195" i="38"/>
  <c r="B196" i="38"/>
  <c r="B197" i="38"/>
  <c r="B198" i="38"/>
  <c r="B199" i="38"/>
  <c r="B200" i="38"/>
  <c r="B201" i="38"/>
  <c r="B202" i="38"/>
  <c r="B203" i="38"/>
  <c r="B165" i="38"/>
  <c r="B166" i="37"/>
  <c r="B167" i="37"/>
  <c r="B168" i="37"/>
  <c r="B169" i="37"/>
  <c r="B170" i="37"/>
  <c r="B171" i="37"/>
  <c r="B172" i="37"/>
  <c r="B173" i="37"/>
  <c r="B174" i="37"/>
  <c r="B175" i="37"/>
  <c r="B176" i="37"/>
  <c r="B177" i="37"/>
  <c r="B178" i="37"/>
  <c r="B179" i="37"/>
  <c r="B180" i="37"/>
  <c r="B181" i="37"/>
  <c r="B182" i="37"/>
  <c r="B183" i="37"/>
  <c r="B184" i="37"/>
  <c r="B185" i="37"/>
  <c r="B186" i="37"/>
  <c r="B187" i="37"/>
  <c r="B188" i="37"/>
  <c r="B189" i="37"/>
  <c r="B190" i="37"/>
  <c r="B191" i="37"/>
  <c r="B192" i="37"/>
  <c r="B193" i="37"/>
  <c r="B194" i="37"/>
  <c r="B195" i="37"/>
  <c r="B196" i="37"/>
  <c r="B197" i="37"/>
  <c r="B198" i="37"/>
  <c r="B199" i="37"/>
  <c r="B200" i="37"/>
  <c r="B201" i="37"/>
  <c r="B202" i="37"/>
  <c r="B203" i="37"/>
  <c r="B165" i="37"/>
  <c r="B166" i="36"/>
  <c r="B167" i="36"/>
  <c r="B168" i="36"/>
  <c r="B169" i="36"/>
  <c r="B170" i="36"/>
  <c r="B171" i="36"/>
  <c r="B172" i="36"/>
  <c r="B173" i="36"/>
  <c r="B174" i="36"/>
  <c r="B175" i="36"/>
  <c r="B176" i="36"/>
  <c r="B177" i="36"/>
  <c r="B178" i="36"/>
  <c r="B179" i="36"/>
  <c r="B180" i="36"/>
  <c r="B181" i="36"/>
  <c r="B182" i="36"/>
  <c r="B183" i="36"/>
  <c r="B184" i="36"/>
  <c r="B185" i="36"/>
  <c r="B186" i="36"/>
  <c r="B187" i="36"/>
  <c r="B188" i="36"/>
  <c r="B189" i="36"/>
  <c r="B190" i="36"/>
  <c r="B191" i="36"/>
  <c r="B192" i="36"/>
  <c r="B193" i="36"/>
  <c r="B194" i="36"/>
  <c r="B195" i="36"/>
  <c r="B196" i="36"/>
  <c r="B197" i="36"/>
  <c r="B198" i="36"/>
  <c r="B199" i="36"/>
  <c r="B200" i="36"/>
  <c r="B201" i="36"/>
  <c r="B202" i="36"/>
  <c r="B203" i="36"/>
  <c r="B165" i="36"/>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165" i="11"/>
  <c r="C8" i="38" l="1"/>
  <c r="B5" i="38" s="1"/>
  <c r="C8" i="37"/>
  <c r="B5" i="37" s="1"/>
  <c r="C8" i="36"/>
  <c r="B5" i="36" s="1"/>
  <c r="C8" i="11"/>
  <c r="B6" i="11" s="1"/>
  <c r="P6" i="24"/>
  <c r="P7" i="24"/>
  <c r="P8" i="24"/>
  <c r="P9" i="24"/>
  <c r="P10" i="24"/>
  <c r="P11" i="24"/>
  <c r="P12" i="24"/>
  <c r="P13" i="24"/>
  <c r="P14" i="24"/>
  <c r="P15" i="24"/>
  <c r="P16" i="24"/>
  <c r="P17" i="24"/>
  <c r="P18" i="24"/>
  <c r="P19" i="24"/>
  <c r="P20" i="24"/>
  <c r="P21" i="24"/>
  <c r="P22" i="24"/>
  <c r="Q6" i="24"/>
  <c r="Q7" i="24"/>
  <c r="Q8" i="24"/>
  <c r="Q9" i="24"/>
  <c r="Q10" i="24"/>
  <c r="Q11" i="24"/>
  <c r="Q12" i="24"/>
  <c r="Q13" i="24"/>
  <c r="Q14" i="24"/>
  <c r="Q15" i="24"/>
  <c r="Q16" i="24"/>
  <c r="Q17" i="24"/>
  <c r="Q18" i="24"/>
  <c r="Q19" i="24"/>
  <c r="Q20" i="24"/>
  <c r="Q21" i="24"/>
  <c r="Q22" i="24"/>
  <c r="Q5" i="24"/>
  <c r="P5" i="24"/>
  <c r="O6" i="24"/>
  <c r="O7" i="24"/>
  <c r="O8" i="24"/>
  <c r="O9" i="24"/>
  <c r="O10" i="24"/>
  <c r="O11" i="24"/>
  <c r="O12" i="24"/>
  <c r="O13" i="24"/>
  <c r="O14" i="24"/>
  <c r="O15" i="24"/>
  <c r="O16" i="24"/>
  <c r="O17" i="24"/>
  <c r="O18" i="24"/>
  <c r="O19" i="24"/>
  <c r="O20" i="24"/>
  <c r="O21" i="24"/>
  <c r="O22" i="24"/>
  <c r="O5" i="24"/>
  <c r="N6" i="24"/>
  <c r="N7" i="24"/>
  <c r="N8" i="24"/>
  <c r="N9" i="24"/>
  <c r="N10" i="24"/>
  <c r="N11" i="24"/>
  <c r="N12" i="24"/>
  <c r="N13" i="24"/>
  <c r="N14" i="24"/>
  <c r="N15" i="24"/>
  <c r="N16" i="24"/>
  <c r="N17" i="24"/>
  <c r="N18" i="24"/>
  <c r="N19" i="24"/>
  <c r="N20" i="24"/>
  <c r="N21" i="24"/>
  <c r="N22" i="24"/>
  <c r="N5" i="24"/>
  <c r="B22" i="38" l="1"/>
  <c r="B20" i="38"/>
  <c r="B19" i="38"/>
  <c r="B14" i="38"/>
  <c r="B12" i="38"/>
  <c r="B11" i="38"/>
  <c r="B6" i="38"/>
  <c r="B18" i="38"/>
  <c r="B10" i="38"/>
  <c r="B4" i="38"/>
  <c r="B17" i="38"/>
  <c r="B9" i="38"/>
  <c r="B24" i="38"/>
  <c r="B16" i="38"/>
  <c r="B8" i="38"/>
  <c r="B23" i="38"/>
  <c r="B15" i="38"/>
  <c r="B7" i="38"/>
  <c r="B21" i="38"/>
  <c r="B13" i="38"/>
  <c r="B12" i="37"/>
  <c r="B19" i="37"/>
  <c r="B11" i="37"/>
  <c r="B4" i="37"/>
  <c r="B17" i="37"/>
  <c r="B9" i="37"/>
  <c r="B20" i="37"/>
  <c r="B24" i="37"/>
  <c r="B16" i="37"/>
  <c r="B8" i="37"/>
  <c r="B18" i="37"/>
  <c r="B23" i="37"/>
  <c r="B15" i="37"/>
  <c r="B7" i="37"/>
  <c r="B10" i="37"/>
  <c r="B22" i="37"/>
  <c r="B14" i="37"/>
  <c r="B6" i="37"/>
  <c r="B21" i="37"/>
  <c r="B13" i="37"/>
  <c r="B11" i="36"/>
  <c r="B10" i="36"/>
  <c r="B4" i="36"/>
  <c r="B17" i="36"/>
  <c r="B9" i="36"/>
  <c r="B20" i="36"/>
  <c r="B18" i="36"/>
  <c r="B24" i="36"/>
  <c r="B16" i="36"/>
  <c r="B8" i="36"/>
  <c r="B12" i="36"/>
  <c r="B23" i="36"/>
  <c r="B15" i="36"/>
  <c r="B7" i="36"/>
  <c r="B19" i="36"/>
  <c r="B22" i="36"/>
  <c r="B14" i="36"/>
  <c r="B6" i="36"/>
  <c r="B21" i="36"/>
  <c r="B13" i="36"/>
  <c r="B20" i="11"/>
  <c r="B5" i="11"/>
  <c r="B18" i="11"/>
  <c r="B10" i="11"/>
  <c r="B17" i="11"/>
  <c r="B9" i="11"/>
  <c r="B21" i="11"/>
  <c r="B11" i="11"/>
  <c r="B4" i="11"/>
  <c r="B24" i="11"/>
  <c r="B16" i="11"/>
  <c r="B8" i="11"/>
  <c r="B13" i="11"/>
  <c r="B12" i="11"/>
  <c r="B23" i="11"/>
  <c r="B15" i="11"/>
  <c r="B7" i="11"/>
  <c r="B19" i="11"/>
  <c r="B22" i="11"/>
  <c r="B14" i="11"/>
  <c r="H1" i="44"/>
  <c r="B161" i="36" l="1"/>
  <c r="B161" i="11"/>
  <c r="D30" i="44"/>
  <c r="D20" i="44"/>
  <c r="D15" i="44"/>
  <c r="B161" i="37"/>
  <c r="D25" i="44"/>
  <c r="CZ5" i="35"/>
  <c r="CZ6" i="35"/>
  <c r="CZ7" i="35"/>
  <c r="CZ8" i="35"/>
  <c r="CZ9" i="35"/>
  <c r="CZ10" i="35"/>
  <c r="CZ11" i="35"/>
  <c r="CZ12" i="35"/>
  <c r="CZ13" i="35"/>
  <c r="CZ14" i="35"/>
  <c r="CZ15" i="35"/>
  <c r="CZ16" i="35"/>
  <c r="CZ17" i="35"/>
  <c r="CZ18" i="35"/>
  <c r="CZ19" i="35"/>
  <c r="CZ20" i="35"/>
  <c r="CZ21" i="35"/>
  <c r="CZ22" i="35"/>
  <c r="CZ23" i="35"/>
  <c r="CZ24" i="35"/>
  <c r="CZ25" i="35"/>
  <c r="CZ26" i="35"/>
  <c r="CZ27" i="35"/>
  <c r="CZ28" i="35"/>
  <c r="CZ29" i="35"/>
  <c r="CZ30" i="35"/>
  <c r="CZ31" i="35"/>
  <c r="CZ32" i="35"/>
  <c r="CZ33" i="35"/>
  <c r="CZ34" i="35"/>
  <c r="CZ35" i="35"/>
  <c r="CZ36" i="35"/>
  <c r="CZ37" i="35"/>
  <c r="CZ38" i="35"/>
  <c r="CZ39" i="35"/>
  <c r="CZ40" i="35"/>
  <c r="CZ41" i="35"/>
  <c r="CZ42" i="35"/>
  <c r="CZ43" i="35"/>
  <c r="CZ44" i="35"/>
  <c r="CZ45" i="35"/>
  <c r="CZ46" i="35"/>
  <c r="CZ47" i="35"/>
  <c r="CZ48" i="35"/>
  <c r="CZ49" i="35"/>
  <c r="CZ50" i="35"/>
  <c r="CZ51" i="35"/>
  <c r="CZ52" i="35"/>
  <c r="CZ53" i="35"/>
  <c r="CZ54" i="35"/>
  <c r="CZ55" i="35"/>
  <c r="CZ56" i="35"/>
  <c r="CZ57" i="35"/>
  <c r="CZ58" i="35"/>
  <c r="CZ59" i="35"/>
  <c r="CZ60" i="35"/>
  <c r="CZ61" i="35"/>
  <c r="CZ62" i="35"/>
  <c r="CZ63" i="35"/>
  <c r="CZ64" i="35"/>
  <c r="CZ65" i="35"/>
  <c r="CZ66" i="35"/>
  <c r="CZ67" i="35"/>
  <c r="CZ68" i="35"/>
  <c r="CZ69" i="35"/>
  <c r="CZ70" i="35"/>
  <c r="CZ71" i="35"/>
  <c r="CZ72" i="35"/>
  <c r="CZ73" i="35"/>
  <c r="CZ74" i="35"/>
  <c r="CZ4" i="35"/>
  <c r="M10" i="24"/>
  <c r="DI53" i="35" l="1"/>
  <c r="ED53" i="35"/>
  <c r="DP53" i="35"/>
  <c r="DW53" i="35"/>
  <c r="DI68" i="35"/>
  <c r="DW68" i="35"/>
  <c r="ED68" i="35"/>
  <c r="DP68" i="35"/>
  <c r="DI60" i="35"/>
  <c r="DW60" i="35"/>
  <c r="ED60" i="35"/>
  <c r="DP60" i="35"/>
  <c r="DI52" i="35"/>
  <c r="ED52" i="35"/>
  <c r="DP52" i="35"/>
  <c r="DW52" i="35"/>
  <c r="DI44" i="35"/>
  <c r="ED44" i="35"/>
  <c r="DP44" i="35"/>
  <c r="DW44" i="35"/>
  <c r="DI36" i="35"/>
  <c r="DW36" i="35"/>
  <c r="ED36" i="35"/>
  <c r="DP36" i="35"/>
  <c r="DI28" i="35"/>
  <c r="DW28" i="35"/>
  <c r="ED28" i="35"/>
  <c r="DP28" i="35"/>
  <c r="DI20" i="35"/>
  <c r="DW20" i="35"/>
  <c r="ED20" i="35"/>
  <c r="DP20" i="35"/>
  <c r="DI12" i="35"/>
  <c r="ED12" i="35"/>
  <c r="DP12" i="35"/>
  <c r="DW12" i="35"/>
  <c r="DI37" i="35"/>
  <c r="ED37" i="35"/>
  <c r="DP37" i="35"/>
  <c r="DW37" i="35"/>
  <c r="DI4" i="35"/>
  <c r="ED4" i="35"/>
  <c r="DW4" i="35"/>
  <c r="DP4" i="35"/>
  <c r="DI67" i="35"/>
  <c r="DW67" i="35"/>
  <c r="DP67" i="35"/>
  <c r="ED67" i="35"/>
  <c r="DI59" i="35"/>
  <c r="DP59" i="35"/>
  <c r="ED59" i="35"/>
  <c r="DW59" i="35"/>
  <c r="DI51" i="35"/>
  <c r="DP51" i="35"/>
  <c r="DW51" i="35"/>
  <c r="ED51" i="35"/>
  <c r="DI43" i="35"/>
  <c r="DW43" i="35"/>
  <c r="ED43" i="35"/>
  <c r="DP43" i="35"/>
  <c r="DI35" i="35"/>
  <c r="ED35" i="35"/>
  <c r="DP35" i="35"/>
  <c r="DW35" i="35"/>
  <c r="DI27" i="35"/>
  <c r="DW27" i="35"/>
  <c r="ED27" i="35"/>
  <c r="DP27" i="35"/>
  <c r="DI19" i="35"/>
  <c r="DP19" i="35"/>
  <c r="DW19" i="35"/>
  <c r="ED19" i="35"/>
  <c r="DI11" i="35"/>
  <c r="DW11" i="35"/>
  <c r="DP11" i="35"/>
  <c r="ED11" i="35"/>
  <c r="DI29" i="35"/>
  <c r="ED29" i="35"/>
  <c r="DP29" i="35"/>
  <c r="DW29" i="35"/>
  <c r="DI74" i="35"/>
  <c r="ED74" i="35"/>
  <c r="DW74" i="35"/>
  <c r="DP74" i="35"/>
  <c r="DI66" i="35"/>
  <c r="DP66" i="35"/>
  <c r="ED66" i="35"/>
  <c r="DW66" i="35"/>
  <c r="DI58" i="35"/>
  <c r="ED58" i="35"/>
  <c r="DW58" i="35"/>
  <c r="DP58" i="35"/>
  <c r="DI50" i="35"/>
  <c r="DW50" i="35"/>
  <c r="DP50" i="35"/>
  <c r="ED50" i="35"/>
  <c r="DI42" i="35"/>
  <c r="DW42" i="35"/>
  <c r="ED42" i="35"/>
  <c r="DP42" i="35"/>
  <c r="DI34" i="35"/>
  <c r="ED34" i="35"/>
  <c r="DP34" i="35"/>
  <c r="DW34" i="35"/>
  <c r="DI26" i="35"/>
  <c r="DW26" i="35"/>
  <c r="DP26" i="35"/>
  <c r="ED26" i="35"/>
  <c r="DI18" i="35"/>
  <c r="DW18" i="35"/>
  <c r="DP18" i="35"/>
  <c r="ED18" i="35"/>
  <c r="DI10" i="35"/>
  <c r="ED10" i="35"/>
  <c r="DW10" i="35"/>
  <c r="DP10" i="35"/>
  <c r="DI69" i="35"/>
  <c r="ED69" i="35"/>
  <c r="DP69" i="35"/>
  <c r="DW69" i="35"/>
  <c r="DI21" i="35"/>
  <c r="ED21" i="35"/>
  <c r="DP21" i="35"/>
  <c r="DW21" i="35"/>
  <c r="DI73" i="35"/>
  <c r="DW73" i="35"/>
  <c r="ED73" i="35"/>
  <c r="DP73" i="35"/>
  <c r="DI65" i="35"/>
  <c r="DW65" i="35"/>
  <c r="ED65" i="35"/>
  <c r="DP65" i="35"/>
  <c r="DI57" i="35"/>
  <c r="DW57" i="35"/>
  <c r="ED57" i="35"/>
  <c r="DP57" i="35"/>
  <c r="DI49" i="35"/>
  <c r="DW49" i="35"/>
  <c r="DP49" i="35"/>
  <c r="ED49" i="35"/>
  <c r="DI41" i="35"/>
  <c r="ED41" i="35"/>
  <c r="DP41" i="35"/>
  <c r="DW41" i="35"/>
  <c r="DI33" i="35"/>
  <c r="DW33" i="35"/>
  <c r="ED33" i="35"/>
  <c r="DP33" i="35"/>
  <c r="DI25" i="35"/>
  <c r="DW25" i="35"/>
  <c r="ED25" i="35"/>
  <c r="DP25" i="35"/>
  <c r="DI17" i="35"/>
  <c r="DP17" i="35"/>
  <c r="ED17" i="35"/>
  <c r="DW17" i="35"/>
  <c r="DI9" i="35"/>
  <c r="DW9" i="35"/>
  <c r="DP9" i="35"/>
  <c r="ED9" i="35"/>
  <c r="DI45" i="35"/>
  <c r="ED45" i="35"/>
  <c r="DP45" i="35"/>
  <c r="DW45" i="35"/>
  <c r="DI72" i="35"/>
  <c r="ED72" i="35"/>
  <c r="DW72" i="35"/>
  <c r="DP72" i="35"/>
  <c r="DI64" i="35"/>
  <c r="DP64" i="35"/>
  <c r="DW64" i="35"/>
  <c r="ED64" i="35"/>
  <c r="DI56" i="35"/>
  <c r="ED56" i="35"/>
  <c r="DW56" i="35"/>
  <c r="DP56" i="35"/>
  <c r="DI48" i="35"/>
  <c r="DP48" i="35"/>
  <c r="DW48" i="35"/>
  <c r="ED48" i="35"/>
  <c r="DI40" i="35"/>
  <c r="ED40" i="35"/>
  <c r="DW40" i="35"/>
  <c r="DP40" i="35"/>
  <c r="DI32" i="35"/>
  <c r="DP32" i="35"/>
  <c r="DW32" i="35"/>
  <c r="ED32" i="35"/>
  <c r="DI24" i="35"/>
  <c r="ED24" i="35"/>
  <c r="DP24" i="35"/>
  <c r="DW24" i="35"/>
  <c r="DI16" i="35"/>
  <c r="DP16" i="35"/>
  <c r="ED16" i="35"/>
  <c r="DW16" i="35"/>
  <c r="DI8" i="35"/>
  <c r="DW8" i="35"/>
  <c r="DP8" i="35"/>
  <c r="ED8" i="35"/>
  <c r="DI5" i="35"/>
  <c r="ED5" i="35"/>
  <c r="DP5" i="35"/>
  <c r="DW5" i="35"/>
  <c r="DI71" i="35"/>
  <c r="DP71" i="35"/>
  <c r="DW71" i="35"/>
  <c r="ED71" i="35"/>
  <c r="DI63" i="35"/>
  <c r="DW63" i="35"/>
  <c r="ED63" i="35"/>
  <c r="DP63" i="35"/>
  <c r="DI55" i="35"/>
  <c r="DW55" i="35"/>
  <c r="DP55" i="35"/>
  <c r="ED55" i="35"/>
  <c r="DI47" i="35"/>
  <c r="DP47" i="35"/>
  <c r="DW47" i="35"/>
  <c r="ED47" i="35"/>
  <c r="DI39" i="35"/>
  <c r="DW39" i="35"/>
  <c r="ED39" i="35"/>
  <c r="DP39" i="35"/>
  <c r="DI31" i="35"/>
  <c r="DP31" i="35"/>
  <c r="DW31" i="35"/>
  <c r="ED31" i="35"/>
  <c r="DI23" i="35"/>
  <c r="DW23" i="35"/>
  <c r="ED23" i="35"/>
  <c r="DP23" i="35"/>
  <c r="DI15" i="35"/>
  <c r="DW15" i="35"/>
  <c r="ED15" i="35"/>
  <c r="DP15" i="35"/>
  <c r="DI7" i="35"/>
  <c r="DW7" i="35"/>
  <c r="ED7" i="35"/>
  <c r="DP7" i="35"/>
  <c r="DI61" i="35"/>
  <c r="ED61" i="35"/>
  <c r="DP61" i="35"/>
  <c r="DW61" i="35"/>
  <c r="DI13" i="35"/>
  <c r="ED13" i="35"/>
  <c r="DP13" i="35"/>
  <c r="DW13" i="35"/>
  <c r="DI70" i="35"/>
  <c r="DW70" i="35"/>
  <c r="DP70" i="35"/>
  <c r="ED70" i="35"/>
  <c r="DI62" i="35"/>
  <c r="DW62" i="35"/>
  <c r="ED62" i="35"/>
  <c r="DP62" i="35"/>
  <c r="DI54" i="35"/>
  <c r="DW54" i="35"/>
  <c r="DP54" i="35"/>
  <c r="ED54" i="35"/>
  <c r="DI46" i="35"/>
  <c r="DW46" i="35"/>
  <c r="ED46" i="35"/>
  <c r="DP46" i="35"/>
  <c r="DI38" i="35"/>
  <c r="DW38" i="35"/>
  <c r="DP38" i="35"/>
  <c r="ED38" i="35"/>
  <c r="DI30" i="35"/>
  <c r="DW30" i="35"/>
  <c r="ED30" i="35"/>
  <c r="DP30" i="35"/>
  <c r="DI22" i="35"/>
  <c r="DW22" i="35"/>
  <c r="ED22" i="35"/>
  <c r="DP22" i="35"/>
  <c r="DI14" i="35"/>
  <c r="DW14" i="35"/>
  <c r="ED14" i="35"/>
  <c r="DP14" i="35"/>
  <c r="DI6" i="35"/>
  <c r="DW6" i="35"/>
  <c r="ED6" i="35"/>
  <c r="DP6" i="35"/>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5" i="24"/>
  <c r="BR5" i="35"/>
  <c r="BR6" i="35"/>
  <c r="BR7" i="35"/>
  <c r="BR8" i="35"/>
  <c r="BR9" i="35"/>
  <c r="BR10" i="35"/>
  <c r="BR11" i="35"/>
  <c r="BR12" i="35"/>
  <c r="BR13" i="35"/>
  <c r="BR14" i="35"/>
  <c r="BR15" i="35"/>
  <c r="BR16" i="35"/>
  <c r="BR17" i="35"/>
  <c r="BR18" i="35"/>
  <c r="BR19" i="35"/>
  <c r="BR20" i="35"/>
  <c r="BR21" i="35"/>
  <c r="BR22" i="35"/>
  <c r="BR23" i="35"/>
  <c r="BR24" i="35"/>
  <c r="BR25" i="35"/>
  <c r="BR26" i="35"/>
  <c r="BR27" i="35"/>
  <c r="BR28" i="35"/>
  <c r="BR29" i="35"/>
  <c r="BR30" i="35"/>
  <c r="BR31" i="35"/>
  <c r="BR32" i="35"/>
  <c r="BR33" i="35"/>
  <c r="BR34" i="35"/>
  <c r="BR35" i="35"/>
  <c r="BR36" i="35"/>
  <c r="BR37" i="35"/>
  <c r="BR38" i="35"/>
  <c r="BR39" i="35"/>
  <c r="BR40" i="35"/>
  <c r="BR41" i="35"/>
  <c r="BR42" i="35"/>
  <c r="BR43" i="35"/>
  <c r="BR44" i="35"/>
  <c r="BR45" i="35"/>
  <c r="BR46" i="35"/>
  <c r="BR47" i="35"/>
  <c r="BR48" i="35"/>
  <c r="BR49" i="35"/>
  <c r="BR50" i="35"/>
  <c r="BR51" i="35"/>
  <c r="BR52" i="35"/>
  <c r="BR53" i="35"/>
  <c r="BR54" i="35"/>
  <c r="BR55" i="35"/>
  <c r="BR56" i="35"/>
  <c r="BR57" i="35"/>
  <c r="BR58" i="35"/>
  <c r="BR59" i="35"/>
  <c r="BR60" i="35"/>
  <c r="BR61" i="35"/>
  <c r="BR62" i="35"/>
  <c r="BR63" i="35"/>
  <c r="BR64" i="35"/>
  <c r="BR65" i="35"/>
  <c r="BR66" i="35"/>
  <c r="BR67" i="35"/>
  <c r="BR68" i="35"/>
  <c r="BR69" i="35"/>
  <c r="BR70" i="35"/>
  <c r="BR71" i="35"/>
  <c r="BR72" i="35"/>
  <c r="BR73" i="35"/>
  <c r="BR74" i="35"/>
  <c r="BR4" i="35"/>
  <c r="AJ5" i="35"/>
  <c r="AJ6" i="35"/>
  <c r="AJ7" i="35"/>
  <c r="AJ8" i="35"/>
  <c r="AJ9" i="35"/>
  <c r="AJ10" i="35"/>
  <c r="AJ11" i="35"/>
  <c r="AJ12" i="35"/>
  <c r="AJ13" i="35"/>
  <c r="AJ14" i="35"/>
  <c r="AJ15" i="35"/>
  <c r="AJ16" i="35"/>
  <c r="AJ17" i="35"/>
  <c r="AJ18" i="35"/>
  <c r="AJ19" i="35"/>
  <c r="AJ20" i="35"/>
  <c r="AJ21" i="35"/>
  <c r="AJ22" i="35"/>
  <c r="AJ23" i="35"/>
  <c r="AJ24" i="35"/>
  <c r="AJ25" i="35"/>
  <c r="AJ26" i="35"/>
  <c r="AJ27" i="35"/>
  <c r="AJ28" i="35"/>
  <c r="AJ29" i="35"/>
  <c r="AJ30" i="35"/>
  <c r="AJ31" i="35"/>
  <c r="AJ32" i="35"/>
  <c r="AJ33" i="35"/>
  <c r="AJ34" i="35"/>
  <c r="AJ35" i="35"/>
  <c r="AJ36" i="35"/>
  <c r="AJ37" i="35"/>
  <c r="AJ38" i="35"/>
  <c r="AJ39" i="35"/>
  <c r="AJ40" i="35"/>
  <c r="AJ41" i="35"/>
  <c r="AJ42" i="35"/>
  <c r="AJ43" i="35"/>
  <c r="AJ44" i="35"/>
  <c r="AJ45" i="35"/>
  <c r="AJ46" i="35"/>
  <c r="AJ47" i="35"/>
  <c r="AJ48" i="35"/>
  <c r="AJ49" i="35"/>
  <c r="AJ50" i="35"/>
  <c r="AJ51" i="35"/>
  <c r="AJ52" i="35"/>
  <c r="AJ53" i="35"/>
  <c r="AJ54" i="35"/>
  <c r="AJ55" i="35"/>
  <c r="AJ56" i="35"/>
  <c r="AJ57" i="35"/>
  <c r="AJ58" i="35"/>
  <c r="AJ59" i="35"/>
  <c r="AJ60" i="35"/>
  <c r="AJ61" i="35"/>
  <c r="AJ62" i="35"/>
  <c r="AJ63" i="35"/>
  <c r="AJ64" i="35"/>
  <c r="AJ65" i="35"/>
  <c r="AJ66" i="35"/>
  <c r="AJ67" i="35"/>
  <c r="AJ68" i="35"/>
  <c r="AJ69" i="35"/>
  <c r="AJ70" i="35"/>
  <c r="AJ71" i="35"/>
  <c r="AJ72" i="35"/>
  <c r="AJ73" i="35"/>
  <c r="AJ74" i="35"/>
  <c r="AJ4" i="35"/>
  <c r="A5" i="35"/>
  <c r="A6" i="35"/>
  <c r="A7" i="35"/>
  <c r="A8" i="35"/>
  <c r="A9" i="35"/>
  <c r="A10" i="35"/>
  <c r="A11" i="35"/>
  <c r="A12" i="35"/>
  <c r="A13" i="35"/>
  <c r="A14" i="35"/>
  <c r="A15" i="35"/>
  <c r="A16" i="35"/>
  <c r="A17" i="35"/>
  <c r="A18" i="35"/>
  <c r="A19" i="35"/>
  <c r="A20" i="35"/>
  <c r="A21" i="35"/>
  <c r="A22" i="35"/>
  <c r="A23" i="35"/>
  <c r="A24" i="35"/>
  <c r="K24" i="35" s="1"/>
  <c r="A25" i="35"/>
  <c r="A26" i="35"/>
  <c r="A27" i="35"/>
  <c r="A28" i="35"/>
  <c r="A29" i="35"/>
  <c r="A30" i="35"/>
  <c r="A31" i="35"/>
  <c r="A32" i="35"/>
  <c r="A33" i="35"/>
  <c r="A34" i="35"/>
  <c r="A35" i="35"/>
  <c r="A36" i="35"/>
  <c r="A37" i="35"/>
  <c r="A38" i="35"/>
  <c r="A39" i="35"/>
  <c r="A40" i="35"/>
  <c r="A41" i="35"/>
  <c r="A42" i="35"/>
  <c r="A43" i="35"/>
  <c r="A44" i="35"/>
  <c r="A45" i="35"/>
  <c r="A46" i="35"/>
  <c r="A47" i="35"/>
  <c r="A48" i="35"/>
  <c r="A49" i="35"/>
  <c r="A50" i="35"/>
  <c r="A51" i="35"/>
  <c r="A52" i="35"/>
  <c r="A53" i="35"/>
  <c r="A54" i="35"/>
  <c r="A55" i="35"/>
  <c r="A56" i="35"/>
  <c r="A57" i="35"/>
  <c r="A58" i="35"/>
  <c r="A59" i="35"/>
  <c r="A60" i="35"/>
  <c r="A61" i="35"/>
  <c r="A62" i="35"/>
  <c r="A63" i="35"/>
  <c r="A64" i="35"/>
  <c r="A65" i="35"/>
  <c r="A66" i="35"/>
  <c r="A67" i="35"/>
  <c r="A68" i="35"/>
  <c r="A69" i="35"/>
  <c r="A70" i="35"/>
  <c r="A71" i="35"/>
  <c r="A72" i="35"/>
  <c r="A73" i="35"/>
  <c r="A74" i="35"/>
  <c r="A4" i="35"/>
  <c r="K42" i="35" l="1"/>
  <c r="Y42" i="35"/>
  <c r="AF42" i="35"/>
  <c r="R54" i="35"/>
  <c r="Y54" i="35"/>
  <c r="AF54" i="35"/>
  <c r="R38" i="35"/>
  <c r="Y38" i="35"/>
  <c r="AF38" i="35"/>
  <c r="R30" i="35"/>
  <c r="Y30" i="35"/>
  <c r="AF30" i="35"/>
  <c r="R6" i="35"/>
  <c r="Y6" i="35"/>
  <c r="AF6" i="35"/>
  <c r="K4" i="35"/>
  <c r="Y4" i="35"/>
  <c r="AF4" i="35"/>
  <c r="K67" i="35"/>
  <c r="Y67" i="35"/>
  <c r="AF67" i="35"/>
  <c r="K59" i="35"/>
  <c r="Y59" i="35"/>
  <c r="AF59" i="35"/>
  <c r="K51" i="35"/>
  <c r="Y51" i="35"/>
  <c r="AF51" i="35"/>
  <c r="K43" i="35"/>
  <c r="Y43" i="35"/>
  <c r="AF43" i="35"/>
  <c r="K35" i="35"/>
  <c r="AF35" i="35"/>
  <c r="Y35" i="35"/>
  <c r="K27" i="35"/>
  <c r="Y27" i="35"/>
  <c r="AF27" i="35"/>
  <c r="K19" i="35"/>
  <c r="Y19" i="35"/>
  <c r="AF19" i="35"/>
  <c r="K11" i="35"/>
  <c r="Y11" i="35"/>
  <c r="AF11" i="35"/>
  <c r="K74" i="35"/>
  <c r="Y74" i="35"/>
  <c r="AF74" i="35"/>
  <c r="K26" i="35"/>
  <c r="AF26" i="35"/>
  <c r="Y26" i="35"/>
  <c r="K65" i="35"/>
  <c r="Y65" i="35"/>
  <c r="AF65" i="35"/>
  <c r="K41" i="35"/>
  <c r="Y41" i="35"/>
  <c r="AF41" i="35"/>
  <c r="K25" i="35"/>
  <c r="Y25" i="35"/>
  <c r="AF25" i="35"/>
  <c r="K17" i="35"/>
  <c r="Y17" i="35"/>
  <c r="AF17" i="35"/>
  <c r="K72" i="35"/>
  <c r="Y72" i="35"/>
  <c r="AF72" i="35"/>
  <c r="K64" i="35"/>
  <c r="Y64" i="35"/>
  <c r="AF64" i="35"/>
  <c r="R56" i="35"/>
  <c r="AF56" i="35"/>
  <c r="Y56" i="35"/>
  <c r="K48" i="35"/>
  <c r="Y48" i="35"/>
  <c r="AF48" i="35"/>
  <c r="K40" i="35"/>
  <c r="AF40" i="35"/>
  <c r="Y40" i="35"/>
  <c r="K32" i="35"/>
  <c r="Y32" i="35"/>
  <c r="AF32" i="35"/>
  <c r="R24" i="35"/>
  <c r="AF24" i="35"/>
  <c r="Y24" i="35"/>
  <c r="R16" i="35"/>
  <c r="Y16" i="35"/>
  <c r="AF16" i="35"/>
  <c r="K8" i="35"/>
  <c r="Y8" i="35"/>
  <c r="AF8" i="35"/>
  <c r="K58" i="35"/>
  <c r="Y58" i="35"/>
  <c r="AF58" i="35"/>
  <c r="K18" i="35"/>
  <c r="AF18" i="35"/>
  <c r="Y18" i="35"/>
  <c r="K73" i="35"/>
  <c r="Y73" i="35"/>
  <c r="AF73" i="35"/>
  <c r="K57" i="35"/>
  <c r="Y57" i="35"/>
  <c r="AF57" i="35"/>
  <c r="K49" i="35"/>
  <c r="Y49" i="35"/>
  <c r="AF49" i="35"/>
  <c r="K33" i="35"/>
  <c r="Y33" i="35"/>
  <c r="AF33" i="35"/>
  <c r="K9" i="35"/>
  <c r="Y9" i="35"/>
  <c r="AF9" i="35"/>
  <c r="K71" i="35"/>
  <c r="Y71" i="35"/>
  <c r="AF71" i="35"/>
  <c r="K63" i="35"/>
  <c r="Y63" i="35"/>
  <c r="AF63" i="35"/>
  <c r="K55" i="35"/>
  <c r="AF55" i="35"/>
  <c r="Y55" i="35"/>
  <c r="K47" i="35"/>
  <c r="Y47" i="35"/>
  <c r="AF47" i="35"/>
  <c r="K39" i="35"/>
  <c r="AF39" i="35"/>
  <c r="Y39" i="35"/>
  <c r="K31" i="35"/>
  <c r="Y31" i="35"/>
  <c r="AF31" i="35"/>
  <c r="K23" i="35"/>
  <c r="AF23" i="35"/>
  <c r="Y23" i="35"/>
  <c r="K15" i="35"/>
  <c r="Y15" i="35"/>
  <c r="AF15" i="35"/>
  <c r="K7" i="35"/>
  <c r="Y7" i="35"/>
  <c r="AF7" i="35"/>
  <c r="K66" i="35"/>
  <c r="Y66" i="35"/>
  <c r="AF66" i="35"/>
  <c r="K10" i="35"/>
  <c r="Y10" i="35"/>
  <c r="AF10" i="35"/>
  <c r="R62" i="35"/>
  <c r="Y62" i="35"/>
  <c r="AF62" i="35"/>
  <c r="R22" i="35"/>
  <c r="Y22" i="35"/>
  <c r="AF22" i="35"/>
  <c r="K69" i="35"/>
  <c r="Y69" i="35"/>
  <c r="AF69" i="35"/>
  <c r="K61" i="35"/>
  <c r="Y61" i="35"/>
  <c r="AF61" i="35"/>
  <c r="K53" i="35"/>
  <c r="Y53" i="35"/>
  <c r="AF53" i="35"/>
  <c r="K45" i="35"/>
  <c r="Y45" i="35"/>
  <c r="AF45" i="35"/>
  <c r="K37" i="35"/>
  <c r="Y37" i="35"/>
  <c r="AF37" i="35"/>
  <c r="K29" i="35"/>
  <c r="Y29" i="35"/>
  <c r="AF29" i="35"/>
  <c r="K21" i="35"/>
  <c r="Y21" i="35"/>
  <c r="AF21" i="35"/>
  <c r="K13" i="35"/>
  <c r="Y13" i="35"/>
  <c r="AF13" i="35"/>
  <c r="K5" i="35"/>
  <c r="Y5" i="35"/>
  <c r="AF5" i="35"/>
  <c r="K50" i="35"/>
  <c r="AF50" i="35"/>
  <c r="Y50" i="35"/>
  <c r="K34" i="35"/>
  <c r="AF34" i="35"/>
  <c r="Y34" i="35"/>
  <c r="R70" i="35"/>
  <c r="Y70" i="35"/>
  <c r="AF70" i="35"/>
  <c r="R46" i="35"/>
  <c r="AF46" i="35"/>
  <c r="Y46" i="35"/>
  <c r="R14" i="35"/>
  <c r="AF14" i="35"/>
  <c r="Y14" i="35"/>
  <c r="K68" i="35"/>
  <c r="AF68" i="35"/>
  <c r="Y68" i="35"/>
  <c r="K60" i="35"/>
  <c r="AF60" i="35"/>
  <c r="Y60" i="35"/>
  <c r="K52" i="35"/>
  <c r="AF52" i="35"/>
  <c r="Y52" i="35"/>
  <c r="K44" i="35"/>
  <c r="AF44" i="35"/>
  <c r="Y44" i="35"/>
  <c r="K36" i="35"/>
  <c r="AF36" i="35"/>
  <c r="Y36" i="35"/>
  <c r="K28" i="35"/>
  <c r="AF28" i="35"/>
  <c r="Y28" i="35"/>
  <c r="K20" i="35"/>
  <c r="AF20" i="35"/>
  <c r="Y20" i="35"/>
  <c r="K12" i="35"/>
  <c r="AF12" i="35"/>
  <c r="Y12" i="35"/>
  <c r="CA67" i="35"/>
  <c r="CO67" i="35"/>
  <c r="CV67" i="35"/>
  <c r="CA43" i="35"/>
  <c r="CO43" i="35"/>
  <c r="CV43" i="35"/>
  <c r="CA11" i="35"/>
  <c r="CO11" i="35"/>
  <c r="CV11" i="35"/>
  <c r="CA74" i="35"/>
  <c r="CO74" i="35"/>
  <c r="CV74" i="35"/>
  <c r="CA58" i="35"/>
  <c r="CV58" i="35"/>
  <c r="CO58" i="35"/>
  <c r="CA26" i="35"/>
  <c r="CV26" i="35"/>
  <c r="CO26" i="35"/>
  <c r="CA73" i="35"/>
  <c r="CO73" i="35"/>
  <c r="CV73" i="35"/>
  <c r="CA65" i="35"/>
  <c r="CO65" i="35"/>
  <c r="CV65" i="35"/>
  <c r="CA57" i="35"/>
  <c r="CO57" i="35"/>
  <c r="CV57" i="35"/>
  <c r="CA49" i="35"/>
  <c r="CO49" i="35"/>
  <c r="CV49" i="35"/>
  <c r="CA41" i="35"/>
  <c r="CO41" i="35"/>
  <c r="CV41" i="35"/>
  <c r="CA33" i="35"/>
  <c r="CO33" i="35"/>
  <c r="CV33" i="35"/>
  <c r="CA25" i="35"/>
  <c r="CO25" i="35"/>
  <c r="CV25" i="35"/>
  <c r="CA17" i="35"/>
  <c r="CO17" i="35"/>
  <c r="CV17" i="35"/>
  <c r="CA9" i="35"/>
  <c r="CO9" i="35"/>
  <c r="CV9" i="35"/>
  <c r="CA72" i="35"/>
  <c r="CO72" i="35"/>
  <c r="CV72" i="35"/>
  <c r="CA64" i="35"/>
  <c r="CO64" i="35"/>
  <c r="CV64" i="35"/>
  <c r="CA56" i="35"/>
  <c r="CO56" i="35"/>
  <c r="CV56" i="35"/>
  <c r="CA48" i="35"/>
  <c r="CO48" i="35"/>
  <c r="CV48" i="35"/>
  <c r="CA40" i="35"/>
  <c r="CO40" i="35"/>
  <c r="CV40" i="35"/>
  <c r="CA32" i="35"/>
  <c r="CO32" i="35"/>
  <c r="CV32" i="35"/>
  <c r="CA24" i="35"/>
  <c r="CO24" i="35"/>
  <c r="CV24" i="35"/>
  <c r="CA16" i="35"/>
  <c r="CO16" i="35"/>
  <c r="CV16" i="35"/>
  <c r="CA8" i="35"/>
  <c r="CO8" i="35"/>
  <c r="CV8" i="35"/>
  <c r="CA35" i="35"/>
  <c r="CO35" i="35"/>
  <c r="CV35" i="35"/>
  <c r="CA39" i="35"/>
  <c r="CO39" i="35"/>
  <c r="CV39" i="35"/>
  <c r="CA22" i="35"/>
  <c r="CO22" i="35"/>
  <c r="CV22" i="35"/>
  <c r="CA27" i="35"/>
  <c r="CO27" i="35"/>
  <c r="CV27" i="35"/>
  <c r="CA71" i="35"/>
  <c r="CO71" i="35"/>
  <c r="CV71" i="35"/>
  <c r="CA55" i="35"/>
  <c r="CO55" i="35"/>
  <c r="CV55" i="35"/>
  <c r="CA31" i="35"/>
  <c r="CO31" i="35"/>
  <c r="CV31" i="35"/>
  <c r="CA15" i="35"/>
  <c r="CO15" i="35"/>
  <c r="CV15" i="35"/>
  <c r="CA70" i="35"/>
  <c r="CO70" i="35"/>
  <c r="CV70" i="35"/>
  <c r="CA54" i="35"/>
  <c r="CO54" i="35"/>
  <c r="CV54" i="35"/>
  <c r="CA38" i="35"/>
  <c r="CO38" i="35"/>
  <c r="CV38" i="35"/>
  <c r="CA14" i="35"/>
  <c r="CO14" i="35"/>
  <c r="CV14" i="35"/>
  <c r="CA69" i="35"/>
  <c r="CV69" i="35"/>
  <c r="CO69" i="35"/>
  <c r="CA61" i="35"/>
  <c r="CV61" i="35"/>
  <c r="CO61" i="35"/>
  <c r="CA53" i="35"/>
  <c r="CV53" i="35"/>
  <c r="CO53" i="35"/>
  <c r="CA45" i="35"/>
  <c r="CV45" i="35"/>
  <c r="CO45" i="35"/>
  <c r="CA37" i="35"/>
  <c r="CV37" i="35"/>
  <c r="CO37" i="35"/>
  <c r="CA29" i="35"/>
  <c r="CV29" i="35"/>
  <c r="CO29" i="35"/>
  <c r="CA21" i="35"/>
  <c r="CV21" i="35"/>
  <c r="CO21" i="35"/>
  <c r="CA13" i="35"/>
  <c r="CV13" i="35"/>
  <c r="CO13" i="35"/>
  <c r="CA5" i="35"/>
  <c r="CV5" i="35"/>
  <c r="CO5" i="35"/>
  <c r="CA59" i="35"/>
  <c r="CO59" i="35"/>
  <c r="CV59" i="35"/>
  <c r="CA63" i="35"/>
  <c r="CO63" i="35"/>
  <c r="CV63" i="35"/>
  <c r="CA47" i="35"/>
  <c r="CO47" i="35"/>
  <c r="CV47" i="35"/>
  <c r="CA23" i="35"/>
  <c r="CO23" i="35"/>
  <c r="CV23" i="35"/>
  <c r="CA7" i="35"/>
  <c r="CO7" i="35"/>
  <c r="CV7" i="35"/>
  <c r="CA62" i="35"/>
  <c r="CO62" i="35"/>
  <c r="CV62" i="35"/>
  <c r="CA46" i="35"/>
  <c r="CO46" i="35"/>
  <c r="CV46" i="35"/>
  <c r="CA30" i="35"/>
  <c r="CO30" i="35"/>
  <c r="CV30" i="35"/>
  <c r="CA6" i="35"/>
  <c r="CO6" i="35"/>
  <c r="CV6" i="35"/>
  <c r="CA68" i="35"/>
  <c r="CO68" i="35"/>
  <c r="CV68" i="35"/>
  <c r="CA60" i="35"/>
  <c r="CO60" i="35"/>
  <c r="CV60" i="35"/>
  <c r="CA52" i="35"/>
  <c r="CO52" i="35"/>
  <c r="CV52" i="35"/>
  <c r="CA44" i="35"/>
  <c r="CO44" i="35"/>
  <c r="CV44" i="35"/>
  <c r="CA36" i="35"/>
  <c r="CO36" i="35"/>
  <c r="CV36" i="35"/>
  <c r="CA28" i="35"/>
  <c r="CO28" i="35"/>
  <c r="CV28" i="35"/>
  <c r="CA20" i="35"/>
  <c r="CO20" i="35"/>
  <c r="CV20" i="35"/>
  <c r="CA12" i="35"/>
  <c r="CO12" i="35"/>
  <c r="CV12" i="35"/>
  <c r="CA4" i="35"/>
  <c r="CO4" i="35"/>
  <c r="CV4" i="35"/>
  <c r="CA51" i="35"/>
  <c r="CO51" i="35"/>
  <c r="CV51" i="35"/>
  <c r="CA19" i="35"/>
  <c r="CO19" i="35"/>
  <c r="CV19" i="35"/>
  <c r="CA66" i="35"/>
  <c r="CV66" i="35"/>
  <c r="CO66" i="35"/>
  <c r="CA50" i="35"/>
  <c r="CV50" i="35"/>
  <c r="CO50" i="35"/>
  <c r="CA42" i="35"/>
  <c r="CV42" i="35"/>
  <c r="CO42" i="35"/>
  <c r="CA34" i="35"/>
  <c r="CO34" i="35"/>
  <c r="CV34" i="35"/>
  <c r="CA18" i="35"/>
  <c r="CV18" i="35"/>
  <c r="CO18" i="35"/>
  <c r="CA10" i="35"/>
  <c r="CV10" i="35"/>
  <c r="CO10" i="35"/>
  <c r="AS66" i="35"/>
  <c r="BN66" i="35"/>
  <c r="BG66" i="35"/>
  <c r="AS18" i="35"/>
  <c r="BG18" i="35"/>
  <c r="BN18" i="35"/>
  <c r="AS25" i="35"/>
  <c r="BG25" i="35"/>
  <c r="BN25" i="35"/>
  <c r="AZ72" i="35"/>
  <c r="BG72" i="35"/>
  <c r="BN72" i="35"/>
  <c r="AZ64" i="35"/>
  <c r="BG64" i="35"/>
  <c r="BN64" i="35"/>
  <c r="AZ56" i="35"/>
  <c r="BG56" i="35"/>
  <c r="BN56" i="35"/>
  <c r="AZ48" i="35"/>
  <c r="BG48" i="35"/>
  <c r="BN48" i="35"/>
  <c r="AZ40" i="35"/>
  <c r="BG40" i="35"/>
  <c r="BN40" i="35"/>
  <c r="AZ32" i="35"/>
  <c r="BG32" i="35"/>
  <c r="BN32" i="35"/>
  <c r="AZ24" i="35"/>
  <c r="BG24" i="35"/>
  <c r="BN24" i="35"/>
  <c r="AZ16" i="35"/>
  <c r="BG16" i="35"/>
  <c r="BN16" i="35"/>
  <c r="AZ8" i="35"/>
  <c r="BG8" i="35"/>
  <c r="BN8" i="35"/>
  <c r="AS42" i="35"/>
  <c r="BG42" i="35"/>
  <c r="BN42" i="35"/>
  <c r="AS41" i="35"/>
  <c r="BG41" i="35"/>
  <c r="BN41" i="35"/>
  <c r="AS71" i="35"/>
  <c r="BN71" i="35"/>
  <c r="BG71" i="35"/>
  <c r="AZ63" i="35"/>
  <c r="BN63" i="35"/>
  <c r="BG63" i="35"/>
  <c r="AZ55" i="35"/>
  <c r="BN55" i="35"/>
  <c r="BG55" i="35"/>
  <c r="AS47" i="35"/>
  <c r="BN47" i="35"/>
  <c r="BG47" i="35"/>
  <c r="AZ39" i="35"/>
  <c r="BN39" i="35"/>
  <c r="BG39" i="35"/>
  <c r="AZ31" i="35"/>
  <c r="BN31" i="35"/>
  <c r="BG31" i="35"/>
  <c r="AZ23" i="35"/>
  <c r="BN23" i="35"/>
  <c r="BG23" i="35"/>
  <c r="AZ15" i="35"/>
  <c r="BN15" i="35"/>
  <c r="BG15" i="35"/>
  <c r="AZ7" i="35"/>
  <c r="BN7" i="35"/>
  <c r="BG7" i="35"/>
  <c r="AS58" i="35"/>
  <c r="BN58" i="35"/>
  <c r="BG58" i="35"/>
  <c r="AS10" i="35"/>
  <c r="BG10" i="35"/>
  <c r="BN10" i="35"/>
  <c r="AS57" i="35"/>
  <c r="BG57" i="35"/>
  <c r="BN57" i="35"/>
  <c r="AS17" i="35"/>
  <c r="BG17" i="35"/>
  <c r="BN17" i="35"/>
  <c r="AS70" i="35"/>
  <c r="BN70" i="35"/>
  <c r="BG70" i="35"/>
  <c r="AZ62" i="35"/>
  <c r="BN62" i="35"/>
  <c r="BG62" i="35"/>
  <c r="AZ54" i="35"/>
  <c r="BG54" i="35"/>
  <c r="BN54" i="35"/>
  <c r="AZ46" i="35"/>
  <c r="BN46" i="35"/>
  <c r="BG46" i="35"/>
  <c r="AZ38" i="35"/>
  <c r="BG38" i="35"/>
  <c r="BN38" i="35"/>
  <c r="AZ30" i="35"/>
  <c r="BG30" i="35"/>
  <c r="BN30" i="35"/>
  <c r="AZ22" i="35"/>
  <c r="BN22" i="35"/>
  <c r="BG22" i="35"/>
  <c r="AZ14" i="35"/>
  <c r="BG14" i="35"/>
  <c r="BN14" i="35"/>
  <c r="AS6" i="35"/>
  <c r="BG6" i="35"/>
  <c r="BN6" i="35"/>
  <c r="AS74" i="35"/>
  <c r="BG74" i="35"/>
  <c r="BN74" i="35"/>
  <c r="AS26" i="35"/>
  <c r="BN26" i="35"/>
  <c r="BG26" i="35"/>
  <c r="AS33" i="35"/>
  <c r="BG33" i="35"/>
  <c r="BN33" i="35"/>
  <c r="AS69" i="35"/>
  <c r="BN69" i="35"/>
  <c r="BG69" i="35"/>
  <c r="AS61" i="35"/>
  <c r="BG61" i="35"/>
  <c r="BN61" i="35"/>
  <c r="AS53" i="35"/>
  <c r="BG53" i="35"/>
  <c r="BN53" i="35"/>
  <c r="AS45" i="35"/>
  <c r="BN45" i="35"/>
  <c r="BG45" i="35"/>
  <c r="AS37" i="35"/>
  <c r="BG37" i="35"/>
  <c r="BN37" i="35"/>
  <c r="AS29" i="35"/>
  <c r="BG29" i="35"/>
  <c r="BN29" i="35"/>
  <c r="AS21" i="35"/>
  <c r="BN21" i="35"/>
  <c r="BG21" i="35"/>
  <c r="AS13" i="35"/>
  <c r="BG13" i="35"/>
  <c r="BN13" i="35"/>
  <c r="AS5" i="35"/>
  <c r="BG5" i="35"/>
  <c r="BN5" i="35"/>
  <c r="AS50" i="35"/>
  <c r="BN50" i="35"/>
  <c r="BG50" i="35"/>
  <c r="AS65" i="35"/>
  <c r="BG65" i="35"/>
  <c r="BN65" i="35"/>
  <c r="AS49" i="35"/>
  <c r="BG49" i="35"/>
  <c r="BN49" i="35"/>
  <c r="AS68" i="35"/>
  <c r="BG68" i="35"/>
  <c r="BN68" i="35"/>
  <c r="AS60" i="35"/>
  <c r="BN60" i="35"/>
  <c r="BG60" i="35"/>
  <c r="AS52" i="35"/>
  <c r="BG52" i="35"/>
  <c r="BN52" i="35"/>
  <c r="AS44" i="35"/>
  <c r="BG44" i="35"/>
  <c r="BN44" i="35"/>
  <c r="AS36" i="35"/>
  <c r="BN36" i="35"/>
  <c r="BG36" i="35"/>
  <c r="AS28" i="35"/>
  <c r="BG28" i="35"/>
  <c r="BN28" i="35"/>
  <c r="AS20" i="35"/>
  <c r="BG20" i="35"/>
  <c r="BN20" i="35"/>
  <c r="AS12" i="35"/>
  <c r="BG12" i="35"/>
  <c r="BN12" i="35"/>
  <c r="AS34" i="35"/>
  <c r="BN34" i="35"/>
  <c r="BG34" i="35"/>
  <c r="AS73" i="35"/>
  <c r="BG73" i="35"/>
  <c r="BN73" i="35"/>
  <c r="AS9" i="35"/>
  <c r="BG9" i="35"/>
  <c r="BN9" i="35"/>
  <c r="AS4" i="35"/>
  <c r="BG4" i="35"/>
  <c r="BN4" i="35"/>
  <c r="AS67" i="35"/>
  <c r="BN67" i="35"/>
  <c r="BG67" i="35"/>
  <c r="AS59" i="35"/>
  <c r="BG59" i="35"/>
  <c r="BN59" i="35"/>
  <c r="AS51" i="35"/>
  <c r="BN51" i="35"/>
  <c r="BG51" i="35"/>
  <c r="AS43" i="35"/>
  <c r="BN43" i="35"/>
  <c r="BG43" i="35"/>
  <c r="AS35" i="35"/>
  <c r="BG35" i="35"/>
  <c r="BN35" i="35"/>
  <c r="AS27" i="35"/>
  <c r="BG27" i="35"/>
  <c r="BN27" i="35"/>
  <c r="AS19" i="35"/>
  <c r="BN19" i="35"/>
  <c r="BG19" i="35"/>
  <c r="AS11" i="35"/>
  <c r="BG11" i="35"/>
  <c r="BN11" i="35"/>
  <c r="AS63" i="35"/>
  <c r="AS7" i="35"/>
  <c r="K56" i="35"/>
  <c r="K16" i="35"/>
  <c r="K6" i="35"/>
  <c r="K46" i="35"/>
  <c r="K62" i="35"/>
  <c r="K30" i="35"/>
  <c r="K38" i="35"/>
  <c r="K54" i="35"/>
  <c r="K70" i="35"/>
  <c r="K22" i="35"/>
  <c r="K14" i="35"/>
  <c r="R68" i="35"/>
  <c r="R60" i="35"/>
  <c r="R4" i="35"/>
  <c r="R67" i="35"/>
  <c r="R59" i="35"/>
  <c r="R51" i="35"/>
  <c r="R43" i="35"/>
  <c r="R35" i="35"/>
  <c r="R27" i="35"/>
  <c r="R19" i="35"/>
  <c r="R11" i="35"/>
  <c r="R20" i="35"/>
  <c r="R74" i="35"/>
  <c r="R66" i="35"/>
  <c r="R58" i="35"/>
  <c r="R50" i="35"/>
  <c r="R42" i="35"/>
  <c r="R34" i="35"/>
  <c r="R26" i="35"/>
  <c r="R18" i="35"/>
  <c r="R10" i="35"/>
  <c r="R44" i="35"/>
  <c r="R73" i="35"/>
  <c r="R65" i="35"/>
  <c r="R57" i="35"/>
  <c r="R49" i="35"/>
  <c r="R41" i="35"/>
  <c r="R33" i="35"/>
  <c r="R25" i="35"/>
  <c r="R17" i="35"/>
  <c r="R9" i="35"/>
  <c r="R36" i="35"/>
  <c r="R72" i="35"/>
  <c r="R64" i="35"/>
  <c r="R48" i="35"/>
  <c r="R40" i="35"/>
  <c r="R32" i="35"/>
  <c r="R8" i="35"/>
  <c r="R12" i="35"/>
  <c r="R71" i="35"/>
  <c r="R63" i="35"/>
  <c r="R55" i="35"/>
  <c r="R47" i="35"/>
  <c r="R39" i="35"/>
  <c r="R31" i="35"/>
  <c r="R23" i="35"/>
  <c r="R15" i="35"/>
  <c r="R7" i="35"/>
  <c r="R28" i="35"/>
  <c r="R52" i="35"/>
  <c r="R69" i="35"/>
  <c r="R61" i="35"/>
  <c r="R53" i="35"/>
  <c r="R45" i="35"/>
  <c r="R37" i="35"/>
  <c r="R29" i="35"/>
  <c r="R21" i="35"/>
  <c r="R13" i="35"/>
  <c r="R5" i="35"/>
  <c r="CH59" i="35"/>
  <c r="CH51" i="35"/>
  <c r="CH24" i="35"/>
  <c r="CH16" i="35"/>
  <c r="CH6" i="35"/>
  <c r="CH22" i="35"/>
  <c r="CH46" i="35"/>
  <c r="CH19" i="35"/>
  <c r="CH43" i="35"/>
  <c r="CH35" i="35"/>
  <c r="CH14" i="35"/>
  <c r="CH32" i="35"/>
  <c r="CH11" i="35"/>
  <c r="CH4" i="35"/>
  <c r="CH30" i="35"/>
  <c r="CH8" i="35"/>
  <c r="CH67" i="35"/>
  <c r="CH27" i="35"/>
  <c r="CH68" i="35"/>
  <c r="CH60" i="35"/>
  <c r="CH52" i="35"/>
  <c r="CH44" i="35"/>
  <c r="CH36" i="35"/>
  <c r="CH28" i="35"/>
  <c r="CH20" i="35"/>
  <c r="CH12" i="35"/>
  <c r="CH74" i="35"/>
  <c r="CH66" i="35"/>
  <c r="CH58" i="35"/>
  <c r="CH50" i="35"/>
  <c r="CH42" i="35"/>
  <c r="CH34" i="35"/>
  <c r="CH26" i="35"/>
  <c r="CH18" i="35"/>
  <c r="CH10" i="35"/>
  <c r="CH73" i="35"/>
  <c r="CH65" i="35"/>
  <c r="CH57" i="35"/>
  <c r="CH49" i="35"/>
  <c r="CH41" i="35"/>
  <c r="CH33" i="35"/>
  <c r="CH25" i="35"/>
  <c r="CH17" i="35"/>
  <c r="CH9" i="35"/>
  <c r="CH72" i="35"/>
  <c r="CH64" i="35"/>
  <c r="CH56" i="35"/>
  <c r="CH48" i="35"/>
  <c r="CH40" i="35"/>
  <c r="CH71" i="35"/>
  <c r="CH63" i="35"/>
  <c r="CH55" i="35"/>
  <c r="CH47" i="35"/>
  <c r="CH39" i="35"/>
  <c r="CH31" i="35"/>
  <c r="CH23" i="35"/>
  <c r="CH15" i="35"/>
  <c r="CH7" i="35"/>
  <c r="CH70" i="35"/>
  <c r="CH62" i="35"/>
  <c r="CH54" i="35"/>
  <c r="CH38" i="35"/>
  <c r="CH69" i="35"/>
  <c r="CH61" i="35"/>
  <c r="CH53" i="35"/>
  <c r="CH45" i="35"/>
  <c r="CH37" i="35"/>
  <c r="CH29" i="35"/>
  <c r="CH21" i="35"/>
  <c r="CH13" i="35"/>
  <c r="CH5" i="35"/>
  <c r="AZ6" i="35"/>
  <c r="AZ5" i="35"/>
  <c r="AS64" i="35"/>
  <c r="AZ71" i="35"/>
  <c r="AS46" i="35"/>
  <c r="AZ53" i="35"/>
  <c r="AS30" i="35"/>
  <c r="AZ47" i="35"/>
  <c r="AZ70" i="35"/>
  <c r="AS23" i="35"/>
  <c r="AS22" i="35"/>
  <c r="AZ29" i="35"/>
  <c r="AS62" i="35"/>
  <c r="AS39" i="35"/>
  <c r="AS16" i="35"/>
  <c r="AZ69" i="35"/>
  <c r="AS40" i="35"/>
  <c r="AS56" i="35"/>
  <c r="AS38" i="35"/>
  <c r="AS15" i="35"/>
  <c r="AZ45" i="35"/>
  <c r="AS55" i="35"/>
  <c r="AS32" i="35"/>
  <c r="AS14" i="35"/>
  <c r="AZ21" i="35"/>
  <c r="AS72" i="35"/>
  <c r="AS54" i="35"/>
  <c r="AS31" i="35"/>
  <c r="AS8" i="35"/>
  <c r="AZ61" i="35"/>
  <c r="AS48" i="35"/>
  <c r="AZ37" i="35"/>
  <c r="AS24" i="35"/>
  <c r="AZ13" i="35"/>
  <c r="AZ68" i="35"/>
  <c r="AZ60" i="35"/>
  <c r="AZ52" i="35"/>
  <c r="AZ44" i="35"/>
  <c r="AZ36" i="35"/>
  <c r="AZ28" i="35"/>
  <c r="AZ20" i="35"/>
  <c r="AZ12" i="35"/>
  <c r="AZ4" i="35"/>
  <c r="AZ67" i="35"/>
  <c r="AZ59" i="35"/>
  <c r="AZ51" i="35"/>
  <c r="AZ43" i="35"/>
  <c r="AZ35" i="35"/>
  <c r="AZ27" i="35"/>
  <c r="AZ19" i="35"/>
  <c r="AZ11" i="35"/>
  <c r="AZ74" i="35"/>
  <c r="AZ66" i="35"/>
  <c r="AZ58" i="35"/>
  <c r="AZ50" i="35"/>
  <c r="AZ42" i="35"/>
  <c r="AZ34" i="35"/>
  <c r="AZ26" i="35"/>
  <c r="AZ18" i="35"/>
  <c r="AZ10" i="35"/>
  <c r="AZ73" i="35"/>
  <c r="AZ65" i="35"/>
  <c r="AZ57" i="35"/>
  <c r="AZ49" i="35"/>
  <c r="AZ41" i="35"/>
  <c r="AZ33" i="35"/>
  <c r="AZ25" i="35"/>
  <c r="AZ17" i="35"/>
  <c r="AZ9" i="35"/>
  <c r="J13" i="42" l="1"/>
  <c r="J12" i="42"/>
  <c r="J9" i="42"/>
  <c r="J10" i="42" s="1"/>
  <c r="J7" i="42"/>
  <c r="J8" i="42" s="1"/>
  <c r="C10" i="42" l="1"/>
  <c r="G10" i="42" s="1"/>
  <c r="G9" i="42"/>
  <c r="P3" i="42"/>
  <c r="P4" i="42" s="1"/>
  <c r="P5" i="42" s="1"/>
  <c r="P6" i="42" s="1"/>
  <c r="P7" i="42" s="1"/>
  <c r="P8" i="42" s="1"/>
  <c r="P9" i="42" s="1"/>
  <c r="P10" i="42" s="1"/>
  <c r="P11" i="42" s="1"/>
  <c r="P12" i="42" s="1"/>
  <c r="P13" i="42" s="1"/>
  <c r="P14" i="42" s="1"/>
  <c r="P15" i="42" s="1"/>
  <c r="P16" i="42" s="1"/>
  <c r="P17" i="42" s="1"/>
  <c r="P18" i="42" s="1"/>
  <c r="P19" i="42" s="1"/>
  <c r="P20" i="42" s="1"/>
  <c r="P21" i="42" s="1"/>
  <c r="P22" i="42" s="1"/>
  <c r="P23" i="42" s="1"/>
  <c r="P24" i="42" s="1"/>
  <c r="P25" i="42" s="1"/>
  <c r="P26" i="42" s="1"/>
  <c r="P27" i="42" s="1"/>
  <c r="P28" i="42" s="1"/>
  <c r="P29" i="42" s="1"/>
  <c r="P30" i="42" s="1"/>
  <c r="P31" i="42" s="1"/>
  <c r="P32" i="42" s="1"/>
  <c r="P33" i="42" s="1"/>
  <c r="P34" i="42" s="1"/>
  <c r="P35" i="42" s="1"/>
  <c r="P36" i="42" s="1"/>
  <c r="P37" i="42" s="1"/>
  <c r="P38" i="42" s="1"/>
  <c r="P39" i="42" s="1"/>
  <c r="P40" i="42" s="1"/>
  <c r="P41" i="42" s="1"/>
  <c r="P42" i="42" s="1"/>
  <c r="P43" i="42" s="1"/>
  <c r="P44" i="42" s="1"/>
  <c r="P45" i="42" s="1"/>
  <c r="P46" i="42" s="1"/>
  <c r="P47" i="42" s="1"/>
  <c r="P48" i="42" s="1"/>
  <c r="P49" i="42" s="1"/>
  <c r="P50" i="42" s="1"/>
  <c r="P51" i="42" s="1"/>
  <c r="P52" i="42" s="1"/>
  <c r="P53" i="42" s="1"/>
  <c r="P54" i="42" s="1"/>
  <c r="P55" i="42" s="1"/>
  <c r="P56" i="42" s="1"/>
  <c r="P57" i="42" s="1"/>
  <c r="P58" i="42" s="1"/>
  <c r="P59" i="42" s="1"/>
  <c r="P60" i="42" s="1"/>
  <c r="P61" i="42" s="1"/>
  <c r="P62" i="42" s="1"/>
  <c r="P63" i="42" s="1"/>
  <c r="P64" i="42" s="1"/>
  <c r="P65" i="42" s="1"/>
  <c r="P66" i="42" s="1"/>
  <c r="P67" i="42" s="1"/>
  <c r="P68" i="42" s="1"/>
  <c r="P69" i="42" s="1"/>
  <c r="P70" i="42" s="1"/>
  <c r="P71" i="42" s="1"/>
  <c r="P72" i="42" s="1"/>
  <c r="P73" i="42" s="1"/>
  <c r="P74" i="42" s="1"/>
  <c r="P75" i="42" s="1"/>
  <c r="P76" i="42" s="1"/>
  <c r="P77" i="42" s="1"/>
  <c r="P78" i="42" s="1"/>
  <c r="P79" i="42" s="1"/>
  <c r="P80" i="42" s="1"/>
  <c r="P81" i="42" s="1"/>
  <c r="P82" i="42" s="1"/>
  <c r="P83" i="42" s="1"/>
  <c r="P84" i="42" s="1"/>
  <c r="P85" i="42" s="1"/>
  <c r="P86" i="42" s="1"/>
  <c r="P87" i="42" s="1"/>
  <c r="P88" i="42" s="1"/>
  <c r="P89" i="42" s="1"/>
  <c r="P90" i="42" s="1"/>
  <c r="P91" i="42" s="1"/>
  <c r="P92" i="42" s="1"/>
  <c r="P93" i="42" s="1"/>
  <c r="P94" i="42" s="1"/>
  <c r="P95" i="42" s="1"/>
  <c r="P96" i="42" s="1"/>
  <c r="P97" i="42" s="1"/>
  <c r="P98" i="42" s="1"/>
  <c r="P99" i="42" s="1"/>
  <c r="P100" i="42" s="1"/>
  <c r="P101" i="42" s="1"/>
  <c r="P102" i="42" s="1"/>
  <c r="P103" i="42" s="1"/>
  <c r="P104" i="42" s="1"/>
  <c r="P105" i="42" s="1"/>
  <c r="P106" i="42" s="1"/>
  <c r="P107" i="42" s="1"/>
  <c r="P108" i="42" s="1"/>
  <c r="P109" i="42" s="1"/>
  <c r="P110" i="42" s="1"/>
  <c r="P111" i="42" s="1"/>
  <c r="P112" i="42" s="1"/>
  <c r="P113" i="42" s="1"/>
  <c r="P114" i="42" s="1"/>
  <c r="P115" i="42" s="1"/>
  <c r="P116" i="42" s="1"/>
  <c r="P117" i="42" s="1"/>
  <c r="P118" i="42" s="1"/>
  <c r="P119" i="42" s="1"/>
  <c r="P120" i="42" s="1"/>
  <c r="P121" i="42" s="1"/>
  <c r="P122" i="42" s="1"/>
  <c r="P123" i="42" s="1"/>
  <c r="P124" i="42" s="1"/>
  <c r="P125" i="42" s="1"/>
  <c r="P126" i="42" s="1"/>
  <c r="P127" i="42" s="1"/>
  <c r="P128" i="42" s="1"/>
  <c r="P129" i="42" s="1"/>
  <c r="P130" i="42" s="1"/>
  <c r="P131" i="42" s="1"/>
  <c r="P132" i="42" s="1"/>
  <c r="P133" i="42" s="1"/>
  <c r="P134" i="42" s="1"/>
  <c r="P135" i="42" s="1"/>
  <c r="P136" i="42" s="1"/>
  <c r="P137" i="42" s="1"/>
  <c r="P138" i="42" s="1"/>
  <c r="P139" i="42" s="1"/>
  <c r="P140" i="42" s="1"/>
  <c r="P141" i="42" s="1"/>
  <c r="P142" i="42" s="1"/>
  <c r="P143" i="42" s="1"/>
  <c r="P144" i="42" s="1"/>
  <c r="P145" i="42" s="1"/>
  <c r="P146" i="42" s="1"/>
  <c r="P147" i="42" s="1"/>
  <c r="P148" i="42" s="1"/>
  <c r="P149" i="42" s="1"/>
  <c r="P150" i="42" s="1"/>
  <c r="P151" i="42" s="1"/>
  <c r="P152" i="42" s="1"/>
  <c r="P153" i="42" s="1"/>
  <c r="P154" i="42" s="1"/>
  <c r="P155" i="42" s="1"/>
  <c r="P156" i="42" s="1"/>
  <c r="P157" i="42" s="1"/>
  <c r="P158" i="42" s="1"/>
  <c r="P159" i="42" s="1"/>
  <c r="P160" i="42" s="1"/>
  <c r="P161" i="42" s="1"/>
  <c r="P162" i="42" s="1"/>
  <c r="P163" i="42" s="1"/>
  <c r="P164" i="42" s="1"/>
  <c r="P165" i="42" s="1"/>
  <c r="P166" i="42" s="1"/>
  <c r="P167" i="42" s="1"/>
  <c r="P168" i="42" s="1"/>
  <c r="P169" i="42" s="1"/>
  <c r="P170" i="42" s="1"/>
  <c r="P171" i="42" s="1"/>
  <c r="P172" i="42" s="1"/>
  <c r="P173" i="42" s="1"/>
  <c r="P174" i="42" s="1"/>
  <c r="P175" i="42" s="1"/>
  <c r="P176" i="42" s="1"/>
  <c r="P177" i="42" s="1"/>
  <c r="P178" i="42" s="1"/>
  <c r="P179" i="42" s="1"/>
  <c r="P180" i="42" s="1"/>
  <c r="P181" i="42" s="1"/>
  <c r="P182" i="42" s="1"/>
  <c r="P183" i="42" s="1"/>
  <c r="P184" i="42" s="1"/>
  <c r="P185" i="42" s="1"/>
  <c r="P186" i="42" s="1"/>
  <c r="P187" i="42" s="1"/>
  <c r="P188" i="42" s="1"/>
  <c r="P189" i="42" s="1"/>
  <c r="P190" i="42" s="1"/>
  <c r="P191" i="42" s="1"/>
  <c r="P192" i="42" s="1"/>
  <c r="P193" i="42" s="1"/>
  <c r="P194" i="42" s="1"/>
  <c r="P195" i="42" s="1"/>
  <c r="P196" i="42" s="1"/>
  <c r="P197" i="42" s="1"/>
  <c r="P198" i="42" s="1"/>
  <c r="P199" i="42" s="1"/>
  <c r="P200" i="42" s="1"/>
  <c r="P201" i="42" s="1"/>
  <c r="P202" i="42" s="1"/>
  <c r="P203" i="42" s="1"/>
  <c r="P204" i="42" s="1"/>
  <c r="P205" i="42" s="1"/>
  <c r="P206" i="42" s="1"/>
  <c r="P207" i="42" s="1"/>
  <c r="P208" i="42" s="1"/>
  <c r="P209" i="42" s="1"/>
  <c r="P210" i="42" s="1"/>
  <c r="P211" i="42" s="1"/>
  <c r="P212" i="42" s="1"/>
  <c r="P213" i="42" s="1"/>
  <c r="P214" i="42" s="1"/>
  <c r="P215" i="42" s="1"/>
  <c r="P216" i="42" s="1"/>
  <c r="P217" i="42" s="1"/>
  <c r="P218" i="42" s="1"/>
  <c r="P219" i="42" s="1"/>
  <c r="P220" i="42" s="1"/>
  <c r="P221" i="42" s="1"/>
  <c r="P222" i="42" s="1"/>
  <c r="P223" i="42" s="1"/>
  <c r="P224" i="42" s="1"/>
  <c r="P225" i="42" s="1"/>
  <c r="P226" i="42" s="1"/>
  <c r="P227" i="42" s="1"/>
  <c r="P228" i="42" s="1"/>
  <c r="P229" i="42" s="1"/>
  <c r="P230" i="42" s="1"/>
  <c r="P231" i="42" s="1"/>
  <c r="P232" i="42" s="1"/>
  <c r="P233" i="42" s="1"/>
  <c r="P234" i="42" s="1"/>
  <c r="P235" i="42" s="1"/>
  <c r="P236" i="42" s="1"/>
  <c r="P237" i="42" s="1"/>
  <c r="P238" i="42" s="1"/>
  <c r="P239" i="42" s="1"/>
  <c r="P240" i="42" s="1"/>
  <c r="P241" i="42" s="1"/>
  <c r="P242" i="42" s="1"/>
  <c r="P243" i="42" s="1"/>
  <c r="P244" i="42" s="1"/>
  <c r="P245" i="42" s="1"/>
  <c r="P246" i="42" s="1"/>
  <c r="P247" i="42" s="1"/>
  <c r="P248" i="42" s="1"/>
  <c r="P249" i="42" s="1"/>
  <c r="P250" i="42" s="1"/>
  <c r="P251" i="42" s="1"/>
  <c r="P252" i="42" s="1"/>
  <c r="P253" i="42" s="1"/>
  <c r="P254" i="42" s="1"/>
  <c r="P255" i="42" s="1"/>
  <c r="J15" i="42" l="1"/>
  <c r="C13" i="42" s="1"/>
  <c r="C5" i="36"/>
  <c r="B162" i="36" s="1"/>
  <c r="C5" i="37"/>
  <c r="B162" i="37" s="1"/>
  <c r="C5" i="38"/>
  <c r="B162" i="38" s="1"/>
  <c r="C5" i="11" l="1"/>
  <c r="B162" i="11" s="1"/>
  <c r="J6" i="24" l="1"/>
  <c r="AZ456" i="38" l="1"/>
  <c r="AZ455" i="38"/>
  <c r="AZ454" i="38"/>
  <c r="AZ453" i="38"/>
  <c r="AZ452" i="38"/>
  <c r="AZ451" i="38"/>
  <c r="AZ450" i="38"/>
  <c r="AZ449" i="38"/>
  <c r="AZ448" i="38"/>
  <c r="AZ447" i="38"/>
  <c r="AZ446" i="38"/>
  <c r="AZ445" i="38"/>
  <c r="AZ444" i="38"/>
  <c r="AZ443" i="38"/>
  <c r="AZ442" i="38"/>
  <c r="AZ441" i="38"/>
  <c r="AZ440" i="38"/>
  <c r="AZ439" i="38"/>
  <c r="AZ438" i="38"/>
  <c r="AZ437" i="38"/>
  <c r="AZ436" i="38"/>
  <c r="AZ435" i="38"/>
  <c r="AZ434" i="38"/>
  <c r="AZ433" i="38"/>
  <c r="AZ432" i="38"/>
  <c r="AZ431" i="38"/>
  <c r="AZ430" i="38"/>
  <c r="AZ429" i="38"/>
  <c r="AZ428" i="38"/>
  <c r="AZ427" i="38"/>
  <c r="AZ426" i="38"/>
  <c r="AZ425" i="38"/>
  <c r="AZ424" i="38"/>
  <c r="AZ423" i="38"/>
  <c r="AZ422" i="38"/>
  <c r="AZ421" i="38"/>
  <c r="AZ420" i="38"/>
  <c r="AZ419" i="38"/>
  <c r="AZ418" i="38"/>
  <c r="AZ417" i="38"/>
  <c r="AZ416" i="38"/>
  <c r="AZ415" i="38"/>
  <c r="AZ414" i="38"/>
  <c r="AZ413" i="38"/>
  <c r="AZ412" i="38"/>
  <c r="AZ411" i="38"/>
  <c r="AZ410" i="38"/>
  <c r="AZ409" i="38"/>
  <c r="AZ408" i="38"/>
  <c r="AZ407" i="38"/>
  <c r="AZ406" i="38"/>
  <c r="AZ405" i="38"/>
  <c r="AZ404" i="38"/>
  <c r="AZ403" i="38"/>
  <c r="AZ402" i="38"/>
  <c r="AZ401" i="38"/>
  <c r="AZ400" i="38"/>
  <c r="AZ399" i="38"/>
  <c r="AZ398" i="38"/>
  <c r="AZ397" i="38"/>
  <c r="AZ396" i="38"/>
  <c r="AZ395" i="38"/>
  <c r="AZ394" i="38"/>
  <c r="AZ393" i="38"/>
  <c r="AZ392" i="38"/>
  <c r="AZ391" i="38"/>
  <c r="AZ390" i="38"/>
  <c r="AZ389" i="38"/>
  <c r="AZ388" i="38"/>
  <c r="AZ387" i="38"/>
  <c r="AZ386" i="38"/>
  <c r="Y456" i="38"/>
  <c r="Y455" i="38"/>
  <c r="Y454" i="38"/>
  <c r="Y453" i="38"/>
  <c r="Y452" i="38"/>
  <c r="Y451" i="38"/>
  <c r="Y450" i="38"/>
  <c r="Y449" i="38"/>
  <c r="Y448" i="38"/>
  <c r="Y447" i="38"/>
  <c r="Y446" i="38"/>
  <c r="Y445" i="38"/>
  <c r="Y444" i="38"/>
  <c r="Y443" i="38"/>
  <c r="Y442" i="38"/>
  <c r="Y441" i="38"/>
  <c r="Y440" i="38"/>
  <c r="Y439" i="38"/>
  <c r="Y438" i="38"/>
  <c r="Y437" i="38"/>
  <c r="Y436" i="38"/>
  <c r="Y435" i="38"/>
  <c r="Y434" i="38"/>
  <c r="Y433" i="38"/>
  <c r="Y432" i="38"/>
  <c r="Y431" i="38"/>
  <c r="Y430" i="38"/>
  <c r="Y429" i="38"/>
  <c r="Y428" i="38"/>
  <c r="Y427" i="38"/>
  <c r="Y426" i="38"/>
  <c r="Y425" i="38"/>
  <c r="Y424" i="38"/>
  <c r="Y423" i="38"/>
  <c r="Y422" i="38"/>
  <c r="Y421" i="38"/>
  <c r="Y420" i="38"/>
  <c r="Y419" i="38"/>
  <c r="Y418" i="38"/>
  <c r="Y417" i="38"/>
  <c r="Y416" i="38"/>
  <c r="Y415" i="38"/>
  <c r="Y414" i="38"/>
  <c r="Y413" i="38"/>
  <c r="Y412" i="38"/>
  <c r="Y411" i="38"/>
  <c r="Y410" i="38"/>
  <c r="Y409" i="38"/>
  <c r="Y408" i="38"/>
  <c r="Y407" i="38"/>
  <c r="Y406" i="38"/>
  <c r="Y405" i="38"/>
  <c r="Y404" i="38"/>
  <c r="Y403" i="38"/>
  <c r="Y402" i="38"/>
  <c r="Y401" i="38"/>
  <c r="Y400" i="38"/>
  <c r="Y399" i="38"/>
  <c r="Y398" i="38"/>
  <c r="Y397" i="38"/>
  <c r="Y396" i="38"/>
  <c r="Y395" i="38"/>
  <c r="Y394" i="38"/>
  <c r="Y393" i="38"/>
  <c r="Y392" i="38"/>
  <c r="Y391" i="38"/>
  <c r="Y390" i="38"/>
  <c r="Y389" i="38"/>
  <c r="Y388" i="38"/>
  <c r="Y387" i="38"/>
  <c r="Y386" i="38"/>
  <c r="AZ156" i="38"/>
  <c r="AZ155" i="38"/>
  <c r="AZ154" i="38"/>
  <c r="AZ153" i="38"/>
  <c r="AZ152" i="38"/>
  <c r="AZ151" i="38"/>
  <c r="AZ150" i="38"/>
  <c r="AZ149" i="38"/>
  <c r="AZ148" i="38"/>
  <c r="AZ147" i="38"/>
  <c r="AZ146" i="38"/>
  <c r="AZ145" i="38"/>
  <c r="AZ144" i="38"/>
  <c r="AZ143" i="38"/>
  <c r="AZ142" i="38"/>
  <c r="AZ141" i="38"/>
  <c r="AZ140" i="38"/>
  <c r="AZ139" i="38"/>
  <c r="AZ138" i="38"/>
  <c r="AZ137" i="38"/>
  <c r="AZ136" i="38"/>
  <c r="AZ135" i="38"/>
  <c r="AZ134" i="38"/>
  <c r="AZ133" i="38"/>
  <c r="AZ132" i="38"/>
  <c r="AZ131" i="38"/>
  <c r="AZ130" i="38"/>
  <c r="AZ129" i="38"/>
  <c r="AZ128" i="38"/>
  <c r="AZ127" i="38"/>
  <c r="AZ126" i="38"/>
  <c r="AZ125" i="38"/>
  <c r="AZ124" i="38"/>
  <c r="AZ123" i="38"/>
  <c r="AZ122" i="38"/>
  <c r="AZ121" i="38"/>
  <c r="AZ120" i="38"/>
  <c r="AZ119" i="38"/>
  <c r="AZ118" i="38"/>
  <c r="AZ117" i="38"/>
  <c r="AZ116" i="38"/>
  <c r="AZ115" i="38"/>
  <c r="AZ114" i="38"/>
  <c r="AZ113" i="38"/>
  <c r="AZ112" i="38"/>
  <c r="AZ111" i="38"/>
  <c r="AZ110" i="38"/>
  <c r="AZ109" i="38"/>
  <c r="AZ108" i="38"/>
  <c r="AZ107" i="38"/>
  <c r="AZ106" i="38"/>
  <c r="AZ105" i="38"/>
  <c r="AZ104" i="38"/>
  <c r="AZ103" i="38"/>
  <c r="AZ102" i="38"/>
  <c r="AZ101" i="38"/>
  <c r="AZ100" i="38"/>
  <c r="AZ99" i="38"/>
  <c r="AZ98" i="38"/>
  <c r="AZ97" i="38"/>
  <c r="AZ96" i="38"/>
  <c r="AZ95" i="38"/>
  <c r="AZ94" i="38"/>
  <c r="AZ93" i="38"/>
  <c r="AZ92" i="38"/>
  <c r="AZ91" i="38"/>
  <c r="AZ90" i="38"/>
  <c r="AZ89" i="38"/>
  <c r="AZ88" i="38"/>
  <c r="AZ87" i="38"/>
  <c r="AZ86" i="38"/>
  <c r="Y156" i="38"/>
  <c r="Y155" i="38"/>
  <c r="Y154" i="38"/>
  <c r="Y153" i="38"/>
  <c r="Y152" i="38"/>
  <c r="Y151" i="38"/>
  <c r="Y150" i="38"/>
  <c r="Y149" i="38"/>
  <c r="Y148" i="38"/>
  <c r="Y147" i="38"/>
  <c r="Y146" i="38"/>
  <c r="Y145" i="38"/>
  <c r="Y144" i="38"/>
  <c r="Y143" i="38"/>
  <c r="Y142" i="38"/>
  <c r="Y141" i="38"/>
  <c r="Y140" i="38"/>
  <c r="Y139" i="38"/>
  <c r="Y138" i="38"/>
  <c r="Y137" i="38"/>
  <c r="Y136" i="38"/>
  <c r="Y135" i="38"/>
  <c r="Y134" i="38"/>
  <c r="Y133" i="38"/>
  <c r="Y132" i="38"/>
  <c r="Y131" i="38"/>
  <c r="Y130" i="38"/>
  <c r="Y129" i="38"/>
  <c r="Y128" i="38"/>
  <c r="Y127" i="38"/>
  <c r="Y126" i="38"/>
  <c r="Y125" i="38"/>
  <c r="Y124" i="38"/>
  <c r="Y123" i="38"/>
  <c r="Y122" i="38"/>
  <c r="Y121" i="38"/>
  <c r="Y120" i="38"/>
  <c r="Y119" i="38"/>
  <c r="Y118" i="38"/>
  <c r="Y117" i="38"/>
  <c r="Y116" i="38"/>
  <c r="Y115" i="38"/>
  <c r="Y114" i="38"/>
  <c r="Y113" i="38"/>
  <c r="Y112" i="38"/>
  <c r="Y111" i="38"/>
  <c r="Y110" i="38"/>
  <c r="Y109" i="38"/>
  <c r="Y108" i="38"/>
  <c r="Y107" i="38"/>
  <c r="Y106" i="38"/>
  <c r="Y105" i="38"/>
  <c r="Y104" i="38"/>
  <c r="Y103" i="38"/>
  <c r="Y102" i="38"/>
  <c r="Y101" i="38"/>
  <c r="Y100" i="38"/>
  <c r="Y99" i="38"/>
  <c r="Y98" i="38"/>
  <c r="Y97" i="38"/>
  <c r="Y96" i="38"/>
  <c r="Y95" i="38"/>
  <c r="Y94" i="38"/>
  <c r="Y93" i="38"/>
  <c r="Y92" i="38"/>
  <c r="Y91" i="38"/>
  <c r="Y90" i="38"/>
  <c r="Y89" i="38"/>
  <c r="Y88" i="38"/>
  <c r="Y87" i="38"/>
  <c r="Y86" i="38"/>
  <c r="AZ456" i="37"/>
  <c r="AZ455" i="37"/>
  <c r="AZ454" i="37"/>
  <c r="AZ453" i="37"/>
  <c r="AZ452" i="37"/>
  <c r="AZ451" i="37"/>
  <c r="AZ450" i="37"/>
  <c r="AZ449" i="37"/>
  <c r="AZ448" i="37"/>
  <c r="AZ447" i="37"/>
  <c r="AZ446" i="37"/>
  <c r="AZ445" i="37"/>
  <c r="AZ444" i="37"/>
  <c r="AZ443" i="37"/>
  <c r="AZ442" i="37"/>
  <c r="AZ441" i="37"/>
  <c r="AZ440" i="37"/>
  <c r="AZ439" i="37"/>
  <c r="AZ438" i="37"/>
  <c r="AZ437" i="37"/>
  <c r="AZ436" i="37"/>
  <c r="AZ435" i="37"/>
  <c r="AZ434" i="37"/>
  <c r="AZ433" i="37"/>
  <c r="AZ432" i="37"/>
  <c r="AZ431" i="37"/>
  <c r="AZ430" i="37"/>
  <c r="AZ429" i="37"/>
  <c r="AZ428" i="37"/>
  <c r="AZ427" i="37"/>
  <c r="AZ426" i="37"/>
  <c r="AZ425" i="37"/>
  <c r="AZ424" i="37"/>
  <c r="AZ423" i="37"/>
  <c r="AZ422" i="37"/>
  <c r="AZ421" i="37"/>
  <c r="AZ420" i="37"/>
  <c r="AZ419" i="37"/>
  <c r="AZ418" i="37"/>
  <c r="AZ417" i="37"/>
  <c r="AZ416" i="37"/>
  <c r="AZ415" i="37"/>
  <c r="AZ414" i="37"/>
  <c r="AZ413" i="37"/>
  <c r="AZ412" i="37"/>
  <c r="AZ411" i="37"/>
  <c r="AZ410" i="37"/>
  <c r="AZ409" i="37"/>
  <c r="AZ408" i="37"/>
  <c r="AZ407" i="37"/>
  <c r="AZ406" i="37"/>
  <c r="AZ405" i="37"/>
  <c r="AZ404" i="37"/>
  <c r="AZ403" i="37"/>
  <c r="AZ402" i="37"/>
  <c r="AZ401" i="37"/>
  <c r="AZ400" i="37"/>
  <c r="AZ399" i="37"/>
  <c r="AZ398" i="37"/>
  <c r="AZ397" i="37"/>
  <c r="AZ396" i="37"/>
  <c r="AZ395" i="37"/>
  <c r="AZ394" i="37"/>
  <c r="AZ393" i="37"/>
  <c r="AZ392" i="37"/>
  <c r="AZ391" i="37"/>
  <c r="AZ390" i="37"/>
  <c r="AZ389" i="37"/>
  <c r="AZ388" i="37"/>
  <c r="AZ387" i="37"/>
  <c r="AZ386" i="37"/>
  <c r="Y456" i="37"/>
  <c r="Y455" i="37"/>
  <c r="Y454" i="37"/>
  <c r="Y453" i="37"/>
  <c r="Y452" i="37"/>
  <c r="Y451" i="37"/>
  <c r="Y450" i="37"/>
  <c r="Y449" i="37"/>
  <c r="Y448" i="37"/>
  <c r="Y447" i="37"/>
  <c r="Y446" i="37"/>
  <c r="Y445" i="37"/>
  <c r="Y444" i="37"/>
  <c r="Y443" i="37"/>
  <c r="Y442" i="37"/>
  <c r="Y441" i="37"/>
  <c r="Y440" i="37"/>
  <c r="Y439" i="37"/>
  <c r="Y438" i="37"/>
  <c r="Y437" i="37"/>
  <c r="Y436" i="37"/>
  <c r="Y435" i="37"/>
  <c r="Y434" i="37"/>
  <c r="Y433" i="37"/>
  <c r="Y432" i="37"/>
  <c r="Y431" i="37"/>
  <c r="Y430" i="37"/>
  <c r="Y429" i="37"/>
  <c r="Y428" i="37"/>
  <c r="Y427" i="37"/>
  <c r="Y426" i="37"/>
  <c r="Y425" i="37"/>
  <c r="Y424" i="37"/>
  <c r="Y423" i="37"/>
  <c r="Y422" i="37"/>
  <c r="Y421" i="37"/>
  <c r="Y420" i="37"/>
  <c r="Y419" i="37"/>
  <c r="Y418" i="37"/>
  <c r="Y417" i="37"/>
  <c r="Y416" i="37"/>
  <c r="Y415" i="37"/>
  <c r="Y414" i="37"/>
  <c r="Y413" i="37"/>
  <c r="Y412" i="37"/>
  <c r="Y411" i="37"/>
  <c r="Y410" i="37"/>
  <c r="Y409" i="37"/>
  <c r="Y408" i="37"/>
  <c r="Y407" i="37"/>
  <c r="Y406" i="37"/>
  <c r="Y405" i="37"/>
  <c r="Y404" i="37"/>
  <c r="Y403" i="37"/>
  <c r="Y402" i="37"/>
  <c r="Y401" i="37"/>
  <c r="Y400" i="37"/>
  <c r="Y399" i="37"/>
  <c r="Y398" i="37"/>
  <c r="Y397" i="37"/>
  <c r="Y396" i="37"/>
  <c r="Y395" i="37"/>
  <c r="Y394" i="37"/>
  <c r="Y393" i="37"/>
  <c r="Y392" i="37"/>
  <c r="Y391" i="37"/>
  <c r="Y390" i="37"/>
  <c r="Y389" i="37"/>
  <c r="Y388" i="37"/>
  <c r="Y387" i="37"/>
  <c r="Y386" i="37"/>
  <c r="AZ456" i="36"/>
  <c r="AZ455" i="36"/>
  <c r="AZ454" i="36"/>
  <c r="AZ453" i="36"/>
  <c r="AZ452" i="36"/>
  <c r="AZ451" i="36"/>
  <c r="AZ450" i="36"/>
  <c r="AZ449" i="36"/>
  <c r="AZ448" i="36"/>
  <c r="AZ447" i="36"/>
  <c r="AZ446" i="36"/>
  <c r="AZ445" i="36"/>
  <c r="AZ444" i="36"/>
  <c r="AZ443" i="36"/>
  <c r="AZ442" i="36"/>
  <c r="AZ441" i="36"/>
  <c r="AZ440" i="36"/>
  <c r="AZ439" i="36"/>
  <c r="AZ438" i="36"/>
  <c r="AZ437" i="36"/>
  <c r="AZ436" i="36"/>
  <c r="AZ435" i="36"/>
  <c r="AZ434" i="36"/>
  <c r="AZ433" i="36"/>
  <c r="AZ432" i="36"/>
  <c r="AZ431" i="36"/>
  <c r="AZ430" i="36"/>
  <c r="AZ429" i="36"/>
  <c r="AZ428" i="36"/>
  <c r="AZ427" i="36"/>
  <c r="AZ426" i="36"/>
  <c r="AZ425" i="36"/>
  <c r="AZ424" i="36"/>
  <c r="AZ423" i="36"/>
  <c r="AZ422" i="36"/>
  <c r="AZ421" i="36"/>
  <c r="AZ420" i="36"/>
  <c r="AZ419" i="36"/>
  <c r="AZ418" i="36"/>
  <c r="AZ417" i="36"/>
  <c r="AZ416" i="36"/>
  <c r="AZ415" i="36"/>
  <c r="AZ414" i="36"/>
  <c r="AZ413" i="36"/>
  <c r="AZ412" i="36"/>
  <c r="AZ411" i="36"/>
  <c r="AZ410" i="36"/>
  <c r="AZ409" i="36"/>
  <c r="AZ408" i="36"/>
  <c r="AZ407" i="36"/>
  <c r="AZ406" i="36"/>
  <c r="AZ405" i="36"/>
  <c r="AZ404" i="36"/>
  <c r="AZ403" i="36"/>
  <c r="AZ402" i="36"/>
  <c r="AZ401" i="36"/>
  <c r="AZ400" i="36"/>
  <c r="AZ399" i="36"/>
  <c r="AZ398" i="36"/>
  <c r="AZ397" i="36"/>
  <c r="AZ396" i="36"/>
  <c r="AZ395" i="36"/>
  <c r="AZ394" i="36"/>
  <c r="AZ393" i="36"/>
  <c r="AZ392" i="36"/>
  <c r="AZ391" i="36"/>
  <c r="AZ390" i="36"/>
  <c r="AZ389" i="36"/>
  <c r="AZ388" i="36"/>
  <c r="AZ387" i="36"/>
  <c r="AZ386" i="36"/>
  <c r="Y456" i="36"/>
  <c r="Y455" i="36"/>
  <c r="Y454" i="36"/>
  <c r="Y453" i="36"/>
  <c r="Y452" i="36"/>
  <c r="Y451" i="36"/>
  <c r="Y450" i="36"/>
  <c r="Y449" i="36"/>
  <c r="Y448" i="36"/>
  <c r="Y447" i="36"/>
  <c r="Y446" i="36"/>
  <c r="Y445" i="36"/>
  <c r="Y444" i="36"/>
  <c r="Y443" i="36"/>
  <c r="Y442" i="36"/>
  <c r="Y441" i="36"/>
  <c r="Y440" i="36"/>
  <c r="Y439" i="36"/>
  <c r="Y438" i="36"/>
  <c r="Y437" i="36"/>
  <c r="Y436" i="36"/>
  <c r="Y435" i="36"/>
  <c r="Y434" i="36"/>
  <c r="Y433" i="36"/>
  <c r="Y432" i="36"/>
  <c r="Y431" i="36"/>
  <c r="Y430" i="36"/>
  <c r="Y429" i="36"/>
  <c r="Y428" i="36"/>
  <c r="Y427" i="36"/>
  <c r="Y426" i="36"/>
  <c r="Y425" i="36"/>
  <c r="Y424" i="36"/>
  <c r="Y423" i="36"/>
  <c r="Y422" i="36"/>
  <c r="Y421" i="36"/>
  <c r="Y420" i="36"/>
  <c r="Y419" i="36"/>
  <c r="Y418" i="36"/>
  <c r="Y417" i="36"/>
  <c r="Y416" i="36"/>
  <c r="Y415" i="36"/>
  <c r="Y414" i="36"/>
  <c r="Y413" i="36"/>
  <c r="Y412" i="36"/>
  <c r="Y411" i="36"/>
  <c r="Y410" i="36"/>
  <c r="Y409" i="36"/>
  <c r="Y408" i="36"/>
  <c r="Y407" i="36"/>
  <c r="Y406" i="36"/>
  <c r="Y405" i="36"/>
  <c r="Y404" i="36"/>
  <c r="Y403" i="36"/>
  <c r="Y402" i="36"/>
  <c r="Y401" i="36"/>
  <c r="Y400" i="36"/>
  <c r="Y399" i="36"/>
  <c r="Y398" i="36"/>
  <c r="Y397" i="36"/>
  <c r="Y396" i="36"/>
  <c r="Y395" i="36"/>
  <c r="Y394" i="36"/>
  <c r="Y393" i="36"/>
  <c r="Y392" i="36"/>
  <c r="Y391" i="36"/>
  <c r="Y390" i="36"/>
  <c r="Y389" i="36"/>
  <c r="Y388" i="36"/>
  <c r="Y387" i="36"/>
  <c r="Y386" i="36"/>
  <c r="AZ456" i="11"/>
  <c r="AZ455" i="11"/>
  <c r="AZ454" i="11"/>
  <c r="AZ453" i="11"/>
  <c r="AZ452" i="11"/>
  <c r="AZ451" i="11"/>
  <c r="AZ450" i="11"/>
  <c r="AZ449" i="11"/>
  <c r="AZ448" i="11"/>
  <c r="AZ447" i="11"/>
  <c r="AZ446" i="11"/>
  <c r="AZ445" i="11"/>
  <c r="AZ444" i="11"/>
  <c r="AZ443" i="11"/>
  <c r="AZ442" i="11"/>
  <c r="AZ441" i="11"/>
  <c r="AZ440" i="11"/>
  <c r="AZ439" i="11"/>
  <c r="AZ438" i="11"/>
  <c r="AZ437" i="11"/>
  <c r="AZ436" i="11"/>
  <c r="AZ435" i="11"/>
  <c r="AZ434" i="11"/>
  <c r="AZ433" i="11"/>
  <c r="AZ432" i="11"/>
  <c r="AZ431" i="11"/>
  <c r="AZ430" i="11"/>
  <c r="AZ429" i="11"/>
  <c r="AZ428" i="11"/>
  <c r="AZ427" i="11"/>
  <c r="AZ426" i="11"/>
  <c r="AZ425" i="11"/>
  <c r="AZ424" i="11"/>
  <c r="AZ423" i="11"/>
  <c r="AZ422" i="11"/>
  <c r="AZ421" i="11"/>
  <c r="AZ420" i="11"/>
  <c r="AZ419" i="11"/>
  <c r="AZ418" i="11"/>
  <c r="AZ417" i="11"/>
  <c r="AZ416" i="11"/>
  <c r="AZ415" i="11"/>
  <c r="AZ414" i="11"/>
  <c r="AZ413" i="11"/>
  <c r="AZ412" i="11"/>
  <c r="AZ411" i="11"/>
  <c r="AZ410" i="11"/>
  <c r="AZ409" i="11"/>
  <c r="AZ408" i="11"/>
  <c r="AZ407" i="11"/>
  <c r="AZ406" i="11"/>
  <c r="AZ405" i="11"/>
  <c r="AZ404" i="11"/>
  <c r="AZ403" i="11"/>
  <c r="AZ402" i="11"/>
  <c r="AZ401" i="11"/>
  <c r="AZ400" i="11"/>
  <c r="AZ399" i="11"/>
  <c r="AZ398" i="11"/>
  <c r="AZ397" i="11"/>
  <c r="AZ396" i="11"/>
  <c r="AZ395" i="11"/>
  <c r="AZ394" i="11"/>
  <c r="AZ393" i="11"/>
  <c r="AZ392" i="11"/>
  <c r="AZ391" i="11"/>
  <c r="AZ390" i="11"/>
  <c r="AZ389" i="11"/>
  <c r="AZ388" i="11"/>
  <c r="AZ387" i="11"/>
  <c r="AZ386" i="11"/>
  <c r="Y456" i="11"/>
  <c r="Y455" i="11"/>
  <c r="Y454" i="11"/>
  <c r="Y453" i="11"/>
  <c r="Y452" i="11"/>
  <c r="Y451" i="11"/>
  <c r="Y450" i="11"/>
  <c r="Y449" i="11"/>
  <c r="Y448" i="11"/>
  <c r="Y447" i="11"/>
  <c r="Y446" i="11"/>
  <c r="Y445" i="11"/>
  <c r="Y444" i="11"/>
  <c r="Y443" i="11"/>
  <c r="Y442" i="11"/>
  <c r="Y441" i="11"/>
  <c r="Y440" i="11"/>
  <c r="Y439" i="11"/>
  <c r="Y438" i="11"/>
  <c r="Y437" i="11"/>
  <c r="Y436" i="11"/>
  <c r="Y435" i="11"/>
  <c r="Y434" i="11"/>
  <c r="Y433" i="11"/>
  <c r="Y432" i="11"/>
  <c r="Y431" i="11"/>
  <c r="Y430" i="11"/>
  <c r="Y429" i="11"/>
  <c r="Y428" i="11"/>
  <c r="Y427" i="11"/>
  <c r="Y426" i="11"/>
  <c r="Y425" i="11"/>
  <c r="Y424" i="11"/>
  <c r="Y423" i="11"/>
  <c r="Y422" i="11"/>
  <c r="Y421" i="11"/>
  <c r="Y420" i="11"/>
  <c r="Y419" i="11"/>
  <c r="Y418" i="11"/>
  <c r="Y417" i="11"/>
  <c r="Y416" i="11"/>
  <c r="Y415" i="11"/>
  <c r="Y414" i="11"/>
  <c r="Y413" i="11"/>
  <c r="Y412" i="11"/>
  <c r="Y411" i="11"/>
  <c r="Y410" i="11"/>
  <c r="Y409" i="11"/>
  <c r="Y408" i="11"/>
  <c r="Y407" i="11"/>
  <c r="Y406" i="11"/>
  <c r="Y405" i="11"/>
  <c r="Y404" i="11"/>
  <c r="Y403" i="11"/>
  <c r="Y402" i="11"/>
  <c r="Y401" i="11"/>
  <c r="Y400" i="11"/>
  <c r="Y399" i="11"/>
  <c r="Y398" i="11"/>
  <c r="Y397" i="11"/>
  <c r="Y396" i="11"/>
  <c r="Y395" i="11"/>
  <c r="Y394" i="11"/>
  <c r="Y393" i="11"/>
  <c r="Y392" i="11"/>
  <c r="Y391" i="11"/>
  <c r="Y390" i="11"/>
  <c r="Y389" i="11"/>
  <c r="Y388" i="11"/>
  <c r="Y387" i="11"/>
  <c r="Y386" i="11"/>
  <c r="AZ156" i="11"/>
  <c r="AZ155" i="11"/>
  <c r="AZ154" i="11"/>
  <c r="AZ153" i="11"/>
  <c r="AZ152" i="11"/>
  <c r="AZ151" i="11"/>
  <c r="AZ150" i="11"/>
  <c r="AZ149" i="11"/>
  <c r="AZ148" i="11"/>
  <c r="AZ147" i="11"/>
  <c r="AZ146" i="11"/>
  <c r="AZ145" i="11"/>
  <c r="AZ144" i="11"/>
  <c r="AZ143" i="11"/>
  <c r="AZ142" i="11"/>
  <c r="AZ141" i="11"/>
  <c r="AZ140" i="11"/>
  <c r="AZ139" i="11"/>
  <c r="AZ138" i="11"/>
  <c r="AZ137" i="11"/>
  <c r="AZ136" i="11"/>
  <c r="AZ135" i="11"/>
  <c r="AZ134" i="11"/>
  <c r="AZ133" i="11"/>
  <c r="AZ132" i="11"/>
  <c r="AZ131" i="11"/>
  <c r="AZ130" i="11"/>
  <c r="AZ129" i="11"/>
  <c r="AZ128" i="11"/>
  <c r="AZ127" i="11"/>
  <c r="AZ126" i="11"/>
  <c r="AZ125" i="11"/>
  <c r="AZ124" i="11"/>
  <c r="AZ123" i="11"/>
  <c r="AZ122" i="11"/>
  <c r="AZ121" i="11"/>
  <c r="AZ120" i="11"/>
  <c r="AZ119" i="11"/>
  <c r="AZ118" i="11"/>
  <c r="AZ117" i="11"/>
  <c r="AZ116" i="11"/>
  <c r="AZ115" i="11"/>
  <c r="AZ114" i="11"/>
  <c r="AZ113" i="11"/>
  <c r="AZ112" i="11"/>
  <c r="AZ111" i="11"/>
  <c r="AZ110" i="11"/>
  <c r="AZ109" i="11"/>
  <c r="AZ108" i="11"/>
  <c r="AZ107" i="11"/>
  <c r="AZ106" i="11"/>
  <c r="AZ105" i="11"/>
  <c r="AZ104" i="11"/>
  <c r="AZ103" i="11"/>
  <c r="AZ102" i="11"/>
  <c r="AZ101" i="11"/>
  <c r="AZ100" i="11"/>
  <c r="AZ99" i="11"/>
  <c r="AZ98" i="11"/>
  <c r="AZ97" i="11"/>
  <c r="AZ96" i="11"/>
  <c r="AZ95" i="11"/>
  <c r="AZ94" i="11"/>
  <c r="AZ93" i="11"/>
  <c r="AZ92" i="11"/>
  <c r="AZ91" i="11"/>
  <c r="AZ90" i="11"/>
  <c r="AZ89" i="11"/>
  <c r="AZ88" i="11"/>
  <c r="AZ87" i="11"/>
  <c r="AZ86" i="11"/>
  <c r="Y156" i="11"/>
  <c r="Y155" i="11"/>
  <c r="Y154" i="11"/>
  <c r="Y153" i="11"/>
  <c r="Y152" i="11"/>
  <c r="Y151" i="11"/>
  <c r="Y150" i="11"/>
  <c r="Y149" i="11"/>
  <c r="Y148" i="11"/>
  <c r="Y147" i="11"/>
  <c r="Y146" i="11"/>
  <c r="Y145" i="11"/>
  <c r="Y144" i="11"/>
  <c r="Y143" i="11"/>
  <c r="Y142" i="11"/>
  <c r="Y141" i="11"/>
  <c r="Y140" i="11"/>
  <c r="Y139" i="11"/>
  <c r="Y138" i="11"/>
  <c r="Y137" i="11"/>
  <c r="Y136" i="11"/>
  <c r="Y135" i="11"/>
  <c r="Y134" i="11"/>
  <c r="Y133" i="11"/>
  <c r="Y132" i="11"/>
  <c r="Y131" i="11"/>
  <c r="Y130" i="11"/>
  <c r="Y129" i="11"/>
  <c r="Y128" i="11"/>
  <c r="Y127" i="11"/>
  <c r="Y126" i="11"/>
  <c r="Y125" i="11"/>
  <c r="Y124" i="11"/>
  <c r="Y123" i="11"/>
  <c r="Y122" i="11"/>
  <c r="Y121" i="11"/>
  <c r="Y120" i="11"/>
  <c r="Y119" i="11"/>
  <c r="Y118" i="11"/>
  <c r="Y117" i="11"/>
  <c r="Y116" i="11"/>
  <c r="Y115" i="11"/>
  <c r="Y114" i="11"/>
  <c r="Y113" i="11"/>
  <c r="Y112" i="11"/>
  <c r="Y111" i="11"/>
  <c r="Y110" i="11"/>
  <c r="Y109" i="11"/>
  <c r="Y108" i="11"/>
  <c r="Y107" i="11"/>
  <c r="Y106" i="11"/>
  <c r="Y105" i="11"/>
  <c r="Y104" i="11"/>
  <c r="Y103" i="11"/>
  <c r="Y102" i="11"/>
  <c r="Y101" i="11"/>
  <c r="Y100" i="11"/>
  <c r="Y99" i="11"/>
  <c r="Y98" i="11"/>
  <c r="Y97" i="11"/>
  <c r="Y96" i="11"/>
  <c r="Y95" i="11"/>
  <c r="Y94" i="11"/>
  <c r="Y93" i="11"/>
  <c r="Y92" i="11"/>
  <c r="Y91" i="11"/>
  <c r="Y90" i="11"/>
  <c r="Y89" i="11"/>
  <c r="Y88" i="11"/>
  <c r="Y87" i="11"/>
  <c r="Y86" i="11"/>
  <c r="AZ156" i="37"/>
  <c r="AZ155" i="37"/>
  <c r="AZ154" i="37"/>
  <c r="AZ153" i="37"/>
  <c r="AZ152" i="37"/>
  <c r="AZ151" i="37"/>
  <c r="AZ150" i="37"/>
  <c r="AZ149" i="37"/>
  <c r="AZ148" i="37"/>
  <c r="AZ147" i="37"/>
  <c r="AZ146" i="37"/>
  <c r="AZ145" i="37"/>
  <c r="AZ144" i="37"/>
  <c r="AZ143" i="37"/>
  <c r="AZ142" i="37"/>
  <c r="AZ141" i="37"/>
  <c r="AZ140" i="37"/>
  <c r="AZ139" i="37"/>
  <c r="AZ138" i="37"/>
  <c r="AZ137" i="37"/>
  <c r="AZ136" i="37"/>
  <c r="AZ135" i="37"/>
  <c r="AZ134" i="37"/>
  <c r="AZ133" i="37"/>
  <c r="AZ132" i="37"/>
  <c r="AZ131" i="37"/>
  <c r="AZ130" i="37"/>
  <c r="AZ129" i="37"/>
  <c r="AZ128" i="37"/>
  <c r="AZ127" i="37"/>
  <c r="AZ126" i="37"/>
  <c r="AZ125" i="37"/>
  <c r="AZ124" i="37"/>
  <c r="AZ123" i="37"/>
  <c r="AZ122" i="37"/>
  <c r="AZ121" i="37"/>
  <c r="AZ120" i="37"/>
  <c r="AZ119" i="37"/>
  <c r="AZ118" i="37"/>
  <c r="AZ117" i="37"/>
  <c r="AZ116" i="37"/>
  <c r="AZ115" i="37"/>
  <c r="AZ114" i="37"/>
  <c r="AZ113" i="37"/>
  <c r="AZ112" i="37"/>
  <c r="AZ111" i="37"/>
  <c r="AZ110" i="37"/>
  <c r="AZ109" i="37"/>
  <c r="AZ108" i="37"/>
  <c r="AZ107" i="37"/>
  <c r="AZ106" i="37"/>
  <c r="AZ105" i="37"/>
  <c r="AZ104" i="37"/>
  <c r="AZ103" i="37"/>
  <c r="AZ102" i="37"/>
  <c r="AZ101" i="37"/>
  <c r="AZ100" i="37"/>
  <c r="AZ99" i="37"/>
  <c r="AZ98" i="37"/>
  <c r="AZ97" i="37"/>
  <c r="AZ96" i="37"/>
  <c r="AZ95" i="37"/>
  <c r="AZ94" i="37"/>
  <c r="AZ93" i="37"/>
  <c r="AZ92" i="37"/>
  <c r="AZ91" i="37"/>
  <c r="AZ90" i="37"/>
  <c r="AZ89" i="37"/>
  <c r="AZ88" i="37"/>
  <c r="AZ87" i="37"/>
  <c r="AZ86" i="37"/>
  <c r="Y147" i="37"/>
  <c r="Y148" i="37"/>
  <c r="Y149" i="37"/>
  <c r="Y150" i="37"/>
  <c r="Y151" i="37"/>
  <c r="Y152" i="37"/>
  <c r="Y153" i="37"/>
  <c r="Y154" i="37"/>
  <c r="Y155" i="37"/>
  <c r="Y156" i="37"/>
  <c r="Y115" i="37"/>
  <c r="Y116" i="37"/>
  <c r="Y117" i="37"/>
  <c r="Y118" i="37"/>
  <c r="Y119" i="37"/>
  <c r="Y120" i="37"/>
  <c r="Y121" i="37"/>
  <c r="Y122" i="37"/>
  <c r="Y123" i="37"/>
  <c r="Y124" i="37"/>
  <c r="Y125" i="37"/>
  <c r="Y126" i="37"/>
  <c r="Y127" i="37"/>
  <c r="Y128" i="37"/>
  <c r="Y129" i="37"/>
  <c r="Y130" i="37"/>
  <c r="Y131" i="37"/>
  <c r="Y132" i="37"/>
  <c r="Y133" i="37"/>
  <c r="Y134" i="37"/>
  <c r="Y135" i="37"/>
  <c r="Y136" i="37"/>
  <c r="Y137" i="37"/>
  <c r="Y138" i="37"/>
  <c r="Y139" i="37"/>
  <c r="Y140" i="37"/>
  <c r="Y141" i="37"/>
  <c r="Y142" i="37"/>
  <c r="Y143" i="37"/>
  <c r="Y144" i="37"/>
  <c r="Y145" i="37"/>
  <c r="Y146" i="37"/>
  <c r="Y93" i="37"/>
  <c r="Y94" i="37"/>
  <c r="Y95" i="37"/>
  <c r="Y96" i="37"/>
  <c r="Y97" i="37"/>
  <c r="Y98" i="37"/>
  <c r="Y99" i="37"/>
  <c r="Y100" i="37"/>
  <c r="Y101" i="37"/>
  <c r="Y102" i="37"/>
  <c r="Y103" i="37"/>
  <c r="Y104" i="37"/>
  <c r="Y105" i="37"/>
  <c r="Y106" i="37"/>
  <c r="Y107" i="37"/>
  <c r="Y108" i="37"/>
  <c r="Y109" i="37"/>
  <c r="Y110" i="37"/>
  <c r="Y111" i="37"/>
  <c r="Y112" i="37"/>
  <c r="Y113" i="37"/>
  <c r="Y114" i="37"/>
  <c r="Y87" i="37"/>
  <c r="Y88" i="37"/>
  <c r="Y89" i="37"/>
  <c r="Y90" i="37"/>
  <c r="Y91" i="37"/>
  <c r="Y92" i="37"/>
  <c r="Y86" i="37"/>
  <c r="AZ156" i="36"/>
  <c r="AZ155" i="36"/>
  <c r="AZ154" i="36"/>
  <c r="AZ153" i="36"/>
  <c r="AZ152" i="36"/>
  <c r="AZ151" i="36"/>
  <c r="AZ150" i="36"/>
  <c r="AZ149" i="36"/>
  <c r="AZ148" i="36"/>
  <c r="AZ147" i="36"/>
  <c r="AZ146" i="36"/>
  <c r="AZ145" i="36"/>
  <c r="AZ144" i="36"/>
  <c r="AZ143" i="36"/>
  <c r="AZ142" i="36"/>
  <c r="AZ141" i="36"/>
  <c r="AZ140" i="36"/>
  <c r="AZ139" i="36"/>
  <c r="AZ138" i="36"/>
  <c r="AZ137" i="36"/>
  <c r="AZ136" i="36"/>
  <c r="AZ135" i="36"/>
  <c r="AZ134" i="36"/>
  <c r="AZ133" i="36"/>
  <c r="AZ132" i="36"/>
  <c r="AZ131" i="36"/>
  <c r="AZ130" i="36"/>
  <c r="AZ129" i="36"/>
  <c r="AZ128" i="36"/>
  <c r="AZ127" i="36"/>
  <c r="AZ126" i="36"/>
  <c r="AZ125" i="36"/>
  <c r="AZ124" i="36"/>
  <c r="AZ123" i="36"/>
  <c r="AZ122" i="36"/>
  <c r="AZ121" i="36"/>
  <c r="AZ120" i="36"/>
  <c r="AZ119" i="36"/>
  <c r="AZ118" i="36"/>
  <c r="AZ117" i="36"/>
  <c r="AZ116" i="36"/>
  <c r="AZ115" i="36"/>
  <c r="AZ114" i="36"/>
  <c r="AZ113" i="36"/>
  <c r="AZ112" i="36"/>
  <c r="AZ111" i="36"/>
  <c r="AZ110" i="36"/>
  <c r="AZ109" i="36"/>
  <c r="AZ108" i="36"/>
  <c r="AZ107" i="36"/>
  <c r="AZ106" i="36"/>
  <c r="AZ105" i="36"/>
  <c r="AZ104" i="36"/>
  <c r="AZ103" i="36"/>
  <c r="AZ102" i="36"/>
  <c r="AZ101" i="36"/>
  <c r="AZ100" i="36"/>
  <c r="AZ99" i="36"/>
  <c r="AZ98" i="36"/>
  <c r="AZ97" i="36"/>
  <c r="AZ96" i="36"/>
  <c r="AZ95" i="36"/>
  <c r="AZ94" i="36"/>
  <c r="AZ93" i="36"/>
  <c r="AZ92" i="36"/>
  <c r="AZ91" i="36"/>
  <c r="AZ90" i="36"/>
  <c r="AZ89" i="36"/>
  <c r="AZ88" i="36"/>
  <c r="AZ87" i="36"/>
  <c r="AZ86" i="36"/>
  <c r="Y86" i="36"/>
  <c r="Y129" i="36"/>
  <c r="Y130" i="36"/>
  <c r="Y131" i="36"/>
  <c r="Y132" i="36"/>
  <c r="Y133" i="36"/>
  <c r="Y134" i="36"/>
  <c r="Y135" i="36"/>
  <c r="Y136" i="36"/>
  <c r="Y137" i="36"/>
  <c r="Y138" i="36"/>
  <c r="Y139" i="36"/>
  <c r="Y140" i="36"/>
  <c r="Y141" i="36"/>
  <c r="Y142" i="36"/>
  <c r="Y143" i="36"/>
  <c r="Y144" i="36"/>
  <c r="Y145" i="36"/>
  <c r="Y146" i="36"/>
  <c r="Y147" i="36"/>
  <c r="Y148" i="36"/>
  <c r="Y149" i="36"/>
  <c r="Y150" i="36"/>
  <c r="Y151" i="36"/>
  <c r="Y152" i="36"/>
  <c r="Y153" i="36"/>
  <c r="Y154" i="36"/>
  <c r="Y155" i="36"/>
  <c r="Y156" i="36"/>
  <c r="Y110" i="36"/>
  <c r="Y111" i="36"/>
  <c r="Y112" i="36"/>
  <c r="Y113" i="36"/>
  <c r="Y114" i="36"/>
  <c r="Y115" i="36"/>
  <c r="Y116" i="36"/>
  <c r="Y117" i="36"/>
  <c r="Y118" i="36"/>
  <c r="Y119" i="36"/>
  <c r="Y120" i="36"/>
  <c r="Y121" i="36"/>
  <c r="Y122" i="36"/>
  <c r="Y123" i="36"/>
  <c r="Y124" i="36"/>
  <c r="Y125" i="36"/>
  <c r="Y126" i="36"/>
  <c r="Y127" i="36"/>
  <c r="Y128" i="36"/>
  <c r="Y87" i="36"/>
  <c r="Y88" i="36"/>
  <c r="Y89" i="36"/>
  <c r="Y90" i="36"/>
  <c r="Y91" i="36"/>
  <c r="Y92" i="36"/>
  <c r="Y93" i="36"/>
  <c r="Y94" i="36"/>
  <c r="Y95" i="36"/>
  <c r="Y96" i="36"/>
  <c r="Y97" i="36"/>
  <c r="Y98" i="36"/>
  <c r="Y99" i="36"/>
  <c r="Y100" i="36"/>
  <c r="Y101" i="36"/>
  <c r="Y102" i="36"/>
  <c r="Y103" i="36"/>
  <c r="Y104" i="36"/>
  <c r="Y105" i="36"/>
  <c r="Y106" i="36"/>
  <c r="Y107" i="36"/>
  <c r="Y108" i="36"/>
  <c r="Y109" i="36"/>
  <c r="AU312" i="38" l="1"/>
  <c r="AT312" i="38"/>
  <c r="AS312" i="38"/>
  <c r="AR312" i="38"/>
  <c r="AQ312" i="38"/>
  <c r="AP312" i="38"/>
  <c r="AO312" i="38"/>
  <c r="T312" i="38"/>
  <c r="S312" i="38"/>
  <c r="R312" i="38"/>
  <c r="Q312" i="38"/>
  <c r="P312" i="38"/>
  <c r="O312" i="38"/>
  <c r="N312" i="38"/>
  <c r="AU311" i="38"/>
  <c r="AT311" i="38"/>
  <c r="AS311" i="38"/>
  <c r="AR311" i="38"/>
  <c r="AQ311" i="38"/>
  <c r="AP311" i="38"/>
  <c r="AO311" i="38"/>
  <c r="T311" i="38"/>
  <c r="S311" i="38"/>
  <c r="R311" i="38"/>
  <c r="Q311" i="38"/>
  <c r="P311" i="38"/>
  <c r="O311" i="38"/>
  <c r="N311" i="38"/>
  <c r="AU310" i="38"/>
  <c r="AT310" i="38"/>
  <c r="AS310" i="38"/>
  <c r="AR310" i="38"/>
  <c r="AQ310" i="38"/>
  <c r="AP310" i="38"/>
  <c r="AO310" i="38"/>
  <c r="T310" i="38"/>
  <c r="S310" i="38"/>
  <c r="R310" i="38"/>
  <c r="Q310" i="38"/>
  <c r="P310" i="38"/>
  <c r="O310" i="38"/>
  <c r="N310" i="38"/>
  <c r="AU309" i="38"/>
  <c r="AT309" i="38"/>
  <c r="AS309" i="38"/>
  <c r="AR309" i="38"/>
  <c r="AQ309" i="38"/>
  <c r="AP309" i="38"/>
  <c r="AO309" i="38"/>
  <c r="T309" i="38"/>
  <c r="S309" i="38"/>
  <c r="R309" i="38"/>
  <c r="Q309" i="38"/>
  <c r="P309" i="38"/>
  <c r="O309" i="38"/>
  <c r="N309" i="38"/>
  <c r="AU308" i="38"/>
  <c r="AT308" i="38"/>
  <c r="AS308" i="38"/>
  <c r="AR308" i="38"/>
  <c r="AQ308" i="38"/>
  <c r="AP308" i="38"/>
  <c r="AO308" i="38"/>
  <c r="T308" i="38"/>
  <c r="S308" i="38"/>
  <c r="R308" i="38"/>
  <c r="Q308" i="38"/>
  <c r="P308" i="38"/>
  <c r="O308" i="38"/>
  <c r="N308" i="38"/>
  <c r="AU307" i="38"/>
  <c r="AT307" i="38"/>
  <c r="AS307" i="38"/>
  <c r="AR307" i="38"/>
  <c r="AQ307" i="38"/>
  <c r="AP307" i="38"/>
  <c r="AO307" i="38"/>
  <c r="T307" i="38"/>
  <c r="S307" i="38"/>
  <c r="R307" i="38"/>
  <c r="Q307" i="38"/>
  <c r="P307" i="38"/>
  <c r="O307" i="38"/>
  <c r="N307" i="38"/>
  <c r="AU306" i="38"/>
  <c r="AT306" i="38"/>
  <c r="AS306" i="38"/>
  <c r="AR306" i="38"/>
  <c r="AQ306" i="38"/>
  <c r="AP306" i="38"/>
  <c r="AO306" i="38"/>
  <c r="T306" i="38"/>
  <c r="S306" i="38"/>
  <c r="R306" i="38"/>
  <c r="Q306" i="38"/>
  <c r="P306" i="38"/>
  <c r="O306" i="38"/>
  <c r="N306" i="38"/>
  <c r="AU305" i="38"/>
  <c r="AT305" i="38"/>
  <c r="AS305" i="38"/>
  <c r="AR305" i="38"/>
  <c r="AQ305" i="38"/>
  <c r="AP305" i="38"/>
  <c r="AO305" i="38"/>
  <c r="T305" i="38"/>
  <c r="S305" i="38"/>
  <c r="R305" i="38"/>
  <c r="Q305" i="38"/>
  <c r="P305" i="38"/>
  <c r="O305" i="38"/>
  <c r="N305" i="38"/>
  <c r="AU304" i="38"/>
  <c r="AT304" i="38"/>
  <c r="AS304" i="38"/>
  <c r="AR304" i="38"/>
  <c r="AQ304" i="38"/>
  <c r="AP304" i="38"/>
  <c r="AO304" i="38"/>
  <c r="T304" i="38"/>
  <c r="S304" i="38"/>
  <c r="R304" i="38"/>
  <c r="Q304" i="38"/>
  <c r="P304" i="38"/>
  <c r="O304" i="38"/>
  <c r="N304" i="38"/>
  <c r="AU303" i="38"/>
  <c r="AT303" i="38"/>
  <c r="AS303" i="38"/>
  <c r="AR303" i="38"/>
  <c r="AQ303" i="38"/>
  <c r="AP303" i="38"/>
  <c r="AO303" i="38"/>
  <c r="T303" i="38"/>
  <c r="S303" i="38"/>
  <c r="R303" i="38"/>
  <c r="Q303" i="38"/>
  <c r="P303" i="38"/>
  <c r="O303" i="38"/>
  <c r="N303" i="38"/>
  <c r="AU302" i="38"/>
  <c r="AT302" i="38"/>
  <c r="AS302" i="38"/>
  <c r="AR302" i="38"/>
  <c r="AQ302" i="38"/>
  <c r="AP302" i="38"/>
  <c r="AO302" i="38"/>
  <c r="T302" i="38"/>
  <c r="S302" i="38"/>
  <c r="R302" i="38"/>
  <c r="Q302" i="38"/>
  <c r="P302" i="38"/>
  <c r="O302" i="38"/>
  <c r="N302" i="38"/>
  <c r="AU301" i="38"/>
  <c r="AT301" i="38"/>
  <c r="AS301" i="38"/>
  <c r="AR301" i="38"/>
  <c r="AQ301" i="38"/>
  <c r="AP301" i="38"/>
  <c r="AO301" i="38"/>
  <c r="T301" i="38"/>
  <c r="S301" i="38"/>
  <c r="R301" i="38"/>
  <c r="Q301" i="38"/>
  <c r="P301" i="38"/>
  <c r="O301" i="38"/>
  <c r="N301" i="38"/>
  <c r="AU300" i="38"/>
  <c r="AT300" i="38"/>
  <c r="AS300" i="38"/>
  <c r="AR300" i="38"/>
  <c r="AQ300" i="38"/>
  <c r="AP300" i="38"/>
  <c r="AO300" i="38"/>
  <c r="T300" i="38"/>
  <c r="S300" i="38"/>
  <c r="R300" i="38"/>
  <c r="Q300" i="38"/>
  <c r="P300" i="38"/>
  <c r="O300" i="38"/>
  <c r="N300" i="38"/>
  <c r="AU299" i="38"/>
  <c r="AT299" i="38"/>
  <c r="AS299" i="38"/>
  <c r="AR299" i="38"/>
  <c r="AQ299" i="38"/>
  <c r="AP299" i="38"/>
  <c r="AO299" i="38"/>
  <c r="T299" i="38"/>
  <c r="S299" i="38"/>
  <c r="R299" i="38"/>
  <c r="Q299" i="38"/>
  <c r="P299" i="38"/>
  <c r="O299" i="38"/>
  <c r="N299" i="38"/>
  <c r="AU298" i="38"/>
  <c r="AT298" i="38"/>
  <c r="AS298" i="38"/>
  <c r="AR298" i="38"/>
  <c r="AQ298" i="38"/>
  <c r="AP298" i="38"/>
  <c r="AO298" i="38"/>
  <c r="T298" i="38"/>
  <c r="S298" i="38"/>
  <c r="R298" i="38"/>
  <c r="Q298" i="38"/>
  <c r="P298" i="38"/>
  <c r="O298" i="38"/>
  <c r="N298" i="38"/>
  <c r="AU297" i="38"/>
  <c r="AT297" i="38"/>
  <c r="AS297" i="38"/>
  <c r="AR297" i="38"/>
  <c r="AQ297" i="38"/>
  <c r="AP297" i="38"/>
  <c r="AO297" i="38"/>
  <c r="T297" i="38"/>
  <c r="S297" i="38"/>
  <c r="R297" i="38"/>
  <c r="Q297" i="38"/>
  <c r="P297" i="38"/>
  <c r="O297" i="38"/>
  <c r="N297" i="38"/>
  <c r="AU296" i="38"/>
  <c r="AT296" i="38"/>
  <c r="AS296" i="38"/>
  <c r="AR296" i="38"/>
  <c r="AQ296" i="38"/>
  <c r="AP296" i="38"/>
  <c r="AO296" i="38"/>
  <c r="T296" i="38"/>
  <c r="S296" i="38"/>
  <c r="R296" i="38"/>
  <c r="Q296" i="38"/>
  <c r="P296" i="38"/>
  <c r="O296" i="38"/>
  <c r="N296" i="38"/>
  <c r="AU295" i="38"/>
  <c r="AT295" i="38"/>
  <c r="AS295" i="38"/>
  <c r="AR295" i="38"/>
  <c r="AQ295" i="38"/>
  <c r="AP295" i="38"/>
  <c r="AO295" i="38"/>
  <c r="T295" i="38"/>
  <c r="S295" i="38"/>
  <c r="R295" i="38"/>
  <c r="Q295" i="38"/>
  <c r="P295" i="38"/>
  <c r="O295" i="38"/>
  <c r="N295" i="38"/>
  <c r="AU294" i="38"/>
  <c r="AT294" i="38"/>
  <c r="AS294" i="38"/>
  <c r="AR294" i="38"/>
  <c r="AQ294" i="38"/>
  <c r="AP294" i="38"/>
  <c r="AO294" i="38"/>
  <c r="T294" i="38"/>
  <c r="S294" i="38"/>
  <c r="R294" i="38"/>
  <c r="Q294" i="38"/>
  <c r="P294" i="38"/>
  <c r="O294" i="38"/>
  <c r="N294" i="38"/>
  <c r="AU293" i="38"/>
  <c r="AT293" i="38"/>
  <c r="AS293" i="38"/>
  <c r="AR293" i="38"/>
  <c r="AQ293" i="38"/>
  <c r="AP293" i="38"/>
  <c r="AO293" i="38"/>
  <c r="T293" i="38"/>
  <c r="S293" i="38"/>
  <c r="R293" i="38"/>
  <c r="Q293" i="38"/>
  <c r="P293" i="38"/>
  <c r="O293" i="38"/>
  <c r="N293" i="38"/>
  <c r="AU292" i="38"/>
  <c r="AT292" i="38"/>
  <c r="AS292" i="38"/>
  <c r="AR292" i="38"/>
  <c r="AQ292" i="38"/>
  <c r="AP292" i="38"/>
  <c r="AO292" i="38"/>
  <c r="T292" i="38"/>
  <c r="S292" i="38"/>
  <c r="R292" i="38"/>
  <c r="Q292" i="38"/>
  <c r="P292" i="38"/>
  <c r="O292" i="38"/>
  <c r="N292" i="38"/>
  <c r="AU291" i="38"/>
  <c r="AT291" i="38"/>
  <c r="AS291" i="38"/>
  <c r="AR291" i="38"/>
  <c r="AQ291" i="38"/>
  <c r="AP291" i="38"/>
  <c r="AO291" i="38"/>
  <c r="T291" i="38"/>
  <c r="S291" i="38"/>
  <c r="R291" i="38"/>
  <c r="Q291" i="38"/>
  <c r="P291" i="38"/>
  <c r="O291" i="38"/>
  <c r="N291" i="38"/>
  <c r="AU290" i="38"/>
  <c r="AT290" i="38"/>
  <c r="AS290" i="38"/>
  <c r="AR290" i="38"/>
  <c r="AQ290" i="38"/>
  <c r="AP290" i="38"/>
  <c r="AO290" i="38"/>
  <c r="T290" i="38"/>
  <c r="S290" i="38"/>
  <c r="R290" i="38"/>
  <c r="Q290" i="38"/>
  <c r="P290" i="38"/>
  <c r="O290" i="38"/>
  <c r="N290" i="38"/>
  <c r="AU289" i="38"/>
  <c r="AT289" i="38"/>
  <c r="AS289" i="38"/>
  <c r="AR289" i="38"/>
  <c r="AQ289" i="38"/>
  <c r="AP289" i="38"/>
  <c r="AO289" i="38"/>
  <c r="T289" i="38"/>
  <c r="S289" i="38"/>
  <c r="R289" i="38"/>
  <c r="Q289" i="38"/>
  <c r="P289" i="38"/>
  <c r="O289" i="38"/>
  <c r="N289" i="38"/>
  <c r="AU288" i="38"/>
  <c r="AT288" i="38"/>
  <c r="AS288" i="38"/>
  <c r="AR288" i="38"/>
  <c r="AQ288" i="38"/>
  <c r="AP288" i="38"/>
  <c r="AO288" i="38"/>
  <c r="T288" i="38"/>
  <c r="S288" i="38"/>
  <c r="R288" i="38"/>
  <c r="Q288" i="38"/>
  <c r="P288" i="38"/>
  <c r="O288" i="38"/>
  <c r="N288" i="38"/>
  <c r="AU287" i="38"/>
  <c r="AT287" i="38"/>
  <c r="AS287" i="38"/>
  <c r="AR287" i="38"/>
  <c r="AQ287" i="38"/>
  <c r="AP287" i="38"/>
  <c r="AO287" i="38"/>
  <c r="T287" i="38"/>
  <c r="S287" i="38"/>
  <c r="R287" i="38"/>
  <c r="Q287" i="38"/>
  <c r="P287" i="38"/>
  <c r="O287" i="38"/>
  <c r="N287" i="38"/>
  <c r="AU286" i="38"/>
  <c r="AT286" i="38"/>
  <c r="AS286" i="38"/>
  <c r="AR286" i="38"/>
  <c r="AQ286" i="38"/>
  <c r="AP286" i="38"/>
  <c r="AO286" i="38"/>
  <c r="T286" i="38"/>
  <c r="S286" i="38"/>
  <c r="R286" i="38"/>
  <c r="Q286" i="38"/>
  <c r="P286" i="38"/>
  <c r="O286" i="38"/>
  <c r="N286" i="38"/>
  <c r="AU285" i="38"/>
  <c r="AT285" i="38"/>
  <c r="AS285" i="38"/>
  <c r="AR285" i="38"/>
  <c r="AQ285" i="38"/>
  <c r="AP285" i="38"/>
  <c r="AO285" i="38"/>
  <c r="T285" i="38"/>
  <c r="S285" i="38"/>
  <c r="R285" i="38"/>
  <c r="Q285" i="38"/>
  <c r="P285" i="38"/>
  <c r="O285" i="38"/>
  <c r="N285" i="38"/>
  <c r="AU284" i="38"/>
  <c r="AT284" i="38"/>
  <c r="AS284" i="38"/>
  <c r="AR284" i="38"/>
  <c r="AQ284" i="38"/>
  <c r="AP284" i="38"/>
  <c r="AO284" i="38"/>
  <c r="T284" i="38"/>
  <c r="S284" i="38"/>
  <c r="R284" i="38"/>
  <c r="Q284" i="38"/>
  <c r="P284" i="38"/>
  <c r="O284" i="38"/>
  <c r="N284" i="38"/>
  <c r="AU283" i="38"/>
  <c r="AT283" i="38"/>
  <c r="AS283" i="38"/>
  <c r="AR283" i="38"/>
  <c r="AQ283" i="38"/>
  <c r="AP283" i="38"/>
  <c r="AO283" i="38"/>
  <c r="T283" i="38"/>
  <c r="S283" i="38"/>
  <c r="R283" i="38"/>
  <c r="Q283" i="38"/>
  <c r="P283" i="38"/>
  <c r="O283" i="38"/>
  <c r="N283" i="38"/>
  <c r="AU282" i="38"/>
  <c r="AT282" i="38"/>
  <c r="AS282" i="38"/>
  <c r="AR282" i="38"/>
  <c r="AQ282" i="38"/>
  <c r="AP282" i="38"/>
  <c r="AO282" i="38"/>
  <c r="T282" i="38"/>
  <c r="S282" i="38"/>
  <c r="R282" i="38"/>
  <c r="Q282" i="38"/>
  <c r="P282" i="38"/>
  <c r="O282" i="38"/>
  <c r="N282" i="38"/>
  <c r="AU281" i="38"/>
  <c r="AT281" i="38"/>
  <c r="AS281" i="38"/>
  <c r="AR281" i="38"/>
  <c r="AQ281" i="38"/>
  <c r="AP281" i="38"/>
  <c r="AO281" i="38"/>
  <c r="T281" i="38"/>
  <c r="S281" i="38"/>
  <c r="R281" i="38"/>
  <c r="Q281" i="38"/>
  <c r="P281" i="38"/>
  <c r="O281" i="38"/>
  <c r="N281" i="38"/>
  <c r="AU280" i="38"/>
  <c r="AT280" i="38"/>
  <c r="AS280" i="38"/>
  <c r="AR280" i="38"/>
  <c r="AQ280" i="38"/>
  <c r="AP280" i="38"/>
  <c r="AO280" i="38"/>
  <c r="T280" i="38"/>
  <c r="S280" i="38"/>
  <c r="R280" i="38"/>
  <c r="Q280" i="38"/>
  <c r="P280" i="38"/>
  <c r="O280" i="38"/>
  <c r="N280" i="38"/>
  <c r="AU279" i="38"/>
  <c r="AT279" i="38"/>
  <c r="AS279" i="38"/>
  <c r="AR279" i="38"/>
  <c r="AQ279" i="38"/>
  <c r="AP279" i="38"/>
  <c r="AO279" i="38"/>
  <c r="T279" i="38"/>
  <c r="S279" i="38"/>
  <c r="R279" i="38"/>
  <c r="Q279" i="38"/>
  <c r="P279" i="38"/>
  <c r="O279" i="38"/>
  <c r="N279" i="38"/>
  <c r="AU278" i="38"/>
  <c r="AT278" i="38"/>
  <c r="AS278" i="38"/>
  <c r="AR278" i="38"/>
  <c r="AQ278" i="38"/>
  <c r="AP278" i="38"/>
  <c r="AO278" i="38"/>
  <c r="T278" i="38"/>
  <c r="S278" i="38"/>
  <c r="R278" i="38"/>
  <c r="Q278" i="38"/>
  <c r="P278" i="38"/>
  <c r="O278" i="38"/>
  <c r="N278" i="38"/>
  <c r="AU277" i="38"/>
  <c r="AT277" i="38"/>
  <c r="AS277" i="38"/>
  <c r="AR277" i="38"/>
  <c r="AQ277" i="38"/>
  <c r="AP277" i="38"/>
  <c r="AO277" i="38"/>
  <c r="T277" i="38"/>
  <c r="S277" i="38"/>
  <c r="R277" i="38"/>
  <c r="Q277" i="38"/>
  <c r="P277" i="38"/>
  <c r="O277" i="38"/>
  <c r="N277" i="38"/>
  <c r="AU276" i="38"/>
  <c r="AT276" i="38"/>
  <c r="AS276" i="38"/>
  <c r="AR276" i="38"/>
  <c r="AQ276" i="38"/>
  <c r="AP276" i="38"/>
  <c r="AO276" i="38"/>
  <c r="T276" i="38"/>
  <c r="S276" i="38"/>
  <c r="R276" i="38"/>
  <c r="Q276" i="38"/>
  <c r="P276" i="38"/>
  <c r="O276" i="38"/>
  <c r="N276" i="38"/>
  <c r="AU275" i="38"/>
  <c r="AT275" i="38"/>
  <c r="AS275" i="38"/>
  <c r="AR275" i="38"/>
  <c r="AQ275" i="38"/>
  <c r="AP275" i="38"/>
  <c r="AO275" i="38"/>
  <c r="T275" i="38"/>
  <c r="S275" i="38"/>
  <c r="R275" i="38"/>
  <c r="Q275" i="38"/>
  <c r="P275" i="38"/>
  <c r="O275" i="38"/>
  <c r="N275" i="38"/>
  <c r="AU274" i="38"/>
  <c r="AT274" i="38"/>
  <c r="AS274" i="38"/>
  <c r="AR274" i="38"/>
  <c r="AQ274" i="38"/>
  <c r="AP274" i="38"/>
  <c r="AO274" i="38"/>
  <c r="T274" i="38"/>
  <c r="S274" i="38"/>
  <c r="R274" i="38"/>
  <c r="Q274" i="38"/>
  <c r="P274" i="38"/>
  <c r="O274" i="38"/>
  <c r="N274" i="38"/>
  <c r="AU273" i="38"/>
  <c r="AT273" i="38"/>
  <c r="AS273" i="38"/>
  <c r="AR273" i="38"/>
  <c r="AQ273" i="38"/>
  <c r="AP273" i="38"/>
  <c r="AO273" i="38"/>
  <c r="T273" i="38"/>
  <c r="S273" i="38"/>
  <c r="R273" i="38"/>
  <c r="Q273" i="38"/>
  <c r="P273" i="38"/>
  <c r="O273" i="38"/>
  <c r="N273" i="38"/>
  <c r="AU272" i="38"/>
  <c r="AT272" i="38"/>
  <c r="AS272" i="38"/>
  <c r="AR272" i="38"/>
  <c r="AQ272" i="38"/>
  <c r="AP272" i="38"/>
  <c r="AO272" i="38"/>
  <c r="T272" i="38"/>
  <c r="S272" i="38"/>
  <c r="R272" i="38"/>
  <c r="Q272" i="38"/>
  <c r="P272" i="38"/>
  <c r="O272" i="38"/>
  <c r="N272" i="38"/>
  <c r="AU271" i="38"/>
  <c r="AT271" i="38"/>
  <c r="AS271" i="38"/>
  <c r="AR271" i="38"/>
  <c r="AQ271" i="38"/>
  <c r="AP271" i="38"/>
  <c r="AO271" i="38"/>
  <c r="T271" i="38"/>
  <c r="S271" i="38"/>
  <c r="R271" i="38"/>
  <c r="Q271" i="38"/>
  <c r="P271" i="38"/>
  <c r="O271" i="38"/>
  <c r="N271" i="38"/>
  <c r="AU270" i="38"/>
  <c r="AT270" i="38"/>
  <c r="AS270" i="38"/>
  <c r="AR270" i="38"/>
  <c r="AQ270" i="38"/>
  <c r="AP270" i="38"/>
  <c r="AO270" i="38"/>
  <c r="T270" i="38"/>
  <c r="S270" i="38"/>
  <c r="R270" i="38"/>
  <c r="Q270" i="38"/>
  <c r="P270" i="38"/>
  <c r="O270" i="38"/>
  <c r="N270" i="38"/>
  <c r="AU269" i="38"/>
  <c r="AT269" i="38"/>
  <c r="AS269" i="38"/>
  <c r="AR269" i="38"/>
  <c r="AQ269" i="38"/>
  <c r="AP269" i="38"/>
  <c r="AO269" i="38"/>
  <c r="T269" i="38"/>
  <c r="S269" i="38"/>
  <c r="R269" i="38"/>
  <c r="Q269" i="38"/>
  <c r="P269" i="38"/>
  <c r="O269" i="38"/>
  <c r="N269" i="38"/>
  <c r="AU268" i="38"/>
  <c r="AT268" i="38"/>
  <c r="AS268" i="38"/>
  <c r="AR268" i="38"/>
  <c r="AQ268" i="38"/>
  <c r="AP268" i="38"/>
  <c r="AO268" i="38"/>
  <c r="T268" i="38"/>
  <c r="S268" i="38"/>
  <c r="R268" i="38"/>
  <c r="Q268" i="38"/>
  <c r="P268" i="38"/>
  <c r="O268" i="38"/>
  <c r="N268" i="38"/>
  <c r="AU267" i="38"/>
  <c r="AT267" i="38"/>
  <c r="AS267" i="38"/>
  <c r="AR267" i="38"/>
  <c r="AQ267" i="38"/>
  <c r="AP267" i="38"/>
  <c r="AO267" i="38"/>
  <c r="T267" i="38"/>
  <c r="S267" i="38"/>
  <c r="R267" i="38"/>
  <c r="Q267" i="38"/>
  <c r="P267" i="38"/>
  <c r="O267" i="38"/>
  <c r="N267" i="38"/>
  <c r="AU266" i="38"/>
  <c r="AT266" i="38"/>
  <c r="AS266" i="38"/>
  <c r="AR266" i="38"/>
  <c r="AQ266" i="38"/>
  <c r="AP266" i="38"/>
  <c r="AO266" i="38"/>
  <c r="T266" i="38"/>
  <c r="S266" i="38"/>
  <c r="R266" i="38"/>
  <c r="Q266" i="38"/>
  <c r="P266" i="38"/>
  <c r="O266" i="38"/>
  <c r="N266" i="38"/>
  <c r="AU265" i="38"/>
  <c r="AT265" i="38"/>
  <c r="AS265" i="38"/>
  <c r="AR265" i="38"/>
  <c r="AQ265" i="38"/>
  <c r="AP265" i="38"/>
  <c r="AO265" i="38"/>
  <c r="T265" i="38"/>
  <c r="S265" i="38"/>
  <c r="R265" i="38"/>
  <c r="Q265" i="38"/>
  <c r="P265" i="38"/>
  <c r="O265" i="38"/>
  <c r="N265" i="38"/>
  <c r="AU264" i="38"/>
  <c r="AT264" i="38"/>
  <c r="AS264" i="38"/>
  <c r="AR264" i="38"/>
  <c r="AQ264" i="38"/>
  <c r="AP264" i="38"/>
  <c r="AO264" i="38"/>
  <c r="T264" i="38"/>
  <c r="S264" i="38"/>
  <c r="R264" i="38"/>
  <c r="Q264" i="38"/>
  <c r="P264" i="38"/>
  <c r="O264" i="38"/>
  <c r="N264" i="38"/>
  <c r="AU263" i="38"/>
  <c r="AT263" i="38"/>
  <c r="AS263" i="38"/>
  <c r="AR263" i="38"/>
  <c r="AQ263" i="38"/>
  <c r="AP263" i="38"/>
  <c r="AO263" i="38"/>
  <c r="T263" i="38"/>
  <c r="S263" i="38"/>
  <c r="R263" i="38"/>
  <c r="Q263" i="38"/>
  <c r="P263" i="38"/>
  <c r="O263" i="38"/>
  <c r="N263" i="38"/>
  <c r="AU262" i="38"/>
  <c r="AT262" i="38"/>
  <c r="AS262" i="38"/>
  <c r="AR262" i="38"/>
  <c r="AQ262" i="38"/>
  <c r="AP262" i="38"/>
  <c r="AO262" i="38"/>
  <c r="T262" i="38"/>
  <c r="S262" i="38"/>
  <c r="R262" i="38"/>
  <c r="Q262" i="38"/>
  <c r="P262" i="38"/>
  <c r="O262" i="38"/>
  <c r="N262" i="38"/>
  <c r="AU261" i="38"/>
  <c r="AT261" i="38"/>
  <c r="AS261" i="38"/>
  <c r="AR261" i="38"/>
  <c r="AQ261" i="38"/>
  <c r="AP261" i="38"/>
  <c r="AO261" i="38"/>
  <c r="T261" i="38"/>
  <c r="S261" i="38"/>
  <c r="R261" i="38"/>
  <c r="Q261" i="38"/>
  <c r="P261" i="38"/>
  <c r="O261" i="38"/>
  <c r="N261" i="38"/>
  <c r="AU260" i="38"/>
  <c r="AT260" i="38"/>
  <c r="AS260" i="38"/>
  <c r="AR260" i="38"/>
  <c r="AQ260" i="38"/>
  <c r="AP260" i="38"/>
  <c r="AO260" i="38"/>
  <c r="T260" i="38"/>
  <c r="S260" i="38"/>
  <c r="R260" i="38"/>
  <c r="Q260" i="38"/>
  <c r="P260" i="38"/>
  <c r="O260" i="38"/>
  <c r="N260" i="38"/>
  <c r="AU259" i="38"/>
  <c r="AT259" i="38"/>
  <c r="AS259" i="38"/>
  <c r="AR259" i="38"/>
  <c r="AQ259" i="38"/>
  <c r="AP259" i="38"/>
  <c r="AO259" i="38"/>
  <c r="T259" i="38"/>
  <c r="S259" i="38"/>
  <c r="R259" i="38"/>
  <c r="Q259" i="38"/>
  <c r="P259" i="38"/>
  <c r="O259" i="38"/>
  <c r="N259" i="38"/>
  <c r="AU258" i="38"/>
  <c r="AT258" i="38"/>
  <c r="AS258" i="38"/>
  <c r="AR258" i="38"/>
  <c r="AQ258" i="38"/>
  <c r="AP258" i="38"/>
  <c r="AO258" i="38"/>
  <c r="T258" i="38"/>
  <c r="S258" i="38"/>
  <c r="R258" i="38"/>
  <c r="Q258" i="38"/>
  <c r="P258" i="38"/>
  <c r="O258" i="38"/>
  <c r="N258" i="38"/>
  <c r="AU257" i="38"/>
  <c r="AT257" i="38"/>
  <c r="AS257" i="38"/>
  <c r="AR257" i="38"/>
  <c r="AQ257" i="38"/>
  <c r="AP257" i="38"/>
  <c r="AO257" i="38"/>
  <c r="T257" i="38"/>
  <c r="S257" i="38"/>
  <c r="R257" i="38"/>
  <c r="Q257" i="38"/>
  <c r="P257" i="38"/>
  <c r="O257" i="38"/>
  <c r="N257" i="38"/>
  <c r="AU256" i="38"/>
  <c r="AT256" i="38"/>
  <c r="AS256" i="38"/>
  <c r="AR256" i="38"/>
  <c r="AQ256" i="38"/>
  <c r="AP256" i="38"/>
  <c r="AO256" i="38"/>
  <c r="T256" i="38"/>
  <c r="S256" i="38"/>
  <c r="R256" i="38"/>
  <c r="Q256" i="38"/>
  <c r="P256" i="38"/>
  <c r="O256" i="38"/>
  <c r="N256" i="38"/>
  <c r="AU255" i="38"/>
  <c r="AT255" i="38"/>
  <c r="AS255" i="38"/>
  <c r="AR255" i="38"/>
  <c r="AQ255" i="38"/>
  <c r="AP255" i="38"/>
  <c r="AO255" i="38"/>
  <c r="T255" i="38"/>
  <c r="S255" i="38"/>
  <c r="R255" i="38"/>
  <c r="Q255" i="38"/>
  <c r="P255" i="38"/>
  <c r="O255" i="38"/>
  <c r="N255" i="38"/>
  <c r="AU254" i="38"/>
  <c r="AT254" i="38"/>
  <c r="AS254" i="38"/>
  <c r="AR254" i="38"/>
  <c r="AQ254" i="38"/>
  <c r="AP254" i="38"/>
  <c r="AO254" i="38"/>
  <c r="T254" i="38"/>
  <c r="S254" i="38"/>
  <c r="R254" i="38"/>
  <c r="Q254" i="38"/>
  <c r="P254" i="38"/>
  <c r="O254" i="38"/>
  <c r="N254" i="38"/>
  <c r="AU253" i="38"/>
  <c r="AT253" i="38"/>
  <c r="AS253" i="38"/>
  <c r="AR253" i="38"/>
  <c r="AQ253" i="38"/>
  <c r="AP253" i="38"/>
  <c r="AO253" i="38"/>
  <c r="T253" i="38"/>
  <c r="S253" i="38"/>
  <c r="R253" i="38"/>
  <c r="Q253" i="38"/>
  <c r="P253" i="38"/>
  <c r="O253" i="38"/>
  <c r="N253" i="38"/>
  <c r="AU252" i="38"/>
  <c r="AT252" i="38"/>
  <c r="AS252" i="38"/>
  <c r="AR252" i="38"/>
  <c r="AQ252" i="38"/>
  <c r="AP252" i="38"/>
  <c r="AO252" i="38"/>
  <c r="T252" i="38"/>
  <c r="S252" i="38"/>
  <c r="R252" i="38"/>
  <c r="Q252" i="38"/>
  <c r="P252" i="38"/>
  <c r="O252" i="38"/>
  <c r="N252" i="38"/>
  <c r="AU251" i="38"/>
  <c r="AT251" i="38"/>
  <c r="AS251" i="38"/>
  <c r="AR251" i="38"/>
  <c r="AQ251" i="38"/>
  <c r="AP251" i="38"/>
  <c r="AO251" i="38"/>
  <c r="T251" i="38"/>
  <c r="S251" i="38"/>
  <c r="R251" i="38"/>
  <c r="Q251" i="38"/>
  <c r="P251" i="38"/>
  <c r="O251" i="38"/>
  <c r="N251" i="38"/>
  <c r="AU250" i="38"/>
  <c r="AT250" i="38"/>
  <c r="AS250" i="38"/>
  <c r="AR250" i="38"/>
  <c r="AQ250" i="38"/>
  <c r="AP250" i="38"/>
  <c r="AO250" i="38"/>
  <c r="T250" i="38"/>
  <c r="S250" i="38"/>
  <c r="R250" i="38"/>
  <c r="Q250" i="38"/>
  <c r="P250" i="38"/>
  <c r="O250" i="38"/>
  <c r="N250" i="38"/>
  <c r="AU249" i="38"/>
  <c r="AT249" i="38"/>
  <c r="AS249" i="38"/>
  <c r="AR249" i="38"/>
  <c r="AQ249" i="38"/>
  <c r="AP249" i="38"/>
  <c r="AO249" i="38"/>
  <c r="T249" i="38"/>
  <c r="S249" i="38"/>
  <c r="R249" i="38"/>
  <c r="Q249" i="38"/>
  <c r="P249" i="38"/>
  <c r="O249" i="38"/>
  <c r="N249" i="38"/>
  <c r="AU248" i="38"/>
  <c r="AT248" i="38"/>
  <c r="AS248" i="38"/>
  <c r="AR248" i="38"/>
  <c r="AQ248" i="38"/>
  <c r="AP248" i="38"/>
  <c r="AO248" i="38"/>
  <c r="T248" i="38"/>
  <c r="S248" i="38"/>
  <c r="R248" i="38"/>
  <c r="Q248" i="38"/>
  <c r="P248" i="38"/>
  <c r="O248" i="38"/>
  <c r="N248" i="38"/>
  <c r="AU247" i="38"/>
  <c r="AT247" i="38"/>
  <c r="AS247" i="38"/>
  <c r="AR247" i="38"/>
  <c r="AQ247" i="38"/>
  <c r="AP247" i="38"/>
  <c r="AO247" i="38"/>
  <c r="T247" i="38"/>
  <c r="S247" i="38"/>
  <c r="R247" i="38"/>
  <c r="Q247" i="38"/>
  <c r="P247" i="38"/>
  <c r="O247" i="38"/>
  <c r="N247" i="38"/>
  <c r="AU246" i="38"/>
  <c r="AT246" i="38"/>
  <c r="AS246" i="38"/>
  <c r="AR246" i="38"/>
  <c r="AQ246" i="38"/>
  <c r="AP246" i="38"/>
  <c r="AO246" i="38"/>
  <c r="T246" i="38"/>
  <c r="S246" i="38"/>
  <c r="R246" i="38"/>
  <c r="Q246" i="38"/>
  <c r="P246" i="38"/>
  <c r="O246" i="38"/>
  <c r="N246" i="38"/>
  <c r="AU245" i="38"/>
  <c r="AT245" i="38"/>
  <c r="AS245" i="38"/>
  <c r="AR245" i="38"/>
  <c r="AQ245" i="38"/>
  <c r="AP245" i="38"/>
  <c r="AO245" i="38"/>
  <c r="T245" i="38"/>
  <c r="S245" i="38"/>
  <c r="R245" i="38"/>
  <c r="Q245" i="38"/>
  <c r="P245" i="38"/>
  <c r="O245" i="38"/>
  <c r="N245" i="38"/>
  <c r="AU244" i="38"/>
  <c r="AT244" i="38"/>
  <c r="AS244" i="38"/>
  <c r="AR244" i="38"/>
  <c r="AQ244" i="38"/>
  <c r="AP244" i="38"/>
  <c r="AO244" i="38"/>
  <c r="T244" i="38"/>
  <c r="S244" i="38"/>
  <c r="R244" i="38"/>
  <c r="Q244" i="38"/>
  <c r="P244" i="38"/>
  <c r="O244" i="38"/>
  <c r="N244" i="38"/>
  <c r="AU243" i="38"/>
  <c r="AT243" i="38"/>
  <c r="AS243" i="38"/>
  <c r="AR243" i="38"/>
  <c r="AQ243" i="38"/>
  <c r="AP243" i="38"/>
  <c r="AO243" i="38"/>
  <c r="T243" i="38"/>
  <c r="S243" i="38"/>
  <c r="R243" i="38"/>
  <c r="Q243" i="38"/>
  <c r="P243" i="38"/>
  <c r="O243" i="38"/>
  <c r="N243" i="38"/>
  <c r="AU242" i="38"/>
  <c r="AT242" i="38"/>
  <c r="AS242" i="38"/>
  <c r="AR242" i="38"/>
  <c r="AQ242" i="38"/>
  <c r="AP242" i="38"/>
  <c r="AO242" i="38"/>
  <c r="T242" i="38"/>
  <c r="S242" i="38"/>
  <c r="R242" i="38"/>
  <c r="Q242" i="38"/>
  <c r="P242" i="38"/>
  <c r="O242" i="38"/>
  <c r="N242" i="38"/>
  <c r="AA84" i="38"/>
  <c r="Z84" i="38"/>
  <c r="R84" i="38"/>
  <c r="Q84" i="38"/>
  <c r="P84" i="38"/>
  <c r="N84" i="38"/>
  <c r="M84" i="38"/>
  <c r="K84" i="38"/>
  <c r="J84" i="38"/>
  <c r="I84" i="38"/>
  <c r="H84" i="38"/>
  <c r="G84" i="38"/>
  <c r="AA83" i="38"/>
  <c r="Z83" i="38"/>
  <c r="R83" i="38"/>
  <c r="Q83" i="38"/>
  <c r="P83" i="38"/>
  <c r="N83" i="38"/>
  <c r="M83" i="38"/>
  <c r="K83" i="38"/>
  <c r="J83" i="38"/>
  <c r="I83" i="38"/>
  <c r="H83" i="38"/>
  <c r="G83" i="38"/>
  <c r="AA82" i="38"/>
  <c r="Z82" i="38"/>
  <c r="R82" i="38"/>
  <c r="Q82" i="38"/>
  <c r="P82" i="38"/>
  <c r="N82" i="38"/>
  <c r="M82" i="38"/>
  <c r="K82" i="38"/>
  <c r="J82" i="38"/>
  <c r="I82" i="38"/>
  <c r="H82" i="38"/>
  <c r="G82" i="38"/>
  <c r="AA81" i="38"/>
  <c r="Z81" i="38"/>
  <c r="R81" i="38"/>
  <c r="Q81" i="38"/>
  <c r="P81" i="38"/>
  <c r="N81" i="38"/>
  <c r="M81" i="38"/>
  <c r="K81" i="38"/>
  <c r="J81" i="38"/>
  <c r="I81" i="38"/>
  <c r="H81" i="38"/>
  <c r="G81" i="38"/>
  <c r="AA80" i="38"/>
  <c r="Z80" i="38"/>
  <c r="R80" i="38"/>
  <c r="Q80" i="38"/>
  <c r="P80" i="38"/>
  <c r="N80" i="38"/>
  <c r="M80" i="38"/>
  <c r="K80" i="38"/>
  <c r="J80" i="38"/>
  <c r="I80" i="38"/>
  <c r="H80" i="38"/>
  <c r="G80" i="38"/>
  <c r="AA79" i="38"/>
  <c r="Z79" i="38"/>
  <c r="R79" i="38"/>
  <c r="Q79" i="38"/>
  <c r="P79" i="38"/>
  <c r="N79" i="38"/>
  <c r="M79" i="38"/>
  <c r="K79" i="38"/>
  <c r="J79" i="38"/>
  <c r="I79" i="38"/>
  <c r="H79" i="38"/>
  <c r="G79" i="38"/>
  <c r="AA78" i="38"/>
  <c r="Z78" i="38"/>
  <c r="R78" i="38"/>
  <c r="Q78" i="38"/>
  <c r="P78" i="38"/>
  <c r="N78" i="38"/>
  <c r="M78" i="38"/>
  <c r="K78" i="38"/>
  <c r="J78" i="38"/>
  <c r="I78" i="38"/>
  <c r="H78" i="38"/>
  <c r="G78" i="38"/>
  <c r="AA77" i="38"/>
  <c r="Z77" i="38"/>
  <c r="R77" i="38"/>
  <c r="Q77" i="38"/>
  <c r="P77" i="38"/>
  <c r="N77" i="38"/>
  <c r="M77" i="38"/>
  <c r="K77" i="38"/>
  <c r="J77" i="38"/>
  <c r="I77" i="38"/>
  <c r="H77" i="38"/>
  <c r="G77" i="38"/>
  <c r="AA76" i="38"/>
  <c r="Z76" i="38"/>
  <c r="R76" i="38"/>
  <c r="Q76" i="38"/>
  <c r="P76" i="38"/>
  <c r="N76" i="38"/>
  <c r="M76" i="38"/>
  <c r="K76" i="38"/>
  <c r="J76" i="38"/>
  <c r="I76" i="38"/>
  <c r="H76" i="38"/>
  <c r="G76" i="38"/>
  <c r="AA75" i="38"/>
  <c r="Z75" i="38"/>
  <c r="R75" i="38"/>
  <c r="Q75" i="38"/>
  <c r="P75" i="38"/>
  <c r="N75" i="38"/>
  <c r="M75" i="38"/>
  <c r="K75" i="38"/>
  <c r="J75" i="38"/>
  <c r="I75" i="38"/>
  <c r="H75" i="38"/>
  <c r="G75" i="38"/>
  <c r="AA74" i="38"/>
  <c r="Z74" i="38"/>
  <c r="R74" i="38"/>
  <c r="Q74" i="38"/>
  <c r="P74" i="38"/>
  <c r="N74" i="38"/>
  <c r="M74" i="38"/>
  <c r="K74" i="38"/>
  <c r="J74" i="38"/>
  <c r="I74" i="38"/>
  <c r="H74" i="38"/>
  <c r="G74" i="38"/>
  <c r="AA73" i="38"/>
  <c r="Z73" i="38"/>
  <c r="R73" i="38"/>
  <c r="Q73" i="38"/>
  <c r="P73" i="38"/>
  <c r="N73" i="38"/>
  <c r="M73" i="38"/>
  <c r="K73" i="38"/>
  <c r="J73" i="38"/>
  <c r="I73" i="38"/>
  <c r="H73" i="38"/>
  <c r="G73" i="38"/>
  <c r="AA72" i="38"/>
  <c r="Z72" i="38"/>
  <c r="R72" i="38"/>
  <c r="Q72" i="38"/>
  <c r="P72" i="38"/>
  <c r="N72" i="38"/>
  <c r="M72" i="38"/>
  <c r="K72" i="38"/>
  <c r="J72" i="38"/>
  <c r="I72" i="38"/>
  <c r="H72" i="38"/>
  <c r="G72" i="38"/>
  <c r="AA71" i="38"/>
  <c r="Z71" i="38"/>
  <c r="R71" i="38"/>
  <c r="Q71" i="38"/>
  <c r="P71" i="38"/>
  <c r="N71" i="38"/>
  <c r="M71" i="38"/>
  <c r="K71" i="38"/>
  <c r="J71" i="38"/>
  <c r="I71" i="38"/>
  <c r="H71" i="38"/>
  <c r="G71" i="38"/>
  <c r="AA70" i="38"/>
  <c r="Z70" i="38"/>
  <c r="R70" i="38"/>
  <c r="Q70" i="38"/>
  <c r="P70" i="38"/>
  <c r="N70" i="38"/>
  <c r="M70" i="38"/>
  <c r="K70" i="38"/>
  <c r="J70" i="38"/>
  <c r="I70" i="38"/>
  <c r="H70" i="38"/>
  <c r="G70" i="38"/>
  <c r="AA69" i="38"/>
  <c r="Z69" i="38"/>
  <c r="R69" i="38"/>
  <c r="Q69" i="38"/>
  <c r="P69" i="38"/>
  <c r="N69" i="38"/>
  <c r="M69" i="38"/>
  <c r="K69" i="38"/>
  <c r="J69" i="38"/>
  <c r="I69" i="38"/>
  <c r="H69" i="38"/>
  <c r="G69" i="38"/>
  <c r="AA68" i="38"/>
  <c r="Z68" i="38"/>
  <c r="R68" i="38"/>
  <c r="Q68" i="38"/>
  <c r="P68" i="38"/>
  <c r="N68" i="38"/>
  <c r="M68" i="38"/>
  <c r="K68" i="38"/>
  <c r="J68" i="38"/>
  <c r="I68" i="38"/>
  <c r="H68" i="38"/>
  <c r="G68" i="38"/>
  <c r="AA67" i="38"/>
  <c r="Z67" i="38"/>
  <c r="R67" i="38"/>
  <c r="Q67" i="38"/>
  <c r="P67" i="38"/>
  <c r="N67" i="38"/>
  <c r="M67" i="38"/>
  <c r="K67" i="38"/>
  <c r="J67" i="38"/>
  <c r="I67" i="38"/>
  <c r="H67" i="38"/>
  <c r="G67" i="38"/>
  <c r="AA66" i="38"/>
  <c r="Z66" i="38"/>
  <c r="R66" i="38"/>
  <c r="Q66" i="38"/>
  <c r="P66" i="38"/>
  <c r="N66" i="38"/>
  <c r="M66" i="38"/>
  <c r="K66" i="38"/>
  <c r="J66" i="38"/>
  <c r="I66" i="38"/>
  <c r="H66" i="38"/>
  <c r="G66" i="38"/>
  <c r="AA65" i="38"/>
  <c r="Z65" i="38"/>
  <c r="R65" i="38"/>
  <c r="Q65" i="38"/>
  <c r="P65" i="38"/>
  <c r="N65" i="38"/>
  <c r="M65" i="38"/>
  <c r="K65" i="38"/>
  <c r="J65" i="38"/>
  <c r="I65" i="38"/>
  <c r="H65" i="38"/>
  <c r="G65" i="38"/>
  <c r="AA64" i="38"/>
  <c r="Z64" i="38"/>
  <c r="R64" i="38"/>
  <c r="Q64" i="38"/>
  <c r="P64" i="38"/>
  <c r="N64" i="38"/>
  <c r="M64" i="38"/>
  <c r="K64" i="38"/>
  <c r="J64" i="38"/>
  <c r="I64" i="38"/>
  <c r="H64" i="38"/>
  <c r="G64" i="38"/>
  <c r="AA63" i="38"/>
  <c r="Z63" i="38"/>
  <c r="R63" i="38"/>
  <c r="Q63" i="38"/>
  <c r="P63" i="38"/>
  <c r="N63" i="38"/>
  <c r="M63" i="38"/>
  <c r="K63" i="38"/>
  <c r="J63" i="38"/>
  <c r="I63" i="38"/>
  <c r="H63" i="38"/>
  <c r="G63" i="38"/>
  <c r="AA62" i="38"/>
  <c r="Z62" i="38"/>
  <c r="R62" i="38"/>
  <c r="Q62" i="38"/>
  <c r="P62" i="38"/>
  <c r="N62" i="38"/>
  <c r="M62" i="38"/>
  <c r="K62" i="38"/>
  <c r="J62" i="38"/>
  <c r="I62" i="38"/>
  <c r="H62" i="38"/>
  <c r="G62" i="38"/>
  <c r="AA61" i="38"/>
  <c r="Z61" i="38"/>
  <c r="R61" i="38"/>
  <c r="Q61" i="38"/>
  <c r="P61" i="38"/>
  <c r="N61" i="38"/>
  <c r="M61" i="38"/>
  <c r="K61" i="38"/>
  <c r="J61" i="38"/>
  <c r="I61" i="38"/>
  <c r="H61" i="38"/>
  <c r="G61" i="38"/>
  <c r="AA60" i="38"/>
  <c r="Z60" i="38"/>
  <c r="R60" i="38"/>
  <c r="Q60" i="38"/>
  <c r="P60" i="38"/>
  <c r="N60" i="38"/>
  <c r="M60" i="38"/>
  <c r="K60" i="38"/>
  <c r="J60" i="38"/>
  <c r="I60" i="38"/>
  <c r="H60" i="38"/>
  <c r="G60" i="38"/>
  <c r="AA59" i="38"/>
  <c r="Z59" i="38"/>
  <c r="R59" i="38"/>
  <c r="Q59" i="38"/>
  <c r="P59" i="38"/>
  <c r="N59" i="38"/>
  <c r="M59" i="38"/>
  <c r="K59" i="38"/>
  <c r="J59" i="38"/>
  <c r="I59" i="38"/>
  <c r="H59" i="38"/>
  <c r="G59" i="38"/>
  <c r="AA58" i="38"/>
  <c r="Z58" i="38"/>
  <c r="R58" i="38"/>
  <c r="Q58" i="38"/>
  <c r="P58" i="38"/>
  <c r="N58" i="38"/>
  <c r="M58" i="38"/>
  <c r="K58" i="38"/>
  <c r="J58" i="38"/>
  <c r="I58" i="38"/>
  <c r="H58" i="38"/>
  <c r="G58" i="38"/>
  <c r="AA57" i="38"/>
  <c r="Z57" i="38"/>
  <c r="R57" i="38"/>
  <c r="Q57" i="38"/>
  <c r="P57" i="38"/>
  <c r="N57" i="38"/>
  <c r="M57" i="38"/>
  <c r="K57" i="38"/>
  <c r="J57" i="38"/>
  <c r="I57" i="38"/>
  <c r="H57" i="38"/>
  <c r="G57" i="38"/>
  <c r="AA56" i="38"/>
  <c r="Z56" i="38"/>
  <c r="R56" i="38"/>
  <c r="Q56" i="38"/>
  <c r="P56" i="38"/>
  <c r="N56" i="38"/>
  <c r="M56" i="38"/>
  <c r="K56" i="38"/>
  <c r="J56" i="38"/>
  <c r="I56" i="38"/>
  <c r="H56" i="38"/>
  <c r="G56" i="38"/>
  <c r="AA55" i="38"/>
  <c r="Z55" i="38"/>
  <c r="R55" i="38"/>
  <c r="Q55" i="38"/>
  <c r="P55" i="38"/>
  <c r="N55" i="38"/>
  <c r="M55" i="38"/>
  <c r="K55" i="38"/>
  <c r="J55" i="38"/>
  <c r="I55" i="38"/>
  <c r="H55" i="38"/>
  <c r="G55" i="38"/>
  <c r="AA54" i="38"/>
  <c r="Z54" i="38"/>
  <c r="R54" i="38"/>
  <c r="Q54" i="38"/>
  <c r="P54" i="38"/>
  <c r="N54" i="38"/>
  <c r="M54" i="38"/>
  <c r="K54" i="38"/>
  <c r="J54" i="38"/>
  <c r="I54" i="38"/>
  <c r="H54" i="38"/>
  <c r="G54" i="38"/>
  <c r="AA53" i="38"/>
  <c r="Z53" i="38"/>
  <c r="R53" i="38"/>
  <c r="Q53" i="38"/>
  <c r="P53" i="38"/>
  <c r="N53" i="38"/>
  <c r="M53" i="38"/>
  <c r="K53" i="38"/>
  <c r="J53" i="38"/>
  <c r="I53" i="38"/>
  <c r="H53" i="38"/>
  <c r="G53" i="38"/>
  <c r="AA52" i="38"/>
  <c r="Z52" i="38"/>
  <c r="R52" i="38"/>
  <c r="Q52" i="38"/>
  <c r="P52" i="38"/>
  <c r="N52" i="38"/>
  <c r="M52" i="38"/>
  <c r="K52" i="38"/>
  <c r="J52" i="38"/>
  <c r="I52" i="38"/>
  <c r="H52" i="38"/>
  <c r="G52" i="38"/>
  <c r="AA51" i="38"/>
  <c r="Z51" i="38"/>
  <c r="R51" i="38"/>
  <c r="Q51" i="38"/>
  <c r="P51" i="38"/>
  <c r="N51" i="38"/>
  <c r="M51" i="38"/>
  <c r="K51" i="38"/>
  <c r="J51" i="38"/>
  <c r="I51" i="38"/>
  <c r="H51" i="38"/>
  <c r="G51" i="38"/>
  <c r="AA50" i="38"/>
  <c r="Z50" i="38"/>
  <c r="R50" i="38"/>
  <c r="Q50" i="38"/>
  <c r="P50" i="38"/>
  <c r="N50" i="38"/>
  <c r="M50" i="38"/>
  <c r="K50" i="38"/>
  <c r="J50" i="38"/>
  <c r="I50" i="38"/>
  <c r="H50" i="38"/>
  <c r="G50" i="38"/>
  <c r="AA49" i="38"/>
  <c r="Z49" i="38"/>
  <c r="R49" i="38"/>
  <c r="Q49" i="38"/>
  <c r="P49" i="38"/>
  <c r="N49" i="38"/>
  <c r="M49" i="38"/>
  <c r="K49" i="38"/>
  <c r="J49" i="38"/>
  <c r="I49" i="38"/>
  <c r="H49" i="38"/>
  <c r="G49" i="38"/>
  <c r="AA48" i="38"/>
  <c r="Z48" i="38"/>
  <c r="R48" i="38"/>
  <c r="Q48" i="38"/>
  <c r="P48" i="38"/>
  <c r="N48" i="38"/>
  <c r="M48" i="38"/>
  <c r="K48" i="38"/>
  <c r="J48" i="38"/>
  <c r="I48" i="38"/>
  <c r="H48" i="38"/>
  <c r="G48" i="38"/>
  <c r="AA47" i="38"/>
  <c r="Z47" i="38"/>
  <c r="R47" i="38"/>
  <c r="Q47" i="38"/>
  <c r="P47" i="38"/>
  <c r="N47" i="38"/>
  <c r="M47" i="38"/>
  <c r="K47" i="38"/>
  <c r="J47" i="38"/>
  <c r="I47" i="38"/>
  <c r="H47" i="38"/>
  <c r="G47" i="38"/>
  <c r="AA46" i="38"/>
  <c r="Z46" i="38"/>
  <c r="R46" i="38"/>
  <c r="Q46" i="38"/>
  <c r="P46" i="38"/>
  <c r="N46" i="38"/>
  <c r="M46" i="38"/>
  <c r="K46" i="38"/>
  <c r="J46" i="38"/>
  <c r="I46" i="38"/>
  <c r="H46" i="38"/>
  <c r="G46" i="38"/>
  <c r="AA45" i="38"/>
  <c r="Z45" i="38"/>
  <c r="R45" i="38"/>
  <c r="Q45" i="38"/>
  <c r="P45" i="38"/>
  <c r="N45" i="38"/>
  <c r="M45" i="38"/>
  <c r="K45" i="38"/>
  <c r="J45" i="38"/>
  <c r="I45" i="38"/>
  <c r="H45" i="38"/>
  <c r="G45" i="38"/>
  <c r="AA44" i="38"/>
  <c r="Z44" i="38"/>
  <c r="R44" i="38"/>
  <c r="Q44" i="38"/>
  <c r="P44" i="38"/>
  <c r="N44" i="38"/>
  <c r="M44" i="38"/>
  <c r="K44" i="38"/>
  <c r="J44" i="38"/>
  <c r="I44" i="38"/>
  <c r="H44" i="38"/>
  <c r="G44" i="38"/>
  <c r="AA43" i="38"/>
  <c r="Z43" i="38"/>
  <c r="R43" i="38"/>
  <c r="Q43" i="38"/>
  <c r="P43" i="38"/>
  <c r="N43" i="38"/>
  <c r="M43" i="38"/>
  <c r="K43" i="38"/>
  <c r="J43" i="38"/>
  <c r="I43" i="38"/>
  <c r="H43" i="38"/>
  <c r="G43" i="38"/>
  <c r="AA42" i="38"/>
  <c r="Z42" i="38"/>
  <c r="R42" i="38"/>
  <c r="Q42" i="38"/>
  <c r="P42" i="38"/>
  <c r="N42" i="38"/>
  <c r="M42" i="38"/>
  <c r="K42" i="38"/>
  <c r="J42" i="38"/>
  <c r="I42" i="38"/>
  <c r="H42" i="38"/>
  <c r="G42" i="38"/>
  <c r="AA41" i="38"/>
  <c r="Z41" i="38"/>
  <c r="R41" i="38"/>
  <c r="Q41" i="38"/>
  <c r="P41" i="38"/>
  <c r="N41" i="38"/>
  <c r="M41" i="38"/>
  <c r="K41" i="38"/>
  <c r="J41" i="38"/>
  <c r="I41" i="38"/>
  <c r="H41" i="38"/>
  <c r="G41" i="38"/>
  <c r="AA40" i="38"/>
  <c r="Z40" i="38"/>
  <c r="R40" i="38"/>
  <c r="Q40" i="38"/>
  <c r="P40" i="38"/>
  <c r="N40" i="38"/>
  <c r="M40" i="38"/>
  <c r="K40" i="38"/>
  <c r="J40" i="38"/>
  <c r="I40" i="38"/>
  <c r="H40" i="38"/>
  <c r="G40" i="38"/>
  <c r="AA39" i="38"/>
  <c r="Z39" i="38"/>
  <c r="R39" i="38"/>
  <c r="Q39" i="38"/>
  <c r="P39" i="38"/>
  <c r="N39" i="38"/>
  <c r="M39" i="38"/>
  <c r="K39" i="38"/>
  <c r="J39" i="38"/>
  <c r="I39" i="38"/>
  <c r="H39" i="38"/>
  <c r="G39" i="38"/>
  <c r="AA38" i="38"/>
  <c r="Z38" i="38"/>
  <c r="R38" i="38"/>
  <c r="Q38" i="38"/>
  <c r="P38" i="38"/>
  <c r="N38" i="38"/>
  <c r="M38" i="38"/>
  <c r="K38" i="38"/>
  <c r="J38" i="38"/>
  <c r="I38" i="38"/>
  <c r="H38" i="38"/>
  <c r="G38" i="38"/>
  <c r="AA37" i="38"/>
  <c r="Z37" i="38"/>
  <c r="R37" i="38"/>
  <c r="Q37" i="38"/>
  <c r="P37" i="38"/>
  <c r="N37" i="38"/>
  <c r="M37" i="38"/>
  <c r="K37" i="38"/>
  <c r="J37" i="38"/>
  <c r="I37" i="38"/>
  <c r="H37" i="38"/>
  <c r="G37" i="38"/>
  <c r="AA36" i="38"/>
  <c r="Z36" i="38"/>
  <c r="R36" i="38"/>
  <c r="Q36" i="38"/>
  <c r="P36" i="38"/>
  <c r="N36" i="38"/>
  <c r="M36" i="38"/>
  <c r="K36" i="38"/>
  <c r="J36" i="38"/>
  <c r="I36" i="38"/>
  <c r="H36" i="38"/>
  <c r="G36" i="38"/>
  <c r="AA35" i="38"/>
  <c r="Z35" i="38"/>
  <c r="R35" i="38"/>
  <c r="Q35" i="38"/>
  <c r="P35" i="38"/>
  <c r="N35" i="38"/>
  <c r="M35" i="38"/>
  <c r="K35" i="38"/>
  <c r="J35" i="38"/>
  <c r="I35" i="38"/>
  <c r="H35" i="38"/>
  <c r="G35" i="38"/>
  <c r="AA34" i="38"/>
  <c r="Z34" i="38"/>
  <c r="R34" i="38"/>
  <c r="Q34" i="38"/>
  <c r="P34" i="38"/>
  <c r="N34" i="38"/>
  <c r="M34" i="38"/>
  <c r="K34" i="38"/>
  <c r="J34" i="38"/>
  <c r="I34" i="38"/>
  <c r="H34" i="38"/>
  <c r="G34" i="38"/>
  <c r="AA33" i="38"/>
  <c r="Z33" i="38"/>
  <c r="R33" i="38"/>
  <c r="Q33" i="38"/>
  <c r="P33" i="38"/>
  <c r="N33" i="38"/>
  <c r="M33" i="38"/>
  <c r="K33" i="38"/>
  <c r="J33" i="38"/>
  <c r="I33" i="38"/>
  <c r="H33" i="38"/>
  <c r="G33" i="38"/>
  <c r="AA32" i="38"/>
  <c r="Z32" i="38"/>
  <c r="R32" i="38"/>
  <c r="Q32" i="38"/>
  <c r="P32" i="38"/>
  <c r="N32" i="38"/>
  <c r="M32" i="38"/>
  <c r="K32" i="38"/>
  <c r="J32" i="38"/>
  <c r="I32" i="38"/>
  <c r="H32" i="38"/>
  <c r="G32" i="38"/>
  <c r="AA31" i="38"/>
  <c r="Z31" i="38"/>
  <c r="R31" i="38"/>
  <c r="Q31" i="38"/>
  <c r="P31" i="38"/>
  <c r="N31" i="38"/>
  <c r="M31" i="38"/>
  <c r="K31" i="38"/>
  <c r="J31" i="38"/>
  <c r="I31" i="38"/>
  <c r="H31" i="38"/>
  <c r="G31" i="38"/>
  <c r="AA30" i="38"/>
  <c r="Z30" i="38"/>
  <c r="R30" i="38"/>
  <c r="Q30" i="38"/>
  <c r="P30" i="38"/>
  <c r="N30" i="38"/>
  <c r="M30" i="38"/>
  <c r="K30" i="38"/>
  <c r="J30" i="38"/>
  <c r="I30" i="38"/>
  <c r="H30" i="38"/>
  <c r="G30" i="38"/>
  <c r="AA29" i="38"/>
  <c r="Z29" i="38"/>
  <c r="R29" i="38"/>
  <c r="Q29" i="38"/>
  <c r="P29" i="38"/>
  <c r="N29" i="38"/>
  <c r="M29" i="38"/>
  <c r="K29" i="38"/>
  <c r="J29" i="38"/>
  <c r="I29" i="38"/>
  <c r="H29" i="38"/>
  <c r="G29" i="38"/>
  <c r="AA28" i="38"/>
  <c r="Z28" i="38"/>
  <c r="R28" i="38"/>
  <c r="Q28" i="38"/>
  <c r="P28" i="38"/>
  <c r="N28" i="38"/>
  <c r="M28" i="38"/>
  <c r="K28" i="38"/>
  <c r="J28" i="38"/>
  <c r="I28" i="38"/>
  <c r="H28" i="38"/>
  <c r="G28" i="38"/>
  <c r="AA27" i="38"/>
  <c r="Z27" i="38"/>
  <c r="R27" i="38"/>
  <c r="Q27" i="38"/>
  <c r="P27" i="38"/>
  <c r="N27" i="38"/>
  <c r="M27" i="38"/>
  <c r="K27" i="38"/>
  <c r="J27" i="38"/>
  <c r="I27" i="38"/>
  <c r="H27" i="38"/>
  <c r="G27" i="38"/>
  <c r="AA26" i="38"/>
  <c r="Z26" i="38"/>
  <c r="R26" i="38"/>
  <c r="Q26" i="38"/>
  <c r="P26" i="38"/>
  <c r="N26" i="38"/>
  <c r="M26" i="38"/>
  <c r="K26" i="38"/>
  <c r="J26" i="38"/>
  <c r="I26" i="38"/>
  <c r="H26" i="38"/>
  <c r="G26" i="38"/>
  <c r="AA25" i="38"/>
  <c r="Z25" i="38"/>
  <c r="R25" i="38"/>
  <c r="Q25" i="38"/>
  <c r="P25" i="38"/>
  <c r="N25" i="38"/>
  <c r="M25" i="38"/>
  <c r="K25" i="38"/>
  <c r="J25" i="38"/>
  <c r="I25" i="38"/>
  <c r="H25" i="38"/>
  <c r="G25" i="38"/>
  <c r="AA24" i="38"/>
  <c r="Z24" i="38"/>
  <c r="R24" i="38"/>
  <c r="Q24" i="38"/>
  <c r="P24" i="38"/>
  <c r="N24" i="38"/>
  <c r="M24" i="38"/>
  <c r="K24" i="38"/>
  <c r="J24" i="38"/>
  <c r="I24" i="38"/>
  <c r="H24" i="38"/>
  <c r="G24" i="38"/>
  <c r="AA23" i="38"/>
  <c r="Z23" i="38"/>
  <c r="R23" i="38"/>
  <c r="Q23" i="38"/>
  <c r="P23" i="38"/>
  <c r="N23" i="38"/>
  <c r="M23" i="38"/>
  <c r="K23" i="38"/>
  <c r="J23" i="38"/>
  <c r="I23" i="38"/>
  <c r="H23" i="38"/>
  <c r="G23" i="38"/>
  <c r="AA22" i="38"/>
  <c r="Z22" i="38"/>
  <c r="R22" i="38"/>
  <c r="Q22" i="38"/>
  <c r="P22" i="38"/>
  <c r="N22" i="38"/>
  <c r="M22" i="38"/>
  <c r="K22" i="38"/>
  <c r="J22" i="38"/>
  <c r="I22" i="38"/>
  <c r="H22" i="38"/>
  <c r="G22" i="38"/>
  <c r="AA21" i="38"/>
  <c r="Z21" i="38"/>
  <c r="R21" i="38"/>
  <c r="Q21" i="38"/>
  <c r="P21" i="38"/>
  <c r="N21" i="38"/>
  <c r="M21" i="38"/>
  <c r="K21" i="38"/>
  <c r="J21" i="38"/>
  <c r="I21" i="38"/>
  <c r="H21" i="38"/>
  <c r="G21" i="38"/>
  <c r="AA20" i="38"/>
  <c r="Z20" i="38"/>
  <c r="R20" i="38"/>
  <c r="Q20" i="38"/>
  <c r="P20" i="38"/>
  <c r="N20" i="38"/>
  <c r="M20" i="38"/>
  <c r="K20" i="38"/>
  <c r="J20" i="38"/>
  <c r="I20" i="38"/>
  <c r="H20" i="38"/>
  <c r="G20" i="38"/>
  <c r="AA19" i="38"/>
  <c r="Z19" i="38"/>
  <c r="R19" i="38"/>
  <c r="Q19" i="38"/>
  <c r="P19" i="38"/>
  <c r="N19" i="38"/>
  <c r="M19" i="38"/>
  <c r="K19" i="38"/>
  <c r="J19" i="38"/>
  <c r="I19" i="38"/>
  <c r="H19" i="38"/>
  <c r="G19" i="38"/>
  <c r="AA18" i="38"/>
  <c r="Z18" i="38"/>
  <c r="R18" i="38"/>
  <c r="Q18" i="38"/>
  <c r="P18" i="38"/>
  <c r="N18" i="38"/>
  <c r="M18" i="38"/>
  <c r="K18" i="38"/>
  <c r="J18" i="38"/>
  <c r="I18" i="38"/>
  <c r="H18" i="38"/>
  <c r="G18" i="38"/>
  <c r="AA17" i="38"/>
  <c r="Z17" i="38"/>
  <c r="R17" i="38"/>
  <c r="Q17" i="38"/>
  <c r="P17" i="38"/>
  <c r="N17" i="38"/>
  <c r="M17" i="38"/>
  <c r="K17" i="38"/>
  <c r="J17" i="38"/>
  <c r="I17" i="38"/>
  <c r="H17" i="38"/>
  <c r="G17" i="38"/>
  <c r="AA16" i="38"/>
  <c r="Z16" i="38"/>
  <c r="R16" i="38"/>
  <c r="Q16" i="38"/>
  <c r="P16" i="38"/>
  <c r="N16" i="38"/>
  <c r="M16" i="38"/>
  <c r="K16" i="38"/>
  <c r="J16" i="38"/>
  <c r="I16" i="38"/>
  <c r="H16" i="38"/>
  <c r="G16" i="38"/>
  <c r="AA15" i="38"/>
  <c r="Z15" i="38"/>
  <c r="R15" i="38"/>
  <c r="Q15" i="38"/>
  <c r="P15" i="38"/>
  <c r="N15" i="38"/>
  <c r="M15" i="38"/>
  <c r="K15" i="38"/>
  <c r="J15" i="38"/>
  <c r="I15" i="38"/>
  <c r="H15" i="38"/>
  <c r="G15" i="38"/>
  <c r="AA14" i="38"/>
  <c r="Z14" i="38"/>
  <c r="R14" i="38"/>
  <c r="Q14" i="38"/>
  <c r="P14" i="38"/>
  <c r="N14" i="38"/>
  <c r="M14" i="38"/>
  <c r="K14" i="38"/>
  <c r="J14" i="38"/>
  <c r="I14" i="38"/>
  <c r="H14" i="38"/>
  <c r="G14" i="38"/>
  <c r="AW7" i="38"/>
  <c r="AU312" i="37"/>
  <c r="AT312" i="37"/>
  <c r="AS312" i="37"/>
  <c r="AR312" i="37"/>
  <c r="AQ312" i="37"/>
  <c r="AP312" i="37"/>
  <c r="AO312" i="37"/>
  <c r="T312" i="37"/>
  <c r="S312" i="37"/>
  <c r="R312" i="37"/>
  <c r="Q312" i="37"/>
  <c r="P312" i="37"/>
  <c r="O312" i="37"/>
  <c r="N312" i="37"/>
  <c r="AU311" i="37"/>
  <c r="AT311" i="37"/>
  <c r="AS311" i="37"/>
  <c r="AR311" i="37"/>
  <c r="AQ311" i="37"/>
  <c r="AP311" i="37"/>
  <c r="AO311" i="37"/>
  <c r="T311" i="37"/>
  <c r="S311" i="37"/>
  <c r="R311" i="37"/>
  <c r="Q311" i="37"/>
  <c r="P311" i="37"/>
  <c r="O311" i="37"/>
  <c r="N311" i="37"/>
  <c r="AU310" i="37"/>
  <c r="AT310" i="37"/>
  <c r="AS310" i="37"/>
  <c r="AR310" i="37"/>
  <c r="AQ310" i="37"/>
  <c r="AP310" i="37"/>
  <c r="AO310" i="37"/>
  <c r="T310" i="37"/>
  <c r="S310" i="37"/>
  <c r="R310" i="37"/>
  <c r="Q310" i="37"/>
  <c r="P310" i="37"/>
  <c r="O310" i="37"/>
  <c r="N310" i="37"/>
  <c r="AU309" i="37"/>
  <c r="AT309" i="37"/>
  <c r="AS309" i="37"/>
  <c r="AR309" i="37"/>
  <c r="AQ309" i="37"/>
  <c r="AP309" i="37"/>
  <c r="AO309" i="37"/>
  <c r="T309" i="37"/>
  <c r="S309" i="37"/>
  <c r="R309" i="37"/>
  <c r="Q309" i="37"/>
  <c r="P309" i="37"/>
  <c r="O309" i="37"/>
  <c r="N309" i="37"/>
  <c r="AU308" i="37"/>
  <c r="AT308" i="37"/>
  <c r="AS308" i="37"/>
  <c r="AR308" i="37"/>
  <c r="AQ308" i="37"/>
  <c r="AP308" i="37"/>
  <c r="AO308" i="37"/>
  <c r="T308" i="37"/>
  <c r="S308" i="37"/>
  <c r="R308" i="37"/>
  <c r="Q308" i="37"/>
  <c r="P308" i="37"/>
  <c r="O308" i="37"/>
  <c r="N308" i="37"/>
  <c r="AU307" i="37"/>
  <c r="AT307" i="37"/>
  <c r="AS307" i="37"/>
  <c r="AR307" i="37"/>
  <c r="AQ307" i="37"/>
  <c r="AP307" i="37"/>
  <c r="AO307" i="37"/>
  <c r="T307" i="37"/>
  <c r="S307" i="37"/>
  <c r="R307" i="37"/>
  <c r="Q307" i="37"/>
  <c r="P307" i="37"/>
  <c r="O307" i="37"/>
  <c r="N307" i="37"/>
  <c r="AU306" i="37"/>
  <c r="AT306" i="37"/>
  <c r="AS306" i="37"/>
  <c r="AR306" i="37"/>
  <c r="AQ306" i="37"/>
  <c r="AP306" i="37"/>
  <c r="AO306" i="37"/>
  <c r="T306" i="37"/>
  <c r="S306" i="37"/>
  <c r="R306" i="37"/>
  <c r="Q306" i="37"/>
  <c r="P306" i="37"/>
  <c r="O306" i="37"/>
  <c r="N306" i="37"/>
  <c r="AU305" i="37"/>
  <c r="AT305" i="37"/>
  <c r="AS305" i="37"/>
  <c r="AR305" i="37"/>
  <c r="AQ305" i="37"/>
  <c r="AP305" i="37"/>
  <c r="AO305" i="37"/>
  <c r="T305" i="37"/>
  <c r="S305" i="37"/>
  <c r="R305" i="37"/>
  <c r="Q305" i="37"/>
  <c r="P305" i="37"/>
  <c r="O305" i="37"/>
  <c r="N305" i="37"/>
  <c r="AU304" i="37"/>
  <c r="AT304" i="37"/>
  <c r="AS304" i="37"/>
  <c r="AR304" i="37"/>
  <c r="AQ304" i="37"/>
  <c r="AP304" i="37"/>
  <c r="AO304" i="37"/>
  <c r="T304" i="37"/>
  <c r="S304" i="37"/>
  <c r="R304" i="37"/>
  <c r="Q304" i="37"/>
  <c r="P304" i="37"/>
  <c r="O304" i="37"/>
  <c r="N304" i="37"/>
  <c r="AU303" i="37"/>
  <c r="AT303" i="37"/>
  <c r="AS303" i="37"/>
  <c r="AR303" i="37"/>
  <c r="AQ303" i="37"/>
  <c r="AP303" i="37"/>
  <c r="AO303" i="37"/>
  <c r="T303" i="37"/>
  <c r="S303" i="37"/>
  <c r="R303" i="37"/>
  <c r="Q303" i="37"/>
  <c r="P303" i="37"/>
  <c r="O303" i="37"/>
  <c r="N303" i="37"/>
  <c r="AU302" i="37"/>
  <c r="AT302" i="37"/>
  <c r="AS302" i="37"/>
  <c r="AR302" i="37"/>
  <c r="AQ302" i="37"/>
  <c r="AP302" i="37"/>
  <c r="AO302" i="37"/>
  <c r="T302" i="37"/>
  <c r="S302" i="37"/>
  <c r="R302" i="37"/>
  <c r="Q302" i="37"/>
  <c r="P302" i="37"/>
  <c r="O302" i="37"/>
  <c r="N302" i="37"/>
  <c r="AU301" i="37"/>
  <c r="AT301" i="37"/>
  <c r="AS301" i="37"/>
  <c r="AR301" i="37"/>
  <c r="AQ301" i="37"/>
  <c r="AP301" i="37"/>
  <c r="AO301" i="37"/>
  <c r="T301" i="37"/>
  <c r="S301" i="37"/>
  <c r="R301" i="37"/>
  <c r="Q301" i="37"/>
  <c r="P301" i="37"/>
  <c r="O301" i="37"/>
  <c r="N301" i="37"/>
  <c r="AU300" i="37"/>
  <c r="AT300" i="37"/>
  <c r="AS300" i="37"/>
  <c r="AR300" i="37"/>
  <c r="AQ300" i="37"/>
  <c r="AP300" i="37"/>
  <c r="AO300" i="37"/>
  <c r="T300" i="37"/>
  <c r="S300" i="37"/>
  <c r="R300" i="37"/>
  <c r="Q300" i="37"/>
  <c r="P300" i="37"/>
  <c r="O300" i="37"/>
  <c r="N300" i="37"/>
  <c r="AU299" i="37"/>
  <c r="AT299" i="37"/>
  <c r="AS299" i="37"/>
  <c r="AR299" i="37"/>
  <c r="AQ299" i="37"/>
  <c r="AP299" i="37"/>
  <c r="AO299" i="37"/>
  <c r="T299" i="37"/>
  <c r="S299" i="37"/>
  <c r="R299" i="37"/>
  <c r="Q299" i="37"/>
  <c r="P299" i="37"/>
  <c r="O299" i="37"/>
  <c r="N299" i="37"/>
  <c r="AU298" i="37"/>
  <c r="AT298" i="37"/>
  <c r="AS298" i="37"/>
  <c r="AR298" i="37"/>
  <c r="AQ298" i="37"/>
  <c r="AP298" i="37"/>
  <c r="AO298" i="37"/>
  <c r="T298" i="37"/>
  <c r="S298" i="37"/>
  <c r="R298" i="37"/>
  <c r="Q298" i="37"/>
  <c r="P298" i="37"/>
  <c r="O298" i="37"/>
  <c r="N298" i="37"/>
  <c r="AU297" i="37"/>
  <c r="AT297" i="37"/>
  <c r="AS297" i="37"/>
  <c r="AR297" i="37"/>
  <c r="AQ297" i="37"/>
  <c r="AP297" i="37"/>
  <c r="AO297" i="37"/>
  <c r="T297" i="37"/>
  <c r="S297" i="37"/>
  <c r="R297" i="37"/>
  <c r="Q297" i="37"/>
  <c r="P297" i="37"/>
  <c r="O297" i="37"/>
  <c r="N297" i="37"/>
  <c r="AU296" i="37"/>
  <c r="AT296" i="37"/>
  <c r="AS296" i="37"/>
  <c r="AR296" i="37"/>
  <c r="AQ296" i="37"/>
  <c r="AP296" i="37"/>
  <c r="AO296" i="37"/>
  <c r="T296" i="37"/>
  <c r="S296" i="37"/>
  <c r="R296" i="37"/>
  <c r="Q296" i="37"/>
  <c r="P296" i="37"/>
  <c r="O296" i="37"/>
  <c r="N296" i="37"/>
  <c r="AU295" i="37"/>
  <c r="AT295" i="37"/>
  <c r="AS295" i="37"/>
  <c r="AR295" i="37"/>
  <c r="AQ295" i="37"/>
  <c r="AP295" i="37"/>
  <c r="AO295" i="37"/>
  <c r="T295" i="37"/>
  <c r="S295" i="37"/>
  <c r="R295" i="37"/>
  <c r="Q295" i="37"/>
  <c r="P295" i="37"/>
  <c r="O295" i="37"/>
  <c r="N295" i="37"/>
  <c r="AU294" i="37"/>
  <c r="AT294" i="37"/>
  <c r="AS294" i="37"/>
  <c r="AR294" i="37"/>
  <c r="AQ294" i="37"/>
  <c r="AP294" i="37"/>
  <c r="AO294" i="37"/>
  <c r="T294" i="37"/>
  <c r="S294" i="37"/>
  <c r="R294" i="37"/>
  <c r="Q294" i="37"/>
  <c r="P294" i="37"/>
  <c r="O294" i="37"/>
  <c r="N294" i="37"/>
  <c r="AU293" i="37"/>
  <c r="AT293" i="37"/>
  <c r="AS293" i="37"/>
  <c r="AR293" i="37"/>
  <c r="AQ293" i="37"/>
  <c r="AP293" i="37"/>
  <c r="AO293" i="37"/>
  <c r="T293" i="37"/>
  <c r="S293" i="37"/>
  <c r="R293" i="37"/>
  <c r="Q293" i="37"/>
  <c r="P293" i="37"/>
  <c r="O293" i="37"/>
  <c r="N293" i="37"/>
  <c r="AU292" i="37"/>
  <c r="AT292" i="37"/>
  <c r="AS292" i="37"/>
  <c r="AR292" i="37"/>
  <c r="AQ292" i="37"/>
  <c r="AP292" i="37"/>
  <c r="AO292" i="37"/>
  <c r="T292" i="37"/>
  <c r="S292" i="37"/>
  <c r="R292" i="37"/>
  <c r="Q292" i="37"/>
  <c r="P292" i="37"/>
  <c r="O292" i="37"/>
  <c r="N292" i="37"/>
  <c r="AU291" i="37"/>
  <c r="AT291" i="37"/>
  <c r="AS291" i="37"/>
  <c r="AR291" i="37"/>
  <c r="AQ291" i="37"/>
  <c r="AP291" i="37"/>
  <c r="AO291" i="37"/>
  <c r="T291" i="37"/>
  <c r="S291" i="37"/>
  <c r="R291" i="37"/>
  <c r="Q291" i="37"/>
  <c r="P291" i="37"/>
  <c r="O291" i="37"/>
  <c r="N291" i="37"/>
  <c r="AU290" i="37"/>
  <c r="AT290" i="37"/>
  <c r="AS290" i="37"/>
  <c r="AR290" i="37"/>
  <c r="AQ290" i="37"/>
  <c r="AP290" i="37"/>
  <c r="AO290" i="37"/>
  <c r="T290" i="37"/>
  <c r="S290" i="37"/>
  <c r="R290" i="37"/>
  <c r="Q290" i="37"/>
  <c r="P290" i="37"/>
  <c r="O290" i="37"/>
  <c r="N290" i="37"/>
  <c r="AU289" i="37"/>
  <c r="AT289" i="37"/>
  <c r="AS289" i="37"/>
  <c r="AR289" i="37"/>
  <c r="AQ289" i="37"/>
  <c r="AP289" i="37"/>
  <c r="AO289" i="37"/>
  <c r="T289" i="37"/>
  <c r="S289" i="37"/>
  <c r="R289" i="37"/>
  <c r="Q289" i="37"/>
  <c r="P289" i="37"/>
  <c r="O289" i="37"/>
  <c r="N289" i="37"/>
  <c r="AU288" i="37"/>
  <c r="AT288" i="37"/>
  <c r="AS288" i="37"/>
  <c r="AR288" i="37"/>
  <c r="AQ288" i="37"/>
  <c r="AP288" i="37"/>
  <c r="AO288" i="37"/>
  <c r="T288" i="37"/>
  <c r="S288" i="37"/>
  <c r="R288" i="37"/>
  <c r="Q288" i="37"/>
  <c r="P288" i="37"/>
  <c r="O288" i="37"/>
  <c r="N288" i="37"/>
  <c r="AU287" i="37"/>
  <c r="AT287" i="37"/>
  <c r="AS287" i="37"/>
  <c r="AR287" i="37"/>
  <c r="AQ287" i="37"/>
  <c r="AP287" i="37"/>
  <c r="AO287" i="37"/>
  <c r="T287" i="37"/>
  <c r="S287" i="37"/>
  <c r="R287" i="37"/>
  <c r="Q287" i="37"/>
  <c r="P287" i="37"/>
  <c r="O287" i="37"/>
  <c r="N287" i="37"/>
  <c r="AU286" i="37"/>
  <c r="AT286" i="37"/>
  <c r="AS286" i="37"/>
  <c r="AR286" i="37"/>
  <c r="AQ286" i="37"/>
  <c r="AP286" i="37"/>
  <c r="AO286" i="37"/>
  <c r="T286" i="37"/>
  <c r="S286" i="37"/>
  <c r="R286" i="37"/>
  <c r="Q286" i="37"/>
  <c r="P286" i="37"/>
  <c r="O286" i="37"/>
  <c r="N286" i="37"/>
  <c r="AU285" i="37"/>
  <c r="AT285" i="37"/>
  <c r="AS285" i="37"/>
  <c r="AR285" i="37"/>
  <c r="AQ285" i="37"/>
  <c r="AP285" i="37"/>
  <c r="AO285" i="37"/>
  <c r="T285" i="37"/>
  <c r="S285" i="37"/>
  <c r="R285" i="37"/>
  <c r="Q285" i="37"/>
  <c r="P285" i="37"/>
  <c r="O285" i="37"/>
  <c r="N285" i="37"/>
  <c r="AU284" i="37"/>
  <c r="AT284" i="37"/>
  <c r="AS284" i="37"/>
  <c r="AR284" i="37"/>
  <c r="AQ284" i="37"/>
  <c r="AP284" i="37"/>
  <c r="AO284" i="37"/>
  <c r="T284" i="37"/>
  <c r="S284" i="37"/>
  <c r="R284" i="37"/>
  <c r="Q284" i="37"/>
  <c r="P284" i="37"/>
  <c r="O284" i="37"/>
  <c r="N284" i="37"/>
  <c r="AU283" i="37"/>
  <c r="AT283" i="37"/>
  <c r="AS283" i="37"/>
  <c r="AR283" i="37"/>
  <c r="AQ283" i="37"/>
  <c r="AP283" i="37"/>
  <c r="AO283" i="37"/>
  <c r="T283" i="37"/>
  <c r="S283" i="37"/>
  <c r="R283" i="37"/>
  <c r="Q283" i="37"/>
  <c r="P283" i="37"/>
  <c r="O283" i="37"/>
  <c r="N283" i="37"/>
  <c r="AU282" i="37"/>
  <c r="AT282" i="37"/>
  <c r="AS282" i="37"/>
  <c r="AR282" i="37"/>
  <c r="AQ282" i="37"/>
  <c r="AP282" i="37"/>
  <c r="AO282" i="37"/>
  <c r="T282" i="37"/>
  <c r="S282" i="37"/>
  <c r="R282" i="37"/>
  <c r="Q282" i="37"/>
  <c r="P282" i="37"/>
  <c r="O282" i="37"/>
  <c r="N282" i="37"/>
  <c r="AU281" i="37"/>
  <c r="AT281" i="37"/>
  <c r="AS281" i="37"/>
  <c r="AR281" i="37"/>
  <c r="AQ281" i="37"/>
  <c r="AP281" i="37"/>
  <c r="AO281" i="37"/>
  <c r="T281" i="37"/>
  <c r="S281" i="37"/>
  <c r="R281" i="37"/>
  <c r="Q281" i="37"/>
  <c r="P281" i="37"/>
  <c r="O281" i="37"/>
  <c r="N281" i="37"/>
  <c r="AU280" i="37"/>
  <c r="AT280" i="37"/>
  <c r="AS280" i="37"/>
  <c r="AR280" i="37"/>
  <c r="AQ280" i="37"/>
  <c r="AP280" i="37"/>
  <c r="AO280" i="37"/>
  <c r="T280" i="37"/>
  <c r="S280" i="37"/>
  <c r="R280" i="37"/>
  <c r="Q280" i="37"/>
  <c r="P280" i="37"/>
  <c r="O280" i="37"/>
  <c r="N280" i="37"/>
  <c r="AU279" i="37"/>
  <c r="AT279" i="37"/>
  <c r="AS279" i="37"/>
  <c r="AR279" i="37"/>
  <c r="AQ279" i="37"/>
  <c r="AP279" i="37"/>
  <c r="AO279" i="37"/>
  <c r="T279" i="37"/>
  <c r="S279" i="37"/>
  <c r="R279" i="37"/>
  <c r="Q279" i="37"/>
  <c r="P279" i="37"/>
  <c r="O279" i="37"/>
  <c r="N279" i="37"/>
  <c r="AU278" i="37"/>
  <c r="AT278" i="37"/>
  <c r="AS278" i="37"/>
  <c r="AR278" i="37"/>
  <c r="AQ278" i="37"/>
  <c r="AP278" i="37"/>
  <c r="AO278" i="37"/>
  <c r="T278" i="37"/>
  <c r="S278" i="37"/>
  <c r="R278" i="37"/>
  <c r="Q278" i="37"/>
  <c r="P278" i="37"/>
  <c r="O278" i="37"/>
  <c r="N278" i="37"/>
  <c r="AU277" i="37"/>
  <c r="AT277" i="37"/>
  <c r="AS277" i="37"/>
  <c r="AR277" i="37"/>
  <c r="AQ277" i="37"/>
  <c r="AP277" i="37"/>
  <c r="AO277" i="37"/>
  <c r="T277" i="37"/>
  <c r="S277" i="37"/>
  <c r="R277" i="37"/>
  <c r="Q277" i="37"/>
  <c r="P277" i="37"/>
  <c r="O277" i="37"/>
  <c r="N277" i="37"/>
  <c r="AU276" i="37"/>
  <c r="AT276" i="37"/>
  <c r="AS276" i="37"/>
  <c r="AR276" i="37"/>
  <c r="AQ276" i="37"/>
  <c r="AP276" i="37"/>
  <c r="AO276" i="37"/>
  <c r="T276" i="37"/>
  <c r="S276" i="37"/>
  <c r="R276" i="37"/>
  <c r="Q276" i="37"/>
  <c r="P276" i="37"/>
  <c r="O276" i="37"/>
  <c r="N276" i="37"/>
  <c r="AU275" i="37"/>
  <c r="AT275" i="37"/>
  <c r="AS275" i="37"/>
  <c r="AR275" i="37"/>
  <c r="AQ275" i="37"/>
  <c r="AP275" i="37"/>
  <c r="AO275" i="37"/>
  <c r="T275" i="37"/>
  <c r="S275" i="37"/>
  <c r="R275" i="37"/>
  <c r="Q275" i="37"/>
  <c r="P275" i="37"/>
  <c r="O275" i="37"/>
  <c r="N275" i="37"/>
  <c r="AU274" i="37"/>
  <c r="AT274" i="37"/>
  <c r="AS274" i="37"/>
  <c r="AR274" i="37"/>
  <c r="AQ274" i="37"/>
  <c r="AP274" i="37"/>
  <c r="AO274" i="37"/>
  <c r="T274" i="37"/>
  <c r="S274" i="37"/>
  <c r="R274" i="37"/>
  <c r="Q274" i="37"/>
  <c r="P274" i="37"/>
  <c r="O274" i="37"/>
  <c r="N274" i="37"/>
  <c r="AU273" i="37"/>
  <c r="AT273" i="37"/>
  <c r="AS273" i="37"/>
  <c r="AR273" i="37"/>
  <c r="AQ273" i="37"/>
  <c r="AP273" i="37"/>
  <c r="AO273" i="37"/>
  <c r="T273" i="37"/>
  <c r="S273" i="37"/>
  <c r="R273" i="37"/>
  <c r="Q273" i="37"/>
  <c r="P273" i="37"/>
  <c r="O273" i="37"/>
  <c r="N273" i="37"/>
  <c r="AU272" i="37"/>
  <c r="AT272" i="37"/>
  <c r="AS272" i="37"/>
  <c r="AR272" i="37"/>
  <c r="AQ272" i="37"/>
  <c r="AP272" i="37"/>
  <c r="AO272" i="37"/>
  <c r="T272" i="37"/>
  <c r="S272" i="37"/>
  <c r="R272" i="37"/>
  <c r="Q272" i="37"/>
  <c r="P272" i="37"/>
  <c r="O272" i="37"/>
  <c r="N272" i="37"/>
  <c r="AU271" i="37"/>
  <c r="AT271" i="37"/>
  <c r="AS271" i="37"/>
  <c r="AR271" i="37"/>
  <c r="AQ271" i="37"/>
  <c r="AP271" i="37"/>
  <c r="AO271" i="37"/>
  <c r="T271" i="37"/>
  <c r="S271" i="37"/>
  <c r="R271" i="37"/>
  <c r="Q271" i="37"/>
  <c r="P271" i="37"/>
  <c r="O271" i="37"/>
  <c r="N271" i="37"/>
  <c r="AU270" i="37"/>
  <c r="AT270" i="37"/>
  <c r="AS270" i="37"/>
  <c r="AR270" i="37"/>
  <c r="AQ270" i="37"/>
  <c r="AP270" i="37"/>
  <c r="AO270" i="37"/>
  <c r="T270" i="37"/>
  <c r="S270" i="37"/>
  <c r="R270" i="37"/>
  <c r="Q270" i="37"/>
  <c r="P270" i="37"/>
  <c r="O270" i="37"/>
  <c r="N270" i="37"/>
  <c r="AU269" i="37"/>
  <c r="AT269" i="37"/>
  <c r="AS269" i="37"/>
  <c r="AR269" i="37"/>
  <c r="AQ269" i="37"/>
  <c r="AP269" i="37"/>
  <c r="AO269" i="37"/>
  <c r="T269" i="37"/>
  <c r="S269" i="37"/>
  <c r="R269" i="37"/>
  <c r="Q269" i="37"/>
  <c r="P269" i="37"/>
  <c r="O269" i="37"/>
  <c r="N269" i="37"/>
  <c r="AU268" i="37"/>
  <c r="AT268" i="37"/>
  <c r="AS268" i="37"/>
  <c r="AR268" i="37"/>
  <c r="AQ268" i="37"/>
  <c r="AP268" i="37"/>
  <c r="AO268" i="37"/>
  <c r="T268" i="37"/>
  <c r="S268" i="37"/>
  <c r="R268" i="37"/>
  <c r="Q268" i="37"/>
  <c r="P268" i="37"/>
  <c r="O268" i="37"/>
  <c r="N268" i="37"/>
  <c r="AU267" i="37"/>
  <c r="AT267" i="37"/>
  <c r="AS267" i="37"/>
  <c r="AR267" i="37"/>
  <c r="AQ267" i="37"/>
  <c r="AP267" i="37"/>
  <c r="AO267" i="37"/>
  <c r="T267" i="37"/>
  <c r="S267" i="37"/>
  <c r="R267" i="37"/>
  <c r="Q267" i="37"/>
  <c r="P267" i="37"/>
  <c r="O267" i="37"/>
  <c r="N267" i="37"/>
  <c r="AU266" i="37"/>
  <c r="AT266" i="37"/>
  <c r="AS266" i="37"/>
  <c r="AR266" i="37"/>
  <c r="AQ266" i="37"/>
  <c r="AP266" i="37"/>
  <c r="AO266" i="37"/>
  <c r="T266" i="37"/>
  <c r="S266" i="37"/>
  <c r="R266" i="37"/>
  <c r="Q266" i="37"/>
  <c r="P266" i="37"/>
  <c r="O266" i="37"/>
  <c r="N266" i="37"/>
  <c r="AU265" i="37"/>
  <c r="AT265" i="37"/>
  <c r="AS265" i="37"/>
  <c r="AR265" i="37"/>
  <c r="AQ265" i="37"/>
  <c r="AP265" i="37"/>
  <c r="AO265" i="37"/>
  <c r="T265" i="37"/>
  <c r="S265" i="37"/>
  <c r="R265" i="37"/>
  <c r="Q265" i="37"/>
  <c r="P265" i="37"/>
  <c r="O265" i="37"/>
  <c r="N265" i="37"/>
  <c r="AU264" i="37"/>
  <c r="AT264" i="37"/>
  <c r="AS264" i="37"/>
  <c r="AR264" i="37"/>
  <c r="AQ264" i="37"/>
  <c r="AP264" i="37"/>
  <c r="AO264" i="37"/>
  <c r="T264" i="37"/>
  <c r="S264" i="37"/>
  <c r="R264" i="37"/>
  <c r="Q264" i="37"/>
  <c r="P264" i="37"/>
  <c r="O264" i="37"/>
  <c r="N264" i="37"/>
  <c r="AU263" i="37"/>
  <c r="AT263" i="37"/>
  <c r="AS263" i="37"/>
  <c r="AR263" i="37"/>
  <c r="AQ263" i="37"/>
  <c r="AP263" i="37"/>
  <c r="AO263" i="37"/>
  <c r="T263" i="37"/>
  <c r="S263" i="37"/>
  <c r="R263" i="37"/>
  <c r="Q263" i="37"/>
  <c r="P263" i="37"/>
  <c r="O263" i="37"/>
  <c r="N263" i="37"/>
  <c r="AU262" i="37"/>
  <c r="AT262" i="37"/>
  <c r="AS262" i="37"/>
  <c r="AR262" i="37"/>
  <c r="AQ262" i="37"/>
  <c r="AP262" i="37"/>
  <c r="AO262" i="37"/>
  <c r="T262" i="37"/>
  <c r="S262" i="37"/>
  <c r="R262" i="37"/>
  <c r="Q262" i="37"/>
  <c r="P262" i="37"/>
  <c r="O262" i="37"/>
  <c r="N262" i="37"/>
  <c r="AU261" i="37"/>
  <c r="AT261" i="37"/>
  <c r="AS261" i="37"/>
  <c r="AR261" i="37"/>
  <c r="AQ261" i="37"/>
  <c r="AP261" i="37"/>
  <c r="AO261" i="37"/>
  <c r="T261" i="37"/>
  <c r="S261" i="37"/>
  <c r="R261" i="37"/>
  <c r="Q261" i="37"/>
  <c r="P261" i="37"/>
  <c r="O261" i="37"/>
  <c r="N261" i="37"/>
  <c r="AU260" i="37"/>
  <c r="AT260" i="37"/>
  <c r="AS260" i="37"/>
  <c r="AR260" i="37"/>
  <c r="AQ260" i="37"/>
  <c r="AP260" i="37"/>
  <c r="AO260" i="37"/>
  <c r="T260" i="37"/>
  <c r="S260" i="37"/>
  <c r="R260" i="37"/>
  <c r="Q260" i="37"/>
  <c r="P260" i="37"/>
  <c r="O260" i="37"/>
  <c r="N260" i="37"/>
  <c r="AU259" i="37"/>
  <c r="AT259" i="37"/>
  <c r="AS259" i="37"/>
  <c r="AR259" i="37"/>
  <c r="AQ259" i="37"/>
  <c r="AP259" i="37"/>
  <c r="AO259" i="37"/>
  <c r="T259" i="37"/>
  <c r="S259" i="37"/>
  <c r="R259" i="37"/>
  <c r="Q259" i="37"/>
  <c r="P259" i="37"/>
  <c r="O259" i="37"/>
  <c r="N259" i="37"/>
  <c r="AU258" i="37"/>
  <c r="AT258" i="37"/>
  <c r="AS258" i="37"/>
  <c r="AR258" i="37"/>
  <c r="AQ258" i="37"/>
  <c r="AP258" i="37"/>
  <c r="AO258" i="37"/>
  <c r="T258" i="37"/>
  <c r="S258" i="37"/>
  <c r="R258" i="37"/>
  <c r="Q258" i="37"/>
  <c r="P258" i="37"/>
  <c r="O258" i="37"/>
  <c r="N258" i="37"/>
  <c r="AU257" i="37"/>
  <c r="AT257" i="37"/>
  <c r="AS257" i="37"/>
  <c r="AR257" i="37"/>
  <c r="AQ257" i="37"/>
  <c r="AP257" i="37"/>
  <c r="AO257" i="37"/>
  <c r="T257" i="37"/>
  <c r="S257" i="37"/>
  <c r="R257" i="37"/>
  <c r="Q257" i="37"/>
  <c r="P257" i="37"/>
  <c r="O257" i="37"/>
  <c r="N257" i="37"/>
  <c r="AU256" i="37"/>
  <c r="AT256" i="37"/>
  <c r="AS256" i="37"/>
  <c r="AR256" i="37"/>
  <c r="AQ256" i="37"/>
  <c r="AP256" i="37"/>
  <c r="AO256" i="37"/>
  <c r="T256" i="37"/>
  <c r="S256" i="37"/>
  <c r="R256" i="37"/>
  <c r="Q256" i="37"/>
  <c r="P256" i="37"/>
  <c r="O256" i="37"/>
  <c r="N256" i="37"/>
  <c r="AU255" i="37"/>
  <c r="AT255" i="37"/>
  <c r="AS255" i="37"/>
  <c r="AR255" i="37"/>
  <c r="AQ255" i="37"/>
  <c r="AP255" i="37"/>
  <c r="AO255" i="37"/>
  <c r="T255" i="37"/>
  <c r="S255" i="37"/>
  <c r="R255" i="37"/>
  <c r="Q255" i="37"/>
  <c r="P255" i="37"/>
  <c r="O255" i="37"/>
  <c r="N255" i="37"/>
  <c r="AU254" i="37"/>
  <c r="AT254" i="37"/>
  <c r="AS254" i="37"/>
  <c r="AR254" i="37"/>
  <c r="AQ254" i="37"/>
  <c r="AP254" i="37"/>
  <c r="AO254" i="37"/>
  <c r="T254" i="37"/>
  <c r="S254" i="37"/>
  <c r="R254" i="37"/>
  <c r="Q254" i="37"/>
  <c r="P254" i="37"/>
  <c r="O254" i="37"/>
  <c r="N254" i="37"/>
  <c r="AU253" i="37"/>
  <c r="AT253" i="37"/>
  <c r="AS253" i="37"/>
  <c r="AR253" i="37"/>
  <c r="AQ253" i="37"/>
  <c r="AP253" i="37"/>
  <c r="AO253" i="37"/>
  <c r="T253" i="37"/>
  <c r="S253" i="37"/>
  <c r="R253" i="37"/>
  <c r="Q253" i="37"/>
  <c r="P253" i="37"/>
  <c r="O253" i="37"/>
  <c r="N253" i="37"/>
  <c r="AU252" i="37"/>
  <c r="AT252" i="37"/>
  <c r="AS252" i="37"/>
  <c r="AR252" i="37"/>
  <c r="AQ252" i="37"/>
  <c r="AP252" i="37"/>
  <c r="AO252" i="37"/>
  <c r="T252" i="37"/>
  <c r="S252" i="37"/>
  <c r="R252" i="37"/>
  <c r="Q252" i="37"/>
  <c r="P252" i="37"/>
  <c r="O252" i="37"/>
  <c r="N252" i="37"/>
  <c r="AU251" i="37"/>
  <c r="AT251" i="37"/>
  <c r="AS251" i="37"/>
  <c r="AR251" i="37"/>
  <c r="AQ251" i="37"/>
  <c r="AP251" i="37"/>
  <c r="AO251" i="37"/>
  <c r="T251" i="37"/>
  <c r="S251" i="37"/>
  <c r="R251" i="37"/>
  <c r="Q251" i="37"/>
  <c r="P251" i="37"/>
  <c r="O251" i="37"/>
  <c r="N251" i="37"/>
  <c r="AU250" i="37"/>
  <c r="AT250" i="37"/>
  <c r="AS250" i="37"/>
  <c r="AR250" i="37"/>
  <c r="AQ250" i="37"/>
  <c r="AP250" i="37"/>
  <c r="AO250" i="37"/>
  <c r="T250" i="37"/>
  <c r="S250" i="37"/>
  <c r="R250" i="37"/>
  <c r="Q250" i="37"/>
  <c r="P250" i="37"/>
  <c r="O250" i="37"/>
  <c r="N250" i="37"/>
  <c r="AU249" i="37"/>
  <c r="AT249" i="37"/>
  <c r="AS249" i="37"/>
  <c r="AR249" i="37"/>
  <c r="AQ249" i="37"/>
  <c r="AP249" i="37"/>
  <c r="AO249" i="37"/>
  <c r="T249" i="37"/>
  <c r="S249" i="37"/>
  <c r="R249" i="37"/>
  <c r="Q249" i="37"/>
  <c r="P249" i="37"/>
  <c r="O249" i="37"/>
  <c r="N249" i="37"/>
  <c r="AU248" i="37"/>
  <c r="AT248" i="37"/>
  <c r="AS248" i="37"/>
  <c r="AR248" i="37"/>
  <c r="AQ248" i="37"/>
  <c r="AP248" i="37"/>
  <c r="AO248" i="37"/>
  <c r="T248" i="37"/>
  <c r="S248" i="37"/>
  <c r="R248" i="37"/>
  <c r="Q248" i="37"/>
  <c r="P248" i="37"/>
  <c r="O248" i="37"/>
  <c r="N248" i="37"/>
  <c r="AU247" i="37"/>
  <c r="AT247" i="37"/>
  <c r="AS247" i="37"/>
  <c r="AR247" i="37"/>
  <c r="AQ247" i="37"/>
  <c r="AP247" i="37"/>
  <c r="AO247" i="37"/>
  <c r="T247" i="37"/>
  <c r="S247" i="37"/>
  <c r="R247" i="37"/>
  <c r="Q247" i="37"/>
  <c r="P247" i="37"/>
  <c r="O247" i="37"/>
  <c r="N247" i="37"/>
  <c r="AU246" i="37"/>
  <c r="AT246" i="37"/>
  <c r="AS246" i="37"/>
  <c r="AR246" i="37"/>
  <c r="AQ246" i="37"/>
  <c r="AP246" i="37"/>
  <c r="AO246" i="37"/>
  <c r="T246" i="37"/>
  <c r="S246" i="37"/>
  <c r="R246" i="37"/>
  <c r="Q246" i="37"/>
  <c r="P246" i="37"/>
  <c r="O246" i="37"/>
  <c r="N246" i="37"/>
  <c r="AU245" i="37"/>
  <c r="AT245" i="37"/>
  <c r="AS245" i="37"/>
  <c r="AR245" i="37"/>
  <c r="AQ245" i="37"/>
  <c r="AP245" i="37"/>
  <c r="AO245" i="37"/>
  <c r="T245" i="37"/>
  <c r="S245" i="37"/>
  <c r="R245" i="37"/>
  <c r="Q245" i="37"/>
  <c r="P245" i="37"/>
  <c r="O245" i="37"/>
  <c r="N245" i="37"/>
  <c r="AU244" i="37"/>
  <c r="AT244" i="37"/>
  <c r="AS244" i="37"/>
  <c r="AR244" i="37"/>
  <c r="AQ244" i="37"/>
  <c r="AP244" i="37"/>
  <c r="AO244" i="37"/>
  <c r="T244" i="37"/>
  <c r="S244" i="37"/>
  <c r="R244" i="37"/>
  <c r="Q244" i="37"/>
  <c r="P244" i="37"/>
  <c r="O244" i="37"/>
  <c r="N244" i="37"/>
  <c r="AU243" i="37"/>
  <c r="AT243" i="37"/>
  <c r="AS243" i="37"/>
  <c r="AR243" i="37"/>
  <c r="AQ243" i="37"/>
  <c r="AP243" i="37"/>
  <c r="AO243" i="37"/>
  <c r="T243" i="37"/>
  <c r="S243" i="37"/>
  <c r="R243" i="37"/>
  <c r="Q243" i="37"/>
  <c r="P243" i="37"/>
  <c r="O243" i="37"/>
  <c r="N243" i="37"/>
  <c r="AU242" i="37"/>
  <c r="AT242" i="37"/>
  <c r="AS242" i="37"/>
  <c r="AR242" i="37"/>
  <c r="AQ242" i="37"/>
  <c r="AP242" i="37"/>
  <c r="AO242" i="37"/>
  <c r="T242" i="37"/>
  <c r="S242" i="37"/>
  <c r="R242" i="37"/>
  <c r="Q242" i="37"/>
  <c r="P242" i="37"/>
  <c r="O242" i="37"/>
  <c r="N242" i="37"/>
  <c r="AA84" i="37"/>
  <c r="Z84" i="37"/>
  <c r="R84" i="37"/>
  <c r="Q84" i="37"/>
  <c r="P84" i="37"/>
  <c r="N84" i="37"/>
  <c r="M84" i="37"/>
  <c r="K84" i="37"/>
  <c r="J84" i="37"/>
  <c r="I84" i="37"/>
  <c r="H84" i="37"/>
  <c r="G84" i="37"/>
  <c r="AA83" i="37"/>
  <c r="Z83" i="37"/>
  <c r="R83" i="37"/>
  <c r="Q83" i="37"/>
  <c r="P83" i="37"/>
  <c r="N83" i="37"/>
  <c r="M83" i="37"/>
  <c r="K83" i="37"/>
  <c r="J83" i="37"/>
  <c r="I83" i="37"/>
  <c r="H83" i="37"/>
  <c r="G83" i="37"/>
  <c r="AA82" i="37"/>
  <c r="Z82" i="37"/>
  <c r="R82" i="37"/>
  <c r="Q82" i="37"/>
  <c r="P82" i="37"/>
  <c r="N82" i="37"/>
  <c r="M82" i="37"/>
  <c r="K82" i="37"/>
  <c r="J82" i="37"/>
  <c r="I82" i="37"/>
  <c r="H82" i="37"/>
  <c r="G82" i="37"/>
  <c r="AA81" i="37"/>
  <c r="Z81" i="37"/>
  <c r="R81" i="37"/>
  <c r="Q81" i="37"/>
  <c r="P81" i="37"/>
  <c r="N81" i="37"/>
  <c r="M81" i="37"/>
  <c r="K81" i="37"/>
  <c r="J81" i="37"/>
  <c r="I81" i="37"/>
  <c r="H81" i="37"/>
  <c r="G81" i="37"/>
  <c r="AA80" i="37"/>
  <c r="Z80" i="37"/>
  <c r="R80" i="37"/>
  <c r="Q80" i="37"/>
  <c r="P80" i="37"/>
  <c r="N80" i="37"/>
  <c r="M80" i="37"/>
  <c r="K80" i="37"/>
  <c r="J80" i="37"/>
  <c r="I80" i="37"/>
  <c r="H80" i="37"/>
  <c r="G80" i="37"/>
  <c r="AA79" i="37"/>
  <c r="Z79" i="37"/>
  <c r="R79" i="37"/>
  <c r="Q79" i="37"/>
  <c r="P79" i="37"/>
  <c r="N79" i="37"/>
  <c r="M79" i="37"/>
  <c r="K79" i="37"/>
  <c r="J79" i="37"/>
  <c r="I79" i="37"/>
  <c r="H79" i="37"/>
  <c r="G79" i="37"/>
  <c r="AA78" i="37"/>
  <c r="Z78" i="37"/>
  <c r="R78" i="37"/>
  <c r="Q78" i="37"/>
  <c r="P78" i="37"/>
  <c r="N78" i="37"/>
  <c r="M78" i="37"/>
  <c r="K78" i="37"/>
  <c r="J78" i="37"/>
  <c r="I78" i="37"/>
  <c r="H78" i="37"/>
  <c r="G78" i="37"/>
  <c r="AA77" i="37"/>
  <c r="Z77" i="37"/>
  <c r="R77" i="37"/>
  <c r="Q77" i="37"/>
  <c r="P77" i="37"/>
  <c r="N77" i="37"/>
  <c r="M77" i="37"/>
  <c r="K77" i="37"/>
  <c r="J77" i="37"/>
  <c r="I77" i="37"/>
  <c r="H77" i="37"/>
  <c r="G77" i="37"/>
  <c r="AA76" i="37"/>
  <c r="Z76" i="37"/>
  <c r="R76" i="37"/>
  <c r="Q76" i="37"/>
  <c r="P76" i="37"/>
  <c r="N76" i="37"/>
  <c r="M76" i="37"/>
  <c r="K76" i="37"/>
  <c r="J76" i="37"/>
  <c r="I76" i="37"/>
  <c r="H76" i="37"/>
  <c r="G76" i="37"/>
  <c r="AA75" i="37"/>
  <c r="Z75" i="37"/>
  <c r="R75" i="37"/>
  <c r="Q75" i="37"/>
  <c r="P75" i="37"/>
  <c r="N75" i="37"/>
  <c r="M75" i="37"/>
  <c r="K75" i="37"/>
  <c r="J75" i="37"/>
  <c r="I75" i="37"/>
  <c r="H75" i="37"/>
  <c r="G75" i="37"/>
  <c r="AA74" i="37"/>
  <c r="Z74" i="37"/>
  <c r="R74" i="37"/>
  <c r="Q74" i="37"/>
  <c r="P74" i="37"/>
  <c r="N74" i="37"/>
  <c r="M74" i="37"/>
  <c r="K74" i="37"/>
  <c r="J74" i="37"/>
  <c r="I74" i="37"/>
  <c r="H74" i="37"/>
  <c r="G74" i="37"/>
  <c r="AA73" i="37"/>
  <c r="Z73" i="37"/>
  <c r="R73" i="37"/>
  <c r="Q73" i="37"/>
  <c r="P73" i="37"/>
  <c r="N73" i="37"/>
  <c r="M73" i="37"/>
  <c r="K73" i="37"/>
  <c r="J73" i="37"/>
  <c r="I73" i="37"/>
  <c r="H73" i="37"/>
  <c r="G73" i="37"/>
  <c r="AA72" i="37"/>
  <c r="Z72" i="37"/>
  <c r="R72" i="37"/>
  <c r="Q72" i="37"/>
  <c r="P72" i="37"/>
  <c r="N72" i="37"/>
  <c r="M72" i="37"/>
  <c r="K72" i="37"/>
  <c r="J72" i="37"/>
  <c r="I72" i="37"/>
  <c r="H72" i="37"/>
  <c r="G72" i="37"/>
  <c r="AA71" i="37"/>
  <c r="Z71" i="37"/>
  <c r="R71" i="37"/>
  <c r="Q71" i="37"/>
  <c r="P71" i="37"/>
  <c r="N71" i="37"/>
  <c r="M71" i="37"/>
  <c r="K71" i="37"/>
  <c r="J71" i="37"/>
  <c r="I71" i="37"/>
  <c r="H71" i="37"/>
  <c r="G71" i="37"/>
  <c r="AA70" i="37"/>
  <c r="Z70" i="37"/>
  <c r="R70" i="37"/>
  <c r="Q70" i="37"/>
  <c r="P70" i="37"/>
  <c r="N70" i="37"/>
  <c r="M70" i="37"/>
  <c r="K70" i="37"/>
  <c r="J70" i="37"/>
  <c r="I70" i="37"/>
  <c r="H70" i="37"/>
  <c r="G70" i="37"/>
  <c r="AA69" i="37"/>
  <c r="Z69" i="37"/>
  <c r="R69" i="37"/>
  <c r="Q69" i="37"/>
  <c r="P69" i="37"/>
  <c r="N69" i="37"/>
  <c r="M69" i="37"/>
  <c r="K69" i="37"/>
  <c r="J69" i="37"/>
  <c r="I69" i="37"/>
  <c r="H69" i="37"/>
  <c r="G69" i="37"/>
  <c r="AA68" i="37"/>
  <c r="Z68" i="37"/>
  <c r="R68" i="37"/>
  <c r="Q68" i="37"/>
  <c r="P68" i="37"/>
  <c r="N68" i="37"/>
  <c r="M68" i="37"/>
  <c r="K68" i="37"/>
  <c r="J68" i="37"/>
  <c r="I68" i="37"/>
  <c r="H68" i="37"/>
  <c r="G68" i="37"/>
  <c r="AA67" i="37"/>
  <c r="Z67" i="37"/>
  <c r="R67" i="37"/>
  <c r="Q67" i="37"/>
  <c r="P67" i="37"/>
  <c r="N67" i="37"/>
  <c r="M67" i="37"/>
  <c r="K67" i="37"/>
  <c r="J67" i="37"/>
  <c r="I67" i="37"/>
  <c r="H67" i="37"/>
  <c r="G67" i="37"/>
  <c r="AA66" i="37"/>
  <c r="Z66" i="37"/>
  <c r="R66" i="37"/>
  <c r="Q66" i="37"/>
  <c r="P66" i="37"/>
  <c r="N66" i="37"/>
  <c r="M66" i="37"/>
  <c r="K66" i="37"/>
  <c r="J66" i="37"/>
  <c r="I66" i="37"/>
  <c r="H66" i="37"/>
  <c r="G66" i="37"/>
  <c r="AA65" i="37"/>
  <c r="Z65" i="37"/>
  <c r="R65" i="37"/>
  <c r="Q65" i="37"/>
  <c r="P65" i="37"/>
  <c r="N65" i="37"/>
  <c r="M65" i="37"/>
  <c r="K65" i="37"/>
  <c r="J65" i="37"/>
  <c r="I65" i="37"/>
  <c r="H65" i="37"/>
  <c r="G65" i="37"/>
  <c r="AA64" i="37"/>
  <c r="Z64" i="37"/>
  <c r="R64" i="37"/>
  <c r="Q64" i="37"/>
  <c r="P64" i="37"/>
  <c r="N64" i="37"/>
  <c r="M64" i="37"/>
  <c r="K64" i="37"/>
  <c r="J64" i="37"/>
  <c r="I64" i="37"/>
  <c r="H64" i="37"/>
  <c r="G64" i="37"/>
  <c r="AA63" i="37"/>
  <c r="Z63" i="37"/>
  <c r="R63" i="37"/>
  <c r="Q63" i="37"/>
  <c r="P63" i="37"/>
  <c r="N63" i="37"/>
  <c r="M63" i="37"/>
  <c r="K63" i="37"/>
  <c r="J63" i="37"/>
  <c r="I63" i="37"/>
  <c r="H63" i="37"/>
  <c r="G63" i="37"/>
  <c r="AA62" i="37"/>
  <c r="Z62" i="37"/>
  <c r="R62" i="37"/>
  <c r="Q62" i="37"/>
  <c r="P62" i="37"/>
  <c r="N62" i="37"/>
  <c r="M62" i="37"/>
  <c r="K62" i="37"/>
  <c r="J62" i="37"/>
  <c r="I62" i="37"/>
  <c r="H62" i="37"/>
  <c r="G62" i="37"/>
  <c r="AA61" i="37"/>
  <c r="Z61" i="37"/>
  <c r="R61" i="37"/>
  <c r="Q61" i="37"/>
  <c r="P61" i="37"/>
  <c r="N61" i="37"/>
  <c r="M61" i="37"/>
  <c r="K61" i="37"/>
  <c r="J61" i="37"/>
  <c r="I61" i="37"/>
  <c r="H61" i="37"/>
  <c r="G61" i="37"/>
  <c r="AA60" i="37"/>
  <c r="Z60" i="37"/>
  <c r="R60" i="37"/>
  <c r="Q60" i="37"/>
  <c r="P60" i="37"/>
  <c r="N60" i="37"/>
  <c r="M60" i="37"/>
  <c r="K60" i="37"/>
  <c r="J60" i="37"/>
  <c r="I60" i="37"/>
  <c r="H60" i="37"/>
  <c r="G60" i="37"/>
  <c r="AA59" i="37"/>
  <c r="Z59" i="37"/>
  <c r="R59" i="37"/>
  <c r="Q59" i="37"/>
  <c r="P59" i="37"/>
  <c r="N59" i="37"/>
  <c r="M59" i="37"/>
  <c r="K59" i="37"/>
  <c r="J59" i="37"/>
  <c r="I59" i="37"/>
  <c r="H59" i="37"/>
  <c r="G59" i="37"/>
  <c r="AA58" i="37"/>
  <c r="Z58" i="37"/>
  <c r="R58" i="37"/>
  <c r="Q58" i="37"/>
  <c r="P58" i="37"/>
  <c r="N58" i="37"/>
  <c r="M58" i="37"/>
  <c r="K58" i="37"/>
  <c r="J58" i="37"/>
  <c r="I58" i="37"/>
  <c r="H58" i="37"/>
  <c r="G58" i="37"/>
  <c r="AA57" i="37"/>
  <c r="Z57" i="37"/>
  <c r="R57" i="37"/>
  <c r="Q57" i="37"/>
  <c r="P57" i="37"/>
  <c r="N57" i="37"/>
  <c r="M57" i="37"/>
  <c r="K57" i="37"/>
  <c r="J57" i="37"/>
  <c r="I57" i="37"/>
  <c r="H57" i="37"/>
  <c r="G57" i="37"/>
  <c r="AA56" i="37"/>
  <c r="Z56" i="37"/>
  <c r="R56" i="37"/>
  <c r="Q56" i="37"/>
  <c r="P56" i="37"/>
  <c r="N56" i="37"/>
  <c r="M56" i="37"/>
  <c r="K56" i="37"/>
  <c r="J56" i="37"/>
  <c r="I56" i="37"/>
  <c r="H56" i="37"/>
  <c r="G56" i="37"/>
  <c r="AA55" i="37"/>
  <c r="Z55" i="37"/>
  <c r="R55" i="37"/>
  <c r="Q55" i="37"/>
  <c r="P55" i="37"/>
  <c r="N55" i="37"/>
  <c r="M55" i="37"/>
  <c r="K55" i="37"/>
  <c r="J55" i="37"/>
  <c r="I55" i="37"/>
  <c r="H55" i="37"/>
  <c r="G55" i="37"/>
  <c r="AA54" i="37"/>
  <c r="Z54" i="37"/>
  <c r="R54" i="37"/>
  <c r="Q54" i="37"/>
  <c r="P54" i="37"/>
  <c r="N54" i="37"/>
  <c r="M54" i="37"/>
  <c r="K54" i="37"/>
  <c r="J54" i="37"/>
  <c r="I54" i="37"/>
  <c r="H54" i="37"/>
  <c r="G54" i="37"/>
  <c r="AA53" i="37"/>
  <c r="Z53" i="37"/>
  <c r="R53" i="37"/>
  <c r="Q53" i="37"/>
  <c r="P53" i="37"/>
  <c r="N53" i="37"/>
  <c r="M53" i="37"/>
  <c r="K53" i="37"/>
  <c r="J53" i="37"/>
  <c r="I53" i="37"/>
  <c r="H53" i="37"/>
  <c r="G53" i="37"/>
  <c r="AA52" i="37"/>
  <c r="Z52" i="37"/>
  <c r="R52" i="37"/>
  <c r="Q52" i="37"/>
  <c r="P52" i="37"/>
  <c r="N52" i="37"/>
  <c r="M52" i="37"/>
  <c r="K52" i="37"/>
  <c r="J52" i="37"/>
  <c r="I52" i="37"/>
  <c r="H52" i="37"/>
  <c r="G52" i="37"/>
  <c r="AA51" i="37"/>
  <c r="Z51" i="37"/>
  <c r="R51" i="37"/>
  <c r="Q51" i="37"/>
  <c r="P51" i="37"/>
  <c r="N51" i="37"/>
  <c r="M51" i="37"/>
  <c r="K51" i="37"/>
  <c r="J51" i="37"/>
  <c r="I51" i="37"/>
  <c r="H51" i="37"/>
  <c r="G51" i="37"/>
  <c r="AA50" i="37"/>
  <c r="Z50" i="37"/>
  <c r="R50" i="37"/>
  <c r="Q50" i="37"/>
  <c r="P50" i="37"/>
  <c r="N50" i="37"/>
  <c r="M50" i="37"/>
  <c r="K50" i="37"/>
  <c r="J50" i="37"/>
  <c r="I50" i="37"/>
  <c r="H50" i="37"/>
  <c r="G50" i="37"/>
  <c r="AA49" i="37"/>
  <c r="Z49" i="37"/>
  <c r="R49" i="37"/>
  <c r="Q49" i="37"/>
  <c r="P49" i="37"/>
  <c r="N49" i="37"/>
  <c r="M49" i="37"/>
  <c r="K49" i="37"/>
  <c r="J49" i="37"/>
  <c r="I49" i="37"/>
  <c r="H49" i="37"/>
  <c r="G49" i="37"/>
  <c r="AA48" i="37"/>
  <c r="Z48" i="37"/>
  <c r="R48" i="37"/>
  <c r="Q48" i="37"/>
  <c r="P48" i="37"/>
  <c r="N48" i="37"/>
  <c r="M48" i="37"/>
  <c r="K48" i="37"/>
  <c r="J48" i="37"/>
  <c r="I48" i="37"/>
  <c r="H48" i="37"/>
  <c r="G48" i="37"/>
  <c r="AA47" i="37"/>
  <c r="Z47" i="37"/>
  <c r="R47" i="37"/>
  <c r="Q47" i="37"/>
  <c r="P47" i="37"/>
  <c r="N47" i="37"/>
  <c r="M47" i="37"/>
  <c r="K47" i="37"/>
  <c r="J47" i="37"/>
  <c r="I47" i="37"/>
  <c r="H47" i="37"/>
  <c r="G47" i="37"/>
  <c r="AA46" i="37"/>
  <c r="Z46" i="37"/>
  <c r="R46" i="37"/>
  <c r="Q46" i="37"/>
  <c r="P46" i="37"/>
  <c r="N46" i="37"/>
  <c r="M46" i="37"/>
  <c r="K46" i="37"/>
  <c r="J46" i="37"/>
  <c r="I46" i="37"/>
  <c r="H46" i="37"/>
  <c r="G46" i="37"/>
  <c r="AA45" i="37"/>
  <c r="Z45" i="37"/>
  <c r="R45" i="37"/>
  <c r="Q45" i="37"/>
  <c r="P45" i="37"/>
  <c r="N45" i="37"/>
  <c r="M45" i="37"/>
  <c r="K45" i="37"/>
  <c r="J45" i="37"/>
  <c r="I45" i="37"/>
  <c r="H45" i="37"/>
  <c r="G45" i="37"/>
  <c r="AA44" i="37"/>
  <c r="Z44" i="37"/>
  <c r="R44" i="37"/>
  <c r="Q44" i="37"/>
  <c r="P44" i="37"/>
  <c r="N44" i="37"/>
  <c r="M44" i="37"/>
  <c r="K44" i="37"/>
  <c r="J44" i="37"/>
  <c r="I44" i="37"/>
  <c r="H44" i="37"/>
  <c r="G44" i="37"/>
  <c r="AA43" i="37"/>
  <c r="Z43" i="37"/>
  <c r="R43" i="37"/>
  <c r="Q43" i="37"/>
  <c r="P43" i="37"/>
  <c r="N43" i="37"/>
  <c r="M43" i="37"/>
  <c r="K43" i="37"/>
  <c r="J43" i="37"/>
  <c r="I43" i="37"/>
  <c r="H43" i="37"/>
  <c r="G43" i="37"/>
  <c r="AA42" i="37"/>
  <c r="Z42" i="37"/>
  <c r="R42" i="37"/>
  <c r="Q42" i="37"/>
  <c r="P42" i="37"/>
  <c r="N42" i="37"/>
  <c r="M42" i="37"/>
  <c r="K42" i="37"/>
  <c r="J42" i="37"/>
  <c r="I42" i="37"/>
  <c r="H42" i="37"/>
  <c r="G42" i="37"/>
  <c r="AA41" i="37"/>
  <c r="Z41" i="37"/>
  <c r="R41" i="37"/>
  <c r="Q41" i="37"/>
  <c r="P41" i="37"/>
  <c r="N41" i="37"/>
  <c r="M41" i="37"/>
  <c r="K41" i="37"/>
  <c r="J41" i="37"/>
  <c r="I41" i="37"/>
  <c r="H41" i="37"/>
  <c r="G41" i="37"/>
  <c r="AA40" i="37"/>
  <c r="Z40" i="37"/>
  <c r="R40" i="37"/>
  <c r="Q40" i="37"/>
  <c r="P40" i="37"/>
  <c r="N40" i="37"/>
  <c r="M40" i="37"/>
  <c r="K40" i="37"/>
  <c r="J40" i="37"/>
  <c r="I40" i="37"/>
  <c r="H40" i="37"/>
  <c r="G40" i="37"/>
  <c r="AA39" i="37"/>
  <c r="Z39" i="37"/>
  <c r="R39" i="37"/>
  <c r="Q39" i="37"/>
  <c r="P39" i="37"/>
  <c r="N39" i="37"/>
  <c r="M39" i="37"/>
  <c r="K39" i="37"/>
  <c r="J39" i="37"/>
  <c r="I39" i="37"/>
  <c r="H39" i="37"/>
  <c r="G39" i="37"/>
  <c r="AA38" i="37"/>
  <c r="Z38" i="37"/>
  <c r="R38" i="37"/>
  <c r="Q38" i="37"/>
  <c r="P38" i="37"/>
  <c r="N38" i="37"/>
  <c r="M38" i="37"/>
  <c r="K38" i="37"/>
  <c r="J38" i="37"/>
  <c r="I38" i="37"/>
  <c r="H38" i="37"/>
  <c r="G38" i="37"/>
  <c r="AA37" i="37"/>
  <c r="Z37" i="37"/>
  <c r="R37" i="37"/>
  <c r="Q37" i="37"/>
  <c r="P37" i="37"/>
  <c r="N37" i="37"/>
  <c r="M37" i="37"/>
  <c r="K37" i="37"/>
  <c r="J37" i="37"/>
  <c r="I37" i="37"/>
  <c r="H37" i="37"/>
  <c r="G37" i="37"/>
  <c r="AA36" i="37"/>
  <c r="Z36" i="37"/>
  <c r="R36" i="37"/>
  <c r="Q36" i="37"/>
  <c r="P36" i="37"/>
  <c r="N36" i="37"/>
  <c r="M36" i="37"/>
  <c r="K36" i="37"/>
  <c r="J36" i="37"/>
  <c r="I36" i="37"/>
  <c r="H36" i="37"/>
  <c r="G36" i="37"/>
  <c r="AA35" i="37"/>
  <c r="Z35" i="37"/>
  <c r="R35" i="37"/>
  <c r="Q35" i="37"/>
  <c r="P35" i="37"/>
  <c r="N35" i="37"/>
  <c r="M35" i="37"/>
  <c r="K35" i="37"/>
  <c r="J35" i="37"/>
  <c r="I35" i="37"/>
  <c r="H35" i="37"/>
  <c r="G35" i="37"/>
  <c r="AA34" i="37"/>
  <c r="Z34" i="37"/>
  <c r="R34" i="37"/>
  <c r="Q34" i="37"/>
  <c r="P34" i="37"/>
  <c r="N34" i="37"/>
  <c r="M34" i="37"/>
  <c r="K34" i="37"/>
  <c r="J34" i="37"/>
  <c r="I34" i="37"/>
  <c r="H34" i="37"/>
  <c r="G34" i="37"/>
  <c r="AA33" i="37"/>
  <c r="Z33" i="37"/>
  <c r="R33" i="37"/>
  <c r="Q33" i="37"/>
  <c r="P33" i="37"/>
  <c r="N33" i="37"/>
  <c r="M33" i="37"/>
  <c r="K33" i="37"/>
  <c r="J33" i="37"/>
  <c r="I33" i="37"/>
  <c r="H33" i="37"/>
  <c r="G33" i="37"/>
  <c r="AA32" i="37"/>
  <c r="Z32" i="37"/>
  <c r="R32" i="37"/>
  <c r="Q32" i="37"/>
  <c r="P32" i="37"/>
  <c r="N32" i="37"/>
  <c r="M32" i="37"/>
  <c r="K32" i="37"/>
  <c r="J32" i="37"/>
  <c r="I32" i="37"/>
  <c r="H32" i="37"/>
  <c r="G32" i="37"/>
  <c r="AA31" i="37"/>
  <c r="Z31" i="37"/>
  <c r="R31" i="37"/>
  <c r="Q31" i="37"/>
  <c r="P31" i="37"/>
  <c r="N31" i="37"/>
  <c r="M31" i="37"/>
  <c r="K31" i="37"/>
  <c r="J31" i="37"/>
  <c r="I31" i="37"/>
  <c r="H31" i="37"/>
  <c r="G31" i="37"/>
  <c r="AA30" i="37"/>
  <c r="Z30" i="37"/>
  <c r="R30" i="37"/>
  <c r="Q30" i="37"/>
  <c r="P30" i="37"/>
  <c r="N30" i="37"/>
  <c r="M30" i="37"/>
  <c r="K30" i="37"/>
  <c r="J30" i="37"/>
  <c r="I30" i="37"/>
  <c r="H30" i="37"/>
  <c r="G30" i="37"/>
  <c r="AA29" i="37"/>
  <c r="Z29" i="37"/>
  <c r="R29" i="37"/>
  <c r="Q29" i="37"/>
  <c r="P29" i="37"/>
  <c r="N29" i="37"/>
  <c r="M29" i="37"/>
  <c r="K29" i="37"/>
  <c r="J29" i="37"/>
  <c r="I29" i="37"/>
  <c r="H29" i="37"/>
  <c r="G29" i="37"/>
  <c r="AA28" i="37"/>
  <c r="Z28" i="37"/>
  <c r="R28" i="37"/>
  <c r="Q28" i="37"/>
  <c r="P28" i="37"/>
  <c r="N28" i="37"/>
  <c r="M28" i="37"/>
  <c r="K28" i="37"/>
  <c r="J28" i="37"/>
  <c r="I28" i="37"/>
  <c r="H28" i="37"/>
  <c r="G28" i="37"/>
  <c r="AA27" i="37"/>
  <c r="Z27" i="37"/>
  <c r="R27" i="37"/>
  <c r="Q27" i="37"/>
  <c r="P27" i="37"/>
  <c r="N27" i="37"/>
  <c r="M27" i="37"/>
  <c r="K27" i="37"/>
  <c r="J27" i="37"/>
  <c r="I27" i="37"/>
  <c r="H27" i="37"/>
  <c r="G27" i="37"/>
  <c r="AA26" i="37"/>
  <c r="Z26" i="37"/>
  <c r="R26" i="37"/>
  <c r="Q26" i="37"/>
  <c r="P26" i="37"/>
  <c r="N26" i="37"/>
  <c r="M26" i="37"/>
  <c r="K26" i="37"/>
  <c r="J26" i="37"/>
  <c r="I26" i="37"/>
  <c r="H26" i="37"/>
  <c r="G26" i="37"/>
  <c r="AA25" i="37"/>
  <c r="Z25" i="37"/>
  <c r="R25" i="37"/>
  <c r="Q25" i="37"/>
  <c r="P25" i="37"/>
  <c r="N25" i="37"/>
  <c r="M25" i="37"/>
  <c r="K25" i="37"/>
  <c r="J25" i="37"/>
  <c r="I25" i="37"/>
  <c r="H25" i="37"/>
  <c r="G25" i="37"/>
  <c r="AA24" i="37"/>
  <c r="Z24" i="37"/>
  <c r="R24" i="37"/>
  <c r="Q24" i="37"/>
  <c r="P24" i="37"/>
  <c r="N24" i="37"/>
  <c r="M24" i="37"/>
  <c r="K24" i="37"/>
  <c r="J24" i="37"/>
  <c r="I24" i="37"/>
  <c r="H24" i="37"/>
  <c r="G24" i="37"/>
  <c r="AA23" i="37"/>
  <c r="Z23" i="37"/>
  <c r="R23" i="37"/>
  <c r="Q23" i="37"/>
  <c r="P23" i="37"/>
  <c r="N23" i="37"/>
  <c r="M23" i="37"/>
  <c r="K23" i="37"/>
  <c r="J23" i="37"/>
  <c r="I23" i="37"/>
  <c r="H23" i="37"/>
  <c r="G23" i="37"/>
  <c r="AA22" i="37"/>
  <c r="Z22" i="37"/>
  <c r="R22" i="37"/>
  <c r="Q22" i="37"/>
  <c r="P22" i="37"/>
  <c r="N22" i="37"/>
  <c r="M22" i="37"/>
  <c r="K22" i="37"/>
  <c r="J22" i="37"/>
  <c r="I22" i="37"/>
  <c r="H22" i="37"/>
  <c r="G22" i="37"/>
  <c r="AA21" i="37"/>
  <c r="Z21" i="37"/>
  <c r="R21" i="37"/>
  <c r="Q21" i="37"/>
  <c r="P21" i="37"/>
  <c r="N21" i="37"/>
  <c r="M21" i="37"/>
  <c r="K21" i="37"/>
  <c r="J21" i="37"/>
  <c r="I21" i="37"/>
  <c r="H21" i="37"/>
  <c r="G21" i="37"/>
  <c r="AA20" i="37"/>
  <c r="Z20" i="37"/>
  <c r="R20" i="37"/>
  <c r="Q20" i="37"/>
  <c r="P20" i="37"/>
  <c r="N20" i="37"/>
  <c r="M20" i="37"/>
  <c r="K20" i="37"/>
  <c r="J20" i="37"/>
  <c r="I20" i="37"/>
  <c r="H20" i="37"/>
  <c r="G20" i="37"/>
  <c r="AA19" i="37"/>
  <c r="Z19" i="37"/>
  <c r="R19" i="37"/>
  <c r="Q19" i="37"/>
  <c r="P19" i="37"/>
  <c r="N19" i="37"/>
  <c r="M19" i="37"/>
  <c r="K19" i="37"/>
  <c r="J19" i="37"/>
  <c r="I19" i="37"/>
  <c r="H19" i="37"/>
  <c r="G19" i="37"/>
  <c r="AA18" i="37"/>
  <c r="Z18" i="37"/>
  <c r="R18" i="37"/>
  <c r="Q18" i="37"/>
  <c r="P18" i="37"/>
  <c r="N18" i="37"/>
  <c r="M18" i="37"/>
  <c r="K18" i="37"/>
  <c r="J18" i="37"/>
  <c r="I18" i="37"/>
  <c r="H18" i="37"/>
  <c r="G18" i="37"/>
  <c r="AA17" i="37"/>
  <c r="Z17" i="37"/>
  <c r="R17" i="37"/>
  <c r="Q17" i="37"/>
  <c r="P17" i="37"/>
  <c r="N17" i="37"/>
  <c r="M17" i="37"/>
  <c r="K17" i="37"/>
  <c r="J17" i="37"/>
  <c r="I17" i="37"/>
  <c r="H17" i="37"/>
  <c r="G17" i="37"/>
  <c r="AA16" i="37"/>
  <c r="Z16" i="37"/>
  <c r="R16" i="37"/>
  <c r="Q16" i="37"/>
  <c r="P16" i="37"/>
  <c r="N16" i="37"/>
  <c r="M16" i="37"/>
  <c r="K16" i="37"/>
  <c r="J16" i="37"/>
  <c r="I16" i="37"/>
  <c r="H16" i="37"/>
  <c r="G16" i="37"/>
  <c r="AA15" i="37"/>
  <c r="Z15" i="37"/>
  <c r="R15" i="37"/>
  <c r="Q15" i="37"/>
  <c r="P15" i="37"/>
  <c r="N15" i="37"/>
  <c r="M15" i="37"/>
  <c r="K15" i="37"/>
  <c r="J15" i="37"/>
  <c r="I15" i="37"/>
  <c r="H15" i="37"/>
  <c r="G15" i="37"/>
  <c r="AA14" i="37"/>
  <c r="Z14" i="37"/>
  <c r="R14" i="37"/>
  <c r="Q14" i="37"/>
  <c r="P14" i="37"/>
  <c r="N14" i="37"/>
  <c r="M14" i="37"/>
  <c r="K14" i="37"/>
  <c r="J14" i="37"/>
  <c r="I14" i="37"/>
  <c r="H14" i="37"/>
  <c r="G14" i="37"/>
  <c r="AW7" i="37"/>
  <c r="AU312" i="36"/>
  <c r="AT312" i="36"/>
  <c r="AS312" i="36"/>
  <c r="AR312" i="36"/>
  <c r="AQ312" i="36"/>
  <c r="AP312" i="36"/>
  <c r="AO312" i="36"/>
  <c r="T312" i="36"/>
  <c r="S312" i="36"/>
  <c r="R312" i="36"/>
  <c r="Q312" i="36"/>
  <c r="P312" i="36"/>
  <c r="O312" i="36"/>
  <c r="N312" i="36"/>
  <c r="AU311" i="36"/>
  <c r="AT311" i="36"/>
  <c r="AS311" i="36"/>
  <c r="AR311" i="36"/>
  <c r="AQ311" i="36"/>
  <c r="AP311" i="36"/>
  <c r="AO311" i="36"/>
  <c r="T311" i="36"/>
  <c r="S311" i="36"/>
  <c r="R311" i="36"/>
  <c r="Q311" i="36"/>
  <c r="P311" i="36"/>
  <c r="O311" i="36"/>
  <c r="N311" i="36"/>
  <c r="AU310" i="36"/>
  <c r="AT310" i="36"/>
  <c r="AS310" i="36"/>
  <c r="AR310" i="36"/>
  <c r="AQ310" i="36"/>
  <c r="AP310" i="36"/>
  <c r="AO310" i="36"/>
  <c r="T310" i="36"/>
  <c r="S310" i="36"/>
  <c r="R310" i="36"/>
  <c r="Q310" i="36"/>
  <c r="P310" i="36"/>
  <c r="O310" i="36"/>
  <c r="N310" i="36"/>
  <c r="AU309" i="36"/>
  <c r="AT309" i="36"/>
  <c r="AS309" i="36"/>
  <c r="AR309" i="36"/>
  <c r="AQ309" i="36"/>
  <c r="AP309" i="36"/>
  <c r="AO309" i="36"/>
  <c r="T309" i="36"/>
  <c r="S309" i="36"/>
  <c r="R309" i="36"/>
  <c r="Q309" i="36"/>
  <c r="P309" i="36"/>
  <c r="O309" i="36"/>
  <c r="N309" i="36"/>
  <c r="AU308" i="36"/>
  <c r="AT308" i="36"/>
  <c r="AS308" i="36"/>
  <c r="AR308" i="36"/>
  <c r="AQ308" i="36"/>
  <c r="AP308" i="36"/>
  <c r="AO308" i="36"/>
  <c r="T308" i="36"/>
  <c r="S308" i="36"/>
  <c r="R308" i="36"/>
  <c r="Q308" i="36"/>
  <c r="P308" i="36"/>
  <c r="O308" i="36"/>
  <c r="N308" i="36"/>
  <c r="AU307" i="36"/>
  <c r="AT307" i="36"/>
  <c r="AS307" i="36"/>
  <c r="AR307" i="36"/>
  <c r="AQ307" i="36"/>
  <c r="AP307" i="36"/>
  <c r="AO307" i="36"/>
  <c r="T307" i="36"/>
  <c r="S307" i="36"/>
  <c r="R307" i="36"/>
  <c r="Q307" i="36"/>
  <c r="P307" i="36"/>
  <c r="O307" i="36"/>
  <c r="N307" i="36"/>
  <c r="AU306" i="36"/>
  <c r="AT306" i="36"/>
  <c r="AS306" i="36"/>
  <c r="AR306" i="36"/>
  <c r="AQ306" i="36"/>
  <c r="AP306" i="36"/>
  <c r="AO306" i="36"/>
  <c r="T306" i="36"/>
  <c r="S306" i="36"/>
  <c r="R306" i="36"/>
  <c r="Q306" i="36"/>
  <c r="P306" i="36"/>
  <c r="O306" i="36"/>
  <c r="N306" i="36"/>
  <c r="AU305" i="36"/>
  <c r="AT305" i="36"/>
  <c r="AS305" i="36"/>
  <c r="AR305" i="36"/>
  <c r="AQ305" i="36"/>
  <c r="AP305" i="36"/>
  <c r="AO305" i="36"/>
  <c r="T305" i="36"/>
  <c r="S305" i="36"/>
  <c r="R305" i="36"/>
  <c r="Q305" i="36"/>
  <c r="P305" i="36"/>
  <c r="O305" i="36"/>
  <c r="N305" i="36"/>
  <c r="AU304" i="36"/>
  <c r="AT304" i="36"/>
  <c r="AS304" i="36"/>
  <c r="AR304" i="36"/>
  <c r="AQ304" i="36"/>
  <c r="AP304" i="36"/>
  <c r="AO304" i="36"/>
  <c r="T304" i="36"/>
  <c r="S304" i="36"/>
  <c r="R304" i="36"/>
  <c r="Q304" i="36"/>
  <c r="P304" i="36"/>
  <c r="O304" i="36"/>
  <c r="N304" i="36"/>
  <c r="AU303" i="36"/>
  <c r="AT303" i="36"/>
  <c r="AS303" i="36"/>
  <c r="AR303" i="36"/>
  <c r="AQ303" i="36"/>
  <c r="AP303" i="36"/>
  <c r="AO303" i="36"/>
  <c r="T303" i="36"/>
  <c r="S303" i="36"/>
  <c r="R303" i="36"/>
  <c r="Q303" i="36"/>
  <c r="P303" i="36"/>
  <c r="O303" i="36"/>
  <c r="N303" i="36"/>
  <c r="AU302" i="36"/>
  <c r="AT302" i="36"/>
  <c r="AS302" i="36"/>
  <c r="AR302" i="36"/>
  <c r="AQ302" i="36"/>
  <c r="AP302" i="36"/>
  <c r="AO302" i="36"/>
  <c r="T302" i="36"/>
  <c r="S302" i="36"/>
  <c r="R302" i="36"/>
  <c r="Q302" i="36"/>
  <c r="P302" i="36"/>
  <c r="O302" i="36"/>
  <c r="N302" i="36"/>
  <c r="AU301" i="36"/>
  <c r="AT301" i="36"/>
  <c r="AS301" i="36"/>
  <c r="AR301" i="36"/>
  <c r="AQ301" i="36"/>
  <c r="AP301" i="36"/>
  <c r="AO301" i="36"/>
  <c r="T301" i="36"/>
  <c r="S301" i="36"/>
  <c r="R301" i="36"/>
  <c r="Q301" i="36"/>
  <c r="P301" i="36"/>
  <c r="O301" i="36"/>
  <c r="N301" i="36"/>
  <c r="AU300" i="36"/>
  <c r="AT300" i="36"/>
  <c r="AS300" i="36"/>
  <c r="AR300" i="36"/>
  <c r="AQ300" i="36"/>
  <c r="AP300" i="36"/>
  <c r="AO300" i="36"/>
  <c r="T300" i="36"/>
  <c r="S300" i="36"/>
  <c r="R300" i="36"/>
  <c r="Q300" i="36"/>
  <c r="P300" i="36"/>
  <c r="O300" i="36"/>
  <c r="N300" i="36"/>
  <c r="AU299" i="36"/>
  <c r="AT299" i="36"/>
  <c r="AS299" i="36"/>
  <c r="AR299" i="36"/>
  <c r="AQ299" i="36"/>
  <c r="AP299" i="36"/>
  <c r="AO299" i="36"/>
  <c r="T299" i="36"/>
  <c r="S299" i="36"/>
  <c r="R299" i="36"/>
  <c r="Q299" i="36"/>
  <c r="P299" i="36"/>
  <c r="O299" i="36"/>
  <c r="N299" i="36"/>
  <c r="AU298" i="36"/>
  <c r="AT298" i="36"/>
  <c r="AS298" i="36"/>
  <c r="AR298" i="36"/>
  <c r="AQ298" i="36"/>
  <c r="AP298" i="36"/>
  <c r="AO298" i="36"/>
  <c r="T298" i="36"/>
  <c r="S298" i="36"/>
  <c r="R298" i="36"/>
  <c r="Q298" i="36"/>
  <c r="P298" i="36"/>
  <c r="O298" i="36"/>
  <c r="N298" i="36"/>
  <c r="AU297" i="36"/>
  <c r="AT297" i="36"/>
  <c r="AS297" i="36"/>
  <c r="AR297" i="36"/>
  <c r="AQ297" i="36"/>
  <c r="AP297" i="36"/>
  <c r="AO297" i="36"/>
  <c r="T297" i="36"/>
  <c r="S297" i="36"/>
  <c r="R297" i="36"/>
  <c r="Q297" i="36"/>
  <c r="P297" i="36"/>
  <c r="O297" i="36"/>
  <c r="N297" i="36"/>
  <c r="AU296" i="36"/>
  <c r="AT296" i="36"/>
  <c r="AS296" i="36"/>
  <c r="AR296" i="36"/>
  <c r="AQ296" i="36"/>
  <c r="AP296" i="36"/>
  <c r="AO296" i="36"/>
  <c r="T296" i="36"/>
  <c r="S296" i="36"/>
  <c r="R296" i="36"/>
  <c r="Q296" i="36"/>
  <c r="P296" i="36"/>
  <c r="O296" i="36"/>
  <c r="N296" i="36"/>
  <c r="AU295" i="36"/>
  <c r="AT295" i="36"/>
  <c r="AS295" i="36"/>
  <c r="AR295" i="36"/>
  <c r="AQ295" i="36"/>
  <c r="AP295" i="36"/>
  <c r="AO295" i="36"/>
  <c r="T295" i="36"/>
  <c r="S295" i="36"/>
  <c r="R295" i="36"/>
  <c r="Q295" i="36"/>
  <c r="P295" i="36"/>
  <c r="O295" i="36"/>
  <c r="N295" i="36"/>
  <c r="AU294" i="36"/>
  <c r="AT294" i="36"/>
  <c r="AS294" i="36"/>
  <c r="AR294" i="36"/>
  <c r="AQ294" i="36"/>
  <c r="AP294" i="36"/>
  <c r="AO294" i="36"/>
  <c r="T294" i="36"/>
  <c r="S294" i="36"/>
  <c r="R294" i="36"/>
  <c r="Q294" i="36"/>
  <c r="P294" i="36"/>
  <c r="O294" i="36"/>
  <c r="N294" i="36"/>
  <c r="AU293" i="36"/>
  <c r="AT293" i="36"/>
  <c r="AS293" i="36"/>
  <c r="AR293" i="36"/>
  <c r="AQ293" i="36"/>
  <c r="AP293" i="36"/>
  <c r="AO293" i="36"/>
  <c r="T293" i="36"/>
  <c r="S293" i="36"/>
  <c r="R293" i="36"/>
  <c r="Q293" i="36"/>
  <c r="P293" i="36"/>
  <c r="O293" i="36"/>
  <c r="N293" i="36"/>
  <c r="AU292" i="36"/>
  <c r="AT292" i="36"/>
  <c r="AS292" i="36"/>
  <c r="AR292" i="36"/>
  <c r="AQ292" i="36"/>
  <c r="AP292" i="36"/>
  <c r="AO292" i="36"/>
  <c r="T292" i="36"/>
  <c r="S292" i="36"/>
  <c r="R292" i="36"/>
  <c r="Q292" i="36"/>
  <c r="P292" i="36"/>
  <c r="O292" i="36"/>
  <c r="N292" i="36"/>
  <c r="AU291" i="36"/>
  <c r="AT291" i="36"/>
  <c r="AS291" i="36"/>
  <c r="AR291" i="36"/>
  <c r="AQ291" i="36"/>
  <c r="AP291" i="36"/>
  <c r="AO291" i="36"/>
  <c r="T291" i="36"/>
  <c r="S291" i="36"/>
  <c r="R291" i="36"/>
  <c r="Q291" i="36"/>
  <c r="P291" i="36"/>
  <c r="O291" i="36"/>
  <c r="N291" i="36"/>
  <c r="AU290" i="36"/>
  <c r="AT290" i="36"/>
  <c r="AS290" i="36"/>
  <c r="AR290" i="36"/>
  <c r="AQ290" i="36"/>
  <c r="AP290" i="36"/>
  <c r="AO290" i="36"/>
  <c r="T290" i="36"/>
  <c r="S290" i="36"/>
  <c r="R290" i="36"/>
  <c r="Q290" i="36"/>
  <c r="P290" i="36"/>
  <c r="O290" i="36"/>
  <c r="N290" i="36"/>
  <c r="AU289" i="36"/>
  <c r="AT289" i="36"/>
  <c r="AS289" i="36"/>
  <c r="AR289" i="36"/>
  <c r="AQ289" i="36"/>
  <c r="AP289" i="36"/>
  <c r="AO289" i="36"/>
  <c r="T289" i="36"/>
  <c r="S289" i="36"/>
  <c r="R289" i="36"/>
  <c r="Q289" i="36"/>
  <c r="P289" i="36"/>
  <c r="O289" i="36"/>
  <c r="N289" i="36"/>
  <c r="AU288" i="36"/>
  <c r="AT288" i="36"/>
  <c r="AS288" i="36"/>
  <c r="AR288" i="36"/>
  <c r="AQ288" i="36"/>
  <c r="AP288" i="36"/>
  <c r="AO288" i="36"/>
  <c r="T288" i="36"/>
  <c r="S288" i="36"/>
  <c r="R288" i="36"/>
  <c r="Q288" i="36"/>
  <c r="P288" i="36"/>
  <c r="O288" i="36"/>
  <c r="N288" i="36"/>
  <c r="AU287" i="36"/>
  <c r="AT287" i="36"/>
  <c r="AS287" i="36"/>
  <c r="AR287" i="36"/>
  <c r="AQ287" i="36"/>
  <c r="AP287" i="36"/>
  <c r="AO287" i="36"/>
  <c r="T287" i="36"/>
  <c r="S287" i="36"/>
  <c r="R287" i="36"/>
  <c r="Q287" i="36"/>
  <c r="P287" i="36"/>
  <c r="O287" i="36"/>
  <c r="N287" i="36"/>
  <c r="AU286" i="36"/>
  <c r="AT286" i="36"/>
  <c r="AS286" i="36"/>
  <c r="AR286" i="36"/>
  <c r="AQ286" i="36"/>
  <c r="AP286" i="36"/>
  <c r="AO286" i="36"/>
  <c r="T286" i="36"/>
  <c r="S286" i="36"/>
  <c r="R286" i="36"/>
  <c r="Q286" i="36"/>
  <c r="P286" i="36"/>
  <c r="O286" i="36"/>
  <c r="N286" i="36"/>
  <c r="AU285" i="36"/>
  <c r="AT285" i="36"/>
  <c r="AS285" i="36"/>
  <c r="AR285" i="36"/>
  <c r="AQ285" i="36"/>
  <c r="AP285" i="36"/>
  <c r="AO285" i="36"/>
  <c r="T285" i="36"/>
  <c r="S285" i="36"/>
  <c r="R285" i="36"/>
  <c r="Q285" i="36"/>
  <c r="P285" i="36"/>
  <c r="O285" i="36"/>
  <c r="N285" i="36"/>
  <c r="AU284" i="36"/>
  <c r="AT284" i="36"/>
  <c r="AS284" i="36"/>
  <c r="AR284" i="36"/>
  <c r="AQ284" i="36"/>
  <c r="AP284" i="36"/>
  <c r="AO284" i="36"/>
  <c r="T284" i="36"/>
  <c r="S284" i="36"/>
  <c r="R284" i="36"/>
  <c r="Q284" i="36"/>
  <c r="P284" i="36"/>
  <c r="O284" i="36"/>
  <c r="N284" i="36"/>
  <c r="AU283" i="36"/>
  <c r="AT283" i="36"/>
  <c r="AS283" i="36"/>
  <c r="AR283" i="36"/>
  <c r="AQ283" i="36"/>
  <c r="AP283" i="36"/>
  <c r="AO283" i="36"/>
  <c r="T283" i="36"/>
  <c r="S283" i="36"/>
  <c r="R283" i="36"/>
  <c r="Q283" i="36"/>
  <c r="P283" i="36"/>
  <c r="O283" i="36"/>
  <c r="N283" i="36"/>
  <c r="AU282" i="36"/>
  <c r="AT282" i="36"/>
  <c r="AS282" i="36"/>
  <c r="AR282" i="36"/>
  <c r="AQ282" i="36"/>
  <c r="AP282" i="36"/>
  <c r="AO282" i="36"/>
  <c r="T282" i="36"/>
  <c r="S282" i="36"/>
  <c r="R282" i="36"/>
  <c r="Q282" i="36"/>
  <c r="P282" i="36"/>
  <c r="O282" i="36"/>
  <c r="N282" i="36"/>
  <c r="AU281" i="36"/>
  <c r="AT281" i="36"/>
  <c r="AS281" i="36"/>
  <c r="AR281" i="36"/>
  <c r="AQ281" i="36"/>
  <c r="AP281" i="36"/>
  <c r="AO281" i="36"/>
  <c r="T281" i="36"/>
  <c r="S281" i="36"/>
  <c r="R281" i="36"/>
  <c r="Q281" i="36"/>
  <c r="P281" i="36"/>
  <c r="O281" i="36"/>
  <c r="N281" i="36"/>
  <c r="AU280" i="36"/>
  <c r="AT280" i="36"/>
  <c r="AS280" i="36"/>
  <c r="AR280" i="36"/>
  <c r="AQ280" i="36"/>
  <c r="AP280" i="36"/>
  <c r="AO280" i="36"/>
  <c r="T280" i="36"/>
  <c r="S280" i="36"/>
  <c r="R280" i="36"/>
  <c r="Q280" i="36"/>
  <c r="P280" i="36"/>
  <c r="O280" i="36"/>
  <c r="N280" i="36"/>
  <c r="AU279" i="36"/>
  <c r="AT279" i="36"/>
  <c r="AS279" i="36"/>
  <c r="AR279" i="36"/>
  <c r="AQ279" i="36"/>
  <c r="AP279" i="36"/>
  <c r="AO279" i="36"/>
  <c r="T279" i="36"/>
  <c r="S279" i="36"/>
  <c r="R279" i="36"/>
  <c r="Q279" i="36"/>
  <c r="P279" i="36"/>
  <c r="O279" i="36"/>
  <c r="N279" i="36"/>
  <c r="AU278" i="36"/>
  <c r="AT278" i="36"/>
  <c r="AS278" i="36"/>
  <c r="AR278" i="36"/>
  <c r="AQ278" i="36"/>
  <c r="AP278" i="36"/>
  <c r="AO278" i="36"/>
  <c r="T278" i="36"/>
  <c r="S278" i="36"/>
  <c r="R278" i="36"/>
  <c r="Q278" i="36"/>
  <c r="P278" i="36"/>
  <c r="O278" i="36"/>
  <c r="N278" i="36"/>
  <c r="AU277" i="36"/>
  <c r="AT277" i="36"/>
  <c r="AS277" i="36"/>
  <c r="AR277" i="36"/>
  <c r="AQ277" i="36"/>
  <c r="AP277" i="36"/>
  <c r="AO277" i="36"/>
  <c r="T277" i="36"/>
  <c r="S277" i="36"/>
  <c r="R277" i="36"/>
  <c r="Q277" i="36"/>
  <c r="P277" i="36"/>
  <c r="O277" i="36"/>
  <c r="N277" i="36"/>
  <c r="AU276" i="36"/>
  <c r="AT276" i="36"/>
  <c r="AS276" i="36"/>
  <c r="AR276" i="36"/>
  <c r="AQ276" i="36"/>
  <c r="AP276" i="36"/>
  <c r="AO276" i="36"/>
  <c r="T276" i="36"/>
  <c r="S276" i="36"/>
  <c r="R276" i="36"/>
  <c r="Q276" i="36"/>
  <c r="P276" i="36"/>
  <c r="O276" i="36"/>
  <c r="N276" i="36"/>
  <c r="AU275" i="36"/>
  <c r="AT275" i="36"/>
  <c r="AS275" i="36"/>
  <c r="AR275" i="36"/>
  <c r="AQ275" i="36"/>
  <c r="AP275" i="36"/>
  <c r="AO275" i="36"/>
  <c r="T275" i="36"/>
  <c r="S275" i="36"/>
  <c r="R275" i="36"/>
  <c r="Q275" i="36"/>
  <c r="P275" i="36"/>
  <c r="O275" i="36"/>
  <c r="N275" i="36"/>
  <c r="AU274" i="36"/>
  <c r="AT274" i="36"/>
  <c r="AS274" i="36"/>
  <c r="AR274" i="36"/>
  <c r="AQ274" i="36"/>
  <c r="AP274" i="36"/>
  <c r="AO274" i="36"/>
  <c r="T274" i="36"/>
  <c r="S274" i="36"/>
  <c r="R274" i="36"/>
  <c r="Q274" i="36"/>
  <c r="P274" i="36"/>
  <c r="O274" i="36"/>
  <c r="N274" i="36"/>
  <c r="AU273" i="36"/>
  <c r="AT273" i="36"/>
  <c r="AS273" i="36"/>
  <c r="AR273" i="36"/>
  <c r="AQ273" i="36"/>
  <c r="AP273" i="36"/>
  <c r="AO273" i="36"/>
  <c r="T273" i="36"/>
  <c r="S273" i="36"/>
  <c r="R273" i="36"/>
  <c r="Q273" i="36"/>
  <c r="P273" i="36"/>
  <c r="O273" i="36"/>
  <c r="N273" i="36"/>
  <c r="AU272" i="36"/>
  <c r="AT272" i="36"/>
  <c r="AS272" i="36"/>
  <c r="AR272" i="36"/>
  <c r="AQ272" i="36"/>
  <c r="AP272" i="36"/>
  <c r="AO272" i="36"/>
  <c r="T272" i="36"/>
  <c r="S272" i="36"/>
  <c r="R272" i="36"/>
  <c r="Q272" i="36"/>
  <c r="P272" i="36"/>
  <c r="O272" i="36"/>
  <c r="N272" i="36"/>
  <c r="AU271" i="36"/>
  <c r="AT271" i="36"/>
  <c r="AS271" i="36"/>
  <c r="AR271" i="36"/>
  <c r="AQ271" i="36"/>
  <c r="AP271" i="36"/>
  <c r="AO271" i="36"/>
  <c r="T271" i="36"/>
  <c r="S271" i="36"/>
  <c r="R271" i="36"/>
  <c r="Q271" i="36"/>
  <c r="P271" i="36"/>
  <c r="O271" i="36"/>
  <c r="N271" i="36"/>
  <c r="AU270" i="36"/>
  <c r="AT270" i="36"/>
  <c r="AS270" i="36"/>
  <c r="AR270" i="36"/>
  <c r="AQ270" i="36"/>
  <c r="AP270" i="36"/>
  <c r="AO270" i="36"/>
  <c r="T270" i="36"/>
  <c r="S270" i="36"/>
  <c r="R270" i="36"/>
  <c r="Q270" i="36"/>
  <c r="P270" i="36"/>
  <c r="O270" i="36"/>
  <c r="N270" i="36"/>
  <c r="AU269" i="36"/>
  <c r="AT269" i="36"/>
  <c r="AS269" i="36"/>
  <c r="AR269" i="36"/>
  <c r="AQ269" i="36"/>
  <c r="AP269" i="36"/>
  <c r="AO269" i="36"/>
  <c r="T269" i="36"/>
  <c r="S269" i="36"/>
  <c r="R269" i="36"/>
  <c r="Q269" i="36"/>
  <c r="P269" i="36"/>
  <c r="O269" i="36"/>
  <c r="N269" i="36"/>
  <c r="AU268" i="36"/>
  <c r="AT268" i="36"/>
  <c r="AS268" i="36"/>
  <c r="AR268" i="36"/>
  <c r="AQ268" i="36"/>
  <c r="AP268" i="36"/>
  <c r="AO268" i="36"/>
  <c r="T268" i="36"/>
  <c r="S268" i="36"/>
  <c r="R268" i="36"/>
  <c r="Q268" i="36"/>
  <c r="P268" i="36"/>
  <c r="O268" i="36"/>
  <c r="N268" i="36"/>
  <c r="AU267" i="36"/>
  <c r="AT267" i="36"/>
  <c r="AS267" i="36"/>
  <c r="AR267" i="36"/>
  <c r="AQ267" i="36"/>
  <c r="AP267" i="36"/>
  <c r="AO267" i="36"/>
  <c r="T267" i="36"/>
  <c r="S267" i="36"/>
  <c r="R267" i="36"/>
  <c r="Q267" i="36"/>
  <c r="P267" i="36"/>
  <c r="O267" i="36"/>
  <c r="N267" i="36"/>
  <c r="AU266" i="36"/>
  <c r="AT266" i="36"/>
  <c r="AS266" i="36"/>
  <c r="AR266" i="36"/>
  <c r="AQ266" i="36"/>
  <c r="AP266" i="36"/>
  <c r="AO266" i="36"/>
  <c r="T266" i="36"/>
  <c r="S266" i="36"/>
  <c r="R266" i="36"/>
  <c r="Q266" i="36"/>
  <c r="P266" i="36"/>
  <c r="O266" i="36"/>
  <c r="N266" i="36"/>
  <c r="AU265" i="36"/>
  <c r="AT265" i="36"/>
  <c r="AS265" i="36"/>
  <c r="AR265" i="36"/>
  <c r="AQ265" i="36"/>
  <c r="AP265" i="36"/>
  <c r="AO265" i="36"/>
  <c r="T265" i="36"/>
  <c r="S265" i="36"/>
  <c r="R265" i="36"/>
  <c r="Q265" i="36"/>
  <c r="P265" i="36"/>
  <c r="O265" i="36"/>
  <c r="N265" i="36"/>
  <c r="AU264" i="36"/>
  <c r="AT264" i="36"/>
  <c r="AS264" i="36"/>
  <c r="AR264" i="36"/>
  <c r="AQ264" i="36"/>
  <c r="AP264" i="36"/>
  <c r="AO264" i="36"/>
  <c r="T264" i="36"/>
  <c r="S264" i="36"/>
  <c r="R264" i="36"/>
  <c r="Q264" i="36"/>
  <c r="P264" i="36"/>
  <c r="O264" i="36"/>
  <c r="N264" i="36"/>
  <c r="AU263" i="36"/>
  <c r="AT263" i="36"/>
  <c r="AS263" i="36"/>
  <c r="AR263" i="36"/>
  <c r="AQ263" i="36"/>
  <c r="AP263" i="36"/>
  <c r="AO263" i="36"/>
  <c r="T263" i="36"/>
  <c r="S263" i="36"/>
  <c r="R263" i="36"/>
  <c r="Q263" i="36"/>
  <c r="P263" i="36"/>
  <c r="O263" i="36"/>
  <c r="N263" i="36"/>
  <c r="AU262" i="36"/>
  <c r="AT262" i="36"/>
  <c r="AS262" i="36"/>
  <c r="AR262" i="36"/>
  <c r="AQ262" i="36"/>
  <c r="AP262" i="36"/>
  <c r="AO262" i="36"/>
  <c r="T262" i="36"/>
  <c r="S262" i="36"/>
  <c r="R262" i="36"/>
  <c r="Q262" i="36"/>
  <c r="P262" i="36"/>
  <c r="O262" i="36"/>
  <c r="N262" i="36"/>
  <c r="AU261" i="36"/>
  <c r="AT261" i="36"/>
  <c r="AS261" i="36"/>
  <c r="AR261" i="36"/>
  <c r="AQ261" i="36"/>
  <c r="AP261" i="36"/>
  <c r="AO261" i="36"/>
  <c r="T261" i="36"/>
  <c r="S261" i="36"/>
  <c r="R261" i="36"/>
  <c r="Q261" i="36"/>
  <c r="P261" i="36"/>
  <c r="O261" i="36"/>
  <c r="N261" i="36"/>
  <c r="AU260" i="36"/>
  <c r="AT260" i="36"/>
  <c r="AS260" i="36"/>
  <c r="AR260" i="36"/>
  <c r="AQ260" i="36"/>
  <c r="AP260" i="36"/>
  <c r="AO260" i="36"/>
  <c r="T260" i="36"/>
  <c r="S260" i="36"/>
  <c r="R260" i="36"/>
  <c r="Q260" i="36"/>
  <c r="P260" i="36"/>
  <c r="O260" i="36"/>
  <c r="N260" i="36"/>
  <c r="AU259" i="36"/>
  <c r="AT259" i="36"/>
  <c r="AS259" i="36"/>
  <c r="AR259" i="36"/>
  <c r="AQ259" i="36"/>
  <c r="AP259" i="36"/>
  <c r="AO259" i="36"/>
  <c r="T259" i="36"/>
  <c r="S259" i="36"/>
  <c r="R259" i="36"/>
  <c r="Q259" i="36"/>
  <c r="P259" i="36"/>
  <c r="O259" i="36"/>
  <c r="N259" i="36"/>
  <c r="AU258" i="36"/>
  <c r="AT258" i="36"/>
  <c r="AS258" i="36"/>
  <c r="AR258" i="36"/>
  <c r="AQ258" i="36"/>
  <c r="AP258" i="36"/>
  <c r="AO258" i="36"/>
  <c r="T258" i="36"/>
  <c r="S258" i="36"/>
  <c r="R258" i="36"/>
  <c r="Q258" i="36"/>
  <c r="P258" i="36"/>
  <c r="O258" i="36"/>
  <c r="N258" i="36"/>
  <c r="AU257" i="36"/>
  <c r="AT257" i="36"/>
  <c r="AS257" i="36"/>
  <c r="AR257" i="36"/>
  <c r="AQ257" i="36"/>
  <c r="AP257" i="36"/>
  <c r="AO257" i="36"/>
  <c r="T257" i="36"/>
  <c r="S257" i="36"/>
  <c r="R257" i="36"/>
  <c r="Q257" i="36"/>
  <c r="P257" i="36"/>
  <c r="O257" i="36"/>
  <c r="N257" i="36"/>
  <c r="AU256" i="36"/>
  <c r="AT256" i="36"/>
  <c r="AS256" i="36"/>
  <c r="AR256" i="36"/>
  <c r="AQ256" i="36"/>
  <c r="AP256" i="36"/>
  <c r="AO256" i="36"/>
  <c r="T256" i="36"/>
  <c r="S256" i="36"/>
  <c r="R256" i="36"/>
  <c r="Q256" i="36"/>
  <c r="P256" i="36"/>
  <c r="O256" i="36"/>
  <c r="N256" i="36"/>
  <c r="AU255" i="36"/>
  <c r="AT255" i="36"/>
  <c r="AS255" i="36"/>
  <c r="AR255" i="36"/>
  <c r="AQ255" i="36"/>
  <c r="AP255" i="36"/>
  <c r="AO255" i="36"/>
  <c r="T255" i="36"/>
  <c r="S255" i="36"/>
  <c r="R255" i="36"/>
  <c r="Q255" i="36"/>
  <c r="P255" i="36"/>
  <c r="O255" i="36"/>
  <c r="N255" i="36"/>
  <c r="AU254" i="36"/>
  <c r="AT254" i="36"/>
  <c r="AS254" i="36"/>
  <c r="AR254" i="36"/>
  <c r="AQ254" i="36"/>
  <c r="AP254" i="36"/>
  <c r="AO254" i="36"/>
  <c r="T254" i="36"/>
  <c r="S254" i="36"/>
  <c r="R254" i="36"/>
  <c r="Q254" i="36"/>
  <c r="P254" i="36"/>
  <c r="O254" i="36"/>
  <c r="N254" i="36"/>
  <c r="AU253" i="36"/>
  <c r="AT253" i="36"/>
  <c r="AS253" i="36"/>
  <c r="AR253" i="36"/>
  <c r="AQ253" i="36"/>
  <c r="AP253" i="36"/>
  <c r="AO253" i="36"/>
  <c r="T253" i="36"/>
  <c r="S253" i="36"/>
  <c r="R253" i="36"/>
  <c r="Q253" i="36"/>
  <c r="P253" i="36"/>
  <c r="O253" i="36"/>
  <c r="N253" i="36"/>
  <c r="AU252" i="36"/>
  <c r="AT252" i="36"/>
  <c r="AS252" i="36"/>
  <c r="AR252" i="36"/>
  <c r="AQ252" i="36"/>
  <c r="AP252" i="36"/>
  <c r="AO252" i="36"/>
  <c r="T252" i="36"/>
  <c r="S252" i="36"/>
  <c r="R252" i="36"/>
  <c r="Q252" i="36"/>
  <c r="P252" i="36"/>
  <c r="O252" i="36"/>
  <c r="N252" i="36"/>
  <c r="AU251" i="36"/>
  <c r="AT251" i="36"/>
  <c r="AS251" i="36"/>
  <c r="AR251" i="36"/>
  <c r="AQ251" i="36"/>
  <c r="AP251" i="36"/>
  <c r="AO251" i="36"/>
  <c r="T251" i="36"/>
  <c r="S251" i="36"/>
  <c r="R251" i="36"/>
  <c r="Q251" i="36"/>
  <c r="P251" i="36"/>
  <c r="O251" i="36"/>
  <c r="N251" i="36"/>
  <c r="AU250" i="36"/>
  <c r="AT250" i="36"/>
  <c r="AS250" i="36"/>
  <c r="AR250" i="36"/>
  <c r="AQ250" i="36"/>
  <c r="AP250" i="36"/>
  <c r="AO250" i="36"/>
  <c r="T250" i="36"/>
  <c r="S250" i="36"/>
  <c r="R250" i="36"/>
  <c r="Q250" i="36"/>
  <c r="P250" i="36"/>
  <c r="O250" i="36"/>
  <c r="N250" i="36"/>
  <c r="AU249" i="36"/>
  <c r="AT249" i="36"/>
  <c r="AS249" i="36"/>
  <c r="AR249" i="36"/>
  <c r="AQ249" i="36"/>
  <c r="AP249" i="36"/>
  <c r="AO249" i="36"/>
  <c r="T249" i="36"/>
  <c r="S249" i="36"/>
  <c r="R249" i="36"/>
  <c r="Q249" i="36"/>
  <c r="P249" i="36"/>
  <c r="O249" i="36"/>
  <c r="N249" i="36"/>
  <c r="AU248" i="36"/>
  <c r="AT248" i="36"/>
  <c r="AS248" i="36"/>
  <c r="AR248" i="36"/>
  <c r="AQ248" i="36"/>
  <c r="AP248" i="36"/>
  <c r="AO248" i="36"/>
  <c r="T248" i="36"/>
  <c r="S248" i="36"/>
  <c r="R248" i="36"/>
  <c r="Q248" i="36"/>
  <c r="P248" i="36"/>
  <c r="O248" i="36"/>
  <c r="N248" i="36"/>
  <c r="AU247" i="36"/>
  <c r="AT247" i="36"/>
  <c r="AS247" i="36"/>
  <c r="AR247" i="36"/>
  <c r="AQ247" i="36"/>
  <c r="AP247" i="36"/>
  <c r="AO247" i="36"/>
  <c r="T247" i="36"/>
  <c r="S247" i="36"/>
  <c r="R247" i="36"/>
  <c r="Q247" i="36"/>
  <c r="P247" i="36"/>
  <c r="O247" i="36"/>
  <c r="N247" i="36"/>
  <c r="AU246" i="36"/>
  <c r="AT246" i="36"/>
  <c r="AS246" i="36"/>
  <c r="AR246" i="36"/>
  <c r="AQ246" i="36"/>
  <c r="AP246" i="36"/>
  <c r="AO246" i="36"/>
  <c r="T246" i="36"/>
  <c r="S246" i="36"/>
  <c r="R246" i="36"/>
  <c r="Q246" i="36"/>
  <c r="P246" i="36"/>
  <c r="O246" i="36"/>
  <c r="N246" i="36"/>
  <c r="AU245" i="36"/>
  <c r="AT245" i="36"/>
  <c r="AS245" i="36"/>
  <c r="AR245" i="36"/>
  <c r="AQ245" i="36"/>
  <c r="AP245" i="36"/>
  <c r="AO245" i="36"/>
  <c r="T245" i="36"/>
  <c r="S245" i="36"/>
  <c r="R245" i="36"/>
  <c r="Q245" i="36"/>
  <c r="P245" i="36"/>
  <c r="O245" i="36"/>
  <c r="N245" i="36"/>
  <c r="AU244" i="36"/>
  <c r="AT244" i="36"/>
  <c r="AS244" i="36"/>
  <c r="AR244" i="36"/>
  <c r="AQ244" i="36"/>
  <c r="AP244" i="36"/>
  <c r="AO244" i="36"/>
  <c r="T244" i="36"/>
  <c r="S244" i="36"/>
  <c r="R244" i="36"/>
  <c r="Q244" i="36"/>
  <c r="P244" i="36"/>
  <c r="O244" i="36"/>
  <c r="N244" i="36"/>
  <c r="AU243" i="36"/>
  <c r="AT243" i="36"/>
  <c r="AS243" i="36"/>
  <c r="AR243" i="36"/>
  <c r="AQ243" i="36"/>
  <c r="AP243" i="36"/>
  <c r="AO243" i="36"/>
  <c r="T243" i="36"/>
  <c r="S243" i="36"/>
  <c r="R243" i="36"/>
  <c r="Q243" i="36"/>
  <c r="P243" i="36"/>
  <c r="O243" i="36"/>
  <c r="N243" i="36"/>
  <c r="AU242" i="36"/>
  <c r="AT242" i="36"/>
  <c r="AS242" i="36"/>
  <c r="AR242" i="36"/>
  <c r="AQ242" i="36"/>
  <c r="AP242" i="36"/>
  <c r="AO242" i="36"/>
  <c r="T242" i="36"/>
  <c r="S242" i="36"/>
  <c r="R242" i="36"/>
  <c r="Q242" i="36"/>
  <c r="P242" i="36"/>
  <c r="O242" i="36"/>
  <c r="N242" i="36"/>
  <c r="AA84" i="36"/>
  <c r="Z84" i="36"/>
  <c r="R84" i="36"/>
  <c r="Q84" i="36"/>
  <c r="P84" i="36"/>
  <c r="N84" i="36"/>
  <c r="M84" i="36"/>
  <c r="K84" i="36"/>
  <c r="J84" i="36"/>
  <c r="I84" i="36"/>
  <c r="H84" i="36"/>
  <c r="G84" i="36"/>
  <c r="AA83" i="36"/>
  <c r="Z83" i="36"/>
  <c r="R83" i="36"/>
  <c r="Q83" i="36"/>
  <c r="P83" i="36"/>
  <c r="N83" i="36"/>
  <c r="M83" i="36"/>
  <c r="K83" i="36"/>
  <c r="J83" i="36"/>
  <c r="I83" i="36"/>
  <c r="H83" i="36"/>
  <c r="G83" i="36"/>
  <c r="AA82" i="36"/>
  <c r="Z82" i="36"/>
  <c r="R82" i="36"/>
  <c r="Q82" i="36"/>
  <c r="P82" i="36"/>
  <c r="N82" i="36"/>
  <c r="M82" i="36"/>
  <c r="K82" i="36"/>
  <c r="J82" i="36"/>
  <c r="I82" i="36"/>
  <c r="H82" i="36"/>
  <c r="G82" i="36"/>
  <c r="AA81" i="36"/>
  <c r="Z81" i="36"/>
  <c r="R81" i="36"/>
  <c r="Q81" i="36"/>
  <c r="P81" i="36"/>
  <c r="N81" i="36"/>
  <c r="M81" i="36"/>
  <c r="K81" i="36"/>
  <c r="J81" i="36"/>
  <c r="I81" i="36"/>
  <c r="H81" i="36"/>
  <c r="G81" i="36"/>
  <c r="AA80" i="36"/>
  <c r="Z80" i="36"/>
  <c r="R80" i="36"/>
  <c r="Q80" i="36"/>
  <c r="P80" i="36"/>
  <c r="N80" i="36"/>
  <c r="M80" i="36"/>
  <c r="K80" i="36"/>
  <c r="J80" i="36"/>
  <c r="I80" i="36"/>
  <c r="H80" i="36"/>
  <c r="G80" i="36"/>
  <c r="AA79" i="36"/>
  <c r="Z79" i="36"/>
  <c r="R79" i="36"/>
  <c r="Q79" i="36"/>
  <c r="P79" i="36"/>
  <c r="N79" i="36"/>
  <c r="M79" i="36"/>
  <c r="K79" i="36"/>
  <c r="J79" i="36"/>
  <c r="I79" i="36"/>
  <c r="H79" i="36"/>
  <c r="G79" i="36"/>
  <c r="AA78" i="36"/>
  <c r="Z78" i="36"/>
  <c r="R78" i="36"/>
  <c r="Q78" i="36"/>
  <c r="P78" i="36"/>
  <c r="N78" i="36"/>
  <c r="M78" i="36"/>
  <c r="K78" i="36"/>
  <c r="J78" i="36"/>
  <c r="I78" i="36"/>
  <c r="H78" i="36"/>
  <c r="G78" i="36"/>
  <c r="AA77" i="36"/>
  <c r="Z77" i="36"/>
  <c r="R77" i="36"/>
  <c r="Q77" i="36"/>
  <c r="P77" i="36"/>
  <c r="N77" i="36"/>
  <c r="M77" i="36"/>
  <c r="K77" i="36"/>
  <c r="J77" i="36"/>
  <c r="I77" i="36"/>
  <c r="H77" i="36"/>
  <c r="G77" i="36"/>
  <c r="AA76" i="36"/>
  <c r="Z76" i="36"/>
  <c r="R76" i="36"/>
  <c r="Q76" i="36"/>
  <c r="P76" i="36"/>
  <c r="N76" i="36"/>
  <c r="M76" i="36"/>
  <c r="K76" i="36"/>
  <c r="J76" i="36"/>
  <c r="I76" i="36"/>
  <c r="H76" i="36"/>
  <c r="G76" i="36"/>
  <c r="AA75" i="36"/>
  <c r="Z75" i="36"/>
  <c r="R75" i="36"/>
  <c r="Q75" i="36"/>
  <c r="P75" i="36"/>
  <c r="N75" i="36"/>
  <c r="M75" i="36"/>
  <c r="K75" i="36"/>
  <c r="J75" i="36"/>
  <c r="I75" i="36"/>
  <c r="H75" i="36"/>
  <c r="G75" i="36"/>
  <c r="AA74" i="36"/>
  <c r="Z74" i="36"/>
  <c r="R74" i="36"/>
  <c r="Q74" i="36"/>
  <c r="P74" i="36"/>
  <c r="N74" i="36"/>
  <c r="M74" i="36"/>
  <c r="K74" i="36"/>
  <c r="J74" i="36"/>
  <c r="I74" i="36"/>
  <c r="H74" i="36"/>
  <c r="G74" i="36"/>
  <c r="AA73" i="36"/>
  <c r="Z73" i="36"/>
  <c r="R73" i="36"/>
  <c r="Q73" i="36"/>
  <c r="P73" i="36"/>
  <c r="N73" i="36"/>
  <c r="M73" i="36"/>
  <c r="K73" i="36"/>
  <c r="J73" i="36"/>
  <c r="I73" i="36"/>
  <c r="H73" i="36"/>
  <c r="G73" i="36"/>
  <c r="AA72" i="36"/>
  <c r="Z72" i="36"/>
  <c r="R72" i="36"/>
  <c r="Q72" i="36"/>
  <c r="P72" i="36"/>
  <c r="N72" i="36"/>
  <c r="M72" i="36"/>
  <c r="K72" i="36"/>
  <c r="J72" i="36"/>
  <c r="I72" i="36"/>
  <c r="H72" i="36"/>
  <c r="G72" i="36"/>
  <c r="AA71" i="36"/>
  <c r="Z71" i="36"/>
  <c r="R71" i="36"/>
  <c r="Q71" i="36"/>
  <c r="P71" i="36"/>
  <c r="N71" i="36"/>
  <c r="M71" i="36"/>
  <c r="K71" i="36"/>
  <c r="J71" i="36"/>
  <c r="I71" i="36"/>
  <c r="H71" i="36"/>
  <c r="G71" i="36"/>
  <c r="AA70" i="36"/>
  <c r="Z70" i="36"/>
  <c r="R70" i="36"/>
  <c r="Q70" i="36"/>
  <c r="P70" i="36"/>
  <c r="N70" i="36"/>
  <c r="M70" i="36"/>
  <c r="K70" i="36"/>
  <c r="J70" i="36"/>
  <c r="I70" i="36"/>
  <c r="H70" i="36"/>
  <c r="G70" i="36"/>
  <c r="AA69" i="36"/>
  <c r="Z69" i="36"/>
  <c r="R69" i="36"/>
  <c r="Q69" i="36"/>
  <c r="P69" i="36"/>
  <c r="N69" i="36"/>
  <c r="M69" i="36"/>
  <c r="K69" i="36"/>
  <c r="J69" i="36"/>
  <c r="I69" i="36"/>
  <c r="H69" i="36"/>
  <c r="G69" i="36"/>
  <c r="AA68" i="36"/>
  <c r="Z68" i="36"/>
  <c r="R68" i="36"/>
  <c r="Q68" i="36"/>
  <c r="P68" i="36"/>
  <c r="N68" i="36"/>
  <c r="M68" i="36"/>
  <c r="K68" i="36"/>
  <c r="J68" i="36"/>
  <c r="I68" i="36"/>
  <c r="H68" i="36"/>
  <c r="G68" i="36"/>
  <c r="AA67" i="36"/>
  <c r="Z67" i="36"/>
  <c r="R67" i="36"/>
  <c r="Q67" i="36"/>
  <c r="P67" i="36"/>
  <c r="N67" i="36"/>
  <c r="M67" i="36"/>
  <c r="K67" i="36"/>
  <c r="J67" i="36"/>
  <c r="I67" i="36"/>
  <c r="H67" i="36"/>
  <c r="G67" i="36"/>
  <c r="AA66" i="36"/>
  <c r="Z66" i="36"/>
  <c r="R66" i="36"/>
  <c r="Q66" i="36"/>
  <c r="P66" i="36"/>
  <c r="N66" i="36"/>
  <c r="M66" i="36"/>
  <c r="K66" i="36"/>
  <c r="J66" i="36"/>
  <c r="I66" i="36"/>
  <c r="H66" i="36"/>
  <c r="G66" i="36"/>
  <c r="AA65" i="36"/>
  <c r="Z65" i="36"/>
  <c r="R65" i="36"/>
  <c r="Q65" i="36"/>
  <c r="P65" i="36"/>
  <c r="N65" i="36"/>
  <c r="M65" i="36"/>
  <c r="K65" i="36"/>
  <c r="J65" i="36"/>
  <c r="I65" i="36"/>
  <c r="H65" i="36"/>
  <c r="G65" i="36"/>
  <c r="AA64" i="36"/>
  <c r="Z64" i="36"/>
  <c r="R64" i="36"/>
  <c r="Q64" i="36"/>
  <c r="P64" i="36"/>
  <c r="N64" i="36"/>
  <c r="M64" i="36"/>
  <c r="K64" i="36"/>
  <c r="J64" i="36"/>
  <c r="I64" i="36"/>
  <c r="H64" i="36"/>
  <c r="G64" i="36"/>
  <c r="AA63" i="36"/>
  <c r="Z63" i="36"/>
  <c r="R63" i="36"/>
  <c r="Q63" i="36"/>
  <c r="P63" i="36"/>
  <c r="N63" i="36"/>
  <c r="M63" i="36"/>
  <c r="K63" i="36"/>
  <c r="J63" i="36"/>
  <c r="I63" i="36"/>
  <c r="H63" i="36"/>
  <c r="G63" i="36"/>
  <c r="AA62" i="36"/>
  <c r="Z62" i="36"/>
  <c r="R62" i="36"/>
  <c r="Q62" i="36"/>
  <c r="P62" i="36"/>
  <c r="N62" i="36"/>
  <c r="M62" i="36"/>
  <c r="K62" i="36"/>
  <c r="J62" i="36"/>
  <c r="I62" i="36"/>
  <c r="H62" i="36"/>
  <c r="G62" i="36"/>
  <c r="AA61" i="36"/>
  <c r="Z61" i="36"/>
  <c r="R61" i="36"/>
  <c r="Q61" i="36"/>
  <c r="P61" i="36"/>
  <c r="N61" i="36"/>
  <c r="M61" i="36"/>
  <c r="K61" i="36"/>
  <c r="J61" i="36"/>
  <c r="I61" i="36"/>
  <c r="H61" i="36"/>
  <c r="G61" i="36"/>
  <c r="AA60" i="36"/>
  <c r="Z60" i="36"/>
  <c r="R60" i="36"/>
  <c r="Q60" i="36"/>
  <c r="P60" i="36"/>
  <c r="N60" i="36"/>
  <c r="M60" i="36"/>
  <c r="K60" i="36"/>
  <c r="J60" i="36"/>
  <c r="I60" i="36"/>
  <c r="H60" i="36"/>
  <c r="G60" i="36"/>
  <c r="AA59" i="36"/>
  <c r="Z59" i="36"/>
  <c r="R59" i="36"/>
  <c r="Q59" i="36"/>
  <c r="P59" i="36"/>
  <c r="N59" i="36"/>
  <c r="M59" i="36"/>
  <c r="K59" i="36"/>
  <c r="J59" i="36"/>
  <c r="I59" i="36"/>
  <c r="H59" i="36"/>
  <c r="G59" i="36"/>
  <c r="AA58" i="36"/>
  <c r="Z58" i="36"/>
  <c r="R58" i="36"/>
  <c r="Q58" i="36"/>
  <c r="P58" i="36"/>
  <c r="N58" i="36"/>
  <c r="M58" i="36"/>
  <c r="K58" i="36"/>
  <c r="J58" i="36"/>
  <c r="I58" i="36"/>
  <c r="H58" i="36"/>
  <c r="G58" i="36"/>
  <c r="AA57" i="36"/>
  <c r="Z57" i="36"/>
  <c r="R57" i="36"/>
  <c r="Q57" i="36"/>
  <c r="P57" i="36"/>
  <c r="N57" i="36"/>
  <c r="M57" i="36"/>
  <c r="K57" i="36"/>
  <c r="J57" i="36"/>
  <c r="I57" i="36"/>
  <c r="H57" i="36"/>
  <c r="G57" i="36"/>
  <c r="AA56" i="36"/>
  <c r="Z56" i="36"/>
  <c r="R56" i="36"/>
  <c r="Q56" i="36"/>
  <c r="P56" i="36"/>
  <c r="N56" i="36"/>
  <c r="M56" i="36"/>
  <c r="K56" i="36"/>
  <c r="J56" i="36"/>
  <c r="I56" i="36"/>
  <c r="H56" i="36"/>
  <c r="G56" i="36"/>
  <c r="AA55" i="36"/>
  <c r="Z55" i="36"/>
  <c r="R55" i="36"/>
  <c r="Q55" i="36"/>
  <c r="P55" i="36"/>
  <c r="N55" i="36"/>
  <c r="M55" i="36"/>
  <c r="K55" i="36"/>
  <c r="J55" i="36"/>
  <c r="I55" i="36"/>
  <c r="H55" i="36"/>
  <c r="G55" i="36"/>
  <c r="AA54" i="36"/>
  <c r="Z54" i="36"/>
  <c r="R54" i="36"/>
  <c r="Q54" i="36"/>
  <c r="P54" i="36"/>
  <c r="N54" i="36"/>
  <c r="M54" i="36"/>
  <c r="K54" i="36"/>
  <c r="J54" i="36"/>
  <c r="I54" i="36"/>
  <c r="H54" i="36"/>
  <c r="G54" i="36"/>
  <c r="AA53" i="36"/>
  <c r="Z53" i="36"/>
  <c r="R53" i="36"/>
  <c r="Q53" i="36"/>
  <c r="P53" i="36"/>
  <c r="N53" i="36"/>
  <c r="M53" i="36"/>
  <c r="K53" i="36"/>
  <c r="J53" i="36"/>
  <c r="I53" i="36"/>
  <c r="H53" i="36"/>
  <c r="G53" i="36"/>
  <c r="AA52" i="36"/>
  <c r="Z52" i="36"/>
  <c r="R52" i="36"/>
  <c r="Q52" i="36"/>
  <c r="P52" i="36"/>
  <c r="N52" i="36"/>
  <c r="M52" i="36"/>
  <c r="K52" i="36"/>
  <c r="J52" i="36"/>
  <c r="I52" i="36"/>
  <c r="H52" i="36"/>
  <c r="G52" i="36"/>
  <c r="AA51" i="36"/>
  <c r="Z51" i="36"/>
  <c r="R51" i="36"/>
  <c r="Q51" i="36"/>
  <c r="P51" i="36"/>
  <c r="N51" i="36"/>
  <c r="M51" i="36"/>
  <c r="K51" i="36"/>
  <c r="J51" i="36"/>
  <c r="I51" i="36"/>
  <c r="H51" i="36"/>
  <c r="G51" i="36"/>
  <c r="AA50" i="36"/>
  <c r="Z50" i="36"/>
  <c r="R50" i="36"/>
  <c r="Q50" i="36"/>
  <c r="P50" i="36"/>
  <c r="N50" i="36"/>
  <c r="M50" i="36"/>
  <c r="K50" i="36"/>
  <c r="J50" i="36"/>
  <c r="I50" i="36"/>
  <c r="H50" i="36"/>
  <c r="G50" i="36"/>
  <c r="AA49" i="36"/>
  <c r="Z49" i="36"/>
  <c r="R49" i="36"/>
  <c r="Q49" i="36"/>
  <c r="P49" i="36"/>
  <c r="N49" i="36"/>
  <c r="M49" i="36"/>
  <c r="K49" i="36"/>
  <c r="J49" i="36"/>
  <c r="I49" i="36"/>
  <c r="H49" i="36"/>
  <c r="G49" i="36"/>
  <c r="AA48" i="36"/>
  <c r="Z48" i="36"/>
  <c r="R48" i="36"/>
  <c r="Q48" i="36"/>
  <c r="P48" i="36"/>
  <c r="N48" i="36"/>
  <c r="M48" i="36"/>
  <c r="K48" i="36"/>
  <c r="J48" i="36"/>
  <c r="I48" i="36"/>
  <c r="H48" i="36"/>
  <c r="G48" i="36"/>
  <c r="AA47" i="36"/>
  <c r="Z47" i="36"/>
  <c r="R47" i="36"/>
  <c r="Q47" i="36"/>
  <c r="P47" i="36"/>
  <c r="N47" i="36"/>
  <c r="M47" i="36"/>
  <c r="K47" i="36"/>
  <c r="J47" i="36"/>
  <c r="I47" i="36"/>
  <c r="H47" i="36"/>
  <c r="G47" i="36"/>
  <c r="AA46" i="36"/>
  <c r="Z46" i="36"/>
  <c r="R46" i="36"/>
  <c r="Q46" i="36"/>
  <c r="P46" i="36"/>
  <c r="N46" i="36"/>
  <c r="M46" i="36"/>
  <c r="K46" i="36"/>
  <c r="J46" i="36"/>
  <c r="I46" i="36"/>
  <c r="H46" i="36"/>
  <c r="G46" i="36"/>
  <c r="AA45" i="36"/>
  <c r="Z45" i="36"/>
  <c r="R45" i="36"/>
  <c r="Q45" i="36"/>
  <c r="P45" i="36"/>
  <c r="N45" i="36"/>
  <c r="M45" i="36"/>
  <c r="K45" i="36"/>
  <c r="J45" i="36"/>
  <c r="I45" i="36"/>
  <c r="H45" i="36"/>
  <c r="G45" i="36"/>
  <c r="AA44" i="36"/>
  <c r="Z44" i="36"/>
  <c r="R44" i="36"/>
  <c r="Q44" i="36"/>
  <c r="P44" i="36"/>
  <c r="N44" i="36"/>
  <c r="M44" i="36"/>
  <c r="K44" i="36"/>
  <c r="J44" i="36"/>
  <c r="I44" i="36"/>
  <c r="H44" i="36"/>
  <c r="G44" i="36"/>
  <c r="AA43" i="36"/>
  <c r="Z43" i="36"/>
  <c r="R43" i="36"/>
  <c r="Q43" i="36"/>
  <c r="P43" i="36"/>
  <c r="N43" i="36"/>
  <c r="M43" i="36"/>
  <c r="K43" i="36"/>
  <c r="J43" i="36"/>
  <c r="I43" i="36"/>
  <c r="H43" i="36"/>
  <c r="G43" i="36"/>
  <c r="AA42" i="36"/>
  <c r="Z42" i="36"/>
  <c r="R42" i="36"/>
  <c r="Q42" i="36"/>
  <c r="P42" i="36"/>
  <c r="N42" i="36"/>
  <c r="M42" i="36"/>
  <c r="K42" i="36"/>
  <c r="J42" i="36"/>
  <c r="I42" i="36"/>
  <c r="H42" i="36"/>
  <c r="G42" i="36"/>
  <c r="AA41" i="36"/>
  <c r="Z41" i="36"/>
  <c r="R41" i="36"/>
  <c r="Q41" i="36"/>
  <c r="P41" i="36"/>
  <c r="N41" i="36"/>
  <c r="M41" i="36"/>
  <c r="K41" i="36"/>
  <c r="J41" i="36"/>
  <c r="I41" i="36"/>
  <c r="H41" i="36"/>
  <c r="G41" i="36"/>
  <c r="AA40" i="36"/>
  <c r="Z40" i="36"/>
  <c r="R40" i="36"/>
  <c r="Q40" i="36"/>
  <c r="P40" i="36"/>
  <c r="N40" i="36"/>
  <c r="M40" i="36"/>
  <c r="K40" i="36"/>
  <c r="J40" i="36"/>
  <c r="I40" i="36"/>
  <c r="H40" i="36"/>
  <c r="G40" i="36"/>
  <c r="AA39" i="36"/>
  <c r="Z39" i="36"/>
  <c r="R39" i="36"/>
  <c r="Q39" i="36"/>
  <c r="P39" i="36"/>
  <c r="N39" i="36"/>
  <c r="M39" i="36"/>
  <c r="K39" i="36"/>
  <c r="J39" i="36"/>
  <c r="I39" i="36"/>
  <c r="H39" i="36"/>
  <c r="G39" i="36"/>
  <c r="AA38" i="36"/>
  <c r="Z38" i="36"/>
  <c r="R38" i="36"/>
  <c r="Q38" i="36"/>
  <c r="P38" i="36"/>
  <c r="N38" i="36"/>
  <c r="M38" i="36"/>
  <c r="K38" i="36"/>
  <c r="J38" i="36"/>
  <c r="I38" i="36"/>
  <c r="H38" i="36"/>
  <c r="G38" i="36"/>
  <c r="AA37" i="36"/>
  <c r="Z37" i="36"/>
  <c r="R37" i="36"/>
  <c r="Q37" i="36"/>
  <c r="P37" i="36"/>
  <c r="N37" i="36"/>
  <c r="M37" i="36"/>
  <c r="K37" i="36"/>
  <c r="J37" i="36"/>
  <c r="I37" i="36"/>
  <c r="H37" i="36"/>
  <c r="G37" i="36"/>
  <c r="AA36" i="36"/>
  <c r="Z36" i="36"/>
  <c r="R36" i="36"/>
  <c r="Q36" i="36"/>
  <c r="P36" i="36"/>
  <c r="N36" i="36"/>
  <c r="M36" i="36"/>
  <c r="K36" i="36"/>
  <c r="J36" i="36"/>
  <c r="I36" i="36"/>
  <c r="H36" i="36"/>
  <c r="G36" i="36"/>
  <c r="AA35" i="36"/>
  <c r="Z35" i="36"/>
  <c r="R35" i="36"/>
  <c r="Q35" i="36"/>
  <c r="P35" i="36"/>
  <c r="N35" i="36"/>
  <c r="M35" i="36"/>
  <c r="K35" i="36"/>
  <c r="J35" i="36"/>
  <c r="I35" i="36"/>
  <c r="H35" i="36"/>
  <c r="G35" i="36"/>
  <c r="AA34" i="36"/>
  <c r="Z34" i="36"/>
  <c r="R34" i="36"/>
  <c r="Q34" i="36"/>
  <c r="P34" i="36"/>
  <c r="N34" i="36"/>
  <c r="M34" i="36"/>
  <c r="K34" i="36"/>
  <c r="J34" i="36"/>
  <c r="I34" i="36"/>
  <c r="H34" i="36"/>
  <c r="G34" i="36"/>
  <c r="AA33" i="36"/>
  <c r="Z33" i="36"/>
  <c r="R33" i="36"/>
  <c r="Q33" i="36"/>
  <c r="P33" i="36"/>
  <c r="N33" i="36"/>
  <c r="M33" i="36"/>
  <c r="K33" i="36"/>
  <c r="J33" i="36"/>
  <c r="I33" i="36"/>
  <c r="H33" i="36"/>
  <c r="G33" i="36"/>
  <c r="AA32" i="36"/>
  <c r="Z32" i="36"/>
  <c r="R32" i="36"/>
  <c r="Q32" i="36"/>
  <c r="P32" i="36"/>
  <c r="N32" i="36"/>
  <c r="M32" i="36"/>
  <c r="K32" i="36"/>
  <c r="J32" i="36"/>
  <c r="I32" i="36"/>
  <c r="H32" i="36"/>
  <c r="G32" i="36"/>
  <c r="AA31" i="36"/>
  <c r="Z31" i="36"/>
  <c r="R31" i="36"/>
  <c r="Q31" i="36"/>
  <c r="P31" i="36"/>
  <c r="N31" i="36"/>
  <c r="M31" i="36"/>
  <c r="K31" i="36"/>
  <c r="J31" i="36"/>
  <c r="I31" i="36"/>
  <c r="H31" i="36"/>
  <c r="G31" i="36"/>
  <c r="AA30" i="36"/>
  <c r="Z30" i="36"/>
  <c r="R30" i="36"/>
  <c r="Q30" i="36"/>
  <c r="P30" i="36"/>
  <c r="N30" i="36"/>
  <c r="M30" i="36"/>
  <c r="K30" i="36"/>
  <c r="J30" i="36"/>
  <c r="I30" i="36"/>
  <c r="H30" i="36"/>
  <c r="G30" i="36"/>
  <c r="AA29" i="36"/>
  <c r="Z29" i="36"/>
  <c r="R29" i="36"/>
  <c r="Q29" i="36"/>
  <c r="P29" i="36"/>
  <c r="N29" i="36"/>
  <c r="M29" i="36"/>
  <c r="K29" i="36"/>
  <c r="J29" i="36"/>
  <c r="I29" i="36"/>
  <c r="H29" i="36"/>
  <c r="G29" i="36"/>
  <c r="AA28" i="36"/>
  <c r="Z28" i="36"/>
  <c r="R28" i="36"/>
  <c r="Q28" i="36"/>
  <c r="P28" i="36"/>
  <c r="N28" i="36"/>
  <c r="M28" i="36"/>
  <c r="K28" i="36"/>
  <c r="J28" i="36"/>
  <c r="I28" i="36"/>
  <c r="H28" i="36"/>
  <c r="G28" i="36"/>
  <c r="AA27" i="36"/>
  <c r="Z27" i="36"/>
  <c r="R27" i="36"/>
  <c r="Q27" i="36"/>
  <c r="P27" i="36"/>
  <c r="N27" i="36"/>
  <c r="M27" i="36"/>
  <c r="K27" i="36"/>
  <c r="J27" i="36"/>
  <c r="I27" i="36"/>
  <c r="H27" i="36"/>
  <c r="G27" i="36"/>
  <c r="AA26" i="36"/>
  <c r="Z26" i="36"/>
  <c r="R26" i="36"/>
  <c r="Q26" i="36"/>
  <c r="P26" i="36"/>
  <c r="N26" i="36"/>
  <c r="M26" i="36"/>
  <c r="K26" i="36"/>
  <c r="J26" i="36"/>
  <c r="I26" i="36"/>
  <c r="H26" i="36"/>
  <c r="G26" i="36"/>
  <c r="AA25" i="36"/>
  <c r="Z25" i="36"/>
  <c r="R25" i="36"/>
  <c r="Q25" i="36"/>
  <c r="P25" i="36"/>
  <c r="N25" i="36"/>
  <c r="M25" i="36"/>
  <c r="K25" i="36"/>
  <c r="J25" i="36"/>
  <c r="I25" i="36"/>
  <c r="H25" i="36"/>
  <c r="G25" i="36"/>
  <c r="AA24" i="36"/>
  <c r="Z24" i="36"/>
  <c r="R24" i="36"/>
  <c r="Q24" i="36"/>
  <c r="P24" i="36"/>
  <c r="N24" i="36"/>
  <c r="M24" i="36"/>
  <c r="K24" i="36"/>
  <c r="J24" i="36"/>
  <c r="I24" i="36"/>
  <c r="H24" i="36"/>
  <c r="G24" i="36"/>
  <c r="AA23" i="36"/>
  <c r="Z23" i="36"/>
  <c r="R23" i="36"/>
  <c r="Q23" i="36"/>
  <c r="P23" i="36"/>
  <c r="N23" i="36"/>
  <c r="M23" i="36"/>
  <c r="K23" i="36"/>
  <c r="J23" i="36"/>
  <c r="I23" i="36"/>
  <c r="H23" i="36"/>
  <c r="G23" i="36"/>
  <c r="AA22" i="36"/>
  <c r="Z22" i="36"/>
  <c r="R22" i="36"/>
  <c r="Q22" i="36"/>
  <c r="P22" i="36"/>
  <c r="N22" i="36"/>
  <c r="M22" i="36"/>
  <c r="K22" i="36"/>
  <c r="J22" i="36"/>
  <c r="I22" i="36"/>
  <c r="H22" i="36"/>
  <c r="G22" i="36"/>
  <c r="AA21" i="36"/>
  <c r="Z21" i="36"/>
  <c r="R21" i="36"/>
  <c r="Q21" i="36"/>
  <c r="P21" i="36"/>
  <c r="N21" i="36"/>
  <c r="M21" i="36"/>
  <c r="K21" i="36"/>
  <c r="J21" i="36"/>
  <c r="I21" i="36"/>
  <c r="H21" i="36"/>
  <c r="G21" i="36"/>
  <c r="AA20" i="36"/>
  <c r="Z20" i="36"/>
  <c r="R20" i="36"/>
  <c r="Q20" i="36"/>
  <c r="P20" i="36"/>
  <c r="N20" i="36"/>
  <c r="M20" i="36"/>
  <c r="K20" i="36"/>
  <c r="J20" i="36"/>
  <c r="I20" i="36"/>
  <c r="H20" i="36"/>
  <c r="G20" i="36"/>
  <c r="AA19" i="36"/>
  <c r="Z19" i="36"/>
  <c r="R19" i="36"/>
  <c r="Q19" i="36"/>
  <c r="P19" i="36"/>
  <c r="N19" i="36"/>
  <c r="M19" i="36"/>
  <c r="K19" i="36"/>
  <c r="J19" i="36"/>
  <c r="I19" i="36"/>
  <c r="H19" i="36"/>
  <c r="G19" i="36"/>
  <c r="AA18" i="36"/>
  <c r="Z18" i="36"/>
  <c r="R18" i="36"/>
  <c r="Q18" i="36"/>
  <c r="P18" i="36"/>
  <c r="N18" i="36"/>
  <c r="M18" i="36"/>
  <c r="K18" i="36"/>
  <c r="J18" i="36"/>
  <c r="I18" i="36"/>
  <c r="H18" i="36"/>
  <c r="G18" i="36"/>
  <c r="AA17" i="36"/>
  <c r="Z17" i="36"/>
  <c r="R17" i="36"/>
  <c r="Q17" i="36"/>
  <c r="P17" i="36"/>
  <c r="N17" i="36"/>
  <c r="M17" i="36"/>
  <c r="K17" i="36"/>
  <c r="J17" i="36"/>
  <c r="I17" i="36"/>
  <c r="H17" i="36"/>
  <c r="G17" i="36"/>
  <c r="AA16" i="36"/>
  <c r="Z16" i="36"/>
  <c r="R16" i="36"/>
  <c r="Q16" i="36"/>
  <c r="P16" i="36"/>
  <c r="N16" i="36"/>
  <c r="M16" i="36"/>
  <c r="K16" i="36"/>
  <c r="J16" i="36"/>
  <c r="I16" i="36"/>
  <c r="H16" i="36"/>
  <c r="G16" i="36"/>
  <c r="AA15" i="36"/>
  <c r="Z15" i="36"/>
  <c r="R15" i="36"/>
  <c r="Q15" i="36"/>
  <c r="P15" i="36"/>
  <c r="N15" i="36"/>
  <c r="M15" i="36"/>
  <c r="K15" i="36"/>
  <c r="J15" i="36"/>
  <c r="I15" i="36"/>
  <c r="H15" i="36"/>
  <c r="G15" i="36"/>
  <c r="AA14" i="36"/>
  <c r="Z14" i="36"/>
  <c r="R14" i="36"/>
  <c r="Q14" i="36"/>
  <c r="P14" i="36"/>
  <c r="N14" i="36"/>
  <c r="M14" i="36"/>
  <c r="K14" i="36"/>
  <c r="J14" i="36"/>
  <c r="I14" i="36"/>
  <c r="H14" i="36"/>
  <c r="G14" i="36"/>
  <c r="AW7" i="36"/>
  <c r="AU312" i="11"/>
  <c r="AT312" i="11"/>
  <c r="AS312" i="11"/>
  <c r="AR312" i="11"/>
  <c r="AQ312" i="11"/>
  <c r="AP312" i="11"/>
  <c r="AO312" i="11"/>
  <c r="T312" i="11"/>
  <c r="S312" i="11"/>
  <c r="R312" i="11"/>
  <c r="Q312" i="11"/>
  <c r="P312" i="11"/>
  <c r="O312" i="11"/>
  <c r="N312" i="11"/>
  <c r="AU311" i="11"/>
  <c r="AT311" i="11"/>
  <c r="AS311" i="11"/>
  <c r="AR311" i="11"/>
  <c r="AQ311" i="11"/>
  <c r="AP311" i="11"/>
  <c r="AO311" i="11"/>
  <c r="T311" i="11"/>
  <c r="S311" i="11"/>
  <c r="R311" i="11"/>
  <c r="Q311" i="11"/>
  <c r="P311" i="11"/>
  <c r="O311" i="11"/>
  <c r="N311" i="11"/>
  <c r="AU310" i="11"/>
  <c r="AT310" i="11"/>
  <c r="AS310" i="11"/>
  <c r="AR310" i="11"/>
  <c r="AQ310" i="11"/>
  <c r="AP310" i="11"/>
  <c r="AO310" i="11"/>
  <c r="T310" i="11"/>
  <c r="S310" i="11"/>
  <c r="R310" i="11"/>
  <c r="Q310" i="11"/>
  <c r="P310" i="11"/>
  <c r="O310" i="11"/>
  <c r="N310" i="11"/>
  <c r="AU309" i="11"/>
  <c r="AT309" i="11"/>
  <c r="AS309" i="11"/>
  <c r="AR309" i="11"/>
  <c r="AQ309" i="11"/>
  <c r="AP309" i="11"/>
  <c r="AO309" i="11"/>
  <c r="T309" i="11"/>
  <c r="S309" i="11"/>
  <c r="R309" i="11"/>
  <c r="Q309" i="11"/>
  <c r="P309" i="11"/>
  <c r="O309" i="11"/>
  <c r="N309" i="11"/>
  <c r="AU308" i="11"/>
  <c r="AT308" i="11"/>
  <c r="AS308" i="11"/>
  <c r="AR308" i="11"/>
  <c r="AQ308" i="11"/>
  <c r="AP308" i="11"/>
  <c r="AO308" i="11"/>
  <c r="T308" i="11"/>
  <c r="S308" i="11"/>
  <c r="R308" i="11"/>
  <c r="Q308" i="11"/>
  <c r="P308" i="11"/>
  <c r="O308" i="11"/>
  <c r="N308" i="11"/>
  <c r="AU307" i="11"/>
  <c r="AT307" i="11"/>
  <c r="AS307" i="11"/>
  <c r="AR307" i="11"/>
  <c r="AQ307" i="11"/>
  <c r="AP307" i="11"/>
  <c r="AO307" i="11"/>
  <c r="T307" i="11"/>
  <c r="S307" i="11"/>
  <c r="R307" i="11"/>
  <c r="Q307" i="11"/>
  <c r="P307" i="11"/>
  <c r="O307" i="11"/>
  <c r="N307" i="11"/>
  <c r="AU306" i="11"/>
  <c r="AT306" i="11"/>
  <c r="AS306" i="11"/>
  <c r="AR306" i="11"/>
  <c r="AQ306" i="11"/>
  <c r="AP306" i="11"/>
  <c r="AO306" i="11"/>
  <c r="T306" i="11"/>
  <c r="S306" i="11"/>
  <c r="R306" i="11"/>
  <c r="Q306" i="11"/>
  <c r="P306" i="11"/>
  <c r="O306" i="11"/>
  <c r="N306" i="11"/>
  <c r="AU305" i="11"/>
  <c r="AT305" i="11"/>
  <c r="AS305" i="11"/>
  <c r="AR305" i="11"/>
  <c r="AQ305" i="11"/>
  <c r="AP305" i="11"/>
  <c r="AO305" i="11"/>
  <c r="T305" i="11"/>
  <c r="S305" i="11"/>
  <c r="R305" i="11"/>
  <c r="Q305" i="11"/>
  <c r="P305" i="11"/>
  <c r="O305" i="11"/>
  <c r="N305" i="11"/>
  <c r="AU304" i="11"/>
  <c r="AT304" i="11"/>
  <c r="AS304" i="11"/>
  <c r="AR304" i="11"/>
  <c r="AQ304" i="11"/>
  <c r="AP304" i="11"/>
  <c r="AO304" i="11"/>
  <c r="T304" i="11"/>
  <c r="S304" i="11"/>
  <c r="R304" i="11"/>
  <c r="Q304" i="11"/>
  <c r="P304" i="11"/>
  <c r="O304" i="11"/>
  <c r="N304" i="11"/>
  <c r="AU303" i="11"/>
  <c r="AT303" i="11"/>
  <c r="AS303" i="11"/>
  <c r="AR303" i="11"/>
  <c r="AQ303" i="11"/>
  <c r="AP303" i="11"/>
  <c r="AO303" i="11"/>
  <c r="T303" i="11"/>
  <c r="S303" i="11"/>
  <c r="R303" i="11"/>
  <c r="Q303" i="11"/>
  <c r="P303" i="11"/>
  <c r="O303" i="11"/>
  <c r="N303" i="11"/>
  <c r="AU302" i="11"/>
  <c r="AT302" i="11"/>
  <c r="AS302" i="11"/>
  <c r="AR302" i="11"/>
  <c r="AQ302" i="11"/>
  <c r="AP302" i="11"/>
  <c r="AO302" i="11"/>
  <c r="T302" i="11"/>
  <c r="S302" i="11"/>
  <c r="R302" i="11"/>
  <c r="Q302" i="11"/>
  <c r="P302" i="11"/>
  <c r="O302" i="11"/>
  <c r="N302" i="11"/>
  <c r="AU301" i="11"/>
  <c r="AT301" i="11"/>
  <c r="AS301" i="11"/>
  <c r="AR301" i="11"/>
  <c r="AQ301" i="11"/>
  <c r="AP301" i="11"/>
  <c r="AO301" i="11"/>
  <c r="T301" i="11"/>
  <c r="S301" i="11"/>
  <c r="R301" i="11"/>
  <c r="Q301" i="11"/>
  <c r="P301" i="11"/>
  <c r="O301" i="11"/>
  <c r="N301" i="11"/>
  <c r="AU300" i="11"/>
  <c r="AT300" i="11"/>
  <c r="AS300" i="11"/>
  <c r="AR300" i="11"/>
  <c r="AQ300" i="11"/>
  <c r="AP300" i="11"/>
  <c r="AO300" i="11"/>
  <c r="T300" i="11"/>
  <c r="S300" i="11"/>
  <c r="R300" i="11"/>
  <c r="Q300" i="11"/>
  <c r="P300" i="11"/>
  <c r="O300" i="11"/>
  <c r="N300" i="11"/>
  <c r="AU299" i="11"/>
  <c r="AT299" i="11"/>
  <c r="AS299" i="11"/>
  <c r="AR299" i="11"/>
  <c r="AQ299" i="11"/>
  <c r="AP299" i="11"/>
  <c r="AO299" i="11"/>
  <c r="T299" i="11"/>
  <c r="S299" i="11"/>
  <c r="R299" i="11"/>
  <c r="Q299" i="11"/>
  <c r="P299" i="11"/>
  <c r="O299" i="11"/>
  <c r="N299" i="11"/>
  <c r="AU298" i="11"/>
  <c r="AT298" i="11"/>
  <c r="AS298" i="11"/>
  <c r="AR298" i="11"/>
  <c r="AQ298" i="11"/>
  <c r="AP298" i="11"/>
  <c r="AO298" i="11"/>
  <c r="T298" i="11"/>
  <c r="S298" i="11"/>
  <c r="R298" i="11"/>
  <c r="Q298" i="11"/>
  <c r="P298" i="11"/>
  <c r="O298" i="11"/>
  <c r="N298" i="11"/>
  <c r="AU297" i="11"/>
  <c r="AT297" i="11"/>
  <c r="AS297" i="11"/>
  <c r="AR297" i="11"/>
  <c r="AQ297" i="11"/>
  <c r="AP297" i="11"/>
  <c r="AO297" i="11"/>
  <c r="T297" i="11"/>
  <c r="S297" i="11"/>
  <c r="R297" i="11"/>
  <c r="Q297" i="11"/>
  <c r="P297" i="11"/>
  <c r="O297" i="11"/>
  <c r="N297" i="11"/>
  <c r="AU296" i="11"/>
  <c r="AT296" i="11"/>
  <c r="AS296" i="11"/>
  <c r="AR296" i="11"/>
  <c r="AQ296" i="11"/>
  <c r="AP296" i="11"/>
  <c r="AO296" i="11"/>
  <c r="T296" i="11"/>
  <c r="S296" i="11"/>
  <c r="R296" i="11"/>
  <c r="Q296" i="11"/>
  <c r="P296" i="11"/>
  <c r="O296" i="11"/>
  <c r="N296" i="11"/>
  <c r="AU295" i="11"/>
  <c r="AT295" i="11"/>
  <c r="AS295" i="11"/>
  <c r="AR295" i="11"/>
  <c r="AQ295" i="11"/>
  <c r="AP295" i="11"/>
  <c r="AO295" i="11"/>
  <c r="T295" i="11"/>
  <c r="S295" i="11"/>
  <c r="R295" i="11"/>
  <c r="Q295" i="11"/>
  <c r="P295" i="11"/>
  <c r="O295" i="11"/>
  <c r="N295" i="11"/>
  <c r="AU294" i="11"/>
  <c r="AT294" i="11"/>
  <c r="AS294" i="11"/>
  <c r="AR294" i="11"/>
  <c r="AQ294" i="11"/>
  <c r="AP294" i="11"/>
  <c r="AO294" i="11"/>
  <c r="T294" i="11"/>
  <c r="S294" i="11"/>
  <c r="R294" i="11"/>
  <c r="Q294" i="11"/>
  <c r="P294" i="11"/>
  <c r="O294" i="11"/>
  <c r="N294" i="11"/>
  <c r="AU293" i="11"/>
  <c r="AT293" i="11"/>
  <c r="AS293" i="11"/>
  <c r="AR293" i="11"/>
  <c r="AQ293" i="11"/>
  <c r="AP293" i="11"/>
  <c r="AO293" i="11"/>
  <c r="T293" i="11"/>
  <c r="S293" i="11"/>
  <c r="R293" i="11"/>
  <c r="Q293" i="11"/>
  <c r="P293" i="11"/>
  <c r="O293" i="11"/>
  <c r="N293" i="11"/>
  <c r="AU292" i="11"/>
  <c r="AT292" i="11"/>
  <c r="AS292" i="11"/>
  <c r="AR292" i="11"/>
  <c r="AQ292" i="11"/>
  <c r="AP292" i="11"/>
  <c r="AO292" i="11"/>
  <c r="T292" i="11"/>
  <c r="S292" i="11"/>
  <c r="R292" i="11"/>
  <c r="Q292" i="11"/>
  <c r="P292" i="11"/>
  <c r="O292" i="11"/>
  <c r="N292" i="11"/>
  <c r="AU291" i="11"/>
  <c r="AT291" i="11"/>
  <c r="AS291" i="11"/>
  <c r="AR291" i="11"/>
  <c r="AQ291" i="11"/>
  <c r="AP291" i="11"/>
  <c r="AO291" i="11"/>
  <c r="T291" i="11"/>
  <c r="S291" i="11"/>
  <c r="R291" i="11"/>
  <c r="Q291" i="11"/>
  <c r="P291" i="11"/>
  <c r="O291" i="11"/>
  <c r="N291" i="11"/>
  <c r="AU290" i="11"/>
  <c r="AT290" i="11"/>
  <c r="AS290" i="11"/>
  <c r="AR290" i="11"/>
  <c r="AQ290" i="11"/>
  <c r="AP290" i="11"/>
  <c r="AO290" i="11"/>
  <c r="T290" i="11"/>
  <c r="S290" i="11"/>
  <c r="R290" i="11"/>
  <c r="Q290" i="11"/>
  <c r="P290" i="11"/>
  <c r="O290" i="11"/>
  <c r="N290" i="11"/>
  <c r="AU289" i="11"/>
  <c r="AT289" i="11"/>
  <c r="AS289" i="11"/>
  <c r="AR289" i="11"/>
  <c r="AQ289" i="11"/>
  <c r="AP289" i="11"/>
  <c r="AO289" i="11"/>
  <c r="T289" i="11"/>
  <c r="S289" i="11"/>
  <c r="R289" i="11"/>
  <c r="Q289" i="11"/>
  <c r="P289" i="11"/>
  <c r="O289" i="11"/>
  <c r="N289" i="11"/>
  <c r="AU288" i="11"/>
  <c r="AT288" i="11"/>
  <c r="AS288" i="11"/>
  <c r="AR288" i="11"/>
  <c r="AQ288" i="11"/>
  <c r="AP288" i="11"/>
  <c r="AO288" i="11"/>
  <c r="T288" i="11"/>
  <c r="S288" i="11"/>
  <c r="R288" i="11"/>
  <c r="Q288" i="11"/>
  <c r="P288" i="11"/>
  <c r="O288" i="11"/>
  <c r="N288" i="11"/>
  <c r="AU287" i="11"/>
  <c r="AT287" i="11"/>
  <c r="AS287" i="11"/>
  <c r="AR287" i="11"/>
  <c r="AQ287" i="11"/>
  <c r="AP287" i="11"/>
  <c r="AO287" i="11"/>
  <c r="T287" i="11"/>
  <c r="S287" i="11"/>
  <c r="R287" i="11"/>
  <c r="Q287" i="11"/>
  <c r="P287" i="11"/>
  <c r="O287" i="11"/>
  <c r="N287" i="11"/>
  <c r="AU286" i="11"/>
  <c r="AT286" i="11"/>
  <c r="AS286" i="11"/>
  <c r="AR286" i="11"/>
  <c r="AQ286" i="11"/>
  <c r="AP286" i="11"/>
  <c r="AO286" i="11"/>
  <c r="T286" i="11"/>
  <c r="S286" i="11"/>
  <c r="R286" i="11"/>
  <c r="Q286" i="11"/>
  <c r="P286" i="11"/>
  <c r="O286" i="11"/>
  <c r="N286" i="11"/>
  <c r="AU285" i="11"/>
  <c r="AT285" i="11"/>
  <c r="AS285" i="11"/>
  <c r="AR285" i="11"/>
  <c r="AQ285" i="11"/>
  <c r="AP285" i="11"/>
  <c r="AO285" i="11"/>
  <c r="T285" i="11"/>
  <c r="S285" i="11"/>
  <c r="R285" i="11"/>
  <c r="Q285" i="11"/>
  <c r="P285" i="11"/>
  <c r="O285" i="11"/>
  <c r="N285" i="11"/>
  <c r="AU284" i="11"/>
  <c r="AT284" i="11"/>
  <c r="AS284" i="11"/>
  <c r="AR284" i="11"/>
  <c r="AQ284" i="11"/>
  <c r="AP284" i="11"/>
  <c r="AO284" i="11"/>
  <c r="T284" i="11"/>
  <c r="S284" i="11"/>
  <c r="R284" i="11"/>
  <c r="Q284" i="11"/>
  <c r="P284" i="11"/>
  <c r="O284" i="11"/>
  <c r="N284" i="11"/>
  <c r="AU283" i="11"/>
  <c r="AT283" i="11"/>
  <c r="AS283" i="11"/>
  <c r="AR283" i="11"/>
  <c r="AQ283" i="11"/>
  <c r="AP283" i="11"/>
  <c r="AO283" i="11"/>
  <c r="T283" i="11"/>
  <c r="S283" i="11"/>
  <c r="R283" i="11"/>
  <c r="Q283" i="11"/>
  <c r="P283" i="11"/>
  <c r="O283" i="11"/>
  <c r="N283" i="11"/>
  <c r="AU282" i="11"/>
  <c r="AT282" i="11"/>
  <c r="AS282" i="11"/>
  <c r="AR282" i="11"/>
  <c r="AQ282" i="11"/>
  <c r="AP282" i="11"/>
  <c r="AO282" i="11"/>
  <c r="T282" i="11"/>
  <c r="S282" i="11"/>
  <c r="R282" i="11"/>
  <c r="Q282" i="11"/>
  <c r="P282" i="11"/>
  <c r="O282" i="11"/>
  <c r="N282" i="11"/>
  <c r="AU281" i="11"/>
  <c r="AT281" i="11"/>
  <c r="AS281" i="11"/>
  <c r="AR281" i="11"/>
  <c r="AQ281" i="11"/>
  <c r="AP281" i="11"/>
  <c r="AO281" i="11"/>
  <c r="T281" i="11"/>
  <c r="S281" i="11"/>
  <c r="R281" i="11"/>
  <c r="Q281" i="11"/>
  <c r="P281" i="11"/>
  <c r="O281" i="11"/>
  <c r="N281" i="11"/>
  <c r="AU280" i="11"/>
  <c r="AT280" i="11"/>
  <c r="AS280" i="11"/>
  <c r="AR280" i="11"/>
  <c r="AQ280" i="11"/>
  <c r="AP280" i="11"/>
  <c r="AO280" i="11"/>
  <c r="T280" i="11"/>
  <c r="S280" i="11"/>
  <c r="R280" i="11"/>
  <c r="Q280" i="11"/>
  <c r="P280" i="11"/>
  <c r="O280" i="11"/>
  <c r="N280" i="11"/>
  <c r="AU279" i="11"/>
  <c r="AT279" i="11"/>
  <c r="AS279" i="11"/>
  <c r="AR279" i="11"/>
  <c r="AQ279" i="11"/>
  <c r="AP279" i="11"/>
  <c r="AO279" i="11"/>
  <c r="T279" i="11"/>
  <c r="S279" i="11"/>
  <c r="R279" i="11"/>
  <c r="Q279" i="11"/>
  <c r="P279" i="11"/>
  <c r="O279" i="11"/>
  <c r="N279" i="11"/>
  <c r="AU278" i="11"/>
  <c r="AT278" i="11"/>
  <c r="AS278" i="11"/>
  <c r="AR278" i="11"/>
  <c r="AQ278" i="11"/>
  <c r="AP278" i="11"/>
  <c r="AO278" i="11"/>
  <c r="T278" i="11"/>
  <c r="S278" i="11"/>
  <c r="R278" i="11"/>
  <c r="Q278" i="11"/>
  <c r="P278" i="11"/>
  <c r="O278" i="11"/>
  <c r="N278" i="11"/>
  <c r="AU277" i="11"/>
  <c r="AT277" i="11"/>
  <c r="AS277" i="11"/>
  <c r="AR277" i="11"/>
  <c r="AQ277" i="11"/>
  <c r="AP277" i="11"/>
  <c r="AO277" i="11"/>
  <c r="T277" i="11"/>
  <c r="S277" i="11"/>
  <c r="R277" i="11"/>
  <c r="Q277" i="11"/>
  <c r="P277" i="11"/>
  <c r="O277" i="11"/>
  <c r="N277" i="11"/>
  <c r="AU276" i="11"/>
  <c r="AT276" i="11"/>
  <c r="AS276" i="11"/>
  <c r="AR276" i="11"/>
  <c r="AQ276" i="11"/>
  <c r="AP276" i="11"/>
  <c r="AO276" i="11"/>
  <c r="T276" i="11"/>
  <c r="S276" i="11"/>
  <c r="R276" i="11"/>
  <c r="Q276" i="11"/>
  <c r="P276" i="11"/>
  <c r="O276" i="11"/>
  <c r="N276" i="11"/>
  <c r="AU275" i="11"/>
  <c r="AT275" i="11"/>
  <c r="AS275" i="11"/>
  <c r="AR275" i="11"/>
  <c r="AQ275" i="11"/>
  <c r="AP275" i="11"/>
  <c r="AO275" i="11"/>
  <c r="T275" i="11"/>
  <c r="S275" i="11"/>
  <c r="R275" i="11"/>
  <c r="Q275" i="11"/>
  <c r="P275" i="11"/>
  <c r="O275" i="11"/>
  <c r="N275" i="11"/>
  <c r="AU274" i="11"/>
  <c r="AT274" i="11"/>
  <c r="AS274" i="11"/>
  <c r="AR274" i="11"/>
  <c r="AQ274" i="11"/>
  <c r="AP274" i="11"/>
  <c r="AO274" i="11"/>
  <c r="T274" i="11"/>
  <c r="S274" i="11"/>
  <c r="R274" i="11"/>
  <c r="Q274" i="11"/>
  <c r="P274" i="11"/>
  <c r="O274" i="11"/>
  <c r="N274" i="11"/>
  <c r="AU273" i="11"/>
  <c r="AT273" i="11"/>
  <c r="AS273" i="11"/>
  <c r="AR273" i="11"/>
  <c r="AQ273" i="11"/>
  <c r="AP273" i="11"/>
  <c r="AO273" i="11"/>
  <c r="T273" i="11"/>
  <c r="S273" i="11"/>
  <c r="R273" i="11"/>
  <c r="Q273" i="11"/>
  <c r="P273" i="11"/>
  <c r="O273" i="11"/>
  <c r="N273" i="11"/>
  <c r="AU272" i="11"/>
  <c r="AT272" i="11"/>
  <c r="AS272" i="11"/>
  <c r="AR272" i="11"/>
  <c r="AQ272" i="11"/>
  <c r="AP272" i="11"/>
  <c r="AO272" i="11"/>
  <c r="T272" i="11"/>
  <c r="S272" i="11"/>
  <c r="R272" i="11"/>
  <c r="Q272" i="11"/>
  <c r="P272" i="11"/>
  <c r="O272" i="11"/>
  <c r="N272" i="11"/>
  <c r="AU271" i="11"/>
  <c r="AT271" i="11"/>
  <c r="AS271" i="11"/>
  <c r="AR271" i="11"/>
  <c r="AQ271" i="11"/>
  <c r="AP271" i="11"/>
  <c r="AO271" i="11"/>
  <c r="T271" i="11"/>
  <c r="S271" i="11"/>
  <c r="R271" i="11"/>
  <c r="Q271" i="11"/>
  <c r="P271" i="11"/>
  <c r="O271" i="11"/>
  <c r="N271" i="11"/>
  <c r="AU270" i="11"/>
  <c r="AT270" i="11"/>
  <c r="AS270" i="11"/>
  <c r="AR270" i="11"/>
  <c r="AQ270" i="11"/>
  <c r="AP270" i="11"/>
  <c r="AO270" i="11"/>
  <c r="T270" i="11"/>
  <c r="S270" i="11"/>
  <c r="R270" i="11"/>
  <c r="Q270" i="11"/>
  <c r="P270" i="11"/>
  <c r="O270" i="11"/>
  <c r="N270" i="11"/>
  <c r="AU269" i="11"/>
  <c r="AT269" i="11"/>
  <c r="AS269" i="11"/>
  <c r="AR269" i="11"/>
  <c r="AQ269" i="11"/>
  <c r="AP269" i="11"/>
  <c r="AO269" i="11"/>
  <c r="T269" i="11"/>
  <c r="S269" i="11"/>
  <c r="R269" i="11"/>
  <c r="Q269" i="11"/>
  <c r="P269" i="11"/>
  <c r="O269" i="11"/>
  <c r="N269" i="11"/>
  <c r="AU268" i="11"/>
  <c r="AT268" i="11"/>
  <c r="AS268" i="11"/>
  <c r="AR268" i="11"/>
  <c r="AQ268" i="11"/>
  <c r="AP268" i="11"/>
  <c r="AO268" i="11"/>
  <c r="T268" i="11"/>
  <c r="S268" i="11"/>
  <c r="R268" i="11"/>
  <c r="Q268" i="11"/>
  <c r="P268" i="11"/>
  <c r="O268" i="11"/>
  <c r="N268" i="11"/>
  <c r="AU267" i="11"/>
  <c r="AT267" i="11"/>
  <c r="AS267" i="11"/>
  <c r="AR267" i="11"/>
  <c r="AQ267" i="11"/>
  <c r="AP267" i="11"/>
  <c r="AO267" i="11"/>
  <c r="T267" i="11"/>
  <c r="S267" i="11"/>
  <c r="R267" i="11"/>
  <c r="Q267" i="11"/>
  <c r="P267" i="11"/>
  <c r="O267" i="11"/>
  <c r="N267" i="11"/>
  <c r="AU266" i="11"/>
  <c r="AT266" i="11"/>
  <c r="AS266" i="11"/>
  <c r="AR266" i="11"/>
  <c r="AQ266" i="11"/>
  <c r="AP266" i="11"/>
  <c r="AO266" i="11"/>
  <c r="T266" i="11"/>
  <c r="S266" i="11"/>
  <c r="R266" i="11"/>
  <c r="Q266" i="11"/>
  <c r="P266" i="11"/>
  <c r="O266" i="11"/>
  <c r="N266" i="11"/>
  <c r="AU265" i="11"/>
  <c r="AT265" i="11"/>
  <c r="AS265" i="11"/>
  <c r="AR265" i="11"/>
  <c r="AQ265" i="11"/>
  <c r="AP265" i="11"/>
  <c r="AO265" i="11"/>
  <c r="T265" i="11"/>
  <c r="S265" i="11"/>
  <c r="R265" i="11"/>
  <c r="Q265" i="11"/>
  <c r="P265" i="11"/>
  <c r="O265" i="11"/>
  <c r="N265" i="11"/>
  <c r="AU264" i="11"/>
  <c r="AT264" i="11"/>
  <c r="AS264" i="11"/>
  <c r="AR264" i="11"/>
  <c r="AQ264" i="11"/>
  <c r="AP264" i="11"/>
  <c r="AO264" i="11"/>
  <c r="T264" i="11"/>
  <c r="S264" i="11"/>
  <c r="R264" i="11"/>
  <c r="Q264" i="11"/>
  <c r="P264" i="11"/>
  <c r="O264" i="11"/>
  <c r="N264" i="11"/>
  <c r="AU263" i="11"/>
  <c r="AT263" i="11"/>
  <c r="AS263" i="11"/>
  <c r="AR263" i="11"/>
  <c r="AQ263" i="11"/>
  <c r="AP263" i="11"/>
  <c r="AO263" i="11"/>
  <c r="T263" i="11"/>
  <c r="S263" i="11"/>
  <c r="R263" i="11"/>
  <c r="Q263" i="11"/>
  <c r="P263" i="11"/>
  <c r="O263" i="11"/>
  <c r="N263" i="11"/>
  <c r="AU262" i="11"/>
  <c r="AT262" i="11"/>
  <c r="AS262" i="11"/>
  <c r="AR262" i="11"/>
  <c r="AQ262" i="11"/>
  <c r="AP262" i="11"/>
  <c r="AO262" i="11"/>
  <c r="T262" i="11"/>
  <c r="S262" i="11"/>
  <c r="R262" i="11"/>
  <c r="Q262" i="11"/>
  <c r="P262" i="11"/>
  <c r="O262" i="11"/>
  <c r="N262" i="11"/>
  <c r="AU261" i="11"/>
  <c r="AT261" i="11"/>
  <c r="AS261" i="11"/>
  <c r="AR261" i="11"/>
  <c r="AQ261" i="11"/>
  <c r="AP261" i="11"/>
  <c r="AO261" i="11"/>
  <c r="T261" i="11"/>
  <c r="S261" i="11"/>
  <c r="R261" i="11"/>
  <c r="Q261" i="11"/>
  <c r="P261" i="11"/>
  <c r="O261" i="11"/>
  <c r="N261" i="11"/>
  <c r="AU260" i="11"/>
  <c r="AT260" i="11"/>
  <c r="AS260" i="11"/>
  <c r="AR260" i="11"/>
  <c r="AQ260" i="11"/>
  <c r="AP260" i="11"/>
  <c r="AO260" i="11"/>
  <c r="T260" i="11"/>
  <c r="S260" i="11"/>
  <c r="R260" i="11"/>
  <c r="Q260" i="11"/>
  <c r="P260" i="11"/>
  <c r="O260" i="11"/>
  <c r="N260" i="11"/>
  <c r="AU259" i="11"/>
  <c r="AT259" i="11"/>
  <c r="AS259" i="11"/>
  <c r="AR259" i="11"/>
  <c r="AQ259" i="11"/>
  <c r="AP259" i="11"/>
  <c r="AO259" i="11"/>
  <c r="T259" i="11"/>
  <c r="S259" i="11"/>
  <c r="R259" i="11"/>
  <c r="Q259" i="11"/>
  <c r="P259" i="11"/>
  <c r="O259" i="11"/>
  <c r="N259" i="11"/>
  <c r="AU258" i="11"/>
  <c r="AT258" i="11"/>
  <c r="AS258" i="11"/>
  <c r="AR258" i="11"/>
  <c r="AQ258" i="11"/>
  <c r="AP258" i="11"/>
  <c r="AO258" i="11"/>
  <c r="T258" i="11"/>
  <c r="S258" i="11"/>
  <c r="R258" i="11"/>
  <c r="Q258" i="11"/>
  <c r="P258" i="11"/>
  <c r="O258" i="11"/>
  <c r="N258" i="11"/>
  <c r="AU257" i="11"/>
  <c r="AT257" i="11"/>
  <c r="AS257" i="11"/>
  <c r="AR257" i="11"/>
  <c r="AQ257" i="11"/>
  <c r="AP257" i="11"/>
  <c r="AO257" i="11"/>
  <c r="T257" i="11"/>
  <c r="S257" i="11"/>
  <c r="R257" i="11"/>
  <c r="Q257" i="11"/>
  <c r="P257" i="11"/>
  <c r="O257" i="11"/>
  <c r="N257" i="11"/>
  <c r="AU256" i="11"/>
  <c r="AT256" i="11"/>
  <c r="AS256" i="11"/>
  <c r="AR256" i="11"/>
  <c r="AQ256" i="11"/>
  <c r="AP256" i="11"/>
  <c r="AO256" i="11"/>
  <c r="T256" i="11"/>
  <c r="S256" i="11"/>
  <c r="R256" i="11"/>
  <c r="Q256" i="11"/>
  <c r="P256" i="11"/>
  <c r="O256" i="11"/>
  <c r="N256" i="11"/>
  <c r="AU255" i="11"/>
  <c r="AT255" i="11"/>
  <c r="AS255" i="11"/>
  <c r="AR255" i="11"/>
  <c r="AQ255" i="11"/>
  <c r="AP255" i="11"/>
  <c r="AO255" i="11"/>
  <c r="T255" i="11"/>
  <c r="S255" i="11"/>
  <c r="R255" i="11"/>
  <c r="Q255" i="11"/>
  <c r="P255" i="11"/>
  <c r="O255" i="11"/>
  <c r="N255" i="11"/>
  <c r="AU254" i="11"/>
  <c r="AT254" i="11"/>
  <c r="AS254" i="11"/>
  <c r="AR254" i="11"/>
  <c r="AQ254" i="11"/>
  <c r="AP254" i="11"/>
  <c r="AO254" i="11"/>
  <c r="T254" i="11"/>
  <c r="S254" i="11"/>
  <c r="R254" i="11"/>
  <c r="Q254" i="11"/>
  <c r="P254" i="11"/>
  <c r="O254" i="11"/>
  <c r="N254" i="11"/>
  <c r="AU253" i="11"/>
  <c r="AT253" i="11"/>
  <c r="AS253" i="11"/>
  <c r="AR253" i="11"/>
  <c r="AQ253" i="11"/>
  <c r="AP253" i="11"/>
  <c r="AO253" i="11"/>
  <c r="T253" i="11"/>
  <c r="S253" i="11"/>
  <c r="R253" i="11"/>
  <c r="Q253" i="11"/>
  <c r="P253" i="11"/>
  <c r="O253" i="11"/>
  <c r="N253" i="11"/>
  <c r="AU252" i="11"/>
  <c r="AT252" i="11"/>
  <c r="AS252" i="11"/>
  <c r="AR252" i="11"/>
  <c r="AQ252" i="11"/>
  <c r="AP252" i="11"/>
  <c r="AO252" i="11"/>
  <c r="T252" i="11"/>
  <c r="S252" i="11"/>
  <c r="R252" i="11"/>
  <c r="Q252" i="11"/>
  <c r="P252" i="11"/>
  <c r="O252" i="11"/>
  <c r="N252" i="11"/>
  <c r="AU251" i="11"/>
  <c r="AT251" i="11"/>
  <c r="AS251" i="11"/>
  <c r="AR251" i="11"/>
  <c r="AQ251" i="11"/>
  <c r="AP251" i="11"/>
  <c r="AO251" i="11"/>
  <c r="T251" i="11"/>
  <c r="S251" i="11"/>
  <c r="R251" i="11"/>
  <c r="Q251" i="11"/>
  <c r="P251" i="11"/>
  <c r="O251" i="11"/>
  <c r="N251" i="11"/>
  <c r="AU250" i="11"/>
  <c r="AT250" i="11"/>
  <c r="AS250" i="11"/>
  <c r="AR250" i="11"/>
  <c r="AQ250" i="11"/>
  <c r="AP250" i="11"/>
  <c r="AO250" i="11"/>
  <c r="T250" i="11"/>
  <c r="S250" i="11"/>
  <c r="R250" i="11"/>
  <c r="Q250" i="11"/>
  <c r="P250" i="11"/>
  <c r="O250" i="11"/>
  <c r="N250" i="11"/>
  <c r="AU249" i="11"/>
  <c r="AT249" i="11"/>
  <c r="AS249" i="11"/>
  <c r="AR249" i="11"/>
  <c r="AQ249" i="11"/>
  <c r="AP249" i="11"/>
  <c r="AO249" i="11"/>
  <c r="T249" i="11"/>
  <c r="S249" i="11"/>
  <c r="R249" i="11"/>
  <c r="Q249" i="11"/>
  <c r="P249" i="11"/>
  <c r="O249" i="11"/>
  <c r="N249" i="11"/>
  <c r="AU248" i="11"/>
  <c r="AT248" i="11"/>
  <c r="AS248" i="11"/>
  <c r="AR248" i="11"/>
  <c r="AQ248" i="11"/>
  <c r="AP248" i="11"/>
  <c r="AO248" i="11"/>
  <c r="T248" i="11"/>
  <c r="S248" i="11"/>
  <c r="R248" i="11"/>
  <c r="Q248" i="11"/>
  <c r="P248" i="11"/>
  <c r="O248" i="11"/>
  <c r="N248" i="11"/>
  <c r="AU247" i="11"/>
  <c r="AT247" i="11"/>
  <c r="AS247" i="11"/>
  <c r="AR247" i="11"/>
  <c r="AQ247" i="11"/>
  <c r="AP247" i="11"/>
  <c r="AO247" i="11"/>
  <c r="T247" i="11"/>
  <c r="S247" i="11"/>
  <c r="R247" i="11"/>
  <c r="Q247" i="11"/>
  <c r="P247" i="11"/>
  <c r="O247" i="11"/>
  <c r="N247" i="11"/>
  <c r="AU246" i="11"/>
  <c r="AT246" i="11"/>
  <c r="AS246" i="11"/>
  <c r="AR246" i="11"/>
  <c r="AQ246" i="11"/>
  <c r="AP246" i="11"/>
  <c r="AO246" i="11"/>
  <c r="T246" i="11"/>
  <c r="S246" i="11"/>
  <c r="R246" i="11"/>
  <c r="Q246" i="11"/>
  <c r="P246" i="11"/>
  <c r="O246" i="11"/>
  <c r="N246" i="11"/>
  <c r="AU245" i="11"/>
  <c r="AT245" i="11"/>
  <c r="AS245" i="11"/>
  <c r="AR245" i="11"/>
  <c r="AQ245" i="11"/>
  <c r="AP245" i="11"/>
  <c r="AO245" i="11"/>
  <c r="T245" i="11"/>
  <c r="S245" i="11"/>
  <c r="R245" i="11"/>
  <c r="Q245" i="11"/>
  <c r="P245" i="11"/>
  <c r="O245" i="11"/>
  <c r="N245" i="11"/>
  <c r="AU244" i="11"/>
  <c r="AT244" i="11"/>
  <c r="AS244" i="11"/>
  <c r="AR244" i="11"/>
  <c r="AQ244" i="11"/>
  <c r="AP244" i="11"/>
  <c r="AO244" i="11"/>
  <c r="T244" i="11"/>
  <c r="S244" i="11"/>
  <c r="R244" i="11"/>
  <c r="Q244" i="11"/>
  <c r="P244" i="11"/>
  <c r="O244" i="11"/>
  <c r="N244" i="11"/>
  <c r="AU243" i="11"/>
  <c r="AT243" i="11"/>
  <c r="AS243" i="11"/>
  <c r="AR243" i="11"/>
  <c r="AQ243" i="11"/>
  <c r="AP243" i="11"/>
  <c r="AO243" i="11"/>
  <c r="T243" i="11"/>
  <c r="S243" i="11"/>
  <c r="R243" i="11"/>
  <c r="Q243" i="11"/>
  <c r="P243" i="11"/>
  <c r="O243" i="11"/>
  <c r="N243" i="11"/>
  <c r="AU242" i="11"/>
  <c r="AT242" i="11"/>
  <c r="AS242" i="11"/>
  <c r="AR242" i="11"/>
  <c r="AQ242" i="11"/>
  <c r="AP242" i="11"/>
  <c r="AO242" i="11"/>
  <c r="T242" i="11"/>
  <c r="S242" i="11"/>
  <c r="R242" i="11"/>
  <c r="Q242" i="11"/>
  <c r="P242" i="11"/>
  <c r="O242" i="11"/>
  <c r="N242" i="11"/>
  <c r="AA84" i="11"/>
  <c r="Z84" i="11"/>
  <c r="R84" i="11"/>
  <c r="Q84" i="11"/>
  <c r="P84" i="11"/>
  <c r="N84" i="11"/>
  <c r="M84" i="11"/>
  <c r="K84" i="11"/>
  <c r="J84" i="11"/>
  <c r="I84" i="11"/>
  <c r="H84" i="11"/>
  <c r="G84" i="11"/>
  <c r="AA83" i="11"/>
  <c r="Z83" i="11"/>
  <c r="R83" i="11"/>
  <c r="Q83" i="11"/>
  <c r="P83" i="11"/>
  <c r="N83" i="11"/>
  <c r="M83" i="11"/>
  <c r="K83" i="11"/>
  <c r="J83" i="11"/>
  <c r="I83" i="11"/>
  <c r="H83" i="11"/>
  <c r="G83" i="11"/>
  <c r="AA82" i="11"/>
  <c r="Z82" i="11"/>
  <c r="R82" i="11"/>
  <c r="Q82" i="11"/>
  <c r="P82" i="11"/>
  <c r="N82" i="11"/>
  <c r="M82" i="11"/>
  <c r="K82" i="11"/>
  <c r="J82" i="11"/>
  <c r="I82" i="11"/>
  <c r="H82" i="11"/>
  <c r="G82" i="11"/>
  <c r="AA81" i="11"/>
  <c r="Z81" i="11"/>
  <c r="R81" i="11"/>
  <c r="Q81" i="11"/>
  <c r="P81" i="11"/>
  <c r="N81" i="11"/>
  <c r="M81" i="11"/>
  <c r="K81" i="11"/>
  <c r="J81" i="11"/>
  <c r="I81" i="11"/>
  <c r="H81" i="11"/>
  <c r="G81" i="11"/>
  <c r="AA80" i="11"/>
  <c r="Z80" i="11"/>
  <c r="R80" i="11"/>
  <c r="Q80" i="11"/>
  <c r="P80" i="11"/>
  <c r="N80" i="11"/>
  <c r="M80" i="11"/>
  <c r="K80" i="11"/>
  <c r="J80" i="11"/>
  <c r="I80" i="11"/>
  <c r="H80" i="11"/>
  <c r="G80" i="11"/>
  <c r="AA79" i="11"/>
  <c r="Z79" i="11"/>
  <c r="R79" i="11"/>
  <c r="Q79" i="11"/>
  <c r="P79" i="11"/>
  <c r="N79" i="11"/>
  <c r="M79" i="11"/>
  <c r="K79" i="11"/>
  <c r="J79" i="11"/>
  <c r="I79" i="11"/>
  <c r="H79" i="11"/>
  <c r="G79" i="11"/>
  <c r="AA78" i="11"/>
  <c r="Z78" i="11"/>
  <c r="R78" i="11"/>
  <c r="Q78" i="11"/>
  <c r="P78" i="11"/>
  <c r="N78" i="11"/>
  <c r="M78" i="11"/>
  <c r="K78" i="11"/>
  <c r="J78" i="11"/>
  <c r="I78" i="11"/>
  <c r="H78" i="11"/>
  <c r="G78" i="11"/>
  <c r="AA77" i="11"/>
  <c r="Z77" i="11"/>
  <c r="R77" i="11"/>
  <c r="Q77" i="11"/>
  <c r="P77" i="11"/>
  <c r="N77" i="11"/>
  <c r="M77" i="11"/>
  <c r="K77" i="11"/>
  <c r="J77" i="11"/>
  <c r="I77" i="11"/>
  <c r="H77" i="11"/>
  <c r="G77" i="11"/>
  <c r="AA76" i="11"/>
  <c r="Z76" i="11"/>
  <c r="R76" i="11"/>
  <c r="Q76" i="11"/>
  <c r="P76" i="11"/>
  <c r="N76" i="11"/>
  <c r="M76" i="11"/>
  <c r="K76" i="11"/>
  <c r="J76" i="11"/>
  <c r="I76" i="11"/>
  <c r="H76" i="11"/>
  <c r="G76" i="11"/>
  <c r="AA75" i="11"/>
  <c r="Z75" i="11"/>
  <c r="R75" i="11"/>
  <c r="Q75" i="11"/>
  <c r="P75" i="11"/>
  <c r="N75" i="11"/>
  <c r="M75" i="11"/>
  <c r="K75" i="11"/>
  <c r="J75" i="11"/>
  <c r="I75" i="11"/>
  <c r="H75" i="11"/>
  <c r="G75" i="11"/>
  <c r="AA74" i="11"/>
  <c r="Z74" i="11"/>
  <c r="R74" i="11"/>
  <c r="Q74" i="11"/>
  <c r="P74" i="11"/>
  <c r="N74" i="11"/>
  <c r="M74" i="11"/>
  <c r="K74" i="11"/>
  <c r="J74" i="11"/>
  <c r="I74" i="11"/>
  <c r="H74" i="11"/>
  <c r="G74" i="11"/>
  <c r="AA73" i="11"/>
  <c r="Z73" i="11"/>
  <c r="R73" i="11"/>
  <c r="Q73" i="11"/>
  <c r="P73" i="11"/>
  <c r="N73" i="11"/>
  <c r="M73" i="11"/>
  <c r="K73" i="11"/>
  <c r="J73" i="11"/>
  <c r="I73" i="11"/>
  <c r="H73" i="11"/>
  <c r="G73" i="11"/>
  <c r="AA72" i="11"/>
  <c r="Z72" i="11"/>
  <c r="R72" i="11"/>
  <c r="Q72" i="11"/>
  <c r="P72" i="11"/>
  <c r="N72" i="11"/>
  <c r="M72" i="11"/>
  <c r="K72" i="11"/>
  <c r="J72" i="11"/>
  <c r="I72" i="11"/>
  <c r="H72" i="11"/>
  <c r="G72" i="11"/>
  <c r="AA71" i="11"/>
  <c r="Z71" i="11"/>
  <c r="R71" i="11"/>
  <c r="Q71" i="11"/>
  <c r="P71" i="11"/>
  <c r="N71" i="11"/>
  <c r="M71" i="11"/>
  <c r="K71" i="11"/>
  <c r="J71" i="11"/>
  <c r="I71" i="11"/>
  <c r="H71" i="11"/>
  <c r="G71" i="11"/>
  <c r="AA70" i="11"/>
  <c r="Z70" i="11"/>
  <c r="R70" i="11"/>
  <c r="Q70" i="11"/>
  <c r="P70" i="11"/>
  <c r="N70" i="11"/>
  <c r="M70" i="11"/>
  <c r="K70" i="11"/>
  <c r="J70" i="11"/>
  <c r="I70" i="11"/>
  <c r="H70" i="11"/>
  <c r="G70" i="11"/>
  <c r="AA69" i="11"/>
  <c r="Z69" i="11"/>
  <c r="R69" i="11"/>
  <c r="Q69" i="11"/>
  <c r="P69" i="11"/>
  <c r="N69" i="11"/>
  <c r="M69" i="11"/>
  <c r="K69" i="11"/>
  <c r="J69" i="11"/>
  <c r="I69" i="11"/>
  <c r="H69" i="11"/>
  <c r="G69" i="11"/>
  <c r="AA68" i="11"/>
  <c r="Z68" i="11"/>
  <c r="R68" i="11"/>
  <c r="Q68" i="11"/>
  <c r="P68" i="11"/>
  <c r="N68" i="11"/>
  <c r="M68" i="11"/>
  <c r="K68" i="11"/>
  <c r="J68" i="11"/>
  <c r="I68" i="11"/>
  <c r="H68" i="11"/>
  <c r="G68" i="11"/>
  <c r="AA67" i="11"/>
  <c r="Z67" i="11"/>
  <c r="R67" i="11"/>
  <c r="Q67" i="11"/>
  <c r="P67" i="11"/>
  <c r="N67" i="11"/>
  <c r="M67" i="11"/>
  <c r="K67" i="11"/>
  <c r="J67" i="11"/>
  <c r="I67" i="11"/>
  <c r="H67" i="11"/>
  <c r="G67" i="11"/>
  <c r="AA66" i="11"/>
  <c r="Z66" i="11"/>
  <c r="R66" i="11"/>
  <c r="Q66" i="11"/>
  <c r="P66" i="11"/>
  <c r="N66" i="11"/>
  <c r="M66" i="11"/>
  <c r="K66" i="11"/>
  <c r="J66" i="11"/>
  <c r="I66" i="11"/>
  <c r="H66" i="11"/>
  <c r="G66" i="11"/>
  <c r="AA65" i="11"/>
  <c r="Z65" i="11"/>
  <c r="R65" i="11"/>
  <c r="Q65" i="11"/>
  <c r="P65" i="11"/>
  <c r="N65" i="11"/>
  <c r="M65" i="11"/>
  <c r="K65" i="11"/>
  <c r="J65" i="11"/>
  <c r="I65" i="11"/>
  <c r="H65" i="11"/>
  <c r="G65" i="11"/>
  <c r="AA64" i="11"/>
  <c r="Z64" i="11"/>
  <c r="R64" i="11"/>
  <c r="Q64" i="11"/>
  <c r="P64" i="11"/>
  <c r="N64" i="11"/>
  <c r="M64" i="11"/>
  <c r="K64" i="11"/>
  <c r="J64" i="11"/>
  <c r="I64" i="11"/>
  <c r="H64" i="11"/>
  <c r="G64" i="11"/>
  <c r="AA63" i="11"/>
  <c r="Z63" i="11"/>
  <c r="R63" i="11"/>
  <c r="Q63" i="11"/>
  <c r="P63" i="11"/>
  <c r="N63" i="11"/>
  <c r="M63" i="11"/>
  <c r="K63" i="11"/>
  <c r="J63" i="11"/>
  <c r="I63" i="11"/>
  <c r="H63" i="11"/>
  <c r="G63" i="11"/>
  <c r="AA62" i="11"/>
  <c r="Z62" i="11"/>
  <c r="R62" i="11"/>
  <c r="Q62" i="11"/>
  <c r="P62" i="11"/>
  <c r="N62" i="11"/>
  <c r="M62" i="11"/>
  <c r="K62" i="11"/>
  <c r="J62" i="11"/>
  <c r="I62" i="11"/>
  <c r="H62" i="11"/>
  <c r="G62" i="11"/>
  <c r="AA61" i="11"/>
  <c r="Z61" i="11"/>
  <c r="R61" i="11"/>
  <c r="Q61" i="11"/>
  <c r="P61" i="11"/>
  <c r="N61" i="11"/>
  <c r="M61" i="11"/>
  <c r="K61" i="11"/>
  <c r="J61" i="11"/>
  <c r="I61" i="11"/>
  <c r="H61" i="11"/>
  <c r="G61" i="11"/>
  <c r="AA60" i="11"/>
  <c r="Z60" i="11"/>
  <c r="R60" i="11"/>
  <c r="Q60" i="11"/>
  <c r="P60" i="11"/>
  <c r="N60" i="11"/>
  <c r="M60" i="11"/>
  <c r="K60" i="11"/>
  <c r="J60" i="11"/>
  <c r="I60" i="11"/>
  <c r="H60" i="11"/>
  <c r="G60" i="11"/>
  <c r="AA59" i="11"/>
  <c r="Z59" i="11"/>
  <c r="R59" i="11"/>
  <c r="Q59" i="11"/>
  <c r="P59" i="11"/>
  <c r="N59" i="11"/>
  <c r="M59" i="11"/>
  <c r="K59" i="11"/>
  <c r="J59" i="11"/>
  <c r="I59" i="11"/>
  <c r="H59" i="11"/>
  <c r="G59" i="11"/>
  <c r="AA58" i="11"/>
  <c r="Z58" i="11"/>
  <c r="R58" i="11"/>
  <c r="Q58" i="11"/>
  <c r="P58" i="11"/>
  <c r="N58" i="11"/>
  <c r="M58" i="11"/>
  <c r="K58" i="11"/>
  <c r="J58" i="11"/>
  <c r="I58" i="11"/>
  <c r="H58" i="11"/>
  <c r="G58" i="11"/>
  <c r="AA57" i="11"/>
  <c r="Z57" i="11"/>
  <c r="R57" i="11"/>
  <c r="Q57" i="11"/>
  <c r="P57" i="11"/>
  <c r="N57" i="11"/>
  <c r="M57" i="11"/>
  <c r="K57" i="11"/>
  <c r="J57" i="11"/>
  <c r="I57" i="11"/>
  <c r="H57" i="11"/>
  <c r="G57" i="11"/>
  <c r="AA56" i="11"/>
  <c r="Z56" i="11"/>
  <c r="R56" i="11"/>
  <c r="Q56" i="11"/>
  <c r="P56" i="11"/>
  <c r="N56" i="11"/>
  <c r="M56" i="11"/>
  <c r="K56" i="11"/>
  <c r="J56" i="11"/>
  <c r="I56" i="11"/>
  <c r="H56" i="11"/>
  <c r="G56" i="11"/>
  <c r="AA55" i="11"/>
  <c r="Z55" i="11"/>
  <c r="R55" i="11"/>
  <c r="Q55" i="11"/>
  <c r="P55" i="11"/>
  <c r="N55" i="11"/>
  <c r="M55" i="11"/>
  <c r="K55" i="11"/>
  <c r="J55" i="11"/>
  <c r="I55" i="11"/>
  <c r="H55" i="11"/>
  <c r="G55" i="11"/>
  <c r="AA54" i="11"/>
  <c r="Z54" i="11"/>
  <c r="R54" i="11"/>
  <c r="Q54" i="11"/>
  <c r="P54" i="11"/>
  <c r="N54" i="11"/>
  <c r="M54" i="11"/>
  <c r="K54" i="11"/>
  <c r="J54" i="11"/>
  <c r="I54" i="11"/>
  <c r="H54" i="11"/>
  <c r="G54" i="11"/>
  <c r="AA53" i="11"/>
  <c r="Z53" i="11"/>
  <c r="R53" i="11"/>
  <c r="Q53" i="11"/>
  <c r="P53" i="11"/>
  <c r="N53" i="11"/>
  <c r="M53" i="11"/>
  <c r="K53" i="11"/>
  <c r="J53" i="11"/>
  <c r="I53" i="11"/>
  <c r="H53" i="11"/>
  <c r="G53" i="11"/>
  <c r="AA52" i="11"/>
  <c r="Z52" i="11"/>
  <c r="R52" i="11"/>
  <c r="Q52" i="11"/>
  <c r="P52" i="11"/>
  <c r="N52" i="11"/>
  <c r="M52" i="11"/>
  <c r="K52" i="11"/>
  <c r="J52" i="11"/>
  <c r="I52" i="11"/>
  <c r="H52" i="11"/>
  <c r="G52" i="11"/>
  <c r="AA51" i="11"/>
  <c r="Z51" i="11"/>
  <c r="R51" i="11"/>
  <c r="Q51" i="11"/>
  <c r="P51" i="11"/>
  <c r="N51" i="11"/>
  <c r="M51" i="11"/>
  <c r="K51" i="11"/>
  <c r="J51" i="11"/>
  <c r="I51" i="11"/>
  <c r="H51" i="11"/>
  <c r="G51" i="11"/>
  <c r="AA50" i="11"/>
  <c r="Z50" i="11"/>
  <c r="R50" i="11"/>
  <c r="Q50" i="11"/>
  <c r="P50" i="11"/>
  <c r="N50" i="11"/>
  <c r="M50" i="11"/>
  <c r="K50" i="11"/>
  <c r="J50" i="11"/>
  <c r="I50" i="11"/>
  <c r="H50" i="11"/>
  <c r="G50" i="11"/>
  <c r="AA49" i="11"/>
  <c r="Z49" i="11"/>
  <c r="R49" i="11"/>
  <c r="Q49" i="11"/>
  <c r="P49" i="11"/>
  <c r="N49" i="11"/>
  <c r="M49" i="11"/>
  <c r="K49" i="11"/>
  <c r="J49" i="11"/>
  <c r="I49" i="11"/>
  <c r="H49" i="11"/>
  <c r="G49" i="11"/>
  <c r="AA48" i="11"/>
  <c r="Z48" i="11"/>
  <c r="R48" i="11"/>
  <c r="Q48" i="11"/>
  <c r="P48" i="11"/>
  <c r="N48" i="11"/>
  <c r="M48" i="11"/>
  <c r="K48" i="11"/>
  <c r="J48" i="11"/>
  <c r="I48" i="11"/>
  <c r="H48" i="11"/>
  <c r="G48" i="11"/>
  <c r="AA47" i="11"/>
  <c r="Z47" i="11"/>
  <c r="R47" i="11"/>
  <c r="Q47" i="11"/>
  <c r="P47" i="11"/>
  <c r="N47" i="11"/>
  <c r="M47" i="11"/>
  <c r="K47" i="11"/>
  <c r="J47" i="11"/>
  <c r="I47" i="11"/>
  <c r="H47" i="11"/>
  <c r="G47" i="11"/>
  <c r="AA46" i="11"/>
  <c r="Z46" i="11"/>
  <c r="R46" i="11"/>
  <c r="Q46" i="11"/>
  <c r="P46" i="11"/>
  <c r="N46" i="11"/>
  <c r="M46" i="11"/>
  <c r="K46" i="11"/>
  <c r="J46" i="11"/>
  <c r="I46" i="11"/>
  <c r="H46" i="11"/>
  <c r="G46" i="11"/>
  <c r="AA45" i="11"/>
  <c r="Z45" i="11"/>
  <c r="R45" i="11"/>
  <c r="Q45" i="11"/>
  <c r="P45" i="11"/>
  <c r="N45" i="11"/>
  <c r="M45" i="11"/>
  <c r="K45" i="11"/>
  <c r="J45" i="11"/>
  <c r="I45" i="11"/>
  <c r="H45" i="11"/>
  <c r="G45" i="11"/>
  <c r="AA44" i="11"/>
  <c r="Z44" i="11"/>
  <c r="R44" i="11"/>
  <c r="Q44" i="11"/>
  <c r="P44" i="11"/>
  <c r="N44" i="11"/>
  <c r="M44" i="11"/>
  <c r="K44" i="11"/>
  <c r="J44" i="11"/>
  <c r="I44" i="11"/>
  <c r="H44" i="11"/>
  <c r="G44" i="11"/>
  <c r="AA43" i="11"/>
  <c r="Z43" i="11"/>
  <c r="R43" i="11"/>
  <c r="Q43" i="11"/>
  <c r="P43" i="11"/>
  <c r="N43" i="11"/>
  <c r="M43" i="11"/>
  <c r="K43" i="11"/>
  <c r="J43" i="11"/>
  <c r="I43" i="11"/>
  <c r="H43" i="11"/>
  <c r="G43" i="11"/>
  <c r="AA42" i="11"/>
  <c r="Z42" i="11"/>
  <c r="R42" i="11"/>
  <c r="Q42" i="11"/>
  <c r="P42" i="11"/>
  <c r="N42" i="11"/>
  <c r="M42" i="11"/>
  <c r="K42" i="11"/>
  <c r="J42" i="11"/>
  <c r="I42" i="11"/>
  <c r="H42" i="11"/>
  <c r="G42" i="11"/>
  <c r="AA41" i="11"/>
  <c r="Z41" i="11"/>
  <c r="R41" i="11"/>
  <c r="Q41" i="11"/>
  <c r="P41" i="11"/>
  <c r="N41" i="11"/>
  <c r="M41" i="11"/>
  <c r="K41" i="11"/>
  <c r="J41" i="11"/>
  <c r="I41" i="11"/>
  <c r="H41" i="11"/>
  <c r="G41" i="11"/>
  <c r="AA40" i="11"/>
  <c r="Z40" i="11"/>
  <c r="R40" i="11"/>
  <c r="Q40" i="11"/>
  <c r="P40" i="11"/>
  <c r="N40" i="11"/>
  <c r="M40" i="11"/>
  <c r="K40" i="11"/>
  <c r="J40" i="11"/>
  <c r="I40" i="11"/>
  <c r="H40" i="11"/>
  <c r="G40" i="11"/>
  <c r="AA39" i="11"/>
  <c r="Z39" i="11"/>
  <c r="R39" i="11"/>
  <c r="Q39" i="11"/>
  <c r="P39" i="11"/>
  <c r="N39" i="11"/>
  <c r="M39" i="11"/>
  <c r="K39" i="11"/>
  <c r="J39" i="11"/>
  <c r="I39" i="11"/>
  <c r="H39" i="11"/>
  <c r="G39" i="11"/>
  <c r="AA38" i="11"/>
  <c r="Z38" i="11"/>
  <c r="R38" i="11"/>
  <c r="Q38" i="11"/>
  <c r="P38" i="11"/>
  <c r="N38" i="11"/>
  <c r="M38" i="11"/>
  <c r="K38" i="11"/>
  <c r="J38" i="11"/>
  <c r="I38" i="11"/>
  <c r="H38" i="11"/>
  <c r="G38" i="11"/>
  <c r="AA37" i="11"/>
  <c r="Z37" i="11"/>
  <c r="R37" i="11"/>
  <c r="Q37" i="11"/>
  <c r="P37" i="11"/>
  <c r="N37" i="11"/>
  <c r="M37" i="11"/>
  <c r="K37" i="11"/>
  <c r="J37" i="11"/>
  <c r="I37" i="11"/>
  <c r="H37" i="11"/>
  <c r="G37" i="11"/>
  <c r="AA36" i="11"/>
  <c r="Z36" i="11"/>
  <c r="R36" i="11"/>
  <c r="Q36" i="11"/>
  <c r="P36" i="11"/>
  <c r="N36" i="11"/>
  <c r="M36" i="11"/>
  <c r="K36" i="11"/>
  <c r="J36" i="11"/>
  <c r="I36" i="11"/>
  <c r="H36" i="11"/>
  <c r="G36" i="11"/>
  <c r="AA35" i="11"/>
  <c r="Z35" i="11"/>
  <c r="R35" i="11"/>
  <c r="Q35" i="11"/>
  <c r="P35" i="11"/>
  <c r="N35" i="11"/>
  <c r="M35" i="11"/>
  <c r="K35" i="11"/>
  <c r="J35" i="11"/>
  <c r="I35" i="11"/>
  <c r="H35" i="11"/>
  <c r="G35" i="11"/>
  <c r="AA34" i="11"/>
  <c r="Z34" i="11"/>
  <c r="R34" i="11"/>
  <c r="Q34" i="11"/>
  <c r="P34" i="11"/>
  <c r="N34" i="11"/>
  <c r="M34" i="11"/>
  <c r="K34" i="11"/>
  <c r="J34" i="11"/>
  <c r="I34" i="11"/>
  <c r="H34" i="11"/>
  <c r="G34" i="11"/>
  <c r="AA33" i="11"/>
  <c r="Z33" i="11"/>
  <c r="R33" i="11"/>
  <c r="Q33" i="11"/>
  <c r="P33" i="11"/>
  <c r="N33" i="11"/>
  <c r="M33" i="11"/>
  <c r="K33" i="11"/>
  <c r="J33" i="11"/>
  <c r="I33" i="11"/>
  <c r="H33" i="11"/>
  <c r="G33" i="11"/>
  <c r="AA32" i="11"/>
  <c r="Z32" i="11"/>
  <c r="R32" i="11"/>
  <c r="Q32" i="11"/>
  <c r="P32" i="11"/>
  <c r="N32" i="11"/>
  <c r="M32" i="11"/>
  <c r="K32" i="11"/>
  <c r="J32" i="11"/>
  <c r="I32" i="11"/>
  <c r="H32" i="11"/>
  <c r="G32" i="11"/>
  <c r="AA31" i="11"/>
  <c r="Z31" i="11"/>
  <c r="R31" i="11"/>
  <c r="Q31" i="11"/>
  <c r="P31" i="11"/>
  <c r="N31" i="11"/>
  <c r="M31" i="11"/>
  <c r="K31" i="11"/>
  <c r="J31" i="11"/>
  <c r="I31" i="11"/>
  <c r="H31" i="11"/>
  <c r="G31" i="11"/>
  <c r="AA30" i="11"/>
  <c r="Z30" i="11"/>
  <c r="R30" i="11"/>
  <c r="Q30" i="11"/>
  <c r="P30" i="11"/>
  <c r="N30" i="11"/>
  <c r="M30" i="11"/>
  <c r="K30" i="11"/>
  <c r="J30" i="11"/>
  <c r="I30" i="11"/>
  <c r="H30" i="11"/>
  <c r="G30" i="11"/>
  <c r="AA29" i="11"/>
  <c r="Z29" i="11"/>
  <c r="R29" i="11"/>
  <c r="Q29" i="11"/>
  <c r="P29" i="11"/>
  <c r="N29" i="11"/>
  <c r="M29" i="11"/>
  <c r="K29" i="11"/>
  <c r="J29" i="11"/>
  <c r="I29" i="11"/>
  <c r="H29" i="11"/>
  <c r="G29" i="11"/>
  <c r="AA28" i="11"/>
  <c r="Z28" i="11"/>
  <c r="R28" i="11"/>
  <c r="Q28" i="11"/>
  <c r="P28" i="11"/>
  <c r="N28" i="11"/>
  <c r="M28" i="11"/>
  <c r="K28" i="11"/>
  <c r="J28" i="11"/>
  <c r="I28" i="11"/>
  <c r="H28" i="11"/>
  <c r="G28" i="11"/>
  <c r="AA27" i="11"/>
  <c r="Z27" i="11"/>
  <c r="R27" i="11"/>
  <c r="Q27" i="11"/>
  <c r="P27" i="11"/>
  <c r="N27" i="11"/>
  <c r="M27" i="11"/>
  <c r="K27" i="11"/>
  <c r="J27" i="11"/>
  <c r="I27" i="11"/>
  <c r="H27" i="11"/>
  <c r="G27" i="11"/>
  <c r="AA26" i="11"/>
  <c r="Z26" i="11"/>
  <c r="R26" i="11"/>
  <c r="Q26" i="11"/>
  <c r="P26" i="11"/>
  <c r="N26" i="11"/>
  <c r="M26" i="11"/>
  <c r="K26" i="11"/>
  <c r="J26" i="11"/>
  <c r="I26" i="11"/>
  <c r="H26" i="11"/>
  <c r="G26" i="11"/>
  <c r="AA25" i="11"/>
  <c r="Z25" i="11"/>
  <c r="R25" i="11"/>
  <c r="Q25" i="11"/>
  <c r="P25" i="11"/>
  <c r="N25" i="11"/>
  <c r="M25" i="11"/>
  <c r="K25" i="11"/>
  <c r="J25" i="11"/>
  <c r="I25" i="11"/>
  <c r="H25" i="11"/>
  <c r="G25" i="11"/>
  <c r="AA24" i="11"/>
  <c r="Z24" i="11"/>
  <c r="R24" i="11"/>
  <c r="Q24" i="11"/>
  <c r="P24" i="11"/>
  <c r="N24" i="11"/>
  <c r="M24" i="11"/>
  <c r="K24" i="11"/>
  <c r="J24" i="11"/>
  <c r="I24" i="11"/>
  <c r="H24" i="11"/>
  <c r="G24" i="11"/>
  <c r="AA23" i="11"/>
  <c r="Z23" i="11"/>
  <c r="R23" i="11"/>
  <c r="Q23" i="11"/>
  <c r="P23" i="11"/>
  <c r="N23" i="11"/>
  <c r="M23" i="11"/>
  <c r="K23" i="11"/>
  <c r="J23" i="11"/>
  <c r="I23" i="11"/>
  <c r="H23" i="11"/>
  <c r="G23" i="11"/>
  <c r="AA22" i="11"/>
  <c r="Z22" i="11"/>
  <c r="R22" i="11"/>
  <c r="Q22" i="11"/>
  <c r="P22" i="11"/>
  <c r="N22" i="11"/>
  <c r="M22" i="11"/>
  <c r="K22" i="11"/>
  <c r="J22" i="11"/>
  <c r="I22" i="11"/>
  <c r="H22" i="11"/>
  <c r="G22" i="11"/>
  <c r="AA21" i="11"/>
  <c r="Z21" i="11"/>
  <c r="R21" i="11"/>
  <c r="Q21" i="11"/>
  <c r="P21" i="11"/>
  <c r="N21" i="11"/>
  <c r="M21" i="11"/>
  <c r="K21" i="11"/>
  <c r="J21" i="11"/>
  <c r="I21" i="11"/>
  <c r="H21" i="11"/>
  <c r="G21" i="11"/>
  <c r="AA20" i="11"/>
  <c r="Z20" i="11"/>
  <c r="R20" i="11"/>
  <c r="Q20" i="11"/>
  <c r="P20" i="11"/>
  <c r="N20" i="11"/>
  <c r="M20" i="11"/>
  <c r="K20" i="11"/>
  <c r="J20" i="11"/>
  <c r="I20" i="11"/>
  <c r="H20" i="11"/>
  <c r="G20" i="11"/>
  <c r="AA19" i="11"/>
  <c r="Z19" i="11"/>
  <c r="R19" i="11"/>
  <c r="Q19" i="11"/>
  <c r="P19" i="11"/>
  <c r="N19" i="11"/>
  <c r="M19" i="11"/>
  <c r="K19" i="11"/>
  <c r="J19" i="11"/>
  <c r="I19" i="11"/>
  <c r="H19" i="11"/>
  <c r="G19" i="11"/>
  <c r="AA18" i="11"/>
  <c r="Z18" i="11"/>
  <c r="R18" i="11"/>
  <c r="Q18" i="11"/>
  <c r="P18" i="11"/>
  <c r="N18" i="11"/>
  <c r="M18" i="11"/>
  <c r="K18" i="11"/>
  <c r="J18" i="11"/>
  <c r="I18" i="11"/>
  <c r="H18" i="11"/>
  <c r="G18" i="11"/>
  <c r="AA17" i="11"/>
  <c r="Z17" i="11"/>
  <c r="R17" i="11"/>
  <c r="Q17" i="11"/>
  <c r="P17" i="11"/>
  <c r="N17" i="11"/>
  <c r="M17" i="11"/>
  <c r="K17" i="11"/>
  <c r="J17" i="11"/>
  <c r="I17" i="11"/>
  <c r="H17" i="11"/>
  <c r="G17" i="11"/>
  <c r="AA16" i="11"/>
  <c r="Z16" i="11"/>
  <c r="R16" i="11"/>
  <c r="Q16" i="11"/>
  <c r="P16" i="11"/>
  <c r="N16" i="11"/>
  <c r="M16" i="11"/>
  <c r="K16" i="11"/>
  <c r="J16" i="11"/>
  <c r="I16" i="11"/>
  <c r="H16" i="11"/>
  <c r="G16" i="11"/>
  <c r="AA15" i="11"/>
  <c r="Z15" i="11"/>
  <c r="R15" i="11"/>
  <c r="Q15" i="11"/>
  <c r="P15" i="11"/>
  <c r="N15" i="11"/>
  <c r="M15" i="11"/>
  <c r="K15" i="11"/>
  <c r="J15" i="11"/>
  <c r="I15" i="11"/>
  <c r="H15" i="11"/>
  <c r="G15" i="11"/>
  <c r="AA14" i="11"/>
  <c r="Z14" i="11"/>
  <c r="R14" i="11"/>
  <c r="Q14" i="11"/>
  <c r="P14" i="11"/>
  <c r="N14" i="11"/>
  <c r="M14" i="11"/>
  <c r="K14" i="11"/>
  <c r="J14" i="11"/>
  <c r="I14" i="11"/>
  <c r="H14" i="11"/>
  <c r="G14" i="11"/>
  <c r="AW7" i="11"/>
  <c r="W6" i="24"/>
  <c r="V6" i="24"/>
  <c r="K6" i="24"/>
  <c r="B158" i="11"/>
  <c r="I6" i="24"/>
  <c r="H6" i="24"/>
  <c r="B160" i="37" s="1"/>
  <c r="X5" i="24"/>
  <c r="EC2" i="35"/>
  <c r="DV2" i="35"/>
  <c r="DO2" i="35"/>
  <c r="DH2" i="35"/>
  <c r="CU2" i="35"/>
  <c r="CN2" i="35"/>
  <c r="CG2" i="35"/>
  <c r="BZ2" i="35"/>
  <c r="BM2" i="35"/>
  <c r="BF2" i="35"/>
  <c r="AY2" i="35"/>
  <c r="AR2" i="35"/>
  <c r="AE2" i="35"/>
  <c r="X2" i="35"/>
  <c r="Q2" i="35"/>
  <c r="J2" i="35"/>
  <c r="AX7" i="36" l="1"/>
  <c r="S7" i="36"/>
  <c r="S8" i="36" s="1"/>
  <c r="S83" i="36" s="1"/>
  <c r="S155" i="36" s="1"/>
  <c r="U7" i="36"/>
  <c r="U16" i="36" s="1"/>
  <c r="V7" i="36"/>
  <c r="W7" i="36"/>
  <c r="W29" i="36" s="1"/>
  <c r="AT7" i="36"/>
  <c r="AT8" i="36" s="1"/>
  <c r="AU7" i="36"/>
  <c r="AU8" i="36" s="1"/>
  <c r="AV7" i="36"/>
  <c r="AY7" i="36"/>
  <c r="X6" i="24"/>
  <c r="AU7" i="11"/>
  <c r="AU8" i="11" s="1"/>
  <c r="V7" i="11"/>
  <c r="AV7" i="11"/>
  <c r="S7" i="11"/>
  <c r="S8" i="11" s="1"/>
  <c r="S81" i="11" s="1"/>
  <c r="S153" i="11" s="1"/>
  <c r="AT7" i="11"/>
  <c r="AT8" i="11" s="1"/>
  <c r="AY7" i="11"/>
  <c r="U7" i="11"/>
  <c r="U82" i="11" s="1"/>
  <c r="W7" i="11"/>
  <c r="W69" i="11" s="1"/>
  <c r="AX7" i="11"/>
  <c r="T7" i="11"/>
  <c r="T8" i="11" s="1"/>
  <c r="X7" i="11"/>
  <c r="T7" i="36"/>
  <c r="T8" i="36" s="1"/>
  <c r="X7" i="36"/>
  <c r="B161" i="38"/>
  <c r="AX164" i="37"/>
  <c r="AI164" i="37"/>
  <c r="V164" i="37"/>
  <c r="K164" i="37"/>
  <c r="G164" i="37"/>
  <c r="AW164" i="37"/>
  <c r="AL164" i="37"/>
  <c r="AH164" i="37"/>
  <c r="U164" i="37"/>
  <c r="J164" i="37"/>
  <c r="AC160" i="37"/>
  <c r="L166" i="37"/>
  <c r="AM166" i="37" s="1"/>
  <c r="AV164" i="37"/>
  <c r="AK164" i="37"/>
  <c r="X164" i="37"/>
  <c r="M164" i="37"/>
  <c r="I164" i="37"/>
  <c r="AY164" i="37"/>
  <c r="AN164" i="37"/>
  <c r="AJ164" i="37"/>
  <c r="W164" i="37"/>
  <c r="H164" i="37"/>
  <c r="B160" i="36"/>
  <c r="B160" i="38"/>
  <c r="B160" i="11"/>
  <c r="S7" i="37"/>
  <c r="S8" i="37" s="1"/>
  <c r="S83" i="37" s="1"/>
  <c r="S155" i="37" s="1"/>
  <c r="AT7" i="37"/>
  <c r="AT8" i="37" s="1"/>
  <c r="AY7" i="37"/>
  <c r="V7" i="37"/>
  <c r="AV7" i="37"/>
  <c r="W7" i="37"/>
  <c r="W21" i="37" s="1"/>
  <c r="AX7" i="37"/>
  <c r="U7" i="37"/>
  <c r="U71" i="37" s="1"/>
  <c r="AU7" i="37"/>
  <c r="AU8" i="37" s="1"/>
  <c r="T7" i="37"/>
  <c r="T8" i="37" s="1"/>
  <c r="X7" i="37"/>
  <c r="U7" i="38"/>
  <c r="AT7" i="38"/>
  <c r="AT8" i="38" s="1"/>
  <c r="AX7" i="38"/>
  <c r="V7" i="38"/>
  <c r="AU7" i="38"/>
  <c r="AU8" i="38" s="1"/>
  <c r="AY7" i="38"/>
  <c r="S7" i="38"/>
  <c r="S8" i="38" s="1"/>
  <c r="W7" i="38"/>
  <c r="AV7" i="38"/>
  <c r="T7" i="38"/>
  <c r="T8" i="38" s="1"/>
  <c r="X7" i="38"/>
  <c r="B159" i="38"/>
  <c r="AC159" i="38" s="1"/>
  <c r="O84" i="38"/>
  <c r="O80" i="38"/>
  <c r="O76" i="38"/>
  <c r="O72" i="38"/>
  <c r="O68" i="38"/>
  <c r="O64" i="38"/>
  <c r="O60" i="38"/>
  <c r="O56" i="38"/>
  <c r="O52" i="38"/>
  <c r="O48" i="38"/>
  <c r="O44" i="38"/>
  <c r="O40" i="38"/>
  <c r="O36" i="38"/>
  <c r="O32" i="38"/>
  <c r="O28" i="38"/>
  <c r="O24" i="38"/>
  <c r="O23" i="38"/>
  <c r="O22" i="38"/>
  <c r="O21" i="38"/>
  <c r="O20" i="38"/>
  <c r="O19" i="38"/>
  <c r="O18" i="38"/>
  <c r="O17" i="38"/>
  <c r="O16" i="38"/>
  <c r="O15" i="38"/>
  <c r="O14" i="38"/>
  <c r="AY11" i="38"/>
  <c r="AS11" i="38"/>
  <c r="AO11" i="38"/>
  <c r="AK11" i="38"/>
  <c r="Z11" i="38"/>
  <c r="Z12" i="38" s="1"/>
  <c r="U11" i="38"/>
  <c r="U12" i="38" s="1"/>
  <c r="O11" i="38"/>
  <c r="K11" i="38"/>
  <c r="G11" i="38"/>
  <c r="G12" i="38" s="1"/>
  <c r="O81" i="38"/>
  <c r="O77" i="38"/>
  <c r="O73" i="38"/>
  <c r="O69" i="38"/>
  <c r="O65" i="38"/>
  <c r="O61" i="38"/>
  <c r="O57" i="38"/>
  <c r="O53" i="38"/>
  <c r="O49" i="38"/>
  <c r="O45" i="38"/>
  <c r="O41" i="38"/>
  <c r="O37" i="38"/>
  <c r="O33" i="38"/>
  <c r="O29" i="38"/>
  <c r="O25" i="38"/>
  <c r="AX11" i="38"/>
  <c r="AR11" i="38"/>
  <c r="AN11" i="38"/>
  <c r="AJ11" i="38"/>
  <c r="X11" i="38"/>
  <c r="R11" i="38"/>
  <c r="N11" i="38"/>
  <c r="J11" i="38"/>
  <c r="O82" i="38"/>
  <c r="O78" i="38"/>
  <c r="O74" i="38"/>
  <c r="O70" i="38"/>
  <c r="O66" i="38"/>
  <c r="O62" i="38"/>
  <c r="O58" i="38"/>
  <c r="O54" i="38"/>
  <c r="O50" i="38"/>
  <c r="O46" i="38"/>
  <c r="O42" i="38"/>
  <c r="O38" i="38"/>
  <c r="O34" i="38"/>
  <c r="O30" i="38"/>
  <c r="O26" i="38"/>
  <c r="AW11" i="38"/>
  <c r="AW12" i="38" s="1"/>
  <c r="AQ11" i="38"/>
  <c r="AM11" i="38"/>
  <c r="AM160" i="38" s="1"/>
  <c r="AI11" i="38"/>
  <c r="W11" i="38"/>
  <c r="Q11" i="38"/>
  <c r="M11" i="38"/>
  <c r="I11" i="38"/>
  <c r="O83" i="38"/>
  <c r="O79" i="38"/>
  <c r="O75" i="38"/>
  <c r="O71" i="38"/>
  <c r="O67" i="38"/>
  <c r="O63" i="38"/>
  <c r="O59" i="38"/>
  <c r="O55" i="38"/>
  <c r="O51" i="38"/>
  <c r="O47" i="38"/>
  <c r="O43" i="38"/>
  <c r="O39" i="38"/>
  <c r="O35" i="38"/>
  <c r="O31" i="38"/>
  <c r="O27" i="38"/>
  <c r="BA11" i="38"/>
  <c r="BA12" i="38" s="1"/>
  <c r="AV11" i="38"/>
  <c r="AV12" i="38" s="1"/>
  <c r="AP11" i="38"/>
  <c r="AL11" i="38"/>
  <c r="AH11" i="38"/>
  <c r="AH12" i="38" s="1"/>
  <c r="V11" i="38"/>
  <c r="V12" i="38" s="1"/>
  <c r="P11" i="38"/>
  <c r="L11" i="38"/>
  <c r="L160" i="38" s="1"/>
  <c r="H11" i="38"/>
  <c r="B159" i="37"/>
  <c r="AC159" i="37" s="1"/>
  <c r="O82" i="37"/>
  <c r="O78" i="37"/>
  <c r="O74" i="37"/>
  <c r="O70" i="37"/>
  <c r="O66" i="37"/>
  <c r="O62" i="37"/>
  <c r="O58" i="37"/>
  <c r="O54" i="37"/>
  <c r="O50" i="37"/>
  <c r="O46" i="37"/>
  <c r="O42" i="37"/>
  <c r="O38" i="37"/>
  <c r="O34" i="37"/>
  <c r="O30" i="37"/>
  <c r="O26" i="37"/>
  <c r="AW11" i="37"/>
  <c r="AW12" i="37" s="1"/>
  <c r="AQ11" i="37"/>
  <c r="AM11" i="37"/>
  <c r="AM160" i="37" s="1"/>
  <c r="AI11" i="37"/>
  <c r="W11" i="37"/>
  <c r="Q11" i="37"/>
  <c r="M11" i="37"/>
  <c r="I11" i="37"/>
  <c r="O83" i="37"/>
  <c r="O79" i="37"/>
  <c r="O75" i="37"/>
  <c r="O71" i="37"/>
  <c r="O67" i="37"/>
  <c r="O63" i="37"/>
  <c r="O59" i="37"/>
  <c r="O55" i="37"/>
  <c r="O51" i="37"/>
  <c r="O47" i="37"/>
  <c r="O43" i="37"/>
  <c r="O39" i="37"/>
  <c r="O35" i="37"/>
  <c r="O31" i="37"/>
  <c r="O27" i="37"/>
  <c r="BA11" i="37"/>
  <c r="BA12" i="37" s="1"/>
  <c r="AV11" i="37"/>
  <c r="AV12" i="37" s="1"/>
  <c r="AP11" i="37"/>
  <c r="AL11" i="37"/>
  <c r="AH11" i="37"/>
  <c r="AH12" i="37" s="1"/>
  <c r="V11" i="37"/>
  <c r="V12" i="37" s="1"/>
  <c r="P11" i="37"/>
  <c r="L11" i="37"/>
  <c r="L160" i="37" s="1"/>
  <c r="H11" i="37"/>
  <c r="O84" i="37"/>
  <c r="O80" i="37"/>
  <c r="O76" i="37"/>
  <c r="O72" i="37"/>
  <c r="O68" i="37"/>
  <c r="O64" i="37"/>
  <c r="O60" i="37"/>
  <c r="O56" i="37"/>
  <c r="O52" i="37"/>
  <c r="O48" i="37"/>
  <c r="O44" i="37"/>
  <c r="O40" i="37"/>
  <c r="O36" i="37"/>
  <c r="O32" i="37"/>
  <c r="O28" i="37"/>
  <c r="O24" i="37"/>
  <c r="O23" i="37"/>
  <c r="O22" i="37"/>
  <c r="O21" i="37"/>
  <c r="O20" i="37"/>
  <c r="O19" i="37"/>
  <c r="O18" i="37"/>
  <c r="O17" i="37"/>
  <c r="O16" i="37"/>
  <c r="O15" i="37"/>
  <c r="O14" i="37"/>
  <c r="AY11" i="37"/>
  <c r="AS11" i="37"/>
  <c r="AO11" i="37"/>
  <c r="AK11" i="37"/>
  <c r="Z11" i="37"/>
  <c r="Z12" i="37" s="1"/>
  <c r="U11" i="37"/>
  <c r="U12" i="37" s="1"/>
  <c r="O11" i="37"/>
  <c r="K11" i="37"/>
  <c r="G11" i="37"/>
  <c r="G12" i="37" s="1"/>
  <c r="O81" i="37"/>
  <c r="O77" i="37"/>
  <c r="O73" i="37"/>
  <c r="O69" i="37"/>
  <c r="O65" i="37"/>
  <c r="O61" i="37"/>
  <c r="O57" i="37"/>
  <c r="O53" i="37"/>
  <c r="O49" i="37"/>
  <c r="O45" i="37"/>
  <c r="O41" i="37"/>
  <c r="O37" i="37"/>
  <c r="O33" i="37"/>
  <c r="O29" i="37"/>
  <c r="O25" i="37"/>
  <c r="AX11" i="37"/>
  <c r="AR11" i="37"/>
  <c r="AN11" i="37"/>
  <c r="AJ11" i="37"/>
  <c r="X11" i="37"/>
  <c r="R11" i="37"/>
  <c r="N11" i="37"/>
  <c r="J11" i="37"/>
  <c r="B159" i="36"/>
  <c r="AC159" i="36" s="1"/>
  <c r="O84" i="36"/>
  <c r="O80" i="36"/>
  <c r="O76" i="36"/>
  <c r="O72" i="36"/>
  <c r="O68" i="36"/>
  <c r="O64" i="36"/>
  <c r="O60" i="36"/>
  <c r="O56" i="36"/>
  <c r="O52" i="36"/>
  <c r="O48" i="36"/>
  <c r="O44" i="36"/>
  <c r="O40" i="36"/>
  <c r="O36" i="36"/>
  <c r="O32" i="36"/>
  <c r="O28" i="36"/>
  <c r="O24" i="36"/>
  <c r="O23" i="36"/>
  <c r="O22" i="36"/>
  <c r="O21" i="36"/>
  <c r="O20" i="36"/>
  <c r="O19" i="36"/>
  <c r="O18" i="36"/>
  <c r="O17" i="36"/>
  <c r="O16" i="36"/>
  <c r="O15" i="36"/>
  <c r="O14" i="36"/>
  <c r="AY11" i="36"/>
  <c r="AS11" i="36"/>
  <c r="AO11" i="36"/>
  <c r="AK11" i="36"/>
  <c r="Z11" i="36"/>
  <c r="Z12" i="36" s="1"/>
  <c r="U11" i="36"/>
  <c r="U12" i="36" s="1"/>
  <c r="O11" i="36"/>
  <c r="K11" i="36"/>
  <c r="G11" i="36"/>
  <c r="G12" i="36" s="1"/>
  <c r="O81" i="36"/>
  <c r="O77" i="36"/>
  <c r="O73" i="36"/>
  <c r="O69" i="36"/>
  <c r="O65" i="36"/>
  <c r="O61" i="36"/>
  <c r="O57" i="36"/>
  <c r="O53" i="36"/>
  <c r="O49" i="36"/>
  <c r="O45" i="36"/>
  <c r="O41" i="36"/>
  <c r="O37" i="36"/>
  <c r="O33" i="36"/>
  <c r="O29" i="36"/>
  <c r="O25" i="36"/>
  <c r="AX11" i="36"/>
  <c r="AR11" i="36"/>
  <c r="AN11" i="36"/>
  <c r="AJ11" i="36"/>
  <c r="X11" i="36"/>
  <c r="R11" i="36"/>
  <c r="N11" i="36"/>
  <c r="J11" i="36"/>
  <c r="O82" i="36"/>
  <c r="O78" i="36"/>
  <c r="O74" i="36"/>
  <c r="O70" i="36"/>
  <c r="O66" i="36"/>
  <c r="O62" i="36"/>
  <c r="O58" i="36"/>
  <c r="O54" i="36"/>
  <c r="O50" i="36"/>
  <c r="O46" i="36"/>
  <c r="O42" i="36"/>
  <c r="O38" i="36"/>
  <c r="O34" i="36"/>
  <c r="O30" i="36"/>
  <c r="O26" i="36"/>
  <c r="AW11" i="36"/>
  <c r="AW12" i="36" s="1"/>
  <c r="AQ11" i="36"/>
  <c r="AM11" i="36"/>
  <c r="AM160" i="36" s="1"/>
  <c r="AI11" i="36"/>
  <c r="W11" i="36"/>
  <c r="Q11" i="36"/>
  <c r="M11" i="36"/>
  <c r="I11" i="36"/>
  <c r="O83" i="36"/>
  <c r="O79" i="36"/>
  <c r="O75" i="36"/>
  <c r="O71" i="36"/>
  <c r="O67" i="36"/>
  <c r="O63" i="36"/>
  <c r="O59" i="36"/>
  <c r="O55" i="36"/>
  <c r="O51" i="36"/>
  <c r="O47" i="36"/>
  <c r="O43" i="36"/>
  <c r="O39" i="36"/>
  <c r="O35" i="36"/>
  <c r="O31" i="36"/>
  <c r="O27" i="36"/>
  <c r="BA11" i="36"/>
  <c r="BA12" i="36" s="1"/>
  <c r="AV11" i="36"/>
  <c r="AV12" i="36" s="1"/>
  <c r="AP11" i="36"/>
  <c r="AL11" i="36"/>
  <c r="AH11" i="36"/>
  <c r="AH12" i="36" s="1"/>
  <c r="V11" i="36"/>
  <c r="V12" i="36" s="1"/>
  <c r="P11" i="36"/>
  <c r="L11" i="36"/>
  <c r="L160" i="36" s="1"/>
  <c r="H11" i="36"/>
  <c r="B159" i="11"/>
  <c r="AC159" i="11" s="1"/>
  <c r="G11" i="11"/>
  <c r="G12" i="11" s="1"/>
  <c r="K11" i="11"/>
  <c r="O11" i="11"/>
  <c r="U11" i="11"/>
  <c r="U12" i="11" s="1"/>
  <c r="Z11" i="11"/>
  <c r="Z12" i="11" s="1"/>
  <c r="AK11" i="11"/>
  <c r="AO11" i="11"/>
  <c r="AS11" i="11"/>
  <c r="AY11" i="11"/>
  <c r="O14" i="11"/>
  <c r="O15" i="11"/>
  <c r="O16" i="11"/>
  <c r="O17" i="11"/>
  <c r="O18" i="11"/>
  <c r="O19" i="11"/>
  <c r="O20" i="11"/>
  <c r="O21" i="11"/>
  <c r="O22" i="11"/>
  <c r="O23" i="11"/>
  <c r="O24" i="11"/>
  <c r="O28" i="11"/>
  <c r="O32" i="11"/>
  <c r="O36" i="11"/>
  <c r="O40" i="11"/>
  <c r="O44" i="11"/>
  <c r="O48" i="11"/>
  <c r="O52" i="11"/>
  <c r="O56" i="11"/>
  <c r="O60" i="11"/>
  <c r="O64" i="11"/>
  <c r="O68" i="11"/>
  <c r="O72" i="11"/>
  <c r="O76" i="11"/>
  <c r="O80" i="11"/>
  <c r="O84" i="11"/>
  <c r="H11" i="11"/>
  <c r="L11" i="11"/>
  <c r="L160" i="11" s="1"/>
  <c r="P11" i="11"/>
  <c r="V11" i="11"/>
  <c r="V12" i="11" s="1"/>
  <c r="AH11" i="11"/>
  <c r="AH12" i="11" s="1"/>
  <c r="AL11" i="11"/>
  <c r="AP11" i="11"/>
  <c r="AV11" i="11"/>
  <c r="AV12" i="11" s="1"/>
  <c r="BA11" i="11"/>
  <c r="BA12" i="11" s="1"/>
  <c r="O27" i="11"/>
  <c r="O31" i="11"/>
  <c r="O35" i="11"/>
  <c r="O39" i="11"/>
  <c r="O43" i="11"/>
  <c r="O47" i="11"/>
  <c r="O51" i="11"/>
  <c r="O55" i="11"/>
  <c r="O59" i="11"/>
  <c r="O63" i="11"/>
  <c r="O67" i="11"/>
  <c r="O71" i="11"/>
  <c r="O75" i="11"/>
  <c r="O79" i="11"/>
  <c r="O83" i="11"/>
  <c r="I11" i="11"/>
  <c r="M11" i="11"/>
  <c r="Q11" i="11"/>
  <c r="W11" i="11"/>
  <c r="AI11" i="11"/>
  <c r="AM11" i="11"/>
  <c r="AM160" i="11" s="1"/>
  <c r="AQ11" i="11"/>
  <c r="AW11" i="11"/>
  <c r="AW12" i="11" s="1"/>
  <c r="O26" i="11"/>
  <c r="O30" i="11"/>
  <c r="O34" i="11"/>
  <c r="O38" i="11"/>
  <c r="O42" i="11"/>
  <c r="O46" i="11"/>
  <c r="O50" i="11"/>
  <c r="O54" i="11"/>
  <c r="O58" i="11"/>
  <c r="O62" i="11"/>
  <c r="O66" i="11"/>
  <c r="O70" i="11"/>
  <c r="O74" i="11"/>
  <c r="O78" i="11"/>
  <c r="O82" i="11"/>
  <c r="J11" i="11"/>
  <c r="N11" i="11"/>
  <c r="R11" i="11"/>
  <c r="X11" i="11"/>
  <c r="AJ11" i="11"/>
  <c r="AN11" i="11"/>
  <c r="AR11" i="11"/>
  <c r="AX11" i="11"/>
  <c r="O25" i="11"/>
  <c r="O29" i="11"/>
  <c r="O33" i="11"/>
  <c r="O37" i="11"/>
  <c r="O41" i="11"/>
  <c r="O45" i="11"/>
  <c r="O49" i="11"/>
  <c r="O53" i="11"/>
  <c r="O57" i="11"/>
  <c r="O61" i="11"/>
  <c r="O65" i="11"/>
  <c r="O69" i="11"/>
  <c r="O73" i="11"/>
  <c r="O77" i="11"/>
  <c r="O81" i="11"/>
  <c r="G160" i="11"/>
  <c r="AC158" i="11"/>
  <c r="M158" i="11"/>
  <c r="B158" i="38"/>
  <c r="B158" i="37"/>
  <c r="B158" i="36"/>
  <c r="U74" i="36" l="1"/>
  <c r="U20" i="36"/>
  <c r="W62" i="36"/>
  <c r="U17" i="36"/>
  <c r="U26" i="36"/>
  <c r="U98" i="36" s="1"/>
  <c r="U82" i="36"/>
  <c r="U154" i="36" s="1"/>
  <c r="U27" i="36"/>
  <c r="U99" i="36" s="1"/>
  <c r="U24" i="36"/>
  <c r="U96" i="36" s="1"/>
  <c r="S41" i="36"/>
  <c r="S113" i="36" s="1"/>
  <c r="U21" i="36"/>
  <c r="U93" i="36" s="1"/>
  <c r="W43" i="36"/>
  <c r="S50" i="36"/>
  <c r="S122" i="36" s="1"/>
  <c r="U31" i="36"/>
  <c r="U103" i="36" s="1"/>
  <c r="U78" i="36"/>
  <c r="U150" i="36" s="1"/>
  <c r="S22" i="36"/>
  <c r="S94" i="36" s="1"/>
  <c r="S49" i="36"/>
  <c r="S121" i="36" s="1"/>
  <c r="U25" i="36"/>
  <c r="U97" i="36" s="1"/>
  <c r="W70" i="36"/>
  <c r="W19" i="36"/>
  <c r="W46" i="36"/>
  <c r="S54" i="36"/>
  <c r="S126" i="36" s="1"/>
  <c r="W51" i="36"/>
  <c r="W54" i="36"/>
  <c r="W26" i="36"/>
  <c r="W59" i="36"/>
  <c r="S27" i="36"/>
  <c r="S99" i="36" s="1"/>
  <c r="W78" i="36"/>
  <c r="U32" i="36"/>
  <c r="U23" i="36"/>
  <c r="U95" i="36" s="1"/>
  <c r="W83" i="36"/>
  <c r="U22" i="36"/>
  <c r="U94" i="36" s="1"/>
  <c r="U40" i="36"/>
  <c r="U112" i="36" s="1"/>
  <c r="U42" i="36"/>
  <c r="U114" i="36" s="1"/>
  <c r="U48" i="36"/>
  <c r="U120" i="36" s="1"/>
  <c r="U50" i="36"/>
  <c r="U122" i="36" s="1"/>
  <c r="U54" i="36"/>
  <c r="U56" i="36"/>
  <c r="U128" i="36" s="1"/>
  <c r="U66" i="36"/>
  <c r="U138" i="36" s="1"/>
  <c r="U30" i="36"/>
  <c r="U102" i="36" s="1"/>
  <c r="U72" i="36"/>
  <c r="U144" i="36" s="1"/>
  <c r="U62" i="36"/>
  <c r="U134" i="36" s="1"/>
  <c r="U64" i="36"/>
  <c r="U136" i="36" s="1"/>
  <c r="AA90" i="37"/>
  <c r="AA122" i="37"/>
  <c r="AA154" i="37"/>
  <c r="AA91" i="37"/>
  <c r="AA123" i="37"/>
  <c r="AA155" i="37"/>
  <c r="AA92" i="37"/>
  <c r="AA124" i="37"/>
  <c r="AA156" i="37"/>
  <c r="AA93" i="37"/>
  <c r="AA125" i="37"/>
  <c r="AA86" i="37"/>
  <c r="AA127" i="37"/>
  <c r="AA128" i="37"/>
  <c r="AA133" i="37"/>
  <c r="AA134" i="37"/>
  <c r="AA117" i="37"/>
  <c r="AA87" i="37"/>
  <c r="AA126" i="37"/>
  <c r="AA95" i="37"/>
  <c r="AA96" i="37"/>
  <c r="AA97" i="37"/>
  <c r="AA101" i="37"/>
  <c r="AA102" i="37"/>
  <c r="AA121" i="37"/>
  <c r="AA94" i="37"/>
  <c r="AA129" i="37"/>
  <c r="AA151" i="37"/>
  <c r="AA89" i="37"/>
  <c r="AA153" i="37"/>
  <c r="AA98" i="37"/>
  <c r="AA130" i="37"/>
  <c r="AA99" i="37"/>
  <c r="AA131" i="37"/>
  <c r="AA100" i="37"/>
  <c r="AA132" i="37"/>
  <c r="AA116" i="37"/>
  <c r="AA118" i="37"/>
  <c r="AA88" i="37"/>
  <c r="AA103" i="37"/>
  <c r="AA135" i="37"/>
  <c r="AA104" i="37"/>
  <c r="AA136" i="37"/>
  <c r="AA106" i="37"/>
  <c r="AA107" i="37"/>
  <c r="AA108" i="37"/>
  <c r="AA141" i="37"/>
  <c r="AA110" i="37"/>
  <c r="AA145" i="37"/>
  <c r="AA138" i="37"/>
  <c r="AA140" i="37"/>
  <c r="AA119" i="37"/>
  <c r="AA105" i="37"/>
  <c r="AA137" i="37"/>
  <c r="AA139" i="37"/>
  <c r="AA109" i="37"/>
  <c r="AA142" i="37"/>
  <c r="AA113" i="37"/>
  <c r="AA115" i="37"/>
  <c r="AA149" i="37"/>
  <c r="AA152" i="37"/>
  <c r="AA111" i="37"/>
  <c r="AA143" i="37"/>
  <c r="AA147" i="37"/>
  <c r="AA148" i="37"/>
  <c r="AA112" i="37"/>
  <c r="AA144" i="37"/>
  <c r="AA150" i="37"/>
  <c r="AA114" i="37"/>
  <c r="AA146" i="37"/>
  <c r="AA120" i="37"/>
  <c r="U37" i="36"/>
  <c r="U109" i="36" s="1"/>
  <c r="W38" i="36"/>
  <c r="W75" i="36"/>
  <c r="U46" i="36"/>
  <c r="U118" i="36" s="1"/>
  <c r="U70" i="36"/>
  <c r="U142" i="36" s="1"/>
  <c r="S17" i="36"/>
  <c r="S89" i="36" s="1"/>
  <c r="S61" i="36"/>
  <c r="S133" i="36" s="1"/>
  <c r="S23" i="36"/>
  <c r="S95" i="36" s="1"/>
  <c r="U34" i="36"/>
  <c r="U106" i="36" s="1"/>
  <c r="U33" i="36"/>
  <c r="U105" i="36" s="1"/>
  <c r="W35" i="36"/>
  <c r="W67" i="36"/>
  <c r="U38" i="36"/>
  <c r="U110" i="36" s="1"/>
  <c r="U58" i="36"/>
  <c r="U130" i="36" s="1"/>
  <c r="U80" i="36"/>
  <c r="U152" i="36" s="1"/>
  <c r="S31" i="36"/>
  <c r="S103" i="36" s="1"/>
  <c r="S28" i="36"/>
  <c r="S100" i="36" s="1"/>
  <c r="S36" i="36"/>
  <c r="S108" i="36" s="1"/>
  <c r="W25" i="36"/>
  <c r="W23" i="36"/>
  <c r="W36" i="36"/>
  <c r="W44" i="36"/>
  <c r="W52" i="36"/>
  <c r="W60" i="36"/>
  <c r="W68" i="36"/>
  <c r="W76" i="36"/>
  <c r="W84" i="36"/>
  <c r="W21" i="36"/>
  <c r="W24" i="36"/>
  <c r="W37" i="36"/>
  <c r="W45" i="36"/>
  <c r="W53" i="36"/>
  <c r="W61" i="36"/>
  <c r="W69" i="36"/>
  <c r="W77" i="36"/>
  <c r="W17" i="36"/>
  <c r="W20" i="36"/>
  <c r="W28" i="36"/>
  <c r="W15" i="36"/>
  <c r="W39" i="36"/>
  <c r="W47" i="36"/>
  <c r="W55" i="36"/>
  <c r="W63" i="36"/>
  <c r="W71" i="36"/>
  <c r="W79" i="36"/>
  <c r="W22" i="36"/>
  <c r="W31" i="36"/>
  <c r="W32" i="36"/>
  <c r="W40" i="36"/>
  <c r="W48" i="36"/>
  <c r="W56" i="36"/>
  <c r="W64" i="36"/>
  <c r="W72" i="36"/>
  <c r="W80" i="36"/>
  <c r="W18" i="36"/>
  <c r="W16" i="36"/>
  <c r="W33" i="36"/>
  <c r="W41" i="36"/>
  <c r="W49" i="36"/>
  <c r="W57" i="36"/>
  <c r="W65" i="36"/>
  <c r="W73" i="36"/>
  <c r="W81" i="36"/>
  <c r="W14" i="36"/>
  <c r="W27" i="36"/>
  <c r="W34" i="36"/>
  <c r="W42" i="36"/>
  <c r="W50" i="36"/>
  <c r="W58" i="36"/>
  <c r="W66" i="36"/>
  <c r="W74" i="36"/>
  <c r="W82" i="36"/>
  <c r="W30" i="36"/>
  <c r="S20" i="36"/>
  <c r="S92" i="36" s="1"/>
  <c r="S38" i="36"/>
  <c r="S110" i="36" s="1"/>
  <c r="S16" i="36"/>
  <c r="S88" i="36" s="1"/>
  <c r="S18" i="36"/>
  <c r="S90" i="36" s="1"/>
  <c r="S30" i="36"/>
  <c r="S102" i="36" s="1"/>
  <c r="S40" i="36"/>
  <c r="S112" i="36" s="1"/>
  <c r="S53" i="36"/>
  <c r="S125" i="36" s="1"/>
  <c r="S66" i="36"/>
  <c r="S138" i="36" s="1"/>
  <c r="S70" i="36"/>
  <c r="S142" i="36" s="1"/>
  <c r="S24" i="36"/>
  <c r="S96" i="36" s="1"/>
  <c r="S14" i="36"/>
  <c r="S86" i="36" s="1"/>
  <c r="S32" i="36"/>
  <c r="S104" i="36" s="1"/>
  <c r="S42" i="36"/>
  <c r="S114" i="36" s="1"/>
  <c r="S55" i="36"/>
  <c r="S127" i="36" s="1"/>
  <c r="S77" i="36"/>
  <c r="S149" i="36" s="1"/>
  <c r="S25" i="36"/>
  <c r="S97" i="36" s="1"/>
  <c r="S15" i="36"/>
  <c r="S87" i="36" s="1"/>
  <c r="S33" i="36"/>
  <c r="S105" i="36" s="1"/>
  <c r="S45" i="36"/>
  <c r="S117" i="36" s="1"/>
  <c r="S56" i="36"/>
  <c r="S128" i="36" s="1"/>
  <c r="S80" i="36"/>
  <c r="S152" i="36" s="1"/>
  <c r="S26" i="36"/>
  <c r="S98" i="36" s="1"/>
  <c r="S19" i="36"/>
  <c r="S91" i="36" s="1"/>
  <c r="S35" i="36"/>
  <c r="S107" i="36" s="1"/>
  <c r="S48" i="36"/>
  <c r="S120" i="36" s="1"/>
  <c r="S57" i="36"/>
  <c r="S129" i="36" s="1"/>
  <c r="S84" i="36"/>
  <c r="S156" i="36" s="1"/>
  <c r="S58" i="36"/>
  <c r="S130" i="36" s="1"/>
  <c r="S21" i="36"/>
  <c r="S93" i="36" s="1"/>
  <c r="S29" i="36"/>
  <c r="S101" i="36" s="1"/>
  <c r="S39" i="36"/>
  <c r="S111" i="36" s="1"/>
  <c r="S52" i="36"/>
  <c r="S124" i="36" s="1"/>
  <c r="S62" i="36"/>
  <c r="S134" i="36" s="1"/>
  <c r="S59" i="36"/>
  <c r="S131" i="36" s="1"/>
  <c r="U28" i="36"/>
  <c r="U100" i="36" s="1"/>
  <c r="U29" i="36"/>
  <c r="U101" i="36" s="1"/>
  <c r="U41" i="36"/>
  <c r="U113" i="36" s="1"/>
  <c r="U49" i="36"/>
  <c r="U121" i="36" s="1"/>
  <c r="U57" i="36"/>
  <c r="U129" i="36" s="1"/>
  <c r="U65" i="36"/>
  <c r="U137" i="36" s="1"/>
  <c r="U73" i="36"/>
  <c r="U145" i="36" s="1"/>
  <c r="U81" i="36"/>
  <c r="U153" i="36" s="1"/>
  <c r="U43" i="36"/>
  <c r="U115" i="36" s="1"/>
  <c r="U51" i="36"/>
  <c r="U123" i="36" s="1"/>
  <c r="U59" i="36"/>
  <c r="U131" i="36" s="1"/>
  <c r="U67" i="36"/>
  <c r="U139" i="36" s="1"/>
  <c r="U75" i="36"/>
  <c r="U147" i="36" s="1"/>
  <c r="U83" i="36"/>
  <c r="U155" i="36" s="1"/>
  <c r="U19" i="36"/>
  <c r="U91" i="36" s="1"/>
  <c r="U18" i="36"/>
  <c r="U90" i="36" s="1"/>
  <c r="U44" i="36"/>
  <c r="U116" i="36" s="1"/>
  <c r="U52" i="36"/>
  <c r="U124" i="36" s="1"/>
  <c r="U60" i="36"/>
  <c r="U132" i="36" s="1"/>
  <c r="U68" i="36"/>
  <c r="U140" i="36" s="1"/>
  <c r="U76" i="36"/>
  <c r="U148" i="36" s="1"/>
  <c r="U84" i="36"/>
  <c r="U156" i="36" s="1"/>
  <c r="U45" i="36"/>
  <c r="U117" i="36" s="1"/>
  <c r="U53" i="36"/>
  <c r="U125" i="36" s="1"/>
  <c r="U61" i="36"/>
  <c r="U133" i="36" s="1"/>
  <c r="U69" i="36"/>
  <c r="U141" i="36" s="1"/>
  <c r="U77" i="36"/>
  <c r="U149" i="36" s="1"/>
  <c r="U36" i="36"/>
  <c r="U108" i="36" s="1"/>
  <c r="U35" i="36"/>
  <c r="U107" i="36" s="1"/>
  <c r="U39" i="36"/>
  <c r="U111" i="36" s="1"/>
  <c r="U47" i="36"/>
  <c r="U119" i="36" s="1"/>
  <c r="U55" i="36"/>
  <c r="U127" i="36" s="1"/>
  <c r="U63" i="36"/>
  <c r="U135" i="36" s="1"/>
  <c r="U71" i="36"/>
  <c r="U143" i="36" s="1"/>
  <c r="U79" i="36"/>
  <c r="U151" i="36" s="1"/>
  <c r="U14" i="36"/>
  <c r="U86" i="36" s="1"/>
  <c r="U58" i="37"/>
  <c r="U130" i="37" s="1"/>
  <c r="S60" i="36"/>
  <c r="S132" i="36" s="1"/>
  <c r="S63" i="36"/>
  <c r="S135" i="36" s="1"/>
  <c r="S64" i="36"/>
  <c r="S136" i="36" s="1"/>
  <c r="S67" i="36"/>
  <c r="S139" i="36" s="1"/>
  <c r="S69" i="36"/>
  <c r="S141" i="36" s="1"/>
  <c r="S34" i="36"/>
  <c r="S106" i="36" s="1"/>
  <c r="S81" i="36"/>
  <c r="S153" i="36" s="1"/>
  <c r="S37" i="36"/>
  <c r="S109" i="36" s="1"/>
  <c r="S65" i="36"/>
  <c r="S137" i="36" s="1"/>
  <c r="S68" i="36"/>
  <c r="S140" i="36" s="1"/>
  <c r="S71" i="36"/>
  <c r="S143" i="36" s="1"/>
  <c r="S73" i="36"/>
  <c r="S145" i="36" s="1"/>
  <c r="S82" i="36"/>
  <c r="S154" i="36" s="1"/>
  <c r="S72" i="36"/>
  <c r="S144" i="36" s="1"/>
  <c r="S74" i="36"/>
  <c r="S146" i="36" s="1"/>
  <c r="S43" i="36"/>
  <c r="S115" i="36" s="1"/>
  <c r="S75" i="36"/>
  <c r="S147" i="36" s="1"/>
  <c r="S44" i="36"/>
  <c r="S116" i="36" s="1"/>
  <c r="S76" i="36"/>
  <c r="S148" i="36" s="1"/>
  <c r="S46" i="36"/>
  <c r="S118" i="36" s="1"/>
  <c r="S78" i="36"/>
  <c r="S150" i="36" s="1"/>
  <c r="S47" i="36"/>
  <c r="S119" i="36" s="1"/>
  <c r="S79" i="36"/>
  <c r="S151" i="36" s="1"/>
  <c r="S51" i="36"/>
  <c r="S123" i="36" s="1"/>
  <c r="U15" i="37"/>
  <c r="U87" i="37" s="1"/>
  <c r="U22" i="37"/>
  <c r="U94" i="37" s="1"/>
  <c r="U59" i="37"/>
  <c r="U14" i="37"/>
  <c r="U86" i="37" s="1"/>
  <c r="W66" i="37"/>
  <c r="W65" i="37"/>
  <c r="W63" i="37"/>
  <c r="W61" i="37"/>
  <c r="W59" i="37"/>
  <c r="U72" i="37"/>
  <c r="U144" i="37" s="1"/>
  <c r="U73" i="37"/>
  <c r="U145" i="37" s="1"/>
  <c r="U78" i="37"/>
  <c r="U150" i="37" s="1"/>
  <c r="U63" i="37"/>
  <c r="U135" i="37" s="1"/>
  <c r="U62" i="37"/>
  <c r="U134" i="37" s="1"/>
  <c r="U60" i="37"/>
  <c r="U132" i="37" s="1"/>
  <c r="U56" i="37"/>
  <c r="U128" i="37" s="1"/>
  <c r="U45" i="37"/>
  <c r="U117" i="37" s="1"/>
  <c r="U25" i="37"/>
  <c r="U97" i="37" s="1"/>
  <c r="U24" i="37"/>
  <c r="U96" i="37" s="1"/>
  <c r="U16" i="37"/>
  <c r="U88" i="37" s="1"/>
  <c r="W75" i="37"/>
  <c r="U57" i="37"/>
  <c r="U129" i="37" s="1"/>
  <c r="U52" i="11"/>
  <c r="U124" i="11" s="1"/>
  <c r="W62" i="37"/>
  <c r="U54" i="37"/>
  <c r="U126" i="37" s="1"/>
  <c r="U45" i="11"/>
  <c r="U117" i="11" s="1"/>
  <c r="U53" i="37"/>
  <c r="U125" i="37" s="1"/>
  <c r="U36" i="11"/>
  <c r="U108" i="11" s="1"/>
  <c r="U52" i="37"/>
  <c r="U124" i="37" s="1"/>
  <c r="U29" i="11"/>
  <c r="U101" i="11" s="1"/>
  <c r="W46" i="37"/>
  <c r="U49" i="37"/>
  <c r="U121" i="37" s="1"/>
  <c r="U16" i="11"/>
  <c r="U88" i="11" s="1"/>
  <c r="U21" i="37"/>
  <c r="U93" i="37" s="1"/>
  <c r="U48" i="37"/>
  <c r="U120" i="37" s="1"/>
  <c r="U17" i="37"/>
  <c r="U89" i="37" s="1"/>
  <c r="U47" i="37"/>
  <c r="U119" i="37" s="1"/>
  <c r="U46" i="37"/>
  <c r="U118" i="37" s="1"/>
  <c r="U74" i="37"/>
  <c r="U146" i="37" s="1"/>
  <c r="U44" i="37"/>
  <c r="U116" i="37" s="1"/>
  <c r="U75" i="37"/>
  <c r="U147" i="37" s="1"/>
  <c r="U43" i="37"/>
  <c r="U115" i="37" s="1"/>
  <c r="U76" i="37"/>
  <c r="U148" i="37" s="1"/>
  <c r="U42" i="37"/>
  <c r="U114" i="37" s="1"/>
  <c r="U77" i="37"/>
  <c r="U149" i="37" s="1"/>
  <c r="U41" i="37"/>
  <c r="U113" i="37" s="1"/>
  <c r="U39" i="37"/>
  <c r="U111" i="37" s="1"/>
  <c r="U79" i="37"/>
  <c r="U151" i="37" s="1"/>
  <c r="U38" i="37"/>
  <c r="U110" i="37" s="1"/>
  <c r="U80" i="37"/>
  <c r="U152" i="37" s="1"/>
  <c r="U37" i="37"/>
  <c r="U81" i="37"/>
  <c r="U153" i="37" s="1"/>
  <c r="U36" i="37"/>
  <c r="U108" i="37" s="1"/>
  <c r="U82" i="37"/>
  <c r="U154" i="37" s="1"/>
  <c r="U35" i="37"/>
  <c r="U107" i="37" s="1"/>
  <c r="U84" i="37"/>
  <c r="U34" i="37"/>
  <c r="U106" i="37" s="1"/>
  <c r="U70" i="37"/>
  <c r="U142" i="37" s="1"/>
  <c r="U33" i="37"/>
  <c r="U105" i="37" s="1"/>
  <c r="U69" i="37"/>
  <c r="U141" i="37" s="1"/>
  <c r="U32" i="37"/>
  <c r="U104" i="37" s="1"/>
  <c r="U68" i="37"/>
  <c r="U140" i="37" s="1"/>
  <c r="U31" i="37"/>
  <c r="U103" i="37" s="1"/>
  <c r="U67" i="37"/>
  <c r="U139" i="37" s="1"/>
  <c r="U30" i="37"/>
  <c r="U102" i="37" s="1"/>
  <c r="U66" i="37"/>
  <c r="U138" i="37" s="1"/>
  <c r="U28" i="37"/>
  <c r="U100" i="37" s="1"/>
  <c r="U23" i="37"/>
  <c r="U95" i="37" s="1"/>
  <c r="U65" i="37"/>
  <c r="U137" i="37" s="1"/>
  <c r="U27" i="37"/>
  <c r="U99" i="37" s="1"/>
  <c r="U19" i="37"/>
  <c r="U91" i="37" s="1"/>
  <c r="U64" i="37"/>
  <c r="U136" i="37" s="1"/>
  <c r="U26" i="37"/>
  <c r="U98" i="37" s="1"/>
  <c r="W22" i="37"/>
  <c r="W58" i="37"/>
  <c r="W57" i="37"/>
  <c r="W18" i="37"/>
  <c r="W55" i="37"/>
  <c r="U83" i="37"/>
  <c r="U155" i="37" s="1"/>
  <c r="U40" i="37"/>
  <c r="U112" i="37" s="1"/>
  <c r="W54" i="37"/>
  <c r="W14" i="37"/>
  <c r="W53" i="37"/>
  <c r="W72" i="37"/>
  <c r="W51" i="37"/>
  <c r="W73" i="37"/>
  <c r="W50" i="37"/>
  <c r="W74" i="37"/>
  <c r="W49" i="37"/>
  <c r="W76" i="37"/>
  <c r="W45" i="37"/>
  <c r="W77" i="37"/>
  <c r="W42" i="37"/>
  <c r="W78" i="37"/>
  <c r="W41" i="37"/>
  <c r="W38" i="37"/>
  <c r="U19" i="11"/>
  <c r="U91" i="11" s="1"/>
  <c r="W79" i="37"/>
  <c r="W80" i="37"/>
  <c r="W37" i="37"/>
  <c r="U61" i="37"/>
  <c r="U133" i="37" s="1"/>
  <c r="U29" i="37"/>
  <c r="U101" i="37" s="1"/>
  <c r="U56" i="11"/>
  <c r="U128" i="11" s="1"/>
  <c r="W81" i="37"/>
  <c r="W34" i="37"/>
  <c r="U67" i="11"/>
  <c r="W82" i="37"/>
  <c r="W33" i="37"/>
  <c r="U72" i="11"/>
  <c r="U144" i="11" s="1"/>
  <c r="W83" i="37"/>
  <c r="W30" i="37"/>
  <c r="U83" i="11"/>
  <c r="U155" i="11" s="1"/>
  <c r="W84" i="37"/>
  <c r="W29" i="37"/>
  <c r="W26" i="37"/>
  <c r="U18" i="37"/>
  <c r="U90" i="37" s="1"/>
  <c r="W25" i="37"/>
  <c r="U55" i="37"/>
  <c r="U127" i="37" s="1"/>
  <c r="U20" i="37"/>
  <c r="U92" i="37" s="1"/>
  <c r="W17" i="37"/>
  <c r="W20" i="37"/>
  <c r="W71" i="37"/>
  <c r="W70" i="37"/>
  <c r="U51" i="37"/>
  <c r="U123" i="37" s="1"/>
  <c r="S35" i="37"/>
  <c r="S107" i="37" s="1"/>
  <c r="U21" i="11"/>
  <c r="U93" i="11" s="1"/>
  <c r="S50" i="11"/>
  <c r="S122" i="11" s="1"/>
  <c r="W69" i="37"/>
  <c r="U50" i="37"/>
  <c r="U122" i="37" s="1"/>
  <c r="W67" i="37"/>
  <c r="U15" i="36"/>
  <c r="U87" i="36" s="1"/>
  <c r="W19" i="37"/>
  <c r="S23" i="37"/>
  <c r="S95" i="37" s="1"/>
  <c r="S25" i="37"/>
  <c r="S97" i="37" s="1"/>
  <c r="S42" i="37"/>
  <c r="S114" i="37" s="1"/>
  <c r="S30" i="37"/>
  <c r="S102" i="37" s="1"/>
  <c r="S43" i="37"/>
  <c r="S115" i="37" s="1"/>
  <c r="S15" i="37"/>
  <c r="S87" i="37" s="1"/>
  <c r="S31" i="37"/>
  <c r="S103" i="37" s="1"/>
  <c r="S84" i="37"/>
  <c r="S156" i="37" s="1"/>
  <c r="S54" i="37"/>
  <c r="S126" i="37" s="1"/>
  <c r="S26" i="37"/>
  <c r="S98" i="37" s="1"/>
  <c r="S37" i="37"/>
  <c r="S109" i="37" s="1"/>
  <c r="S55" i="37"/>
  <c r="S127" i="37" s="1"/>
  <c r="S70" i="37"/>
  <c r="S142" i="37" s="1"/>
  <c r="S71" i="37"/>
  <c r="S143" i="37" s="1"/>
  <c r="W79" i="11"/>
  <c r="S18" i="11"/>
  <c r="S90" i="11" s="1"/>
  <c r="W52" i="11"/>
  <c r="U44" i="11"/>
  <c r="U116" i="11" s="1"/>
  <c r="U28" i="11"/>
  <c r="U100" i="11" s="1"/>
  <c r="U59" i="11"/>
  <c r="U131" i="11" s="1"/>
  <c r="U75" i="11"/>
  <c r="U147" i="11" s="1"/>
  <c r="S74" i="11"/>
  <c r="S146" i="11" s="1"/>
  <c r="W36" i="11"/>
  <c r="U53" i="11"/>
  <c r="U125" i="11" s="1"/>
  <c r="U37" i="11"/>
  <c r="U109" i="11" s="1"/>
  <c r="W19" i="11"/>
  <c r="W57" i="11"/>
  <c r="U64" i="11"/>
  <c r="U136" i="11" s="1"/>
  <c r="U80" i="11"/>
  <c r="U152" i="11" s="1"/>
  <c r="S34" i="11"/>
  <c r="S106" i="11" s="1"/>
  <c r="S16" i="11"/>
  <c r="S88" i="11" s="1"/>
  <c r="S38" i="11"/>
  <c r="S110" i="11" s="1"/>
  <c r="S54" i="11"/>
  <c r="S126" i="11" s="1"/>
  <c r="S60" i="11"/>
  <c r="S132" i="11" s="1"/>
  <c r="S78" i="11"/>
  <c r="S150" i="11" s="1"/>
  <c r="W66" i="11"/>
  <c r="W44" i="11"/>
  <c r="W28" i="11"/>
  <c r="U49" i="11"/>
  <c r="U121" i="11" s="1"/>
  <c r="U41" i="11"/>
  <c r="U113" i="11" s="1"/>
  <c r="U33" i="11"/>
  <c r="U105" i="11" s="1"/>
  <c r="U25" i="11"/>
  <c r="U97" i="11" s="1"/>
  <c r="W71" i="11"/>
  <c r="U22" i="11"/>
  <c r="U94" i="11" s="1"/>
  <c r="U60" i="11"/>
  <c r="U132" i="11" s="1"/>
  <c r="U68" i="11"/>
  <c r="U140" i="11" s="1"/>
  <c r="U76" i="11"/>
  <c r="U84" i="11"/>
  <c r="U156" i="11" s="1"/>
  <c r="S26" i="11"/>
  <c r="S98" i="11" s="1"/>
  <c r="S42" i="11"/>
  <c r="S114" i="11" s="1"/>
  <c r="S61" i="11"/>
  <c r="S133" i="11" s="1"/>
  <c r="S68" i="11"/>
  <c r="S140" i="11" s="1"/>
  <c r="S82" i="11"/>
  <c r="S154" i="11" s="1"/>
  <c r="W48" i="11"/>
  <c r="W32" i="11"/>
  <c r="W16" i="11"/>
  <c r="W83" i="11"/>
  <c r="W58" i="11"/>
  <c r="W40" i="11"/>
  <c r="W24" i="11"/>
  <c r="U48" i="11"/>
  <c r="U120" i="11" s="1"/>
  <c r="U40" i="11"/>
  <c r="U112" i="11" s="1"/>
  <c r="U32" i="11"/>
  <c r="U24" i="11"/>
  <c r="U96" i="11" s="1"/>
  <c r="W75" i="11"/>
  <c r="W65" i="11"/>
  <c r="U55" i="11"/>
  <c r="U127" i="11" s="1"/>
  <c r="U63" i="11"/>
  <c r="U135" i="11" s="1"/>
  <c r="U71" i="11"/>
  <c r="U143" i="11" s="1"/>
  <c r="U79" i="11"/>
  <c r="U151" i="11" s="1"/>
  <c r="S30" i="11"/>
  <c r="S102" i="11" s="1"/>
  <c r="S46" i="11"/>
  <c r="S118" i="11" s="1"/>
  <c r="S69" i="11"/>
  <c r="S141" i="11" s="1"/>
  <c r="S19" i="11"/>
  <c r="S91" i="11" s="1"/>
  <c r="W64" i="11"/>
  <c r="W51" i="11"/>
  <c r="W43" i="11"/>
  <c r="W35" i="11"/>
  <c r="W31" i="11"/>
  <c r="W80" i="11"/>
  <c r="W55" i="11"/>
  <c r="W21" i="11"/>
  <c r="S20" i="11"/>
  <c r="S92" i="11" s="1"/>
  <c r="S31" i="11"/>
  <c r="S103" i="11" s="1"/>
  <c r="S39" i="11"/>
  <c r="S111" i="11" s="1"/>
  <c r="S47" i="11"/>
  <c r="S119" i="11" s="1"/>
  <c r="S55" i="11"/>
  <c r="S127" i="11" s="1"/>
  <c r="S71" i="11"/>
  <c r="S143" i="11" s="1"/>
  <c r="S62" i="11"/>
  <c r="S134" i="11" s="1"/>
  <c r="S23" i="11"/>
  <c r="S95" i="11" s="1"/>
  <c r="S83" i="11"/>
  <c r="S155" i="11" s="1"/>
  <c r="W70" i="11"/>
  <c r="W62" i="11"/>
  <c r="W54" i="11"/>
  <c r="W50" i="11"/>
  <c r="W46" i="11"/>
  <c r="W42" i="11"/>
  <c r="W38" i="11"/>
  <c r="W34" i="11"/>
  <c r="W30" i="11"/>
  <c r="W26" i="11"/>
  <c r="W20" i="11"/>
  <c r="U51" i="11"/>
  <c r="U123" i="11" s="1"/>
  <c r="U47" i="11"/>
  <c r="U119" i="11" s="1"/>
  <c r="U43" i="11"/>
  <c r="U115" i="11" s="1"/>
  <c r="U39" i="11"/>
  <c r="U111" i="11" s="1"/>
  <c r="U35" i="11"/>
  <c r="U107" i="11" s="1"/>
  <c r="U31" i="11"/>
  <c r="U103" i="11" s="1"/>
  <c r="U27" i="11"/>
  <c r="U99" i="11" s="1"/>
  <c r="W23" i="11"/>
  <c r="W15" i="11"/>
  <c r="W73" i="11"/>
  <c r="W77" i="11"/>
  <c r="W81" i="11"/>
  <c r="W61" i="11"/>
  <c r="U23" i="11"/>
  <c r="U95" i="11" s="1"/>
  <c r="U15" i="11"/>
  <c r="U87" i="11" s="1"/>
  <c r="U18" i="11"/>
  <c r="U90" i="11" s="1"/>
  <c r="U57" i="11"/>
  <c r="U129" i="11" s="1"/>
  <c r="U61" i="11"/>
  <c r="U133" i="11" s="1"/>
  <c r="U65" i="11"/>
  <c r="U137" i="11" s="1"/>
  <c r="U69" i="11"/>
  <c r="U141" i="11" s="1"/>
  <c r="U73" i="11"/>
  <c r="U145" i="11" s="1"/>
  <c r="U77" i="11"/>
  <c r="U149" i="11" s="1"/>
  <c r="U81" i="11"/>
  <c r="U153" i="11" s="1"/>
  <c r="S24" i="11"/>
  <c r="S96" i="11" s="1"/>
  <c r="S28" i="11"/>
  <c r="S100" i="11" s="1"/>
  <c r="S32" i="11"/>
  <c r="S104" i="11" s="1"/>
  <c r="S36" i="11"/>
  <c r="S108" i="11" s="1"/>
  <c r="S40" i="11"/>
  <c r="S112" i="11" s="1"/>
  <c r="S44" i="11"/>
  <c r="S116" i="11" s="1"/>
  <c r="S48" i="11"/>
  <c r="S120" i="11" s="1"/>
  <c r="S52" i="11"/>
  <c r="S124" i="11" s="1"/>
  <c r="S57" i="11"/>
  <c r="S129" i="11" s="1"/>
  <c r="S65" i="11"/>
  <c r="S137" i="11" s="1"/>
  <c r="S17" i="11"/>
  <c r="S89" i="11" s="1"/>
  <c r="S56" i="11"/>
  <c r="S128" i="11" s="1"/>
  <c r="S64" i="11"/>
  <c r="S136" i="11" s="1"/>
  <c r="S14" i="11"/>
  <c r="S86" i="11" s="1"/>
  <c r="S72" i="11"/>
  <c r="S144" i="11" s="1"/>
  <c r="S76" i="11"/>
  <c r="S148" i="11" s="1"/>
  <c r="S80" i="11"/>
  <c r="S152" i="11" s="1"/>
  <c r="S84" i="11"/>
  <c r="S156" i="11" s="1"/>
  <c r="W56" i="11"/>
  <c r="W47" i="11"/>
  <c r="W39" i="11"/>
  <c r="W27" i="11"/>
  <c r="W72" i="11"/>
  <c r="W76" i="11"/>
  <c r="W84" i="11"/>
  <c r="W63" i="11"/>
  <c r="W18" i="11"/>
  <c r="S27" i="11"/>
  <c r="S99" i="11" s="1"/>
  <c r="S35" i="11"/>
  <c r="S107" i="11" s="1"/>
  <c r="S43" i="11"/>
  <c r="S115" i="11" s="1"/>
  <c r="S51" i="11"/>
  <c r="S123" i="11" s="1"/>
  <c r="S63" i="11"/>
  <c r="S135" i="11" s="1"/>
  <c r="S22" i="11"/>
  <c r="S94" i="11" s="1"/>
  <c r="S70" i="11"/>
  <c r="S142" i="11" s="1"/>
  <c r="S75" i="11"/>
  <c r="S147" i="11" s="1"/>
  <c r="S79" i="11"/>
  <c r="S151" i="11" s="1"/>
  <c r="W68" i="11"/>
  <c r="W60" i="11"/>
  <c r="W53" i="11"/>
  <c r="W49" i="11"/>
  <c r="W45" i="11"/>
  <c r="W41" i="11"/>
  <c r="W37" i="11"/>
  <c r="W33" i="11"/>
  <c r="W29" i="11"/>
  <c r="W25" i="11"/>
  <c r="U17" i="11"/>
  <c r="U89" i="11" s="1"/>
  <c r="U54" i="11"/>
  <c r="U126" i="11" s="1"/>
  <c r="U50" i="11"/>
  <c r="U122" i="11" s="1"/>
  <c r="U46" i="11"/>
  <c r="U118" i="11" s="1"/>
  <c r="U42" i="11"/>
  <c r="U114" i="11" s="1"/>
  <c r="U38" i="11"/>
  <c r="U110" i="11" s="1"/>
  <c r="U34" i="11"/>
  <c r="U106" i="11" s="1"/>
  <c r="U30" i="11"/>
  <c r="U102" i="11" s="1"/>
  <c r="U26" i="11"/>
  <c r="U98" i="11" s="1"/>
  <c r="U20" i="11"/>
  <c r="U92" i="11" s="1"/>
  <c r="U14" i="11"/>
  <c r="U86" i="11" s="1"/>
  <c r="W74" i="11"/>
  <c r="W78" i="11"/>
  <c r="W82" i="11"/>
  <c r="W67" i="11"/>
  <c r="W59" i="11"/>
  <c r="W22" i="11"/>
  <c r="W14" i="11"/>
  <c r="W17" i="11"/>
  <c r="U58" i="11"/>
  <c r="U130" i="11" s="1"/>
  <c r="U62" i="11"/>
  <c r="U134" i="11" s="1"/>
  <c r="U66" i="11"/>
  <c r="U138" i="11" s="1"/>
  <c r="U70" i="11"/>
  <c r="U142" i="11" s="1"/>
  <c r="U74" i="11"/>
  <c r="U146" i="11" s="1"/>
  <c r="U78" i="11"/>
  <c r="U150" i="11" s="1"/>
  <c r="S25" i="11"/>
  <c r="S97" i="11" s="1"/>
  <c r="S29" i="11"/>
  <c r="S101" i="11" s="1"/>
  <c r="S33" i="11"/>
  <c r="S105" i="11" s="1"/>
  <c r="S37" i="11"/>
  <c r="S109" i="11" s="1"/>
  <c r="S41" i="11"/>
  <c r="S113" i="11" s="1"/>
  <c r="S45" i="11"/>
  <c r="S117" i="11" s="1"/>
  <c r="S49" i="11"/>
  <c r="S121" i="11" s="1"/>
  <c r="S53" i="11"/>
  <c r="S125" i="11" s="1"/>
  <c r="S59" i="11"/>
  <c r="S131" i="11" s="1"/>
  <c r="S67" i="11"/>
  <c r="S139" i="11" s="1"/>
  <c r="S21" i="11"/>
  <c r="S93" i="11" s="1"/>
  <c r="S58" i="11"/>
  <c r="S130" i="11" s="1"/>
  <c r="S66" i="11"/>
  <c r="S138" i="11" s="1"/>
  <c r="S15" i="11"/>
  <c r="S87" i="11" s="1"/>
  <c r="S73" i="11"/>
  <c r="S145" i="11" s="1"/>
  <c r="S77" i="11"/>
  <c r="S149" i="11" s="1"/>
  <c r="W47" i="37"/>
  <c r="W43" i="37"/>
  <c r="W39" i="37"/>
  <c r="W35" i="37"/>
  <c r="W31" i="37"/>
  <c r="W27" i="37"/>
  <c r="W23" i="37"/>
  <c r="W15" i="37"/>
  <c r="S22" i="37"/>
  <c r="S94" i="37" s="1"/>
  <c r="S20" i="37"/>
  <c r="S92" i="37" s="1"/>
  <c r="S29" i="37"/>
  <c r="S101" i="37" s="1"/>
  <c r="S34" i="37"/>
  <c r="S106" i="37" s="1"/>
  <c r="S39" i="37"/>
  <c r="S111" i="37" s="1"/>
  <c r="S49" i="37"/>
  <c r="S121" i="37" s="1"/>
  <c r="S63" i="37"/>
  <c r="S135" i="37" s="1"/>
  <c r="S77" i="37"/>
  <c r="S149" i="37" s="1"/>
  <c r="W68" i="37"/>
  <c r="W64" i="37"/>
  <c r="W60" i="37"/>
  <c r="W56" i="37"/>
  <c r="W52" i="37"/>
  <c r="W48" i="37"/>
  <c r="W44" i="37"/>
  <c r="W40" i="37"/>
  <c r="W36" i="37"/>
  <c r="W32" i="37"/>
  <c r="W28" i="37"/>
  <c r="W24" i="37"/>
  <c r="W16" i="37"/>
  <c r="S18" i="37"/>
  <c r="S90" i="37" s="1"/>
  <c r="S16" i="37"/>
  <c r="S88" i="37" s="1"/>
  <c r="S27" i="37"/>
  <c r="S99" i="37" s="1"/>
  <c r="S33" i="37"/>
  <c r="S105" i="37" s="1"/>
  <c r="S38" i="37"/>
  <c r="S110" i="37" s="1"/>
  <c r="S47" i="37"/>
  <c r="S119" i="37" s="1"/>
  <c r="S62" i="37"/>
  <c r="S134" i="37" s="1"/>
  <c r="S76" i="37"/>
  <c r="S148" i="37" s="1"/>
  <c r="T84" i="36"/>
  <c r="T156" i="36" s="1"/>
  <c r="T83" i="36"/>
  <c r="T155" i="36" s="1"/>
  <c r="T82" i="36"/>
  <c r="T154" i="36" s="1"/>
  <c r="T81" i="36"/>
  <c r="T153" i="36" s="1"/>
  <c r="T80" i="36"/>
  <c r="T152" i="36" s="1"/>
  <c r="T79" i="36"/>
  <c r="T151" i="36" s="1"/>
  <c r="T78" i="36"/>
  <c r="T150" i="36" s="1"/>
  <c r="T77" i="36"/>
  <c r="T149" i="36" s="1"/>
  <c r="T76" i="36"/>
  <c r="T148" i="36" s="1"/>
  <c r="T75" i="36"/>
  <c r="T147" i="36" s="1"/>
  <c r="T74" i="36"/>
  <c r="T146" i="36" s="1"/>
  <c r="T73" i="36"/>
  <c r="T145" i="36" s="1"/>
  <c r="T72" i="36"/>
  <c r="T144" i="36" s="1"/>
  <c r="T71" i="36"/>
  <c r="T143" i="36" s="1"/>
  <c r="T70" i="36"/>
  <c r="T142" i="36" s="1"/>
  <c r="T69" i="36"/>
  <c r="T141" i="36" s="1"/>
  <c r="T68" i="36"/>
  <c r="T140" i="36" s="1"/>
  <c r="T67" i="36"/>
  <c r="T139" i="36" s="1"/>
  <c r="T66" i="36"/>
  <c r="T138" i="36" s="1"/>
  <c r="T65" i="36"/>
  <c r="T137" i="36" s="1"/>
  <c r="T64" i="36"/>
  <c r="T136" i="36" s="1"/>
  <c r="T63" i="36"/>
  <c r="T135" i="36" s="1"/>
  <c r="T62" i="36"/>
  <c r="T134" i="36" s="1"/>
  <c r="T61" i="36"/>
  <c r="T133" i="36" s="1"/>
  <c r="T60" i="36"/>
  <c r="T132" i="36" s="1"/>
  <c r="T59" i="36"/>
  <c r="T131" i="36" s="1"/>
  <c r="T58" i="36"/>
  <c r="T130" i="36" s="1"/>
  <c r="T57" i="36"/>
  <c r="T129" i="36" s="1"/>
  <c r="T56" i="36"/>
  <c r="T128" i="36" s="1"/>
  <c r="T55" i="36"/>
  <c r="T127" i="36" s="1"/>
  <c r="T54" i="36"/>
  <c r="T126" i="36" s="1"/>
  <c r="T53" i="36"/>
  <c r="T125" i="36" s="1"/>
  <c r="T52" i="36"/>
  <c r="T124" i="36" s="1"/>
  <c r="T51" i="36"/>
  <c r="T123" i="36" s="1"/>
  <c r="T50" i="36"/>
  <c r="T122" i="36" s="1"/>
  <c r="T49" i="36"/>
  <c r="T121" i="36" s="1"/>
  <c r="T48" i="36"/>
  <c r="T120" i="36" s="1"/>
  <c r="T47" i="36"/>
  <c r="T119" i="36" s="1"/>
  <c r="T46" i="36"/>
  <c r="T118" i="36" s="1"/>
  <c r="T45" i="36"/>
  <c r="T117" i="36" s="1"/>
  <c r="T44" i="36"/>
  <c r="T116" i="36" s="1"/>
  <c r="T43" i="36"/>
  <c r="T115" i="36" s="1"/>
  <c r="T42" i="36"/>
  <c r="T114" i="36" s="1"/>
  <c r="T41" i="36"/>
  <c r="T113" i="36" s="1"/>
  <c r="T40" i="36"/>
  <c r="T112" i="36" s="1"/>
  <c r="T39" i="36"/>
  <c r="T111" i="36" s="1"/>
  <c r="T38" i="36"/>
  <c r="T110" i="36" s="1"/>
  <c r="T37" i="36"/>
  <c r="T109" i="36" s="1"/>
  <c r="T36" i="36"/>
  <c r="T108" i="36" s="1"/>
  <c r="T35" i="36"/>
  <c r="T107" i="36" s="1"/>
  <c r="T34" i="36"/>
  <c r="T106" i="36" s="1"/>
  <c r="T33" i="36"/>
  <c r="T105" i="36" s="1"/>
  <c r="T29" i="36"/>
  <c r="T101" i="36" s="1"/>
  <c r="T22" i="36"/>
  <c r="T94" i="36" s="1"/>
  <c r="T18" i="36"/>
  <c r="T90" i="36" s="1"/>
  <c r="T30" i="36"/>
  <c r="T102" i="36" s="1"/>
  <c r="T21" i="36"/>
  <c r="T93" i="36" s="1"/>
  <c r="T17" i="36"/>
  <c r="T89" i="36" s="1"/>
  <c r="T31" i="36"/>
  <c r="T103" i="36" s="1"/>
  <c r="T27" i="36"/>
  <c r="T99" i="36" s="1"/>
  <c r="T26" i="36"/>
  <c r="T98" i="36" s="1"/>
  <c r="T25" i="36"/>
  <c r="T97" i="36" s="1"/>
  <c r="T24" i="36"/>
  <c r="T96" i="36" s="1"/>
  <c r="T20" i="36"/>
  <c r="T92" i="36" s="1"/>
  <c r="T16" i="36"/>
  <c r="T88" i="36" s="1"/>
  <c r="T32" i="36"/>
  <c r="T104" i="36" s="1"/>
  <c r="T28" i="36"/>
  <c r="T100" i="36" s="1"/>
  <c r="T23" i="36"/>
  <c r="T95" i="36" s="1"/>
  <c r="T19" i="36"/>
  <c r="T91" i="36" s="1"/>
  <c r="T15" i="36"/>
  <c r="T87" i="36" s="1"/>
  <c r="T14" i="36"/>
  <c r="T86" i="36" s="1"/>
  <c r="T84" i="11"/>
  <c r="T156" i="11" s="1"/>
  <c r="T83" i="11"/>
  <c r="T155" i="11" s="1"/>
  <c r="T82" i="11"/>
  <c r="T154" i="11" s="1"/>
  <c r="T81" i="11"/>
  <c r="T153" i="11" s="1"/>
  <c r="T80" i="11"/>
  <c r="T152" i="11" s="1"/>
  <c r="T79" i="11"/>
  <c r="T151" i="11" s="1"/>
  <c r="T78" i="11"/>
  <c r="T150" i="11" s="1"/>
  <c r="T77" i="11"/>
  <c r="T149" i="11" s="1"/>
  <c r="T76" i="11"/>
  <c r="T148" i="11" s="1"/>
  <c r="T75" i="11"/>
  <c r="T147" i="11" s="1"/>
  <c r="T74" i="11"/>
  <c r="T146" i="11" s="1"/>
  <c r="T73" i="11"/>
  <c r="T145" i="11" s="1"/>
  <c r="T72" i="11"/>
  <c r="T144" i="11" s="1"/>
  <c r="T71" i="11"/>
  <c r="T143" i="11" s="1"/>
  <c r="T70" i="11"/>
  <c r="T142" i="11" s="1"/>
  <c r="T69" i="11"/>
  <c r="T141" i="11" s="1"/>
  <c r="T68" i="11"/>
  <c r="T140" i="11" s="1"/>
  <c r="T67" i="11"/>
  <c r="T139" i="11" s="1"/>
  <c r="T66" i="11"/>
  <c r="T138" i="11" s="1"/>
  <c r="T65" i="11"/>
  <c r="T137" i="11" s="1"/>
  <c r="T64" i="11"/>
  <c r="T136" i="11" s="1"/>
  <c r="T63" i="11"/>
  <c r="T135" i="11" s="1"/>
  <c r="T62" i="11"/>
  <c r="T134" i="11" s="1"/>
  <c r="T61" i="11"/>
  <c r="T133" i="11" s="1"/>
  <c r="T60" i="11"/>
  <c r="T132" i="11" s="1"/>
  <c r="T59" i="11"/>
  <c r="T131" i="11" s="1"/>
  <c r="T58" i="11"/>
  <c r="T130" i="11" s="1"/>
  <c r="T57" i="11"/>
  <c r="T129" i="11" s="1"/>
  <c r="T56" i="11"/>
  <c r="T128" i="11" s="1"/>
  <c r="T55" i="11"/>
  <c r="T127" i="11" s="1"/>
  <c r="T22" i="11"/>
  <c r="T94" i="11" s="1"/>
  <c r="T18" i="11"/>
  <c r="T90" i="11" s="1"/>
  <c r="T21" i="11"/>
  <c r="T93" i="11" s="1"/>
  <c r="T17" i="11"/>
  <c r="T89" i="11" s="1"/>
  <c r="T54" i="11"/>
  <c r="T126" i="11" s="1"/>
  <c r="T53" i="11"/>
  <c r="T125" i="11" s="1"/>
  <c r="T52" i="11"/>
  <c r="T124" i="11" s="1"/>
  <c r="T51" i="11"/>
  <c r="T123" i="11" s="1"/>
  <c r="T50" i="11"/>
  <c r="T122" i="11" s="1"/>
  <c r="T49" i="11"/>
  <c r="T121" i="11" s="1"/>
  <c r="T48" i="11"/>
  <c r="T120" i="11" s="1"/>
  <c r="T47" i="11"/>
  <c r="T119" i="11" s="1"/>
  <c r="T46" i="11"/>
  <c r="T118" i="11" s="1"/>
  <c r="T45" i="11"/>
  <c r="T117" i="11" s="1"/>
  <c r="T44" i="11"/>
  <c r="T116" i="11" s="1"/>
  <c r="T43" i="11"/>
  <c r="T115" i="11" s="1"/>
  <c r="T42" i="11"/>
  <c r="T114" i="11" s="1"/>
  <c r="T41" i="11"/>
  <c r="T113" i="11" s="1"/>
  <c r="T40" i="11"/>
  <c r="T112" i="11" s="1"/>
  <c r="T39" i="11"/>
  <c r="T111" i="11" s="1"/>
  <c r="T38" i="11"/>
  <c r="T110" i="11" s="1"/>
  <c r="T37" i="11"/>
  <c r="T109" i="11" s="1"/>
  <c r="T36" i="11"/>
  <c r="T108" i="11" s="1"/>
  <c r="T35" i="11"/>
  <c r="T107" i="11" s="1"/>
  <c r="T34" i="11"/>
  <c r="T106" i="11" s="1"/>
  <c r="T33" i="11"/>
  <c r="T105" i="11" s="1"/>
  <c r="T32" i="11"/>
  <c r="T104" i="11" s="1"/>
  <c r="T31" i="11"/>
  <c r="T103" i="11" s="1"/>
  <c r="T30" i="11"/>
  <c r="T102" i="11" s="1"/>
  <c r="T29" i="11"/>
  <c r="T101" i="11" s="1"/>
  <c r="T28" i="11"/>
  <c r="T100" i="11" s="1"/>
  <c r="T27" i="11"/>
  <c r="T99" i="11" s="1"/>
  <c r="T26" i="11"/>
  <c r="T98" i="11" s="1"/>
  <c r="T25" i="11"/>
  <c r="T97" i="11" s="1"/>
  <c r="T24" i="11"/>
  <c r="T96" i="11" s="1"/>
  <c r="T20" i="11"/>
  <c r="T92" i="11" s="1"/>
  <c r="T16" i="11"/>
  <c r="T88" i="11" s="1"/>
  <c r="T23" i="11"/>
  <c r="T95" i="11" s="1"/>
  <c r="T19" i="11"/>
  <c r="T91" i="11" s="1"/>
  <c r="T15" i="11"/>
  <c r="T87" i="11" s="1"/>
  <c r="T14" i="11"/>
  <c r="T86" i="11" s="1"/>
  <c r="S45" i="37"/>
  <c r="S117" i="37" s="1"/>
  <c r="S50" i="37"/>
  <c r="S122" i="37" s="1"/>
  <c r="S58" i="37"/>
  <c r="S130" i="37" s="1"/>
  <c r="S66" i="37"/>
  <c r="S138" i="37" s="1"/>
  <c r="S72" i="37"/>
  <c r="S144" i="37" s="1"/>
  <c r="S80" i="37"/>
  <c r="S152" i="37" s="1"/>
  <c r="S41" i="37"/>
  <c r="S113" i="37" s="1"/>
  <c r="S46" i="37"/>
  <c r="S118" i="37" s="1"/>
  <c r="S51" i="37"/>
  <c r="S123" i="37" s="1"/>
  <c r="S59" i="37"/>
  <c r="S131" i="37" s="1"/>
  <c r="S67" i="37"/>
  <c r="S139" i="37" s="1"/>
  <c r="S73" i="37"/>
  <c r="S145" i="37" s="1"/>
  <c r="S81" i="37"/>
  <c r="S153" i="37" s="1"/>
  <c r="AC162" i="11"/>
  <c r="AM162" i="11" s="1"/>
  <c r="AM164" i="11" s="1"/>
  <c r="AM165" i="11" s="1"/>
  <c r="L162" i="11"/>
  <c r="L164" i="11" s="1"/>
  <c r="L165" i="11" s="1"/>
  <c r="AC161" i="11"/>
  <c r="T160" i="11"/>
  <c r="S160" i="11"/>
  <c r="AC162" i="36"/>
  <c r="AM162" i="36" s="1"/>
  <c r="AM164" i="36" s="1"/>
  <c r="AM165" i="36" s="1"/>
  <c r="L162" i="36"/>
  <c r="L164" i="36" s="1"/>
  <c r="L165" i="36" s="1"/>
  <c r="S160" i="36"/>
  <c r="AC161" i="36"/>
  <c r="T160" i="36"/>
  <c r="AC162" i="37"/>
  <c r="AM162" i="37" s="1"/>
  <c r="AM164" i="37" s="1"/>
  <c r="AM165" i="37" s="1"/>
  <c r="L162" i="37"/>
  <c r="L164" i="37" s="1"/>
  <c r="L165" i="37" s="1"/>
  <c r="S160" i="37"/>
  <c r="AC161" i="37"/>
  <c r="T160" i="37"/>
  <c r="L162" i="38"/>
  <c r="L164" i="38" s="1"/>
  <c r="L165" i="38" s="1"/>
  <c r="AC162" i="38"/>
  <c r="AM162" i="38" s="1"/>
  <c r="AM164" i="38" s="1"/>
  <c r="AM165" i="38" s="1"/>
  <c r="AC161" i="38"/>
  <c r="T160" i="38"/>
  <c r="S160" i="38"/>
  <c r="AX164" i="11"/>
  <c r="AI164" i="11"/>
  <c r="V164" i="11"/>
  <c r="K164" i="11"/>
  <c r="G164" i="11"/>
  <c r="G165" i="11" s="1"/>
  <c r="AW164" i="11"/>
  <c r="AL164" i="11"/>
  <c r="AH164" i="11"/>
  <c r="U164" i="11"/>
  <c r="J164" i="11"/>
  <c r="AC160" i="11"/>
  <c r="L166" i="11"/>
  <c r="AM166" i="11" s="1"/>
  <c r="AV164" i="11"/>
  <c r="AK164" i="11"/>
  <c r="X164" i="11"/>
  <c r="M164" i="11"/>
  <c r="I164" i="11"/>
  <c r="AY164" i="11"/>
  <c r="AN164" i="11"/>
  <c r="AJ164" i="11"/>
  <c r="W164" i="11"/>
  <c r="H164" i="11"/>
  <c r="AY164" i="38"/>
  <c r="AN164" i="38"/>
  <c r="AJ164" i="38"/>
  <c r="W164" i="38"/>
  <c r="H164" i="38"/>
  <c r="AX164" i="38"/>
  <c r="AI164" i="38"/>
  <c r="V164" i="38"/>
  <c r="K164" i="38"/>
  <c r="G164" i="38"/>
  <c r="AW164" i="38"/>
  <c r="AL164" i="38"/>
  <c r="AH164" i="38"/>
  <c r="U164" i="38"/>
  <c r="J164" i="38"/>
  <c r="AC160" i="38"/>
  <c r="L166" i="38"/>
  <c r="AM166" i="38" s="1"/>
  <c r="AV164" i="38"/>
  <c r="AK164" i="38"/>
  <c r="X164" i="38"/>
  <c r="M164" i="38"/>
  <c r="I164" i="38"/>
  <c r="AY164" i="36"/>
  <c r="AN164" i="36"/>
  <c r="AJ164" i="36"/>
  <c r="W164" i="36"/>
  <c r="H164" i="36"/>
  <c r="AX164" i="36"/>
  <c r="AI164" i="36"/>
  <c r="V164" i="36"/>
  <c r="K164" i="36"/>
  <c r="G164" i="36"/>
  <c r="AW164" i="36"/>
  <c r="AL164" i="36"/>
  <c r="AH164" i="36"/>
  <c r="U164" i="36"/>
  <c r="J164" i="36"/>
  <c r="AC160" i="36"/>
  <c r="L166" i="36"/>
  <c r="AM166" i="36" s="1"/>
  <c r="AV164" i="36"/>
  <c r="AK164" i="36"/>
  <c r="X164" i="36"/>
  <c r="M164" i="36"/>
  <c r="I164" i="36"/>
  <c r="S14" i="37"/>
  <c r="S86" i="37" s="1"/>
  <c r="S19" i="37"/>
  <c r="S91" i="37" s="1"/>
  <c r="S24" i="37"/>
  <c r="S96" i="37" s="1"/>
  <c r="S28" i="37"/>
  <c r="S100" i="37" s="1"/>
  <c r="S32" i="37"/>
  <c r="S104" i="37" s="1"/>
  <c r="S36" i="37"/>
  <c r="S108" i="37" s="1"/>
  <c r="S40" i="37"/>
  <c r="S112" i="37" s="1"/>
  <c r="S44" i="37"/>
  <c r="S116" i="37" s="1"/>
  <c r="S48" i="37"/>
  <c r="S120" i="37" s="1"/>
  <c r="S52" i="37"/>
  <c r="S124" i="37" s="1"/>
  <c r="S56" i="37"/>
  <c r="S128" i="37" s="1"/>
  <c r="S60" i="37"/>
  <c r="S132" i="37" s="1"/>
  <c r="S64" i="37"/>
  <c r="S136" i="37" s="1"/>
  <c r="S68" i="37"/>
  <c r="S140" i="37" s="1"/>
  <c r="S17" i="37"/>
  <c r="S89" i="37" s="1"/>
  <c r="S74" i="37"/>
  <c r="S146" i="37" s="1"/>
  <c r="S78" i="37"/>
  <c r="S150" i="37" s="1"/>
  <c r="S82" i="37"/>
  <c r="S154" i="37" s="1"/>
  <c r="S53" i="37"/>
  <c r="S125" i="37" s="1"/>
  <c r="S57" i="37"/>
  <c r="S129" i="37" s="1"/>
  <c r="S61" i="37"/>
  <c r="S133" i="37" s="1"/>
  <c r="S65" i="37"/>
  <c r="S137" i="37" s="1"/>
  <c r="S69" i="37"/>
  <c r="S141" i="37" s="1"/>
  <c r="S21" i="37"/>
  <c r="S93" i="37" s="1"/>
  <c r="S75" i="37"/>
  <c r="S147" i="37" s="1"/>
  <c r="S79" i="37"/>
  <c r="S151" i="37" s="1"/>
  <c r="T84" i="37"/>
  <c r="T156" i="37" s="1"/>
  <c r="T83" i="37"/>
  <c r="T155" i="37" s="1"/>
  <c r="T82" i="37"/>
  <c r="T154" i="37" s="1"/>
  <c r="T81" i="37"/>
  <c r="T153" i="37" s="1"/>
  <c r="T80" i="37"/>
  <c r="T152" i="37" s="1"/>
  <c r="T79" i="37"/>
  <c r="T151" i="37" s="1"/>
  <c r="T78" i="37"/>
  <c r="T150" i="37" s="1"/>
  <c r="T77" i="37"/>
  <c r="T149" i="37" s="1"/>
  <c r="T76" i="37"/>
  <c r="T148" i="37" s="1"/>
  <c r="T75" i="37"/>
  <c r="T147" i="37" s="1"/>
  <c r="T74" i="37"/>
  <c r="T146" i="37" s="1"/>
  <c r="T73" i="37"/>
  <c r="T145" i="37" s="1"/>
  <c r="T72" i="37"/>
  <c r="T144" i="37" s="1"/>
  <c r="T71" i="37"/>
  <c r="T143" i="37" s="1"/>
  <c r="T70" i="37"/>
  <c r="T142" i="37" s="1"/>
  <c r="T69" i="37"/>
  <c r="T141" i="37" s="1"/>
  <c r="T68" i="37"/>
  <c r="T140" i="37" s="1"/>
  <c r="T67" i="37"/>
  <c r="T139" i="37" s="1"/>
  <c r="T66" i="37"/>
  <c r="T138" i="37" s="1"/>
  <c r="T65" i="37"/>
  <c r="T137" i="37" s="1"/>
  <c r="T64" i="37"/>
  <c r="T136" i="37" s="1"/>
  <c r="T63" i="37"/>
  <c r="T135" i="37" s="1"/>
  <c r="T62" i="37"/>
  <c r="T134" i="37" s="1"/>
  <c r="T61" i="37"/>
  <c r="T133" i="37" s="1"/>
  <c r="T60" i="37"/>
  <c r="T132" i="37" s="1"/>
  <c r="T59" i="37"/>
  <c r="T131" i="37" s="1"/>
  <c r="T58" i="37"/>
  <c r="T130" i="37" s="1"/>
  <c r="T57" i="37"/>
  <c r="T129" i="37" s="1"/>
  <c r="T56" i="37"/>
  <c r="T128" i="37" s="1"/>
  <c r="T55" i="37"/>
  <c r="T127" i="37" s="1"/>
  <c r="T54" i="37"/>
  <c r="T126" i="37" s="1"/>
  <c r="T53" i="37"/>
  <c r="T125" i="37" s="1"/>
  <c r="T52" i="37"/>
  <c r="T124" i="37" s="1"/>
  <c r="T51" i="37"/>
  <c r="T123" i="37" s="1"/>
  <c r="T50" i="37"/>
  <c r="T122" i="37" s="1"/>
  <c r="T49" i="37"/>
  <c r="T121" i="37" s="1"/>
  <c r="T48" i="37"/>
  <c r="T120" i="37" s="1"/>
  <c r="T47" i="37"/>
  <c r="T119" i="37" s="1"/>
  <c r="T46" i="37"/>
  <c r="T118" i="37" s="1"/>
  <c r="T45" i="37"/>
  <c r="T117" i="37" s="1"/>
  <c r="T44" i="37"/>
  <c r="T116" i="37" s="1"/>
  <c r="T43" i="37"/>
  <c r="T115" i="37" s="1"/>
  <c r="T42" i="37"/>
  <c r="T114" i="37" s="1"/>
  <c r="T41" i="37"/>
  <c r="T113" i="37" s="1"/>
  <c r="T40" i="37"/>
  <c r="T112" i="37" s="1"/>
  <c r="T39" i="37"/>
  <c r="T111" i="37" s="1"/>
  <c r="T38" i="37"/>
  <c r="T110" i="37" s="1"/>
  <c r="T37" i="37"/>
  <c r="T109" i="37" s="1"/>
  <c r="T36" i="37"/>
  <c r="T108" i="37" s="1"/>
  <c r="T35" i="37"/>
  <c r="T107" i="37" s="1"/>
  <c r="T34" i="37"/>
  <c r="T106" i="37" s="1"/>
  <c r="T33" i="37"/>
  <c r="T105" i="37" s="1"/>
  <c r="T32" i="37"/>
  <c r="T104" i="37" s="1"/>
  <c r="T31" i="37"/>
  <c r="T103" i="37" s="1"/>
  <c r="T30" i="37"/>
  <c r="T102" i="37" s="1"/>
  <c r="T29" i="37"/>
  <c r="T101" i="37" s="1"/>
  <c r="T28" i="37"/>
  <c r="T100" i="37" s="1"/>
  <c r="T27" i="37"/>
  <c r="T99" i="37" s="1"/>
  <c r="T26" i="37"/>
  <c r="T98" i="37" s="1"/>
  <c r="T25" i="37"/>
  <c r="T97" i="37" s="1"/>
  <c r="T24" i="37"/>
  <c r="T96" i="37" s="1"/>
  <c r="T20" i="37"/>
  <c r="T92" i="37" s="1"/>
  <c r="T16" i="37"/>
  <c r="T88" i="37" s="1"/>
  <c r="T23" i="37"/>
  <c r="T95" i="37" s="1"/>
  <c r="T19" i="37"/>
  <c r="T91" i="37" s="1"/>
  <c r="T15" i="37"/>
  <c r="T87" i="37" s="1"/>
  <c r="T22" i="37"/>
  <c r="T94" i="37" s="1"/>
  <c r="T18" i="37"/>
  <c r="T90" i="37" s="1"/>
  <c r="T14" i="37"/>
  <c r="T86" i="37" s="1"/>
  <c r="T21" i="37"/>
  <c r="T93" i="37" s="1"/>
  <c r="T17" i="37"/>
  <c r="T89" i="37" s="1"/>
  <c r="S84" i="38"/>
  <c r="S156" i="38" s="1"/>
  <c r="S83" i="38"/>
  <c r="S155" i="38" s="1"/>
  <c r="S82" i="38"/>
  <c r="S154" i="38" s="1"/>
  <c r="S81" i="38"/>
  <c r="S153" i="38" s="1"/>
  <c r="S80" i="38"/>
  <c r="S152" i="38" s="1"/>
  <c r="S79" i="38"/>
  <c r="S151" i="38" s="1"/>
  <c r="S78" i="38"/>
  <c r="S150" i="38" s="1"/>
  <c r="S77" i="38"/>
  <c r="S149" i="38" s="1"/>
  <c r="S76" i="38"/>
  <c r="S148" i="38" s="1"/>
  <c r="S75" i="38"/>
  <c r="S147" i="38" s="1"/>
  <c r="S74" i="38"/>
  <c r="S146" i="38" s="1"/>
  <c r="S73" i="38"/>
  <c r="S145" i="38" s="1"/>
  <c r="S72" i="38"/>
  <c r="S144" i="38" s="1"/>
  <c r="S22" i="38"/>
  <c r="S94" i="38" s="1"/>
  <c r="S18" i="38"/>
  <c r="S90" i="38" s="1"/>
  <c r="S14" i="38"/>
  <c r="S86" i="38" s="1"/>
  <c r="S21" i="38"/>
  <c r="S93" i="38" s="1"/>
  <c r="S17" i="38"/>
  <c r="S89" i="38" s="1"/>
  <c r="S71" i="38"/>
  <c r="S143" i="38" s="1"/>
  <c r="S70" i="38"/>
  <c r="S142" i="38" s="1"/>
  <c r="S69" i="38"/>
  <c r="S141" i="38" s="1"/>
  <c r="S68" i="38"/>
  <c r="S140" i="38" s="1"/>
  <c r="S67" i="38"/>
  <c r="S139" i="38" s="1"/>
  <c r="S66" i="38"/>
  <c r="S138" i="38" s="1"/>
  <c r="S65" i="38"/>
  <c r="S137" i="38" s="1"/>
  <c r="S64" i="38"/>
  <c r="S136" i="38" s="1"/>
  <c r="S63" i="38"/>
  <c r="S135" i="38" s="1"/>
  <c r="S62" i="38"/>
  <c r="S134" i="38" s="1"/>
  <c r="S61" i="38"/>
  <c r="S133" i="38" s="1"/>
  <c r="S60" i="38"/>
  <c r="S132" i="38" s="1"/>
  <c r="S59" i="38"/>
  <c r="S131" i="38" s="1"/>
  <c r="S58" i="38"/>
  <c r="S130" i="38" s="1"/>
  <c r="S57" i="38"/>
  <c r="S129" i="38" s="1"/>
  <c r="S56" i="38"/>
  <c r="S128" i="38" s="1"/>
  <c r="S55" i="38"/>
  <c r="S127" i="38" s="1"/>
  <c r="S54" i="38"/>
  <c r="S126" i="38" s="1"/>
  <c r="S53" i="38"/>
  <c r="S125" i="38" s="1"/>
  <c r="S52" i="38"/>
  <c r="S124" i="38" s="1"/>
  <c r="S51" i="38"/>
  <c r="S123" i="38" s="1"/>
  <c r="S50" i="38"/>
  <c r="S122" i="38" s="1"/>
  <c r="S49" i="38"/>
  <c r="S121" i="38" s="1"/>
  <c r="S48" i="38"/>
  <c r="S120" i="38" s="1"/>
  <c r="S47" i="38"/>
  <c r="S119" i="38" s="1"/>
  <c r="S46" i="38"/>
  <c r="S118" i="38" s="1"/>
  <c r="S45" i="38"/>
  <c r="S117" i="38" s="1"/>
  <c r="S44" i="38"/>
  <c r="S116" i="38" s="1"/>
  <c r="S43" i="38"/>
  <c r="S115" i="38" s="1"/>
  <c r="S42" i="38"/>
  <c r="S114" i="38" s="1"/>
  <c r="S41" i="38"/>
  <c r="S113" i="38" s="1"/>
  <c r="S40" i="38"/>
  <c r="S112" i="38" s="1"/>
  <c r="S39" i="38"/>
  <c r="S111" i="38" s="1"/>
  <c r="S38" i="38"/>
  <c r="S110" i="38" s="1"/>
  <c r="S37" i="38"/>
  <c r="S109" i="38" s="1"/>
  <c r="S36" i="38"/>
  <c r="S108" i="38" s="1"/>
  <c r="S35" i="38"/>
  <c r="S107" i="38" s="1"/>
  <c r="S34" i="38"/>
  <c r="S106" i="38" s="1"/>
  <c r="S33" i="38"/>
  <c r="S105" i="38" s="1"/>
  <c r="S32" i="38"/>
  <c r="S104" i="38" s="1"/>
  <c r="S31" i="38"/>
  <c r="S103" i="38" s="1"/>
  <c r="S30" i="38"/>
  <c r="S102" i="38" s="1"/>
  <c r="S29" i="38"/>
  <c r="S101" i="38" s="1"/>
  <c r="S28" i="38"/>
  <c r="S100" i="38" s="1"/>
  <c r="S27" i="38"/>
  <c r="S99" i="38" s="1"/>
  <c r="S26" i="38"/>
  <c r="S98" i="38" s="1"/>
  <c r="S25" i="38"/>
  <c r="S97" i="38" s="1"/>
  <c r="S24" i="38"/>
  <c r="S96" i="38" s="1"/>
  <c r="S20" i="38"/>
  <c r="S92" i="38" s="1"/>
  <c r="S16" i="38"/>
  <c r="S88" i="38" s="1"/>
  <c r="S23" i="38"/>
  <c r="S95" i="38" s="1"/>
  <c r="S19" i="38"/>
  <c r="S91" i="38" s="1"/>
  <c r="S15" i="38"/>
  <c r="S87" i="38" s="1"/>
  <c r="T84" i="38"/>
  <c r="T156" i="38" s="1"/>
  <c r="T83" i="38"/>
  <c r="T155" i="38" s="1"/>
  <c r="T82" i="38"/>
  <c r="T154" i="38" s="1"/>
  <c r="T81" i="38"/>
  <c r="T153" i="38" s="1"/>
  <c r="T80" i="38"/>
  <c r="T152" i="38" s="1"/>
  <c r="T79" i="38"/>
  <c r="T151" i="38" s="1"/>
  <c r="T78" i="38"/>
  <c r="T150" i="38" s="1"/>
  <c r="T77" i="38"/>
  <c r="T149" i="38" s="1"/>
  <c r="T76" i="38"/>
  <c r="T148" i="38" s="1"/>
  <c r="T75" i="38"/>
  <c r="T147" i="38" s="1"/>
  <c r="T74" i="38"/>
  <c r="T146" i="38" s="1"/>
  <c r="T73" i="38"/>
  <c r="T145" i="38" s="1"/>
  <c r="T72" i="38"/>
  <c r="T144" i="38" s="1"/>
  <c r="T21" i="38"/>
  <c r="T93" i="38" s="1"/>
  <c r="T17" i="38"/>
  <c r="T89" i="38" s="1"/>
  <c r="T71" i="38"/>
  <c r="T143" i="38" s="1"/>
  <c r="T70" i="38"/>
  <c r="T142" i="38" s="1"/>
  <c r="T69" i="38"/>
  <c r="T141" i="38" s="1"/>
  <c r="T68" i="38"/>
  <c r="T140" i="38" s="1"/>
  <c r="T67" i="38"/>
  <c r="T139" i="38" s="1"/>
  <c r="T66" i="38"/>
  <c r="T138" i="38" s="1"/>
  <c r="T65" i="38"/>
  <c r="T137" i="38" s="1"/>
  <c r="T64" i="38"/>
  <c r="T136" i="38" s="1"/>
  <c r="T63" i="38"/>
  <c r="T135" i="38" s="1"/>
  <c r="T62" i="38"/>
  <c r="T134" i="38" s="1"/>
  <c r="T61" i="38"/>
  <c r="T133" i="38" s="1"/>
  <c r="T60" i="38"/>
  <c r="T132" i="38" s="1"/>
  <c r="T59" i="38"/>
  <c r="T131" i="38" s="1"/>
  <c r="T58" i="38"/>
  <c r="T130" i="38" s="1"/>
  <c r="T57" i="38"/>
  <c r="T129" i="38" s="1"/>
  <c r="T56" i="38"/>
  <c r="T128" i="38" s="1"/>
  <c r="T55" i="38"/>
  <c r="T127" i="38" s="1"/>
  <c r="T54" i="38"/>
  <c r="T126" i="38" s="1"/>
  <c r="T53" i="38"/>
  <c r="T125" i="38" s="1"/>
  <c r="T52" i="38"/>
  <c r="T124" i="38" s="1"/>
  <c r="T51" i="38"/>
  <c r="T123" i="38" s="1"/>
  <c r="T50" i="38"/>
  <c r="T122" i="38" s="1"/>
  <c r="T49" i="38"/>
  <c r="T121" i="38" s="1"/>
  <c r="T48" i="38"/>
  <c r="T120" i="38" s="1"/>
  <c r="T47" i="38"/>
  <c r="T119" i="38" s="1"/>
  <c r="T46" i="38"/>
  <c r="T118" i="38" s="1"/>
  <c r="T45" i="38"/>
  <c r="T117" i="38" s="1"/>
  <c r="T44" i="38"/>
  <c r="T116" i="38" s="1"/>
  <c r="T43" i="38"/>
  <c r="T115" i="38" s="1"/>
  <c r="T42" i="38"/>
  <c r="T114" i="38" s="1"/>
  <c r="T41" i="38"/>
  <c r="T113" i="38" s="1"/>
  <c r="T40" i="38"/>
  <c r="T112" i="38" s="1"/>
  <c r="T39" i="38"/>
  <c r="T111" i="38" s="1"/>
  <c r="T38" i="38"/>
  <c r="T110" i="38" s="1"/>
  <c r="T37" i="38"/>
  <c r="T109" i="38" s="1"/>
  <c r="T36" i="38"/>
  <c r="T108" i="38" s="1"/>
  <c r="T35" i="38"/>
  <c r="T107" i="38" s="1"/>
  <c r="T34" i="38"/>
  <c r="T106" i="38" s="1"/>
  <c r="T33" i="38"/>
  <c r="T105" i="38" s="1"/>
  <c r="T32" i="38"/>
  <c r="T104" i="38" s="1"/>
  <c r="T31" i="38"/>
  <c r="T103" i="38" s="1"/>
  <c r="T30" i="38"/>
  <c r="T102" i="38" s="1"/>
  <c r="T29" i="38"/>
  <c r="T101" i="38" s="1"/>
  <c r="T28" i="38"/>
  <c r="T100" i="38" s="1"/>
  <c r="T27" i="38"/>
  <c r="T99" i="38" s="1"/>
  <c r="T26" i="38"/>
  <c r="T98" i="38" s="1"/>
  <c r="T25" i="38"/>
  <c r="T97" i="38" s="1"/>
  <c r="T24" i="38"/>
  <c r="T96" i="38" s="1"/>
  <c r="T20" i="38"/>
  <c r="T92" i="38" s="1"/>
  <c r="T16" i="38"/>
  <c r="T88" i="38" s="1"/>
  <c r="T23" i="38"/>
  <c r="T95" i="38" s="1"/>
  <c r="T19" i="38"/>
  <c r="T91" i="38" s="1"/>
  <c r="T15" i="38"/>
  <c r="T87" i="38" s="1"/>
  <c r="T22" i="38"/>
  <c r="T94" i="38" s="1"/>
  <c r="T18" i="38"/>
  <c r="T90" i="38" s="1"/>
  <c r="T14" i="38"/>
  <c r="T86" i="38" s="1"/>
  <c r="W84" i="38"/>
  <c r="W83" i="38"/>
  <c r="W82" i="38"/>
  <c r="W81" i="38"/>
  <c r="W80" i="38"/>
  <c r="W79" i="38"/>
  <c r="W78" i="38"/>
  <c r="W77" i="38"/>
  <c r="W76" i="38"/>
  <c r="W75" i="38"/>
  <c r="W74" i="38"/>
  <c r="W73" i="38"/>
  <c r="W72" i="38"/>
  <c r="W23" i="38"/>
  <c r="W19" i="38"/>
  <c r="W15" i="38"/>
  <c r="W22" i="38"/>
  <c r="W18" i="38"/>
  <c r="W14" i="38"/>
  <c r="W21" i="38"/>
  <c r="W17" i="38"/>
  <c r="W71" i="38"/>
  <c r="W70" i="38"/>
  <c r="W69" i="38"/>
  <c r="W68" i="38"/>
  <c r="W67" i="38"/>
  <c r="W66" i="38"/>
  <c r="W65" i="38"/>
  <c r="W64" i="38"/>
  <c r="W63" i="38"/>
  <c r="W62" i="38"/>
  <c r="W61" i="38"/>
  <c r="W60" i="38"/>
  <c r="W59" i="38"/>
  <c r="W58" i="38"/>
  <c r="W57" i="38"/>
  <c r="W56" i="38"/>
  <c r="W55" i="38"/>
  <c r="W54" i="38"/>
  <c r="W53" i="38"/>
  <c r="W52" i="38"/>
  <c r="W51" i="38"/>
  <c r="W50" i="38"/>
  <c r="W49" i="38"/>
  <c r="W48" i="38"/>
  <c r="W47" i="38"/>
  <c r="W46" i="38"/>
  <c r="W45" i="38"/>
  <c r="W44" i="38"/>
  <c r="W43" i="38"/>
  <c r="W42" i="38"/>
  <c r="W41" i="38"/>
  <c r="W40" i="38"/>
  <c r="W39" i="38"/>
  <c r="W38" i="38"/>
  <c r="W37" i="38"/>
  <c r="W36" i="38"/>
  <c r="W35" i="38"/>
  <c r="W34" i="38"/>
  <c r="W33" i="38"/>
  <c r="W32" i="38"/>
  <c r="W31" i="38"/>
  <c r="W30" i="38"/>
  <c r="W29" i="38"/>
  <c r="W28" i="38"/>
  <c r="W27" i="38"/>
  <c r="W26" i="38"/>
  <c r="W25" i="38"/>
  <c r="W24" i="38"/>
  <c r="W20" i="38"/>
  <c r="W16" i="38"/>
  <c r="U84" i="38"/>
  <c r="U156" i="38" s="1"/>
  <c r="U83" i="38"/>
  <c r="U155" i="38" s="1"/>
  <c r="U82" i="38"/>
  <c r="U154" i="38" s="1"/>
  <c r="U81" i="38"/>
  <c r="U153" i="38" s="1"/>
  <c r="U80" i="38"/>
  <c r="U152" i="38" s="1"/>
  <c r="U79" i="38"/>
  <c r="U151" i="38" s="1"/>
  <c r="U78" i="38"/>
  <c r="U150" i="38" s="1"/>
  <c r="U77" i="38"/>
  <c r="U149" i="38" s="1"/>
  <c r="U76" i="38"/>
  <c r="U148" i="38" s="1"/>
  <c r="U75" i="38"/>
  <c r="U147" i="38" s="1"/>
  <c r="U74" i="38"/>
  <c r="U146" i="38" s="1"/>
  <c r="U73" i="38"/>
  <c r="U145" i="38" s="1"/>
  <c r="U72" i="38"/>
  <c r="U144" i="38" s="1"/>
  <c r="U71" i="38"/>
  <c r="U143" i="38" s="1"/>
  <c r="U70" i="38"/>
  <c r="U142" i="38" s="1"/>
  <c r="U69" i="38"/>
  <c r="U141" i="38" s="1"/>
  <c r="U68" i="38"/>
  <c r="U140" i="38" s="1"/>
  <c r="U67" i="38"/>
  <c r="U139" i="38" s="1"/>
  <c r="U66" i="38"/>
  <c r="U138" i="38" s="1"/>
  <c r="U65" i="38"/>
  <c r="U137" i="38" s="1"/>
  <c r="U64" i="38"/>
  <c r="U136" i="38" s="1"/>
  <c r="U63" i="38"/>
  <c r="U135" i="38" s="1"/>
  <c r="U62" i="38"/>
  <c r="U134" i="38" s="1"/>
  <c r="U61" i="38"/>
  <c r="U133" i="38" s="1"/>
  <c r="U60" i="38"/>
  <c r="U132" i="38" s="1"/>
  <c r="U59" i="38"/>
  <c r="U131" i="38" s="1"/>
  <c r="U58" i="38"/>
  <c r="U130" i="38" s="1"/>
  <c r="U57" i="38"/>
  <c r="U129" i="38" s="1"/>
  <c r="U56" i="38"/>
  <c r="U128" i="38" s="1"/>
  <c r="U55" i="38"/>
  <c r="U127" i="38" s="1"/>
  <c r="U54" i="38"/>
  <c r="U126" i="38" s="1"/>
  <c r="U53" i="38"/>
  <c r="U125" i="38" s="1"/>
  <c r="U52" i="38"/>
  <c r="U124" i="38" s="1"/>
  <c r="U51" i="38"/>
  <c r="U123" i="38" s="1"/>
  <c r="U50" i="38"/>
  <c r="U122" i="38" s="1"/>
  <c r="U49" i="38"/>
  <c r="U121" i="38" s="1"/>
  <c r="U48" i="38"/>
  <c r="U120" i="38" s="1"/>
  <c r="U47" i="38"/>
  <c r="U119" i="38" s="1"/>
  <c r="U46" i="38"/>
  <c r="U118" i="38" s="1"/>
  <c r="U45" i="38"/>
  <c r="U117" i="38" s="1"/>
  <c r="U44" i="38"/>
  <c r="U116" i="38" s="1"/>
  <c r="U43" i="38"/>
  <c r="U115" i="38" s="1"/>
  <c r="U42" i="38"/>
  <c r="U114" i="38" s="1"/>
  <c r="U41" i="38"/>
  <c r="U113" i="38" s="1"/>
  <c r="U40" i="38"/>
  <c r="U112" i="38" s="1"/>
  <c r="U39" i="38"/>
  <c r="U111" i="38" s="1"/>
  <c r="U38" i="38"/>
  <c r="U110" i="38" s="1"/>
  <c r="U37" i="38"/>
  <c r="U109" i="38" s="1"/>
  <c r="U36" i="38"/>
  <c r="U108" i="38" s="1"/>
  <c r="U35" i="38"/>
  <c r="U107" i="38" s="1"/>
  <c r="U34" i="38"/>
  <c r="U106" i="38" s="1"/>
  <c r="U33" i="38"/>
  <c r="U105" i="38" s="1"/>
  <c r="U32" i="38"/>
  <c r="U104" i="38" s="1"/>
  <c r="U31" i="38"/>
  <c r="U103" i="38" s="1"/>
  <c r="U30" i="38"/>
  <c r="U102" i="38" s="1"/>
  <c r="U29" i="38"/>
  <c r="U101" i="38" s="1"/>
  <c r="U28" i="38"/>
  <c r="U100" i="38" s="1"/>
  <c r="U27" i="38"/>
  <c r="U99" i="38" s="1"/>
  <c r="U26" i="38"/>
  <c r="U98" i="38" s="1"/>
  <c r="U25" i="38"/>
  <c r="U97" i="38" s="1"/>
  <c r="U24" i="38"/>
  <c r="U96" i="38" s="1"/>
  <c r="U20" i="38"/>
  <c r="U92" i="38" s="1"/>
  <c r="U16" i="38"/>
  <c r="U88" i="38" s="1"/>
  <c r="U23" i="38"/>
  <c r="U95" i="38" s="1"/>
  <c r="U19" i="38"/>
  <c r="U91" i="38" s="1"/>
  <c r="U15" i="38"/>
  <c r="U87" i="38" s="1"/>
  <c r="U22" i="38"/>
  <c r="U94" i="38" s="1"/>
  <c r="U18" i="38"/>
  <c r="U90" i="38" s="1"/>
  <c r="U14" i="38"/>
  <c r="U86" i="38" s="1"/>
  <c r="U21" i="38"/>
  <c r="U93" i="38" s="1"/>
  <c r="U17" i="38"/>
  <c r="U89" i="38" s="1"/>
  <c r="V69" i="11"/>
  <c r="V141" i="11" s="1"/>
  <c r="X69" i="11"/>
  <c r="V53" i="11"/>
  <c r="V125" i="11" s="1"/>
  <c r="X53" i="11"/>
  <c r="V37" i="11"/>
  <c r="V109" i="11" s="1"/>
  <c r="X37" i="11"/>
  <c r="AX160" i="11"/>
  <c r="AX12" i="11"/>
  <c r="X160" i="11"/>
  <c r="X12" i="11"/>
  <c r="X70" i="11"/>
  <c r="V70" i="11"/>
  <c r="V142" i="11" s="1"/>
  <c r="X54" i="11"/>
  <c r="V54" i="11"/>
  <c r="V126" i="11" s="1"/>
  <c r="X38" i="11"/>
  <c r="V38" i="11"/>
  <c r="V110" i="11" s="1"/>
  <c r="W160" i="11"/>
  <c r="W12" i="11"/>
  <c r="X83" i="11"/>
  <c r="V83" i="11"/>
  <c r="V155" i="11" s="1"/>
  <c r="X67" i="11"/>
  <c r="V67" i="11"/>
  <c r="V139" i="11" s="1"/>
  <c r="X51" i="11"/>
  <c r="V51" i="11"/>
  <c r="V123" i="11" s="1"/>
  <c r="X35" i="11"/>
  <c r="V35" i="11"/>
  <c r="V107" i="11" s="1"/>
  <c r="V84" i="11"/>
  <c r="V156" i="11" s="1"/>
  <c r="X84" i="11"/>
  <c r="V68" i="11"/>
  <c r="V140" i="11" s="1"/>
  <c r="X68" i="11"/>
  <c r="V52" i="11"/>
  <c r="V124" i="11" s="1"/>
  <c r="X52" i="11"/>
  <c r="V36" i="11"/>
  <c r="V108" i="11" s="1"/>
  <c r="X36" i="11"/>
  <c r="V23" i="11"/>
  <c r="V95" i="11" s="1"/>
  <c r="X23" i="11"/>
  <c r="V19" i="11"/>
  <c r="V91" i="11" s="1"/>
  <c r="X19" i="11"/>
  <c r="V15" i="11"/>
  <c r="V87" i="11" s="1"/>
  <c r="X15" i="11"/>
  <c r="AO160" i="11"/>
  <c r="AO12" i="11"/>
  <c r="O160" i="11"/>
  <c r="O12" i="11"/>
  <c r="O109" i="11" s="1"/>
  <c r="H160" i="36"/>
  <c r="H12" i="36"/>
  <c r="V39" i="36"/>
  <c r="V111" i="36" s="1"/>
  <c r="X39" i="36"/>
  <c r="V55" i="36"/>
  <c r="V127" i="36" s="1"/>
  <c r="X55" i="36"/>
  <c r="V71" i="36"/>
  <c r="V143" i="36" s="1"/>
  <c r="X71" i="36"/>
  <c r="I160" i="36"/>
  <c r="I12" i="36"/>
  <c r="AI160" i="36"/>
  <c r="AI12" i="36"/>
  <c r="X26" i="36"/>
  <c r="V26" i="36"/>
  <c r="V98" i="36" s="1"/>
  <c r="X42" i="36"/>
  <c r="V42" i="36"/>
  <c r="V114" i="36" s="1"/>
  <c r="X58" i="36"/>
  <c r="V58" i="36"/>
  <c r="V130" i="36" s="1"/>
  <c r="X74" i="36"/>
  <c r="V74" i="36"/>
  <c r="V146" i="36" s="1"/>
  <c r="N160" i="36"/>
  <c r="N12" i="36"/>
  <c r="AN159" i="36"/>
  <c r="AN12" i="36"/>
  <c r="X29" i="36"/>
  <c r="V29" i="36"/>
  <c r="V101" i="36" s="1"/>
  <c r="X45" i="36"/>
  <c r="V45" i="36"/>
  <c r="V117" i="36" s="1"/>
  <c r="X61" i="36"/>
  <c r="V61" i="36"/>
  <c r="V133" i="36" s="1"/>
  <c r="X77" i="36"/>
  <c r="V77" i="36"/>
  <c r="V149" i="36" s="1"/>
  <c r="O160" i="36"/>
  <c r="O12" i="36"/>
  <c r="O111" i="36" s="1"/>
  <c r="AO160" i="36"/>
  <c r="AO12" i="36"/>
  <c r="V15" i="36"/>
  <c r="V87" i="36" s="1"/>
  <c r="X15" i="36"/>
  <c r="V19" i="36"/>
  <c r="V91" i="36" s="1"/>
  <c r="X19" i="36"/>
  <c r="V23" i="36"/>
  <c r="V95" i="36" s="1"/>
  <c r="X23" i="36"/>
  <c r="V36" i="36"/>
  <c r="V108" i="36" s="1"/>
  <c r="X36" i="36"/>
  <c r="V52" i="36"/>
  <c r="V124" i="36" s="1"/>
  <c r="X52" i="36"/>
  <c r="V68" i="36"/>
  <c r="V140" i="36" s="1"/>
  <c r="X68" i="36"/>
  <c r="V84" i="36"/>
  <c r="V156" i="36" s="1"/>
  <c r="X84" i="36"/>
  <c r="R159" i="37"/>
  <c r="R158" i="37"/>
  <c r="R12" i="37"/>
  <c r="AR158" i="37"/>
  <c r="AR159" i="37"/>
  <c r="AR12" i="37"/>
  <c r="V33" i="37"/>
  <c r="V105" i="37" s="1"/>
  <c r="X33" i="37"/>
  <c r="V49" i="37"/>
  <c r="V121" i="37" s="1"/>
  <c r="X49" i="37"/>
  <c r="V65" i="37"/>
  <c r="V137" i="37" s="1"/>
  <c r="X65" i="37"/>
  <c r="V81" i="37"/>
  <c r="V153" i="37" s="1"/>
  <c r="X81" i="37"/>
  <c r="U156" i="37"/>
  <c r="U143" i="37"/>
  <c r="U131" i="37"/>
  <c r="U109" i="37"/>
  <c r="AS158" i="37"/>
  <c r="AS159" i="37"/>
  <c r="AS12" i="37"/>
  <c r="X16" i="37"/>
  <c r="V16" i="37"/>
  <c r="V88" i="37" s="1"/>
  <c r="X20" i="37"/>
  <c r="V20" i="37"/>
  <c r="V92" i="37" s="1"/>
  <c r="X24" i="37"/>
  <c r="V24" i="37"/>
  <c r="V96" i="37" s="1"/>
  <c r="X40" i="37"/>
  <c r="V40" i="37"/>
  <c r="V112" i="37" s="1"/>
  <c r="X56" i="37"/>
  <c r="V56" i="37"/>
  <c r="V128" i="37" s="1"/>
  <c r="X72" i="37"/>
  <c r="V72" i="37"/>
  <c r="V144" i="37" s="1"/>
  <c r="H160" i="37"/>
  <c r="H12" i="37"/>
  <c r="X39" i="37"/>
  <c r="V39" i="37"/>
  <c r="V111" i="37" s="1"/>
  <c r="X55" i="37"/>
  <c r="V55" i="37"/>
  <c r="V127" i="37" s="1"/>
  <c r="X71" i="37"/>
  <c r="V71" i="37"/>
  <c r="V143" i="37" s="1"/>
  <c r="I160" i="37"/>
  <c r="I12" i="37"/>
  <c r="AI160" i="37"/>
  <c r="AI165" i="37" s="1"/>
  <c r="AI12" i="37"/>
  <c r="V26" i="37"/>
  <c r="V98" i="37" s="1"/>
  <c r="X26" i="37"/>
  <c r="V42" i="37"/>
  <c r="V114" i="37" s="1"/>
  <c r="X42" i="37"/>
  <c r="V58" i="37"/>
  <c r="V130" i="37" s="1"/>
  <c r="X58" i="37"/>
  <c r="V74" i="37"/>
  <c r="V146" i="37" s="1"/>
  <c r="X74" i="37"/>
  <c r="H160" i="38"/>
  <c r="H12" i="38"/>
  <c r="V39" i="38"/>
  <c r="V111" i="38" s="1"/>
  <c r="X39" i="38"/>
  <c r="V55" i="38"/>
  <c r="V127" i="38" s="1"/>
  <c r="X55" i="38"/>
  <c r="V71" i="38"/>
  <c r="V143" i="38" s="1"/>
  <c r="X71" i="38"/>
  <c r="I160" i="38"/>
  <c r="I12" i="38"/>
  <c r="AI160" i="38"/>
  <c r="AI12" i="38"/>
  <c r="X26" i="38"/>
  <c r="V26" i="38"/>
  <c r="V98" i="38" s="1"/>
  <c r="X42" i="38"/>
  <c r="V42" i="38"/>
  <c r="V114" i="38" s="1"/>
  <c r="X58" i="38"/>
  <c r="V58" i="38"/>
  <c r="V130" i="38" s="1"/>
  <c r="X74" i="38"/>
  <c r="V74" i="38"/>
  <c r="V146" i="38" s="1"/>
  <c r="N160" i="38"/>
  <c r="N12" i="38"/>
  <c r="AN159" i="38"/>
  <c r="AN12" i="38"/>
  <c r="X29" i="38"/>
  <c r="V29" i="38"/>
  <c r="V101" i="38" s="1"/>
  <c r="X45" i="38"/>
  <c r="V45" i="38"/>
  <c r="V117" i="38" s="1"/>
  <c r="X61" i="38"/>
  <c r="V61" i="38"/>
  <c r="V133" i="38" s="1"/>
  <c r="X77" i="38"/>
  <c r="V77" i="38"/>
  <c r="V149" i="38" s="1"/>
  <c r="O160" i="38"/>
  <c r="O12" i="38"/>
  <c r="O143" i="38" s="1"/>
  <c r="AO160" i="38"/>
  <c r="AO12" i="38"/>
  <c r="V15" i="38"/>
  <c r="V87" i="38" s="1"/>
  <c r="X15" i="38"/>
  <c r="V19" i="38"/>
  <c r="V91" i="38" s="1"/>
  <c r="X19" i="38"/>
  <c r="V23" i="38"/>
  <c r="V95" i="38" s="1"/>
  <c r="X23" i="38"/>
  <c r="V36" i="38"/>
  <c r="V108" i="38" s="1"/>
  <c r="X36" i="38"/>
  <c r="V52" i="38"/>
  <c r="V124" i="38" s="1"/>
  <c r="X52" i="38"/>
  <c r="V68" i="38"/>
  <c r="V140" i="38" s="1"/>
  <c r="X68" i="38"/>
  <c r="X84" i="38"/>
  <c r="V84" i="38"/>
  <c r="V156" i="38" s="1"/>
  <c r="V81" i="11"/>
  <c r="V153" i="11" s="1"/>
  <c r="X81" i="11"/>
  <c r="V65" i="11"/>
  <c r="V137" i="11" s="1"/>
  <c r="X65" i="11"/>
  <c r="V49" i="11"/>
  <c r="V121" i="11" s="1"/>
  <c r="X49" i="11"/>
  <c r="V33" i="11"/>
  <c r="V105" i="11" s="1"/>
  <c r="X33" i="11"/>
  <c r="AR159" i="11"/>
  <c r="AR158" i="11"/>
  <c r="AR12" i="11"/>
  <c r="R159" i="11"/>
  <c r="R158" i="11"/>
  <c r="R12" i="11"/>
  <c r="X82" i="11"/>
  <c r="V82" i="11"/>
  <c r="V154" i="11" s="1"/>
  <c r="X66" i="11"/>
  <c r="V66" i="11"/>
  <c r="V138" i="11" s="1"/>
  <c r="X50" i="11"/>
  <c r="V50" i="11"/>
  <c r="V122" i="11" s="1"/>
  <c r="X34" i="11"/>
  <c r="V34" i="11"/>
  <c r="V106" i="11" s="1"/>
  <c r="AQ159" i="11"/>
  <c r="AQ158" i="11"/>
  <c r="AQ12" i="11"/>
  <c r="Q159" i="11"/>
  <c r="Q158" i="11"/>
  <c r="Q12" i="11"/>
  <c r="X79" i="11"/>
  <c r="V79" i="11"/>
  <c r="V151" i="11" s="1"/>
  <c r="X63" i="11"/>
  <c r="V63" i="11"/>
  <c r="V135" i="11" s="1"/>
  <c r="X47" i="11"/>
  <c r="V47" i="11"/>
  <c r="V119" i="11" s="1"/>
  <c r="X31" i="11"/>
  <c r="V31" i="11"/>
  <c r="V103" i="11" s="1"/>
  <c r="AP160" i="11"/>
  <c r="AP12" i="11"/>
  <c r="P159" i="11"/>
  <c r="P158" i="11"/>
  <c r="P12" i="11"/>
  <c r="V80" i="11"/>
  <c r="V152" i="11" s="1"/>
  <c r="X80" i="11"/>
  <c r="V64" i="11"/>
  <c r="V136" i="11" s="1"/>
  <c r="X64" i="11"/>
  <c r="V48" i="11"/>
  <c r="V120" i="11" s="1"/>
  <c r="X48" i="11"/>
  <c r="V32" i="11"/>
  <c r="V104" i="11" s="1"/>
  <c r="X32" i="11"/>
  <c r="V22" i="11"/>
  <c r="V94" i="11" s="1"/>
  <c r="X22" i="11"/>
  <c r="V18" i="11"/>
  <c r="V90" i="11" s="1"/>
  <c r="X18" i="11"/>
  <c r="V14" i="11"/>
  <c r="V86" i="11" s="1"/>
  <c r="X14" i="11"/>
  <c r="AK160" i="11"/>
  <c r="AK12" i="11"/>
  <c r="K160" i="11"/>
  <c r="K12" i="11"/>
  <c r="AL160" i="36"/>
  <c r="AL12" i="36"/>
  <c r="V27" i="36"/>
  <c r="V99" i="36" s="1"/>
  <c r="X27" i="36"/>
  <c r="V43" i="36"/>
  <c r="V115" i="36" s="1"/>
  <c r="X43" i="36"/>
  <c r="V59" i="36"/>
  <c r="V131" i="36" s="1"/>
  <c r="X59" i="36"/>
  <c r="V75" i="36"/>
  <c r="V147" i="36" s="1"/>
  <c r="X75" i="36"/>
  <c r="M159" i="36"/>
  <c r="M12" i="36"/>
  <c r="X30" i="36"/>
  <c r="V30" i="36"/>
  <c r="V102" i="36" s="1"/>
  <c r="X46" i="36"/>
  <c r="V46" i="36"/>
  <c r="V118" i="36" s="1"/>
  <c r="X62" i="36"/>
  <c r="V62" i="36"/>
  <c r="V134" i="36" s="1"/>
  <c r="X78" i="36"/>
  <c r="V78" i="36"/>
  <c r="V150" i="36" s="1"/>
  <c r="R159" i="36"/>
  <c r="R158" i="36"/>
  <c r="R12" i="36"/>
  <c r="AR158" i="36"/>
  <c r="AR159" i="36"/>
  <c r="AR12" i="36"/>
  <c r="X33" i="36"/>
  <c r="V33" i="36"/>
  <c r="V105" i="36" s="1"/>
  <c r="X49" i="36"/>
  <c r="V49" i="36"/>
  <c r="V121" i="36" s="1"/>
  <c r="X65" i="36"/>
  <c r="V65" i="36"/>
  <c r="V137" i="36" s="1"/>
  <c r="X81" i="36"/>
  <c r="V81" i="36"/>
  <c r="V153" i="36" s="1"/>
  <c r="U146" i="36"/>
  <c r="U126" i="36"/>
  <c r="U104" i="36"/>
  <c r="U92" i="36"/>
  <c r="U89" i="36"/>
  <c r="U88" i="36"/>
  <c r="AS158" i="36"/>
  <c r="AS159" i="36"/>
  <c r="AS12" i="36"/>
  <c r="V16" i="36"/>
  <c r="V88" i="36" s="1"/>
  <c r="X16" i="36"/>
  <c r="V20" i="36"/>
  <c r="V92" i="36" s="1"/>
  <c r="X20" i="36"/>
  <c r="V24" i="36"/>
  <c r="V96" i="36" s="1"/>
  <c r="X24" i="36"/>
  <c r="V40" i="36"/>
  <c r="V112" i="36" s="1"/>
  <c r="X40" i="36"/>
  <c r="V56" i="36"/>
  <c r="V128" i="36" s="1"/>
  <c r="X56" i="36"/>
  <c r="V72" i="36"/>
  <c r="V144" i="36" s="1"/>
  <c r="X72" i="36"/>
  <c r="X160" i="37"/>
  <c r="X12" i="37"/>
  <c r="AX160" i="37"/>
  <c r="AX165" i="37" s="1"/>
  <c r="AX12" i="37"/>
  <c r="V37" i="37"/>
  <c r="V109" i="37" s="1"/>
  <c r="X37" i="37"/>
  <c r="V53" i="37"/>
  <c r="V125" i="37" s="1"/>
  <c r="X53" i="37"/>
  <c r="V69" i="37"/>
  <c r="V141" i="37" s="1"/>
  <c r="X69" i="37"/>
  <c r="G156" i="37"/>
  <c r="G155" i="37"/>
  <c r="G154" i="37"/>
  <c r="G153" i="37"/>
  <c r="G152" i="37"/>
  <c r="G151" i="37"/>
  <c r="G150" i="37"/>
  <c r="G149" i="37"/>
  <c r="G148" i="37"/>
  <c r="G147" i="37"/>
  <c r="G146" i="37"/>
  <c r="G145" i="37"/>
  <c r="G144" i="37"/>
  <c r="G143" i="37"/>
  <c r="G142" i="37"/>
  <c r="G141" i="37"/>
  <c r="G140" i="37"/>
  <c r="G139" i="37"/>
  <c r="G138" i="37"/>
  <c r="G137" i="37"/>
  <c r="G136" i="37"/>
  <c r="G135" i="37"/>
  <c r="G134" i="37"/>
  <c r="G133" i="37"/>
  <c r="G132" i="37"/>
  <c r="G131" i="37"/>
  <c r="G130" i="37"/>
  <c r="G129" i="37"/>
  <c r="G128" i="37"/>
  <c r="G127" i="37"/>
  <c r="G126" i="37"/>
  <c r="G125" i="37"/>
  <c r="G124" i="37"/>
  <c r="G123" i="37"/>
  <c r="G122" i="37"/>
  <c r="G121" i="37"/>
  <c r="G120" i="37"/>
  <c r="G119" i="37"/>
  <c r="G118" i="37"/>
  <c r="G117" i="37"/>
  <c r="G116" i="37"/>
  <c r="G115" i="37"/>
  <c r="G114" i="37"/>
  <c r="G113" i="37"/>
  <c r="G112" i="37"/>
  <c r="G111" i="37"/>
  <c r="G110" i="37"/>
  <c r="G109" i="37"/>
  <c r="G108" i="37"/>
  <c r="G107" i="37"/>
  <c r="G106" i="37"/>
  <c r="G105" i="37"/>
  <c r="G104" i="37"/>
  <c r="G103" i="37"/>
  <c r="G102" i="37"/>
  <c r="G101" i="37"/>
  <c r="G100" i="37"/>
  <c r="G99" i="37"/>
  <c r="G98" i="37"/>
  <c r="G97" i="37"/>
  <c r="G96" i="37"/>
  <c r="G95" i="37"/>
  <c r="G94" i="37"/>
  <c r="G93" i="37"/>
  <c r="G92" i="37"/>
  <c r="G91" i="37"/>
  <c r="G90" i="37"/>
  <c r="G89" i="37"/>
  <c r="G88" i="37"/>
  <c r="G87" i="37"/>
  <c r="G86" i="37"/>
  <c r="Z156" i="37"/>
  <c r="Z155" i="37"/>
  <c r="Z154" i="37"/>
  <c r="Z152" i="37"/>
  <c r="Z151" i="37"/>
  <c r="Z150" i="37"/>
  <c r="Z149" i="37"/>
  <c r="Z148" i="37"/>
  <c r="Z147" i="37"/>
  <c r="Z146" i="37"/>
  <c r="Z145" i="37"/>
  <c r="Z144" i="37"/>
  <c r="Z143" i="37"/>
  <c r="Z142" i="37"/>
  <c r="Z141" i="37"/>
  <c r="Z140" i="37"/>
  <c r="Z139" i="37"/>
  <c r="Z138" i="37"/>
  <c r="Z137" i="37"/>
  <c r="Z136" i="37"/>
  <c r="Z135" i="37"/>
  <c r="Z134" i="37"/>
  <c r="Z133" i="37"/>
  <c r="Z132" i="37"/>
  <c r="Z131" i="37"/>
  <c r="Z130" i="37"/>
  <c r="Z129" i="37"/>
  <c r="Z128" i="37"/>
  <c r="Z127" i="37"/>
  <c r="Z126" i="37"/>
  <c r="Z125" i="37"/>
  <c r="Z124" i="37"/>
  <c r="Z123" i="37"/>
  <c r="Z122" i="37"/>
  <c r="Z121" i="37"/>
  <c r="Z120" i="37"/>
  <c r="Z119" i="37"/>
  <c r="Z118" i="37"/>
  <c r="Z117" i="37"/>
  <c r="Z116" i="37"/>
  <c r="Z115" i="37"/>
  <c r="Z114" i="37"/>
  <c r="Z113" i="37"/>
  <c r="Z112" i="37"/>
  <c r="Z111" i="37"/>
  <c r="Z110" i="37"/>
  <c r="Z109" i="37"/>
  <c r="Z108" i="37"/>
  <c r="Z107" i="37"/>
  <c r="Z106" i="37"/>
  <c r="Z105" i="37"/>
  <c r="Z104" i="37"/>
  <c r="Z103" i="37"/>
  <c r="Z102" i="37"/>
  <c r="Z101" i="37"/>
  <c r="Z100" i="37"/>
  <c r="Z99" i="37"/>
  <c r="Z98" i="37"/>
  <c r="Z97" i="37"/>
  <c r="Z96" i="37"/>
  <c r="Z95" i="37"/>
  <c r="Z94" i="37"/>
  <c r="Z93" i="37"/>
  <c r="Z92" i="37"/>
  <c r="Z91" i="37"/>
  <c r="Z90" i="37"/>
  <c r="Z89" i="37"/>
  <c r="Z88" i="37"/>
  <c r="Z87" i="37"/>
  <c r="Z86" i="37"/>
  <c r="Z153" i="37"/>
  <c r="AY160" i="37"/>
  <c r="AY165" i="37" s="1"/>
  <c r="AY12" i="37"/>
  <c r="X17" i="37"/>
  <c r="V17" i="37"/>
  <c r="V89" i="37" s="1"/>
  <c r="X21" i="37"/>
  <c r="V21" i="37"/>
  <c r="V93" i="37" s="1"/>
  <c r="X28" i="37"/>
  <c r="V28" i="37"/>
  <c r="V100" i="37" s="1"/>
  <c r="X44" i="37"/>
  <c r="V44" i="37"/>
  <c r="V116" i="37" s="1"/>
  <c r="X60" i="37"/>
  <c r="V60" i="37"/>
  <c r="V132" i="37" s="1"/>
  <c r="X76" i="37"/>
  <c r="V76" i="37"/>
  <c r="V148" i="37" s="1"/>
  <c r="AL160" i="37"/>
  <c r="AL165" i="37" s="1"/>
  <c r="AL12" i="37"/>
  <c r="X27" i="37"/>
  <c r="V27" i="37"/>
  <c r="V99" i="37" s="1"/>
  <c r="X43" i="37"/>
  <c r="V43" i="37"/>
  <c r="V115" i="37" s="1"/>
  <c r="X59" i="37"/>
  <c r="V59" i="37"/>
  <c r="V131" i="37" s="1"/>
  <c r="X75" i="37"/>
  <c r="V75" i="37"/>
  <c r="V147" i="37" s="1"/>
  <c r="M159" i="37"/>
  <c r="M12" i="37"/>
  <c r="V30" i="37"/>
  <c r="V102" i="37" s="1"/>
  <c r="X30" i="37"/>
  <c r="V46" i="37"/>
  <c r="V118" i="37" s="1"/>
  <c r="X46" i="37"/>
  <c r="V62" i="37"/>
  <c r="V134" i="37" s="1"/>
  <c r="X62" i="37"/>
  <c r="V78" i="37"/>
  <c r="V150" i="37" s="1"/>
  <c r="X78" i="37"/>
  <c r="AL160" i="38"/>
  <c r="AL12" i="38"/>
  <c r="V27" i="38"/>
  <c r="V99" i="38" s="1"/>
  <c r="X27" i="38"/>
  <c r="V43" i="38"/>
  <c r="V115" i="38" s="1"/>
  <c r="X43" i="38"/>
  <c r="V59" i="38"/>
  <c r="V131" i="38" s="1"/>
  <c r="X59" i="38"/>
  <c r="V75" i="38"/>
  <c r="V147" i="38" s="1"/>
  <c r="X75" i="38"/>
  <c r="M159" i="38"/>
  <c r="M12" i="38"/>
  <c r="X30" i="38"/>
  <c r="V30" i="38"/>
  <c r="V102" i="38" s="1"/>
  <c r="X46" i="38"/>
  <c r="V46" i="38"/>
  <c r="V118" i="38" s="1"/>
  <c r="X62" i="38"/>
  <c r="V62" i="38"/>
  <c r="V134" i="38" s="1"/>
  <c r="X78" i="38"/>
  <c r="V78" i="38"/>
  <c r="V150" i="38" s="1"/>
  <c r="R159" i="38"/>
  <c r="R158" i="38"/>
  <c r="R12" i="38"/>
  <c r="AR158" i="38"/>
  <c r="AR159" i="38"/>
  <c r="AR12" i="38"/>
  <c r="X33" i="38"/>
  <c r="V33" i="38"/>
  <c r="V105" i="38" s="1"/>
  <c r="X49" i="38"/>
  <c r="V49" i="38"/>
  <c r="V121" i="38" s="1"/>
  <c r="X65" i="38"/>
  <c r="V65" i="38"/>
  <c r="V137" i="38" s="1"/>
  <c r="X81" i="38"/>
  <c r="V81" i="38"/>
  <c r="V153" i="38" s="1"/>
  <c r="AS158" i="38"/>
  <c r="AS159" i="38"/>
  <c r="AS12" i="38"/>
  <c r="V16" i="38"/>
  <c r="V88" i="38" s="1"/>
  <c r="X16" i="38"/>
  <c r="V20" i="38"/>
  <c r="V92" i="38" s="1"/>
  <c r="X20" i="38"/>
  <c r="V24" i="38"/>
  <c r="V96" i="38" s="1"/>
  <c r="X24" i="38"/>
  <c r="V40" i="38"/>
  <c r="V112" i="38" s="1"/>
  <c r="X40" i="38"/>
  <c r="V56" i="38"/>
  <c r="V128" i="38" s="1"/>
  <c r="X56" i="38"/>
  <c r="V72" i="38"/>
  <c r="V144" i="38" s="1"/>
  <c r="X72" i="38"/>
  <c r="V77" i="11"/>
  <c r="V149" i="11" s="1"/>
  <c r="X77" i="11"/>
  <c r="V61" i="11"/>
  <c r="V133" i="11" s="1"/>
  <c r="X61" i="11"/>
  <c r="V45" i="11"/>
  <c r="V117" i="11" s="1"/>
  <c r="X45" i="11"/>
  <c r="V29" i="11"/>
  <c r="V101" i="11" s="1"/>
  <c r="X29" i="11"/>
  <c r="AN159" i="11"/>
  <c r="AN12" i="11"/>
  <c r="N160" i="11"/>
  <c r="N12" i="11"/>
  <c r="X78" i="11"/>
  <c r="V78" i="11"/>
  <c r="V150" i="11" s="1"/>
  <c r="X62" i="11"/>
  <c r="V62" i="11"/>
  <c r="V134" i="11" s="1"/>
  <c r="X46" i="11"/>
  <c r="V46" i="11"/>
  <c r="V118" i="11" s="1"/>
  <c r="X30" i="11"/>
  <c r="V30" i="11"/>
  <c r="V102" i="11" s="1"/>
  <c r="M159" i="11"/>
  <c r="M160" i="11" s="1"/>
  <c r="M12" i="11"/>
  <c r="X75" i="11"/>
  <c r="V75" i="11"/>
  <c r="V147" i="11" s="1"/>
  <c r="X59" i="11"/>
  <c r="V59" i="11"/>
  <c r="V131" i="11" s="1"/>
  <c r="X43" i="11"/>
  <c r="V43" i="11"/>
  <c r="V115" i="11" s="1"/>
  <c r="X27" i="11"/>
  <c r="V27" i="11"/>
  <c r="V99" i="11" s="1"/>
  <c r="AL160" i="11"/>
  <c r="AL12" i="11"/>
  <c r="V76" i="11"/>
  <c r="V148" i="11" s="1"/>
  <c r="X76" i="11"/>
  <c r="V60" i="11"/>
  <c r="V132" i="11" s="1"/>
  <c r="X60" i="11"/>
  <c r="V44" i="11"/>
  <c r="V116" i="11" s="1"/>
  <c r="X44" i="11"/>
  <c r="V28" i="11"/>
  <c r="V100" i="11" s="1"/>
  <c r="X28" i="11"/>
  <c r="V21" i="11"/>
  <c r="V93" i="11" s="1"/>
  <c r="X21" i="11"/>
  <c r="V17" i="11"/>
  <c r="V89" i="11" s="1"/>
  <c r="X17" i="11"/>
  <c r="AY160" i="11"/>
  <c r="AY12" i="11"/>
  <c r="Z156" i="11"/>
  <c r="Z155" i="11"/>
  <c r="Z154" i="11"/>
  <c r="Z153" i="11"/>
  <c r="Z152" i="11"/>
  <c r="Z151" i="11"/>
  <c r="Z150" i="11"/>
  <c r="Z149" i="11"/>
  <c r="Z148" i="11"/>
  <c r="Z147" i="11"/>
  <c r="Z146" i="11"/>
  <c r="Z145" i="11"/>
  <c r="Z144" i="11"/>
  <c r="Z143" i="11"/>
  <c r="Z142" i="11"/>
  <c r="Z141" i="11"/>
  <c r="Z140" i="11"/>
  <c r="Z139" i="11"/>
  <c r="Z138" i="11"/>
  <c r="Z137" i="11"/>
  <c r="Z133" i="11"/>
  <c r="Z132" i="11"/>
  <c r="Z131" i="11"/>
  <c r="Z130" i="11"/>
  <c r="Z129" i="11"/>
  <c r="Z128" i="11"/>
  <c r="Z127" i="11"/>
  <c r="Z126" i="11"/>
  <c r="Z125" i="11"/>
  <c r="Z124" i="11"/>
  <c r="Z123" i="11"/>
  <c r="Z122" i="11"/>
  <c r="Z121" i="11"/>
  <c r="Z120" i="11"/>
  <c r="Z119"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136" i="11"/>
  <c r="Z135" i="11"/>
  <c r="Z134"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P159" i="36"/>
  <c r="P158" i="36"/>
  <c r="P12" i="36"/>
  <c r="AP160" i="36"/>
  <c r="AP12" i="36"/>
  <c r="V31" i="36"/>
  <c r="V103" i="36" s="1"/>
  <c r="X31" i="36"/>
  <c r="V47" i="36"/>
  <c r="V119" i="36" s="1"/>
  <c r="X47" i="36"/>
  <c r="V63" i="36"/>
  <c r="V135" i="36" s="1"/>
  <c r="X63" i="36"/>
  <c r="V79" i="36"/>
  <c r="V151" i="36" s="1"/>
  <c r="X79" i="36"/>
  <c r="Q159" i="36"/>
  <c r="Q158" i="36"/>
  <c r="Q12" i="36"/>
  <c r="AQ159" i="36"/>
  <c r="AQ158" i="36"/>
  <c r="AQ12" i="36"/>
  <c r="X34" i="36"/>
  <c r="V34" i="36"/>
  <c r="V106" i="36" s="1"/>
  <c r="X50" i="36"/>
  <c r="V50" i="36"/>
  <c r="V122" i="36" s="1"/>
  <c r="X66" i="36"/>
  <c r="V66" i="36"/>
  <c r="V138" i="36" s="1"/>
  <c r="X82" i="36"/>
  <c r="V82" i="36"/>
  <c r="V154" i="36" s="1"/>
  <c r="X160" i="36"/>
  <c r="X12" i="36"/>
  <c r="AX160" i="36"/>
  <c r="AX12" i="36"/>
  <c r="X37" i="36"/>
  <c r="V37" i="36"/>
  <c r="V109" i="36" s="1"/>
  <c r="X53" i="36"/>
  <c r="V53" i="36"/>
  <c r="V125" i="36" s="1"/>
  <c r="X69" i="36"/>
  <c r="V69" i="36"/>
  <c r="V141" i="36" s="1"/>
  <c r="G156" i="36"/>
  <c r="G155" i="36"/>
  <c r="G154" i="36"/>
  <c r="G153" i="36"/>
  <c r="G152" i="36"/>
  <c r="G151" i="36"/>
  <c r="G150" i="36"/>
  <c r="G149" i="36"/>
  <c r="G148" i="36"/>
  <c r="G147" i="36"/>
  <c r="G146" i="36"/>
  <c r="G145" i="36"/>
  <c r="G144" i="36"/>
  <c r="G143" i="36"/>
  <c r="G142" i="36"/>
  <c r="G141" i="36"/>
  <c r="G140" i="36"/>
  <c r="G139" i="36"/>
  <c r="G138" i="36"/>
  <c r="G137" i="36"/>
  <c r="G136" i="36"/>
  <c r="G135" i="36"/>
  <c r="G134" i="36"/>
  <c r="G133" i="36"/>
  <c r="G132" i="36"/>
  <c r="G131" i="36"/>
  <c r="G130" i="36"/>
  <c r="G129" i="36"/>
  <c r="G128" i="36"/>
  <c r="G127" i="36"/>
  <c r="G126" i="36"/>
  <c r="G125" i="36"/>
  <c r="G124" i="36"/>
  <c r="G123" i="36"/>
  <c r="G122" i="36"/>
  <c r="G121" i="36"/>
  <c r="G120" i="36"/>
  <c r="G119" i="36"/>
  <c r="G118" i="36"/>
  <c r="G117" i="36"/>
  <c r="G116" i="36"/>
  <c r="G115" i="36"/>
  <c r="G114" i="36"/>
  <c r="G113" i="36"/>
  <c r="G112" i="36"/>
  <c r="G111" i="36"/>
  <c r="G110" i="36"/>
  <c r="G109" i="36"/>
  <c r="G108" i="36"/>
  <c r="G107" i="36"/>
  <c r="G106" i="36"/>
  <c r="G105" i="36"/>
  <c r="G104" i="36"/>
  <c r="G103" i="36"/>
  <c r="G102" i="36"/>
  <c r="G101" i="36"/>
  <c r="G100" i="36"/>
  <c r="G99" i="36"/>
  <c r="G98" i="36"/>
  <c r="G97" i="36"/>
  <c r="G96" i="36"/>
  <c r="G95" i="36"/>
  <c r="G94" i="36"/>
  <c r="G93" i="36"/>
  <c r="G92" i="36"/>
  <c r="G91" i="36"/>
  <c r="G90" i="36"/>
  <c r="G89" i="36"/>
  <c r="G88" i="36"/>
  <c r="G87" i="36"/>
  <c r="G86" i="36"/>
  <c r="Z156" i="36"/>
  <c r="Z155" i="36"/>
  <c r="Z154" i="36"/>
  <c r="Z153" i="36"/>
  <c r="Z152" i="36"/>
  <c r="Z151" i="36"/>
  <c r="Z150" i="36"/>
  <c r="Z149" i="36"/>
  <c r="Z148" i="36"/>
  <c r="Z147" i="36"/>
  <c r="Z146" i="36"/>
  <c r="Z142" i="36"/>
  <c r="Z141" i="36"/>
  <c r="Z140" i="36"/>
  <c r="Z139" i="36"/>
  <c r="Z138" i="36"/>
  <c r="Z137" i="36"/>
  <c r="Z136" i="36"/>
  <c r="Z135" i="36"/>
  <c r="Z134" i="36"/>
  <c r="Z133" i="36"/>
  <c r="Z132" i="36"/>
  <c r="Z131" i="36"/>
  <c r="Z130" i="36"/>
  <c r="Z129" i="36"/>
  <c r="Z128" i="36"/>
  <c r="Z127" i="36"/>
  <c r="Z126" i="36"/>
  <c r="Z125" i="36"/>
  <c r="Z124" i="36"/>
  <c r="Z123" i="36"/>
  <c r="Z122" i="36"/>
  <c r="Z121" i="36"/>
  <c r="Z120" i="36"/>
  <c r="Z119" i="36"/>
  <c r="Z118" i="36"/>
  <c r="Z117" i="36"/>
  <c r="Z116" i="36"/>
  <c r="Z115" i="36"/>
  <c r="Z114" i="36"/>
  <c r="Z113" i="36"/>
  <c r="Z112" i="36"/>
  <c r="Z111" i="36"/>
  <c r="Z110" i="36"/>
  <c r="Z109" i="36"/>
  <c r="Z108" i="36"/>
  <c r="Z107" i="36"/>
  <c r="Z106" i="36"/>
  <c r="Z105" i="36"/>
  <c r="Z104" i="36"/>
  <c r="Z103" i="36"/>
  <c r="Z102" i="36"/>
  <c r="Z101" i="36"/>
  <c r="Z100" i="36"/>
  <c r="Z99" i="36"/>
  <c r="Z98" i="36"/>
  <c r="Z97" i="36"/>
  <c r="Z96" i="36"/>
  <c r="Z95" i="36"/>
  <c r="Z94" i="36"/>
  <c r="Z93" i="36"/>
  <c r="Z92" i="36"/>
  <c r="Z91" i="36"/>
  <c r="Z90" i="36"/>
  <c r="Z89" i="36"/>
  <c r="Z88" i="36"/>
  <c r="Z87" i="36"/>
  <c r="Z86" i="36"/>
  <c r="Z145" i="36"/>
  <c r="Z144" i="36"/>
  <c r="Z143" i="36"/>
  <c r="AY160" i="36"/>
  <c r="AY12" i="36"/>
  <c r="V17" i="36"/>
  <c r="V89" i="36" s="1"/>
  <c r="X17" i="36"/>
  <c r="V21" i="36"/>
  <c r="V93" i="36" s="1"/>
  <c r="X21" i="36"/>
  <c r="V28" i="36"/>
  <c r="V100" i="36" s="1"/>
  <c r="X28" i="36"/>
  <c r="V44" i="36"/>
  <c r="V116" i="36" s="1"/>
  <c r="X44" i="36"/>
  <c r="V60" i="36"/>
  <c r="V132" i="36" s="1"/>
  <c r="X60" i="36"/>
  <c r="V76" i="36"/>
  <c r="V148" i="36" s="1"/>
  <c r="X76" i="36"/>
  <c r="J160" i="37"/>
  <c r="J12" i="37"/>
  <c r="AJ160" i="37"/>
  <c r="AJ165" i="37" s="1"/>
  <c r="AJ12" i="37"/>
  <c r="V25" i="37"/>
  <c r="V97" i="37" s="1"/>
  <c r="X25" i="37"/>
  <c r="V41" i="37"/>
  <c r="V113" i="37" s="1"/>
  <c r="X41" i="37"/>
  <c r="V57" i="37"/>
  <c r="V129" i="37" s="1"/>
  <c r="X57" i="37"/>
  <c r="V73" i="37"/>
  <c r="V145" i="37" s="1"/>
  <c r="X73" i="37"/>
  <c r="K160" i="37"/>
  <c r="K12" i="37"/>
  <c r="AK160" i="37"/>
  <c r="AK165" i="37" s="1"/>
  <c r="AK12" i="37"/>
  <c r="X14" i="37"/>
  <c r="V14" i="37"/>
  <c r="V86" i="37" s="1"/>
  <c r="X18" i="37"/>
  <c r="V18" i="37"/>
  <c r="V90" i="37" s="1"/>
  <c r="X22" i="37"/>
  <c r="V22" i="37"/>
  <c r="V94" i="37" s="1"/>
  <c r="X32" i="37"/>
  <c r="V32" i="37"/>
  <c r="V104" i="37" s="1"/>
  <c r="X48" i="37"/>
  <c r="V48" i="37"/>
  <c r="V120" i="37" s="1"/>
  <c r="X64" i="37"/>
  <c r="V64" i="37"/>
  <c r="V136" i="37" s="1"/>
  <c r="X80" i="37"/>
  <c r="V80" i="37"/>
  <c r="V152" i="37" s="1"/>
  <c r="P159" i="37"/>
  <c r="P158" i="37"/>
  <c r="P12" i="37"/>
  <c r="AP160" i="37"/>
  <c r="AP12" i="37"/>
  <c r="X31" i="37"/>
  <c r="V31" i="37"/>
  <c r="V103" i="37" s="1"/>
  <c r="X47" i="37"/>
  <c r="V47" i="37"/>
  <c r="V119" i="37" s="1"/>
  <c r="X63" i="37"/>
  <c r="V63" i="37"/>
  <c r="V135" i="37" s="1"/>
  <c r="X79" i="37"/>
  <c r="V79" i="37"/>
  <c r="V151" i="37" s="1"/>
  <c r="Q159" i="37"/>
  <c r="Q158" i="37"/>
  <c r="Q12" i="37"/>
  <c r="AQ159" i="37"/>
  <c r="AQ158" i="37"/>
  <c r="AQ12" i="37"/>
  <c r="V34" i="37"/>
  <c r="V106" i="37" s="1"/>
  <c r="X34" i="37"/>
  <c r="V50" i="37"/>
  <c r="V122" i="37" s="1"/>
  <c r="X50" i="37"/>
  <c r="V66" i="37"/>
  <c r="V138" i="37" s="1"/>
  <c r="X66" i="37"/>
  <c r="V82" i="37"/>
  <c r="V154" i="37" s="1"/>
  <c r="X82" i="37"/>
  <c r="P159" i="38"/>
  <c r="P158" i="38"/>
  <c r="P12" i="38"/>
  <c r="AP160" i="38"/>
  <c r="AP12" i="38"/>
  <c r="V31" i="38"/>
  <c r="V103" i="38" s="1"/>
  <c r="X31" i="38"/>
  <c r="V47" i="38"/>
  <c r="V119" i="38" s="1"/>
  <c r="X47" i="38"/>
  <c r="V63" i="38"/>
  <c r="V135" i="38" s="1"/>
  <c r="X63" i="38"/>
  <c r="V79" i="38"/>
  <c r="V151" i="38" s="1"/>
  <c r="X79" i="38"/>
  <c r="Q159" i="38"/>
  <c r="Q158" i="38"/>
  <c r="Q12" i="38"/>
  <c r="AQ159" i="38"/>
  <c r="AQ158" i="38"/>
  <c r="AQ12" i="38"/>
  <c r="X34" i="38"/>
  <c r="V34" i="38"/>
  <c r="V106" i="38" s="1"/>
  <c r="X50" i="38"/>
  <c r="V50" i="38"/>
  <c r="V122" i="38" s="1"/>
  <c r="X66" i="38"/>
  <c r="V66" i="38"/>
  <c r="V138" i="38" s="1"/>
  <c r="X82" i="38"/>
  <c r="V82" i="38"/>
  <c r="V154" i="38" s="1"/>
  <c r="X160" i="38"/>
  <c r="X12" i="38"/>
  <c r="AX160" i="38"/>
  <c r="AX12" i="38"/>
  <c r="X37" i="38"/>
  <c r="V37" i="38"/>
  <c r="V109" i="38" s="1"/>
  <c r="X53" i="38"/>
  <c r="V53" i="38"/>
  <c r="V125" i="38" s="1"/>
  <c r="X69" i="38"/>
  <c r="V69" i="38"/>
  <c r="V141" i="38" s="1"/>
  <c r="G156" i="38"/>
  <c r="G155" i="38"/>
  <c r="G154" i="38"/>
  <c r="G153" i="38"/>
  <c r="G152" i="38"/>
  <c r="G151" i="38"/>
  <c r="G150" i="38"/>
  <c r="G149" i="38"/>
  <c r="G148" i="38"/>
  <c r="G147" i="38"/>
  <c r="G146" i="38"/>
  <c r="G145" i="38"/>
  <c r="G144" i="38"/>
  <c r="G143" i="38"/>
  <c r="G142" i="38"/>
  <c r="G141" i="38"/>
  <c r="G140" i="38"/>
  <c r="G139" i="38"/>
  <c r="G138" i="38"/>
  <c r="G137" i="38"/>
  <c r="G136" i="38"/>
  <c r="G135" i="38"/>
  <c r="G134" i="38"/>
  <c r="G133" i="38"/>
  <c r="G132" i="38"/>
  <c r="G131" i="38"/>
  <c r="G130" i="38"/>
  <c r="G129" i="38"/>
  <c r="G128" i="38"/>
  <c r="G127" i="38"/>
  <c r="G126" i="38"/>
  <c r="G125" i="38"/>
  <c r="G124" i="38"/>
  <c r="G123" i="38"/>
  <c r="G122" i="38"/>
  <c r="G121" i="38"/>
  <c r="G120" i="38"/>
  <c r="G119" i="38"/>
  <c r="G118" i="38"/>
  <c r="G117" i="38"/>
  <c r="G116" i="38"/>
  <c r="G115" i="38"/>
  <c r="G114" i="38"/>
  <c r="G113" i="38"/>
  <c r="G112" i="38"/>
  <c r="G111" i="38"/>
  <c r="G110" i="38"/>
  <c r="G109" i="38"/>
  <c r="G108" i="38"/>
  <c r="G107" i="38"/>
  <c r="G106" i="38"/>
  <c r="G105" i="38"/>
  <c r="G104" i="38"/>
  <c r="G103" i="38"/>
  <c r="G102" i="38"/>
  <c r="G101" i="38"/>
  <c r="G100" i="38"/>
  <c r="G99" i="38"/>
  <c r="G98" i="38"/>
  <c r="G97" i="38"/>
  <c r="G96" i="38"/>
  <c r="G95" i="38"/>
  <c r="G94" i="38"/>
  <c r="G93" i="38"/>
  <c r="G92" i="38"/>
  <c r="G91" i="38"/>
  <c r="G90" i="38"/>
  <c r="G89" i="38"/>
  <c r="G88" i="38"/>
  <c r="G87" i="38"/>
  <c r="G86" i="38"/>
  <c r="Z156" i="38"/>
  <c r="Z155" i="38"/>
  <c r="Z154" i="38"/>
  <c r="Z153" i="38"/>
  <c r="Z152" i="38"/>
  <c r="Z151" i="38"/>
  <c r="Z150" i="38"/>
  <c r="Z149" i="38"/>
  <c r="Z148" i="38"/>
  <c r="Z147" i="38"/>
  <c r="Z146" i="38"/>
  <c r="Z145" i="38"/>
  <c r="Z144" i="38"/>
  <c r="Z143" i="38"/>
  <c r="Z142" i="38"/>
  <c r="Z141" i="38"/>
  <c r="Z140" i="38"/>
  <c r="Z139" i="38"/>
  <c r="Z138" i="38"/>
  <c r="Z137" i="38"/>
  <c r="Z136" i="38"/>
  <c r="Z135" i="38"/>
  <c r="Z134" i="38"/>
  <c r="Z133" i="38"/>
  <c r="Z132" i="38"/>
  <c r="Z131" i="38"/>
  <c r="Z130" i="38"/>
  <c r="Z129" i="38"/>
  <c r="Z128" i="38"/>
  <c r="Z127" i="38"/>
  <c r="Z126" i="38"/>
  <c r="Z125" i="38"/>
  <c r="Z124" i="38"/>
  <c r="Z123" i="38"/>
  <c r="Z122" i="38"/>
  <c r="Z121" i="38"/>
  <c r="Z120" i="38"/>
  <c r="Z119" i="38"/>
  <c r="Z118" i="38"/>
  <c r="Z117" i="38"/>
  <c r="Z116" i="38"/>
  <c r="Z115" i="38"/>
  <c r="Z114" i="38"/>
  <c r="Z113" i="38"/>
  <c r="Z112" i="38"/>
  <c r="Z111" i="38"/>
  <c r="Z110" i="38"/>
  <c r="Z109" i="38"/>
  <c r="Z108" i="38"/>
  <c r="Z107" i="38"/>
  <c r="Z106" i="38"/>
  <c r="Z105" i="38"/>
  <c r="Z104" i="38"/>
  <c r="Z103" i="38"/>
  <c r="Z102" i="38"/>
  <c r="Z101" i="38"/>
  <c r="Z100" i="38"/>
  <c r="Z99" i="38"/>
  <c r="Z98" i="38"/>
  <c r="Z97" i="38"/>
  <c r="Z96" i="38"/>
  <c r="Z95" i="38"/>
  <c r="Z94" i="38"/>
  <c r="Z93" i="38"/>
  <c r="Z92" i="38"/>
  <c r="Z91" i="38"/>
  <c r="Z90" i="38"/>
  <c r="Z89" i="38"/>
  <c r="Z88" i="38"/>
  <c r="Z87" i="38"/>
  <c r="Z86" i="38"/>
  <c r="AY160" i="38"/>
  <c r="AY12" i="38"/>
  <c r="V17" i="38"/>
  <c r="V89" i="38" s="1"/>
  <c r="X17" i="38"/>
  <c r="V21" i="38"/>
  <c r="V93" i="38" s="1"/>
  <c r="X21" i="38"/>
  <c r="V28" i="38"/>
  <c r="V100" i="38" s="1"/>
  <c r="X28" i="38"/>
  <c r="V44" i="38"/>
  <c r="V116" i="38" s="1"/>
  <c r="X44" i="38"/>
  <c r="V60" i="38"/>
  <c r="V132" i="38" s="1"/>
  <c r="X60" i="38"/>
  <c r="V76" i="38"/>
  <c r="V148" i="38" s="1"/>
  <c r="X76" i="38"/>
  <c r="V73" i="11"/>
  <c r="V145" i="11" s="1"/>
  <c r="X73" i="11"/>
  <c r="V57" i="11"/>
  <c r="V129" i="11" s="1"/>
  <c r="X57" i="11"/>
  <c r="V41" i="11"/>
  <c r="V113" i="11" s="1"/>
  <c r="X41" i="11"/>
  <c r="V25" i="11"/>
  <c r="V97" i="11" s="1"/>
  <c r="X25" i="11"/>
  <c r="AJ160" i="11"/>
  <c r="AJ12" i="11"/>
  <c r="J160" i="11"/>
  <c r="J12" i="11"/>
  <c r="X74" i="11"/>
  <c r="V74" i="11"/>
  <c r="V146" i="11" s="1"/>
  <c r="X58" i="11"/>
  <c r="V58" i="11"/>
  <c r="V130" i="11" s="1"/>
  <c r="X42" i="11"/>
  <c r="V42" i="11"/>
  <c r="V114" i="11" s="1"/>
  <c r="X26" i="11"/>
  <c r="V26" i="11"/>
  <c r="V98" i="11" s="1"/>
  <c r="AI160" i="11"/>
  <c r="AI12" i="11"/>
  <c r="I160" i="11"/>
  <c r="I12" i="11"/>
  <c r="X71" i="11"/>
  <c r="V71" i="11"/>
  <c r="V143" i="11" s="1"/>
  <c r="X55" i="11"/>
  <c r="V55" i="11"/>
  <c r="V127" i="11" s="1"/>
  <c r="X39" i="11"/>
  <c r="V39" i="11"/>
  <c r="V111" i="11" s="1"/>
  <c r="H160" i="11"/>
  <c r="H12" i="11"/>
  <c r="V72" i="11"/>
  <c r="V144" i="11" s="1"/>
  <c r="X72" i="11"/>
  <c r="V56" i="11"/>
  <c r="V128" i="11" s="1"/>
  <c r="X56" i="11"/>
  <c r="V40" i="11"/>
  <c r="V112" i="11" s="1"/>
  <c r="X40" i="11"/>
  <c r="V24" i="11"/>
  <c r="V96" i="11" s="1"/>
  <c r="X24" i="11"/>
  <c r="V20" i="11"/>
  <c r="V92" i="11" s="1"/>
  <c r="X20" i="11"/>
  <c r="V16" i="11"/>
  <c r="V88" i="11" s="1"/>
  <c r="X16" i="11"/>
  <c r="AS158" i="11"/>
  <c r="AS159" i="11"/>
  <c r="AS12" i="11"/>
  <c r="U154" i="11"/>
  <c r="U148" i="11"/>
  <c r="U139" i="11"/>
  <c r="U104" i="11"/>
  <c r="V35" i="36"/>
  <c r="V107" i="36" s="1"/>
  <c r="X35" i="36"/>
  <c r="V51" i="36"/>
  <c r="V123" i="36" s="1"/>
  <c r="X51" i="36"/>
  <c r="V67" i="36"/>
  <c r="V139" i="36" s="1"/>
  <c r="X67" i="36"/>
  <c r="V83" i="36"/>
  <c r="V155" i="36" s="1"/>
  <c r="X83" i="36"/>
  <c r="W160" i="36"/>
  <c r="W12" i="36"/>
  <c r="X38" i="36"/>
  <c r="V38" i="36"/>
  <c r="V110" i="36" s="1"/>
  <c r="X54" i="36"/>
  <c r="V54" i="36"/>
  <c r="V126" i="36" s="1"/>
  <c r="X70" i="36"/>
  <c r="V70" i="36"/>
  <c r="V142" i="36" s="1"/>
  <c r="J160" i="36"/>
  <c r="J12" i="36"/>
  <c r="AJ160" i="36"/>
  <c r="AJ12" i="36"/>
  <c r="X25" i="36"/>
  <c r="V25" i="36"/>
  <c r="V97" i="36" s="1"/>
  <c r="X41" i="36"/>
  <c r="V41" i="36"/>
  <c r="V113" i="36" s="1"/>
  <c r="X57" i="36"/>
  <c r="V57" i="36"/>
  <c r="V129" i="36" s="1"/>
  <c r="X73" i="36"/>
  <c r="V73" i="36"/>
  <c r="V145" i="36" s="1"/>
  <c r="K160" i="36"/>
  <c r="K12" i="36"/>
  <c r="AK160" i="36"/>
  <c r="AK12" i="36"/>
  <c r="V14" i="36"/>
  <c r="V86" i="36" s="1"/>
  <c r="X14" i="36"/>
  <c r="V18" i="36"/>
  <c r="V90" i="36" s="1"/>
  <c r="X18" i="36"/>
  <c r="V22" i="36"/>
  <c r="V94" i="36" s="1"/>
  <c r="X22" i="36"/>
  <c r="V32" i="36"/>
  <c r="V104" i="36" s="1"/>
  <c r="X32" i="36"/>
  <c r="V48" i="36"/>
  <c r="V120" i="36" s="1"/>
  <c r="X48" i="36"/>
  <c r="V64" i="36"/>
  <c r="V136" i="36" s="1"/>
  <c r="X64" i="36"/>
  <c r="V80" i="36"/>
  <c r="V152" i="36" s="1"/>
  <c r="X80" i="36"/>
  <c r="N160" i="37"/>
  <c r="N12" i="37"/>
  <c r="AN159" i="37"/>
  <c r="AN12" i="37"/>
  <c r="V29" i="37"/>
  <c r="V101" i="37" s="1"/>
  <c r="X29" i="37"/>
  <c r="V45" i="37"/>
  <c r="V117" i="37" s="1"/>
  <c r="X45" i="37"/>
  <c r="V61" i="37"/>
  <c r="V133" i="37" s="1"/>
  <c r="X61" i="37"/>
  <c r="V77" i="37"/>
  <c r="V149" i="37" s="1"/>
  <c r="X77" i="37"/>
  <c r="O160" i="37"/>
  <c r="O12" i="37"/>
  <c r="O121" i="37" s="1"/>
  <c r="AO160" i="37"/>
  <c r="AO12" i="37"/>
  <c r="X15" i="37"/>
  <c r="V15" i="37"/>
  <c r="V87" i="37" s="1"/>
  <c r="X19" i="37"/>
  <c r="V19" i="37"/>
  <c r="V91" i="37" s="1"/>
  <c r="X23" i="37"/>
  <c r="V23" i="37"/>
  <c r="V95" i="37" s="1"/>
  <c r="X36" i="37"/>
  <c r="V36" i="37"/>
  <c r="V108" i="37" s="1"/>
  <c r="X52" i="37"/>
  <c r="V52" i="37"/>
  <c r="V124" i="37" s="1"/>
  <c r="X68" i="37"/>
  <c r="V68" i="37"/>
  <c r="V140" i="37" s="1"/>
  <c r="X84" i="37"/>
  <c r="V84" i="37"/>
  <c r="V156" i="37" s="1"/>
  <c r="X35" i="37"/>
  <c r="V35" i="37"/>
  <c r="V107" i="37" s="1"/>
  <c r="X51" i="37"/>
  <c r="V51" i="37"/>
  <c r="V123" i="37" s="1"/>
  <c r="X67" i="37"/>
  <c r="V67" i="37"/>
  <c r="V139" i="37" s="1"/>
  <c r="X83" i="37"/>
  <c r="V83" i="37"/>
  <c r="V155" i="37" s="1"/>
  <c r="W160" i="37"/>
  <c r="W12" i="37"/>
  <c r="V38" i="37"/>
  <c r="V110" i="37" s="1"/>
  <c r="X38" i="37"/>
  <c r="V54" i="37"/>
  <c r="V126" i="37" s="1"/>
  <c r="X54" i="37"/>
  <c r="V70" i="37"/>
  <c r="V142" i="37" s="1"/>
  <c r="X70" i="37"/>
  <c r="V35" i="38"/>
  <c r="V107" i="38" s="1"/>
  <c r="X35" i="38"/>
  <c r="V51" i="38"/>
  <c r="V123" i="38" s="1"/>
  <c r="X51" i="38"/>
  <c r="V67" i="38"/>
  <c r="V139" i="38" s="1"/>
  <c r="X67" i="38"/>
  <c r="V83" i="38"/>
  <c r="V155" i="38" s="1"/>
  <c r="X83" i="38"/>
  <c r="W160" i="38"/>
  <c r="W12" i="38"/>
  <c r="X38" i="38"/>
  <c r="V38" i="38"/>
  <c r="V110" i="38" s="1"/>
  <c r="X54" i="38"/>
  <c r="V54" i="38"/>
  <c r="V126" i="38" s="1"/>
  <c r="X70" i="38"/>
  <c r="V70" i="38"/>
  <c r="V142" i="38" s="1"/>
  <c r="J160" i="38"/>
  <c r="J12" i="38"/>
  <c r="AJ160" i="38"/>
  <c r="AJ12" i="38"/>
  <c r="X25" i="38"/>
  <c r="V25" i="38"/>
  <c r="V97" i="38" s="1"/>
  <c r="X41" i="38"/>
  <c r="V41" i="38"/>
  <c r="V113" i="38" s="1"/>
  <c r="X57" i="38"/>
  <c r="V57" i="38"/>
  <c r="V129" i="38" s="1"/>
  <c r="X73" i="38"/>
  <c r="V73" i="38"/>
  <c r="V145" i="38" s="1"/>
  <c r="K160" i="38"/>
  <c r="K12" i="38"/>
  <c r="AK160" i="38"/>
  <c r="AK12" i="38"/>
  <c r="V14" i="38"/>
  <c r="V86" i="38" s="1"/>
  <c r="X14" i="38"/>
  <c r="V18" i="38"/>
  <c r="V90" i="38" s="1"/>
  <c r="X18" i="38"/>
  <c r="V22" i="38"/>
  <c r="V94" i="38" s="1"/>
  <c r="X22" i="38"/>
  <c r="V32" i="38"/>
  <c r="V104" i="38" s="1"/>
  <c r="X32" i="38"/>
  <c r="V48" i="38"/>
  <c r="V120" i="38" s="1"/>
  <c r="X48" i="38"/>
  <c r="V64" i="38"/>
  <c r="V136" i="38" s="1"/>
  <c r="X64" i="38"/>
  <c r="V80" i="38"/>
  <c r="V152" i="38" s="1"/>
  <c r="X80" i="38"/>
  <c r="G160" i="36"/>
  <c r="AC158" i="36"/>
  <c r="M158" i="36"/>
  <c r="AN158" i="11"/>
  <c r="AD14" i="11"/>
  <c r="AH160" i="11"/>
  <c r="G160" i="37"/>
  <c r="AC158" i="37"/>
  <c r="M158" i="37"/>
  <c r="G160" i="38"/>
  <c r="AC158" i="38"/>
  <c r="M158" i="38"/>
  <c r="AK165" i="38" l="1"/>
  <c r="AA114" i="36"/>
  <c r="AA146" i="36"/>
  <c r="AA115" i="36"/>
  <c r="AA147" i="36"/>
  <c r="AA116" i="36"/>
  <c r="AA148" i="36"/>
  <c r="AA117" i="36"/>
  <c r="AA149" i="36"/>
  <c r="AA118" i="36"/>
  <c r="AA87" i="36"/>
  <c r="AA151" i="36"/>
  <c r="AA88" i="36"/>
  <c r="AA89" i="36"/>
  <c r="AA107" i="36"/>
  <c r="AA150" i="36"/>
  <c r="AA119" i="36"/>
  <c r="AA152" i="36"/>
  <c r="AA126" i="36"/>
  <c r="AA120" i="36"/>
  <c r="AA153" i="36"/>
  <c r="AA125" i="36"/>
  <c r="AA141" i="36"/>
  <c r="AA121" i="36"/>
  <c r="AA90" i="36"/>
  <c r="AA122" i="36"/>
  <c r="AA154" i="36"/>
  <c r="AA91" i="36"/>
  <c r="AA123" i="36"/>
  <c r="AA155" i="36"/>
  <c r="AA92" i="36"/>
  <c r="AA124" i="36"/>
  <c r="AA156" i="36"/>
  <c r="AA93" i="36"/>
  <c r="AA86" i="36"/>
  <c r="AA94" i="36"/>
  <c r="AA95" i="36"/>
  <c r="AA127" i="36"/>
  <c r="AA128" i="36"/>
  <c r="AA97" i="36"/>
  <c r="AA129" i="36"/>
  <c r="AA130" i="36"/>
  <c r="AA99" i="36"/>
  <c r="AA132" i="36"/>
  <c r="AA134" i="36"/>
  <c r="AA138" i="36"/>
  <c r="AA142" i="36"/>
  <c r="AA143" i="36"/>
  <c r="AA96" i="36"/>
  <c r="AA131" i="36"/>
  <c r="AA133" i="36"/>
  <c r="AA102" i="36"/>
  <c r="AA105" i="36"/>
  <c r="AA106" i="36"/>
  <c r="AA139" i="36"/>
  <c r="AA140" i="36"/>
  <c r="AA109" i="36"/>
  <c r="AA113" i="36"/>
  <c r="AA98" i="36"/>
  <c r="AA100" i="36"/>
  <c r="AA101" i="36"/>
  <c r="AA110" i="36"/>
  <c r="AA111" i="36"/>
  <c r="AA103" i="36"/>
  <c r="AA135" i="36"/>
  <c r="AA104" i="36"/>
  <c r="AA144" i="36"/>
  <c r="AA136" i="36"/>
  <c r="AA108" i="36"/>
  <c r="AA112" i="36"/>
  <c r="AA145" i="36"/>
  <c r="AA137" i="36"/>
  <c r="AA87" i="38"/>
  <c r="AA93" i="38"/>
  <c r="AA94" i="38"/>
  <c r="AA98" i="38"/>
  <c r="AA102" i="38"/>
  <c r="AA86" i="38"/>
  <c r="AA101" i="38"/>
  <c r="AA117" i="38"/>
  <c r="AA106" i="38"/>
  <c r="AA109" i="38"/>
  <c r="AA110" i="38"/>
  <c r="AA114" i="38"/>
  <c r="AA118" i="38"/>
  <c r="AA154" i="38"/>
  <c r="AA122" i="38"/>
  <c r="AA126" i="38"/>
  <c r="AA130" i="38"/>
  <c r="AA134" i="38"/>
  <c r="AA125" i="38"/>
  <c r="AA133" i="38"/>
  <c r="AA138" i="38"/>
  <c r="AA141" i="38"/>
  <c r="AA146" i="38"/>
  <c r="AA142" i="38"/>
  <c r="AA149" i="38"/>
  <c r="AA150" i="38"/>
  <c r="AA156" i="38"/>
  <c r="AA120" i="38"/>
  <c r="AA140" i="38"/>
  <c r="AA104" i="38"/>
  <c r="AA132" i="38"/>
  <c r="AA96" i="38"/>
  <c r="AA116" i="38"/>
  <c r="AA151" i="38"/>
  <c r="AA143" i="38"/>
  <c r="AA135" i="38"/>
  <c r="AA92" i="38"/>
  <c r="AA119" i="38"/>
  <c r="AA147" i="38"/>
  <c r="AA139" i="38"/>
  <c r="AA131" i="38"/>
  <c r="AA123" i="38"/>
  <c r="AA107" i="38"/>
  <c r="AA90" i="38"/>
  <c r="AA145" i="38"/>
  <c r="AA105" i="38"/>
  <c r="AA136" i="38"/>
  <c r="AA148" i="38"/>
  <c r="AA112" i="38"/>
  <c r="AA124" i="38"/>
  <c r="AA88" i="38"/>
  <c r="AA108" i="38"/>
  <c r="AA100" i="38"/>
  <c r="AA127" i="38"/>
  <c r="AA155" i="38"/>
  <c r="AA111" i="38"/>
  <c r="AA103" i="38"/>
  <c r="AA95" i="38"/>
  <c r="AA115" i="38"/>
  <c r="AA99" i="38"/>
  <c r="AA153" i="38"/>
  <c r="AA129" i="38"/>
  <c r="AA113" i="38"/>
  <c r="AA89" i="38"/>
  <c r="AA91" i="38"/>
  <c r="AA121" i="38"/>
  <c r="AA97" i="38"/>
  <c r="AA152" i="38"/>
  <c r="AA128" i="38"/>
  <c r="AA137" i="38"/>
  <c r="AA144" i="38"/>
  <c r="AA96" i="11"/>
  <c r="AA104" i="11"/>
  <c r="AA112" i="11"/>
  <c r="AA120" i="11"/>
  <c r="AA128" i="11"/>
  <c r="AA136" i="11"/>
  <c r="AA144" i="11"/>
  <c r="AA152" i="11"/>
  <c r="AA153" i="11"/>
  <c r="AA138" i="11"/>
  <c r="AA100" i="11"/>
  <c r="AA116" i="11"/>
  <c r="AA148" i="11"/>
  <c r="AA117" i="11"/>
  <c r="AA149" i="11"/>
  <c r="AA94" i="11"/>
  <c r="AA118" i="11"/>
  <c r="AA88" i="11"/>
  <c r="AA119" i="11"/>
  <c r="AA151" i="11"/>
  <c r="AA89" i="11"/>
  <c r="AA97" i="11"/>
  <c r="AA105" i="11"/>
  <c r="AA113" i="11"/>
  <c r="AA121" i="11"/>
  <c r="AA129" i="11"/>
  <c r="AA137" i="11"/>
  <c r="AA145" i="11"/>
  <c r="AA130" i="11"/>
  <c r="AA154" i="11"/>
  <c r="AA124" i="11"/>
  <c r="AA93" i="11"/>
  <c r="AA125" i="11"/>
  <c r="AA102" i="11"/>
  <c r="AA134" i="11"/>
  <c r="AA95" i="11"/>
  <c r="AA127" i="11"/>
  <c r="AA90" i="11"/>
  <c r="AA98" i="11"/>
  <c r="AA106" i="11"/>
  <c r="AA114" i="11"/>
  <c r="AA122" i="11"/>
  <c r="AA146" i="11"/>
  <c r="AA132" i="11"/>
  <c r="AA101" i="11"/>
  <c r="AA141" i="11"/>
  <c r="AA110" i="11"/>
  <c r="AA142" i="11"/>
  <c r="AA103" i="11"/>
  <c r="AA135" i="11"/>
  <c r="AA91" i="11"/>
  <c r="AA99" i="11"/>
  <c r="AA107" i="11"/>
  <c r="AA115" i="11"/>
  <c r="AA123" i="11"/>
  <c r="AA131" i="11"/>
  <c r="AA139" i="11"/>
  <c r="AA147" i="11"/>
  <c r="AA155" i="11"/>
  <c r="AA92" i="11"/>
  <c r="AA108" i="11"/>
  <c r="AA140" i="11"/>
  <c r="AA156" i="11"/>
  <c r="AA109" i="11"/>
  <c r="AA133" i="11"/>
  <c r="AA87" i="11"/>
  <c r="AA126" i="11"/>
  <c r="AA150" i="11"/>
  <c r="AA111" i="11"/>
  <c r="AA143" i="11"/>
  <c r="AA86" i="11"/>
  <c r="M160" i="36"/>
  <c r="M165" i="36" s="1"/>
  <c r="AI165" i="38"/>
  <c r="O136" i="38"/>
  <c r="O151" i="38"/>
  <c r="AY165" i="38"/>
  <c r="O121" i="36"/>
  <c r="O94" i="36"/>
  <c r="O155" i="36"/>
  <c r="O112" i="36"/>
  <c r="O116" i="36"/>
  <c r="O138" i="36"/>
  <c r="O129" i="36"/>
  <c r="X153" i="11"/>
  <c r="O115" i="36"/>
  <c r="O152" i="36"/>
  <c r="O103" i="36"/>
  <c r="O141" i="36"/>
  <c r="O126" i="36"/>
  <c r="X136" i="36"/>
  <c r="X116" i="11"/>
  <c r="X117" i="11"/>
  <c r="X96" i="11"/>
  <c r="X90" i="36"/>
  <c r="X99" i="37"/>
  <c r="X129" i="38"/>
  <c r="X104" i="38"/>
  <c r="X139" i="38"/>
  <c r="X100" i="36"/>
  <c r="M165" i="11"/>
  <c r="X131" i="37"/>
  <c r="X148" i="11"/>
  <c r="X91" i="11"/>
  <c r="X139" i="36"/>
  <c r="X128" i="11"/>
  <c r="X90" i="38"/>
  <c r="O149" i="11"/>
  <c r="X109" i="37"/>
  <c r="X107" i="38"/>
  <c r="X108" i="11"/>
  <c r="X90" i="11"/>
  <c r="X140" i="11"/>
  <c r="O94" i="11"/>
  <c r="X97" i="38"/>
  <c r="X93" i="11"/>
  <c r="X136" i="38"/>
  <c r="X126" i="38"/>
  <c r="X88" i="11"/>
  <c r="O146" i="11"/>
  <c r="X121" i="11"/>
  <c r="O133" i="11"/>
  <c r="O150" i="36"/>
  <c r="X97" i="36"/>
  <c r="X109" i="36"/>
  <c r="AL165" i="38"/>
  <c r="AJ165" i="11"/>
  <c r="O104" i="36"/>
  <c r="X127" i="11"/>
  <c r="X98" i="11"/>
  <c r="X130" i="11"/>
  <c r="X97" i="11"/>
  <c r="X129" i="11"/>
  <c r="O132" i="36"/>
  <c r="O89" i="36"/>
  <c r="O154" i="36"/>
  <c r="O119" i="36"/>
  <c r="X99" i="11"/>
  <c r="X131" i="11"/>
  <c r="X118" i="11"/>
  <c r="X150" i="11"/>
  <c r="X149" i="11"/>
  <c r="O128" i="36"/>
  <c r="O88" i="36"/>
  <c r="O137" i="36"/>
  <c r="O102" i="36"/>
  <c r="O131" i="36"/>
  <c r="AL165" i="36"/>
  <c r="X104" i="11"/>
  <c r="X136" i="11"/>
  <c r="X119" i="11"/>
  <c r="X151" i="11"/>
  <c r="X106" i="11"/>
  <c r="X138" i="11"/>
  <c r="O142" i="36"/>
  <c r="O120" i="36"/>
  <c r="O86" i="36"/>
  <c r="O97" i="36"/>
  <c r="O123" i="36"/>
  <c r="X92" i="11"/>
  <c r="X112" i="11"/>
  <c r="X144" i="11"/>
  <c r="O148" i="36"/>
  <c r="O93" i="36"/>
  <c r="O109" i="36"/>
  <c r="O106" i="36"/>
  <c r="O135" i="36"/>
  <c r="X89" i="11"/>
  <c r="X100" i="11"/>
  <c r="X132" i="11"/>
  <c r="X101" i="11"/>
  <c r="X133" i="11"/>
  <c r="O144" i="36"/>
  <c r="O92" i="36"/>
  <c r="O153" i="36"/>
  <c r="O118" i="36"/>
  <c r="O147" i="36"/>
  <c r="X86" i="11"/>
  <c r="X105" i="11"/>
  <c r="X137" i="11"/>
  <c r="AK165" i="36"/>
  <c r="O145" i="36"/>
  <c r="O107" i="36"/>
  <c r="O136" i="36"/>
  <c r="O90" i="36"/>
  <c r="O113" i="36"/>
  <c r="O110" i="36"/>
  <c r="O139" i="36"/>
  <c r="X111" i="11"/>
  <c r="X143" i="11"/>
  <c r="X114" i="11"/>
  <c r="X146" i="11"/>
  <c r="X113" i="11"/>
  <c r="X145" i="11"/>
  <c r="X100" i="38"/>
  <c r="O100" i="36"/>
  <c r="AY165" i="36"/>
  <c r="O125" i="36"/>
  <c r="O122" i="36"/>
  <c r="O151" i="36"/>
  <c r="AL165" i="11"/>
  <c r="X115" i="11"/>
  <c r="X147" i="11"/>
  <c r="X102" i="11"/>
  <c r="X134" i="11"/>
  <c r="O96" i="36"/>
  <c r="O105" i="36"/>
  <c r="O134" i="36"/>
  <c r="O99" i="36"/>
  <c r="X94" i="11"/>
  <c r="X120" i="11"/>
  <c r="X152" i="11"/>
  <c r="X103" i="11"/>
  <c r="X135" i="11"/>
  <c r="X122" i="11"/>
  <c r="X154" i="11"/>
  <c r="AI165" i="36"/>
  <c r="AX165" i="11"/>
  <c r="AI165" i="11"/>
  <c r="AJ165" i="38"/>
  <c r="AY165" i="11"/>
  <c r="O110" i="38"/>
  <c r="X87" i="37"/>
  <c r="O125" i="38"/>
  <c r="O88" i="11"/>
  <c r="O128" i="11"/>
  <c r="X109" i="38"/>
  <c r="O105" i="38"/>
  <c r="O100" i="38"/>
  <c r="O100" i="11"/>
  <c r="O99" i="11"/>
  <c r="O118" i="11"/>
  <c r="O134" i="38"/>
  <c r="O119" i="11"/>
  <c r="O135" i="11"/>
  <c r="O90" i="38"/>
  <c r="O114" i="11"/>
  <c r="O122" i="38"/>
  <c r="O96" i="38"/>
  <c r="O121" i="11"/>
  <c r="O137" i="11"/>
  <c r="O113" i="38"/>
  <c r="O139" i="38"/>
  <c r="O127" i="11"/>
  <c r="O143" i="11"/>
  <c r="O129" i="11"/>
  <c r="O145" i="11"/>
  <c r="X138" i="37"/>
  <c r="X106" i="37"/>
  <c r="X136" i="37"/>
  <c r="X104" i="37"/>
  <c r="X90" i="37"/>
  <c r="O150" i="11"/>
  <c r="O99" i="38"/>
  <c r="AX165" i="38"/>
  <c r="AK165" i="11"/>
  <c r="AX165" i="36"/>
  <c r="AJ165" i="36"/>
  <c r="AN160" i="11"/>
  <c r="O152" i="38"/>
  <c r="O104" i="38"/>
  <c r="M160" i="38"/>
  <c r="M165" i="38" s="1"/>
  <c r="O120" i="38"/>
  <c r="O86" i="38"/>
  <c r="O97" i="38"/>
  <c r="O123" i="38"/>
  <c r="O92" i="11"/>
  <c r="O130" i="11"/>
  <c r="O148" i="38"/>
  <c r="O93" i="38"/>
  <c r="O109" i="38"/>
  <c r="O106" i="38"/>
  <c r="O135" i="38"/>
  <c r="O116" i="11"/>
  <c r="O148" i="11"/>
  <c r="O115" i="11"/>
  <c r="O144" i="38"/>
  <c r="O92" i="38"/>
  <c r="O153" i="38"/>
  <c r="O118" i="38"/>
  <c r="O147" i="38"/>
  <c r="O104" i="11"/>
  <c r="O136" i="11"/>
  <c r="O151" i="11"/>
  <c r="O153" i="11"/>
  <c r="O94" i="38"/>
  <c r="O129" i="38"/>
  <c r="O126" i="38"/>
  <c r="O155" i="38"/>
  <c r="O112" i="11"/>
  <c r="O144" i="11"/>
  <c r="O111" i="11"/>
  <c r="O98" i="11"/>
  <c r="O113" i="11"/>
  <c r="O116" i="38"/>
  <c r="O141" i="38"/>
  <c r="O138" i="38"/>
  <c r="O103" i="38"/>
  <c r="O93" i="11"/>
  <c r="O102" i="11"/>
  <c r="O134" i="11"/>
  <c r="O117" i="11"/>
  <c r="O112" i="38"/>
  <c r="O121" i="38"/>
  <c r="O150" i="38"/>
  <c r="O115" i="38"/>
  <c r="O90" i="11"/>
  <c r="O103" i="11"/>
  <c r="O122" i="11"/>
  <c r="O154" i="11"/>
  <c r="O105" i="11"/>
  <c r="O87" i="37"/>
  <c r="O145" i="38"/>
  <c r="O142" i="38"/>
  <c r="O107" i="38"/>
  <c r="O96" i="11"/>
  <c r="O97" i="11"/>
  <c r="O132" i="38"/>
  <c r="O89" i="38"/>
  <c r="O154" i="38"/>
  <c r="O119" i="38"/>
  <c r="O89" i="11"/>
  <c r="O132" i="11"/>
  <c r="O131" i="11"/>
  <c r="O147" i="11"/>
  <c r="O101" i="11"/>
  <c r="O128" i="38"/>
  <c r="O88" i="38"/>
  <c r="O137" i="38"/>
  <c r="O102" i="38"/>
  <c r="O131" i="38"/>
  <c r="O86" i="11"/>
  <c r="O120" i="11"/>
  <c r="O152" i="11"/>
  <c r="O106" i="11"/>
  <c r="O138" i="11"/>
  <c r="X110" i="37"/>
  <c r="X107" i="37"/>
  <c r="X91" i="37"/>
  <c r="X149" i="37"/>
  <c r="X113" i="36"/>
  <c r="X110" i="36"/>
  <c r="X155" i="36"/>
  <c r="X151" i="37"/>
  <c r="X119" i="37"/>
  <c r="X129" i="37"/>
  <c r="X97" i="37"/>
  <c r="X116" i="36"/>
  <c r="X134" i="37"/>
  <c r="X102" i="37"/>
  <c r="X116" i="37"/>
  <c r="X142" i="37"/>
  <c r="X139" i="37"/>
  <c r="X140" i="37"/>
  <c r="X108" i="37"/>
  <c r="X117" i="37"/>
  <c r="X152" i="36"/>
  <c r="X94" i="36"/>
  <c r="M160" i="37"/>
  <c r="M165" i="37" s="1"/>
  <c r="O110" i="37"/>
  <c r="X104" i="36"/>
  <c r="X129" i="36"/>
  <c r="X126" i="36"/>
  <c r="X107" i="36"/>
  <c r="X154" i="37"/>
  <c r="X122" i="37"/>
  <c r="X152" i="37"/>
  <c r="X120" i="37"/>
  <c r="X94" i="37"/>
  <c r="X86" i="37"/>
  <c r="X132" i="36"/>
  <c r="X89" i="36"/>
  <c r="X147" i="37"/>
  <c r="X115" i="37"/>
  <c r="X125" i="37"/>
  <c r="X126" i="37"/>
  <c r="X155" i="37"/>
  <c r="X123" i="37"/>
  <c r="X156" i="37"/>
  <c r="X124" i="37"/>
  <c r="X95" i="37"/>
  <c r="X133" i="37"/>
  <c r="X101" i="37"/>
  <c r="X120" i="36"/>
  <c r="X86" i="36"/>
  <c r="X145" i="36"/>
  <c r="X142" i="36"/>
  <c r="X123" i="36"/>
  <c r="X135" i="37"/>
  <c r="X103" i="37"/>
  <c r="X145" i="37"/>
  <c r="X113" i="37"/>
  <c r="X150" i="37"/>
  <c r="X118" i="37"/>
  <c r="X132" i="37"/>
  <c r="X100" i="37"/>
  <c r="X89" i="37"/>
  <c r="AQ160" i="37"/>
  <c r="AQ374" i="37" s="1"/>
  <c r="X87" i="11"/>
  <c r="O124" i="38"/>
  <c r="T384" i="38"/>
  <c r="T456" i="38" s="1"/>
  <c r="T383" i="38"/>
  <c r="T455" i="38" s="1"/>
  <c r="T382" i="38"/>
  <c r="T454" i="38" s="1"/>
  <c r="T381" i="38"/>
  <c r="T380" i="38"/>
  <c r="T452" i="38" s="1"/>
  <c r="T379" i="38"/>
  <c r="T451" i="38" s="1"/>
  <c r="T378" i="38"/>
  <c r="T450" i="38" s="1"/>
  <c r="T377" i="38"/>
  <c r="T376" i="38"/>
  <c r="T448" i="38" s="1"/>
  <c r="T375" i="38"/>
  <c r="T447" i="38" s="1"/>
  <c r="T374" i="38"/>
  <c r="T446" i="38" s="1"/>
  <c r="T373" i="38"/>
  <c r="T372" i="38"/>
  <c r="T444" i="38" s="1"/>
  <c r="T371" i="38"/>
  <c r="T443" i="38" s="1"/>
  <c r="T370" i="38"/>
  <c r="T442" i="38" s="1"/>
  <c r="T369" i="38"/>
  <c r="T441" i="38" s="1"/>
  <c r="T368" i="38"/>
  <c r="T440" i="38" s="1"/>
  <c r="T367" i="38"/>
  <c r="T439" i="38" s="1"/>
  <c r="T366" i="38"/>
  <c r="T438" i="38" s="1"/>
  <c r="T365" i="38"/>
  <c r="T437" i="38" s="1"/>
  <c r="T364" i="38"/>
  <c r="T436" i="38" s="1"/>
  <c r="T363" i="38"/>
  <c r="T435" i="38" s="1"/>
  <c r="T362" i="38"/>
  <c r="T434" i="38" s="1"/>
  <c r="T361" i="38"/>
  <c r="T433" i="38" s="1"/>
  <c r="T360" i="38"/>
  <c r="T432" i="38" s="1"/>
  <c r="T359" i="38"/>
  <c r="T431" i="38" s="1"/>
  <c r="T358" i="38"/>
  <c r="T430" i="38" s="1"/>
  <c r="T357" i="38"/>
  <c r="T429" i="38" s="1"/>
  <c r="T356" i="38"/>
  <c r="T428" i="38" s="1"/>
  <c r="T355" i="38"/>
  <c r="T427" i="38" s="1"/>
  <c r="T354" i="38"/>
  <c r="T426" i="38" s="1"/>
  <c r="T353" i="38"/>
  <c r="T425" i="38" s="1"/>
  <c r="T352" i="38"/>
  <c r="T424" i="38" s="1"/>
  <c r="T351" i="38"/>
  <c r="T423" i="38" s="1"/>
  <c r="T350" i="38"/>
  <c r="T422" i="38" s="1"/>
  <c r="T349" i="38"/>
  <c r="T421" i="38" s="1"/>
  <c r="T348" i="38"/>
  <c r="T420" i="38" s="1"/>
  <c r="T347" i="38"/>
  <c r="T419" i="38" s="1"/>
  <c r="T346" i="38"/>
  <c r="T418" i="38" s="1"/>
  <c r="T345" i="38"/>
  <c r="T417" i="38" s="1"/>
  <c r="T344" i="38"/>
  <c r="T416" i="38" s="1"/>
  <c r="T343" i="38"/>
  <c r="T415" i="38" s="1"/>
  <c r="T342" i="38"/>
  <c r="T414" i="38" s="1"/>
  <c r="T341" i="38"/>
  <c r="T413" i="38" s="1"/>
  <c r="T340" i="38"/>
  <c r="T412" i="38" s="1"/>
  <c r="T339" i="38"/>
  <c r="T411" i="38" s="1"/>
  <c r="T338" i="38"/>
  <c r="T410" i="38" s="1"/>
  <c r="T337" i="38"/>
  <c r="T409" i="38" s="1"/>
  <c r="T336" i="38"/>
  <c r="T408" i="38" s="1"/>
  <c r="T335" i="38"/>
  <c r="T407" i="38" s="1"/>
  <c r="T334" i="38"/>
  <c r="T406" i="38" s="1"/>
  <c r="T333" i="38"/>
  <c r="T405" i="38" s="1"/>
  <c r="T332" i="38"/>
  <c r="T404" i="38" s="1"/>
  <c r="T331" i="38"/>
  <c r="T403" i="38" s="1"/>
  <c r="T330" i="38"/>
  <c r="T402" i="38" s="1"/>
  <c r="T329" i="38"/>
  <c r="T328" i="38"/>
  <c r="T400" i="38" s="1"/>
  <c r="T327" i="38"/>
  <c r="T399" i="38" s="1"/>
  <c r="T326" i="38"/>
  <c r="T398" i="38" s="1"/>
  <c r="T325" i="38"/>
  <c r="T397" i="38" s="1"/>
  <c r="T324" i="38"/>
  <c r="T396" i="38" s="1"/>
  <c r="T323" i="38"/>
  <c r="T395" i="38" s="1"/>
  <c r="T322" i="38"/>
  <c r="T394" i="38" s="1"/>
  <c r="T321" i="38"/>
  <c r="T393" i="38" s="1"/>
  <c r="T320" i="38"/>
  <c r="T392" i="38" s="1"/>
  <c r="T319" i="38"/>
  <c r="T391" i="38" s="1"/>
  <c r="T318" i="38"/>
  <c r="T390" i="38" s="1"/>
  <c r="T317" i="38"/>
  <c r="T389" i="38" s="1"/>
  <c r="T316" i="38"/>
  <c r="T388" i="38" s="1"/>
  <c r="T315" i="38"/>
  <c r="T387" i="38" s="1"/>
  <c r="T314" i="38"/>
  <c r="T386" i="38" s="1"/>
  <c r="AU160" i="37"/>
  <c r="AT160" i="37"/>
  <c r="AU160" i="36"/>
  <c r="AT160" i="36"/>
  <c r="T384" i="11"/>
  <c r="T456" i="11" s="1"/>
  <c r="T383" i="11"/>
  <c r="T455" i="11" s="1"/>
  <c r="T382" i="11"/>
  <c r="T454" i="11" s="1"/>
  <c r="T381" i="11"/>
  <c r="T453" i="11" s="1"/>
  <c r="T380" i="11"/>
  <c r="T452" i="11" s="1"/>
  <c r="T379" i="11"/>
  <c r="T451" i="11" s="1"/>
  <c r="T378" i="11"/>
  <c r="T450" i="11" s="1"/>
  <c r="T377" i="11"/>
  <c r="T449" i="11" s="1"/>
  <c r="T376" i="11"/>
  <c r="T448" i="11" s="1"/>
  <c r="T375" i="11"/>
  <c r="T447" i="11" s="1"/>
  <c r="T374" i="11"/>
  <c r="T446" i="11" s="1"/>
  <c r="T373" i="11"/>
  <c r="T445" i="11" s="1"/>
  <c r="T372" i="11"/>
  <c r="T444" i="11" s="1"/>
  <c r="T371" i="11"/>
  <c r="T443" i="11" s="1"/>
  <c r="T370" i="11"/>
  <c r="T442" i="11" s="1"/>
  <c r="T369" i="11"/>
  <c r="T441" i="11" s="1"/>
  <c r="T368" i="11"/>
  <c r="T440" i="11" s="1"/>
  <c r="T367" i="11"/>
  <c r="T439" i="11" s="1"/>
  <c r="T366" i="11"/>
  <c r="T438" i="11" s="1"/>
  <c r="T365" i="11"/>
  <c r="T437" i="11" s="1"/>
  <c r="T364" i="11"/>
  <c r="T436" i="11" s="1"/>
  <c r="T363" i="11"/>
  <c r="T435" i="11" s="1"/>
  <c r="T362" i="11"/>
  <c r="T434" i="11" s="1"/>
  <c r="T361" i="11"/>
  <c r="T433" i="11" s="1"/>
  <c r="T360" i="11"/>
  <c r="T432" i="11" s="1"/>
  <c r="T359" i="11"/>
  <c r="T431" i="11" s="1"/>
  <c r="T358" i="11"/>
  <c r="T430" i="11" s="1"/>
  <c r="T357" i="11"/>
  <c r="T429" i="11" s="1"/>
  <c r="T356" i="11"/>
  <c r="T428" i="11" s="1"/>
  <c r="T355" i="11"/>
  <c r="T427" i="11" s="1"/>
  <c r="T354" i="11"/>
  <c r="T426" i="11" s="1"/>
  <c r="T353" i="11"/>
  <c r="T425" i="11" s="1"/>
  <c r="T352" i="11"/>
  <c r="T424" i="11" s="1"/>
  <c r="T351" i="11"/>
  <c r="T423" i="11" s="1"/>
  <c r="T350" i="11"/>
  <c r="T422" i="11" s="1"/>
  <c r="T349" i="11"/>
  <c r="T421" i="11" s="1"/>
  <c r="T348" i="11"/>
  <c r="T420" i="11" s="1"/>
  <c r="T347" i="11"/>
  <c r="T419" i="11" s="1"/>
  <c r="T346" i="11"/>
  <c r="T418" i="11" s="1"/>
  <c r="T345" i="11"/>
  <c r="T417" i="11" s="1"/>
  <c r="T340" i="11"/>
  <c r="T412" i="11" s="1"/>
  <c r="T336" i="11"/>
  <c r="T408" i="11" s="1"/>
  <c r="T332" i="11"/>
  <c r="T404" i="11" s="1"/>
  <c r="T328" i="11"/>
  <c r="T400" i="11" s="1"/>
  <c r="T344" i="11"/>
  <c r="T416" i="11" s="1"/>
  <c r="T341" i="11"/>
  <c r="T413" i="11" s="1"/>
  <c r="T337" i="11"/>
  <c r="T409" i="11" s="1"/>
  <c r="T333" i="11"/>
  <c r="T405" i="11" s="1"/>
  <c r="T329" i="11"/>
  <c r="T401" i="11" s="1"/>
  <c r="T325" i="11"/>
  <c r="T397" i="11" s="1"/>
  <c r="T324" i="11"/>
  <c r="T396" i="11" s="1"/>
  <c r="T323" i="11"/>
  <c r="T395" i="11" s="1"/>
  <c r="T322" i="11"/>
  <c r="T394" i="11" s="1"/>
  <c r="T321" i="11"/>
  <c r="T393" i="11" s="1"/>
  <c r="T320" i="11"/>
  <c r="T392" i="11" s="1"/>
  <c r="T319" i="11"/>
  <c r="T391" i="11" s="1"/>
  <c r="T318" i="11"/>
  <c r="T390" i="11" s="1"/>
  <c r="T317" i="11"/>
  <c r="T389" i="11" s="1"/>
  <c r="T316" i="11"/>
  <c r="T388" i="11" s="1"/>
  <c r="T315" i="11"/>
  <c r="T387" i="11" s="1"/>
  <c r="T314" i="11"/>
  <c r="T386" i="11" s="1"/>
  <c r="T343" i="11"/>
  <c r="T415" i="11" s="1"/>
  <c r="T338" i="11"/>
  <c r="T410" i="11" s="1"/>
  <c r="T334" i="11"/>
  <c r="T406" i="11" s="1"/>
  <c r="T330" i="11"/>
  <c r="T402" i="11" s="1"/>
  <c r="T326" i="11"/>
  <c r="T398" i="11" s="1"/>
  <c r="T342" i="11"/>
  <c r="T414" i="11" s="1"/>
  <c r="T339" i="11"/>
  <c r="T411" i="11" s="1"/>
  <c r="T335" i="11"/>
  <c r="T407" i="11" s="1"/>
  <c r="T331" i="11"/>
  <c r="T403" i="11" s="1"/>
  <c r="T327" i="11"/>
  <c r="T399" i="11" s="1"/>
  <c r="X152" i="38"/>
  <c r="X94" i="38"/>
  <c r="X113" i="38"/>
  <c r="X110" i="38"/>
  <c r="X155" i="38"/>
  <c r="T401" i="38"/>
  <c r="AU160" i="38"/>
  <c r="AT160" i="38"/>
  <c r="S384" i="37"/>
  <c r="S456" i="37" s="1"/>
  <c r="S383" i="37"/>
  <c r="S455" i="37" s="1"/>
  <c r="S382" i="37"/>
  <c r="S454" i="37" s="1"/>
  <c r="S381" i="37"/>
  <c r="S453" i="37" s="1"/>
  <c r="S380" i="37"/>
  <c r="S452" i="37" s="1"/>
  <c r="S379" i="37"/>
  <c r="S451" i="37" s="1"/>
  <c r="S378" i="37"/>
  <c r="S450" i="37" s="1"/>
  <c r="S377" i="37"/>
  <c r="S449" i="37" s="1"/>
  <c r="S376" i="37"/>
  <c r="S448" i="37" s="1"/>
  <c r="S373" i="37"/>
  <c r="S445" i="37" s="1"/>
  <c r="S372" i="37"/>
  <c r="S444" i="37" s="1"/>
  <c r="S371" i="37"/>
  <c r="S443" i="37" s="1"/>
  <c r="S370" i="37"/>
  <c r="S442" i="37" s="1"/>
  <c r="S369" i="37"/>
  <c r="S441" i="37" s="1"/>
  <c r="S368" i="37"/>
  <c r="S440" i="37" s="1"/>
  <c r="S367" i="37"/>
  <c r="S439" i="37" s="1"/>
  <c r="S366" i="37"/>
  <c r="S438" i="37" s="1"/>
  <c r="S365" i="37"/>
  <c r="S437" i="37" s="1"/>
  <c r="S364" i="37"/>
  <c r="S436" i="37" s="1"/>
  <c r="S363" i="37"/>
  <c r="S435" i="37" s="1"/>
  <c r="S362" i="37"/>
  <c r="S434" i="37" s="1"/>
  <c r="S361" i="37"/>
  <c r="S433" i="37" s="1"/>
  <c r="S360" i="37"/>
  <c r="S432" i="37" s="1"/>
  <c r="S359" i="37"/>
  <c r="S431" i="37" s="1"/>
  <c r="S358" i="37"/>
  <c r="S430" i="37" s="1"/>
  <c r="S357" i="37"/>
  <c r="S429" i="37" s="1"/>
  <c r="S356" i="37"/>
  <c r="S428" i="37" s="1"/>
  <c r="S355" i="37"/>
  <c r="S427" i="37" s="1"/>
  <c r="S354" i="37"/>
  <c r="S426" i="37" s="1"/>
  <c r="S353" i="37"/>
  <c r="S352" i="37"/>
  <c r="S424" i="37" s="1"/>
  <c r="S351" i="37"/>
  <c r="S423" i="37" s="1"/>
  <c r="S350" i="37"/>
  <c r="S422" i="37" s="1"/>
  <c r="S349" i="37"/>
  <c r="S421" i="37" s="1"/>
  <c r="S348" i="37"/>
  <c r="S420" i="37" s="1"/>
  <c r="S347" i="37"/>
  <c r="S419" i="37" s="1"/>
  <c r="S346" i="37"/>
  <c r="S418" i="37" s="1"/>
  <c r="S345" i="37"/>
  <c r="S417" i="37" s="1"/>
  <c r="S344" i="37"/>
  <c r="S416" i="37" s="1"/>
  <c r="S343" i="37"/>
  <c r="S415" i="37" s="1"/>
  <c r="S342" i="37"/>
  <c r="S414" i="37" s="1"/>
  <c r="S341" i="37"/>
  <c r="S413" i="37" s="1"/>
  <c r="S340" i="37"/>
  <c r="S412" i="37" s="1"/>
  <c r="S339" i="37"/>
  <c r="S411" i="37" s="1"/>
  <c r="S338" i="37"/>
  <c r="S410" i="37" s="1"/>
  <c r="S337" i="37"/>
  <c r="S409" i="37" s="1"/>
  <c r="S336" i="37"/>
  <c r="S408" i="37" s="1"/>
  <c r="S335" i="37"/>
  <c r="S407" i="37" s="1"/>
  <c r="S334" i="37"/>
  <c r="S406" i="37" s="1"/>
  <c r="S333" i="37"/>
  <c r="S405" i="37" s="1"/>
  <c r="S332" i="37"/>
  <c r="S404" i="37" s="1"/>
  <c r="S331" i="37"/>
  <c r="S403" i="37" s="1"/>
  <c r="S330" i="37"/>
  <c r="S402" i="37" s="1"/>
  <c r="S329" i="37"/>
  <c r="S401" i="37" s="1"/>
  <c r="S328" i="37"/>
  <c r="S400" i="37" s="1"/>
  <c r="S327" i="37"/>
  <c r="S399" i="37" s="1"/>
  <c r="S326" i="37"/>
  <c r="S398" i="37" s="1"/>
  <c r="S325" i="37"/>
  <c r="S397" i="37" s="1"/>
  <c r="S324" i="37"/>
  <c r="S396" i="37" s="1"/>
  <c r="S323" i="37"/>
  <c r="S395" i="37" s="1"/>
  <c r="S322" i="37"/>
  <c r="S394" i="37" s="1"/>
  <c r="S321" i="37"/>
  <c r="S393" i="37" s="1"/>
  <c r="S320" i="37"/>
  <c r="S392" i="37" s="1"/>
  <c r="S319" i="37"/>
  <c r="S391" i="37" s="1"/>
  <c r="S318" i="37"/>
  <c r="S390" i="37" s="1"/>
  <c r="S317" i="37"/>
  <c r="S316" i="37"/>
  <c r="S388" i="37" s="1"/>
  <c r="S315" i="37"/>
  <c r="S387" i="37" s="1"/>
  <c r="S314" i="37"/>
  <c r="S386" i="37" s="1"/>
  <c r="S374" i="37"/>
  <c r="S446" i="37" s="1"/>
  <c r="S375" i="37"/>
  <c r="S447" i="37" s="1"/>
  <c r="S384" i="36"/>
  <c r="S456" i="36" s="1"/>
  <c r="S383" i="36"/>
  <c r="S455" i="36" s="1"/>
  <c r="S382" i="36"/>
  <c r="S454" i="36" s="1"/>
  <c r="S381" i="36"/>
  <c r="S453" i="36" s="1"/>
  <c r="S380" i="36"/>
  <c r="S452" i="36" s="1"/>
  <c r="S379" i="36"/>
  <c r="S451" i="36" s="1"/>
  <c r="S378" i="36"/>
  <c r="S450" i="36" s="1"/>
  <c r="S377" i="36"/>
  <c r="S449" i="36" s="1"/>
  <c r="S376" i="36"/>
  <c r="S448" i="36" s="1"/>
  <c r="S375" i="36"/>
  <c r="S447" i="36" s="1"/>
  <c r="S374" i="36"/>
  <c r="S446" i="36" s="1"/>
  <c r="S373" i="36"/>
  <c r="S445" i="36" s="1"/>
  <c r="S372" i="36"/>
  <c r="S444" i="36" s="1"/>
  <c r="S371" i="36"/>
  <c r="S443" i="36" s="1"/>
  <c r="S370" i="36"/>
  <c r="S442" i="36" s="1"/>
  <c r="S369" i="36"/>
  <c r="S441" i="36" s="1"/>
  <c r="S368" i="36"/>
  <c r="S440" i="36" s="1"/>
  <c r="S367" i="36"/>
  <c r="S439" i="36" s="1"/>
  <c r="S366" i="36"/>
  <c r="S438" i="36" s="1"/>
  <c r="S365" i="36"/>
  <c r="S437" i="36" s="1"/>
  <c r="S364" i="36"/>
  <c r="S436" i="36" s="1"/>
  <c r="S363" i="36"/>
  <c r="S435" i="36" s="1"/>
  <c r="S362" i="36"/>
  <c r="S434" i="36" s="1"/>
  <c r="S361" i="36"/>
  <c r="S433" i="36" s="1"/>
  <c r="S360" i="36"/>
  <c r="S432" i="36" s="1"/>
  <c r="S359" i="36"/>
  <c r="S431" i="36" s="1"/>
  <c r="S358" i="36"/>
  <c r="S430" i="36" s="1"/>
  <c r="S357" i="36"/>
  <c r="S429" i="36" s="1"/>
  <c r="S356" i="36"/>
  <c r="S428" i="36" s="1"/>
  <c r="S355" i="36"/>
  <c r="S427" i="36" s="1"/>
  <c r="S354" i="36"/>
  <c r="S426" i="36" s="1"/>
  <c r="S353" i="36"/>
  <c r="S425" i="36" s="1"/>
  <c r="S352" i="36"/>
  <c r="S424" i="36" s="1"/>
  <c r="S351" i="36"/>
  <c r="S423" i="36" s="1"/>
  <c r="S350" i="36"/>
  <c r="S422" i="36" s="1"/>
  <c r="S349" i="36"/>
  <c r="S421" i="36" s="1"/>
  <c r="S348" i="36"/>
  <c r="S420" i="36" s="1"/>
  <c r="S347" i="36"/>
  <c r="S419" i="36" s="1"/>
  <c r="S346" i="36"/>
  <c r="S418" i="36" s="1"/>
  <c r="S345" i="36"/>
  <c r="S417" i="36" s="1"/>
  <c r="S344" i="36"/>
  <c r="S416" i="36" s="1"/>
  <c r="S343" i="36"/>
  <c r="S415" i="36" s="1"/>
  <c r="S342" i="36"/>
  <c r="S414" i="36" s="1"/>
  <c r="S341" i="36"/>
  <c r="S413" i="36" s="1"/>
  <c r="S340" i="36"/>
  <c r="S412" i="36" s="1"/>
  <c r="S339" i="36"/>
  <c r="S411" i="36" s="1"/>
  <c r="S338" i="36"/>
  <c r="S410" i="36" s="1"/>
  <c r="S337" i="36"/>
  <c r="S409" i="36" s="1"/>
  <c r="S336" i="36"/>
  <c r="S408" i="36" s="1"/>
  <c r="S335" i="36"/>
  <c r="S407" i="36" s="1"/>
  <c r="S334" i="36"/>
  <c r="S406" i="36" s="1"/>
  <c r="S333" i="36"/>
  <c r="S405" i="36" s="1"/>
  <c r="S332" i="36"/>
  <c r="S404" i="36" s="1"/>
  <c r="S331" i="36"/>
  <c r="S403" i="36" s="1"/>
  <c r="S330" i="36"/>
  <c r="S402" i="36" s="1"/>
  <c r="S329" i="36"/>
  <c r="S401" i="36" s="1"/>
  <c r="S328" i="36"/>
  <c r="S400" i="36" s="1"/>
  <c r="S327" i="36"/>
  <c r="S399" i="36" s="1"/>
  <c r="S326" i="36"/>
  <c r="S398" i="36" s="1"/>
  <c r="S323" i="36"/>
  <c r="S395" i="36" s="1"/>
  <c r="S319" i="36"/>
  <c r="S391" i="36" s="1"/>
  <c r="S316" i="36"/>
  <c r="S388" i="36" s="1"/>
  <c r="S314" i="36"/>
  <c r="S386" i="36" s="1"/>
  <c r="S322" i="36"/>
  <c r="S394" i="36" s="1"/>
  <c r="S318" i="36"/>
  <c r="S390" i="36" s="1"/>
  <c r="S325" i="36"/>
  <c r="S397" i="36" s="1"/>
  <c r="S321" i="36"/>
  <c r="S393" i="36" s="1"/>
  <c r="S317" i="36"/>
  <c r="S389" i="36" s="1"/>
  <c r="S315" i="36"/>
  <c r="S387" i="36" s="1"/>
  <c r="S324" i="36"/>
  <c r="S396" i="36" s="1"/>
  <c r="S320" i="36"/>
  <c r="S392" i="36" s="1"/>
  <c r="AT160" i="11"/>
  <c r="AU160" i="11"/>
  <c r="X89" i="38"/>
  <c r="X132" i="38"/>
  <c r="X141" i="38"/>
  <c r="X120" i="38"/>
  <c r="X86" i="38"/>
  <c r="X145" i="38"/>
  <c r="X142" i="38"/>
  <c r="X123" i="38"/>
  <c r="X148" i="38"/>
  <c r="X93" i="38"/>
  <c r="T445" i="38"/>
  <c r="T449" i="38"/>
  <c r="T453" i="38"/>
  <c r="S384" i="38"/>
  <c r="S456" i="38" s="1"/>
  <c r="S383" i="38"/>
  <c r="S455" i="38" s="1"/>
  <c r="S382" i="38"/>
  <c r="S454" i="38" s="1"/>
  <c r="S381" i="38"/>
  <c r="S453" i="38" s="1"/>
  <c r="S380" i="38"/>
  <c r="S452" i="38" s="1"/>
  <c r="S379" i="38"/>
  <c r="S451" i="38" s="1"/>
  <c r="S378" i="38"/>
  <c r="S450" i="38" s="1"/>
  <c r="S377" i="38"/>
  <c r="S449" i="38" s="1"/>
  <c r="S376" i="38"/>
  <c r="S448" i="38" s="1"/>
  <c r="S375" i="38"/>
  <c r="S447" i="38" s="1"/>
  <c r="S374" i="38"/>
  <c r="S446" i="38" s="1"/>
  <c r="S373" i="38"/>
  <c r="S445" i="38" s="1"/>
  <c r="S372" i="38"/>
  <c r="S444" i="38" s="1"/>
  <c r="S371" i="38"/>
  <c r="S443" i="38" s="1"/>
  <c r="S370" i="38"/>
  <c r="S442" i="38" s="1"/>
  <c r="S369" i="38"/>
  <c r="S441" i="38" s="1"/>
  <c r="S368" i="38"/>
  <c r="S440" i="38" s="1"/>
  <c r="S367" i="38"/>
  <c r="S439" i="38" s="1"/>
  <c r="S366" i="38"/>
  <c r="S438" i="38" s="1"/>
  <c r="S365" i="38"/>
  <c r="S437" i="38" s="1"/>
  <c r="S364" i="38"/>
  <c r="S436" i="38" s="1"/>
  <c r="S363" i="38"/>
  <c r="S435" i="38" s="1"/>
  <c r="S362" i="38"/>
  <c r="S434" i="38" s="1"/>
  <c r="S361" i="38"/>
  <c r="S433" i="38" s="1"/>
  <c r="S360" i="38"/>
  <c r="S432" i="38" s="1"/>
  <c r="S359" i="38"/>
  <c r="S431" i="38" s="1"/>
  <c r="S358" i="38"/>
  <c r="S430" i="38" s="1"/>
  <c r="S357" i="38"/>
  <c r="S429" i="38" s="1"/>
  <c r="S356" i="38"/>
  <c r="S428" i="38" s="1"/>
  <c r="S355" i="38"/>
  <c r="S427" i="38" s="1"/>
  <c r="S354" i="38"/>
  <c r="S426" i="38" s="1"/>
  <c r="S353" i="38"/>
  <c r="S425" i="38" s="1"/>
  <c r="S352" i="38"/>
  <c r="S424" i="38" s="1"/>
  <c r="S351" i="38"/>
  <c r="S423" i="38" s="1"/>
  <c r="S350" i="38"/>
  <c r="S422" i="38" s="1"/>
  <c r="S349" i="38"/>
  <c r="S421" i="38" s="1"/>
  <c r="S348" i="38"/>
  <c r="S420" i="38" s="1"/>
  <c r="S347" i="38"/>
  <c r="S419" i="38" s="1"/>
  <c r="S346" i="38"/>
  <c r="S418" i="38" s="1"/>
  <c r="S345" i="38"/>
  <c r="S417" i="38" s="1"/>
  <c r="S344" i="38"/>
  <c r="S416" i="38" s="1"/>
  <c r="S343" i="38"/>
  <c r="S415" i="38" s="1"/>
  <c r="S342" i="38"/>
  <c r="S414" i="38" s="1"/>
  <c r="S341" i="38"/>
  <c r="S413" i="38" s="1"/>
  <c r="S340" i="38"/>
  <c r="S412" i="38" s="1"/>
  <c r="S339" i="38"/>
  <c r="S411" i="38" s="1"/>
  <c r="S338" i="38"/>
  <c r="S410" i="38" s="1"/>
  <c r="S337" i="38"/>
  <c r="S409" i="38" s="1"/>
  <c r="S336" i="38"/>
  <c r="S408" i="38" s="1"/>
  <c r="S335" i="38"/>
  <c r="S334" i="38"/>
  <c r="S406" i="38" s="1"/>
  <c r="S333" i="38"/>
  <c r="S405" i="38" s="1"/>
  <c r="S332" i="38"/>
  <c r="S404" i="38" s="1"/>
  <c r="S331" i="38"/>
  <c r="S403" i="38" s="1"/>
  <c r="S330" i="38"/>
  <c r="S402" i="38" s="1"/>
  <c r="S329" i="38"/>
  <c r="S401" i="38" s="1"/>
  <c r="S328" i="38"/>
  <c r="S400" i="38" s="1"/>
  <c r="S327" i="38"/>
  <c r="S399" i="38" s="1"/>
  <c r="S326" i="38"/>
  <c r="S398" i="38" s="1"/>
  <c r="S325" i="38"/>
  <c r="S397" i="38" s="1"/>
  <c r="S324" i="38"/>
  <c r="S396" i="38" s="1"/>
  <c r="S323" i="38"/>
  <c r="S395" i="38" s="1"/>
  <c r="S322" i="38"/>
  <c r="S394" i="38" s="1"/>
  <c r="S321" i="38"/>
  <c r="S393" i="38" s="1"/>
  <c r="S320" i="38"/>
  <c r="S392" i="38" s="1"/>
  <c r="S319" i="38"/>
  <c r="S391" i="38" s="1"/>
  <c r="S318" i="38"/>
  <c r="S390" i="38" s="1"/>
  <c r="S317" i="38"/>
  <c r="S389" i="38" s="1"/>
  <c r="S316" i="38"/>
  <c r="S388" i="38" s="1"/>
  <c r="S315" i="38"/>
  <c r="S387" i="38" s="1"/>
  <c r="S314" i="38"/>
  <c r="S386" i="38" s="1"/>
  <c r="T384" i="37"/>
  <c r="T456" i="37" s="1"/>
  <c r="T383" i="37"/>
  <c r="T455" i="37" s="1"/>
  <c r="T382" i="37"/>
  <c r="T454" i="37" s="1"/>
  <c r="T381" i="37"/>
  <c r="T453" i="37" s="1"/>
  <c r="T380" i="37"/>
  <c r="T452" i="37" s="1"/>
  <c r="T379" i="37"/>
  <c r="T451" i="37" s="1"/>
  <c r="T378" i="37"/>
  <c r="T450" i="37" s="1"/>
  <c r="T377" i="37"/>
  <c r="T449" i="37" s="1"/>
  <c r="T376" i="37"/>
  <c r="T448" i="37" s="1"/>
  <c r="T375" i="37"/>
  <c r="T447" i="37" s="1"/>
  <c r="T374" i="37"/>
  <c r="T446" i="37" s="1"/>
  <c r="T373" i="37"/>
  <c r="T445" i="37" s="1"/>
  <c r="T372" i="37"/>
  <c r="T444" i="37" s="1"/>
  <c r="T371" i="37"/>
  <c r="T443" i="37" s="1"/>
  <c r="T370" i="37"/>
  <c r="T442" i="37" s="1"/>
  <c r="T369" i="37"/>
  <c r="T441" i="37" s="1"/>
  <c r="T368" i="37"/>
  <c r="T440" i="37" s="1"/>
  <c r="T367" i="37"/>
  <c r="T439" i="37" s="1"/>
  <c r="T366" i="37"/>
  <c r="T438" i="37" s="1"/>
  <c r="T365" i="37"/>
  <c r="T437" i="37" s="1"/>
  <c r="T364" i="37"/>
  <c r="T436" i="37" s="1"/>
  <c r="T363" i="37"/>
  <c r="T435" i="37" s="1"/>
  <c r="T362" i="37"/>
  <c r="T434" i="37" s="1"/>
  <c r="T361" i="37"/>
  <c r="T433" i="37" s="1"/>
  <c r="T360" i="37"/>
  <c r="T432" i="37" s="1"/>
  <c r="T359" i="37"/>
  <c r="T431" i="37" s="1"/>
  <c r="T358" i="37"/>
  <c r="T430" i="37" s="1"/>
  <c r="T357" i="37"/>
  <c r="T429" i="37" s="1"/>
  <c r="T356" i="37"/>
  <c r="T428" i="37" s="1"/>
  <c r="T355" i="37"/>
  <c r="T427" i="37" s="1"/>
  <c r="T354" i="37"/>
  <c r="T426" i="37" s="1"/>
  <c r="T353" i="37"/>
  <c r="T425" i="37" s="1"/>
  <c r="T352" i="37"/>
  <c r="T424" i="37" s="1"/>
  <c r="T351" i="37"/>
  <c r="T423" i="37" s="1"/>
  <c r="T350" i="37"/>
  <c r="T422" i="37" s="1"/>
  <c r="T349" i="37"/>
  <c r="T421" i="37" s="1"/>
  <c r="T348" i="37"/>
  <c r="T420" i="37" s="1"/>
  <c r="T347" i="37"/>
  <c r="T419" i="37" s="1"/>
  <c r="T346" i="37"/>
  <c r="T418" i="37" s="1"/>
  <c r="T345" i="37"/>
  <c r="T417" i="37" s="1"/>
  <c r="T344" i="37"/>
  <c r="T416" i="37" s="1"/>
  <c r="T343" i="37"/>
  <c r="T415" i="37" s="1"/>
  <c r="T342" i="37"/>
  <c r="T414" i="37" s="1"/>
  <c r="T341" i="37"/>
  <c r="T413" i="37" s="1"/>
  <c r="T340" i="37"/>
  <c r="T412" i="37" s="1"/>
  <c r="T339" i="37"/>
  <c r="T411" i="37" s="1"/>
  <c r="T338" i="37"/>
  <c r="T410" i="37" s="1"/>
  <c r="T337" i="37"/>
  <c r="T409" i="37" s="1"/>
  <c r="T336" i="37"/>
  <c r="T408" i="37" s="1"/>
  <c r="T335" i="37"/>
  <c r="T407" i="37" s="1"/>
  <c r="T334" i="37"/>
  <c r="T406" i="37" s="1"/>
  <c r="T333" i="37"/>
  <c r="T405" i="37" s="1"/>
  <c r="T332" i="37"/>
  <c r="T404" i="37" s="1"/>
  <c r="T331" i="37"/>
  <c r="T403" i="37" s="1"/>
  <c r="T330" i="37"/>
  <c r="T402" i="37" s="1"/>
  <c r="T329" i="37"/>
  <c r="T401" i="37" s="1"/>
  <c r="T328" i="37"/>
  <c r="T400" i="37" s="1"/>
  <c r="T327" i="37"/>
  <c r="T399" i="37" s="1"/>
  <c r="T326" i="37"/>
  <c r="T398" i="37" s="1"/>
  <c r="T325" i="37"/>
  <c r="T397" i="37" s="1"/>
  <c r="T324" i="37"/>
  <c r="T396" i="37" s="1"/>
  <c r="T323" i="37"/>
  <c r="T395" i="37" s="1"/>
  <c r="T322" i="37"/>
  <c r="T394" i="37" s="1"/>
  <c r="T321" i="37"/>
  <c r="T393" i="37" s="1"/>
  <c r="T320" i="37"/>
  <c r="T392" i="37" s="1"/>
  <c r="T319" i="37"/>
  <c r="T391" i="37" s="1"/>
  <c r="T318" i="37"/>
  <c r="T390" i="37" s="1"/>
  <c r="T317" i="37"/>
  <c r="T389" i="37" s="1"/>
  <c r="T316" i="37"/>
  <c r="T388" i="37" s="1"/>
  <c r="T315" i="37"/>
  <c r="T387" i="37" s="1"/>
  <c r="T314" i="37"/>
  <c r="T386" i="37" s="1"/>
  <c r="T384" i="36"/>
  <c r="T456" i="36" s="1"/>
  <c r="T383" i="36"/>
  <c r="T455" i="36" s="1"/>
  <c r="T382" i="36"/>
  <c r="T454" i="36" s="1"/>
  <c r="T381" i="36"/>
  <c r="T453" i="36" s="1"/>
  <c r="T380" i="36"/>
  <c r="T452" i="36" s="1"/>
  <c r="T379" i="36"/>
  <c r="T451" i="36" s="1"/>
  <c r="T378" i="36"/>
  <c r="T450" i="36" s="1"/>
  <c r="T377" i="36"/>
  <c r="T449" i="36" s="1"/>
  <c r="T376" i="36"/>
  <c r="T448" i="36" s="1"/>
  <c r="T375" i="36"/>
  <c r="T447" i="36" s="1"/>
  <c r="T374" i="36"/>
  <c r="T446" i="36" s="1"/>
  <c r="T373" i="36"/>
  <c r="T445" i="36" s="1"/>
  <c r="T372" i="36"/>
  <c r="T444" i="36" s="1"/>
  <c r="T371" i="36"/>
  <c r="T443" i="36" s="1"/>
  <c r="T370" i="36"/>
  <c r="T442" i="36" s="1"/>
  <c r="T369" i="36"/>
  <c r="T441" i="36" s="1"/>
  <c r="T368" i="36"/>
  <c r="T440" i="36" s="1"/>
  <c r="T367" i="36"/>
  <c r="T439" i="36" s="1"/>
  <c r="T366" i="36"/>
  <c r="T438" i="36" s="1"/>
  <c r="T365" i="36"/>
  <c r="T437" i="36" s="1"/>
  <c r="T364" i="36"/>
  <c r="T436" i="36" s="1"/>
  <c r="T363" i="36"/>
  <c r="T435" i="36" s="1"/>
  <c r="T362" i="36"/>
  <c r="T434" i="36" s="1"/>
  <c r="T361" i="36"/>
  <c r="T433" i="36" s="1"/>
  <c r="T360" i="36"/>
  <c r="T432" i="36" s="1"/>
  <c r="T359" i="36"/>
  <c r="T431" i="36" s="1"/>
  <c r="T358" i="36"/>
  <c r="T430" i="36" s="1"/>
  <c r="T357" i="36"/>
  <c r="T429" i="36" s="1"/>
  <c r="T356" i="36"/>
  <c r="T428" i="36" s="1"/>
  <c r="T355" i="36"/>
  <c r="T427" i="36" s="1"/>
  <c r="T354" i="36"/>
  <c r="T426" i="36" s="1"/>
  <c r="T353" i="36"/>
  <c r="T425" i="36" s="1"/>
  <c r="T352" i="36"/>
  <c r="T424" i="36" s="1"/>
  <c r="T351" i="36"/>
  <c r="T423" i="36" s="1"/>
  <c r="T350" i="36"/>
  <c r="T422" i="36" s="1"/>
  <c r="T349" i="36"/>
  <c r="T421" i="36" s="1"/>
  <c r="T348" i="36"/>
  <c r="T420" i="36" s="1"/>
  <c r="T347" i="36"/>
  <c r="T419" i="36" s="1"/>
  <c r="T346" i="36"/>
  <c r="T418" i="36" s="1"/>
  <c r="T345" i="36"/>
  <c r="T417" i="36" s="1"/>
  <c r="T344" i="36"/>
  <c r="T416" i="36" s="1"/>
  <c r="T343" i="36"/>
  <c r="T415" i="36" s="1"/>
  <c r="T342" i="36"/>
  <c r="T414" i="36" s="1"/>
  <c r="T341" i="36"/>
  <c r="T413" i="36" s="1"/>
  <c r="T340" i="36"/>
  <c r="T412" i="36" s="1"/>
  <c r="T339" i="36"/>
  <c r="T411" i="36" s="1"/>
  <c r="T338" i="36"/>
  <c r="T410" i="36" s="1"/>
  <c r="T337" i="36"/>
  <c r="T409" i="36" s="1"/>
  <c r="T336" i="36"/>
  <c r="T408" i="36" s="1"/>
  <c r="T335" i="36"/>
  <c r="T407" i="36" s="1"/>
  <c r="T334" i="36"/>
  <c r="T406" i="36" s="1"/>
  <c r="T333" i="36"/>
  <c r="T405" i="36" s="1"/>
  <c r="T332" i="36"/>
  <c r="T404" i="36" s="1"/>
  <c r="T331" i="36"/>
  <c r="T403" i="36" s="1"/>
  <c r="T330" i="36"/>
  <c r="T402" i="36" s="1"/>
  <c r="T329" i="36"/>
  <c r="T401" i="36" s="1"/>
  <c r="T328" i="36"/>
  <c r="T400" i="36" s="1"/>
  <c r="T327" i="36"/>
  <c r="T399" i="36" s="1"/>
  <c r="T326" i="36"/>
  <c r="T398" i="36" s="1"/>
  <c r="T325" i="36"/>
  <c r="T397" i="36" s="1"/>
  <c r="T324" i="36"/>
  <c r="T396" i="36" s="1"/>
  <c r="T323" i="36"/>
  <c r="T395" i="36" s="1"/>
  <c r="T322" i="36"/>
  <c r="T394" i="36" s="1"/>
  <c r="T321" i="36"/>
  <c r="T393" i="36" s="1"/>
  <c r="T320" i="36"/>
  <c r="T392" i="36" s="1"/>
  <c r="T319" i="36"/>
  <c r="T391" i="36" s="1"/>
  <c r="T318" i="36"/>
  <c r="T390" i="36" s="1"/>
  <c r="T317" i="36"/>
  <c r="T389" i="36" s="1"/>
  <c r="T316" i="36"/>
  <c r="T388" i="36" s="1"/>
  <c r="T315" i="36"/>
  <c r="T387" i="36" s="1"/>
  <c r="T314" i="36"/>
  <c r="T386" i="36" s="1"/>
  <c r="S384" i="11"/>
  <c r="S456" i="11" s="1"/>
  <c r="S383" i="11"/>
  <c r="S455" i="11" s="1"/>
  <c r="S382" i="11"/>
  <c r="S454" i="11" s="1"/>
  <c r="S381" i="11"/>
  <c r="S453" i="11" s="1"/>
  <c r="S380" i="11"/>
  <c r="S452" i="11" s="1"/>
  <c r="S379" i="11"/>
  <c r="S451" i="11" s="1"/>
  <c r="S378" i="11"/>
  <c r="S450" i="11" s="1"/>
  <c r="S377" i="11"/>
  <c r="S449" i="11" s="1"/>
  <c r="S376" i="11"/>
  <c r="S448" i="11" s="1"/>
  <c r="S375" i="11"/>
  <c r="S447" i="11" s="1"/>
  <c r="S374" i="11"/>
  <c r="S446" i="11" s="1"/>
  <c r="S373" i="11"/>
  <c r="S445" i="11" s="1"/>
  <c r="S372" i="11"/>
  <c r="S444" i="11" s="1"/>
  <c r="S371" i="11"/>
  <c r="S443" i="11" s="1"/>
  <c r="S370" i="11"/>
  <c r="S442" i="11" s="1"/>
  <c r="S369" i="11"/>
  <c r="S441" i="11" s="1"/>
  <c r="S368" i="11"/>
  <c r="S440" i="11" s="1"/>
  <c r="S367" i="11"/>
  <c r="S439" i="11" s="1"/>
  <c r="S366" i="11"/>
  <c r="S438" i="11" s="1"/>
  <c r="S365" i="11"/>
  <c r="S437" i="11" s="1"/>
  <c r="S364" i="11"/>
  <c r="S436" i="11" s="1"/>
  <c r="S363" i="11"/>
  <c r="S435" i="11" s="1"/>
  <c r="S362" i="11"/>
  <c r="S434" i="11" s="1"/>
  <c r="S361" i="11"/>
  <c r="S433" i="11" s="1"/>
  <c r="S360" i="11"/>
  <c r="S432" i="11" s="1"/>
  <c r="S359" i="11"/>
  <c r="S431" i="11" s="1"/>
  <c r="S358" i="11"/>
  <c r="S430" i="11" s="1"/>
  <c r="S357" i="11"/>
  <c r="S429" i="11" s="1"/>
  <c r="S356" i="11"/>
  <c r="S428" i="11" s="1"/>
  <c r="S355" i="11"/>
  <c r="S427" i="11" s="1"/>
  <c r="S354" i="11"/>
  <c r="S426" i="11" s="1"/>
  <c r="S353" i="11"/>
  <c r="S425" i="11" s="1"/>
  <c r="S352" i="11"/>
  <c r="S424" i="11" s="1"/>
  <c r="S351" i="11"/>
  <c r="S423" i="11" s="1"/>
  <c r="S350" i="11"/>
  <c r="S422" i="11" s="1"/>
  <c r="S349" i="11"/>
  <c r="S421" i="11" s="1"/>
  <c r="S348" i="11"/>
  <c r="S420" i="11" s="1"/>
  <c r="S347" i="11"/>
  <c r="S419" i="11" s="1"/>
  <c r="S346" i="11"/>
  <c r="S418" i="11" s="1"/>
  <c r="S345" i="11"/>
  <c r="S417" i="11" s="1"/>
  <c r="S344" i="11"/>
  <c r="S416" i="11" s="1"/>
  <c r="S343" i="11"/>
  <c r="S415" i="11" s="1"/>
  <c r="S342" i="11"/>
  <c r="S414" i="11" s="1"/>
  <c r="S339" i="11"/>
  <c r="S411" i="11" s="1"/>
  <c r="S335" i="11"/>
  <c r="S407" i="11" s="1"/>
  <c r="S331" i="11"/>
  <c r="S403" i="11" s="1"/>
  <c r="S327" i="11"/>
  <c r="S399" i="11" s="1"/>
  <c r="S340" i="11"/>
  <c r="S412" i="11" s="1"/>
  <c r="S336" i="11"/>
  <c r="S408" i="11" s="1"/>
  <c r="S332" i="11"/>
  <c r="S404" i="11" s="1"/>
  <c r="S328" i="11"/>
  <c r="S400" i="11" s="1"/>
  <c r="S341" i="11"/>
  <c r="S413" i="11" s="1"/>
  <c r="S337" i="11"/>
  <c r="S409" i="11" s="1"/>
  <c r="S333" i="11"/>
  <c r="S405" i="11" s="1"/>
  <c r="S329" i="11"/>
  <c r="S401" i="11" s="1"/>
  <c r="S325" i="11"/>
  <c r="S397" i="11" s="1"/>
  <c r="S324" i="11"/>
  <c r="S396" i="11" s="1"/>
  <c r="S323" i="11"/>
  <c r="S395" i="11" s="1"/>
  <c r="S322" i="11"/>
  <c r="S394" i="11" s="1"/>
  <c r="S321" i="11"/>
  <c r="S393" i="11" s="1"/>
  <c r="S320" i="11"/>
  <c r="S392" i="11" s="1"/>
  <c r="S319" i="11"/>
  <c r="S391" i="11" s="1"/>
  <c r="S318" i="11"/>
  <c r="S390" i="11" s="1"/>
  <c r="S317" i="11"/>
  <c r="S389" i="11" s="1"/>
  <c r="S316" i="11"/>
  <c r="S388" i="11" s="1"/>
  <c r="S315" i="11"/>
  <c r="S387" i="11" s="1"/>
  <c r="S314" i="11"/>
  <c r="S386" i="11" s="1"/>
  <c r="S338" i="11"/>
  <c r="S410" i="11" s="1"/>
  <c r="S334" i="11"/>
  <c r="S406" i="11" s="1"/>
  <c r="S330" i="11"/>
  <c r="S402" i="11" s="1"/>
  <c r="S326" i="11"/>
  <c r="S398" i="11" s="1"/>
  <c r="S425" i="37"/>
  <c r="S389" i="37"/>
  <c r="O140" i="36"/>
  <c r="X95" i="11"/>
  <c r="X124" i="11"/>
  <c r="O108" i="36"/>
  <c r="O156" i="38"/>
  <c r="O140" i="38"/>
  <c r="O95" i="38"/>
  <c r="S407" i="38"/>
  <c r="AQ160" i="11"/>
  <c r="O91" i="38"/>
  <c r="X155" i="11"/>
  <c r="Q160" i="38"/>
  <c r="Q343" i="38" s="1"/>
  <c r="AR160" i="36"/>
  <c r="AR378" i="36" s="1"/>
  <c r="O142" i="37"/>
  <c r="O139" i="37"/>
  <c r="X125" i="36"/>
  <c r="X141" i="36"/>
  <c r="P160" i="37"/>
  <c r="P343" i="37" s="1"/>
  <c r="AR160" i="11"/>
  <c r="AR348" i="11" s="1"/>
  <c r="O123" i="37"/>
  <c r="P160" i="11"/>
  <c r="P376" i="11" s="1"/>
  <c r="X110" i="11"/>
  <c r="R160" i="36"/>
  <c r="R384" i="36" s="1"/>
  <c r="O108" i="38"/>
  <c r="X107" i="11"/>
  <c r="X139" i="11"/>
  <c r="X126" i="11"/>
  <c r="O155" i="37"/>
  <c r="O107" i="37"/>
  <c r="O156" i="37"/>
  <c r="AS160" i="11"/>
  <c r="X125" i="11"/>
  <c r="O108" i="37"/>
  <c r="O124" i="37"/>
  <c r="O91" i="37"/>
  <c r="O140" i="37"/>
  <c r="Q160" i="36"/>
  <c r="Q383" i="36" s="1"/>
  <c r="O87" i="38"/>
  <c r="O117" i="38"/>
  <c r="O130" i="38"/>
  <c r="O133" i="38"/>
  <c r="O98" i="38"/>
  <c r="O111" i="38"/>
  <c r="O149" i="37"/>
  <c r="AS160" i="36"/>
  <c r="AS375" i="36" s="1"/>
  <c r="O101" i="38"/>
  <c r="O114" i="38"/>
  <c r="O127" i="38"/>
  <c r="O91" i="11"/>
  <c r="K165" i="38"/>
  <c r="J165" i="38"/>
  <c r="O126" i="37"/>
  <c r="O95" i="37"/>
  <c r="O133" i="37"/>
  <c r="K165" i="36"/>
  <c r="J165" i="36"/>
  <c r="H156" i="11"/>
  <c r="H155" i="11"/>
  <c r="H154" i="11"/>
  <c r="H153" i="11"/>
  <c r="H152" i="11"/>
  <c r="H151" i="11"/>
  <c r="H150" i="11"/>
  <c r="H149" i="11"/>
  <c r="H148" i="11"/>
  <c r="H147" i="11"/>
  <c r="H146" i="11"/>
  <c r="H145" i="11"/>
  <c r="H144" i="11"/>
  <c r="H143" i="11"/>
  <c r="H142" i="11"/>
  <c r="H141" i="11"/>
  <c r="H140" i="11"/>
  <c r="H139" i="11"/>
  <c r="H138" i="11"/>
  <c r="H137" i="11"/>
  <c r="H136" i="11"/>
  <c r="H135" i="11"/>
  <c r="H134" i="11"/>
  <c r="H133" i="11"/>
  <c r="H132" i="11"/>
  <c r="H131" i="11"/>
  <c r="H130" i="11"/>
  <c r="H129" i="11"/>
  <c r="H128" i="11"/>
  <c r="H127" i="11"/>
  <c r="H126" i="11"/>
  <c r="H125" i="11"/>
  <c r="H124" i="11"/>
  <c r="H123" i="11"/>
  <c r="H122" i="11"/>
  <c r="H121" i="11"/>
  <c r="H120" i="11"/>
  <c r="H119" i="11"/>
  <c r="H118" i="11"/>
  <c r="H117" i="11"/>
  <c r="H116" i="11"/>
  <c r="H115" i="11"/>
  <c r="H114" i="11"/>
  <c r="H113" i="11"/>
  <c r="H112" i="11"/>
  <c r="H111" i="11"/>
  <c r="H110" i="11"/>
  <c r="H109" i="11"/>
  <c r="H108" i="11"/>
  <c r="H107" i="11"/>
  <c r="H106" i="11"/>
  <c r="H105" i="11"/>
  <c r="H104" i="11"/>
  <c r="H103" i="11"/>
  <c r="H102" i="11"/>
  <c r="H101" i="11"/>
  <c r="H100" i="11"/>
  <c r="H99" i="11"/>
  <c r="H98" i="11"/>
  <c r="H97" i="11"/>
  <c r="H96" i="11"/>
  <c r="H95" i="11"/>
  <c r="H94" i="11"/>
  <c r="H93" i="11"/>
  <c r="H92" i="11"/>
  <c r="H91" i="11"/>
  <c r="H90" i="11"/>
  <c r="H89" i="11"/>
  <c r="H88" i="11"/>
  <c r="H87" i="11"/>
  <c r="H86" i="11"/>
  <c r="I165" i="11"/>
  <c r="J165" i="11"/>
  <c r="X116" i="38"/>
  <c r="L172" i="38"/>
  <c r="L244" i="38" s="1"/>
  <c r="L316" i="38" s="1"/>
  <c r="L176" i="38"/>
  <c r="L248" i="38" s="1"/>
  <c r="L320" i="38" s="1"/>
  <c r="L180" i="38"/>
  <c r="L252" i="38" s="1"/>
  <c r="L324" i="38" s="1"/>
  <c r="L184" i="38"/>
  <c r="L256" i="38" s="1"/>
  <c r="L328" i="38" s="1"/>
  <c r="L188" i="38"/>
  <c r="L260" i="38" s="1"/>
  <c r="L332" i="38" s="1"/>
  <c r="L192" i="38"/>
  <c r="L264" i="38" s="1"/>
  <c r="L336" i="38" s="1"/>
  <c r="L196" i="38"/>
  <c r="L268" i="38" s="1"/>
  <c r="L340" i="38" s="1"/>
  <c r="L200" i="38"/>
  <c r="L272" i="38" s="1"/>
  <c r="L344" i="38" s="1"/>
  <c r="L204" i="38"/>
  <c r="L276" i="38" s="1"/>
  <c r="L348" i="38" s="1"/>
  <c r="L208" i="38"/>
  <c r="L280" i="38" s="1"/>
  <c r="L352" i="38" s="1"/>
  <c r="L212" i="38"/>
  <c r="L284" i="38" s="1"/>
  <c r="L356" i="38" s="1"/>
  <c r="L216" i="38"/>
  <c r="L288" i="38" s="1"/>
  <c r="L360" i="38" s="1"/>
  <c r="L220" i="38"/>
  <c r="L292" i="38" s="1"/>
  <c r="L364" i="38" s="1"/>
  <c r="L224" i="38"/>
  <c r="L296" i="38" s="1"/>
  <c r="L368" i="38" s="1"/>
  <c r="L228" i="38"/>
  <c r="L300" i="38" s="1"/>
  <c r="L372" i="38" s="1"/>
  <c r="L232" i="38"/>
  <c r="L304" i="38" s="1"/>
  <c r="L376" i="38" s="1"/>
  <c r="L236" i="38"/>
  <c r="L308" i="38" s="1"/>
  <c r="L380" i="38" s="1"/>
  <c r="L240" i="38"/>
  <c r="L312" i="38" s="1"/>
  <c r="L384" i="38" s="1"/>
  <c r="X125" i="38"/>
  <c r="X165" i="38"/>
  <c r="X122" i="38"/>
  <c r="Q156" i="38"/>
  <c r="Q155" i="38"/>
  <c r="Q154" i="38"/>
  <c r="Q153" i="38"/>
  <c r="Q152" i="38"/>
  <c r="Q151" i="38"/>
  <c r="Q150" i="38"/>
  <c r="Q149" i="38"/>
  <c r="Q148" i="38"/>
  <c r="Q147" i="38"/>
  <c r="Q146" i="38"/>
  <c r="Q145" i="38"/>
  <c r="Q144" i="38"/>
  <c r="Q143" i="38"/>
  <c r="Q142" i="38"/>
  <c r="Q141" i="38"/>
  <c r="Q140" i="38"/>
  <c r="Q139" i="38"/>
  <c r="Q138" i="38"/>
  <c r="Q137" i="38"/>
  <c r="Q136" i="38"/>
  <c r="Q135" i="38"/>
  <c r="Q134" i="38"/>
  <c r="Q133" i="38"/>
  <c r="Q132" i="38"/>
  <c r="Q131" i="38"/>
  <c r="Q130" i="38"/>
  <c r="Q129" i="38"/>
  <c r="Q128" i="38"/>
  <c r="Q127" i="38"/>
  <c r="Q126" i="38"/>
  <c r="Q125" i="38"/>
  <c r="Q124" i="38"/>
  <c r="Q123" i="38"/>
  <c r="Q122" i="38"/>
  <c r="Q121" i="38"/>
  <c r="Q120" i="38"/>
  <c r="Q119" i="38"/>
  <c r="Q118" i="38"/>
  <c r="Q117" i="38"/>
  <c r="Q116" i="38"/>
  <c r="Q115" i="38"/>
  <c r="Q114" i="38"/>
  <c r="Q113" i="38"/>
  <c r="Q112" i="38"/>
  <c r="Q111" i="38"/>
  <c r="Q110" i="38"/>
  <c r="Q109" i="38"/>
  <c r="Q108" i="38"/>
  <c r="Q107" i="38"/>
  <c r="Q106" i="38"/>
  <c r="Q105" i="38"/>
  <c r="Q104" i="38"/>
  <c r="Q103" i="38"/>
  <c r="Q102" i="38"/>
  <c r="Q101" i="38"/>
  <c r="Q100" i="38"/>
  <c r="Q99" i="38"/>
  <c r="Q98" i="38"/>
  <c r="Q97" i="38"/>
  <c r="Q96" i="38"/>
  <c r="Q95" i="38"/>
  <c r="Q94" i="38"/>
  <c r="Q93" i="38"/>
  <c r="Q92" i="38"/>
  <c r="Q91" i="38"/>
  <c r="Q90" i="38"/>
  <c r="Q89" i="38"/>
  <c r="Q88" i="38"/>
  <c r="Q87" i="38"/>
  <c r="Q86" i="38"/>
  <c r="X103" i="38"/>
  <c r="AP381" i="38"/>
  <c r="AP377" i="38"/>
  <c r="AP373" i="38"/>
  <c r="AP379" i="38"/>
  <c r="AP376" i="38"/>
  <c r="AP374" i="38"/>
  <c r="AP371" i="38"/>
  <c r="AP375" i="38"/>
  <c r="AP372" i="38"/>
  <c r="AP384" i="38"/>
  <c r="AP382" i="38"/>
  <c r="AP383" i="38"/>
  <c r="AP380" i="38"/>
  <c r="AP378" i="38"/>
  <c r="AP370" i="38"/>
  <c r="AP366" i="38"/>
  <c r="AP362" i="38"/>
  <c r="AP358" i="38"/>
  <c r="AP354" i="38"/>
  <c r="AP350" i="38"/>
  <c r="AP369" i="38"/>
  <c r="AP367" i="38"/>
  <c r="AP356" i="38"/>
  <c r="AP353" i="38"/>
  <c r="AP351" i="38"/>
  <c r="AP368" i="38"/>
  <c r="AP365" i="38"/>
  <c r="AP363" i="38"/>
  <c r="AP352" i="38"/>
  <c r="AP348" i="38"/>
  <c r="AP364" i="38"/>
  <c r="AP361" i="38"/>
  <c r="AP359" i="38"/>
  <c r="AP349" i="38"/>
  <c r="AP355" i="38"/>
  <c r="AP344" i="38"/>
  <c r="AP340" i="38"/>
  <c r="AP336" i="38"/>
  <c r="AP332" i="38"/>
  <c r="AP328" i="38"/>
  <c r="AP324" i="38"/>
  <c r="AP320" i="38"/>
  <c r="AP316" i="38"/>
  <c r="AP357" i="38"/>
  <c r="AP345" i="38"/>
  <c r="AP341" i="38"/>
  <c r="AP337" i="38"/>
  <c r="AP333" i="38"/>
  <c r="AP329" i="38"/>
  <c r="AP325" i="38"/>
  <c r="AP321" i="38"/>
  <c r="AP317" i="38"/>
  <c r="AP346" i="38"/>
  <c r="AP342" i="38"/>
  <c r="AP338" i="38"/>
  <c r="AP334" i="38"/>
  <c r="AP330" i="38"/>
  <c r="AP326" i="38"/>
  <c r="AP322" i="38"/>
  <c r="AP318" i="38"/>
  <c r="AP314" i="38"/>
  <c r="AP360" i="38"/>
  <c r="AP347" i="38"/>
  <c r="AP343" i="38"/>
  <c r="AP339" i="38"/>
  <c r="AP335" i="38"/>
  <c r="AP331" i="38"/>
  <c r="AP327" i="38"/>
  <c r="AP323" i="38"/>
  <c r="AP319" i="38"/>
  <c r="AP315" i="38"/>
  <c r="O138" i="37"/>
  <c r="Q160" i="37"/>
  <c r="O103" i="37"/>
  <c r="P156" i="37"/>
  <c r="P155" i="37"/>
  <c r="P154" i="37"/>
  <c r="P153" i="37"/>
  <c r="P152" i="37"/>
  <c r="P151" i="37"/>
  <c r="P150" i="37"/>
  <c r="P149" i="37"/>
  <c r="P148" i="37"/>
  <c r="P147" i="37"/>
  <c r="P146" i="37"/>
  <c r="P145" i="37"/>
  <c r="P144" i="37"/>
  <c r="P143" i="37"/>
  <c r="P142" i="37"/>
  <c r="P141" i="37"/>
  <c r="P140" i="37"/>
  <c r="P139" i="37"/>
  <c r="P138" i="37"/>
  <c r="P137" i="37"/>
  <c r="P136" i="37"/>
  <c r="P135" i="37"/>
  <c r="P134" i="37"/>
  <c r="P133" i="37"/>
  <c r="P132" i="37"/>
  <c r="P131" i="37"/>
  <c r="P130" i="37"/>
  <c r="P129" i="37"/>
  <c r="P128" i="37"/>
  <c r="P127" i="37"/>
  <c r="P126" i="37"/>
  <c r="P125" i="37"/>
  <c r="P124" i="37"/>
  <c r="P123" i="37"/>
  <c r="P122" i="37"/>
  <c r="P121" i="37"/>
  <c r="P120" i="37"/>
  <c r="P119" i="37"/>
  <c r="P118" i="37"/>
  <c r="P117" i="37"/>
  <c r="P116" i="37"/>
  <c r="P115" i="37"/>
  <c r="P114" i="37"/>
  <c r="P113" i="37"/>
  <c r="P112" i="37"/>
  <c r="P111" i="37"/>
  <c r="P110" i="37"/>
  <c r="P109" i="37"/>
  <c r="P108" i="37"/>
  <c r="P107" i="37"/>
  <c r="P106" i="37"/>
  <c r="P105" i="37"/>
  <c r="P104" i="37"/>
  <c r="P103" i="37"/>
  <c r="P102" i="37"/>
  <c r="P101" i="37"/>
  <c r="P100" i="37"/>
  <c r="P99" i="37"/>
  <c r="P98" i="37"/>
  <c r="P97" i="37"/>
  <c r="P96" i="37"/>
  <c r="P95" i="37"/>
  <c r="P94" i="37"/>
  <c r="P93" i="37"/>
  <c r="P92" i="37"/>
  <c r="P91" i="37"/>
  <c r="P90" i="37"/>
  <c r="P89" i="37"/>
  <c r="P88" i="37"/>
  <c r="P87" i="37"/>
  <c r="P86" i="37"/>
  <c r="O152" i="37"/>
  <c r="O94" i="37"/>
  <c r="O129" i="37"/>
  <c r="X148" i="36"/>
  <c r="X93" i="36"/>
  <c r="L227" i="36"/>
  <c r="L299" i="36" s="1"/>
  <c r="L371" i="36" s="1"/>
  <c r="L171" i="36"/>
  <c r="L243" i="36" s="1"/>
  <c r="L315" i="36" s="1"/>
  <c r="L175" i="36"/>
  <c r="L247" i="36" s="1"/>
  <c r="L319" i="36" s="1"/>
  <c r="L179" i="36"/>
  <c r="L251" i="36" s="1"/>
  <c r="L323" i="36" s="1"/>
  <c r="L183" i="36"/>
  <c r="L255" i="36" s="1"/>
  <c r="L327" i="36" s="1"/>
  <c r="L187" i="36"/>
  <c r="L259" i="36" s="1"/>
  <c r="L331" i="36" s="1"/>
  <c r="L191" i="36"/>
  <c r="L263" i="36" s="1"/>
  <c r="L335" i="36" s="1"/>
  <c r="L195" i="36"/>
  <c r="L267" i="36" s="1"/>
  <c r="L339" i="36" s="1"/>
  <c r="L199" i="36"/>
  <c r="L271" i="36" s="1"/>
  <c r="L343" i="36" s="1"/>
  <c r="L203" i="36"/>
  <c r="L275" i="36" s="1"/>
  <c r="L347" i="36" s="1"/>
  <c r="L207" i="36"/>
  <c r="L279" i="36" s="1"/>
  <c r="L351" i="36" s="1"/>
  <c r="L211" i="36"/>
  <c r="L283" i="36" s="1"/>
  <c r="L355" i="36" s="1"/>
  <c r="L215" i="36"/>
  <c r="L287" i="36" s="1"/>
  <c r="L359" i="36" s="1"/>
  <c r="L219" i="36"/>
  <c r="L291" i="36" s="1"/>
  <c r="L363" i="36" s="1"/>
  <c r="L223" i="36"/>
  <c r="L295" i="36" s="1"/>
  <c r="L367" i="36" s="1"/>
  <c r="L230" i="36"/>
  <c r="L302" i="36" s="1"/>
  <c r="L374" i="36" s="1"/>
  <c r="L234" i="36"/>
  <c r="L306" i="36" s="1"/>
  <c r="L378" i="36" s="1"/>
  <c r="L238" i="36"/>
  <c r="L310" i="36" s="1"/>
  <c r="L382" i="36" s="1"/>
  <c r="X154" i="36"/>
  <c r="AQ160" i="36"/>
  <c r="X135" i="36"/>
  <c r="P160" i="36"/>
  <c r="L170" i="11"/>
  <c r="L242" i="11" s="1"/>
  <c r="L314" i="11" s="1"/>
  <c r="L174" i="11"/>
  <c r="L246" i="11" s="1"/>
  <c r="L318" i="11" s="1"/>
  <c r="L178" i="11"/>
  <c r="L250" i="11" s="1"/>
  <c r="L322" i="11" s="1"/>
  <c r="L182" i="11"/>
  <c r="L254" i="11" s="1"/>
  <c r="L326" i="11" s="1"/>
  <c r="L186" i="11"/>
  <c r="L258" i="11" s="1"/>
  <c r="L330" i="11" s="1"/>
  <c r="L190" i="11"/>
  <c r="L262" i="11" s="1"/>
  <c r="L334" i="11" s="1"/>
  <c r="L194" i="11"/>
  <c r="L266" i="11" s="1"/>
  <c r="L338" i="11" s="1"/>
  <c r="L198" i="11"/>
  <c r="L270" i="11" s="1"/>
  <c r="L342" i="11" s="1"/>
  <c r="L202" i="11"/>
  <c r="L274" i="11" s="1"/>
  <c r="L346" i="11" s="1"/>
  <c r="L206" i="11"/>
  <c r="L278" i="11" s="1"/>
  <c r="L350" i="11" s="1"/>
  <c r="L210" i="11"/>
  <c r="L282" i="11" s="1"/>
  <c r="L354" i="11" s="1"/>
  <c r="L214" i="11"/>
  <c r="L286" i="11" s="1"/>
  <c r="L358" i="11" s="1"/>
  <c r="L221" i="11"/>
  <c r="L293" i="11" s="1"/>
  <c r="L365" i="11" s="1"/>
  <c r="L225" i="11"/>
  <c r="L297" i="11" s="1"/>
  <c r="L369" i="11" s="1"/>
  <c r="L229" i="11"/>
  <c r="L301" i="11" s="1"/>
  <c r="L373" i="11" s="1"/>
  <c r="L233" i="11"/>
  <c r="L305" i="11" s="1"/>
  <c r="L377" i="11" s="1"/>
  <c r="L237" i="11"/>
  <c r="L309" i="11" s="1"/>
  <c r="L381" i="11" s="1"/>
  <c r="N156" i="11"/>
  <c r="N155" i="11"/>
  <c r="N154" i="11"/>
  <c r="N153" i="11"/>
  <c r="N152" i="11"/>
  <c r="N151" i="11"/>
  <c r="N150" i="11"/>
  <c r="N149" i="11"/>
  <c r="N148" i="11"/>
  <c r="N147" i="11"/>
  <c r="N146" i="11"/>
  <c r="N145" i="11"/>
  <c r="N144" i="11"/>
  <c r="N143" i="11"/>
  <c r="N142" i="11"/>
  <c r="N141" i="11"/>
  <c r="N140" i="11"/>
  <c r="N139" i="11"/>
  <c r="N138" i="11"/>
  <c r="N137" i="11"/>
  <c r="N136" i="11"/>
  <c r="N135" i="11"/>
  <c r="N134" i="11"/>
  <c r="N133" i="11"/>
  <c r="N132" i="11"/>
  <c r="N131" i="11"/>
  <c r="N130" i="11"/>
  <c r="N129" i="11"/>
  <c r="N128" i="11"/>
  <c r="N127"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100" i="11"/>
  <c r="N99" i="11"/>
  <c r="N98" i="11"/>
  <c r="N97" i="11"/>
  <c r="N96" i="11"/>
  <c r="N95" i="11"/>
  <c r="N94" i="11"/>
  <c r="N93" i="11"/>
  <c r="N92" i="11"/>
  <c r="N91" i="11"/>
  <c r="N90" i="11"/>
  <c r="N89" i="11"/>
  <c r="N88" i="11"/>
  <c r="N87" i="11"/>
  <c r="N86" i="11"/>
  <c r="X144" i="38"/>
  <c r="X92" i="38"/>
  <c r="AS160" i="38"/>
  <c r="X137" i="38"/>
  <c r="R160" i="38"/>
  <c r="X102" i="38"/>
  <c r="X147" i="38"/>
  <c r="O102" i="37"/>
  <c r="O131" i="37"/>
  <c r="X148" i="37"/>
  <c r="O100" i="37"/>
  <c r="X93" i="37"/>
  <c r="L171" i="37"/>
  <c r="L175" i="37"/>
  <c r="L179" i="37"/>
  <c r="L183" i="37"/>
  <c r="L187" i="37"/>
  <c r="L191" i="37"/>
  <c r="L195" i="37"/>
  <c r="L199" i="37"/>
  <c r="L203" i="37"/>
  <c r="L207" i="37"/>
  <c r="L211" i="37"/>
  <c r="L215" i="37"/>
  <c r="L219" i="37"/>
  <c r="L223" i="37"/>
  <c r="L227" i="37"/>
  <c r="L231" i="37"/>
  <c r="L235" i="37"/>
  <c r="L240" i="37"/>
  <c r="X141" i="37"/>
  <c r="O125" i="37"/>
  <c r="X165" i="37"/>
  <c r="X128" i="36"/>
  <c r="X88" i="36"/>
  <c r="X121" i="36"/>
  <c r="R156" i="36"/>
  <c r="R155" i="36"/>
  <c r="R154" i="36"/>
  <c r="R153" i="36"/>
  <c r="R152" i="36"/>
  <c r="R151" i="36"/>
  <c r="R150" i="36"/>
  <c r="R149" i="36"/>
  <c r="R148" i="36"/>
  <c r="R147" i="36"/>
  <c r="R146" i="36"/>
  <c r="R145" i="36"/>
  <c r="R144" i="36"/>
  <c r="R143" i="36"/>
  <c r="R142" i="36"/>
  <c r="R141" i="36"/>
  <c r="R140" i="36"/>
  <c r="R139" i="36"/>
  <c r="R138" i="36"/>
  <c r="R137" i="36"/>
  <c r="R136" i="36"/>
  <c r="R135" i="36"/>
  <c r="R134" i="36"/>
  <c r="R133" i="36"/>
  <c r="R132" i="36"/>
  <c r="R131" i="36"/>
  <c r="R130" i="36"/>
  <c r="R129" i="36"/>
  <c r="R128" i="36"/>
  <c r="R127" i="36"/>
  <c r="R126" i="36"/>
  <c r="R125" i="36"/>
  <c r="R124" i="36"/>
  <c r="R123" i="36"/>
  <c r="R122" i="36"/>
  <c r="R121" i="36"/>
  <c r="R120" i="36"/>
  <c r="R119" i="36"/>
  <c r="R118" i="36"/>
  <c r="R117" i="36"/>
  <c r="R116" i="36"/>
  <c r="R115" i="36"/>
  <c r="R114" i="36"/>
  <c r="R113" i="36"/>
  <c r="R112" i="36"/>
  <c r="R111" i="36"/>
  <c r="R110" i="36"/>
  <c r="R109" i="36"/>
  <c r="R108" i="36"/>
  <c r="R107" i="36"/>
  <c r="R106" i="36"/>
  <c r="R105" i="36"/>
  <c r="R104" i="36"/>
  <c r="R103" i="36"/>
  <c r="R102" i="36"/>
  <c r="R101" i="36"/>
  <c r="R100" i="36"/>
  <c r="R99" i="36"/>
  <c r="R98" i="36"/>
  <c r="R97" i="36"/>
  <c r="R96" i="36"/>
  <c r="R95" i="36"/>
  <c r="R94" i="36"/>
  <c r="R93" i="36"/>
  <c r="R92" i="36"/>
  <c r="R91" i="36"/>
  <c r="R90" i="36"/>
  <c r="R89" i="36"/>
  <c r="R88" i="36"/>
  <c r="R87" i="36"/>
  <c r="R86" i="36"/>
  <c r="X150" i="36"/>
  <c r="X131" i="36"/>
  <c r="K165" i="11"/>
  <c r="P156" i="11"/>
  <c r="P155" i="11"/>
  <c r="P154" i="11"/>
  <c r="P153" i="11"/>
  <c r="P152" i="11"/>
  <c r="P151" i="11"/>
  <c r="P150" i="11"/>
  <c r="P149" i="11"/>
  <c r="P148" i="11"/>
  <c r="P147" i="11"/>
  <c r="P146" i="11"/>
  <c r="P145" i="11"/>
  <c r="P144" i="11"/>
  <c r="P143" i="11"/>
  <c r="P142" i="11"/>
  <c r="P141" i="11"/>
  <c r="P140" i="11"/>
  <c r="P139" i="11"/>
  <c r="P138" i="11"/>
  <c r="P137" i="11"/>
  <c r="P136" i="11"/>
  <c r="P135" i="11"/>
  <c r="P134" i="11"/>
  <c r="P133" i="11"/>
  <c r="P132" i="11"/>
  <c r="P131" i="11"/>
  <c r="P130" i="11"/>
  <c r="P129" i="11"/>
  <c r="P128" i="11"/>
  <c r="P127" i="11"/>
  <c r="P126" i="11"/>
  <c r="P125" i="11"/>
  <c r="P124" i="11"/>
  <c r="P123" i="11"/>
  <c r="P122" i="11"/>
  <c r="P121" i="11"/>
  <c r="P120" i="11"/>
  <c r="P119" i="11"/>
  <c r="P118" i="11"/>
  <c r="P117" i="11"/>
  <c r="P116" i="11"/>
  <c r="P115" i="11"/>
  <c r="P114" i="11"/>
  <c r="P113" i="11"/>
  <c r="P112" i="11"/>
  <c r="P111" i="11"/>
  <c r="P110" i="11"/>
  <c r="P109" i="11"/>
  <c r="P108" i="11"/>
  <c r="P107" i="11"/>
  <c r="P106" i="11"/>
  <c r="P105" i="11"/>
  <c r="P104" i="11"/>
  <c r="P103" i="11"/>
  <c r="P102" i="11"/>
  <c r="P101" i="11"/>
  <c r="P100" i="11"/>
  <c r="P99" i="11"/>
  <c r="P98" i="11"/>
  <c r="P97" i="11"/>
  <c r="P96" i="11"/>
  <c r="P95" i="11"/>
  <c r="P94" i="11"/>
  <c r="P93" i="11"/>
  <c r="P92" i="11"/>
  <c r="P91" i="11"/>
  <c r="P90" i="11"/>
  <c r="P89" i="11"/>
  <c r="P88" i="11"/>
  <c r="P87" i="11"/>
  <c r="P86" i="11"/>
  <c r="AP381" i="11"/>
  <c r="AP377" i="11"/>
  <c r="AP373" i="11"/>
  <c r="AP369" i="11"/>
  <c r="AP382" i="11"/>
  <c r="AP378" i="11"/>
  <c r="AP374" i="11"/>
  <c r="AP370" i="11"/>
  <c r="AP366" i="11"/>
  <c r="AP383" i="11"/>
  <c r="AP379" i="11"/>
  <c r="AP375" i="11"/>
  <c r="AP371" i="11"/>
  <c r="AP367" i="11"/>
  <c r="AP363" i="11"/>
  <c r="AP384" i="11"/>
  <c r="AP380" i="11"/>
  <c r="AP376" i="11"/>
  <c r="AP372" i="11"/>
  <c r="AP368" i="11"/>
  <c r="AP364" i="11"/>
  <c r="AP359" i="11"/>
  <c r="AP355" i="11"/>
  <c r="AP351" i="11"/>
  <c r="AP347" i="11"/>
  <c r="AP343" i="11"/>
  <c r="AP339" i="11"/>
  <c r="AP335" i="11"/>
  <c r="AP331" i="11"/>
  <c r="AP327" i="11"/>
  <c r="AP323" i="11"/>
  <c r="AP319" i="11"/>
  <c r="AP315" i="11"/>
  <c r="AP360" i="11"/>
  <c r="AP356" i="11"/>
  <c r="AP352" i="11"/>
  <c r="AP348" i="11"/>
  <c r="AP344" i="11"/>
  <c r="AP340" i="11"/>
  <c r="AP336" i="11"/>
  <c r="AP332" i="11"/>
  <c r="AP328" i="11"/>
  <c r="AP324" i="11"/>
  <c r="AP320" i="11"/>
  <c r="AP316" i="11"/>
  <c r="AP361" i="11"/>
  <c r="AP357" i="11"/>
  <c r="AP353" i="11"/>
  <c r="AP349" i="11"/>
  <c r="AP345" i="11"/>
  <c r="AP341" i="11"/>
  <c r="AP337" i="11"/>
  <c r="AP333" i="11"/>
  <c r="AP329" i="11"/>
  <c r="AP325" i="11"/>
  <c r="AP321" i="11"/>
  <c r="AP317" i="11"/>
  <c r="AP365" i="11"/>
  <c r="AP362" i="11"/>
  <c r="AP358" i="11"/>
  <c r="AP354" i="11"/>
  <c r="AP350" i="11"/>
  <c r="AP346" i="11"/>
  <c r="AP342" i="11"/>
  <c r="AP338" i="11"/>
  <c r="AP334" i="11"/>
  <c r="AP330" i="11"/>
  <c r="AP326" i="11"/>
  <c r="AP322" i="11"/>
  <c r="AP318" i="11"/>
  <c r="AP314" i="11"/>
  <c r="R160" i="11"/>
  <c r="X140" i="38"/>
  <c r="X91" i="38"/>
  <c r="O149" i="38"/>
  <c r="X101" i="38"/>
  <c r="N156" i="38"/>
  <c r="N155" i="38"/>
  <c r="N154" i="38"/>
  <c r="N153" i="38"/>
  <c r="N152" i="38"/>
  <c r="N151" i="38"/>
  <c r="N150" i="38"/>
  <c r="N149" i="38"/>
  <c r="N148" i="38"/>
  <c r="N147" i="38"/>
  <c r="N146" i="38"/>
  <c r="N145" i="38"/>
  <c r="N144" i="38"/>
  <c r="N143" i="38"/>
  <c r="N142" i="38"/>
  <c r="N141" i="38"/>
  <c r="N140" i="38"/>
  <c r="N139" i="38"/>
  <c r="N138" i="38"/>
  <c r="N137" i="38"/>
  <c r="N136" i="38"/>
  <c r="N135" i="38"/>
  <c r="N134" i="38"/>
  <c r="N133" i="38"/>
  <c r="N132" i="38"/>
  <c r="N131" i="38"/>
  <c r="N130" i="38"/>
  <c r="N129" i="38"/>
  <c r="N128" i="38"/>
  <c r="N127" i="38"/>
  <c r="N126" i="38"/>
  <c r="N125" i="38"/>
  <c r="N124" i="38"/>
  <c r="N123" i="38"/>
  <c r="N122" i="38"/>
  <c r="N121" i="38"/>
  <c r="N120" i="38"/>
  <c r="N119" i="38"/>
  <c r="N118" i="38"/>
  <c r="N117" i="38"/>
  <c r="N116" i="38"/>
  <c r="N115" i="38"/>
  <c r="N114" i="38"/>
  <c r="N113" i="38"/>
  <c r="N112" i="38"/>
  <c r="N111" i="38"/>
  <c r="N110" i="38"/>
  <c r="N109" i="38"/>
  <c r="N108" i="38"/>
  <c r="N107" i="38"/>
  <c r="N106" i="38"/>
  <c r="N105" i="38"/>
  <c r="N104" i="38"/>
  <c r="N103" i="38"/>
  <c r="N102" i="38"/>
  <c r="N101" i="38"/>
  <c r="N100" i="38"/>
  <c r="N99" i="38"/>
  <c r="N98" i="38"/>
  <c r="N97" i="38"/>
  <c r="N96" i="38"/>
  <c r="N95" i="38"/>
  <c r="N94" i="38"/>
  <c r="N93" i="38"/>
  <c r="N92" i="38"/>
  <c r="N91" i="38"/>
  <c r="N90" i="38"/>
  <c r="N89" i="38"/>
  <c r="N88" i="38"/>
  <c r="N87" i="38"/>
  <c r="N86" i="38"/>
  <c r="O146" i="38"/>
  <c r="X98" i="38"/>
  <c r="I156" i="38"/>
  <c r="I155" i="38"/>
  <c r="I154" i="38"/>
  <c r="I153" i="38"/>
  <c r="I152" i="38"/>
  <c r="I151" i="38"/>
  <c r="I150" i="38"/>
  <c r="I149" i="38"/>
  <c r="I148" i="38"/>
  <c r="I147" i="38"/>
  <c r="I146" i="38"/>
  <c r="I145" i="38"/>
  <c r="I144" i="38"/>
  <c r="I143" i="38"/>
  <c r="I142" i="38"/>
  <c r="I141" i="38"/>
  <c r="I140" i="38"/>
  <c r="I139" i="38"/>
  <c r="I138" i="38"/>
  <c r="I137" i="38"/>
  <c r="I136" i="38"/>
  <c r="I135" i="38"/>
  <c r="I134" i="38"/>
  <c r="I133" i="38"/>
  <c r="I132" i="38"/>
  <c r="I131" i="38"/>
  <c r="I130" i="38"/>
  <c r="I129" i="38"/>
  <c r="I128" i="38"/>
  <c r="I127" i="38"/>
  <c r="I126" i="38"/>
  <c r="I125" i="38"/>
  <c r="I124" i="38"/>
  <c r="I123" i="38"/>
  <c r="I122" i="38"/>
  <c r="I121" i="38"/>
  <c r="I120" i="38"/>
  <c r="I119" i="38"/>
  <c r="I118" i="38"/>
  <c r="I117" i="38"/>
  <c r="I116" i="38"/>
  <c r="I115" i="38"/>
  <c r="I114" i="38"/>
  <c r="I113" i="38"/>
  <c r="I112" i="38"/>
  <c r="I111" i="38"/>
  <c r="I110" i="38"/>
  <c r="I109" i="38"/>
  <c r="I108" i="38"/>
  <c r="I107" i="38"/>
  <c r="I106" i="38"/>
  <c r="I105" i="38"/>
  <c r="I104" i="38"/>
  <c r="I103" i="38"/>
  <c r="I102" i="38"/>
  <c r="I101" i="38"/>
  <c r="I100" i="38"/>
  <c r="I99" i="38"/>
  <c r="I98" i="38"/>
  <c r="I97" i="38"/>
  <c r="I96" i="38"/>
  <c r="I95" i="38"/>
  <c r="I94" i="38"/>
  <c r="I93" i="38"/>
  <c r="I92" i="38"/>
  <c r="I91" i="38"/>
  <c r="I90" i="38"/>
  <c r="I89" i="38"/>
  <c r="I88" i="38"/>
  <c r="I87" i="38"/>
  <c r="I86" i="38"/>
  <c r="X111" i="38"/>
  <c r="U160" i="38"/>
  <c r="AW160" i="38"/>
  <c r="AW165" i="38" s="1"/>
  <c r="H165" i="38"/>
  <c r="AV160" i="38"/>
  <c r="AV165" i="38" s="1"/>
  <c r="V160" i="38"/>
  <c r="X130" i="37"/>
  <c r="O114" i="37"/>
  <c r="I165" i="37"/>
  <c r="O111" i="37"/>
  <c r="O128" i="37"/>
  <c r="X112" i="37"/>
  <c r="O88" i="37"/>
  <c r="AS160" i="37"/>
  <c r="X153" i="37"/>
  <c r="O137" i="37"/>
  <c r="R160" i="37"/>
  <c r="O156" i="36"/>
  <c r="X124" i="36"/>
  <c r="O95" i="36"/>
  <c r="X87" i="36"/>
  <c r="AO382" i="36"/>
  <c r="AO378" i="36"/>
  <c r="AO383" i="36"/>
  <c r="AO379" i="36"/>
  <c r="AO375" i="36"/>
  <c r="AO384" i="36"/>
  <c r="AO380" i="36"/>
  <c r="AO376" i="36"/>
  <c r="AO381" i="36"/>
  <c r="AO377" i="36"/>
  <c r="AO371" i="36"/>
  <c r="AO367" i="36"/>
  <c r="AO363" i="36"/>
  <c r="AO359" i="36"/>
  <c r="AO355" i="36"/>
  <c r="AO351" i="36"/>
  <c r="AO347" i="36"/>
  <c r="AO343" i="36"/>
  <c r="AO339" i="36"/>
  <c r="AO335" i="36"/>
  <c r="AO331" i="36"/>
  <c r="AO327" i="36"/>
  <c r="AO323" i="36"/>
  <c r="AO319" i="36"/>
  <c r="AO315" i="36"/>
  <c r="AO372" i="36"/>
  <c r="AO368" i="36"/>
  <c r="AO364" i="36"/>
  <c r="AO360" i="36"/>
  <c r="AO356" i="36"/>
  <c r="AO352" i="36"/>
  <c r="AO348" i="36"/>
  <c r="AO344" i="36"/>
  <c r="AO340" i="36"/>
  <c r="AO336" i="36"/>
  <c r="AO332" i="36"/>
  <c r="AO328" i="36"/>
  <c r="AO324" i="36"/>
  <c r="AO320" i="36"/>
  <c r="AO316" i="36"/>
  <c r="AO373" i="36"/>
  <c r="AO369" i="36"/>
  <c r="AO365" i="36"/>
  <c r="AO361" i="36"/>
  <c r="AO357" i="36"/>
  <c r="AO353" i="36"/>
  <c r="AO349" i="36"/>
  <c r="AO345" i="36"/>
  <c r="AO341" i="36"/>
  <c r="AO337" i="36"/>
  <c r="AO333" i="36"/>
  <c r="AO329" i="36"/>
  <c r="AO325" i="36"/>
  <c r="AO321" i="36"/>
  <c r="AO317" i="36"/>
  <c r="AO374" i="36"/>
  <c r="AO370" i="36"/>
  <c r="AO366" i="36"/>
  <c r="AO362" i="36"/>
  <c r="AO358" i="36"/>
  <c r="AO354" i="36"/>
  <c r="AO350" i="36"/>
  <c r="AO346" i="36"/>
  <c r="AO342" i="36"/>
  <c r="AO338" i="36"/>
  <c r="AO334" i="36"/>
  <c r="AO330" i="36"/>
  <c r="AO326" i="36"/>
  <c r="AO322" i="36"/>
  <c r="AO318" i="36"/>
  <c r="AO314" i="36"/>
  <c r="X149" i="36"/>
  <c r="O133" i="36"/>
  <c r="X146" i="36"/>
  <c r="O130" i="36"/>
  <c r="O127" i="36"/>
  <c r="H156" i="36"/>
  <c r="H155" i="36"/>
  <c r="H154" i="36"/>
  <c r="H153" i="36"/>
  <c r="H152" i="36"/>
  <c r="H151" i="36"/>
  <c r="H150" i="36"/>
  <c r="H149" i="36"/>
  <c r="H148" i="36"/>
  <c r="H147" i="36"/>
  <c r="H146" i="36"/>
  <c r="H145" i="36"/>
  <c r="H144" i="36"/>
  <c r="H143" i="36"/>
  <c r="H142" i="36"/>
  <c r="H141" i="36"/>
  <c r="H140" i="36"/>
  <c r="H139" i="36"/>
  <c r="H138" i="36"/>
  <c r="H137" i="36"/>
  <c r="H136" i="36"/>
  <c r="H135" i="36"/>
  <c r="H134" i="36"/>
  <c r="H133" i="36"/>
  <c r="H132" i="36"/>
  <c r="H131" i="36"/>
  <c r="H130" i="36"/>
  <c r="H129" i="36"/>
  <c r="H128" i="36"/>
  <c r="H127" i="36"/>
  <c r="H126" i="36"/>
  <c r="H125" i="36"/>
  <c r="H124" i="36"/>
  <c r="H123" i="36"/>
  <c r="H122" i="36"/>
  <c r="H121" i="36"/>
  <c r="H120" i="36"/>
  <c r="H119" i="36"/>
  <c r="H118" i="36"/>
  <c r="H117" i="36"/>
  <c r="H116" i="36"/>
  <c r="H115" i="36"/>
  <c r="H114" i="36"/>
  <c r="H113" i="36"/>
  <c r="H112" i="36"/>
  <c r="H111" i="36"/>
  <c r="H110" i="36"/>
  <c r="H109" i="36"/>
  <c r="H108" i="36"/>
  <c r="H107" i="36"/>
  <c r="H106" i="36"/>
  <c r="H105" i="36"/>
  <c r="H104" i="36"/>
  <c r="H103" i="36"/>
  <c r="H102" i="36"/>
  <c r="H101" i="36"/>
  <c r="H100" i="36"/>
  <c r="H99" i="36"/>
  <c r="H98" i="36"/>
  <c r="H97" i="36"/>
  <c r="H96" i="36"/>
  <c r="H95" i="36"/>
  <c r="H94" i="36"/>
  <c r="H93" i="36"/>
  <c r="H92" i="36"/>
  <c r="H91" i="36"/>
  <c r="H90" i="36"/>
  <c r="H89" i="36"/>
  <c r="H88" i="36"/>
  <c r="H87" i="36"/>
  <c r="H86" i="36"/>
  <c r="O95" i="11"/>
  <c r="X156" i="11"/>
  <c r="O107" i="11"/>
  <c r="X123" i="11"/>
  <c r="W165" i="11"/>
  <c r="O126" i="11"/>
  <c r="X142" i="11"/>
  <c r="X141" i="11"/>
  <c r="W156" i="37"/>
  <c r="W155" i="37"/>
  <c r="W154" i="37"/>
  <c r="W153" i="37"/>
  <c r="W152" i="37"/>
  <c r="W151" i="37"/>
  <c r="W150" i="37"/>
  <c r="W149" i="37"/>
  <c r="W148" i="37"/>
  <c r="W147" i="37"/>
  <c r="W146" i="37"/>
  <c r="W145" i="37"/>
  <c r="W144" i="37"/>
  <c r="W143" i="37"/>
  <c r="W142" i="37"/>
  <c r="W141" i="37"/>
  <c r="W140" i="37"/>
  <c r="W139" i="37"/>
  <c r="W138" i="37"/>
  <c r="W137" i="37"/>
  <c r="W136" i="37"/>
  <c r="W135" i="37"/>
  <c r="W134" i="37"/>
  <c r="W133" i="37"/>
  <c r="W132" i="37"/>
  <c r="W131" i="37"/>
  <c r="W130" i="37"/>
  <c r="W129" i="37"/>
  <c r="W128" i="37"/>
  <c r="W127" i="37"/>
  <c r="W126" i="37"/>
  <c r="W125" i="37"/>
  <c r="W124" i="37"/>
  <c r="W123" i="37"/>
  <c r="W122" i="37"/>
  <c r="W121" i="37"/>
  <c r="W120" i="37"/>
  <c r="W119" i="37"/>
  <c r="W118" i="37"/>
  <c r="W117" i="37"/>
  <c r="W116" i="37"/>
  <c r="W115" i="37"/>
  <c r="W114" i="37"/>
  <c r="W113" i="37"/>
  <c r="W112" i="37"/>
  <c r="W111" i="37"/>
  <c r="W110" i="37"/>
  <c r="W109" i="37"/>
  <c r="W108" i="37"/>
  <c r="W107" i="37"/>
  <c r="W106" i="37"/>
  <c r="W105" i="37"/>
  <c r="W104" i="37"/>
  <c r="W103" i="37"/>
  <c r="W102" i="37"/>
  <c r="W101" i="37"/>
  <c r="W100" i="37"/>
  <c r="W99" i="37"/>
  <c r="W98" i="37"/>
  <c r="W97" i="37"/>
  <c r="W96" i="37"/>
  <c r="W95" i="37"/>
  <c r="W94" i="37"/>
  <c r="W93" i="37"/>
  <c r="W92" i="37"/>
  <c r="W91" i="37"/>
  <c r="W90" i="37"/>
  <c r="W89" i="37"/>
  <c r="W88" i="37"/>
  <c r="W87" i="37"/>
  <c r="W86" i="37"/>
  <c r="AO383" i="37"/>
  <c r="AO384" i="37"/>
  <c r="AO380" i="37"/>
  <c r="AO376" i="37"/>
  <c r="AO372" i="37"/>
  <c r="AO368" i="37"/>
  <c r="AO364" i="37"/>
  <c r="AO360" i="37"/>
  <c r="AO356" i="37"/>
  <c r="AO352" i="37"/>
  <c r="AO348" i="37"/>
  <c r="AO344" i="37"/>
  <c r="AO340" i="37"/>
  <c r="AO336" i="37"/>
  <c r="AO332" i="37"/>
  <c r="AO328" i="37"/>
  <c r="AO324" i="37"/>
  <c r="AO320" i="37"/>
  <c r="AO316" i="37"/>
  <c r="AO381" i="37"/>
  <c r="AO377" i="37"/>
  <c r="AO373" i="37"/>
  <c r="AO369" i="37"/>
  <c r="AO365" i="37"/>
  <c r="AO361" i="37"/>
  <c r="AO357" i="37"/>
  <c r="AO353" i="37"/>
  <c r="AO349" i="37"/>
  <c r="AO345" i="37"/>
  <c r="AO341" i="37"/>
  <c r="AO337" i="37"/>
  <c r="AO333" i="37"/>
  <c r="AO329" i="37"/>
  <c r="AO325" i="37"/>
  <c r="AO321" i="37"/>
  <c r="AO317" i="37"/>
  <c r="AO382" i="37"/>
  <c r="AO378" i="37"/>
  <c r="AO374" i="37"/>
  <c r="AO370" i="37"/>
  <c r="AO366" i="37"/>
  <c r="AO362" i="37"/>
  <c r="AO358" i="37"/>
  <c r="AO354" i="37"/>
  <c r="AO350" i="37"/>
  <c r="AO346" i="37"/>
  <c r="AO342" i="37"/>
  <c r="AO338" i="37"/>
  <c r="AO334" i="37"/>
  <c r="AO330" i="37"/>
  <c r="AO326" i="37"/>
  <c r="AO322" i="37"/>
  <c r="AO379" i="37"/>
  <c r="AO375" i="37"/>
  <c r="AO371" i="37"/>
  <c r="AO367" i="37"/>
  <c r="AO363" i="37"/>
  <c r="AO359" i="37"/>
  <c r="AO355" i="37"/>
  <c r="AO351" i="37"/>
  <c r="AO347" i="37"/>
  <c r="AO343" i="37"/>
  <c r="AO339" i="37"/>
  <c r="AO335" i="37"/>
  <c r="AO331" i="37"/>
  <c r="AO327" i="37"/>
  <c r="AO323" i="37"/>
  <c r="AO319" i="37"/>
  <c r="AO315" i="37"/>
  <c r="AO314" i="37"/>
  <c r="AO318" i="37"/>
  <c r="H165" i="11"/>
  <c r="AV160" i="11"/>
  <c r="V160" i="11"/>
  <c r="U160" i="11"/>
  <c r="AW160" i="11"/>
  <c r="L173" i="38"/>
  <c r="L245" i="38" s="1"/>
  <c r="L317" i="38" s="1"/>
  <c r="L177" i="38"/>
  <c r="L249" i="38" s="1"/>
  <c r="L321" i="38" s="1"/>
  <c r="L181" i="38"/>
  <c r="L253" i="38" s="1"/>
  <c r="L325" i="38" s="1"/>
  <c r="L185" i="38"/>
  <c r="L257" i="38" s="1"/>
  <c r="L329" i="38" s="1"/>
  <c r="L189" i="38"/>
  <c r="L261" i="38" s="1"/>
  <c r="L333" i="38" s="1"/>
  <c r="L193" i="38"/>
  <c r="L265" i="38" s="1"/>
  <c r="L337" i="38" s="1"/>
  <c r="L197" i="38"/>
  <c r="L269" i="38" s="1"/>
  <c r="L341" i="38" s="1"/>
  <c r="L201" i="38"/>
  <c r="L273" i="38" s="1"/>
  <c r="L345" i="38" s="1"/>
  <c r="L205" i="38"/>
  <c r="L277" i="38" s="1"/>
  <c r="L349" i="38" s="1"/>
  <c r="L209" i="38"/>
  <c r="L281" i="38" s="1"/>
  <c r="L353" i="38" s="1"/>
  <c r="L213" i="38"/>
  <c r="L285" i="38" s="1"/>
  <c r="L357" i="38" s="1"/>
  <c r="L217" i="38"/>
  <c r="L289" i="38" s="1"/>
  <c r="L361" i="38" s="1"/>
  <c r="L221" i="38"/>
  <c r="L293" i="38" s="1"/>
  <c r="L365" i="38" s="1"/>
  <c r="L225" i="38"/>
  <c r="L297" i="38" s="1"/>
  <c r="L369" i="38" s="1"/>
  <c r="L229" i="38"/>
  <c r="L301" i="38" s="1"/>
  <c r="L373" i="38" s="1"/>
  <c r="L233" i="38"/>
  <c r="L305" i="38" s="1"/>
  <c r="L377" i="38" s="1"/>
  <c r="L237" i="38"/>
  <c r="L309" i="38" s="1"/>
  <c r="L381" i="38" s="1"/>
  <c r="X138" i="38"/>
  <c r="X119" i="38"/>
  <c r="P156" i="38"/>
  <c r="P155" i="38"/>
  <c r="P154" i="38"/>
  <c r="P153" i="38"/>
  <c r="P152" i="38"/>
  <c r="P151" i="38"/>
  <c r="P150" i="38"/>
  <c r="P149" i="38"/>
  <c r="P148" i="38"/>
  <c r="P147" i="38"/>
  <c r="P146" i="38"/>
  <c r="P145" i="38"/>
  <c r="P144" i="38"/>
  <c r="P143" i="38"/>
  <c r="P142" i="38"/>
  <c r="P141" i="38"/>
  <c r="P140" i="38"/>
  <c r="P139" i="38"/>
  <c r="P138" i="38"/>
  <c r="P137" i="38"/>
  <c r="P136" i="38"/>
  <c r="P135" i="38"/>
  <c r="P134" i="38"/>
  <c r="P133" i="38"/>
  <c r="P132" i="38"/>
  <c r="P131" i="38"/>
  <c r="P130" i="38"/>
  <c r="P129" i="38"/>
  <c r="P128" i="38"/>
  <c r="P127" i="38"/>
  <c r="P126" i="38"/>
  <c r="P125" i="38"/>
  <c r="P124" i="38"/>
  <c r="P123" i="38"/>
  <c r="P122" i="38"/>
  <c r="P121" i="38"/>
  <c r="P120" i="38"/>
  <c r="P119" i="38"/>
  <c r="P118" i="38"/>
  <c r="P117" i="38"/>
  <c r="P116" i="38"/>
  <c r="P115" i="38"/>
  <c r="P114" i="38"/>
  <c r="P113" i="38"/>
  <c r="P112" i="38"/>
  <c r="P111" i="38"/>
  <c r="P110" i="38"/>
  <c r="P109" i="38"/>
  <c r="P108" i="38"/>
  <c r="P107" i="38"/>
  <c r="P106" i="38"/>
  <c r="P105" i="38"/>
  <c r="P104" i="38"/>
  <c r="P103" i="38"/>
  <c r="P102" i="38"/>
  <c r="P101" i="38"/>
  <c r="P100" i="38"/>
  <c r="P99" i="38"/>
  <c r="P98" i="38"/>
  <c r="P97" i="38"/>
  <c r="P96" i="38"/>
  <c r="P95" i="38"/>
  <c r="P94" i="38"/>
  <c r="P93" i="38"/>
  <c r="P92" i="38"/>
  <c r="P91" i="38"/>
  <c r="P90" i="38"/>
  <c r="P89" i="38"/>
  <c r="P88" i="38"/>
  <c r="P87" i="38"/>
  <c r="P86" i="38"/>
  <c r="O119" i="37"/>
  <c r="O104" i="37"/>
  <c r="O145" i="37"/>
  <c r="L228" i="36"/>
  <c r="L300" i="36" s="1"/>
  <c r="L372" i="36" s="1"/>
  <c r="L172" i="36"/>
  <c r="L244" i="36" s="1"/>
  <c r="L316" i="36" s="1"/>
  <c r="L176" i="36"/>
  <c r="L248" i="36" s="1"/>
  <c r="L320" i="36" s="1"/>
  <c r="L180" i="36"/>
  <c r="L252" i="36" s="1"/>
  <c r="L324" i="36" s="1"/>
  <c r="L184" i="36"/>
  <c r="L256" i="36" s="1"/>
  <c r="L328" i="36" s="1"/>
  <c r="L188" i="36"/>
  <c r="L260" i="36" s="1"/>
  <c r="L332" i="36" s="1"/>
  <c r="L192" i="36"/>
  <c r="L264" i="36" s="1"/>
  <c r="L336" i="36" s="1"/>
  <c r="L196" i="36"/>
  <c r="L268" i="36" s="1"/>
  <c r="L340" i="36" s="1"/>
  <c r="L200" i="36"/>
  <c r="L272" i="36" s="1"/>
  <c r="L344" i="36" s="1"/>
  <c r="L204" i="36"/>
  <c r="L276" i="36" s="1"/>
  <c r="L348" i="36" s="1"/>
  <c r="L208" i="36"/>
  <c r="L280" i="36" s="1"/>
  <c r="L352" i="36" s="1"/>
  <c r="L212" i="36"/>
  <c r="L284" i="36" s="1"/>
  <c r="L356" i="36" s="1"/>
  <c r="L216" i="36"/>
  <c r="L288" i="36" s="1"/>
  <c r="L360" i="36" s="1"/>
  <c r="L220" i="36"/>
  <c r="L292" i="36" s="1"/>
  <c r="L364" i="36" s="1"/>
  <c r="L224" i="36"/>
  <c r="L296" i="36" s="1"/>
  <c r="L368" i="36" s="1"/>
  <c r="L231" i="36"/>
  <c r="L303" i="36" s="1"/>
  <c r="L375" i="36" s="1"/>
  <c r="L235" i="36"/>
  <c r="L307" i="36" s="1"/>
  <c r="L379" i="36" s="1"/>
  <c r="L239" i="36"/>
  <c r="L311" i="36" s="1"/>
  <c r="L383" i="36" s="1"/>
  <c r="X106" i="36"/>
  <c r="X151" i="36"/>
  <c r="L218" i="11"/>
  <c r="L290" i="11" s="1"/>
  <c r="L362" i="11" s="1"/>
  <c r="L171" i="11"/>
  <c r="L243" i="11" s="1"/>
  <c r="L315" i="11" s="1"/>
  <c r="L175" i="11"/>
  <c r="L247" i="11" s="1"/>
  <c r="L319" i="11" s="1"/>
  <c r="L179" i="11"/>
  <c r="L251" i="11" s="1"/>
  <c r="L323" i="11" s="1"/>
  <c r="L183" i="11"/>
  <c r="L255" i="11" s="1"/>
  <c r="L327" i="11" s="1"/>
  <c r="L187" i="11"/>
  <c r="L259" i="11" s="1"/>
  <c r="L331" i="11" s="1"/>
  <c r="L191" i="11"/>
  <c r="L263" i="11" s="1"/>
  <c r="L335" i="11" s="1"/>
  <c r="L195" i="11"/>
  <c r="L267" i="11" s="1"/>
  <c r="L339" i="11" s="1"/>
  <c r="L199" i="11"/>
  <c r="L271" i="11" s="1"/>
  <c r="L343" i="11" s="1"/>
  <c r="L203" i="11"/>
  <c r="L275" i="11" s="1"/>
  <c r="L347" i="11" s="1"/>
  <c r="L207" i="11"/>
  <c r="L279" i="11" s="1"/>
  <c r="L351" i="11" s="1"/>
  <c r="L211" i="11"/>
  <c r="L283" i="11" s="1"/>
  <c r="L355" i="11" s="1"/>
  <c r="L215" i="11"/>
  <c r="L287" i="11" s="1"/>
  <c r="L359" i="11" s="1"/>
  <c r="L222" i="11"/>
  <c r="L294" i="11" s="1"/>
  <c r="L366" i="11" s="1"/>
  <c r="L226" i="11"/>
  <c r="L298" i="11" s="1"/>
  <c r="L370" i="11" s="1"/>
  <c r="L230" i="11"/>
  <c r="L302" i="11" s="1"/>
  <c r="L374" i="11" s="1"/>
  <c r="L234" i="11"/>
  <c r="L306" i="11" s="1"/>
  <c r="L378" i="11" s="1"/>
  <c r="L238" i="11"/>
  <c r="L310" i="11" s="1"/>
  <c r="L382" i="11" s="1"/>
  <c r="N381" i="11"/>
  <c r="N377" i="11"/>
  <c r="N373" i="11"/>
  <c r="N369" i="11"/>
  <c r="N382" i="11"/>
  <c r="N378" i="11"/>
  <c r="N374" i="11"/>
  <c r="N370" i="11"/>
  <c r="N366" i="11"/>
  <c r="N383" i="11"/>
  <c r="N379" i="11"/>
  <c r="N375" i="11"/>
  <c r="N371" i="11"/>
  <c r="N367" i="11"/>
  <c r="N363" i="11"/>
  <c r="N384" i="11"/>
  <c r="N380" i="11"/>
  <c r="N376" i="11"/>
  <c r="N372" i="11"/>
  <c r="N368" i="11"/>
  <c r="N364" i="11"/>
  <c r="N359" i="11"/>
  <c r="N355" i="11"/>
  <c r="N351" i="11"/>
  <c r="N347" i="11"/>
  <c r="N343" i="11"/>
  <c r="N339" i="11"/>
  <c r="N335" i="11"/>
  <c r="N331" i="11"/>
  <c r="N327" i="11"/>
  <c r="N323" i="11"/>
  <c r="N319" i="11"/>
  <c r="N315" i="11"/>
  <c r="N360" i="11"/>
  <c r="N356" i="11"/>
  <c r="N352" i="11"/>
  <c r="N348" i="11"/>
  <c r="N344" i="11"/>
  <c r="N340" i="11"/>
  <c r="N336" i="11"/>
  <c r="N332" i="11"/>
  <c r="N328" i="11"/>
  <c r="N324" i="11"/>
  <c r="N320" i="11"/>
  <c r="N316" i="11"/>
  <c r="N365" i="11"/>
  <c r="N361" i="11"/>
  <c r="N357" i="11"/>
  <c r="N353" i="11"/>
  <c r="N349" i="11"/>
  <c r="N345" i="11"/>
  <c r="N341" i="11"/>
  <c r="N337" i="11"/>
  <c r="N333" i="11"/>
  <c r="N329" i="11"/>
  <c r="N325" i="11"/>
  <c r="N321" i="11"/>
  <c r="N317" i="11"/>
  <c r="N362" i="11"/>
  <c r="N358" i="11"/>
  <c r="N354" i="11"/>
  <c r="N350" i="11"/>
  <c r="N346" i="11"/>
  <c r="N342" i="11"/>
  <c r="N338" i="11"/>
  <c r="N334" i="11"/>
  <c r="N330" i="11"/>
  <c r="N326" i="11"/>
  <c r="N322" i="11"/>
  <c r="N318" i="11"/>
  <c r="N314" i="11"/>
  <c r="X96" i="38"/>
  <c r="X153" i="38"/>
  <c r="X118" i="38"/>
  <c r="X99" i="38"/>
  <c r="O118" i="37"/>
  <c r="O147" i="37"/>
  <c r="O116" i="37"/>
  <c r="L172" i="37"/>
  <c r="L176" i="37"/>
  <c r="L180" i="37"/>
  <c r="L184" i="37"/>
  <c r="L188" i="37"/>
  <c r="L192" i="37"/>
  <c r="L196" i="37"/>
  <c r="L200" i="37"/>
  <c r="L204" i="37"/>
  <c r="L208" i="37"/>
  <c r="L212" i="37"/>
  <c r="L216" i="37"/>
  <c r="L220" i="37"/>
  <c r="L224" i="37"/>
  <c r="L228" i="37"/>
  <c r="L232" i="37"/>
  <c r="L236" i="37"/>
  <c r="O141" i="37"/>
  <c r="X144" i="36"/>
  <c r="X92" i="36"/>
  <c r="X137" i="36"/>
  <c r="X102" i="36"/>
  <c r="X147" i="36"/>
  <c r="Q156" i="11"/>
  <c r="Q155" i="11"/>
  <c r="Q154" i="11"/>
  <c r="Q153" i="11"/>
  <c r="Q152" i="11"/>
  <c r="Q151" i="11"/>
  <c r="Q150" i="11"/>
  <c r="Q149" i="11"/>
  <c r="Q148" i="11"/>
  <c r="Q147" i="11"/>
  <c r="Q146" i="11"/>
  <c r="Q145" i="11"/>
  <c r="Q144" i="11"/>
  <c r="Q143" i="11"/>
  <c r="Q142" i="11"/>
  <c r="Q141" i="11"/>
  <c r="Q140" i="11"/>
  <c r="Q139" i="11"/>
  <c r="Q138" i="11"/>
  <c r="Q137" i="11"/>
  <c r="Q133" i="11"/>
  <c r="Q132" i="11"/>
  <c r="Q131" i="11"/>
  <c r="Q130" i="11"/>
  <c r="Q129" i="11"/>
  <c r="Q128" i="11"/>
  <c r="Q127" i="11"/>
  <c r="Q126" i="11"/>
  <c r="Q125" i="11"/>
  <c r="Q124" i="11"/>
  <c r="Q123" i="11"/>
  <c r="Q122" i="11"/>
  <c r="Q121" i="11"/>
  <c r="Q120" i="11"/>
  <c r="Q119" i="11"/>
  <c r="Q118" i="11"/>
  <c r="Q117" i="11"/>
  <c r="Q116" i="11"/>
  <c r="Q115" i="11"/>
  <c r="Q114" i="11"/>
  <c r="Q113" i="11"/>
  <c r="Q112" i="11"/>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136" i="11"/>
  <c r="Q135" i="11"/>
  <c r="Q134" i="11"/>
  <c r="X95" i="38"/>
  <c r="O382" i="38"/>
  <c r="O378" i="38"/>
  <c r="O374" i="38"/>
  <c r="O383" i="38"/>
  <c r="O376" i="38"/>
  <c r="O373" i="38"/>
  <c r="O372" i="38"/>
  <c r="O379" i="38"/>
  <c r="O451" i="38" s="1"/>
  <c r="O384" i="38"/>
  <c r="O381" i="38"/>
  <c r="O375" i="38"/>
  <c r="O380" i="38"/>
  <c r="O377" i="38"/>
  <c r="O371" i="38"/>
  <c r="O443" i="38" s="1"/>
  <c r="O367" i="38"/>
  <c r="O363" i="38"/>
  <c r="O359" i="38"/>
  <c r="O355" i="38"/>
  <c r="O351" i="38"/>
  <c r="O370" i="38"/>
  <c r="O364" i="38"/>
  <c r="O369" i="38"/>
  <c r="O366" i="38"/>
  <c r="O360" i="38"/>
  <c r="O353" i="38"/>
  <c r="O350" i="38"/>
  <c r="O365" i="38"/>
  <c r="O362" i="38"/>
  <c r="O356" i="38"/>
  <c r="O349" i="38"/>
  <c r="O368" i="38"/>
  <c r="O361" i="38"/>
  <c r="O358" i="38"/>
  <c r="O352" i="38"/>
  <c r="O357" i="38"/>
  <c r="O347" i="38"/>
  <c r="O345" i="38"/>
  <c r="O341" i="38"/>
  <c r="O337" i="38"/>
  <c r="O333" i="38"/>
  <c r="O329" i="38"/>
  <c r="O325" i="38"/>
  <c r="O321" i="38"/>
  <c r="O317" i="38"/>
  <c r="O346" i="38"/>
  <c r="O342" i="38"/>
  <c r="O338" i="38"/>
  <c r="O334" i="38"/>
  <c r="O330" i="38"/>
  <c r="O326" i="38"/>
  <c r="O322" i="38"/>
  <c r="O318" i="38"/>
  <c r="O348" i="38"/>
  <c r="O343" i="38"/>
  <c r="O339" i="38"/>
  <c r="O335" i="38"/>
  <c r="O331" i="38"/>
  <c r="O327" i="38"/>
  <c r="O323" i="38"/>
  <c r="O319" i="38"/>
  <c r="O315" i="38"/>
  <c r="O354" i="38"/>
  <c r="O344" i="38"/>
  <c r="O340" i="38"/>
  <c r="O336" i="38"/>
  <c r="O332" i="38"/>
  <c r="O328" i="38"/>
  <c r="O324" i="38"/>
  <c r="O320" i="38"/>
  <c r="O316" i="38"/>
  <c r="O314" i="38"/>
  <c r="X117" i="38"/>
  <c r="N381" i="38"/>
  <c r="N377" i="38"/>
  <c r="N373" i="38"/>
  <c r="N382" i="38"/>
  <c r="N380" i="38"/>
  <c r="N383" i="38"/>
  <c r="N378" i="38"/>
  <c r="N376" i="38"/>
  <c r="N372" i="38"/>
  <c r="N379" i="38"/>
  <c r="N374" i="38"/>
  <c r="N384" i="38"/>
  <c r="N375" i="38"/>
  <c r="N370" i="38"/>
  <c r="N366" i="38"/>
  <c r="N362" i="38"/>
  <c r="N358" i="38"/>
  <c r="N354" i="38"/>
  <c r="N350" i="38"/>
  <c r="N368" i="38"/>
  <c r="N363" i="38"/>
  <c r="N364" i="38"/>
  <c r="N359" i="38"/>
  <c r="N357" i="38"/>
  <c r="N371" i="38"/>
  <c r="N369" i="38"/>
  <c r="N360" i="38"/>
  <c r="N355" i="38"/>
  <c r="N353" i="38"/>
  <c r="N367" i="38"/>
  <c r="N365" i="38"/>
  <c r="N356" i="38"/>
  <c r="N351" i="38"/>
  <c r="N349" i="38"/>
  <c r="N361" i="38"/>
  <c r="N344" i="38"/>
  <c r="N340" i="38"/>
  <c r="N336" i="38"/>
  <c r="N332" i="38"/>
  <c r="N328" i="38"/>
  <c r="N324" i="38"/>
  <c r="N320" i="38"/>
  <c r="N316" i="38"/>
  <c r="N347" i="38"/>
  <c r="N345" i="38"/>
  <c r="N341" i="38"/>
  <c r="N337" i="38"/>
  <c r="N333" i="38"/>
  <c r="N329" i="38"/>
  <c r="N325" i="38"/>
  <c r="N321" i="38"/>
  <c r="N317" i="38"/>
  <c r="N346" i="38"/>
  <c r="N342" i="38"/>
  <c r="N338" i="38"/>
  <c r="N334" i="38"/>
  <c r="N330" i="38"/>
  <c r="N326" i="38"/>
  <c r="N322" i="38"/>
  <c r="N318" i="38"/>
  <c r="N352" i="38"/>
  <c r="N348" i="38"/>
  <c r="N343" i="38"/>
  <c r="N339" i="38"/>
  <c r="N335" i="38"/>
  <c r="N331" i="38"/>
  <c r="N327" i="38"/>
  <c r="N323" i="38"/>
  <c r="N319" i="38"/>
  <c r="N315" i="38"/>
  <c r="N314" i="38"/>
  <c r="X114" i="38"/>
  <c r="I165" i="38"/>
  <c r="X127" i="38"/>
  <c r="X146" i="37"/>
  <c r="O130" i="37"/>
  <c r="O127" i="37"/>
  <c r="X111" i="37"/>
  <c r="O144" i="37"/>
  <c r="X128" i="37"/>
  <c r="O92" i="37"/>
  <c r="X88" i="37"/>
  <c r="O153" i="37"/>
  <c r="X105" i="37"/>
  <c r="X140" i="36"/>
  <c r="X91" i="36"/>
  <c r="O149" i="36"/>
  <c r="X101" i="36"/>
  <c r="N156" i="36"/>
  <c r="N155" i="36"/>
  <c r="N154" i="36"/>
  <c r="N153" i="36"/>
  <c r="N152" i="36"/>
  <c r="N151" i="36"/>
  <c r="N150" i="36"/>
  <c r="N149" i="36"/>
  <c r="N148" i="36"/>
  <c r="N147" i="36"/>
  <c r="N146" i="36"/>
  <c r="N145" i="36"/>
  <c r="N144" i="36"/>
  <c r="N143" i="36"/>
  <c r="N142" i="36"/>
  <c r="N141" i="36"/>
  <c r="N140" i="36"/>
  <c r="N139" i="36"/>
  <c r="N138" i="36"/>
  <c r="N137" i="36"/>
  <c r="N136" i="36"/>
  <c r="N135" i="36"/>
  <c r="N134" i="36"/>
  <c r="N133" i="36"/>
  <c r="N132" i="36"/>
  <c r="N131" i="36"/>
  <c r="N130" i="36"/>
  <c r="N129" i="36"/>
  <c r="N128" i="36"/>
  <c r="N127" i="36"/>
  <c r="N126" i="36"/>
  <c r="N125" i="36"/>
  <c r="N124" i="36"/>
  <c r="N123" i="36"/>
  <c r="N122" i="36"/>
  <c r="N121" i="36"/>
  <c r="N120" i="36"/>
  <c r="N119" i="36"/>
  <c r="N118" i="36"/>
  <c r="N117" i="36"/>
  <c r="N116" i="36"/>
  <c r="N115" i="36"/>
  <c r="N114" i="36"/>
  <c r="N113" i="36"/>
  <c r="N112" i="36"/>
  <c r="N111" i="36"/>
  <c r="N110" i="36"/>
  <c r="N109" i="36"/>
  <c r="N108" i="36"/>
  <c r="N107" i="36"/>
  <c r="N106" i="36"/>
  <c r="N105" i="36"/>
  <c r="N104" i="36"/>
  <c r="N103" i="36"/>
  <c r="N102" i="36"/>
  <c r="N101" i="36"/>
  <c r="N100" i="36"/>
  <c r="N99" i="36"/>
  <c r="N98" i="36"/>
  <c r="N97" i="36"/>
  <c r="N96" i="36"/>
  <c r="N95" i="36"/>
  <c r="N94" i="36"/>
  <c r="N93" i="36"/>
  <c r="N92" i="36"/>
  <c r="N91" i="36"/>
  <c r="N90" i="36"/>
  <c r="N89" i="36"/>
  <c r="N88" i="36"/>
  <c r="N87" i="36"/>
  <c r="N86" i="36"/>
  <c r="O146" i="36"/>
  <c r="X98" i="36"/>
  <c r="I156" i="36"/>
  <c r="I155" i="36"/>
  <c r="I154" i="36"/>
  <c r="I153" i="36"/>
  <c r="I152" i="36"/>
  <c r="I151" i="36"/>
  <c r="I150" i="36"/>
  <c r="I149" i="36"/>
  <c r="I148" i="36"/>
  <c r="I147" i="36"/>
  <c r="I146" i="36"/>
  <c r="I145" i="36"/>
  <c r="I144" i="36"/>
  <c r="I143" i="36"/>
  <c r="I142" i="36"/>
  <c r="I141" i="36"/>
  <c r="I140" i="36"/>
  <c r="I139" i="36"/>
  <c r="I138" i="36"/>
  <c r="I137" i="36"/>
  <c r="I136" i="36"/>
  <c r="I135" i="36"/>
  <c r="I134" i="36"/>
  <c r="I133" i="36"/>
  <c r="I132" i="36"/>
  <c r="I131" i="36"/>
  <c r="I130" i="36"/>
  <c r="I129" i="36"/>
  <c r="I128" i="36"/>
  <c r="I127" i="36"/>
  <c r="I126" i="36"/>
  <c r="I125" i="36"/>
  <c r="I124" i="36"/>
  <c r="I123" i="36"/>
  <c r="I122" i="36"/>
  <c r="I121" i="36"/>
  <c r="I120" i="36"/>
  <c r="I119" i="36"/>
  <c r="I118" i="36"/>
  <c r="I117" i="36"/>
  <c r="I116" i="36"/>
  <c r="I115" i="36"/>
  <c r="I114" i="36"/>
  <c r="I113" i="36"/>
  <c r="I112" i="36"/>
  <c r="I111" i="36"/>
  <c r="I110" i="36"/>
  <c r="I109" i="36"/>
  <c r="I108" i="36"/>
  <c r="I107" i="36"/>
  <c r="I106" i="36"/>
  <c r="I105" i="36"/>
  <c r="I104" i="36"/>
  <c r="I103" i="36"/>
  <c r="I102" i="36"/>
  <c r="I101" i="36"/>
  <c r="I100" i="36"/>
  <c r="I99" i="36"/>
  <c r="I98" i="36"/>
  <c r="I97" i="36"/>
  <c r="I96" i="36"/>
  <c r="I95" i="36"/>
  <c r="I94" i="36"/>
  <c r="I93" i="36"/>
  <c r="I92" i="36"/>
  <c r="I91" i="36"/>
  <c r="I90" i="36"/>
  <c r="I89" i="36"/>
  <c r="I88" i="36"/>
  <c r="I87" i="36"/>
  <c r="I86" i="36"/>
  <c r="O143" i="36"/>
  <c r="X111" i="36"/>
  <c r="U160" i="36"/>
  <c r="AW160" i="36"/>
  <c r="H165" i="36"/>
  <c r="AV160" i="36"/>
  <c r="V160" i="36"/>
  <c r="AO384" i="11"/>
  <c r="AO380" i="11"/>
  <c r="AO376" i="11"/>
  <c r="AO372" i="11"/>
  <c r="AO368" i="11"/>
  <c r="AO381" i="11"/>
  <c r="AO377" i="11"/>
  <c r="AO373" i="11"/>
  <c r="AO369" i="11"/>
  <c r="AO365" i="11"/>
  <c r="AO382" i="11"/>
  <c r="AO378" i="11"/>
  <c r="AO374" i="11"/>
  <c r="AO370" i="11"/>
  <c r="AO366" i="11"/>
  <c r="AO383" i="11"/>
  <c r="AO379" i="11"/>
  <c r="AO375" i="11"/>
  <c r="AO371" i="11"/>
  <c r="AO367" i="11"/>
  <c r="AO363" i="11"/>
  <c r="AO362" i="11"/>
  <c r="AO358" i="11"/>
  <c r="AO354" i="11"/>
  <c r="AO350" i="11"/>
  <c r="AO346" i="11"/>
  <c r="AO342" i="11"/>
  <c r="AO338" i="11"/>
  <c r="AO334" i="11"/>
  <c r="AO330" i="11"/>
  <c r="AO326" i="11"/>
  <c r="AO322" i="11"/>
  <c r="AO318" i="11"/>
  <c r="AO314" i="11"/>
  <c r="AO359" i="11"/>
  <c r="AO355" i="11"/>
  <c r="AO351" i="11"/>
  <c r="AO347" i="11"/>
  <c r="AO343" i="11"/>
  <c r="AO339" i="11"/>
  <c r="AO335" i="11"/>
  <c r="AO331" i="11"/>
  <c r="AO327" i="11"/>
  <c r="AO323" i="11"/>
  <c r="AO319" i="11"/>
  <c r="AO315" i="11"/>
  <c r="AO364" i="11"/>
  <c r="AO360" i="11"/>
  <c r="AO356" i="11"/>
  <c r="AO352" i="11"/>
  <c r="AO348" i="11"/>
  <c r="AO344" i="11"/>
  <c r="AO340" i="11"/>
  <c r="AO336" i="11"/>
  <c r="AO332" i="11"/>
  <c r="AO328" i="11"/>
  <c r="AO324" i="11"/>
  <c r="AO320" i="11"/>
  <c r="AO316" i="11"/>
  <c r="AO361" i="11"/>
  <c r="AO357" i="11"/>
  <c r="AO353" i="11"/>
  <c r="AO349" i="11"/>
  <c r="AO345" i="11"/>
  <c r="AO341" i="11"/>
  <c r="AO337" i="11"/>
  <c r="AO333" i="11"/>
  <c r="AO329" i="11"/>
  <c r="AO325" i="11"/>
  <c r="AO321" i="11"/>
  <c r="AO317" i="11"/>
  <c r="O110" i="11"/>
  <c r="O142" i="11"/>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7" i="38"/>
  <c r="W86" i="38"/>
  <c r="W165" i="37"/>
  <c r="O101" i="37"/>
  <c r="N155" i="37"/>
  <c r="N156" i="37"/>
  <c r="N154" i="37"/>
  <c r="N153" i="37"/>
  <c r="N152" i="37"/>
  <c r="N151" i="37"/>
  <c r="N150" i="37"/>
  <c r="N149" i="37"/>
  <c r="N148" i="37"/>
  <c r="N147" i="37"/>
  <c r="N146" i="37"/>
  <c r="N145" i="37"/>
  <c r="N144" i="37"/>
  <c r="N143" i="37"/>
  <c r="N142" i="37"/>
  <c r="N141" i="37"/>
  <c r="N140" i="37"/>
  <c r="N139" i="37"/>
  <c r="N138" i="37"/>
  <c r="N137" i="37"/>
  <c r="N136" i="37"/>
  <c r="N135" i="37"/>
  <c r="N134" i="37"/>
  <c r="N133" i="37"/>
  <c r="N132" i="37"/>
  <c r="N131" i="37"/>
  <c r="N130" i="37"/>
  <c r="N129" i="37"/>
  <c r="N128" i="37"/>
  <c r="N127" i="37"/>
  <c r="N126" i="37"/>
  <c r="N125" i="37"/>
  <c r="N124" i="37"/>
  <c r="N123" i="37"/>
  <c r="N122" i="37"/>
  <c r="N121" i="37"/>
  <c r="N120" i="37"/>
  <c r="N119" i="37"/>
  <c r="N118" i="37"/>
  <c r="N117" i="37"/>
  <c r="N116" i="37"/>
  <c r="N115" i="37"/>
  <c r="N114" i="37"/>
  <c r="N113" i="37"/>
  <c r="N112" i="37"/>
  <c r="N111" i="37"/>
  <c r="N110" i="37"/>
  <c r="N109" i="37"/>
  <c r="N108" i="37"/>
  <c r="N107" i="37"/>
  <c r="N106" i="37"/>
  <c r="N105" i="37"/>
  <c r="N104" i="37"/>
  <c r="N103" i="37"/>
  <c r="N102" i="37"/>
  <c r="N101" i="37"/>
  <c r="N100" i="37"/>
  <c r="N99" i="37"/>
  <c r="N98" i="37"/>
  <c r="N97" i="37"/>
  <c r="N96" i="37"/>
  <c r="N95" i="37"/>
  <c r="N94" i="37"/>
  <c r="N93" i="37"/>
  <c r="N92" i="37"/>
  <c r="N91" i="37"/>
  <c r="N90" i="37"/>
  <c r="N89" i="37"/>
  <c r="N88" i="37"/>
  <c r="N87" i="37"/>
  <c r="N86" i="37"/>
  <c r="W156" i="36"/>
  <c r="W155" i="36"/>
  <c r="W154" i="36"/>
  <c r="W153" i="36"/>
  <c r="W152" i="36"/>
  <c r="W151" i="36"/>
  <c r="W150" i="36"/>
  <c r="W149" i="36"/>
  <c r="W148" i="36"/>
  <c r="W147" i="36"/>
  <c r="W146" i="36"/>
  <c r="W145" i="36"/>
  <c r="W144" i="36"/>
  <c r="W143" i="36"/>
  <c r="W142" i="36"/>
  <c r="W141" i="36"/>
  <c r="W140" i="36"/>
  <c r="W139" i="36"/>
  <c r="W138" i="36"/>
  <c r="W137" i="36"/>
  <c r="W136" i="36"/>
  <c r="W135" i="36"/>
  <c r="W134" i="36"/>
  <c r="W133" i="36"/>
  <c r="W132" i="36"/>
  <c r="W131" i="36"/>
  <c r="W130" i="36"/>
  <c r="W129" i="36"/>
  <c r="W128" i="36"/>
  <c r="W127" i="36"/>
  <c r="W126" i="36"/>
  <c r="W125" i="36"/>
  <c r="W124" i="36"/>
  <c r="W123" i="36"/>
  <c r="W122" i="36"/>
  <c r="W121" i="36"/>
  <c r="W120" i="36"/>
  <c r="W119" i="36"/>
  <c r="W118" i="36"/>
  <c r="W117" i="36"/>
  <c r="W116" i="36"/>
  <c r="W115" i="36"/>
  <c r="W114" i="36"/>
  <c r="W113" i="36"/>
  <c r="W112" i="36"/>
  <c r="W111" i="36"/>
  <c r="W110" i="36"/>
  <c r="W109" i="36"/>
  <c r="W108" i="36"/>
  <c r="W107" i="36"/>
  <c r="W106" i="36"/>
  <c r="W105" i="36"/>
  <c r="W104" i="36"/>
  <c r="W103" i="36"/>
  <c r="W102" i="36"/>
  <c r="W101" i="36"/>
  <c r="W100" i="36"/>
  <c r="W99" i="36"/>
  <c r="W98" i="36"/>
  <c r="W97" i="36"/>
  <c r="W96" i="36"/>
  <c r="W95" i="36"/>
  <c r="W94" i="36"/>
  <c r="W93" i="36"/>
  <c r="W92" i="36"/>
  <c r="W91" i="36"/>
  <c r="W90" i="36"/>
  <c r="W89" i="36"/>
  <c r="W88" i="36"/>
  <c r="W87" i="36"/>
  <c r="W86" i="36"/>
  <c r="L170" i="38"/>
  <c r="L242" i="38" s="1"/>
  <c r="L314" i="38" s="1"/>
  <c r="L174" i="38"/>
  <c r="L246" i="38" s="1"/>
  <c r="L318" i="38" s="1"/>
  <c r="L178" i="38"/>
  <c r="L250" i="38" s="1"/>
  <c r="L322" i="38" s="1"/>
  <c r="L182" i="38"/>
  <c r="L254" i="38" s="1"/>
  <c r="L326" i="38" s="1"/>
  <c r="L186" i="38"/>
  <c r="L258" i="38" s="1"/>
  <c r="L330" i="38" s="1"/>
  <c r="L190" i="38"/>
  <c r="L262" i="38" s="1"/>
  <c r="L334" i="38" s="1"/>
  <c r="L194" i="38"/>
  <c r="L266" i="38" s="1"/>
  <c r="L338" i="38" s="1"/>
  <c r="L198" i="38"/>
  <c r="L270" i="38" s="1"/>
  <c r="L342" i="38" s="1"/>
  <c r="L202" i="38"/>
  <c r="L274" i="38" s="1"/>
  <c r="L346" i="38" s="1"/>
  <c r="L206" i="38"/>
  <c r="L278" i="38" s="1"/>
  <c r="L350" i="38" s="1"/>
  <c r="L210" i="38"/>
  <c r="L282" i="38" s="1"/>
  <c r="L354" i="38" s="1"/>
  <c r="L214" i="38"/>
  <c r="L286" i="38" s="1"/>
  <c r="L358" i="38" s="1"/>
  <c r="L218" i="38"/>
  <c r="L290" i="38" s="1"/>
  <c r="L362" i="38" s="1"/>
  <c r="L222" i="38"/>
  <c r="L294" i="38" s="1"/>
  <c r="L366" i="38" s="1"/>
  <c r="L226" i="38"/>
  <c r="L298" i="38" s="1"/>
  <c r="L370" i="38" s="1"/>
  <c r="L230" i="38"/>
  <c r="L302" i="38" s="1"/>
  <c r="L374" i="38" s="1"/>
  <c r="L234" i="38"/>
  <c r="L306" i="38" s="1"/>
  <c r="L378" i="38" s="1"/>
  <c r="L238" i="38"/>
  <c r="L310" i="38" s="1"/>
  <c r="L382" i="38" s="1"/>
  <c r="X154" i="38"/>
  <c r="AQ160" i="38"/>
  <c r="X135" i="38"/>
  <c r="P160" i="38"/>
  <c r="O154" i="37"/>
  <c r="O106" i="37"/>
  <c r="O135" i="37"/>
  <c r="O120" i="37"/>
  <c r="O86" i="37"/>
  <c r="K156" i="37"/>
  <c r="K155" i="37"/>
  <c r="K154" i="37"/>
  <c r="K153" i="37"/>
  <c r="K152" i="37"/>
  <c r="K151" i="37"/>
  <c r="K150" i="37"/>
  <c r="K149" i="37"/>
  <c r="K148" i="37"/>
  <c r="K147" i="37"/>
  <c r="K146" i="37"/>
  <c r="K145" i="37"/>
  <c r="K144" i="37"/>
  <c r="K143" i="37"/>
  <c r="K142" i="37"/>
  <c r="K141" i="37"/>
  <c r="K140" i="37"/>
  <c r="K139" i="37"/>
  <c r="K138" i="37"/>
  <c r="K137" i="37"/>
  <c r="K136" i="37"/>
  <c r="K135" i="37"/>
  <c r="K134" i="37"/>
  <c r="K133" i="37"/>
  <c r="K132" i="37"/>
  <c r="K131" i="37"/>
  <c r="K130" i="37"/>
  <c r="K129" i="37"/>
  <c r="K128" i="37"/>
  <c r="K127" i="37"/>
  <c r="K126" i="37"/>
  <c r="K125" i="37"/>
  <c r="K124" i="37"/>
  <c r="K123" i="37"/>
  <c r="K122" i="37"/>
  <c r="K121" i="37"/>
  <c r="K120" i="37"/>
  <c r="K119" i="37"/>
  <c r="K118" i="37"/>
  <c r="K117" i="37"/>
  <c r="K116" i="37"/>
  <c r="K115" i="37"/>
  <c r="K114" i="37"/>
  <c r="K113" i="37"/>
  <c r="K112" i="37"/>
  <c r="K111" i="37"/>
  <c r="K110" i="37"/>
  <c r="K109" i="37"/>
  <c r="K108" i="37"/>
  <c r="K107" i="37"/>
  <c r="K106" i="37"/>
  <c r="K105" i="37"/>
  <c r="K104" i="37"/>
  <c r="K103" i="37"/>
  <c r="K102" i="37"/>
  <c r="K101" i="37"/>
  <c r="K100" i="37"/>
  <c r="K99" i="37"/>
  <c r="K98" i="37"/>
  <c r="K97" i="37"/>
  <c r="K96" i="37"/>
  <c r="K95" i="37"/>
  <c r="K94" i="37"/>
  <c r="K93" i="37"/>
  <c r="K92" i="37"/>
  <c r="K91" i="37"/>
  <c r="K90" i="37"/>
  <c r="K89" i="37"/>
  <c r="K88" i="37"/>
  <c r="K87" i="37"/>
  <c r="K86" i="37"/>
  <c r="O97" i="37"/>
  <c r="J154" i="37"/>
  <c r="J155" i="37"/>
  <c r="J156" i="37"/>
  <c r="J153" i="37"/>
  <c r="J152" i="37"/>
  <c r="J151" i="37"/>
  <c r="J150" i="37"/>
  <c r="J149" i="37"/>
  <c r="J148" i="37"/>
  <c r="J147" i="37"/>
  <c r="J146" i="37"/>
  <c r="J145" i="37"/>
  <c r="J144" i="37"/>
  <c r="J143" i="37"/>
  <c r="J142" i="37"/>
  <c r="J141" i="37"/>
  <c r="J140" i="37"/>
  <c r="J139" i="37"/>
  <c r="J138" i="37"/>
  <c r="J137" i="37"/>
  <c r="J136" i="37"/>
  <c r="J135" i="37"/>
  <c r="J134" i="37"/>
  <c r="J133" i="37"/>
  <c r="J132" i="37"/>
  <c r="J131" i="37"/>
  <c r="J130" i="37"/>
  <c r="J129" i="37"/>
  <c r="J128" i="37"/>
  <c r="J127" i="37"/>
  <c r="J126" i="37"/>
  <c r="J125" i="37"/>
  <c r="J124" i="37"/>
  <c r="J123" i="37"/>
  <c r="J122" i="37"/>
  <c r="J121" i="37"/>
  <c r="J120" i="37"/>
  <c r="J119" i="37"/>
  <c r="J118" i="37"/>
  <c r="J117" i="37"/>
  <c r="J116" i="37"/>
  <c r="J115" i="37"/>
  <c r="J114" i="37"/>
  <c r="J113" i="37"/>
  <c r="J112" i="37"/>
  <c r="J111" i="37"/>
  <c r="J110" i="37"/>
  <c r="J109" i="37"/>
  <c r="J108" i="37"/>
  <c r="J107" i="37"/>
  <c r="J106" i="37"/>
  <c r="J105" i="37"/>
  <c r="J104" i="37"/>
  <c r="J103" i="37"/>
  <c r="J102" i="37"/>
  <c r="J101" i="37"/>
  <c r="J100" i="37"/>
  <c r="J99" i="37"/>
  <c r="J98" i="37"/>
  <c r="J97" i="37"/>
  <c r="J96" i="37"/>
  <c r="J95" i="37"/>
  <c r="J94" i="37"/>
  <c r="J93" i="37"/>
  <c r="J92" i="37"/>
  <c r="J91" i="37"/>
  <c r="J90" i="37"/>
  <c r="J89" i="37"/>
  <c r="J88" i="37"/>
  <c r="J87" i="37"/>
  <c r="J86" i="37"/>
  <c r="L229" i="36"/>
  <c r="L301" i="36" s="1"/>
  <c r="L373" i="36" s="1"/>
  <c r="L173" i="36"/>
  <c r="L245" i="36" s="1"/>
  <c r="L317" i="36" s="1"/>
  <c r="L177" i="36"/>
  <c r="L249" i="36" s="1"/>
  <c r="L321" i="36" s="1"/>
  <c r="L181" i="36"/>
  <c r="L253" i="36" s="1"/>
  <c r="L325" i="36" s="1"/>
  <c r="L185" i="36"/>
  <c r="L257" i="36" s="1"/>
  <c r="L329" i="36" s="1"/>
  <c r="L189" i="36"/>
  <c r="L261" i="36" s="1"/>
  <c r="L333" i="36" s="1"/>
  <c r="L193" i="36"/>
  <c r="L265" i="36" s="1"/>
  <c r="L337" i="36" s="1"/>
  <c r="L197" i="36"/>
  <c r="L269" i="36" s="1"/>
  <c r="L341" i="36" s="1"/>
  <c r="L201" i="36"/>
  <c r="L273" i="36" s="1"/>
  <c r="L345" i="36" s="1"/>
  <c r="L205" i="36"/>
  <c r="L277" i="36" s="1"/>
  <c r="L349" i="36" s="1"/>
  <c r="L209" i="36"/>
  <c r="L281" i="36" s="1"/>
  <c r="L353" i="36" s="1"/>
  <c r="L213" i="36"/>
  <c r="L285" i="36" s="1"/>
  <c r="L357" i="36" s="1"/>
  <c r="L217" i="36"/>
  <c r="L289" i="36" s="1"/>
  <c r="L361" i="36" s="1"/>
  <c r="L221" i="36"/>
  <c r="L293" i="36" s="1"/>
  <c r="L365" i="36" s="1"/>
  <c r="L225" i="36"/>
  <c r="L297" i="36" s="1"/>
  <c r="L369" i="36" s="1"/>
  <c r="L232" i="36"/>
  <c r="L304" i="36" s="1"/>
  <c r="L376" i="36" s="1"/>
  <c r="L236" i="36"/>
  <c r="L308" i="36" s="1"/>
  <c r="L380" i="36" s="1"/>
  <c r="L240" i="36"/>
  <c r="L312" i="36" s="1"/>
  <c r="L384" i="36" s="1"/>
  <c r="X165" i="36"/>
  <c r="X122" i="36"/>
  <c r="Q156" i="36"/>
  <c r="Q155" i="36"/>
  <c r="Q154" i="36"/>
  <c r="Q153" i="36"/>
  <c r="Q152" i="36"/>
  <c r="Q151" i="36"/>
  <c r="Q150" i="36"/>
  <c r="Q149" i="36"/>
  <c r="Q148" i="36"/>
  <c r="Q147" i="36"/>
  <c r="Q146" i="36"/>
  <c r="Q143" i="36"/>
  <c r="Q142" i="36"/>
  <c r="Q141" i="36"/>
  <c r="Q140" i="36"/>
  <c r="Q139" i="36"/>
  <c r="Q138" i="36"/>
  <c r="Q137" i="36"/>
  <c r="Q136" i="36"/>
  <c r="Q135" i="36"/>
  <c r="Q134" i="36"/>
  <c r="Q133" i="36"/>
  <c r="Q132" i="36"/>
  <c r="Q131" i="36"/>
  <c r="Q130" i="36"/>
  <c r="Q129" i="36"/>
  <c r="Q128" i="36"/>
  <c r="Q127" i="36"/>
  <c r="Q126" i="36"/>
  <c r="Q125" i="36"/>
  <c r="Q124" i="36"/>
  <c r="Q123" i="36"/>
  <c r="Q122" i="36"/>
  <c r="Q121" i="36"/>
  <c r="Q120" i="36"/>
  <c r="Q119" i="36"/>
  <c r="Q118" i="36"/>
  <c r="Q117" i="36"/>
  <c r="Q116" i="36"/>
  <c r="Q115" i="36"/>
  <c r="Q114" i="36"/>
  <c r="Q113" i="36"/>
  <c r="Q112" i="36"/>
  <c r="Q111" i="36"/>
  <c r="Q110" i="36"/>
  <c r="Q109" i="36"/>
  <c r="Q108" i="36"/>
  <c r="Q107" i="36"/>
  <c r="Q106" i="36"/>
  <c r="Q105" i="36"/>
  <c r="Q104" i="36"/>
  <c r="Q103" i="36"/>
  <c r="Q102" i="36"/>
  <c r="Q101" i="36"/>
  <c r="Q100" i="36"/>
  <c r="Q99" i="36"/>
  <c r="Q98" i="36"/>
  <c r="Q97" i="36"/>
  <c r="Q96" i="36"/>
  <c r="Q95" i="36"/>
  <c r="Q94" i="36"/>
  <c r="Q93" i="36"/>
  <c r="Q92" i="36"/>
  <c r="Q91" i="36"/>
  <c r="Q90" i="36"/>
  <c r="Q89" i="36"/>
  <c r="Q88" i="36"/>
  <c r="Q87" i="36"/>
  <c r="Q86" i="36"/>
  <c r="Q145" i="36"/>
  <c r="Q144" i="36"/>
  <c r="X103" i="36"/>
  <c r="AP383" i="36"/>
  <c r="AP379" i="36"/>
  <c r="AP375" i="36"/>
  <c r="AP384" i="36"/>
  <c r="AP380" i="36"/>
  <c r="AP376" i="36"/>
  <c r="AP381" i="36"/>
  <c r="AP377" i="36"/>
  <c r="AP382" i="36"/>
  <c r="AP378" i="36"/>
  <c r="AP372" i="36"/>
  <c r="AP368" i="36"/>
  <c r="AP364" i="36"/>
  <c r="AP360" i="36"/>
  <c r="AP356" i="36"/>
  <c r="AP352" i="36"/>
  <c r="AP348" i="36"/>
  <c r="AP344" i="36"/>
  <c r="AP340" i="36"/>
  <c r="AP336" i="36"/>
  <c r="AP332" i="36"/>
  <c r="AP328" i="36"/>
  <c r="AP324" i="36"/>
  <c r="AP320" i="36"/>
  <c r="AP316" i="36"/>
  <c r="AP373" i="36"/>
  <c r="AP369" i="36"/>
  <c r="AP365" i="36"/>
  <c r="AP361" i="36"/>
  <c r="AP357" i="36"/>
  <c r="AP353" i="36"/>
  <c r="AP349" i="36"/>
  <c r="AP345" i="36"/>
  <c r="AP341" i="36"/>
  <c r="AP337" i="36"/>
  <c r="AP333" i="36"/>
  <c r="AP329" i="36"/>
  <c r="AP325" i="36"/>
  <c r="AP321" i="36"/>
  <c r="AP317" i="36"/>
  <c r="AP374" i="36"/>
  <c r="AP370" i="36"/>
  <c r="AP366" i="36"/>
  <c r="AP362" i="36"/>
  <c r="AP358" i="36"/>
  <c r="AP354" i="36"/>
  <c r="AP350" i="36"/>
  <c r="AP346" i="36"/>
  <c r="AP342" i="36"/>
  <c r="AP338" i="36"/>
  <c r="AP334" i="36"/>
  <c r="AP330" i="36"/>
  <c r="AP326" i="36"/>
  <c r="AP322" i="36"/>
  <c r="AP318" i="36"/>
  <c r="AP314" i="36"/>
  <c r="AP371" i="36"/>
  <c r="AP367" i="36"/>
  <c r="AP363" i="36"/>
  <c r="AP359" i="36"/>
  <c r="AP355" i="36"/>
  <c r="AP351" i="36"/>
  <c r="AP347" i="36"/>
  <c r="AP343" i="36"/>
  <c r="AP339" i="36"/>
  <c r="AP335" i="36"/>
  <c r="AP331" i="36"/>
  <c r="AP327" i="36"/>
  <c r="AP323" i="36"/>
  <c r="AP319" i="36"/>
  <c r="AP315" i="36"/>
  <c r="L219" i="11"/>
  <c r="L291" i="11" s="1"/>
  <c r="L363" i="11" s="1"/>
  <c r="L172" i="11"/>
  <c r="L244" i="11" s="1"/>
  <c r="L316" i="11" s="1"/>
  <c r="L176" i="11"/>
  <c r="L248" i="11" s="1"/>
  <c r="L320" i="11" s="1"/>
  <c r="L180" i="11"/>
  <c r="L252" i="11" s="1"/>
  <c r="L324" i="11" s="1"/>
  <c r="L184" i="11"/>
  <c r="L256" i="11" s="1"/>
  <c r="L328" i="11" s="1"/>
  <c r="L188" i="11"/>
  <c r="L260" i="11" s="1"/>
  <c r="L332" i="11" s="1"/>
  <c r="L192" i="11"/>
  <c r="L264" i="11" s="1"/>
  <c r="L336" i="11" s="1"/>
  <c r="L196" i="11"/>
  <c r="L268" i="11" s="1"/>
  <c r="L340" i="11" s="1"/>
  <c r="L200" i="11"/>
  <c r="L272" i="11" s="1"/>
  <c r="L344" i="11" s="1"/>
  <c r="L204" i="11"/>
  <c r="L276" i="11" s="1"/>
  <c r="L348" i="11" s="1"/>
  <c r="L208" i="11"/>
  <c r="L280" i="11" s="1"/>
  <c r="L352" i="11" s="1"/>
  <c r="L212" i="11"/>
  <c r="L284" i="11" s="1"/>
  <c r="L356" i="11" s="1"/>
  <c r="L216" i="11"/>
  <c r="L288" i="11" s="1"/>
  <c r="L360" i="11" s="1"/>
  <c r="L223" i="11"/>
  <c r="L295" i="11" s="1"/>
  <c r="L367" i="11" s="1"/>
  <c r="L227" i="11"/>
  <c r="L299" i="11" s="1"/>
  <c r="L371" i="11" s="1"/>
  <c r="L231" i="11"/>
  <c r="L303" i="11" s="1"/>
  <c r="L375" i="11" s="1"/>
  <c r="L235" i="11"/>
  <c r="L307" i="11" s="1"/>
  <c r="L379" i="11" s="1"/>
  <c r="L239" i="11"/>
  <c r="L311" i="11" s="1"/>
  <c r="L383" i="11" s="1"/>
  <c r="M156" i="11"/>
  <c r="M155" i="11"/>
  <c r="M154" i="11"/>
  <c r="M153" i="11"/>
  <c r="M152" i="11"/>
  <c r="M151" i="11"/>
  <c r="M150" i="11"/>
  <c r="M149" i="11"/>
  <c r="M148" i="11"/>
  <c r="M147" i="11"/>
  <c r="M146" i="11"/>
  <c r="M145" i="11"/>
  <c r="M144" i="11"/>
  <c r="M143" i="11"/>
  <c r="M142" i="11"/>
  <c r="M141" i="11"/>
  <c r="M140" i="11"/>
  <c r="M139" i="11"/>
  <c r="M138" i="11"/>
  <c r="M133" i="11"/>
  <c r="M132" i="11"/>
  <c r="M131" i="11"/>
  <c r="M130" i="11"/>
  <c r="M129" i="11"/>
  <c r="M128" i="11"/>
  <c r="M127" i="11"/>
  <c r="M126" i="11"/>
  <c r="M125" i="11"/>
  <c r="M124" i="11"/>
  <c r="M123" i="11"/>
  <c r="M122" i="11"/>
  <c r="M121" i="11"/>
  <c r="M120" i="11"/>
  <c r="M119" i="11"/>
  <c r="M118" i="11"/>
  <c r="M117" i="11"/>
  <c r="M116" i="11"/>
  <c r="M115" i="11"/>
  <c r="M114" i="11"/>
  <c r="M113" i="11"/>
  <c r="M112" i="11"/>
  <c r="M111" i="11"/>
  <c r="M110" i="11"/>
  <c r="M109" i="11"/>
  <c r="M108" i="11"/>
  <c r="M107" i="11"/>
  <c r="M106" i="11"/>
  <c r="M105" i="11"/>
  <c r="M104" i="11"/>
  <c r="M103" i="11"/>
  <c r="M102" i="11"/>
  <c r="M101" i="11"/>
  <c r="M100" i="11"/>
  <c r="M99" i="11"/>
  <c r="M98" i="11"/>
  <c r="M97" i="11"/>
  <c r="M96" i="11"/>
  <c r="M95" i="11"/>
  <c r="M94" i="11"/>
  <c r="M93" i="11"/>
  <c r="M92" i="11"/>
  <c r="M91" i="11"/>
  <c r="M90" i="11"/>
  <c r="M89" i="11"/>
  <c r="M88" i="11"/>
  <c r="M87" i="11"/>
  <c r="M86" i="11"/>
  <c r="M137" i="11"/>
  <c r="M136" i="11"/>
  <c r="M135" i="11"/>
  <c r="M134" i="11"/>
  <c r="X112" i="38"/>
  <c r="X105" i="38"/>
  <c r="AR160" i="38"/>
  <c r="X134" i="38"/>
  <c r="M156" i="38"/>
  <c r="M155" i="38"/>
  <c r="M154" i="38"/>
  <c r="M153" i="38"/>
  <c r="M152" i="38"/>
  <c r="M151" i="38"/>
  <c r="M150" i="38"/>
  <c r="M149" i="38"/>
  <c r="M148" i="38"/>
  <c r="M147" i="38"/>
  <c r="M146" i="38"/>
  <c r="M145" i="38"/>
  <c r="M144" i="38"/>
  <c r="M143" i="38"/>
  <c r="M142" i="38"/>
  <c r="M141" i="38"/>
  <c r="M140" i="38"/>
  <c r="M139" i="38"/>
  <c r="M138" i="38"/>
  <c r="M137" i="38"/>
  <c r="M136" i="38"/>
  <c r="M135" i="38"/>
  <c r="M134" i="38"/>
  <c r="M133" i="38"/>
  <c r="M132" i="38"/>
  <c r="M131" i="38"/>
  <c r="M130" i="38"/>
  <c r="M129" i="38"/>
  <c r="M128" i="38"/>
  <c r="M127" i="38"/>
  <c r="M126" i="38"/>
  <c r="M125" i="38"/>
  <c r="M124" i="38"/>
  <c r="M123" i="38"/>
  <c r="M122" i="38"/>
  <c r="M121" i="38"/>
  <c r="M120" i="38"/>
  <c r="M119" i="38"/>
  <c r="M118" i="38"/>
  <c r="M117" i="38"/>
  <c r="M116" i="38"/>
  <c r="M115" i="38"/>
  <c r="M114" i="38"/>
  <c r="M113" i="38"/>
  <c r="M112" i="38"/>
  <c r="M111" i="38"/>
  <c r="M110" i="38"/>
  <c r="M109" i="38"/>
  <c r="M108" i="38"/>
  <c r="M107" i="38"/>
  <c r="M106" i="38"/>
  <c r="M105" i="38"/>
  <c r="M104" i="38"/>
  <c r="M103" i="38"/>
  <c r="M102" i="38"/>
  <c r="M101" i="38"/>
  <c r="M100" i="38"/>
  <c r="M99" i="38"/>
  <c r="M98" i="38"/>
  <c r="M97" i="38"/>
  <c r="M96" i="38"/>
  <c r="M95" i="38"/>
  <c r="M94" i="38"/>
  <c r="M93" i="38"/>
  <c r="M92" i="38"/>
  <c r="M91" i="38"/>
  <c r="M90" i="38"/>
  <c r="M89" i="38"/>
  <c r="M88" i="38"/>
  <c r="M87" i="38"/>
  <c r="M86" i="38"/>
  <c r="X115" i="38"/>
  <c r="O134" i="37"/>
  <c r="M156" i="37"/>
  <c r="M155" i="37"/>
  <c r="M153" i="37"/>
  <c r="M152" i="37"/>
  <c r="M151" i="37"/>
  <c r="M150" i="37"/>
  <c r="M149" i="37"/>
  <c r="M148" i="37"/>
  <c r="M147" i="37"/>
  <c r="M146" i="37"/>
  <c r="M145" i="37"/>
  <c r="M144" i="37"/>
  <c r="M143" i="37"/>
  <c r="M142" i="37"/>
  <c r="M141" i="37"/>
  <c r="M140" i="37"/>
  <c r="M139" i="37"/>
  <c r="M138" i="37"/>
  <c r="M137" i="37"/>
  <c r="M136" i="37"/>
  <c r="M135" i="37"/>
  <c r="M134" i="37"/>
  <c r="M133" i="37"/>
  <c r="M132" i="37"/>
  <c r="M131" i="37"/>
  <c r="M130" i="37"/>
  <c r="M129" i="37"/>
  <c r="M128" i="37"/>
  <c r="M127" i="37"/>
  <c r="M126" i="37"/>
  <c r="M125" i="37"/>
  <c r="M124" i="37"/>
  <c r="M123" i="37"/>
  <c r="M122" i="37"/>
  <c r="M121" i="37"/>
  <c r="M120" i="37"/>
  <c r="M119" i="37"/>
  <c r="M118" i="37"/>
  <c r="M117" i="37"/>
  <c r="M116" i="37"/>
  <c r="M115" i="37"/>
  <c r="M114" i="37"/>
  <c r="M113" i="37"/>
  <c r="M112" i="37"/>
  <c r="M111" i="37"/>
  <c r="M110" i="37"/>
  <c r="M109" i="37"/>
  <c r="M108" i="37"/>
  <c r="M107" i="37"/>
  <c r="M106" i="37"/>
  <c r="M105" i="37"/>
  <c r="M104" i="37"/>
  <c r="M103" i="37"/>
  <c r="M102" i="37"/>
  <c r="M101" i="37"/>
  <c r="M100" i="37"/>
  <c r="M99" i="37"/>
  <c r="M98" i="37"/>
  <c r="M97" i="37"/>
  <c r="M96" i="37"/>
  <c r="M95" i="37"/>
  <c r="M94" i="37"/>
  <c r="M93" i="37"/>
  <c r="M92" i="37"/>
  <c r="M91" i="37"/>
  <c r="M90" i="37"/>
  <c r="M89" i="37"/>
  <c r="M88" i="37"/>
  <c r="M87" i="37"/>
  <c r="M86" i="37"/>
  <c r="M154" i="37"/>
  <c r="O99" i="37"/>
  <c r="O132" i="37"/>
  <c r="O89" i="37"/>
  <c r="L237" i="37"/>
  <c r="L173" i="37"/>
  <c r="L177" i="37"/>
  <c r="L181" i="37"/>
  <c r="L185" i="37"/>
  <c r="L189" i="37"/>
  <c r="L193" i="37"/>
  <c r="L197" i="37"/>
  <c r="L201" i="37"/>
  <c r="L205" i="37"/>
  <c r="L209" i="37"/>
  <c r="L213" i="37"/>
  <c r="L217" i="37"/>
  <c r="L221" i="37"/>
  <c r="L225" i="37"/>
  <c r="L229" i="37"/>
  <c r="L233" i="37"/>
  <c r="L238" i="37"/>
  <c r="X96" i="36"/>
  <c r="X153" i="36"/>
  <c r="X118" i="36"/>
  <c r="X99" i="36"/>
  <c r="Q160" i="11"/>
  <c r="X108" i="38"/>
  <c r="X133" i="38"/>
  <c r="X130" i="38"/>
  <c r="X143" i="38"/>
  <c r="O146" i="37"/>
  <c r="X98" i="37"/>
  <c r="O143" i="37"/>
  <c r="X127" i="37"/>
  <c r="H156" i="37"/>
  <c r="H155" i="37"/>
  <c r="H153" i="37"/>
  <c r="H152" i="37"/>
  <c r="H151" i="37"/>
  <c r="H150" i="37"/>
  <c r="H149" i="37"/>
  <c r="H148" i="37"/>
  <c r="H147" i="37"/>
  <c r="H146" i="37"/>
  <c r="H145" i="37"/>
  <c r="H144" i="37"/>
  <c r="H143" i="37"/>
  <c r="H142" i="37"/>
  <c r="H141" i="37"/>
  <c r="H140" i="37"/>
  <c r="H139" i="37"/>
  <c r="H138" i="37"/>
  <c r="H137" i="37"/>
  <c r="H136" i="37"/>
  <c r="H135" i="37"/>
  <c r="H134" i="37"/>
  <c r="H133" i="37"/>
  <c r="H132" i="37"/>
  <c r="H131" i="37"/>
  <c r="H130" i="37"/>
  <c r="H129" i="37"/>
  <c r="H128" i="37"/>
  <c r="H127" i="37"/>
  <c r="H126" i="37"/>
  <c r="H125" i="37"/>
  <c r="H124" i="37"/>
  <c r="H123" i="37"/>
  <c r="H122" i="37"/>
  <c r="H121" i="37"/>
  <c r="H120" i="37"/>
  <c r="H119" i="37"/>
  <c r="H118" i="37"/>
  <c r="H117" i="37"/>
  <c r="H116" i="37"/>
  <c r="H115" i="37"/>
  <c r="H114" i="37"/>
  <c r="H113" i="37"/>
  <c r="H112" i="37"/>
  <c r="H111" i="37"/>
  <c r="H110" i="37"/>
  <c r="H109" i="37"/>
  <c r="H108" i="37"/>
  <c r="H107" i="37"/>
  <c r="H106" i="37"/>
  <c r="H105" i="37"/>
  <c r="H104" i="37"/>
  <c r="H103" i="37"/>
  <c r="H102" i="37"/>
  <c r="H101" i="37"/>
  <c r="H100" i="37"/>
  <c r="H99" i="37"/>
  <c r="H98" i="37"/>
  <c r="H97" i="37"/>
  <c r="H96" i="37"/>
  <c r="H95" i="37"/>
  <c r="H94" i="37"/>
  <c r="H93" i="37"/>
  <c r="H92" i="37"/>
  <c r="H91" i="37"/>
  <c r="H90" i="37"/>
  <c r="H89" i="37"/>
  <c r="H88" i="37"/>
  <c r="H87" i="37"/>
  <c r="H86" i="37"/>
  <c r="H154" i="37"/>
  <c r="X144" i="37"/>
  <c r="O96" i="37"/>
  <c r="X92" i="37"/>
  <c r="X121" i="37"/>
  <c r="O105" i="37"/>
  <c r="AR160" i="37"/>
  <c r="X156" i="36"/>
  <c r="O124" i="36"/>
  <c r="X95" i="36"/>
  <c r="O87" i="36"/>
  <c r="O384" i="36"/>
  <c r="O380" i="36"/>
  <c r="O452" i="36" s="1"/>
  <c r="O376" i="36"/>
  <c r="O381" i="36"/>
  <c r="O377" i="36"/>
  <c r="O382" i="36"/>
  <c r="O378" i="36"/>
  <c r="O383" i="36"/>
  <c r="O379" i="36"/>
  <c r="O375" i="36"/>
  <c r="O373" i="36"/>
  <c r="O445" i="36" s="1"/>
  <c r="O369" i="36"/>
  <c r="O365" i="36"/>
  <c r="O361" i="36"/>
  <c r="O357" i="36"/>
  <c r="O353" i="36"/>
  <c r="O349" i="36"/>
  <c r="O345" i="36"/>
  <c r="O341" i="36"/>
  <c r="O337" i="36"/>
  <c r="O333" i="36"/>
  <c r="O329" i="36"/>
  <c r="O325" i="36"/>
  <c r="O321" i="36"/>
  <c r="O393" i="36" s="1"/>
  <c r="O317" i="36"/>
  <c r="O374" i="36"/>
  <c r="O370" i="36"/>
  <c r="O366" i="36"/>
  <c r="O362" i="36"/>
  <c r="O358" i="36"/>
  <c r="O354" i="36"/>
  <c r="O350" i="36"/>
  <c r="O346" i="36"/>
  <c r="O342" i="36"/>
  <c r="O338" i="36"/>
  <c r="O334" i="36"/>
  <c r="O330" i="36"/>
  <c r="O326" i="36"/>
  <c r="O322" i="36"/>
  <c r="O394" i="36" s="1"/>
  <c r="O318" i="36"/>
  <c r="O314" i="36"/>
  <c r="O386" i="36" s="1"/>
  <c r="O371" i="36"/>
  <c r="O367" i="36"/>
  <c r="O439" i="36" s="1"/>
  <c r="O363" i="36"/>
  <c r="O359" i="36"/>
  <c r="O355" i="36"/>
  <c r="O351" i="36"/>
  <c r="O347" i="36"/>
  <c r="O343" i="36"/>
  <c r="O339" i="36"/>
  <c r="O411" i="36" s="1"/>
  <c r="O335" i="36"/>
  <c r="O331" i="36"/>
  <c r="O327" i="36"/>
  <c r="O323" i="36"/>
  <c r="O319" i="36"/>
  <c r="O315" i="36"/>
  <c r="O372" i="36"/>
  <c r="O444" i="36" s="1"/>
  <c r="O368" i="36"/>
  <c r="O364" i="36"/>
  <c r="O360" i="36"/>
  <c r="O356" i="36"/>
  <c r="O352" i="36"/>
  <c r="O348" i="36"/>
  <c r="O344" i="36"/>
  <c r="O340" i="36"/>
  <c r="O336" i="36"/>
  <c r="O332" i="36"/>
  <c r="O328" i="36"/>
  <c r="O400" i="36" s="1"/>
  <c r="O324" i="36"/>
  <c r="O320" i="36"/>
  <c r="O316" i="36"/>
  <c r="X117" i="36"/>
  <c r="O101" i="36"/>
  <c r="N383" i="36"/>
  <c r="N379" i="36"/>
  <c r="N384" i="36"/>
  <c r="N380" i="36"/>
  <c r="N376" i="36"/>
  <c r="N381" i="36"/>
  <c r="N377" i="36"/>
  <c r="N382" i="36"/>
  <c r="N378" i="36"/>
  <c r="N372" i="36"/>
  <c r="N368" i="36"/>
  <c r="N364" i="36"/>
  <c r="N360" i="36"/>
  <c r="N356" i="36"/>
  <c r="N352" i="36"/>
  <c r="N348" i="36"/>
  <c r="N344" i="36"/>
  <c r="N340" i="36"/>
  <c r="N336" i="36"/>
  <c r="N332" i="36"/>
  <c r="N328" i="36"/>
  <c r="N324" i="36"/>
  <c r="N320" i="36"/>
  <c r="N316" i="36"/>
  <c r="N373" i="36"/>
  <c r="N369" i="36"/>
  <c r="N365" i="36"/>
  <c r="N361" i="36"/>
  <c r="N357" i="36"/>
  <c r="N353" i="36"/>
  <c r="N349" i="36"/>
  <c r="N345" i="36"/>
  <c r="N341" i="36"/>
  <c r="N337" i="36"/>
  <c r="N333" i="36"/>
  <c r="N329" i="36"/>
  <c r="N325" i="36"/>
  <c r="N321" i="36"/>
  <c r="N317" i="36"/>
  <c r="N375" i="36"/>
  <c r="N374" i="36"/>
  <c r="N370" i="36"/>
  <c r="N366" i="36"/>
  <c r="N362" i="36"/>
  <c r="N358" i="36"/>
  <c r="N354" i="36"/>
  <c r="N350" i="36"/>
  <c r="N346" i="36"/>
  <c r="N342" i="36"/>
  <c r="N338" i="36"/>
  <c r="N334" i="36"/>
  <c r="N330" i="36"/>
  <c r="N326" i="36"/>
  <c r="N322" i="36"/>
  <c r="N318" i="36"/>
  <c r="N314" i="36"/>
  <c r="N371" i="36"/>
  <c r="N367" i="36"/>
  <c r="N363" i="36"/>
  <c r="N359" i="36"/>
  <c r="N355" i="36"/>
  <c r="N351" i="36"/>
  <c r="N347" i="36"/>
  <c r="N343" i="36"/>
  <c r="N339" i="36"/>
  <c r="N335" i="36"/>
  <c r="N331" i="36"/>
  <c r="N327" i="36"/>
  <c r="N323" i="36"/>
  <c r="N319" i="36"/>
  <c r="N315" i="36"/>
  <c r="X114" i="36"/>
  <c r="O98" i="36"/>
  <c r="I165" i="36"/>
  <c r="X127" i="36"/>
  <c r="O87" i="11"/>
  <c r="O124" i="11"/>
  <c r="O156" i="11"/>
  <c r="O155" i="11"/>
  <c r="X109" i="11"/>
  <c r="O125" i="11"/>
  <c r="O141" i="11"/>
  <c r="K156" i="38"/>
  <c r="K155" i="38"/>
  <c r="K154" i="38"/>
  <c r="K153" i="38"/>
  <c r="K152" i="38"/>
  <c r="K151" i="38"/>
  <c r="K150" i="38"/>
  <c r="K149" i="38"/>
  <c r="K148" i="38"/>
  <c r="K147" i="38"/>
  <c r="K146" i="38"/>
  <c r="K145" i="38"/>
  <c r="K144" i="38"/>
  <c r="K143" i="38"/>
  <c r="K142" i="38"/>
  <c r="K141" i="38"/>
  <c r="K140" i="38"/>
  <c r="K139" i="38"/>
  <c r="K138" i="38"/>
  <c r="K137" i="38"/>
  <c r="K136" i="38"/>
  <c r="K135" i="38"/>
  <c r="K134" i="38"/>
  <c r="K133" i="38"/>
  <c r="K132" i="38"/>
  <c r="K131" i="38"/>
  <c r="K130" i="38"/>
  <c r="K129" i="38"/>
  <c r="K128" i="38"/>
  <c r="K127" i="38"/>
  <c r="K126" i="38"/>
  <c r="K125" i="38"/>
  <c r="K124" i="38"/>
  <c r="K123" i="38"/>
  <c r="K122" i="38"/>
  <c r="K121" i="38"/>
  <c r="K120" i="38"/>
  <c r="K119" i="38"/>
  <c r="K118" i="38"/>
  <c r="K117" i="38"/>
  <c r="K116" i="38"/>
  <c r="K115" i="38"/>
  <c r="K114" i="38"/>
  <c r="K113" i="38"/>
  <c r="K112" i="38"/>
  <c r="K111" i="38"/>
  <c r="K110" i="38"/>
  <c r="K109" i="38"/>
  <c r="K108" i="38"/>
  <c r="K107" i="38"/>
  <c r="K106" i="38"/>
  <c r="K105" i="38"/>
  <c r="K104" i="38"/>
  <c r="K103" i="38"/>
  <c r="K102" i="38"/>
  <c r="K101" i="38"/>
  <c r="K100" i="38"/>
  <c r="K99" i="38"/>
  <c r="K98" i="38"/>
  <c r="K97" i="38"/>
  <c r="K96" i="38"/>
  <c r="K95" i="38"/>
  <c r="K94" i="38"/>
  <c r="K93" i="38"/>
  <c r="K92" i="38"/>
  <c r="K91" i="38"/>
  <c r="K90" i="38"/>
  <c r="K89" i="38"/>
  <c r="K88" i="38"/>
  <c r="K87" i="38"/>
  <c r="K86" i="38"/>
  <c r="J156" i="38"/>
  <c r="J155" i="38"/>
  <c r="J154" i="38"/>
  <c r="J153" i="38"/>
  <c r="J152" i="38"/>
  <c r="J151" i="38"/>
  <c r="J150" i="38"/>
  <c r="J149" i="38"/>
  <c r="J148" i="38"/>
  <c r="J147" i="38"/>
  <c r="J146" i="38"/>
  <c r="J145" i="38"/>
  <c r="J144" i="38"/>
  <c r="J143" i="38"/>
  <c r="J142" i="38"/>
  <c r="J141" i="38"/>
  <c r="J140" i="38"/>
  <c r="J139" i="38"/>
  <c r="J138" i="38"/>
  <c r="J137" i="38"/>
  <c r="J136" i="38"/>
  <c r="J135" i="38"/>
  <c r="J134" i="38"/>
  <c r="J133" i="38"/>
  <c r="J132" i="38"/>
  <c r="J131" i="38"/>
  <c r="J130" i="38"/>
  <c r="J129" i="38"/>
  <c r="J128" i="38"/>
  <c r="J127" i="38"/>
  <c r="J126" i="38"/>
  <c r="J125" i="38"/>
  <c r="J124" i="38"/>
  <c r="J123" i="38"/>
  <c r="J122" i="38"/>
  <c r="J121" i="38"/>
  <c r="J120" i="38"/>
  <c r="J119" i="38"/>
  <c r="J118" i="38"/>
  <c r="J117" i="38"/>
  <c r="J116" i="38"/>
  <c r="J115" i="38"/>
  <c r="J114" i="38"/>
  <c r="J113" i="38"/>
  <c r="J112" i="38"/>
  <c r="J111" i="38"/>
  <c r="J110" i="38"/>
  <c r="J109" i="38"/>
  <c r="J108" i="38"/>
  <c r="J107" i="38"/>
  <c r="J106" i="38"/>
  <c r="J105" i="38"/>
  <c r="J104" i="38"/>
  <c r="J103" i="38"/>
  <c r="J102" i="38"/>
  <c r="J101" i="38"/>
  <c r="J100" i="38"/>
  <c r="J99" i="38"/>
  <c r="J98" i="38"/>
  <c r="J97" i="38"/>
  <c r="J96" i="38"/>
  <c r="J95" i="38"/>
  <c r="J94" i="38"/>
  <c r="J93" i="38"/>
  <c r="J92" i="38"/>
  <c r="J91" i="38"/>
  <c r="J90" i="38"/>
  <c r="J89" i="38"/>
  <c r="J88" i="38"/>
  <c r="J87" i="38"/>
  <c r="J86" i="38"/>
  <c r="W165" i="38"/>
  <c r="O384" i="37"/>
  <c r="O382" i="37"/>
  <c r="O378" i="37"/>
  <c r="O374" i="37"/>
  <c r="O370" i="37"/>
  <c r="O366" i="37"/>
  <c r="O362" i="37"/>
  <c r="O358" i="37"/>
  <c r="O354" i="37"/>
  <c r="O350" i="37"/>
  <c r="O346" i="37"/>
  <c r="O342" i="37"/>
  <c r="O338" i="37"/>
  <c r="O334" i="37"/>
  <c r="O330" i="37"/>
  <c r="O326" i="37"/>
  <c r="O322" i="37"/>
  <c r="O318" i="37"/>
  <c r="O314" i="37"/>
  <c r="O379" i="37"/>
  <c r="O375" i="37"/>
  <c r="O371" i="37"/>
  <c r="O367" i="37"/>
  <c r="O363" i="37"/>
  <c r="O359" i="37"/>
  <c r="O355" i="37"/>
  <c r="O351" i="37"/>
  <c r="O347" i="37"/>
  <c r="O343" i="37"/>
  <c r="O339" i="37"/>
  <c r="O335" i="37"/>
  <c r="O331" i="37"/>
  <c r="O327" i="37"/>
  <c r="O323" i="37"/>
  <c r="O319" i="37"/>
  <c r="O315" i="37"/>
  <c r="O380" i="37"/>
  <c r="O376" i="37"/>
  <c r="O372" i="37"/>
  <c r="O368" i="37"/>
  <c r="O364" i="37"/>
  <c r="O360" i="37"/>
  <c r="O356" i="37"/>
  <c r="O352" i="37"/>
  <c r="O348" i="37"/>
  <c r="O344" i="37"/>
  <c r="O340" i="37"/>
  <c r="O336" i="37"/>
  <c r="O332" i="37"/>
  <c r="O328" i="37"/>
  <c r="O324" i="37"/>
  <c r="O383" i="37"/>
  <c r="O381" i="37"/>
  <c r="O377" i="37"/>
  <c r="O373" i="37"/>
  <c r="O369" i="37"/>
  <c r="O365" i="37"/>
  <c r="O361" i="37"/>
  <c r="O357" i="37"/>
  <c r="O353" i="37"/>
  <c r="O349" i="37"/>
  <c r="O421" i="37" s="1"/>
  <c r="O345" i="37"/>
  <c r="O341" i="37"/>
  <c r="O337" i="37"/>
  <c r="O333" i="37"/>
  <c r="O329" i="37"/>
  <c r="O325" i="37"/>
  <c r="O321" i="37"/>
  <c r="O317" i="37"/>
  <c r="O316" i="37"/>
  <c r="O320" i="37"/>
  <c r="O117" i="37"/>
  <c r="N383" i="37"/>
  <c r="N384" i="37"/>
  <c r="N381" i="37"/>
  <c r="N377" i="37"/>
  <c r="N373" i="37"/>
  <c r="N369" i="37"/>
  <c r="N365" i="37"/>
  <c r="N361" i="37"/>
  <c r="N357" i="37"/>
  <c r="N353" i="37"/>
  <c r="N349" i="37"/>
  <c r="N345" i="37"/>
  <c r="N341" i="37"/>
  <c r="N337" i="37"/>
  <c r="N333" i="37"/>
  <c r="N329" i="37"/>
  <c r="N325" i="37"/>
  <c r="N321" i="37"/>
  <c r="N317" i="37"/>
  <c r="N382" i="37"/>
  <c r="N378" i="37"/>
  <c r="N374" i="37"/>
  <c r="N370" i="37"/>
  <c r="N366" i="37"/>
  <c r="N362" i="37"/>
  <c r="N358" i="37"/>
  <c r="N354" i="37"/>
  <c r="N350" i="37"/>
  <c r="N346" i="37"/>
  <c r="N342" i="37"/>
  <c r="N414" i="37" s="1"/>
  <c r="N338" i="37"/>
  <c r="N334" i="37"/>
  <c r="N330" i="37"/>
  <c r="N326" i="37"/>
  <c r="N322" i="37"/>
  <c r="N318" i="37"/>
  <c r="N314" i="37"/>
  <c r="N379" i="37"/>
  <c r="N375" i="37"/>
  <c r="N371" i="37"/>
  <c r="N367" i="37"/>
  <c r="N363" i="37"/>
  <c r="N359" i="37"/>
  <c r="N355" i="37"/>
  <c r="N351" i="37"/>
  <c r="N347" i="37"/>
  <c r="N343" i="37"/>
  <c r="N339" i="37"/>
  <c r="N335" i="37"/>
  <c r="N331" i="37"/>
  <c r="N327" i="37"/>
  <c r="N323" i="37"/>
  <c r="N380" i="37"/>
  <c r="N376" i="37"/>
  <c r="N372" i="37"/>
  <c r="N368" i="37"/>
  <c r="N364" i="37"/>
  <c r="N360" i="37"/>
  <c r="N356" i="37"/>
  <c r="N352" i="37"/>
  <c r="N348" i="37"/>
  <c r="N344" i="37"/>
  <c r="N340" i="37"/>
  <c r="N336" i="37"/>
  <c r="N332" i="37"/>
  <c r="N328" i="37"/>
  <c r="N324" i="37"/>
  <c r="N320" i="37"/>
  <c r="N316" i="37"/>
  <c r="N319" i="37"/>
  <c r="N315" i="37"/>
  <c r="K156" i="36"/>
  <c r="K155" i="36"/>
  <c r="K154" i="36"/>
  <c r="K153" i="36"/>
  <c r="K152" i="36"/>
  <c r="K151" i="36"/>
  <c r="K150" i="36"/>
  <c r="K149" i="36"/>
  <c r="K148" i="36"/>
  <c r="K147" i="36"/>
  <c r="K146" i="36"/>
  <c r="K145" i="36"/>
  <c r="K144" i="36"/>
  <c r="K143" i="36"/>
  <c r="K142" i="36"/>
  <c r="K141" i="36"/>
  <c r="K140" i="36"/>
  <c r="K139" i="36"/>
  <c r="K138" i="36"/>
  <c r="K137" i="36"/>
  <c r="K136" i="36"/>
  <c r="K135" i="36"/>
  <c r="K134" i="36"/>
  <c r="K133" i="36"/>
  <c r="K132" i="36"/>
  <c r="K131" i="36"/>
  <c r="K130" i="36"/>
  <c r="K129" i="36"/>
  <c r="K128" i="36"/>
  <c r="K127" i="36"/>
  <c r="K126" i="36"/>
  <c r="K125" i="36"/>
  <c r="K124" i="36"/>
  <c r="K123" i="36"/>
  <c r="K122" i="36"/>
  <c r="K121" i="36"/>
  <c r="K120" i="36"/>
  <c r="K119" i="36"/>
  <c r="K118" i="36"/>
  <c r="K117" i="36"/>
  <c r="K116" i="36"/>
  <c r="K115" i="36"/>
  <c r="K114" i="36"/>
  <c r="K113" i="36"/>
  <c r="K112" i="36"/>
  <c r="K111" i="36"/>
  <c r="K110" i="36"/>
  <c r="K109" i="36"/>
  <c r="K108" i="36"/>
  <c r="K107" i="36"/>
  <c r="K106" i="36"/>
  <c r="K105" i="36"/>
  <c r="K104" i="36"/>
  <c r="K103" i="36"/>
  <c r="K102" i="36"/>
  <c r="K101" i="36"/>
  <c r="K100" i="36"/>
  <c r="K99" i="36"/>
  <c r="K98" i="36"/>
  <c r="K97" i="36"/>
  <c r="K96" i="36"/>
  <c r="K95" i="36"/>
  <c r="K94" i="36"/>
  <c r="K93" i="36"/>
  <c r="K92" i="36"/>
  <c r="K91" i="36"/>
  <c r="K90" i="36"/>
  <c r="K89" i="36"/>
  <c r="K88" i="36"/>
  <c r="K87" i="36"/>
  <c r="K86" i="36"/>
  <c r="J156" i="36"/>
  <c r="J155" i="36"/>
  <c r="J154" i="36"/>
  <c r="J153" i="36"/>
  <c r="J152" i="36"/>
  <c r="J151" i="36"/>
  <c r="J150" i="36"/>
  <c r="J149" i="36"/>
  <c r="J148" i="36"/>
  <c r="J147" i="36"/>
  <c r="J146" i="36"/>
  <c r="J145" i="36"/>
  <c r="J144" i="36"/>
  <c r="J143" i="36"/>
  <c r="J142" i="36"/>
  <c r="J141" i="36"/>
  <c r="J140" i="36"/>
  <c r="J139" i="36"/>
  <c r="J138" i="36"/>
  <c r="J137" i="36"/>
  <c r="J136" i="36"/>
  <c r="J135" i="36"/>
  <c r="J134" i="36"/>
  <c r="J133" i="36"/>
  <c r="J132" i="36"/>
  <c r="J131" i="36"/>
  <c r="J130" i="36"/>
  <c r="J129" i="36"/>
  <c r="J128" i="36"/>
  <c r="J127" i="36"/>
  <c r="J126" i="36"/>
  <c r="J125" i="36"/>
  <c r="J124" i="36"/>
  <c r="J123" i="36"/>
  <c r="J122" i="36"/>
  <c r="J121" i="36"/>
  <c r="J120" i="36"/>
  <c r="J119" i="36"/>
  <c r="J118" i="36"/>
  <c r="J117" i="36"/>
  <c r="J116" i="36"/>
  <c r="J115" i="36"/>
  <c r="J114" i="36"/>
  <c r="J113" i="36"/>
  <c r="J112" i="36"/>
  <c r="J111" i="36"/>
  <c r="J110" i="36"/>
  <c r="J109" i="36"/>
  <c r="J108" i="36"/>
  <c r="J107" i="36"/>
  <c r="J106" i="36"/>
  <c r="J105" i="36"/>
  <c r="J104" i="36"/>
  <c r="J103" i="36"/>
  <c r="J102" i="36"/>
  <c r="J101" i="36"/>
  <c r="J100" i="36"/>
  <c r="J99" i="36"/>
  <c r="J98" i="36"/>
  <c r="J97" i="36"/>
  <c r="J96" i="36"/>
  <c r="J95" i="36"/>
  <c r="J94" i="36"/>
  <c r="J93" i="36"/>
  <c r="J92" i="36"/>
  <c r="J91" i="36"/>
  <c r="J90" i="36"/>
  <c r="J89" i="36"/>
  <c r="J88" i="36"/>
  <c r="J87" i="36"/>
  <c r="J86" i="36"/>
  <c r="W165" i="36"/>
  <c r="I156" i="11"/>
  <c r="I155" i="11"/>
  <c r="I154" i="11"/>
  <c r="I153" i="11"/>
  <c r="I152" i="11"/>
  <c r="I151" i="11"/>
  <c r="I150" i="11"/>
  <c r="I149" i="11"/>
  <c r="I148" i="11"/>
  <c r="I147" i="11"/>
  <c r="I146" i="11"/>
  <c r="I145" i="11"/>
  <c r="I144" i="11"/>
  <c r="I143" i="11"/>
  <c r="I142" i="11"/>
  <c r="I141" i="11"/>
  <c r="I140" i="11"/>
  <c r="I139" i="11"/>
  <c r="I138" i="11"/>
  <c r="I137" i="11"/>
  <c r="I136" i="11"/>
  <c r="I135" i="11"/>
  <c r="I134" i="11"/>
  <c r="I133" i="11"/>
  <c r="I132" i="11"/>
  <c r="I131"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J156" i="11"/>
  <c r="J155" i="11"/>
  <c r="J154" i="11"/>
  <c r="J153" i="11"/>
  <c r="J152" i="11"/>
  <c r="J151" i="11"/>
  <c r="J150" i="11"/>
  <c r="J149" i="11"/>
  <c r="J148" i="11"/>
  <c r="J147" i="11"/>
  <c r="J146" i="11"/>
  <c r="J145" i="11"/>
  <c r="J144" i="11"/>
  <c r="J143" i="11"/>
  <c r="J142" i="11"/>
  <c r="J141" i="11"/>
  <c r="J140" i="11"/>
  <c r="J139" i="11"/>
  <c r="J138" i="11"/>
  <c r="J137" i="11"/>
  <c r="J136" i="11"/>
  <c r="J135" i="11"/>
  <c r="J134" i="11"/>
  <c r="J133" i="11"/>
  <c r="J132" i="11"/>
  <c r="J131" i="11"/>
  <c r="J130" i="11"/>
  <c r="J129" i="11"/>
  <c r="J128" i="11"/>
  <c r="J127" i="11"/>
  <c r="J126" i="11"/>
  <c r="J125" i="11"/>
  <c r="J124" i="11"/>
  <c r="J123" i="11"/>
  <c r="J122" i="11"/>
  <c r="J121" i="11"/>
  <c r="J120" i="11"/>
  <c r="J119" i="11"/>
  <c r="J118" i="11"/>
  <c r="J117" i="11"/>
  <c r="J116" i="11"/>
  <c r="J115" i="11"/>
  <c r="J114" i="11"/>
  <c r="J113" i="11"/>
  <c r="J112" i="11"/>
  <c r="J111" i="11"/>
  <c r="J110" i="11"/>
  <c r="J109" i="11"/>
  <c r="J108" i="11"/>
  <c r="J107" i="11"/>
  <c r="J106" i="11"/>
  <c r="J105" i="11"/>
  <c r="J104" i="11"/>
  <c r="J103" i="11"/>
  <c r="J102" i="11"/>
  <c r="J101" i="11"/>
  <c r="J100" i="11"/>
  <c r="J99" i="11"/>
  <c r="J98" i="11"/>
  <c r="J97" i="11"/>
  <c r="J96" i="11"/>
  <c r="J95" i="11"/>
  <c r="J94" i="11"/>
  <c r="J93" i="11"/>
  <c r="J92" i="11"/>
  <c r="J91" i="11"/>
  <c r="J90" i="11"/>
  <c r="J89" i="11"/>
  <c r="J88" i="11"/>
  <c r="J87" i="11"/>
  <c r="J86" i="11"/>
  <c r="L171" i="38"/>
  <c r="L243" i="38" s="1"/>
  <c r="L315" i="38" s="1"/>
  <c r="L175" i="38"/>
  <c r="L247" i="38" s="1"/>
  <c r="L319" i="38" s="1"/>
  <c r="L179" i="38"/>
  <c r="L251" i="38" s="1"/>
  <c r="L323" i="38" s="1"/>
  <c r="L183" i="38"/>
  <c r="L255" i="38" s="1"/>
  <c r="L327" i="38" s="1"/>
  <c r="L187" i="38"/>
  <c r="L259" i="38" s="1"/>
  <c r="L331" i="38" s="1"/>
  <c r="L191" i="38"/>
  <c r="L263" i="38" s="1"/>
  <c r="L335" i="38" s="1"/>
  <c r="L195" i="38"/>
  <c r="L267" i="38" s="1"/>
  <c r="L339" i="38" s="1"/>
  <c r="L199" i="38"/>
  <c r="L271" i="38" s="1"/>
  <c r="L343" i="38" s="1"/>
  <c r="L203" i="38"/>
  <c r="L275" i="38" s="1"/>
  <c r="L347" i="38" s="1"/>
  <c r="L207" i="38"/>
  <c r="L279" i="38" s="1"/>
  <c r="L351" i="38" s="1"/>
  <c r="L211" i="38"/>
  <c r="L283" i="38" s="1"/>
  <c r="L355" i="38" s="1"/>
  <c r="L215" i="38"/>
  <c r="L287" i="38" s="1"/>
  <c r="L359" i="38" s="1"/>
  <c r="L219" i="38"/>
  <c r="L291" i="38" s="1"/>
  <c r="L363" i="38" s="1"/>
  <c r="L223" i="38"/>
  <c r="L295" i="38" s="1"/>
  <c r="L367" i="38" s="1"/>
  <c r="L227" i="38"/>
  <c r="L299" i="38" s="1"/>
  <c r="L371" i="38" s="1"/>
  <c r="L231" i="38"/>
  <c r="L303" i="38" s="1"/>
  <c r="L375" i="38" s="1"/>
  <c r="L235" i="38"/>
  <c r="L307" i="38" s="1"/>
  <c r="L379" i="38" s="1"/>
  <c r="L239" i="38"/>
  <c r="L311" i="38" s="1"/>
  <c r="L383" i="38" s="1"/>
  <c r="X106" i="38"/>
  <c r="X151" i="38"/>
  <c r="O122" i="37"/>
  <c r="Q156" i="37"/>
  <c r="Q155" i="37"/>
  <c r="Q153" i="37"/>
  <c r="Q152" i="37"/>
  <c r="Q151" i="37"/>
  <c r="Q150" i="37"/>
  <c r="Q149" i="37"/>
  <c r="Q148" i="37"/>
  <c r="Q147" i="37"/>
  <c r="Q146" i="37"/>
  <c r="Q145" i="37"/>
  <c r="Q144" i="37"/>
  <c r="Q143" i="37"/>
  <c r="Q142" i="37"/>
  <c r="Q141" i="37"/>
  <c r="Q140" i="37"/>
  <c r="Q139" i="37"/>
  <c r="Q138" i="37"/>
  <c r="Q137" i="37"/>
  <c r="Q136" i="37"/>
  <c r="Q135" i="37"/>
  <c r="Q134" i="37"/>
  <c r="Q133" i="37"/>
  <c r="Q132" i="37"/>
  <c r="Q131" i="37"/>
  <c r="Q130" i="37"/>
  <c r="Q129" i="37"/>
  <c r="Q128" i="37"/>
  <c r="Q127" i="37"/>
  <c r="Q126" i="37"/>
  <c r="Q125" i="37"/>
  <c r="Q124" i="37"/>
  <c r="Q123" i="37"/>
  <c r="Q122" i="37"/>
  <c r="Q121" i="37"/>
  <c r="Q120" i="37"/>
  <c r="Q119" i="37"/>
  <c r="Q118" i="37"/>
  <c r="Q117" i="37"/>
  <c r="Q116" i="37"/>
  <c r="Q115" i="37"/>
  <c r="Q114" i="37"/>
  <c r="Q113" i="37"/>
  <c r="Q112" i="37"/>
  <c r="Q111" i="37"/>
  <c r="Q110" i="37"/>
  <c r="Q109" i="37"/>
  <c r="Q108" i="37"/>
  <c r="Q107" i="37"/>
  <c r="Q106" i="37"/>
  <c r="Q105" i="37"/>
  <c r="Q104" i="37"/>
  <c r="Q103" i="37"/>
  <c r="Q102" i="37"/>
  <c r="Q101" i="37"/>
  <c r="Q100" i="37"/>
  <c r="Q99" i="37"/>
  <c r="Q98" i="37"/>
  <c r="Q97" i="37"/>
  <c r="Q96" i="37"/>
  <c r="Q95" i="37"/>
  <c r="Q94" i="37"/>
  <c r="Q93" i="37"/>
  <c r="Q92" i="37"/>
  <c r="Q91" i="37"/>
  <c r="Q90" i="37"/>
  <c r="Q89" i="37"/>
  <c r="Q88" i="37"/>
  <c r="Q87" i="37"/>
  <c r="Q86" i="37"/>
  <c r="Q154" i="37"/>
  <c r="O151" i="37"/>
  <c r="AP383" i="37"/>
  <c r="AP384" i="37"/>
  <c r="AP381" i="37"/>
  <c r="AP377" i="37"/>
  <c r="AP373" i="37"/>
  <c r="AP369" i="37"/>
  <c r="AP365" i="37"/>
  <c r="AP361" i="37"/>
  <c r="AP357" i="37"/>
  <c r="AP353" i="37"/>
  <c r="AP349" i="37"/>
  <c r="AP345" i="37"/>
  <c r="AP341" i="37"/>
  <c r="AP337" i="37"/>
  <c r="AP333" i="37"/>
  <c r="AP329" i="37"/>
  <c r="AP325" i="37"/>
  <c r="AP321" i="37"/>
  <c r="AP317" i="37"/>
  <c r="AP382" i="37"/>
  <c r="AP378" i="37"/>
  <c r="AP374" i="37"/>
  <c r="AP370" i="37"/>
  <c r="AP366" i="37"/>
  <c r="AP362" i="37"/>
  <c r="AP358" i="37"/>
  <c r="AP354" i="37"/>
  <c r="AP350" i="37"/>
  <c r="AP346" i="37"/>
  <c r="AP342" i="37"/>
  <c r="AP338" i="37"/>
  <c r="AP334" i="37"/>
  <c r="AP330" i="37"/>
  <c r="AP326" i="37"/>
  <c r="AP322" i="37"/>
  <c r="AP318" i="37"/>
  <c r="AP314" i="37"/>
  <c r="AP379" i="37"/>
  <c r="AP375" i="37"/>
  <c r="AP371" i="37"/>
  <c r="AP367" i="37"/>
  <c r="AP363" i="37"/>
  <c r="AP359" i="37"/>
  <c r="AP355" i="37"/>
  <c r="AP351" i="37"/>
  <c r="AP347" i="37"/>
  <c r="AP343" i="37"/>
  <c r="AP339" i="37"/>
  <c r="AP335" i="37"/>
  <c r="AP331" i="37"/>
  <c r="AP327" i="37"/>
  <c r="AP323" i="37"/>
  <c r="AP380" i="37"/>
  <c r="AP376" i="37"/>
  <c r="AP372" i="37"/>
  <c r="AP368" i="37"/>
  <c r="AP364" i="37"/>
  <c r="AP360" i="37"/>
  <c r="AP356" i="37"/>
  <c r="AP352" i="37"/>
  <c r="AP348" i="37"/>
  <c r="AP344" i="37"/>
  <c r="AP340" i="37"/>
  <c r="AP336" i="37"/>
  <c r="AP332" i="37"/>
  <c r="AP328" i="37"/>
  <c r="AP324" i="37"/>
  <c r="AP320" i="37"/>
  <c r="AP316" i="37"/>
  <c r="AP315" i="37"/>
  <c r="AP319" i="37"/>
  <c r="O136" i="37"/>
  <c r="O90" i="37"/>
  <c r="K165" i="37"/>
  <c r="O113" i="37"/>
  <c r="J165" i="37"/>
  <c r="L170" i="36"/>
  <c r="L242" i="36" s="1"/>
  <c r="L314" i="36" s="1"/>
  <c r="L174" i="36"/>
  <c r="L246" i="36" s="1"/>
  <c r="L318" i="36" s="1"/>
  <c r="L178" i="36"/>
  <c r="L250" i="36" s="1"/>
  <c r="L322" i="36" s="1"/>
  <c r="L182" i="36"/>
  <c r="L254" i="36" s="1"/>
  <c r="L326" i="36" s="1"/>
  <c r="L186" i="36"/>
  <c r="L258" i="36" s="1"/>
  <c r="L330" i="36" s="1"/>
  <c r="L190" i="36"/>
  <c r="L262" i="36" s="1"/>
  <c r="L334" i="36" s="1"/>
  <c r="L194" i="36"/>
  <c r="L266" i="36" s="1"/>
  <c r="L338" i="36" s="1"/>
  <c r="L198" i="36"/>
  <c r="L270" i="36" s="1"/>
  <c r="L342" i="36" s="1"/>
  <c r="L202" i="36"/>
  <c r="L274" i="36" s="1"/>
  <c r="L346" i="36" s="1"/>
  <c r="L206" i="36"/>
  <c r="L278" i="36" s="1"/>
  <c r="L350" i="36" s="1"/>
  <c r="L210" i="36"/>
  <c r="L282" i="36" s="1"/>
  <c r="L354" i="36" s="1"/>
  <c r="L214" i="36"/>
  <c r="L286" i="36" s="1"/>
  <c r="L358" i="36" s="1"/>
  <c r="L218" i="36"/>
  <c r="L290" i="36" s="1"/>
  <c r="L362" i="36" s="1"/>
  <c r="L222" i="36"/>
  <c r="L294" i="36" s="1"/>
  <c r="L366" i="36" s="1"/>
  <c r="L226" i="36"/>
  <c r="L298" i="36" s="1"/>
  <c r="L370" i="36" s="1"/>
  <c r="L233" i="36"/>
  <c r="L305" i="36" s="1"/>
  <c r="L377" i="36" s="1"/>
  <c r="L237" i="36"/>
  <c r="L309" i="36" s="1"/>
  <c r="L381" i="36" s="1"/>
  <c r="X138" i="36"/>
  <c r="X119" i="36"/>
  <c r="P156" i="36"/>
  <c r="P155" i="36"/>
  <c r="P154" i="36"/>
  <c r="P153" i="36"/>
  <c r="P152" i="36"/>
  <c r="P151" i="36"/>
  <c r="P150" i="36"/>
  <c r="P149" i="36"/>
  <c r="P148" i="36"/>
  <c r="P147" i="36"/>
  <c r="P146" i="36"/>
  <c r="P145" i="36"/>
  <c r="P144" i="36"/>
  <c r="P143" i="36"/>
  <c r="P142" i="36"/>
  <c r="P141" i="36"/>
  <c r="P140" i="36"/>
  <c r="P139" i="36"/>
  <c r="P138" i="36"/>
  <c r="P137" i="36"/>
  <c r="P136" i="36"/>
  <c r="P135" i="36"/>
  <c r="P134" i="36"/>
  <c r="P133" i="36"/>
  <c r="P132" i="36"/>
  <c r="P131" i="36"/>
  <c r="P130" i="36"/>
  <c r="P129" i="36"/>
  <c r="P128" i="36"/>
  <c r="P127" i="36"/>
  <c r="P126" i="36"/>
  <c r="P125" i="36"/>
  <c r="P124" i="36"/>
  <c r="P123" i="36"/>
  <c r="P122" i="36"/>
  <c r="P121" i="36"/>
  <c r="P120" i="36"/>
  <c r="P119" i="36"/>
  <c r="P118" i="36"/>
  <c r="P117" i="36"/>
  <c r="P116" i="36"/>
  <c r="P115" i="36"/>
  <c r="P114" i="36"/>
  <c r="P113" i="36"/>
  <c r="P112" i="36"/>
  <c r="P111" i="36"/>
  <c r="P110" i="36"/>
  <c r="P109" i="36"/>
  <c r="P108" i="36"/>
  <c r="P107" i="36"/>
  <c r="P106" i="36"/>
  <c r="P105" i="36"/>
  <c r="P104" i="36"/>
  <c r="P103" i="36"/>
  <c r="P102" i="36"/>
  <c r="P101" i="36"/>
  <c r="P100" i="36"/>
  <c r="P99" i="36"/>
  <c r="P98" i="36"/>
  <c r="P97" i="36"/>
  <c r="P96" i="36"/>
  <c r="P95" i="36"/>
  <c r="P94" i="36"/>
  <c r="P93" i="36"/>
  <c r="P92" i="36"/>
  <c r="P91" i="36"/>
  <c r="P90" i="36"/>
  <c r="P89" i="36"/>
  <c r="P88" i="36"/>
  <c r="P87" i="36"/>
  <c r="P86" i="36"/>
  <c r="L220" i="11"/>
  <c r="L292" i="11" s="1"/>
  <c r="L364" i="11" s="1"/>
  <c r="L173" i="11"/>
  <c r="L245" i="11" s="1"/>
  <c r="L317" i="11" s="1"/>
  <c r="L177" i="11"/>
  <c r="L249" i="11" s="1"/>
  <c r="L321" i="11" s="1"/>
  <c r="L181" i="11"/>
  <c r="L253" i="11" s="1"/>
  <c r="L325" i="11" s="1"/>
  <c r="L185" i="11"/>
  <c r="L257" i="11" s="1"/>
  <c r="L329" i="11" s="1"/>
  <c r="L189" i="11"/>
  <c r="L261" i="11" s="1"/>
  <c r="L333" i="11" s="1"/>
  <c r="L193" i="11"/>
  <c r="L265" i="11" s="1"/>
  <c r="L337" i="11" s="1"/>
  <c r="L197" i="11"/>
  <c r="L269" i="11" s="1"/>
  <c r="L341" i="11" s="1"/>
  <c r="L201" i="11"/>
  <c r="L273" i="11" s="1"/>
  <c r="L345" i="11" s="1"/>
  <c r="L205" i="11"/>
  <c r="L277" i="11" s="1"/>
  <c r="L349" i="11" s="1"/>
  <c r="L209" i="11"/>
  <c r="L281" i="11" s="1"/>
  <c r="L353" i="11" s="1"/>
  <c r="L213" i="11"/>
  <c r="L285" i="11" s="1"/>
  <c r="L357" i="11" s="1"/>
  <c r="L217" i="11"/>
  <c r="L289" i="11" s="1"/>
  <c r="L361" i="11" s="1"/>
  <c r="L224" i="11"/>
  <c r="L296" i="11" s="1"/>
  <c r="L368" i="11" s="1"/>
  <c r="L228" i="11"/>
  <c r="L300" i="11" s="1"/>
  <c r="L372" i="11" s="1"/>
  <c r="L232" i="11"/>
  <c r="L304" i="11" s="1"/>
  <c r="L376" i="11" s="1"/>
  <c r="L236" i="11"/>
  <c r="L308" i="11" s="1"/>
  <c r="L380" i="11" s="1"/>
  <c r="L240" i="11"/>
  <c r="L312" i="11" s="1"/>
  <c r="L384" i="11" s="1"/>
  <c r="X128" i="38"/>
  <c r="X88" i="38"/>
  <c r="X121" i="38"/>
  <c r="R155" i="38"/>
  <c r="R154" i="38"/>
  <c r="R153" i="38"/>
  <c r="R152" i="38"/>
  <c r="R151" i="38"/>
  <c r="R150" i="38"/>
  <c r="R149" i="38"/>
  <c r="R148" i="38"/>
  <c r="R147" i="38"/>
  <c r="R146" i="38"/>
  <c r="R145" i="38"/>
  <c r="R144" i="38"/>
  <c r="R143" i="38"/>
  <c r="R142" i="38"/>
  <c r="R141" i="38"/>
  <c r="R140" i="38"/>
  <c r="R139" i="38"/>
  <c r="R138" i="38"/>
  <c r="R137" i="38"/>
  <c r="R136" i="38"/>
  <c r="R135" i="38"/>
  <c r="R134" i="38"/>
  <c r="R133" i="38"/>
  <c r="R132" i="38"/>
  <c r="R131" i="38"/>
  <c r="R130" i="38"/>
  <c r="R129" i="38"/>
  <c r="R128" i="38"/>
  <c r="R127" i="38"/>
  <c r="R126" i="38"/>
  <c r="R125" i="38"/>
  <c r="R124" i="38"/>
  <c r="R123" i="38"/>
  <c r="R122" i="38"/>
  <c r="R121" i="38"/>
  <c r="R120" i="38"/>
  <c r="R119" i="38"/>
  <c r="R118" i="38"/>
  <c r="R117" i="38"/>
  <c r="R116" i="38"/>
  <c r="R115" i="38"/>
  <c r="R114" i="38"/>
  <c r="R113" i="38"/>
  <c r="R112" i="38"/>
  <c r="R111" i="38"/>
  <c r="R110" i="38"/>
  <c r="R109" i="38"/>
  <c r="R108" i="38"/>
  <c r="R107" i="38"/>
  <c r="R106" i="38"/>
  <c r="R105" i="38"/>
  <c r="R104" i="38"/>
  <c r="R103" i="38"/>
  <c r="R102" i="38"/>
  <c r="R101" i="38"/>
  <c r="R100" i="38"/>
  <c r="R99" i="38"/>
  <c r="R98" i="38"/>
  <c r="R97" i="38"/>
  <c r="R96" i="38"/>
  <c r="R95" i="38"/>
  <c r="R94" i="38"/>
  <c r="R93" i="38"/>
  <c r="R92" i="38"/>
  <c r="R91" i="38"/>
  <c r="R90" i="38"/>
  <c r="R89" i="38"/>
  <c r="R88" i="38"/>
  <c r="R87" i="38"/>
  <c r="R86" i="38"/>
  <c r="R156" i="38"/>
  <c r="X150" i="38"/>
  <c r="X131" i="38"/>
  <c r="O150" i="37"/>
  <c r="O115" i="37"/>
  <c r="O148" i="37"/>
  <c r="O93" i="37"/>
  <c r="L170" i="37"/>
  <c r="L174" i="37"/>
  <c r="L178" i="37"/>
  <c r="L182" i="37"/>
  <c r="L186" i="37"/>
  <c r="L190" i="37"/>
  <c r="L194" i="37"/>
  <c r="L198" i="37"/>
  <c r="L202" i="37"/>
  <c r="L206" i="37"/>
  <c r="L210" i="37"/>
  <c r="L214" i="37"/>
  <c r="L218" i="37"/>
  <c r="L222" i="37"/>
  <c r="L226" i="37"/>
  <c r="L230" i="37"/>
  <c r="L234" i="37"/>
  <c r="L239" i="37"/>
  <c r="O109" i="37"/>
  <c r="X112" i="36"/>
  <c r="X105" i="36"/>
  <c r="X134" i="36"/>
  <c r="M156" i="36"/>
  <c r="M155" i="36"/>
  <c r="M154" i="36"/>
  <c r="M153" i="36"/>
  <c r="M152" i="36"/>
  <c r="M151" i="36"/>
  <c r="M150" i="36"/>
  <c r="M149" i="36"/>
  <c r="M148" i="36"/>
  <c r="M147" i="36"/>
  <c r="M146" i="36"/>
  <c r="M145" i="36"/>
  <c r="M144" i="36"/>
  <c r="M143" i="36"/>
  <c r="M142" i="36"/>
  <c r="M141" i="36"/>
  <c r="M140" i="36"/>
  <c r="M139" i="36"/>
  <c r="M138" i="36"/>
  <c r="M137" i="36"/>
  <c r="M136" i="36"/>
  <c r="M135" i="36"/>
  <c r="M134" i="36"/>
  <c r="M133" i="36"/>
  <c r="M132" i="36"/>
  <c r="M131" i="36"/>
  <c r="M130" i="36"/>
  <c r="M129" i="36"/>
  <c r="M128" i="36"/>
  <c r="M127" i="36"/>
  <c r="M126" i="36"/>
  <c r="M125" i="36"/>
  <c r="M124" i="36"/>
  <c r="M123" i="36"/>
  <c r="M122" i="36"/>
  <c r="M121" i="36"/>
  <c r="M120" i="36"/>
  <c r="M119" i="36"/>
  <c r="M118" i="36"/>
  <c r="M117" i="36"/>
  <c r="M116" i="36"/>
  <c r="M115" i="36"/>
  <c r="M114" i="36"/>
  <c r="M113" i="36"/>
  <c r="M112" i="36"/>
  <c r="M111" i="36"/>
  <c r="M110" i="36"/>
  <c r="M109" i="36"/>
  <c r="M108" i="36"/>
  <c r="M107" i="36"/>
  <c r="M106" i="36"/>
  <c r="M105" i="36"/>
  <c r="M104" i="36"/>
  <c r="M103" i="36"/>
  <c r="M102" i="36"/>
  <c r="M101" i="36"/>
  <c r="M100" i="36"/>
  <c r="M99" i="36"/>
  <c r="M98" i="36"/>
  <c r="M97" i="36"/>
  <c r="M96" i="36"/>
  <c r="M95" i="36"/>
  <c r="M94" i="36"/>
  <c r="M93" i="36"/>
  <c r="M92" i="36"/>
  <c r="M91" i="36"/>
  <c r="M90" i="36"/>
  <c r="M89" i="36"/>
  <c r="M88" i="36"/>
  <c r="M87" i="36"/>
  <c r="M86" i="36"/>
  <c r="X115" i="36"/>
  <c r="K156" i="11"/>
  <c r="K155" i="11"/>
  <c r="K154" i="11"/>
  <c r="K153" i="11"/>
  <c r="K152" i="11"/>
  <c r="K151" i="11"/>
  <c r="K150" i="11"/>
  <c r="K149" i="11"/>
  <c r="K148" i="11"/>
  <c r="K147" i="11"/>
  <c r="K146" i="11"/>
  <c r="K145" i="11"/>
  <c r="K144" i="11"/>
  <c r="K143" i="11"/>
  <c r="K142" i="11"/>
  <c r="K141" i="11"/>
  <c r="K140" i="11"/>
  <c r="K139" i="11"/>
  <c r="K138" i="11"/>
  <c r="K137" i="11"/>
  <c r="K136" i="11"/>
  <c r="K135" i="11"/>
  <c r="K134" i="11"/>
  <c r="K133" i="11"/>
  <c r="K132" i="11"/>
  <c r="K131" i="11"/>
  <c r="K130" i="11"/>
  <c r="K129" i="11"/>
  <c r="K128" i="11"/>
  <c r="K127" i="11"/>
  <c r="K126" i="11"/>
  <c r="K125" i="11"/>
  <c r="K124" i="11"/>
  <c r="K123" i="11"/>
  <c r="K122" i="11"/>
  <c r="K121" i="11"/>
  <c r="K120" i="11"/>
  <c r="K119" i="11"/>
  <c r="K118" i="11"/>
  <c r="K117" i="11"/>
  <c r="K116" i="11"/>
  <c r="K115" i="11"/>
  <c r="K114" i="11"/>
  <c r="K113" i="11"/>
  <c r="K112" i="11"/>
  <c r="K111" i="11"/>
  <c r="K110" i="11"/>
  <c r="K109" i="11"/>
  <c r="K108" i="11"/>
  <c r="K107" i="11"/>
  <c r="K106" i="11"/>
  <c r="K105" i="11"/>
  <c r="K104" i="11"/>
  <c r="K103" i="11"/>
  <c r="K102" i="11"/>
  <c r="K101" i="11"/>
  <c r="K100" i="11"/>
  <c r="K99" i="11"/>
  <c r="K98" i="11"/>
  <c r="K97" i="11"/>
  <c r="K96" i="11"/>
  <c r="K95" i="11"/>
  <c r="K94" i="11"/>
  <c r="K93" i="11"/>
  <c r="K92" i="11"/>
  <c r="K91" i="11"/>
  <c r="K90" i="11"/>
  <c r="K89" i="11"/>
  <c r="K88" i="11"/>
  <c r="K87" i="11"/>
  <c r="K86" i="11"/>
  <c r="R156" i="11"/>
  <c r="R155" i="11"/>
  <c r="R154" i="11"/>
  <c r="R153" i="11"/>
  <c r="R152" i="11"/>
  <c r="R151" i="11"/>
  <c r="R150" i="11"/>
  <c r="R149" i="11"/>
  <c r="R148" i="11"/>
  <c r="R147" i="11"/>
  <c r="R146" i="11"/>
  <c r="R145" i="11"/>
  <c r="R144" i="11"/>
  <c r="R143" i="11"/>
  <c r="R142" i="11"/>
  <c r="R141" i="11"/>
  <c r="R140" i="11"/>
  <c r="R139" i="11"/>
  <c r="R138" i="11"/>
  <c r="R137" i="11"/>
  <c r="R136" i="11"/>
  <c r="R135" i="11"/>
  <c r="R134" i="11"/>
  <c r="R133" i="11"/>
  <c r="R132" i="11"/>
  <c r="R131" i="11"/>
  <c r="R130" i="11"/>
  <c r="R129" i="11"/>
  <c r="R128" i="11"/>
  <c r="R127" i="11"/>
  <c r="R126" i="11"/>
  <c r="R125" i="11"/>
  <c r="R124" i="11"/>
  <c r="R123" i="11"/>
  <c r="R122" i="11"/>
  <c r="R121" i="11"/>
  <c r="R120" i="11"/>
  <c r="R119" i="11"/>
  <c r="R118" i="11"/>
  <c r="R117" i="11"/>
  <c r="R116" i="11"/>
  <c r="R115" i="11"/>
  <c r="R114" i="11"/>
  <c r="R113" i="11"/>
  <c r="R112" i="11"/>
  <c r="R111" i="11"/>
  <c r="R110" i="11"/>
  <c r="R109" i="11"/>
  <c r="R108" i="11"/>
  <c r="R107" i="11"/>
  <c r="R106" i="11"/>
  <c r="R105" i="11"/>
  <c r="R104" i="11"/>
  <c r="R103" i="11"/>
  <c r="R102" i="11"/>
  <c r="R101" i="11"/>
  <c r="R100" i="11"/>
  <c r="R99" i="11"/>
  <c r="R98" i="11"/>
  <c r="R97" i="11"/>
  <c r="R96" i="11"/>
  <c r="R95" i="11"/>
  <c r="R94" i="11"/>
  <c r="R93" i="11"/>
  <c r="R92" i="11"/>
  <c r="R91" i="11"/>
  <c r="R90" i="11"/>
  <c r="R89" i="11"/>
  <c r="R88" i="11"/>
  <c r="R87" i="11"/>
  <c r="R86" i="11"/>
  <c r="AR327" i="11"/>
  <c r="X156" i="38"/>
  <c r="X124" i="38"/>
  <c r="X87" i="38"/>
  <c r="AO384" i="38"/>
  <c r="AO380" i="38"/>
  <c r="AO376" i="38"/>
  <c r="AO383" i="38"/>
  <c r="AO378" i="38"/>
  <c r="AO373" i="38"/>
  <c r="AO379" i="38"/>
  <c r="AO374" i="38"/>
  <c r="AO381" i="38"/>
  <c r="AO375" i="38"/>
  <c r="AO372" i="38"/>
  <c r="AO382" i="38"/>
  <c r="AO377" i="38"/>
  <c r="AO369" i="38"/>
  <c r="AO365" i="38"/>
  <c r="AO361" i="38"/>
  <c r="AO357" i="38"/>
  <c r="AO353" i="38"/>
  <c r="AO370" i="38"/>
  <c r="AO364" i="38"/>
  <c r="AO366" i="38"/>
  <c r="AO360" i="38"/>
  <c r="AO355" i="38"/>
  <c r="AO350" i="38"/>
  <c r="AO367" i="38"/>
  <c r="AO362" i="38"/>
  <c r="AO356" i="38"/>
  <c r="AO351" i="38"/>
  <c r="AO371" i="38"/>
  <c r="AO368" i="38"/>
  <c r="AO363" i="38"/>
  <c r="AO358" i="38"/>
  <c r="AO352" i="38"/>
  <c r="AO348" i="38"/>
  <c r="AO354" i="38"/>
  <c r="AO349" i="38"/>
  <c r="AO347" i="38"/>
  <c r="AO343" i="38"/>
  <c r="AO339" i="38"/>
  <c r="AO335" i="38"/>
  <c r="AO331" i="38"/>
  <c r="AO327" i="38"/>
  <c r="AO323" i="38"/>
  <c r="AO319" i="38"/>
  <c r="AO344" i="38"/>
  <c r="AO340" i="38"/>
  <c r="AO336" i="38"/>
  <c r="AO332" i="38"/>
  <c r="AO328" i="38"/>
  <c r="AO324" i="38"/>
  <c r="AO320" i="38"/>
  <c r="AO316" i="38"/>
  <c r="AO345" i="38"/>
  <c r="AO341" i="38"/>
  <c r="AO337" i="38"/>
  <c r="AO333" i="38"/>
  <c r="AO329" i="38"/>
  <c r="AO325" i="38"/>
  <c r="AO321" i="38"/>
  <c r="AO317" i="38"/>
  <c r="AO359" i="38"/>
  <c r="AO346" i="38"/>
  <c r="AO342" i="38"/>
  <c r="AO338" i="38"/>
  <c r="AO334" i="38"/>
  <c r="AO330" i="38"/>
  <c r="AO326" i="38"/>
  <c r="AO322" i="38"/>
  <c r="AO318" i="38"/>
  <c r="AO314" i="38"/>
  <c r="AO315" i="38"/>
  <c r="X149" i="38"/>
  <c r="X146" i="38"/>
  <c r="H156" i="38"/>
  <c r="H155" i="38"/>
  <c r="H154" i="38"/>
  <c r="H153" i="38"/>
  <c r="H152" i="38"/>
  <c r="H151" i="38"/>
  <c r="H150" i="38"/>
  <c r="H149" i="38"/>
  <c r="H148" i="38"/>
  <c r="H147" i="38"/>
  <c r="H146" i="38"/>
  <c r="H145" i="38"/>
  <c r="H144" i="38"/>
  <c r="H143" i="38"/>
  <c r="H142" i="38"/>
  <c r="H141" i="38"/>
  <c r="H140" i="38"/>
  <c r="H139" i="38"/>
  <c r="H138" i="38"/>
  <c r="H137" i="38"/>
  <c r="H136" i="38"/>
  <c r="H135" i="38"/>
  <c r="H134" i="38"/>
  <c r="H133" i="38"/>
  <c r="H132" i="38"/>
  <c r="H131" i="38"/>
  <c r="H130" i="38"/>
  <c r="H129" i="38"/>
  <c r="H128" i="38"/>
  <c r="H127" i="38"/>
  <c r="H126" i="38"/>
  <c r="H125" i="38"/>
  <c r="H124" i="38"/>
  <c r="H123" i="38"/>
  <c r="H122" i="38"/>
  <c r="H121" i="38"/>
  <c r="H120" i="38"/>
  <c r="H119" i="38"/>
  <c r="H118" i="38"/>
  <c r="H117" i="38"/>
  <c r="H116" i="38"/>
  <c r="H115" i="38"/>
  <c r="H114" i="38"/>
  <c r="H113" i="38"/>
  <c r="H112" i="38"/>
  <c r="H111" i="38"/>
  <c r="H110" i="38"/>
  <c r="H109" i="38"/>
  <c r="H108" i="38"/>
  <c r="H107" i="38"/>
  <c r="H106" i="38"/>
  <c r="H105" i="38"/>
  <c r="H104" i="38"/>
  <c r="H103" i="38"/>
  <c r="H102" i="38"/>
  <c r="H101" i="38"/>
  <c r="H100" i="38"/>
  <c r="H99" i="38"/>
  <c r="H98" i="38"/>
  <c r="H97" i="38"/>
  <c r="H96" i="38"/>
  <c r="H95" i="38"/>
  <c r="H94" i="38"/>
  <c r="H93" i="38"/>
  <c r="H92" i="38"/>
  <c r="H91" i="38"/>
  <c r="H90" i="38"/>
  <c r="H89" i="38"/>
  <c r="H88" i="38"/>
  <c r="H87" i="38"/>
  <c r="H86" i="38"/>
  <c r="X114" i="37"/>
  <c r="O98" i="37"/>
  <c r="I156" i="37"/>
  <c r="I155" i="37"/>
  <c r="I153" i="37"/>
  <c r="I152" i="37"/>
  <c r="I151" i="37"/>
  <c r="I150" i="37"/>
  <c r="I149" i="37"/>
  <c r="I148" i="37"/>
  <c r="I147" i="37"/>
  <c r="I146" i="37"/>
  <c r="I145" i="37"/>
  <c r="I144" i="37"/>
  <c r="I143" i="37"/>
  <c r="I142" i="37"/>
  <c r="I141" i="37"/>
  <c r="I140" i="37"/>
  <c r="I139" i="37"/>
  <c r="I138" i="37"/>
  <c r="I137" i="37"/>
  <c r="I136" i="37"/>
  <c r="I135" i="37"/>
  <c r="I134" i="37"/>
  <c r="I133" i="37"/>
  <c r="I132" i="37"/>
  <c r="I131" i="37"/>
  <c r="I130" i="37"/>
  <c r="I129" i="37"/>
  <c r="I128" i="37"/>
  <c r="I127" i="37"/>
  <c r="I126" i="37"/>
  <c r="I125" i="37"/>
  <c r="I124" i="37"/>
  <c r="I123" i="37"/>
  <c r="I122" i="37"/>
  <c r="I121" i="37"/>
  <c r="I120" i="37"/>
  <c r="I119" i="37"/>
  <c r="I118" i="37"/>
  <c r="I117" i="37"/>
  <c r="I116" i="37"/>
  <c r="I115" i="37"/>
  <c r="I114" i="37"/>
  <c r="I113" i="37"/>
  <c r="I112" i="37"/>
  <c r="I111" i="37"/>
  <c r="I110" i="37"/>
  <c r="I109" i="37"/>
  <c r="I108" i="37"/>
  <c r="I107" i="37"/>
  <c r="I106" i="37"/>
  <c r="I105" i="37"/>
  <c r="I104" i="37"/>
  <c r="I103" i="37"/>
  <c r="I102" i="37"/>
  <c r="I101" i="37"/>
  <c r="I100" i="37"/>
  <c r="I99" i="37"/>
  <c r="I98" i="37"/>
  <c r="I97" i="37"/>
  <c r="I96" i="37"/>
  <c r="I95" i="37"/>
  <c r="I94" i="37"/>
  <c r="I93" i="37"/>
  <c r="I92" i="37"/>
  <c r="I91" i="37"/>
  <c r="I90" i="37"/>
  <c r="I89" i="37"/>
  <c r="I88" i="37"/>
  <c r="I87" i="37"/>
  <c r="I86" i="37"/>
  <c r="I154" i="37"/>
  <c r="X143" i="37"/>
  <c r="U160" i="37"/>
  <c r="AW160" i="37"/>
  <c r="AW165" i="37" s="1"/>
  <c r="H165" i="37"/>
  <c r="AV160" i="37"/>
  <c r="AV165" i="37" s="1"/>
  <c r="V160" i="37"/>
  <c r="O112" i="37"/>
  <c r="X96" i="37"/>
  <c r="X137" i="37"/>
  <c r="R155" i="37"/>
  <c r="R154" i="37"/>
  <c r="R156" i="37"/>
  <c r="R153" i="37"/>
  <c r="R152" i="37"/>
  <c r="R151" i="37"/>
  <c r="R150" i="37"/>
  <c r="R149" i="37"/>
  <c r="R148" i="37"/>
  <c r="R147" i="37"/>
  <c r="R146" i="37"/>
  <c r="R145" i="37"/>
  <c r="R144" i="37"/>
  <c r="R143" i="37"/>
  <c r="R142" i="37"/>
  <c r="R141" i="37"/>
  <c r="R140" i="37"/>
  <c r="R139" i="37"/>
  <c r="R138" i="37"/>
  <c r="R137" i="37"/>
  <c r="R136" i="37"/>
  <c r="R135" i="37"/>
  <c r="R134" i="37"/>
  <c r="R133" i="37"/>
  <c r="R132" i="37"/>
  <c r="R131" i="37"/>
  <c r="R130" i="37"/>
  <c r="R129" i="37"/>
  <c r="R128" i="37"/>
  <c r="R127" i="37"/>
  <c r="R126" i="37"/>
  <c r="R125" i="37"/>
  <c r="R124" i="37"/>
  <c r="R123" i="37"/>
  <c r="R122" i="37"/>
  <c r="R121" i="37"/>
  <c r="R120" i="37"/>
  <c r="R119" i="37"/>
  <c r="R118" i="37"/>
  <c r="R117" i="37"/>
  <c r="R116" i="37"/>
  <c r="R115" i="37"/>
  <c r="R114" i="37"/>
  <c r="R113" i="37"/>
  <c r="R112" i="37"/>
  <c r="R111" i="37"/>
  <c r="R110" i="37"/>
  <c r="R109" i="37"/>
  <c r="R108" i="37"/>
  <c r="R107" i="37"/>
  <c r="R106" i="37"/>
  <c r="R105" i="37"/>
  <c r="R104" i="37"/>
  <c r="R103" i="37"/>
  <c r="R102" i="37"/>
  <c r="R101" i="37"/>
  <c r="R100" i="37"/>
  <c r="R99" i="37"/>
  <c r="R98" i="37"/>
  <c r="R97" i="37"/>
  <c r="R96" i="37"/>
  <c r="R95" i="37"/>
  <c r="R94" i="37"/>
  <c r="R93" i="37"/>
  <c r="R92" i="37"/>
  <c r="R91" i="37"/>
  <c r="R90" i="37"/>
  <c r="R89" i="37"/>
  <c r="R88" i="37"/>
  <c r="R87" i="37"/>
  <c r="R86" i="37"/>
  <c r="X108" i="36"/>
  <c r="O91" i="36"/>
  <c r="X133" i="36"/>
  <c r="O117" i="36"/>
  <c r="X130" i="36"/>
  <c r="O114" i="36"/>
  <c r="X143" i="36"/>
  <c r="O382" i="11"/>
  <c r="O378" i="11"/>
  <c r="O374" i="11"/>
  <c r="O370" i="11"/>
  <c r="O383" i="11"/>
  <c r="O379" i="11"/>
  <c r="O375" i="11"/>
  <c r="O371" i="11"/>
  <c r="O367" i="11"/>
  <c r="O384" i="11"/>
  <c r="O380" i="11"/>
  <c r="O376" i="11"/>
  <c r="O372" i="11"/>
  <c r="O368" i="11"/>
  <c r="O364" i="11"/>
  <c r="O381" i="11"/>
  <c r="O377" i="11"/>
  <c r="O449" i="11" s="1"/>
  <c r="O373" i="11"/>
  <c r="O369" i="11"/>
  <c r="O365" i="11"/>
  <c r="O363" i="11"/>
  <c r="O360" i="11"/>
  <c r="O356" i="11"/>
  <c r="O352" i="11"/>
  <c r="O348" i="11"/>
  <c r="O344" i="11"/>
  <c r="O340" i="11"/>
  <c r="O336" i="11"/>
  <c r="O332" i="11"/>
  <c r="O328" i="11"/>
  <c r="O324" i="11"/>
  <c r="O320" i="11"/>
  <c r="O316" i="11"/>
  <c r="O361" i="11"/>
  <c r="O357" i="11"/>
  <c r="O353" i="11"/>
  <c r="O349" i="11"/>
  <c r="O345" i="11"/>
  <c r="O341" i="11"/>
  <c r="O337" i="11"/>
  <c r="O409" i="11" s="1"/>
  <c r="O333" i="11"/>
  <c r="O329" i="11"/>
  <c r="O325" i="11"/>
  <c r="O321" i="11"/>
  <c r="O317" i="11"/>
  <c r="O362" i="11"/>
  <c r="O358" i="11"/>
  <c r="O354" i="11"/>
  <c r="O350" i="11"/>
  <c r="O346" i="11"/>
  <c r="O342" i="11"/>
  <c r="O338" i="11"/>
  <c r="O334" i="11"/>
  <c r="O330" i="11"/>
  <c r="O326" i="11"/>
  <c r="O322" i="11"/>
  <c r="O318" i="11"/>
  <c r="O314" i="11"/>
  <c r="O366" i="11"/>
  <c r="O359" i="11"/>
  <c r="O355" i="11"/>
  <c r="O351" i="11"/>
  <c r="O347" i="11"/>
  <c r="O343" i="11"/>
  <c r="O339" i="11"/>
  <c r="O335" i="11"/>
  <c r="O331" i="11"/>
  <c r="O327" i="11"/>
  <c r="O399" i="11" s="1"/>
  <c r="O323" i="11"/>
  <c r="O319" i="11"/>
  <c r="O315" i="11"/>
  <c r="O108" i="11"/>
  <c r="O140" i="11"/>
  <c r="O123" i="11"/>
  <c r="O139" i="11"/>
  <c r="W156" i="11"/>
  <c r="W155" i="11"/>
  <c r="W154" i="11"/>
  <c r="W153" i="11"/>
  <c r="W152" i="11"/>
  <c r="W151" i="11"/>
  <c r="W150" i="11"/>
  <c r="W149" i="11"/>
  <c r="W148" i="11"/>
  <c r="W147" i="11"/>
  <c r="W146" i="11"/>
  <c r="W145" i="11"/>
  <c r="W144" i="11"/>
  <c r="W143" i="11"/>
  <c r="W142" i="11"/>
  <c r="W141" i="11"/>
  <c r="W140" i="11"/>
  <c r="W139" i="11"/>
  <c r="W138" i="11"/>
  <c r="W137" i="11"/>
  <c r="W136" i="11"/>
  <c r="W135" i="11"/>
  <c r="W134" i="11"/>
  <c r="W133" i="11"/>
  <c r="W132" i="11"/>
  <c r="W131" i="11"/>
  <c r="W130" i="11"/>
  <c r="W129" i="11"/>
  <c r="W128" i="11"/>
  <c r="W127" i="11"/>
  <c r="W126" i="11"/>
  <c r="W125" i="11"/>
  <c r="W124" i="11"/>
  <c r="W123" i="11"/>
  <c r="W122" i="11"/>
  <c r="W121" i="11"/>
  <c r="W120" i="11"/>
  <c r="W119" i="11"/>
  <c r="W118" i="11"/>
  <c r="W117" i="11"/>
  <c r="W116" i="11"/>
  <c r="W115" i="11"/>
  <c r="W114" i="11"/>
  <c r="W113" i="11"/>
  <c r="W112" i="11"/>
  <c r="W111" i="11"/>
  <c r="W110" i="11"/>
  <c r="W109" i="11"/>
  <c r="W108" i="11"/>
  <c r="W107" i="11"/>
  <c r="W106" i="11"/>
  <c r="W105" i="11"/>
  <c r="W104" i="11"/>
  <c r="W103" i="11"/>
  <c r="W102" i="11"/>
  <c r="W101" i="11"/>
  <c r="W100" i="11"/>
  <c r="W99" i="11"/>
  <c r="W98" i="11"/>
  <c r="W97" i="11"/>
  <c r="W96" i="11"/>
  <c r="W95" i="11"/>
  <c r="W94" i="11"/>
  <c r="W93" i="11"/>
  <c r="W92" i="11"/>
  <c r="W91" i="11"/>
  <c r="W90" i="11"/>
  <c r="W89" i="11"/>
  <c r="W88" i="11"/>
  <c r="W87" i="11"/>
  <c r="W86" i="11"/>
  <c r="X165" i="11"/>
  <c r="AN158" i="38"/>
  <c r="AN160" i="38" s="1"/>
  <c r="AH160" i="38"/>
  <c r="AD14" i="38"/>
  <c r="AE22" i="11"/>
  <c r="BD22" i="11" s="1"/>
  <c r="AE18" i="11"/>
  <c r="BD18" i="11" s="1"/>
  <c r="AE14" i="11"/>
  <c r="BD14" i="11" s="1"/>
  <c r="AE21" i="11"/>
  <c r="BD21" i="11" s="1"/>
  <c r="AE17" i="11"/>
  <c r="BD17" i="11" s="1"/>
  <c r="AE84" i="11"/>
  <c r="BD84" i="11" s="1"/>
  <c r="AE83" i="11"/>
  <c r="BD83" i="11" s="1"/>
  <c r="AE82" i="11"/>
  <c r="BD82" i="11" s="1"/>
  <c r="AE81" i="11"/>
  <c r="BD81" i="11" s="1"/>
  <c r="AE80" i="11"/>
  <c r="BD80" i="11" s="1"/>
  <c r="AE79" i="11"/>
  <c r="BD79" i="11" s="1"/>
  <c r="AE78" i="11"/>
  <c r="BD78" i="11" s="1"/>
  <c r="AE77" i="11"/>
  <c r="BD77" i="11" s="1"/>
  <c r="AE76" i="11"/>
  <c r="BD76" i="11" s="1"/>
  <c r="AE75" i="11"/>
  <c r="BD75" i="11" s="1"/>
  <c r="AE74" i="11"/>
  <c r="BD74" i="11" s="1"/>
  <c r="AE73" i="11"/>
  <c r="BD73" i="11" s="1"/>
  <c r="AE72" i="11"/>
  <c r="BD72" i="11" s="1"/>
  <c r="AE71" i="11"/>
  <c r="BD71" i="11" s="1"/>
  <c r="AE70" i="11"/>
  <c r="BD70" i="11" s="1"/>
  <c r="AE69" i="11"/>
  <c r="BD69" i="11" s="1"/>
  <c r="AE68" i="11"/>
  <c r="BD68" i="11" s="1"/>
  <c r="AE67" i="11"/>
  <c r="BD67" i="11" s="1"/>
  <c r="AE66" i="11"/>
  <c r="BD66" i="11" s="1"/>
  <c r="AE65" i="11"/>
  <c r="BD65" i="11" s="1"/>
  <c r="AE64" i="11"/>
  <c r="BD64" i="11" s="1"/>
  <c r="AE63" i="11"/>
  <c r="BD63" i="11" s="1"/>
  <c r="AE62" i="11"/>
  <c r="BD62" i="11" s="1"/>
  <c r="AE61" i="11"/>
  <c r="BD61" i="11" s="1"/>
  <c r="AE60" i="11"/>
  <c r="BD60" i="11" s="1"/>
  <c r="AE59" i="11"/>
  <c r="BD59" i="11" s="1"/>
  <c r="AE58" i="11"/>
  <c r="BD58" i="11" s="1"/>
  <c r="AE57" i="11"/>
  <c r="BD57" i="11" s="1"/>
  <c r="AE56" i="11"/>
  <c r="BD56" i="11" s="1"/>
  <c r="AE55" i="11"/>
  <c r="BD55" i="11" s="1"/>
  <c r="AE54" i="11"/>
  <c r="BD54" i="11" s="1"/>
  <c r="AE53" i="11"/>
  <c r="BD53" i="11" s="1"/>
  <c r="AE52" i="11"/>
  <c r="BD52" i="11" s="1"/>
  <c r="AE51" i="11"/>
  <c r="BD51" i="11" s="1"/>
  <c r="AE50" i="11"/>
  <c r="BD50" i="11" s="1"/>
  <c r="AE49" i="11"/>
  <c r="BD49" i="11" s="1"/>
  <c r="AE48" i="11"/>
  <c r="BD48" i="11" s="1"/>
  <c r="AE47" i="11"/>
  <c r="BD47" i="11" s="1"/>
  <c r="AE46" i="11"/>
  <c r="BD46" i="11" s="1"/>
  <c r="AE45" i="11"/>
  <c r="BD45" i="11" s="1"/>
  <c r="AE44" i="11"/>
  <c r="BD44" i="11" s="1"/>
  <c r="AE43" i="11"/>
  <c r="BD43" i="11" s="1"/>
  <c r="AE42" i="11"/>
  <c r="BD42" i="11" s="1"/>
  <c r="AE41" i="11"/>
  <c r="BD41" i="11" s="1"/>
  <c r="AE40" i="11"/>
  <c r="BD40" i="11" s="1"/>
  <c r="AE39" i="11"/>
  <c r="BD39" i="11" s="1"/>
  <c r="AE38" i="11"/>
  <c r="BD38" i="11" s="1"/>
  <c r="AE37" i="11"/>
  <c r="BD37" i="11" s="1"/>
  <c r="AE36" i="11"/>
  <c r="BD36" i="11" s="1"/>
  <c r="AE35" i="11"/>
  <c r="BD35" i="11" s="1"/>
  <c r="AE34" i="11"/>
  <c r="BD34" i="11" s="1"/>
  <c r="AE33" i="11"/>
  <c r="BD33" i="11" s="1"/>
  <c r="AE32" i="11"/>
  <c r="BD32" i="11" s="1"/>
  <c r="AE31" i="11"/>
  <c r="BD31" i="11" s="1"/>
  <c r="AE30" i="11"/>
  <c r="BD30" i="11" s="1"/>
  <c r="AE29" i="11"/>
  <c r="BD29" i="11" s="1"/>
  <c r="AE28" i="11"/>
  <c r="BD28" i="11" s="1"/>
  <c r="AE27" i="11"/>
  <c r="BD27" i="11" s="1"/>
  <c r="AE26" i="11"/>
  <c r="BD26" i="11" s="1"/>
  <c r="AE25" i="11"/>
  <c r="BD25" i="11" s="1"/>
  <c r="AE24" i="11"/>
  <c r="BD24" i="11" s="1"/>
  <c r="AE20" i="11"/>
  <c r="BD20" i="11" s="1"/>
  <c r="AE16" i="11"/>
  <c r="BD16" i="11" s="1"/>
  <c r="AE23" i="11"/>
  <c r="BD23" i="11" s="1"/>
  <c r="AE19" i="11"/>
  <c r="BD19" i="11" s="1"/>
  <c r="AE15" i="11"/>
  <c r="BD15" i="11" s="1"/>
  <c r="G165" i="36"/>
  <c r="G165" i="38"/>
  <c r="G238" i="11"/>
  <c r="G310" i="11" s="1"/>
  <c r="G382" i="11" s="1"/>
  <c r="G454" i="11" s="1"/>
  <c r="G234" i="11"/>
  <c r="G306" i="11" s="1"/>
  <c r="G378" i="11" s="1"/>
  <c r="G450" i="11" s="1"/>
  <c r="G230" i="11"/>
  <c r="G302" i="11" s="1"/>
  <c r="G374" i="11" s="1"/>
  <c r="G446" i="11" s="1"/>
  <c r="G226" i="11"/>
  <c r="G298" i="11" s="1"/>
  <c r="G370" i="11" s="1"/>
  <c r="G442" i="11" s="1"/>
  <c r="G222" i="11"/>
  <c r="G294" i="11" s="1"/>
  <c r="G366" i="11" s="1"/>
  <c r="G438" i="11" s="1"/>
  <c r="G218" i="11"/>
  <c r="G290" i="11" s="1"/>
  <c r="G362" i="11" s="1"/>
  <c r="G434" i="11" s="1"/>
  <c r="G214" i="11"/>
  <c r="G286" i="11" s="1"/>
  <c r="G358" i="11" s="1"/>
  <c r="G430" i="11" s="1"/>
  <c r="G210" i="11"/>
  <c r="G282" i="11" s="1"/>
  <c r="G354" i="11" s="1"/>
  <c r="G426" i="11" s="1"/>
  <c r="G206" i="11"/>
  <c r="G278" i="11" s="1"/>
  <c r="G350" i="11" s="1"/>
  <c r="G422" i="11" s="1"/>
  <c r="G202" i="11"/>
  <c r="G274" i="11" s="1"/>
  <c r="G346" i="11" s="1"/>
  <c r="G418" i="11" s="1"/>
  <c r="G198" i="11"/>
  <c r="G270" i="11" s="1"/>
  <c r="G342" i="11" s="1"/>
  <c r="G414" i="11" s="1"/>
  <c r="G194" i="11"/>
  <c r="G266" i="11" s="1"/>
  <c r="G338" i="11" s="1"/>
  <c r="G410" i="11" s="1"/>
  <c r="G190" i="11"/>
  <c r="G262" i="11" s="1"/>
  <c r="G334" i="11" s="1"/>
  <c r="G406" i="11" s="1"/>
  <c r="G186" i="11"/>
  <c r="G258" i="11" s="1"/>
  <c r="G330" i="11" s="1"/>
  <c r="G402" i="11" s="1"/>
  <c r="G182" i="11"/>
  <c r="G254" i="11" s="1"/>
  <c r="G326" i="11" s="1"/>
  <c r="G398" i="11" s="1"/>
  <c r="G178" i="11"/>
  <c r="G250" i="11" s="1"/>
  <c r="G322" i="11" s="1"/>
  <c r="G394" i="11" s="1"/>
  <c r="G174" i="11"/>
  <c r="G246" i="11" s="1"/>
  <c r="G318" i="11" s="1"/>
  <c r="G390" i="11" s="1"/>
  <c r="G170" i="11"/>
  <c r="G242" i="11" s="1"/>
  <c r="G314" i="11" s="1"/>
  <c r="G386" i="11" s="1"/>
  <c r="G239" i="11"/>
  <c r="G311" i="11" s="1"/>
  <c r="G383" i="11" s="1"/>
  <c r="G455" i="11" s="1"/>
  <c r="G235" i="11"/>
  <c r="G307" i="11" s="1"/>
  <c r="G379" i="11" s="1"/>
  <c r="G451" i="11" s="1"/>
  <c r="G231" i="11"/>
  <c r="G303" i="11" s="1"/>
  <c r="G375" i="11" s="1"/>
  <c r="G447" i="11" s="1"/>
  <c r="G227" i="11"/>
  <c r="G299" i="11" s="1"/>
  <c r="G371" i="11" s="1"/>
  <c r="G443" i="11" s="1"/>
  <c r="G223" i="11"/>
  <c r="G295" i="11" s="1"/>
  <c r="G367" i="11" s="1"/>
  <c r="G439" i="11" s="1"/>
  <c r="G219" i="11"/>
  <c r="G291" i="11" s="1"/>
  <c r="G363" i="11" s="1"/>
  <c r="G435" i="11" s="1"/>
  <c r="G215" i="11"/>
  <c r="G287" i="11" s="1"/>
  <c r="G359" i="11" s="1"/>
  <c r="G431" i="11" s="1"/>
  <c r="G211" i="11"/>
  <c r="G283" i="11" s="1"/>
  <c r="G355" i="11" s="1"/>
  <c r="G427" i="11" s="1"/>
  <c r="G207" i="11"/>
  <c r="G279" i="11" s="1"/>
  <c r="G351" i="11" s="1"/>
  <c r="G423" i="11" s="1"/>
  <c r="G203" i="11"/>
  <c r="G275" i="11" s="1"/>
  <c r="G347" i="11" s="1"/>
  <c r="G419" i="11" s="1"/>
  <c r="G199" i="11"/>
  <c r="G271" i="11" s="1"/>
  <c r="G343" i="11" s="1"/>
  <c r="G415" i="11" s="1"/>
  <c r="G195" i="11"/>
  <c r="G267" i="11" s="1"/>
  <c r="G339" i="11" s="1"/>
  <c r="G411" i="11" s="1"/>
  <c r="G191" i="11"/>
  <c r="G263" i="11" s="1"/>
  <c r="G335" i="11" s="1"/>
  <c r="G407" i="11" s="1"/>
  <c r="G187" i="11"/>
  <c r="G259" i="11" s="1"/>
  <c r="G331" i="11" s="1"/>
  <c r="G403" i="11" s="1"/>
  <c r="G183" i="11"/>
  <c r="G255" i="11" s="1"/>
  <c r="G327" i="11" s="1"/>
  <c r="G399" i="11" s="1"/>
  <c r="G179" i="11"/>
  <c r="G251" i="11" s="1"/>
  <c r="G323" i="11" s="1"/>
  <c r="G395" i="11" s="1"/>
  <c r="G175" i="11"/>
  <c r="G247" i="11" s="1"/>
  <c r="G319" i="11" s="1"/>
  <c r="G391" i="11" s="1"/>
  <c r="G171" i="11"/>
  <c r="G243" i="11" s="1"/>
  <c r="G315" i="11" s="1"/>
  <c r="G387" i="11" s="1"/>
  <c r="G240" i="11"/>
  <c r="G312" i="11" s="1"/>
  <c r="G384" i="11" s="1"/>
  <c r="G456" i="11" s="1"/>
  <c r="G236" i="11"/>
  <c r="G308" i="11" s="1"/>
  <c r="G380" i="11" s="1"/>
  <c r="G452" i="11" s="1"/>
  <c r="G232" i="11"/>
  <c r="G304" i="11" s="1"/>
  <c r="G376" i="11" s="1"/>
  <c r="G448" i="11" s="1"/>
  <c r="G228" i="11"/>
  <c r="G300" i="11" s="1"/>
  <c r="G372" i="11" s="1"/>
  <c r="G444" i="11" s="1"/>
  <c r="G224" i="11"/>
  <c r="G296" i="11" s="1"/>
  <c r="G368" i="11" s="1"/>
  <c r="G440" i="11" s="1"/>
  <c r="G220" i="11"/>
  <c r="G292" i="11" s="1"/>
  <c r="G364" i="11" s="1"/>
  <c r="G436" i="11" s="1"/>
  <c r="G216" i="11"/>
  <c r="G288" i="11" s="1"/>
  <c r="G360" i="11" s="1"/>
  <c r="G432" i="11" s="1"/>
  <c r="G212" i="11"/>
  <c r="G284" i="11" s="1"/>
  <c r="G356" i="11" s="1"/>
  <c r="G428" i="11" s="1"/>
  <c r="G208" i="11"/>
  <c r="G280" i="11" s="1"/>
  <c r="G352" i="11" s="1"/>
  <c r="G424" i="11" s="1"/>
  <c r="G204" i="11"/>
  <c r="G276" i="11" s="1"/>
  <c r="G348" i="11" s="1"/>
  <c r="G420" i="11" s="1"/>
  <c r="G200" i="11"/>
  <c r="G272" i="11" s="1"/>
  <c r="G344" i="11" s="1"/>
  <c r="G416" i="11" s="1"/>
  <c r="G196" i="11"/>
  <c r="G268" i="11" s="1"/>
  <c r="G340" i="11" s="1"/>
  <c r="G412" i="11" s="1"/>
  <c r="G192" i="11"/>
  <c r="G264" i="11" s="1"/>
  <c r="G336" i="11" s="1"/>
  <c r="G408" i="11" s="1"/>
  <c r="G188" i="11"/>
  <c r="G260" i="11" s="1"/>
  <c r="G332" i="11" s="1"/>
  <c r="G404" i="11" s="1"/>
  <c r="G184" i="11"/>
  <c r="G256" i="11" s="1"/>
  <c r="G328" i="11" s="1"/>
  <c r="G400" i="11" s="1"/>
  <c r="G180" i="11"/>
  <c r="G252" i="11" s="1"/>
  <c r="G324" i="11" s="1"/>
  <c r="G396" i="11" s="1"/>
  <c r="G176" i="11"/>
  <c r="G248" i="11" s="1"/>
  <c r="G320" i="11" s="1"/>
  <c r="G392" i="11" s="1"/>
  <c r="G172" i="11"/>
  <c r="G244" i="11" s="1"/>
  <c r="G316" i="11" s="1"/>
  <c r="G388" i="11" s="1"/>
  <c r="G237" i="11"/>
  <c r="G309" i="11" s="1"/>
  <c r="G381" i="11" s="1"/>
  <c r="G453" i="11" s="1"/>
  <c r="G233" i="11"/>
  <c r="G305" i="11" s="1"/>
  <c r="G377" i="11" s="1"/>
  <c r="G449" i="11" s="1"/>
  <c r="G229" i="11"/>
  <c r="G301" i="11" s="1"/>
  <c r="G373" i="11" s="1"/>
  <c r="G445" i="11" s="1"/>
  <c r="G225" i="11"/>
  <c r="G297" i="11" s="1"/>
  <c r="G369" i="11" s="1"/>
  <c r="G441" i="11" s="1"/>
  <c r="G221" i="11"/>
  <c r="G293" i="11" s="1"/>
  <c r="G365" i="11" s="1"/>
  <c r="G437" i="11" s="1"/>
  <c r="G217" i="11"/>
  <c r="G289" i="11" s="1"/>
  <c r="G361" i="11" s="1"/>
  <c r="G433" i="11" s="1"/>
  <c r="G213" i="11"/>
  <c r="G285" i="11" s="1"/>
  <c r="G357" i="11" s="1"/>
  <c r="G429" i="11" s="1"/>
  <c r="G209" i="11"/>
  <c r="G281" i="11" s="1"/>
  <c r="G353" i="11" s="1"/>
  <c r="G425" i="11" s="1"/>
  <c r="G205" i="11"/>
  <c r="G277" i="11" s="1"/>
  <c r="G349" i="11" s="1"/>
  <c r="G421" i="11" s="1"/>
  <c r="G201" i="11"/>
  <c r="G273" i="11" s="1"/>
  <c r="G345" i="11" s="1"/>
  <c r="G417" i="11" s="1"/>
  <c r="G197" i="11"/>
  <c r="G269" i="11" s="1"/>
  <c r="G341" i="11" s="1"/>
  <c r="G413" i="11" s="1"/>
  <c r="G193" i="11"/>
  <c r="G265" i="11" s="1"/>
  <c r="G337" i="11" s="1"/>
  <c r="G409" i="11" s="1"/>
  <c r="G189" i="11"/>
  <c r="G261" i="11" s="1"/>
  <c r="G333" i="11" s="1"/>
  <c r="G405" i="11" s="1"/>
  <c r="G185" i="11"/>
  <c r="G257" i="11" s="1"/>
  <c r="G329" i="11" s="1"/>
  <c r="G401" i="11" s="1"/>
  <c r="G181" i="11"/>
  <c r="G253" i="11" s="1"/>
  <c r="G325" i="11" s="1"/>
  <c r="G397" i="11" s="1"/>
  <c r="G177" i="11"/>
  <c r="G249" i="11" s="1"/>
  <c r="G321" i="11" s="1"/>
  <c r="G393" i="11" s="1"/>
  <c r="G173" i="11"/>
  <c r="G245" i="11" s="1"/>
  <c r="G317" i="11" s="1"/>
  <c r="G389" i="11" s="1"/>
  <c r="AN158" i="37"/>
  <c r="AN160" i="37" s="1"/>
  <c r="AH160" i="37"/>
  <c r="AD14" i="37"/>
  <c r="G165" i="37"/>
  <c r="AH165" i="11"/>
  <c r="AN158" i="36"/>
  <c r="AN160" i="36" s="1"/>
  <c r="AH160" i="36"/>
  <c r="AD14" i="36"/>
  <c r="O409" i="36" l="1"/>
  <c r="W171" i="11"/>
  <c r="W243" i="11" s="1"/>
  <c r="W315" i="11" s="1"/>
  <c r="W387" i="11" s="1"/>
  <c r="W179" i="11"/>
  <c r="W251" i="11" s="1"/>
  <c r="W323" i="11" s="1"/>
  <c r="W395" i="11" s="1"/>
  <c r="W187" i="11"/>
  <c r="W259" i="11" s="1"/>
  <c r="W331" i="11" s="1"/>
  <c r="W403" i="11" s="1"/>
  <c r="W195" i="11"/>
  <c r="W267" i="11" s="1"/>
  <c r="W339" i="11" s="1"/>
  <c r="W411" i="11" s="1"/>
  <c r="W203" i="11"/>
  <c r="W275" i="11" s="1"/>
  <c r="W347" i="11" s="1"/>
  <c r="W419" i="11" s="1"/>
  <c r="W211" i="11"/>
  <c r="W283" i="11" s="1"/>
  <c r="W355" i="11" s="1"/>
  <c r="W427" i="11" s="1"/>
  <c r="W219" i="11"/>
  <c r="W291" i="11" s="1"/>
  <c r="W363" i="11" s="1"/>
  <c r="W435" i="11" s="1"/>
  <c r="W227" i="11"/>
  <c r="W299" i="11" s="1"/>
  <c r="W371" i="11" s="1"/>
  <c r="W443" i="11" s="1"/>
  <c r="W235" i="11"/>
  <c r="W307" i="11" s="1"/>
  <c r="W379" i="11" s="1"/>
  <c r="W451" i="11" s="1"/>
  <c r="O445" i="11"/>
  <c r="O435" i="36"/>
  <c r="O453" i="36"/>
  <c r="O426" i="37"/>
  <c r="M220" i="11"/>
  <c r="M292" i="11" s="1"/>
  <c r="M364" i="11" s="1"/>
  <c r="M436" i="11" s="1"/>
  <c r="M176" i="11"/>
  <c r="M248" i="11" s="1"/>
  <c r="M320" i="11" s="1"/>
  <c r="M392" i="11" s="1"/>
  <c r="M184" i="11"/>
  <c r="M256" i="11" s="1"/>
  <c r="M328" i="11" s="1"/>
  <c r="M400" i="11" s="1"/>
  <c r="M192" i="11"/>
  <c r="M264" i="11" s="1"/>
  <c r="M336" i="11" s="1"/>
  <c r="M408" i="11" s="1"/>
  <c r="M200" i="11"/>
  <c r="M272" i="11" s="1"/>
  <c r="M344" i="11" s="1"/>
  <c r="M416" i="11" s="1"/>
  <c r="M208" i="11"/>
  <c r="M280" i="11" s="1"/>
  <c r="M352" i="11" s="1"/>
  <c r="M424" i="11" s="1"/>
  <c r="M216" i="11"/>
  <c r="M288" i="11" s="1"/>
  <c r="M360" i="11" s="1"/>
  <c r="M432" i="11" s="1"/>
  <c r="M228" i="11"/>
  <c r="M300" i="11" s="1"/>
  <c r="M372" i="11" s="1"/>
  <c r="M444" i="11" s="1"/>
  <c r="M236" i="11"/>
  <c r="M308" i="11" s="1"/>
  <c r="M380" i="11" s="1"/>
  <c r="M452" i="11" s="1"/>
  <c r="O426" i="11"/>
  <c r="H186" i="38"/>
  <c r="H258" i="38" s="1"/>
  <c r="H330" i="38" s="1"/>
  <c r="H402" i="38" s="1"/>
  <c r="H202" i="38"/>
  <c r="H274" i="38" s="1"/>
  <c r="H346" i="38" s="1"/>
  <c r="H418" i="38" s="1"/>
  <c r="H234" i="38"/>
  <c r="H306" i="38" s="1"/>
  <c r="H378" i="38" s="1"/>
  <c r="H450" i="38" s="1"/>
  <c r="I174" i="11"/>
  <c r="I246" i="11" s="1"/>
  <c r="I318" i="11" s="1"/>
  <c r="I390" i="11" s="1"/>
  <c r="I182" i="11"/>
  <c r="I254" i="11" s="1"/>
  <c r="I326" i="11" s="1"/>
  <c r="I398" i="11" s="1"/>
  <c r="I190" i="11"/>
  <c r="I262" i="11" s="1"/>
  <c r="I334" i="11" s="1"/>
  <c r="I406" i="11" s="1"/>
  <c r="I198" i="11"/>
  <c r="I270" i="11" s="1"/>
  <c r="I342" i="11" s="1"/>
  <c r="I414" i="11" s="1"/>
  <c r="I206" i="11"/>
  <c r="I278" i="11" s="1"/>
  <c r="I350" i="11" s="1"/>
  <c r="I422" i="11" s="1"/>
  <c r="I214" i="11"/>
  <c r="I286" i="11" s="1"/>
  <c r="I358" i="11" s="1"/>
  <c r="I430" i="11" s="1"/>
  <c r="I222" i="11"/>
  <c r="I294" i="11" s="1"/>
  <c r="I366" i="11" s="1"/>
  <c r="I438" i="11" s="1"/>
  <c r="I230" i="11"/>
  <c r="I302" i="11" s="1"/>
  <c r="I374" i="11" s="1"/>
  <c r="I446" i="11" s="1"/>
  <c r="J174" i="36"/>
  <c r="J246" i="36" s="1"/>
  <c r="J318" i="36" s="1"/>
  <c r="J390" i="36" s="1"/>
  <c r="J182" i="36"/>
  <c r="J254" i="36" s="1"/>
  <c r="J326" i="36" s="1"/>
  <c r="J398" i="36" s="1"/>
  <c r="J190" i="36"/>
  <c r="J262" i="36" s="1"/>
  <c r="J334" i="36" s="1"/>
  <c r="J406" i="36" s="1"/>
  <c r="J238" i="36"/>
  <c r="J310" i="36" s="1"/>
  <c r="J382" i="36" s="1"/>
  <c r="J454" i="36" s="1"/>
  <c r="J230" i="36"/>
  <c r="J302" i="36" s="1"/>
  <c r="J374" i="36" s="1"/>
  <c r="J446" i="36" s="1"/>
  <c r="J214" i="36"/>
  <c r="J286" i="36" s="1"/>
  <c r="J358" i="36" s="1"/>
  <c r="J430" i="36" s="1"/>
  <c r="H178" i="38"/>
  <c r="H250" i="38" s="1"/>
  <c r="H322" i="38" s="1"/>
  <c r="H394" i="38" s="1"/>
  <c r="J222" i="36"/>
  <c r="J294" i="36" s="1"/>
  <c r="J366" i="36" s="1"/>
  <c r="J438" i="36" s="1"/>
  <c r="H170" i="38"/>
  <c r="H242" i="38" s="1"/>
  <c r="H314" i="38" s="1"/>
  <c r="H386" i="38" s="1"/>
  <c r="H194" i="38"/>
  <c r="H266" i="38" s="1"/>
  <c r="H338" i="38" s="1"/>
  <c r="H410" i="38" s="1"/>
  <c r="H210" i="38"/>
  <c r="H282" i="38" s="1"/>
  <c r="H354" i="38" s="1"/>
  <c r="H426" i="38" s="1"/>
  <c r="H226" i="38"/>
  <c r="H298" i="38" s="1"/>
  <c r="H370" i="38" s="1"/>
  <c r="H442" i="38" s="1"/>
  <c r="J206" i="36"/>
  <c r="J278" i="36" s="1"/>
  <c r="J350" i="36" s="1"/>
  <c r="J422" i="36" s="1"/>
  <c r="H218" i="38"/>
  <c r="H290" i="38" s="1"/>
  <c r="H362" i="38" s="1"/>
  <c r="H434" i="38" s="1"/>
  <c r="J198" i="36"/>
  <c r="J270" i="36" s="1"/>
  <c r="J342" i="36" s="1"/>
  <c r="J414" i="36" s="1"/>
  <c r="O417" i="11"/>
  <c r="O400" i="11"/>
  <c r="O415" i="36"/>
  <c r="Q379" i="38"/>
  <c r="Q451" i="38" s="1"/>
  <c r="O401" i="11"/>
  <c r="O423" i="37"/>
  <c r="Q384" i="38"/>
  <c r="Q456" i="38" s="1"/>
  <c r="AR359" i="11"/>
  <c r="AR338" i="11"/>
  <c r="J175" i="38"/>
  <c r="J247" i="38" s="1"/>
  <c r="J319" i="38" s="1"/>
  <c r="J391" i="38" s="1"/>
  <c r="J183" i="38"/>
  <c r="J255" i="38" s="1"/>
  <c r="J327" i="38" s="1"/>
  <c r="J399" i="38" s="1"/>
  <c r="J191" i="38"/>
  <c r="J263" i="38" s="1"/>
  <c r="J335" i="38" s="1"/>
  <c r="J407" i="38" s="1"/>
  <c r="J199" i="38"/>
  <c r="J271" i="38" s="1"/>
  <c r="J343" i="38" s="1"/>
  <c r="J415" i="38" s="1"/>
  <c r="J207" i="38"/>
  <c r="J279" i="38" s="1"/>
  <c r="J351" i="38" s="1"/>
  <c r="J423" i="38" s="1"/>
  <c r="J215" i="38"/>
  <c r="J287" i="38" s="1"/>
  <c r="J359" i="38" s="1"/>
  <c r="J431" i="38" s="1"/>
  <c r="J223" i="38"/>
  <c r="J295" i="38" s="1"/>
  <c r="J367" i="38" s="1"/>
  <c r="J439" i="38" s="1"/>
  <c r="J231" i="38"/>
  <c r="J303" i="38" s="1"/>
  <c r="J375" i="38" s="1"/>
  <c r="J447" i="38" s="1"/>
  <c r="O442" i="36"/>
  <c r="O448" i="36"/>
  <c r="AR317" i="11"/>
  <c r="AR353" i="11"/>
  <c r="AR373" i="11"/>
  <c r="AR316" i="11"/>
  <c r="AR383" i="11"/>
  <c r="J171" i="38"/>
  <c r="J243" i="38" s="1"/>
  <c r="J315" i="38" s="1"/>
  <c r="J387" i="38" s="1"/>
  <c r="J179" i="38"/>
  <c r="J251" i="38" s="1"/>
  <c r="J323" i="38" s="1"/>
  <c r="J395" i="38" s="1"/>
  <c r="J187" i="38"/>
  <c r="J259" i="38" s="1"/>
  <c r="J331" i="38" s="1"/>
  <c r="J403" i="38" s="1"/>
  <c r="J195" i="38"/>
  <c r="J267" i="38" s="1"/>
  <c r="J339" i="38" s="1"/>
  <c r="J411" i="38" s="1"/>
  <c r="J203" i="38"/>
  <c r="J275" i="38" s="1"/>
  <c r="J347" i="38" s="1"/>
  <c r="J419" i="38" s="1"/>
  <c r="J211" i="38"/>
  <c r="J283" i="38" s="1"/>
  <c r="J355" i="38" s="1"/>
  <c r="J427" i="38" s="1"/>
  <c r="J219" i="38"/>
  <c r="J291" i="38" s="1"/>
  <c r="J363" i="38" s="1"/>
  <c r="J435" i="38" s="1"/>
  <c r="J227" i="38"/>
  <c r="J299" i="38" s="1"/>
  <c r="J371" i="38" s="1"/>
  <c r="J443" i="38" s="1"/>
  <c r="O413" i="36"/>
  <c r="O416" i="36"/>
  <c r="O426" i="36"/>
  <c r="O416" i="11"/>
  <c r="O402" i="36"/>
  <c r="O441" i="36"/>
  <c r="O408" i="37"/>
  <c r="W172" i="11"/>
  <c r="W244" i="11" s="1"/>
  <c r="W316" i="11" s="1"/>
  <c r="W388" i="11" s="1"/>
  <c r="W212" i="11"/>
  <c r="W284" i="11" s="1"/>
  <c r="W356" i="11" s="1"/>
  <c r="W428" i="11" s="1"/>
  <c r="O391" i="11"/>
  <c r="W188" i="11"/>
  <c r="W260" i="11" s="1"/>
  <c r="W332" i="11" s="1"/>
  <c r="W404" i="11" s="1"/>
  <c r="W220" i="11"/>
  <c r="W292" i="11" s="1"/>
  <c r="W364" i="11" s="1"/>
  <c r="W436" i="11" s="1"/>
  <c r="W175" i="11"/>
  <c r="W247" i="11" s="1"/>
  <c r="W319" i="11" s="1"/>
  <c r="W391" i="11" s="1"/>
  <c r="W183" i="11"/>
  <c r="W255" i="11" s="1"/>
  <c r="W327" i="11" s="1"/>
  <c r="W399" i="11" s="1"/>
  <c r="W191" i="11"/>
  <c r="W263" i="11" s="1"/>
  <c r="W335" i="11" s="1"/>
  <c r="W407" i="11" s="1"/>
  <c r="W199" i="11"/>
  <c r="W271" i="11" s="1"/>
  <c r="W343" i="11" s="1"/>
  <c r="W415" i="11" s="1"/>
  <c r="W207" i="11"/>
  <c r="W279" i="11" s="1"/>
  <c r="W351" i="11" s="1"/>
  <c r="W423" i="11" s="1"/>
  <c r="W215" i="11"/>
  <c r="W287" i="11" s="1"/>
  <c r="W359" i="11" s="1"/>
  <c r="W431" i="11" s="1"/>
  <c r="W223" i="11"/>
  <c r="W295" i="11" s="1"/>
  <c r="W367" i="11" s="1"/>
  <c r="W439" i="11" s="1"/>
  <c r="W231" i="11"/>
  <c r="W303" i="11" s="1"/>
  <c r="W375" i="11" s="1"/>
  <c r="W447" i="11" s="1"/>
  <c r="W239" i="11"/>
  <c r="W311" i="11" s="1"/>
  <c r="W383" i="11" s="1"/>
  <c r="W455" i="11" s="1"/>
  <c r="W180" i="11"/>
  <c r="W252" i="11" s="1"/>
  <c r="W324" i="11" s="1"/>
  <c r="W396" i="11" s="1"/>
  <c r="W236" i="11"/>
  <c r="W308" i="11" s="1"/>
  <c r="W380" i="11" s="1"/>
  <c r="W452" i="11" s="1"/>
  <c r="W184" i="11"/>
  <c r="W256" i="11" s="1"/>
  <c r="W328" i="11" s="1"/>
  <c r="W400" i="11" s="1"/>
  <c r="W192" i="11"/>
  <c r="W264" i="11" s="1"/>
  <c r="W336" i="11" s="1"/>
  <c r="W408" i="11" s="1"/>
  <c r="W200" i="11"/>
  <c r="W272" i="11" s="1"/>
  <c r="W344" i="11" s="1"/>
  <c r="W416" i="11" s="1"/>
  <c r="W216" i="11"/>
  <c r="W288" i="11" s="1"/>
  <c r="W360" i="11" s="1"/>
  <c r="W432" i="11" s="1"/>
  <c r="W224" i="11"/>
  <c r="W296" i="11" s="1"/>
  <c r="W368" i="11" s="1"/>
  <c r="W440" i="11" s="1"/>
  <c r="W232" i="11"/>
  <c r="W304" i="11" s="1"/>
  <c r="W376" i="11" s="1"/>
  <c r="W448" i="11" s="1"/>
  <c r="W204" i="11"/>
  <c r="W276" i="11" s="1"/>
  <c r="W348" i="11" s="1"/>
  <c r="W420" i="11" s="1"/>
  <c r="O436" i="38"/>
  <c r="O450" i="36"/>
  <c r="N437" i="11"/>
  <c r="H171" i="38"/>
  <c r="H243" i="38" s="1"/>
  <c r="H315" i="38" s="1"/>
  <c r="H387" i="38" s="1"/>
  <c r="H179" i="38"/>
  <c r="H251" i="38" s="1"/>
  <c r="H323" i="38" s="1"/>
  <c r="H395" i="38" s="1"/>
  <c r="H187" i="38"/>
  <c r="H259" i="38" s="1"/>
  <c r="H331" i="38" s="1"/>
  <c r="H403" i="38" s="1"/>
  <c r="H195" i="38"/>
  <c r="H267" i="38" s="1"/>
  <c r="H339" i="38" s="1"/>
  <c r="H411" i="38" s="1"/>
  <c r="H203" i="38"/>
  <c r="H275" i="38" s="1"/>
  <c r="H347" i="38" s="1"/>
  <c r="H419" i="38" s="1"/>
  <c r="H211" i="38"/>
  <c r="H283" i="38" s="1"/>
  <c r="H355" i="38" s="1"/>
  <c r="H427" i="38" s="1"/>
  <c r="H219" i="38"/>
  <c r="H291" i="38" s="1"/>
  <c r="H363" i="38" s="1"/>
  <c r="H435" i="38" s="1"/>
  <c r="H227" i="38"/>
  <c r="H299" i="38" s="1"/>
  <c r="H371" i="38" s="1"/>
  <c r="H443" i="38" s="1"/>
  <c r="H235" i="38"/>
  <c r="H307" i="38" s="1"/>
  <c r="H379" i="38" s="1"/>
  <c r="H451" i="38" s="1"/>
  <c r="I183" i="11"/>
  <c r="I255" i="11" s="1"/>
  <c r="I327" i="11" s="1"/>
  <c r="I399" i="11" s="1"/>
  <c r="I191" i="11"/>
  <c r="I263" i="11" s="1"/>
  <c r="I335" i="11" s="1"/>
  <c r="I407" i="11" s="1"/>
  <c r="I199" i="11"/>
  <c r="I271" i="11" s="1"/>
  <c r="I343" i="11" s="1"/>
  <c r="I415" i="11" s="1"/>
  <c r="I215" i="11"/>
  <c r="I287" i="11" s="1"/>
  <c r="I359" i="11" s="1"/>
  <c r="I431" i="11" s="1"/>
  <c r="I223" i="11"/>
  <c r="I295" i="11" s="1"/>
  <c r="I367" i="11" s="1"/>
  <c r="I439" i="11" s="1"/>
  <c r="I231" i="11"/>
  <c r="I303" i="11" s="1"/>
  <c r="I375" i="11" s="1"/>
  <c r="I447" i="11" s="1"/>
  <c r="J175" i="36"/>
  <c r="J247" i="36" s="1"/>
  <c r="J319" i="36" s="1"/>
  <c r="J391" i="36" s="1"/>
  <c r="J183" i="36"/>
  <c r="J255" i="36" s="1"/>
  <c r="J327" i="36" s="1"/>
  <c r="J399" i="36" s="1"/>
  <c r="J191" i="36"/>
  <c r="J263" i="36" s="1"/>
  <c r="J335" i="36" s="1"/>
  <c r="J407" i="36" s="1"/>
  <c r="J199" i="36"/>
  <c r="J271" i="36" s="1"/>
  <c r="J343" i="36" s="1"/>
  <c r="J415" i="36" s="1"/>
  <c r="J207" i="36"/>
  <c r="J279" i="36" s="1"/>
  <c r="J351" i="36" s="1"/>
  <c r="J423" i="36" s="1"/>
  <c r="J215" i="36"/>
  <c r="J287" i="36" s="1"/>
  <c r="J359" i="36" s="1"/>
  <c r="J431" i="36" s="1"/>
  <c r="J223" i="36"/>
  <c r="J295" i="36" s="1"/>
  <c r="J367" i="36" s="1"/>
  <c r="J439" i="36" s="1"/>
  <c r="J231" i="36"/>
  <c r="J303" i="36" s="1"/>
  <c r="J375" i="36" s="1"/>
  <c r="J447" i="36" s="1"/>
  <c r="J239" i="36"/>
  <c r="J311" i="36" s="1"/>
  <c r="J383" i="36" s="1"/>
  <c r="J455" i="36" s="1"/>
  <c r="H172" i="38"/>
  <c r="H244" i="38" s="1"/>
  <c r="H316" i="38" s="1"/>
  <c r="H388" i="38" s="1"/>
  <c r="H180" i="38"/>
  <c r="H252" i="38" s="1"/>
  <c r="H324" i="38" s="1"/>
  <c r="H396" i="38" s="1"/>
  <c r="H188" i="38"/>
  <c r="H260" i="38" s="1"/>
  <c r="H332" i="38" s="1"/>
  <c r="H404" i="38" s="1"/>
  <c r="H196" i="38"/>
  <c r="H268" i="38" s="1"/>
  <c r="H340" i="38" s="1"/>
  <c r="H412" i="38" s="1"/>
  <c r="H204" i="38"/>
  <c r="H276" i="38" s="1"/>
  <c r="H348" i="38" s="1"/>
  <c r="H420" i="38" s="1"/>
  <c r="H212" i="38"/>
  <c r="H284" i="38" s="1"/>
  <c r="H356" i="38" s="1"/>
  <c r="H428" i="38" s="1"/>
  <c r="H220" i="38"/>
  <c r="H292" i="38" s="1"/>
  <c r="H364" i="38" s="1"/>
  <c r="H436" i="38" s="1"/>
  <c r="H228" i="38"/>
  <c r="H300" i="38" s="1"/>
  <c r="H372" i="38" s="1"/>
  <c r="H444" i="38" s="1"/>
  <c r="I176" i="11"/>
  <c r="I248" i="11" s="1"/>
  <c r="I320" i="11" s="1"/>
  <c r="I392" i="11" s="1"/>
  <c r="I184" i="11"/>
  <c r="I256" i="11" s="1"/>
  <c r="I328" i="11" s="1"/>
  <c r="I400" i="11" s="1"/>
  <c r="I192" i="11"/>
  <c r="I264" i="11" s="1"/>
  <c r="I336" i="11" s="1"/>
  <c r="I408" i="11" s="1"/>
  <c r="I200" i="11"/>
  <c r="I272" i="11" s="1"/>
  <c r="I344" i="11" s="1"/>
  <c r="I416" i="11" s="1"/>
  <c r="I208" i="11"/>
  <c r="I280" i="11" s="1"/>
  <c r="I352" i="11" s="1"/>
  <c r="I424" i="11" s="1"/>
  <c r="I216" i="11"/>
  <c r="I288" i="11" s="1"/>
  <c r="I360" i="11" s="1"/>
  <c r="I432" i="11" s="1"/>
  <c r="I224" i="11"/>
  <c r="I296" i="11" s="1"/>
  <c r="I368" i="11" s="1"/>
  <c r="I440" i="11" s="1"/>
  <c r="I232" i="11"/>
  <c r="I304" i="11" s="1"/>
  <c r="I376" i="11" s="1"/>
  <c r="I448" i="11" s="1"/>
  <c r="I240" i="11"/>
  <c r="I312" i="11" s="1"/>
  <c r="I384" i="11" s="1"/>
  <c r="I456" i="11" s="1"/>
  <c r="J176" i="36"/>
  <c r="J248" i="36" s="1"/>
  <c r="J320" i="36" s="1"/>
  <c r="J392" i="36" s="1"/>
  <c r="J184" i="36"/>
  <c r="J256" i="36" s="1"/>
  <c r="J328" i="36" s="1"/>
  <c r="J400" i="36" s="1"/>
  <c r="J192" i="36"/>
  <c r="J264" i="36" s="1"/>
  <c r="J336" i="36" s="1"/>
  <c r="J408" i="36" s="1"/>
  <c r="J200" i="36"/>
  <c r="J272" i="36" s="1"/>
  <c r="J344" i="36" s="1"/>
  <c r="J416" i="36" s="1"/>
  <c r="J208" i="36"/>
  <c r="J280" i="36" s="1"/>
  <c r="J352" i="36" s="1"/>
  <c r="J424" i="36" s="1"/>
  <c r="J216" i="36"/>
  <c r="J288" i="36" s="1"/>
  <c r="J360" i="36" s="1"/>
  <c r="J432" i="36" s="1"/>
  <c r="J224" i="36"/>
  <c r="J296" i="36" s="1"/>
  <c r="J368" i="36" s="1"/>
  <c r="J440" i="36" s="1"/>
  <c r="J232" i="36"/>
  <c r="J304" i="36" s="1"/>
  <c r="J376" i="36" s="1"/>
  <c r="J448" i="36" s="1"/>
  <c r="J240" i="36"/>
  <c r="J312" i="36" s="1"/>
  <c r="J384" i="36" s="1"/>
  <c r="J456" i="36" s="1"/>
  <c r="H173" i="38"/>
  <c r="H245" i="38" s="1"/>
  <c r="H317" i="38" s="1"/>
  <c r="H389" i="38" s="1"/>
  <c r="H189" i="38"/>
  <c r="H261" i="38" s="1"/>
  <c r="H333" i="38" s="1"/>
  <c r="H405" i="38" s="1"/>
  <c r="H197" i="38"/>
  <c r="H269" i="38" s="1"/>
  <c r="H341" i="38" s="1"/>
  <c r="H413" i="38" s="1"/>
  <c r="H205" i="38"/>
  <c r="H277" i="38" s="1"/>
  <c r="H349" i="38" s="1"/>
  <c r="H421" i="38" s="1"/>
  <c r="H221" i="38"/>
  <c r="H293" i="38" s="1"/>
  <c r="H365" i="38" s="1"/>
  <c r="H437" i="38" s="1"/>
  <c r="H229" i="38"/>
  <c r="H301" i="38" s="1"/>
  <c r="H373" i="38" s="1"/>
  <c r="H445" i="38" s="1"/>
  <c r="H237" i="38"/>
  <c r="H309" i="38" s="1"/>
  <c r="H381" i="38" s="1"/>
  <c r="H453" i="38" s="1"/>
  <c r="I177" i="11"/>
  <c r="I249" i="11" s="1"/>
  <c r="I321" i="11" s="1"/>
  <c r="I393" i="11" s="1"/>
  <c r="I185" i="11"/>
  <c r="I257" i="11" s="1"/>
  <c r="I329" i="11" s="1"/>
  <c r="I401" i="11" s="1"/>
  <c r="I193" i="11"/>
  <c r="I265" i="11" s="1"/>
  <c r="I337" i="11" s="1"/>
  <c r="I409" i="11" s="1"/>
  <c r="I201" i="11"/>
  <c r="I273" i="11" s="1"/>
  <c r="I345" i="11" s="1"/>
  <c r="I417" i="11" s="1"/>
  <c r="I209" i="11"/>
  <c r="I281" i="11" s="1"/>
  <c r="I353" i="11" s="1"/>
  <c r="I425" i="11" s="1"/>
  <c r="I217" i="11"/>
  <c r="I289" i="11" s="1"/>
  <c r="I361" i="11" s="1"/>
  <c r="I433" i="11" s="1"/>
  <c r="I225" i="11"/>
  <c r="I297" i="11" s="1"/>
  <c r="I369" i="11" s="1"/>
  <c r="I441" i="11" s="1"/>
  <c r="I233" i="11"/>
  <c r="I305" i="11" s="1"/>
  <c r="I377" i="11" s="1"/>
  <c r="I449" i="11" s="1"/>
  <c r="J177" i="36"/>
  <c r="J249" i="36" s="1"/>
  <c r="J321" i="36" s="1"/>
  <c r="J393" i="36" s="1"/>
  <c r="J185" i="36"/>
  <c r="J257" i="36" s="1"/>
  <c r="J329" i="36" s="1"/>
  <c r="J401" i="36" s="1"/>
  <c r="J193" i="36"/>
  <c r="J265" i="36" s="1"/>
  <c r="J337" i="36" s="1"/>
  <c r="J409" i="36" s="1"/>
  <c r="J201" i="36"/>
  <c r="J273" i="36" s="1"/>
  <c r="J345" i="36" s="1"/>
  <c r="J417" i="36" s="1"/>
  <c r="J209" i="36"/>
  <c r="J281" i="36" s="1"/>
  <c r="J353" i="36" s="1"/>
  <c r="J425" i="36" s="1"/>
  <c r="J217" i="36"/>
  <c r="J289" i="36" s="1"/>
  <c r="J361" i="36" s="1"/>
  <c r="J433" i="36" s="1"/>
  <c r="J225" i="36"/>
  <c r="J297" i="36" s="1"/>
  <c r="J369" i="36" s="1"/>
  <c r="J441" i="36" s="1"/>
  <c r="J233" i="36"/>
  <c r="J305" i="36" s="1"/>
  <c r="J377" i="36" s="1"/>
  <c r="J449" i="36" s="1"/>
  <c r="H174" i="38"/>
  <c r="H246" i="38" s="1"/>
  <c r="H318" i="38" s="1"/>
  <c r="H390" i="38" s="1"/>
  <c r="H182" i="38"/>
  <c r="H254" i="38" s="1"/>
  <c r="H326" i="38" s="1"/>
  <c r="H398" i="38" s="1"/>
  <c r="H190" i="38"/>
  <c r="H262" i="38" s="1"/>
  <c r="H334" i="38" s="1"/>
  <c r="H406" i="38" s="1"/>
  <c r="H198" i="38"/>
  <c r="H270" i="38" s="1"/>
  <c r="H342" i="38" s="1"/>
  <c r="H414" i="38" s="1"/>
  <c r="H206" i="38"/>
  <c r="H278" i="38" s="1"/>
  <c r="H350" i="38" s="1"/>
  <c r="H422" i="38" s="1"/>
  <c r="H214" i="38"/>
  <c r="H286" i="38" s="1"/>
  <c r="H358" i="38" s="1"/>
  <c r="H430" i="38" s="1"/>
  <c r="H222" i="38"/>
  <c r="H294" i="38" s="1"/>
  <c r="H366" i="38" s="1"/>
  <c r="H438" i="38" s="1"/>
  <c r="H230" i="38"/>
  <c r="H302" i="38" s="1"/>
  <c r="H374" i="38" s="1"/>
  <c r="H446" i="38" s="1"/>
  <c r="H238" i="38"/>
  <c r="H310" i="38" s="1"/>
  <c r="H382" i="38" s="1"/>
  <c r="H454" i="38" s="1"/>
  <c r="I170" i="11"/>
  <c r="I242" i="11" s="1"/>
  <c r="I314" i="11" s="1"/>
  <c r="I386" i="11" s="1"/>
  <c r="I178" i="11"/>
  <c r="I250" i="11" s="1"/>
  <c r="I322" i="11" s="1"/>
  <c r="I394" i="11" s="1"/>
  <c r="I186" i="11"/>
  <c r="I258" i="11" s="1"/>
  <c r="I330" i="11" s="1"/>
  <c r="I402" i="11" s="1"/>
  <c r="I194" i="11"/>
  <c r="I266" i="11" s="1"/>
  <c r="I338" i="11" s="1"/>
  <c r="I410" i="11" s="1"/>
  <c r="I202" i="11"/>
  <c r="I274" i="11" s="1"/>
  <c r="I346" i="11" s="1"/>
  <c r="I418" i="11" s="1"/>
  <c r="I210" i="11"/>
  <c r="I282" i="11" s="1"/>
  <c r="I354" i="11" s="1"/>
  <c r="I426" i="11" s="1"/>
  <c r="I218" i="11"/>
  <c r="I290" i="11" s="1"/>
  <c r="I362" i="11" s="1"/>
  <c r="I434" i="11" s="1"/>
  <c r="I226" i="11"/>
  <c r="I298" i="11" s="1"/>
  <c r="I370" i="11" s="1"/>
  <c r="I442" i="11" s="1"/>
  <c r="I234" i="11"/>
  <c r="I306" i="11" s="1"/>
  <c r="I378" i="11" s="1"/>
  <c r="I450" i="11" s="1"/>
  <c r="J170" i="36"/>
  <c r="J242" i="36" s="1"/>
  <c r="J314" i="36" s="1"/>
  <c r="J386" i="36" s="1"/>
  <c r="J178" i="36"/>
  <c r="J250" i="36" s="1"/>
  <c r="J322" i="36" s="1"/>
  <c r="J394" i="36" s="1"/>
  <c r="J186" i="36"/>
  <c r="J258" i="36" s="1"/>
  <c r="J330" i="36" s="1"/>
  <c r="J402" i="36" s="1"/>
  <c r="J194" i="36"/>
  <c r="J266" i="36" s="1"/>
  <c r="J338" i="36" s="1"/>
  <c r="J410" i="36" s="1"/>
  <c r="J202" i="36"/>
  <c r="J274" i="36" s="1"/>
  <c r="J346" i="36" s="1"/>
  <c r="J418" i="36" s="1"/>
  <c r="J210" i="36"/>
  <c r="J282" i="36" s="1"/>
  <c r="J354" i="36" s="1"/>
  <c r="J426" i="36" s="1"/>
  <c r="J218" i="36"/>
  <c r="J290" i="36" s="1"/>
  <c r="J362" i="36" s="1"/>
  <c r="J434" i="36" s="1"/>
  <c r="J226" i="36"/>
  <c r="J298" i="36" s="1"/>
  <c r="J370" i="36" s="1"/>
  <c r="J442" i="36" s="1"/>
  <c r="J234" i="36"/>
  <c r="J306" i="36" s="1"/>
  <c r="J378" i="36" s="1"/>
  <c r="J450" i="36" s="1"/>
  <c r="H175" i="38"/>
  <c r="H247" i="38" s="1"/>
  <c r="H319" i="38" s="1"/>
  <c r="H391" i="38" s="1"/>
  <c r="H183" i="38"/>
  <c r="H255" i="38" s="1"/>
  <c r="H327" i="38" s="1"/>
  <c r="H399" i="38" s="1"/>
  <c r="H191" i="38"/>
  <c r="H263" i="38" s="1"/>
  <c r="H335" i="38" s="1"/>
  <c r="H407" i="38" s="1"/>
  <c r="H199" i="38"/>
  <c r="H271" i="38" s="1"/>
  <c r="H343" i="38" s="1"/>
  <c r="H415" i="38" s="1"/>
  <c r="H207" i="38"/>
  <c r="H279" i="38" s="1"/>
  <c r="H351" i="38" s="1"/>
  <c r="H423" i="38" s="1"/>
  <c r="H215" i="38"/>
  <c r="H287" i="38" s="1"/>
  <c r="H359" i="38" s="1"/>
  <c r="H431" i="38" s="1"/>
  <c r="H223" i="38"/>
  <c r="H295" i="38" s="1"/>
  <c r="H367" i="38" s="1"/>
  <c r="H439" i="38" s="1"/>
  <c r="H231" i="38"/>
  <c r="H303" i="38" s="1"/>
  <c r="H375" i="38" s="1"/>
  <c r="H447" i="38" s="1"/>
  <c r="I171" i="11"/>
  <c r="I243" i="11" s="1"/>
  <c r="I315" i="11" s="1"/>
  <c r="I387" i="11" s="1"/>
  <c r="I179" i="11"/>
  <c r="I251" i="11" s="1"/>
  <c r="I323" i="11" s="1"/>
  <c r="I395" i="11" s="1"/>
  <c r="I187" i="11"/>
  <c r="I259" i="11" s="1"/>
  <c r="I331" i="11" s="1"/>
  <c r="I403" i="11" s="1"/>
  <c r="I195" i="11"/>
  <c r="I267" i="11" s="1"/>
  <c r="I339" i="11" s="1"/>
  <c r="I411" i="11" s="1"/>
  <c r="I203" i="11"/>
  <c r="I275" i="11" s="1"/>
  <c r="I347" i="11" s="1"/>
  <c r="I419" i="11" s="1"/>
  <c r="I211" i="11"/>
  <c r="I283" i="11" s="1"/>
  <c r="I355" i="11" s="1"/>
  <c r="I427" i="11" s="1"/>
  <c r="I219" i="11"/>
  <c r="I291" i="11" s="1"/>
  <c r="I363" i="11" s="1"/>
  <c r="I435" i="11" s="1"/>
  <c r="I227" i="11"/>
  <c r="I299" i="11" s="1"/>
  <c r="I371" i="11" s="1"/>
  <c r="I443" i="11" s="1"/>
  <c r="I235" i="11"/>
  <c r="I307" i="11" s="1"/>
  <c r="I379" i="11" s="1"/>
  <c r="I451" i="11" s="1"/>
  <c r="J171" i="36"/>
  <c r="J243" i="36" s="1"/>
  <c r="J315" i="36" s="1"/>
  <c r="J387" i="36" s="1"/>
  <c r="J179" i="36"/>
  <c r="J251" i="36" s="1"/>
  <c r="J323" i="36" s="1"/>
  <c r="J395" i="36" s="1"/>
  <c r="J187" i="36"/>
  <c r="J259" i="36" s="1"/>
  <c r="J331" i="36" s="1"/>
  <c r="J403" i="36" s="1"/>
  <c r="J195" i="36"/>
  <c r="J267" i="36" s="1"/>
  <c r="J339" i="36" s="1"/>
  <c r="J411" i="36" s="1"/>
  <c r="J203" i="36"/>
  <c r="J275" i="36" s="1"/>
  <c r="J347" i="36" s="1"/>
  <c r="J419" i="36" s="1"/>
  <c r="J211" i="36"/>
  <c r="J283" i="36" s="1"/>
  <c r="J355" i="36" s="1"/>
  <c r="J427" i="36" s="1"/>
  <c r="J219" i="36"/>
  <c r="J291" i="36" s="1"/>
  <c r="J363" i="36" s="1"/>
  <c r="J435" i="36" s="1"/>
  <c r="J227" i="36"/>
  <c r="J299" i="36" s="1"/>
  <c r="J371" i="36" s="1"/>
  <c r="J443" i="36" s="1"/>
  <c r="J235" i="36"/>
  <c r="J307" i="36" s="1"/>
  <c r="J379" i="36" s="1"/>
  <c r="J451" i="36" s="1"/>
  <c r="H176" i="38"/>
  <c r="H248" i="38" s="1"/>
  <c r="H320" i="38" s="1"/>
  <c r="H392" i="38" s="1"/>
  <c r="H184" i="38"/>
  <c r="H256" i="38" s="1"/>
  <c r="H328" i="38" s="1"/>
  <c r="H400" i="38" s="1"/>
  <c r="H192" i="38"/>
  <c r="H264" i="38" s="1"/>
  <c r="H336" i="38" s="1"/>
  <c r="H408" i="38" s="1"/>
  <c r="H200" i="38"/>
  <c r="H272" i="38" s="1"/>
  <c r="H344" i="38" s="1"/>
  <c r="H416" i="38" s="1"/>
  <c r="H208" i="38"/>
  <c r="H280" i="38" s="1"/>
  <c r="H352" i="38" s="1"/>
  <c r="H424" i="38" s="1"/>
  <c r="H216" i="38"/>
  <c r="H288" i="38" s="1"/>
  <c r="H360" i="38" s="1"/>
  <c r="H432" i="38" s="1"/>
  <c r="H224" i="38"/>
  <c r="H296" i="38" s="1"/>
  <c r="H368" i="38" s="1"/>
  <c r="H440" i="38" s="1"/>
  <c r="H232" i="38"/>
  <c r="H304" i="38" s="1"/>
  <c r="H376" i="38" s="1"/>
  <c r="H448" i="38" s="1"/>
  <c r="I172" i="11"/>
  <c r="I244" i="11" s="1"/>
  <c r="I316" i="11" s="1"/>
  <c r="I388" i="11" s="1"/>
  <c r="I180" i="11"/>
  <c r="I252" i="11" s="1"/>
  <c r="I324" i="11" s="1"/>
  <c r="I396" i="11" s="1"/>
  <c r="I188" i="11"/>
  <c r="I260" i="11" s="1"/>
  <c r="I332" i="11" s="1"/>
  <c r="I404" i="11" s="1"/>
  <c r="I196" i="11"/>
  <c r="I268" i="11" s="1"/>
  <c r="I340" i="11" s="1"/>
  <c r="I412" i="11" s="1"/>
  <c r="I204" i="11"/>
  <c r="I276" i="11" s="1"/>
  <c r="I348" i="11" s="1"/>
  <c r="I420" i="11" s="1"/>
  <c r="I212" i="11"/>
  <c r="I284" i="11" s="1"/>
  <c r="I356" i="11" s="1"/>
  <c r="I428" i="11" s="1"/>
  <c r="I220" i="11"/>
  <c r="I292" i="11" s="1"/>
  <c r="I364" i="11" s="1"/>
  <c r="I436" i="11" s="1"/>
  <c r="I228" i="11"/>
  <c r="I300" i="11" s="1"/>
  <c r="I372" i="11" s="1"/>
  <c r="I444" i="11" s="1"/>
  <c r="I236" i="11"/>
  <c r="I308" i="11" s="1"/>
  <c r="I380" i="11" s="1"/>
  <c r="I452" i="11" s="1"/>
  <c r="J172" i="36"/>
  <c r="J244" i="36" s="1"/>
  <c r="J316" i="36" s="1"/>
  <c r="J388" i="36" s="1"/>
  <c r="J180" i="36"/>
  <c r="J252" i="36" s="1"/>
  <c r="J324" i="36" s="1"/>
  <c r="J396" i="36" s="1"/>
  <c r="J188" i="36"/>
  <c r="J260" i="36" s="1"/>
  <c r="J332" i="36" s="1"/>
  <c r="J404" i="36" s="1"/>
  <c r="J196" i="36"/>
  <c r="J268" i="36" s="1"/>
  <c r="J340" i="36" s="1"/>
  <c r="J412" i="36" s="1"/>
  <c r="J204" i="36"/>
  <c r="J276" i="36" s="1"/>
  <c r="J348" i="36" s="1"/>
  <c r="J420" i="36" s="1"/>
  <c r="J212" i="36"/>
  <c r="J284" i="36" s="1"/>
  <c r="J356" i="36" s="1"/>
  <c r="J428" i="36" s="1"/>
  <c r="J220" i="36"/>
  <c r="J292" i="36" s="1"/>
  <c r="J364" i="36" s="1"/>
  <c r="J436" i="36" s="1"/>
  <c r="J228" i="36"/>
  <c r="J300" i="36" s="1"/>
  <c r="J372" i="36" s="1"/>
  <c r="J444" i="36" s="1"/>
  <c r="J236" i="36"/>
  <c r="J308" i="36" s="1"/>
  <c r="J380" i="36" s="1"/>
  <c r="J452" i="36" s="1"/>
  <c r="H177" i="38"/>
  <c r="H249" i="38" s="1"/>
  <c r="H321" i="38" s="1"/>
  <c r="H393" i="38" s="1"/>
  <c r="H185" i="38"/>
  <c r="H257" i="38" s="1"/>
  <c r="H329" i="38" s="1"/>
  <c r="H401" i="38" s="1"/>
  <c r="H193" i="38"/>
  <c r="H265" i="38" s="1"/>
  <c r="H337" i="38" s="1"/>
  <c r="H409" i="38" s="1"/>
  <c r="H201" i="38"/>
  <c r="H273" i="38" s="1"/>
  <c r="H345" i="38" s="1"/>
  <c r="H417" i="38" s="1"/>
  <c r="H209" i="38"/>
  <c r="H281" i="38" s="1"/>
  <c r="H353" i="38" s="1"/>
  <c r="H425" i="38" s="1"/>
  <c r="H217" i="38"/>
  <c r="H289" i="38" s="1"/>
  <c r="H361" i="38" s="1"/>
  <c r="H433" i="38" s="1"/>
  <c r="H225" i="38"/>
  <c r="H297" i="38" s="1"/>
  <c r="H369" i="38" s="1"/>
  <c r="H441" i="38" s="1"/>
  <c r="H233" i="38"/>
  <c r="H305" i="38" s="1"/>
  <c r="H377" i="38" s="1"/>
  <c r="H449" i="38" s="1"/>
  <c r="I173" i="11"/>
  <c r="I245" i="11" s="1"/>
  <c r="I317" i="11" s="1"/>
  <c r="I389" i="11" s="1"/>
  <c r="I181" i="11"/>
  <c r="I253" i="11" s="1"/>
  <c r="I325" i="11" s="1"/>
  <c r="I397" i="11" s="1"/>
  <c r="I189" i="11"/>
  <c r="I261" i="11" s="1"/>
  <c r="I333" i="11" s="1"/>
  <c r="I405" i="11" s="1"/>
  <c r="I197" i="11"/>
  <c r="I269" i="11" s="1"/>
  <c r="I341" i="11" s="1"/>
  <c r="I413" i="11" s="1"/>
  <c r="I205" i="11"/>
  <c r="I277" i="11" s="1"/>
  <c r="I349" i="11" s="1"/>
  <c r="I421" i="11" s="1"/>
  <c r="I213" i="11"/>
  <c r="I285" i="11" s="1"/>
  <c r="I357" i="11" s="1"/>
  <c r="I429" i="11" s="1"/>
  <c r="I221" i="11"/>
  <c r="I293" i="11" s="1"/>
  <c r="I365" i="11" s="1"/>
  <c r="I437" i="11" s="1"/>
  <c r="I229" i="11"/>
  <c r="I301" i="11" s="1"/>
  <c r="I373" i="11" s="1"/>
  <c r="I445" i="11" s="1"/>
  <c r="I237" i="11"/>
  <c r="I309" i="11" s="1"/>
  <c r="I381" i="11" s="1"/>
  <c r="I453" i="11" s="1"/>
  <c r="J173" i="36"/>
  <c r="J245" i="36" s="1"/>
  <c r="J317" i="36" s="1"/>
  <c r="J389" i="36" s="1"/>
  <c r="J181" i="36"/>
  <c r="J253" i="36" s="1"/>
  <c r="J325" i="36" s="1"/>
  <c r="J397" i="36" s="1"/>
  <c r="J189" i="36"/>
  <c r="J261" i="36" s="1"/>
  <c r="J333" i="36" s="1"/>
  <c r="J405" i="36" s="1"/>
  <c r="J197" i="36"/>
  <c r="J269" i="36" s="1"/>
  <c r="J341" i="36" s="1"/>
  <c r="J413" i="36" s="1"/>
  <c r="J205" i="36"/>
  <c r="J277" i="36" s="1"/>
  <c r="J349" i="36" s="1"/>
  <c r="J421" i="36" s="1"/>
  <c r="J213" i="36"/>
  <c r="J285" i="36" s="1"/>
  <c r="J357" i="36" s="1"/>
  <c r="J429" i="36" s="1"/>
  <c r="J221" i="36"/>
  <c r="J293" i="36" s="1"/>
  <c r="J365" i="36" s="1"/>
  <c r="J437" i="36" s="1"/>
  <c r="J229" i="36"/>
  <c r="J301" i="36" s="1"/>
  <c r="J373" i="36" s="1"/>
  <c r="J445" i="36" s="1"/>
  <c r="J237" i="36"/>
  <c r="J309" i="36" s="1"/>
  <c r="J381" i="36" s="1"/>
  <c r="J453" i="36" s="1"/>
  <c r="AQ321" i="37"/>
  <c r="AQ324" i="37"/>
  <c r="AQ319" i="37"/>
  <c r="AQ383" i="37"/>
  <c r="N421" i="11"/>
  <c r="X236" i="37"/>
  <c r="X308" i="37" s="1"/>
  <c r="X380" i="37" s="1"/>
  <c r="X452" i="37" s="1"/>
  <c r="AR350" i="36"/>
  <c r="Q351" i="36"/>
  <c r="Q423" i="36" s="1"/>
  <c r="X174" i="36"/>
  <c r="X246" i="36" s="1"/>
  <c r="X318" i="36" s="1"/>
  <c r="X390" i="36" s="1"/>
  <c r="J239" i="38"/>
  <c r="J311" i="38" s="1"/>
  <c r="J383" i="38" s="1"/>
  <c r="J455" i="38" s="1"/>
  <c r="J235" i="38"/>
  <c r="J307" i="38" s="1"/>
  <c r="J379" i="38" s="1"/>
  <c r="J451" i="38" s="1"/>
  <c r="AR318" i="36"/>
  <c r="Q319" i="36"/>
  <c r="Q391" i="36" s="1"/>
  <c r="O403" i="36"/>
  <c r="AR380" i="36"/>
  <c r="Q376" i="36"/>
  <c r="Q448" i="36" s="1"/>
  <c r="AR341" i="36"/>
  <c r="AR381" i="36"/>
  <c r="Q342" i="36"/>
  <c r="Q414" i="36" s="1"/>
  <c r="O407" i="37"/>
  <c r="AR373" i="36"/>
  <c r="Q374" i="36"/>
  <c r="Q446" i="36" s="1"/>
  <c r="O455" i="36"/>
  <c r="N393" i="11"/>
  <c r="AR344" i="36"/>
  <c r="Q345" i="36"/>
  <c r="Q417" i="36" s="1"/>
  <c r="N433" i="38"/>
  <c r="AR315" i="36"/>
  <c r="Q316" i="36"/>
  <c r="Q388" i="36" s="1"/>
  <c r="AR347" i="36"/>
  <c r="Q348" i="36"/>
  <c r="Q420" i="36" s="1"/>
  <c r="O434" i="36"/>
  <c r="O438" i="38"/>
  <c r="O447" i="36"/>
  <c r="O412" i="36"/>
  <c r="O437" i="11"/>
  <c r="O419" i="36"/>
  <c r="O437" i="38"/>
  <c r="O447" i="38"/>
  <c r="X208" i="37"/>
  <c r="X280" i="37" s="1"/>
  <c r="X352" i="37" s="1"/>
  <c r="X424" i="37" s="1"/>
  <c r="X221" i="37"/>
  <c r="X293" i="37" s="1"/>
  <c r="X365" i="37" s="1"/>
  <c r="X437" i="37" s="1"/>
  <c r="X227" i="37"/>
  <c r="X299" i="37" s="1"/>
  <c r="X371" i="37" s="1"/>
  <c r="X443" i="37" s="1"/>
  <c r="X180" i="37"/>
  <c r="X252" i="37" s="1"/>
  <c r="X324" i="37" s="1"/>
  <c r="X396" i="37" s="1"/>
  <c r="X198" i="37"/>
  <c r="X270" i="37" s="1"/>
  <c r="X342" i="37" s="1"/>
  <c r="X414" i="37" s="1"/>
  <c r="X207" i="37"/>
  <c r="X279" i="37" s="1"/>
  <c r="X351" i="37" s="1"/>
  <c r="X423" i="37" s="1"/>
  <c r="X183" i="37"/>
  <c r="X255" i="37" s="1"/>
  <c r="X327" i="37" s="1"/>
  <c r="X399" i="37" s="1"/>
  <c r="K176" i="36"/>
  <c r="K248" i="36" s="1"/>
  <c r="K320" i="36" s="1"/>
  <c r="K392" i="36" s="1"/>
  <c r="K184" i="36"/>
  <c r="K256" i="36" s="1"/>
  <c r="K328" i="36" s="1"/>
  <c r="K400" i="36" s="1"/>
  <c r="K192" i="36"/>
  <c r="K264" i="36" s="1"/>
  <c r="K336" i="36" s="1"/>
  <c r="K408" i="36" s="1"/>
  <c r="K200" i="36"/>
  <c r="K272" i="36" s="1"/>
  <c r="K344" i="36" s="1"/>
  <c r="K416" i="36" s="1"/>
  <c r="K208" i="36"/>
  <c r="K280" i="36" s="1"/>
  <c r="K352" i="36" s="1"/>
  <c r="K424" i="36" s="1"/>
  <c r="K216" i="36"/>
  <c r="K288" i="36" s="1"/>
  <c r="K360" i="36" s="1"/>
  <c r="K432" i="36" s="1"/>
  <c r="K224" i="36"/>
  <c r="K296" i="36" s="1"/>
  <c r="K368" i="36" s="1"/>
  <c r="K440" i="36" s="1"/>
  <c r="K232" i="36"/>
  <c r="K304" i="36" s="1"/>
  <c r="K376" i="36" s="1"/>
  <c r="K448" i="36" s="1"/>
  <c r="K240" i="36"/>
  <c r="K312" i="36" s="1"/>
  <c r="K384" i="36" s="1"/>
  <c r="K456" i="36" s="1"/>
  <c r="O394" i="11"/>
  <c r="O453" i="11"/>
  <c r="O443" i="11"/>
  <c r="I238" i="37"/>
  <c r="I310" i="37" s="1"/>
  <c r="I382" i="37" s="1"/>
  <c r="I454" i="37" s="1"/>
  <c r="AR333" i="36"/>
  <c r="AR365" i="36"/>
  <c r="AR336" i="36"/>
  <c r="AR368" i="36"/>
  <c r="AR339" i="36"/>
  <c r="AR371" i="36"/>
  <c r="AR342" i="36"/>
  <c r="AR374" i="36"/>
  <c r="AR382" i="36"/>
  <c r="Q334" i="36"/>
  <c r="Q406" i="36" s="1"/>
  <c r="Q366" i="36"/>
  <c r="Q438" i="36" s="1"/>
  <c r="Q337" i="36"/>
  <c r="Q409" i="36" s="1"/>
  <c r="Q369" i="36"/>
  <c r="Q441" i="36" s="1"/>
  <c r="Q340" i="36"/>
  <c r="Q412" i="36" s="1"/>
  <c r="Q372" i="36"/>
  <c r="Q444" i="36" s="1"/>
  <c r="Q343" i="36"/>
  <c r="Q415" i="36" s="1"/>
  <c r="Q377" i="36"/>
  <c r="Q449" i="36" s="1"/>
  <c r="Q378" i="36"/>
  <c r="Q450" i="36" s="1"/>
  <c r="O392" i="11"/>
  <c r="AR337" i="36"/>
  <c r="AR369" i="36"/>
  <c r="AR340" i="36"/>
  <c r="AR372" i="36"/>
  <c r="AR343" i="36"/>
  <c r="AR314" i="36"/>
  <c r="AR346" i="36"/>
  <c r="AR376" i="36"/>
  <c r="AR377" i="36"/>
  <c r="Q338" i="36"/>
  <c r="Q410" i="36" s="1"/>
  <c r="Q370" i="36"/>
  <c r="Q442" i="36" s="1"/>
  <c r="Q341" i="36"/>
  <c r="Q413" i="36" s="1"/>
  <c r="Q373" i="36"/>
  <c r="Q445" i="36" s="1"/>
  <c r="Q344" i="36"/>
  <c r="Q416" i="36" s="1"/>
  <c r="Q315" i="36"/>
  <c r="Q387" i="36" s="1"/>
  <c r="Q347" i="36"/>
  <c r="Q419" i="36" s="1"/>
  <c r="Q381" i="36"/>
  <c r="Q453" i="36" s="1"/>
  <c r="Q382" i="36"/>
  <c r="Q454" i="36" s="1"/>
  <c r="O432" i="36"/>
  <c r="O438" i="36"/>
  <c r="O432" i="11"/>
  <c r="AR345" i="36"/>
  <c r="AR316" i="36"/>
  <c r="AR348" i="36"/>
  <c r="AR319" i="36"/>
  <c r="AR351" i="36"/>
  <c r="AR322" i="36"/>
  <c r="AR354" i="36"/>
  <c r="AR384" i="36"/>
  <c r="Q314" i="36"/>
  <c r="Q386" i="36" s="1"/>
  <c r="Q346" i="36"/>
  <c r="Q418" i="36" s="1"/>
  <c r="Q317" i="36"/>
  <c r="Q389" i="36" s="1"/>
  <c r="Q349" i="36"/>
  <c r="Q421" i="36" s="1"/>
  <c r="Q320" i="36"/>
  <c r="Q392" i="36" s="1"/>
  <c r="Q352" i="36"/>
  <c r="Q424" i="36" s="1"/>
  <c r="Q323" i="36"/>
  <c r="Q395" i="36" s="1"/>
  <c r="Q355" i="36"/>
  <c r="Q427" i="36" s="1"/>
  <c r="Q380" i="36"/>
  <c r="Q452" i="36" s="1"/>
  <c r="I173" i="37"/>
  <c r="I245" i="37" s="1"/>
  <c r="I317" i="37" s="1"/>
  <c r="I389" i="37" s="1"/>
  <c r="AR317" i="36"/>
  <c r="AR349" i="36"/>
  <c r="AR320" i="36"/>
  <c r="AR352" i="36"/>
  <c r="AR323" i="36"/>
  <c r="AR355" i="36"/>
  <c r="AR326" i="36"/>
  <c r="AR358" i="36"/>
  <c r="AR375" i="36"/>
  <c r="Q318" i="36"/>
  <c r="Q390" i="36" s="1"/>
  <c r="Q350" i="36"/>
  <c r="Q422" i="36" s="1"/>
  <c r="Q321" i="36"/>
  <c r="Q393" i="36" s="1"/>
  <c r="Q353" i="36"/>
  <c r="Q425" i="36" s="1"/>
  <c r="Q324" i="36"/>
  <c r="Q396" i="36" s="1"/>
  <c r="Q356" i="36"/>
  <c r="Q428" i="36" s="1"/>
  <c r="Q327" i="36"/>
  <c r="Q399" i="36" s="1"/>
  <c r="Q359" i="36"/>
  <c r="Q431" i="36" s="1"/>
  <c r="Q384" i="36"/>
  <c r="Q456" i="36" s="1"/>
  <c r="O393" i="11"/>
  <c r="O448" i="11"/>
  <c r="AR321" i="36"/>
  <c r="AR353" i="36"/>
  <c r="AR324" i="36"/>
  <c r="AR356" i="36"/>
  <c r="AR327" i="36"/>
  <c r="AR359" i="36"/>
  <c r="AR330" i="36"/>
  <c r="AR362" i="36"/>
  <c r="AR379" i="36"/>
  <c r="Q322" i="36"/>
  <c r="Q394" i="36" s="1"/>
  <c r="Q354" i="36"/>
  <c r="Q426" i="36" s="1"/>
  <c r="Q325" i="36"/>
  <c r="Q397" i="36" s="1"/>
  <c r="Q357" i="36"/>
  <c r="Q429" i="36" s="1"/>
  <c r="Q328" i="36"/>
  <c r="Q400" i="36" s="1"/>
  <c r="Q360" i="36"/>
  <c r="Q432" i="36" s="1"/>
  <c r="Q331" i="36"/>
  <c r="Q403" i="36" s="1"/>
  <c r="Q363" i="36"/>
  <c r="Q435" i="36" s="1"/>
  <c r="Q375" i="36"/>
  <c r="Q447" i="36" s="1"/>
  <c r="O425" i="36"/>
  <c r="O446" i="11"/>
  <c r="AR325" i="36"/>
  <c r="AR357" i="36"/>
  <c r="AR328" i="36"/>
  <c r="AR360" i="36"/>
  <c r="AR331" i="36"/>
  <c r="AR363" i="36"/>
  <c r="AR334" i="36"/>
  <c r="AR366" i="36"/>
  <c r="AR383" i="36"/>
  <c r="Q326" i="36"/>
  <c r="Q398" i="36" s="1"/>
  <c r="Q358" i="36"/>
  <c r="Q430" i="36" s="1"/>
  <c r="Q329" i="36"/>
  <c r="Q401" i="36" s="1"/>
  <c r="Q361" i="36"/>
  <c r="Q433" i="36" s="1"/>
  <c r="Q332" i="36"/>
  <c r="Q404" i="36" s="1"/>
  <c r="Q364" i="36"/>
  <c r="Q436" i="36" s="1"/>
  <c r="Q335" i="36"/>
  <c r="Q407" i="36" s="1"/>
  <c r="Q367" i="36"/>
  <c r="Q439" i="36" s="1"/>
  <c r="Q379" i="36"/>
  <c r="Q451" i="36" s="1"/>
  <c r="O397" i="36"/>
  <c r="AR329" i="36"/>
  <c r="AR361" i="36"/>
  <c r="AR332" i="36"/>
  <c r="AR364" i="36"/>
  <c r="AR335" i="36"/>
  <c r="AR367" i="36"/>
  <c r="AR338" i="36"/>
  <c r="AR370" i="36"/>
  <c r="Q330" i="36"/>
  <c r="Q402" i="36" s="1"/>
  <c r="Q362" i="36"/>
  <c r="Q434" i="36" s="1"/>
  <c r="Q333" i="36"/>
  <c r="Q405" i="36" s="1"/>
  <c r="Q365" i="36"/>
  <c r="Q437" i="36" s="1"/>
  <c r="Q336" i="36"/>
  <c r="Q408" i="36" s="1"/>
  <c r="Q368" i="36"/>
  <c r="Q440" i="36" s="1"/>
  <c r="Q339" i="36"/>
  <c r="Q411" i="36" s="1"/>
  <c r="Q371" i="36"/>
  <c r="Q443" i="36" s="1"/>
  <c r="O404" i="36"/>
  <c r="O436" i="36"/>
  <c r="O421" i="36"/>
  <c r="K172" i="36"/>
  <c r="K244" i="36" s="1"/>
  <c r="K316" i="36" s="1"/>
  <c r="K388" i="36" s="1"/>
  <c r="K180" i="36"/>
  <c r="K252" i="36" s="1"/>
  <c r="K324" i="36" s="1"/>
  <c r="K396" i="36" s="1"/>
  <c r="K188" i="36"/>
  <c r="K260" i="36" s="1"/>
  <c r="K332" i="36" s="1"/>
  <c r="K404" i="36" s="1"/>
  <c r="K196" i="36"/>
  <c r="K268" i="36" s="1"/>
  <c r="K340" i="36" s="1"/>
  <c r="K412" i="36" s="1"/>
  <c r="K204" i="36"/>
  <c r="K276" i="36" s="1"/>
  <c r="K348" i="36" s="1"/>
  <c r="K420" i="36" s="1"/>
  <c r="K212" i="36"/>
  <c r="K284" i="36" s="1"/>
  <c r="K356" i="36" s="1"/>
  <c r="K428" i="36" s="1"/>
  <c r="K220" i="36"/>
  <c r="K292" i="36" s="1"/>
  <c r="K364" i="36" s="1"/>
  <c r="K436" i="36" s="1"/>
  <c r="K228" i="36"/>
  <c r="K300" i="36" s="1"/>
  <c r="K372" i="36" s="1"/>
  <c r="K444" i="36" s="1"/>
  <c r="K236" i="36"/>
  <c r="K308" i="36" s="1"/>
  <c r="K380" i="36" s="1"/>
  <c r="K452" i="36" s="1"/>
  <c r="O422" i="36"/>
  <c r="AS335" i="11"/>
  <c r="X200" i="11"/>
  <c r="X272" i="11" s="1"/>
  <c r="X344" i="11" s="1"/>
  <c r="X416" i="11" s="1"/>
  <c r="O428" i="37"/>
  <c r="O388" i="36"/>
  <c r="O423" i="36"/>
  <c r="O429" i="36"/>
  <c r="O400" i="38"/>
  <c r="O407" i="11"/>
  <c r="O433" i="11"/>
  <c r="O454" i="36"/>
  <c r="O444" i="38"/>
  <c r="X230" i="38"/>
  <c r="X302" i="38" s="1"/>
  <c r="X374" i="38" s="1"/>
  <c r="X446" i="38" s="1"/>
  <c r="O396" i="36"/>
  <c r="M221" i="11"/>
  <c r="M293" i="11" s="1"/>
  <c r="M365" i="11" s="1"/>
  <c r="M437" i="11" s="1"/>
  <c r="M177" i="11"/>
  <c r="M249" i="11" s="1"/>
  <c r="M321" i="11" s="1"/>
  <c r="M393" i="11" s="1"/>
  <c r="M185" i="11"/>
  <c r="M257" i="11" s="1"/>
  <c r="M329" i="11" s="1"/>
  <c r="M401" i="11" s="1"/>
  <c r="M193" i="11"/>
  <c r="M265" i="11" s="1"/>
  <c r="M337" i="11" s="1"/>
  <c r="M409" i="11" s="1"/>
  <c r="M201" i="11"/>
  <c r="M273" i="11" s="1"/>
  <c r="M345" i="11" s="1"/>
  <c r="M417" i="11" s="1"/>
  <c r="M209" i="11"/>
  <c r="M281" i="11" s="1"/>
  <c r="M353" i="11" s="1"/>
  <c r="M425" i="11" s="1"/>
  <c r="M217" i="11"/>
  <c r="M289" i="11" s="1"/>
  <c r="M361" i="11" s="1"/>
  <c r="M433" i="11" s="1"/>
  <c r="M229" i="11"/>
  <c r="M301" i="11" s="1"/>
  <c r="M373" i="11" s="1"/>
  <c r="M445" i="11" s="1"/>
  <c r="M237" i="11"/>
  <c r="M309" i="11" s="1"/>
  <c r="M381" i="11" s="1"/>
  <c r="M453" i="11" s="1"/>
  <c r="M170" i="11"/>
  <c r="M242" i="11" s="1"/>
  <c r="M314" i="11" s="1"/>
  <c r="M386" i="11" s="1"/>
  <c r="M178" i="11"/>
  <c r="M250" i="11" s="1"/>
  <c r="M322" i="11" s="1"/>
  <c r="M394" i="11" s="1"/>
  <c r="M186" i="11"/>
  <c r="M258" i="11" s="1"/>
  <c r="M330" i="11" s="1"/>
  <c r="M402" i="11" s="1"/>
  <c r="M194" i="11"/>
  <c r="M266" i="11" s="1"/>
  <c r="M338" i="11" s="1"/>
  <c r="M410" i="11" s="1"/>
  <c r="M202" i="11"/>
  <c r="M274" i="11" s="1"/>
  <c r="M346" i="11" s="1"/>
  <c r="M418" i="11" s="1"/>
  <c r="M210" i="11"/>
  <c r="M282" i="11" s="1"/>
  <c r="M354" i="11" s="1"/>
  <c r="M426" i="11" s="1"/>
  <c r="M222" i="11"/>
  <c r="M294" i="11" s="1"/>
  <c r="M366" i="11" s="1"/>
  <c r="M438" i="11" s="1"/>
  <c r="M230" i="11"/>
  <c r="M302" i="11" s="1"/>
  <c r="M374" i="11" s="1"/>
  <c r="M446" i="11" s="1"/>
  <c r="M238" i="11"/>
  <c r="M310" i="11" s="1"/>
  <c r="M382" i="11" s="1"/>
  <c r="M454" i="11" s="1"/>
  <c r="M171" i="11"/>
  <c r="M243" i="11" s="1"/>
  <c r="M315" i="11" s="1"/>
  <c r="M387" i="11" s="1"/>
  <c r="M179" i="11"/>
  <c r="M251" i="11" s="1"/>
  <c r="M323" i="11" s="1"/>
  <c r="M395" i="11" s="1"/>
  <c r="M187" i="11"/>
  <c r="M259" i="11" s="1"/>
  <c r="M331" i="11" s="1"/>
  <c r="M403" i="11" s="1"/>
  <c r="M195" i="11"/>
  <c r="M267" i="11" s="1"/>
  <c r="M339" i="11" s="1"/>
  <c r="M411" i="11" s="1"/>
  <c r="M203" i="11"/>
  <c r="M275" i="11" s="1"/>
  <c r="M347" i="11" s="1"/>
  <c r="M419" i="11" s="1"/>
  <c r="M211" i="11"/>
  <c r="M283" i="11" s="1"/>
  <c r="M355" i="11" s="1"/>
  <c r="M427" i="11" s="1"/>
  <c r="M223" i="11"/>
  <c r="M295" i="11" s="1"/>
  <c r="M367" i="11" s="1"/>
  <c r="M439" i="11" s="1"/>
  <c r="M231" i="11"/>
  <c r="M303" i="11" s="1"/>
  <c r="M375" i="11" s="1"/>
  <c r="M447" i="11" s="1"/>
  <c r="M239" i="11"/>
  <c r="M311" i="11" s="1"/>
  <c r="M383" i="11" s="1"/>
  <c r="M455" i="11" s="1"/>
  <c r="M172" i="11"/>
  <c r="M244" i="11" s="1"/>
  <c r="M316" i="11" s="1"/>
  <c r="M388" i="11" s="1"/>
  <c r="M180" i="11"/>
  <c r="M252" i="11" s="1"/>
  <c r="M324" i="11" s="1"/>
  <c r="M396" i="11" s="1"/>
  <c r="M188" i="11"/>
  <c r="M260" i="11" s="1"/>
  <c r="M332" i="11" s="1"/>
  <c r="M404" i="11" s="1"/>
  <c r="M196" i="11"/>
  <c r="M268" i="11" s="1"/>
  <c r="M340" i="11" s="1"/>
  <c r="M412" i="11" s="1"/>
  <c r="M204" i="11"/>
  <c r="M276" i="11" s="1"/>
  <c r="M348" i="11" s="1"/>
  <c r="M420" i="11" s="1"/>
  <c r="M212" i="11"/>
  <c r="M284" i="11" s="1"/>
  <c r="M356" i="11" s="1"/>
  <c r="M428" i="11" s="1"/>
  <c r="M224" i="11"/>
  <c r="M296" i="11" s="1"/>
  <c r="M368" i="11" s="1"/>
  <c r="M440" i="11" s="1"/>
  <c r="M232" i="11"/>
  <c r="M304" i="11" s="1"/>
  <c r="M376" i="11" s="1"/>
  <c r="M448" i="11" s="1"/>
  <c r="M240" i="11"/>
  <c r="M312" i="11" s="1"/>
  <c r="M384" i="11" s="1"/>
  <c r="M456" i="11" s="1"/>
  <c r="M181" i="11"/>
  <c r="M253" i="11" s="1"/>
  <c r="M325" i="11" s="1"/>
  <c r="M397" i="11" s="1"/>
  <c r="M189" i="11"/>
  <c r="M261" i="11" s="1"/>
  <c r="M333" i="11" s="1"/>
  <c r="M405" i="11" s="1"/>
  <c r="M197" i="11"/>
  <c r="M269" i="11" s="1"/>
  <c r="M341" i="11" s="1"/>
  <c r="M413" i="11" s="1"/>
  <c r="M213" i="11"/>
  <c r="M285" i="11" s="1"/>
  <c r="M357" i="11" s="1"/>
  <c r="M429" i="11" s="1"/>
  <c r="M225" i="11"/>
  <c r="M297" i="11" s="1"/>
  <c r="M369" i="11" s="1"/>
  <c r="M441" i="11" s="1"/>
  <c r="M233" i="11"/>
  <c r="M305" i="11" s="1"/>
  <c r="M377" i="11" s="1"/>
  <c r="M449" i="11" s="1"/>
  <c r="M218" i="11"/>
  <c r="M290" i="11" s="1"/>
  <c r="M362" i="11" s="1"/>
  <c r="M434" i="11" s="1"/>
  <c r="M174" i="11"/>
  <c r="M246" i="11" s="1"/>
  <c r="M318" i="11" s="1"/>
  <c r="M390" i="11" s="1"/>
  <c r="M182" i="11"/>
  <c r="M254" i="11" s="1"/>
  <c r="M326" i="11" s="1"/>
  <c r="M398" i="11" s="1"/>
  <c r="M190" i="11"/>
  <c r="M262" i="11" s="1"/>
  <c r="M334" i="11" s="1"/>
  <c r="M406" i="11" s="1"/>
  <c r="M198" i="11"/>
  <c r="M270" i="11" s="1"/>
  <c r="M342" i="11" s="1"/>
  <c r="M414" i="11" s="1"/>
  <c r="M206" i="11"/>
  <c r="M278" i="11" s="1"/>
  <c r="M350" i="11" s="1"/>
  <c r="M422" i="11" s="1"/>
  <c r="M214" i="11"/>
  <c r="M286" i="11" s="1"/>
  <c r="M358" i="11" s="1"/>
  <c r="M430" i="11" s="1"/>
  <c r="M226" i="11"/>
  <c r="M298" i="11" s="1"/>
  <c r="M370" i="11" s="1"/>
  <c r="M442" i="11" s="1"/>
  <c r="M234" i="11"/>
  <c r="M306" i="11" s="1"/>
  <c r="M378" i="11" s="1"/>
  <c r="M450" i="11" s="1"/>
  <c r="M219" i="11"/>
  <c r="M291" i="11" s="1"/>
  <c r="M363" i="11" s="1"/>
  <c r="M435" i="11" s="1"/>
  <c r="M175" i="11"/>
  <c r="M247" i="11" s="1"/>
  <c r="M319" i="11" s="1"/>
  <c r="M391" i="11" s="1"/>
  <c r="M183" i="11"/>
  <c r="M255" i="11" s="1"/>
  <c r="M327" i="11" s="1"/>
  <c r="M399" i="11" s="1"/>
  <c r="M191" i="11"/>
  <c r="M263" i="11" s="1"/>
  <c r="M335" i="11" s="1"/>
  <c r="M407" i="11" s="1"/>
  <c r="M199" i="11"/>
  <c r="M271" i="11" s="1"/>
  <c r="M343" i="11" s="1"/>
  <c r="M415" i="11" s="1"/>
  <c r="M207" i="11"/>
  <c r="M279" i="11" s="1"/>
  <c r="M351" i="11" s="1"/>
  <c r="M423" i="11" s="1"/>
  <c r="M215" i="11"/>
  <c r="M287" i="11" s="1"/>
  <c r="M359" i="11" s="1"/>
  <c r="M431" i="11" s="1"/>
  <c r="M227" i="11"/>
  <c r="M299" i="11" s="1"/>
  <c r="M371" i="11" s="1"/>
  <c r="M443" i="11" s="1"/>
  <c r="M235" i="11"/>
  <c r="M307" i="11" s="1"/>
  <c r="M379" i="11" s="1"/>
  <c r="M451" i="11" s="1"/>
  <c r="H236" i="38"/>
  <c r="H308" i="38" s="1"/>
  <c r="H380" i="38" s="1"/>
  <c r="H452" i="38" s="1"/>
  <c r="N449" i="36"/>
  <c r="H239" i="38"/>
  <c r="H311" i="38" s="1"/>
  <c r="H383" i="38" s="1"/>
  <c r="H455" i="38" s="1"/>
  <c r="H240" i="38"/>
  <c r="H312" i="38" s="1"/>
  <c r="H384" i="38" s="1"/>
  <c r="H456" i="38" s="1"/>
  <c r="N425" i="11"/>
  <c r="N432" i="38"/>
  <c r="N456" i="11"/>
  <c r="O414" i="37"/>
  <c r="N401" i="38"/>
  <c r="O434" i="37"/>
  <c r="N424" i="11"/>
  <c r="O392" i="37"/>
  <c r="N405" i="36"/>
  <c r="N437" i="36"/>
  <c r="O446" i="38"/>
  <c r="N404" i="36"/>
  <c r="O402" i="37"/>
  <c r="AQ339" i="11"/>
  <c r="AQ330" i="11"/>
  <c r="AQ344" i="11"/>
  <c r="AQ372" i="11"/>
  <c r="N436" i="36"/>
  <c r="Q350" i="38"/>
  <c r="Q422" i="38" s="1"/>
  <c r="Q367" i="38"/>
  <c r="Q439" i="38" s="1"/>
  <c r="Q357" i="38"/>
  <c r="Q429" i="38" s="1"/>
  <c r="N389" i="37"/>
  <c r="N421" i="37"/>
  <c r="O406" i="37"/>
  <c r="X176" i="37"/>
  <c r="X248" i="37" s="1"/>
  <c r="X320" i="37" s="1"/>
  <c r="X392" i="37" s="1"/>
  <c r="N453" i="37"/>
  <c r="X228" i="37"/>
  <c r="X300" i="37" s="1"/>
  <c r="X372" i="37" s="1"/>
  <c r="X444" i="37" s="1"/>
  <c r="X189" i="37"/>
  <c r="X261" i="37" s="1"/>
  <c r="X333" i="37" s="1"/>
  <c r="X405" i="37" s="1"/>
  <c r="N393" i="38"/>
  <c r="X197" i="37"/>
  <c r="X269" i="37" s="1"/>
  <c r="X341" i="37" s="1"/>
  <c r="X413" i="37" s="1"/>
  <c r="X172" i="37"/>
  <c r="X244" i="37" s="1"/>
  <c r="X316" i="37" s="1"/>
  <c r="X388" i="37" s="1"/>
  <c r="X171" i="37"/>
  <c r="X243" i="37" s="1"/>
  <c r="X315" i="37" s="1"/>
  <c r="X387" i="37" s="1"/>
  <c r="L281" i="37"/>
  <c r="L353" i="37" s="1"/>
  <c r="L252" i="37"/>
  <c r="L324" i="37" s="1"/>
  <c r="L267" i="37"/>
  <c r="L339" i="37" s="1"/>
  <c r="L277" i="37"/>
  <c r="L349" i="37" s="1"/>
  <c r="L248" i="37"/>
  <c r="L320" i="37" s="1"/>
  <c r="L263" i="37"/>
  <c r="L335" i="37" s="1"/>
  <c r="L273" i="37"/>
  <c r="L345" i="37" s="1"/>
  <c r="L244" i="37"/>
  <c r="L316" i="37" s="1"/>
  <c r="L259" i="37"/>
  <c r="L331" i="37" s="1"/>
  <c r="L269" i="37"/>
  <c r="L341" i="37" s="1"/>
  <c r="L255" i="37"/>
  <c r="L327" i="37" s="1"/>
  <c r="L251" i="37"/>
  <c r="L323" i="37" s="1"/>
  <c r="L247" i="37"/>
  <c r="L319" i="37" s="1"/>
  <c r="L311" i="37"/>
  <c r="L383" i="37" s="1"/>
  <c r="L298" i="37"/>
  <c r="L370" i="37" s="1"/>
  <c r="L257" i="37"/>
  <c r="L329" i="37" s="1"/>
  <c r="L243" i="37"/>
  <c r="L315" i="37" s="1"/>
  <c r="L294" i="37"/>
  <c r="L366" i="37" s="1"/>
  <c r="L253" i="37"/>
  <c r="L325" i="37" s="1"/>
  <c r="L290" i="37"/>
  <c r="L362" i="37" s="1"/>
  <c r="L249" i="37"/>
  <c r="L321" i="37" s="1"/>
  <c r="L286" i="37"/>
  <c r="L358" i="37" s="1"/>
  <c r="L245" i="37"/>
  <c r="L317" i="37" s="1"/>
  <c r="L282" i="37"/>
  <c r="L354" i="37" s="1"/>
  <c r="L309" i="37"/>
  <c r="L381" i="37" s="1"/>
  <c r="L306" i="37"/>
  <c r="L378" i="37" s="1"/>
  <c r="L278" i="37"/>
  <c r="L350" i="37" s="1"/>
  <c r="L274" i="37"/>
  <c r="L346" i="37" s="1"/>
  <c r="L270" i="37"/>
  <c r="L342" i="37" s="1"/>
  <c r="L266" i="37"/>
  <c r="L338" i="37" s="1"/>
  <c r="L262" i="37"/>
  <c r="L334" i="37" s="1"/>
  <c r="L258" i="37"/>
  <c r="L330" i="37" s="1"/>
  <c r="L254" i="37"/>
  <c r="L326" i="37" s="1"/>
  <c r="L265" i="37"/>
  <c r="L337" i="37" s="1"/>
  <c r="L250" i="37"/>
  <c r="L322" i="37" s="1"/>
  <c r="L308" i="37"/>
  <c r="L380" i="37" s="1"/>
  <c r="L246" i="37"/>
  <c r="L318" i="37" s="1"/>
  <c r="L304" i="37"/>
  <c r="L376" i="37" s="1"/>
  <c r="L242" i="37"/>
  <c r="L314" i="37" s="1"/>
  <c r="L300" i="37"/>
  <c r="L372" i="37" s="1"/>
  <c r="L261" i="37"/>
  <c r="L333" i="37" s="1"/>
  <c r="L296" i="37"/>
  <c r="L368" i="37" s="1"/>
  <c r="L312" i="37"/>
  <c r="L384" i="37" s="1"/>
  <c r="L302" i="37"/>
  <c r="L374" i="37" s="1"/>
  <c r="L292" i="37"/>
  <c r="L364" i="37" s="1"/>
  <c r="L307" i="37"/>
  <c r="L379" i="37" s="1"/>
  <c r="L288" i="37"/>
  <c r="L360" i="37" s="1"/>
  <c r="L303" i="37"/>
  <c r="L375" i="37" s="1"/>
  <c r="L284" i="37"/>
  <c r="L356" i="37" s="1"/>
  <c r="L299" i="37"/>
  <c r="L371" i="37" s="1"/>
  <c r="L310" i="37"/>
  <c r="L382" i="37" s="1"/>
  <c r="L280" i="37"/>
  <c r="L352" i="37" s="1"/>
  <c r="L295" i="37"/>
  <c r="L367" i="37" s="1"/>
  <c r="L305" i="37"/>
  <c r="L377" i="37" s="1"/>
  <c r="L276" i="37"/>
  <c r="L348" i="37" s="1"/>
  <c r="L291" i="37"/>
  <c r="L363" i="37" s="1"/>
  <c r="L301" i="37"/>
  <c r="L373" i="37" s="1"/>
  <c r="L272" i="37"/>
  <c r="L344" i="37" s="1"/>
  <c r="L287" i="37"/>
  <c r="L359" i="37" s="1"/>
  <c r="L297" i="37"/>
  <c r="L369" i="37" s="1"/>
  <c r="L268" i="37"/>
  <c r="L340" i="37" s="1"/>
  <c r="L283" i="37"/>
  <c r="L355" i="37" s="1"/>
  <c r="L293" i="37"/>
  <c r="L365" i="37" s="1"/>
  <c r="L264" i="37"/>
  <c r="L336" i="37" s="1"/>
  <c r="L279" i="37"/>
  <c r="L351" i="37" s="1"/>
  <c r="L289" i="37"/>
  <c r="L361" i="37" s="1"/>
  <c r="L260" i="37"/>
  <c r="L332" i="37" s="1"/>
  <c r="L275" i="37"/>
  <c r="L347" i="37" s="1"/>
  <c r="L285" i="37"/>
  <c r="L357" i="37" s="1"/>
  <c r="L256" i="37"/>
  <c r="L328" i="37" s="1"/>
  <c r="L271" i="37"/>
  <c r="L343" i="37" s="1"/>
  <c r="O425" i="11"/>
  <c r="O429" i="37"/>
  <c r="N413" i="38"/>
  <c r="N445" i="38"/>
  <c r="N405" i="11"/>
  <c r="P322" i="11"/>
  <c r="P394" i="11" s="1"/>
  <c r="P329" i="11"/>
  <c r="P401" i="11" s="1"/>
  <c r="P358" i="37"/>
  <c r="P430" i="37" s="1"/>
  <c r="P361" i="37"/>
  <c r="P433" i="37" s="1"/>
  <c r="P348" i="37"/>
  <c r="P420" i="37" s="1"/>
  <c r="M173" i="11"/>
  <c r="M245" i="11" s="1"/>
  <c r="M317" i="11" s="1"/>
  <c r="M389" i="11" s="1"/>
  <c r="M205" i="11"/>
  <c r="M277" i="11" s="1"/>
  <c r="M349" i="11" s="1"/>
  <c r="M421" i="11" s="1"/>
  <c r="O395" i="38"/>
  <c r="O424" i="36"/>
  <c r="N420" i="36"/>
  <c r="O387" i="36"/>
  <c r="N409" i="11"/>
  <c r="N440" i="11"/>
  <c r="N417" i="38"/>
  <c r="N452" i="36"/>
  <c r="AS322" i="36"/>
  <c r="AS354" i="36"/>
  <c r="AS325" i="36"/>
  <c r="AS357" i="36"/>
  <c r="N408" i="11"/>
  <c r="O431" i="37"/>
  <c r="AS328" i="36"/>
  <c r="N449" i="38"/>
  <c r="AS360" i="36"/>
  <c r="Q318" i="38"/>
  <c r="Q390" i="38" s="1"/>
  <c r="AS331" i="36"/>
  <c r="Q334" i="38"/>
  <c r="Q406" i="38" s="1"/>
  <c r="AS363" i="36"/>
  <c r="N441" i="11"/>
  <c r="Q341" i="38"/>
  <c r="Q413" i="38" s="1"/>
  <c r="Q324" i="38"/>
  <c r="Q396" i="38" s="1"/>
  <c r="N388" i="36"/>
  <c r="X237" i="37"/>
  <c r="X309" i="37" s="1"/>
  <c r="X381" i="37" s="1"/>
  <c r="X453" i="37" s="1"/>
  <c r="X212" i="37"/>
  <c r="X284" i="37" s="1"/>
  <c r="X356" i="37" s="1"/>
  <c r="X428" i="37" s="1"/>
  <c r="N417" i="11"/>
  <c r="X196" i="37"/>
  <c r="X268" i="37" s="1"/>
  <c r="X340" i="37" s="1"/>
  <c r="X412" i="37" s="1"/>
  <c r="X211" i="37"/>
  <c r="X283" i="37" s="1"/>
  <c r="X355" i="37" s="1"/>
  <c r="X427" i="37" s="1"/>
  <c r="O437" i="37"/>
  <c r="X205" i="37"/>
  <c r="X277" i="37" s="1"/>
  <c r="X349" i="37" s="1"/>
  <c r="X421" i="37" s="1"/>
  <c r="O395" i="36"/>
  <c r="N405" i="38"/>
  <c r="P316" i="11"/>
  <c r="P388" i="11" s="1"/>
  <c r="P332" i="11"/>
  <c r="P404" i="11" s="1"/>
  <c r="P348" i="11"/>
  <c r="P420" i="11" s="1"/>
  <c r="P363" i="11"/>
  <c r="P435" i="11" s="1"/>
  <c r="P323" i="11"/>
  <c r="P395" i="11" s="1"/>
  <c r="O410" i="11"/>
  <c r="H181" i="38"/>
  <c r="H253" i="38" s="1"/>
  <c r="H325" i="38" s="1"/>
  <c r="H397" i="38" s="1"/>
  <c r="H213" i="38"/>
  <c r="H285" i="38" s="1"/>
  <c r="H357" i="38" s="1"/>
  <c r="H429" i="38" s="1"/>
  <c r="P339" i="11"/>
  <c r="P411" i="11" s="1"/>
  <c r="N397" i="11"/>
  <c r="P355" i="11"/>
  <c r="P427" i="11" s="1"/>
  <c r="P338" i="11"/>
  <c r="P410" i="11" s="1"/>
  <c r="P354" i="11"/>
  <c r="P426" i="11" s="1"/>
  <c r="X175" i="38"/>
  <c r="X247" i="38" s="1"/>
  <c r="X319" i="38" s="1"/>
  <c r="X391" i="38" s="1"/>
  <c r="P349" i="11"/>
  <c r="P421" i="11" s="1"/>
  <c r="P366" i="11"/>
  <c r="P438" i="11" s="1"/>
  <c r="N437" i="38"/>
  <c r="P373" i="11"/>
  <c r="P445" i="11" s="1"/>
  <c r="N429" i="11"/>
  <c r="P371" i="11"/>
  <c r="P443" i="11" s="1"/>
  <c r="AQ323" i="11"/>
  <c r="AQ355" i="11"/>
  <c r="N413" i="11"/>
  <c r="N398" i="37"/>
  <c r="N389" i="38"/>
  <c r="AQ314" i="11"/>
  <c r="N397" i="38"/>
  <c r="AQ346" i="11"/>
  <c r="AQ362" i="11"/>
  <c r="AQ329" i="11"/>
  <c r="AQ345" i="11"/>
  <c r="AQ361" i="11"/>
  <c r="N389" i="36"/>
  <c r="AQ328" i="11"/>
  <c r="N430" i="37"/>
  <c r="I238" i="11"/>
  <c r="I310" i="11" s="1"/>
  <c r="I382" i="11" s="1"/>
  <c r="I454" i="11" s="1"/>
  <c r="N388" i="38"/>
  <c r="AQ360" i="11"/>
  <c r="I175" i="11"/>
  <c r="I247" i="11" s="1"/>
  <c r="I319" i="11" s="1"/>
  <c r="I391" i="11" s="1"/>
  <c r="I207" i="11"/>
  <c r="I279" i="11" s="1"/>
  <c r="I351" i="11" s="1"/>
  <c r="I423" i="11" s="1"/>
  <c r="I239" i="11"/>
  <c r="I311" i="11" s="1"/>
  <c r="I383" i="11" s="1"/>
  <c r="I455" i="11" s="1"/>
  <c r="AQ377" i="11"/>
  <c r="N446" i="37"/>
  <c r="AQ367" i="11"/>
  <c r="N404" i="38"/>
  <c r="AQ383" i="11"/>
  <c r="AQ382" i="11"/>
  <c r="N421" i="36"/>
  <c r="N445" i="11"/>
  <c r="N421" i="38"/>
  <c r="O445" i="37"/>
  <c r="N453" i="38"/>
  <c r="X231" i="38"/>
  <c r="X303" i="38" s="1"/>
  <c r="X375" i="38" s="1"/>
  <c r="X447" i="38" s="1"/>
  <c r="N409" i="38"/>
  <c r="N433" i="11"/>
  <c r="O397" i="37"/>
  <c r="X195" i="37"/>
  <c r="X267" i="37" s="1"/>
  <c r="X339" i="37" s="1"/>
  <c r="X411" i="37" s="1"/>
  <c r="X215" i="37"/>
  <c r="X287" i="37" s="1"/>
  <c r="X359" i="37" s="1"/>
  <c r="X431" i="37" s="1"/>
  <c r="X190" i="37"/>
  <c r="X262" i="37" s="1"/>
  <c r="X334" i="37" s="1"/>
  <c r="X406" i="37" s="1"/>
  <c r="W196" i="11"/>
  <c r="W268" i="11" s="1"/>
  <c r="W340" i="11" s="1"/>
  <c r="W412" i="11" s="1"/>
  <c r="W228" i="11"/>
  <c r="W300" i="11" s="1"/>
  <c r="W372" i="11" s="1"/>
  <c r="W444" i="11" s="1"/>
  <c r="O424" i="11"/>
  <c r="N392" i="11"/>
  <c r="X182" i="37"/>
  <c r="X254" i="37" s="1"/>
  <c r="X326" i="37" s="1"/>
  <c r="X398" i="37" s="1"/>
  <c r="X230" i="37"/>
  <c r="X302" i="37" s="1"/>
  <c r="X374" i="37" s="1"/>
  <c r="X446" i="37" s="1"/>
  <c r="X214" i="37"/>
  <c r="X286" i="37" s="1"/>
  <c r="X358" i="37" s="1"/>
  <c r="X430" i="37" s="1"/>
  <c r="N405" i="37"/>
  <c r="N449" i="11"/>
  <c r="N453" i="11"/>
  <c r="W176" i="11"/>
  <c r="W248" i="11" s="1"/>
  <c r="W320" i="11" s="1"/>
  <c r="W392" i="11" s="1"/>
  <c r="W208" i="11"/>
  <c r="W280" i="11" s="1"/>
  <c r="W352" i="11" s="1"/>
  <c r="W424" i="11" s="1"/>
  <c r="W240" i="11"/>
  <c r="W312" i="11" s="1"/>
  <c r="W384" i="11" s="1"/>
  <c r="W456" i="11" s="1"/>
  <c r="X193" i="37"/>
  <c r="X265" i="37" s="1"/>
  <c r="X337" i="37" s="1"/>
  <c r="X409" i="37" s="1"/>
  <c r="N425" i="38"/>
  <c r="O430" i="36"/>
  <c r="N437" i="37"/>
  <c r="N441" i="38"/>
  <c r="N389" i="11"/>
  <c r="N429" i="38"/>
  <c r="N401" i="11"/>
  <c r="N399" i="36"/>
  <c r="N415" i="36"/>
  <c r="N431" i="36"/>
  <c r="N447" i="36"/>
  <c r="R349" i="36"/>
  <c r="R421" i="36" s="1"/>
  <c r="X187" i="37"/>
  <c r="X259" i="37" s="1"/>
  <c r="X331" i="37" s="1"/>
  <c r="X403" i="37" s="1"/>
  <c r="X217" i="37"/>
  <c r="X289" i="37" s="1"/>
  <c r="X361" i="37" s="1"/>
  <c r="X433" i="37" s="1"/>
  <c r="X170" i="37"/>
  <c r="X242" i="37" s="1"/>
  <c r="X314" i="37" s="1"/>
  <c r="X386" i="37" s="1"/>
  <c r="X206" i="37"/>
  <c r="X278" i="37" s="1"/>
  <c r="X350" i="37" s="1"/>
  <c r="X422" i="37" s="1"/>
  <c r="X186" i="37"/>
  <c r="X258" i="37" s="1"/>
  <c r="X330" i="37" s="1"/>
  <c r="X402" i="37" s="1"/>
  <c r="X213" i="37"/>
  <c r="X285" i="37" s="1"/>
  <c r="X357" i="37" s="1"/>
  <c r="X429" i="37" s="1"/>
  <c r="X191" i="37"/>
  <c r="X263" i="37" s="1"/>
  <c r="X335" i="37" s="1"/>
  <c r="X407" i="37" s="1"/>
  <c r="X222" i="37"/>
  <c r="X294" i="37" s="1"/>
  <c r="X366" i="37" s="1"/>
  <c r="X438" i="37" s="1"/>
  <c r="AQ384" i="37"/>
  <c r="AQ370" i="37"/>
  <c r="AQ354" i="37"/>
  <c r="AQ338" i="37"/>
  <c r="AQ322" i="37"/>
  <c r="AQ379" i="37"/>
  <c r="AQ363" i="37"/>
  <c r="AQ347" i="37"/>
  <c r="AQ331" i="37"/>
  <c r="AQ315" i="37"/>
  <c r="AQ368" i="37"/>
  <c r="AQ352" i="37"/>
  <c r="AQ336" i="37"/>
  <c r="AQ381" i="37"/>
  <c r="AQ365" i="37"/>
  <c r="AQ349" i="37"/>
  <c r="AQ333" i="37"/>
  <c r="AQ317" i="37"/>
  <c r="AQ382" i="37"/>
  <c r="AQ366" i="37"/>
  <c r="AQ350" i="37"/>
  <c r="AQ334" i="37"/>
  <c r="AQ318" i="37"/>
  <c r="AQ375" i="37"/>
  <c r="AQ359" i="37"/>
  <c r="AQ343" i="37"/>
  <c r="AQ327" i="37"/>
  <c r="AQ380" i="37"/>
  <c r="AQ364" i="37"/>
  <c r="AQ348" i="37"/>
  <c r="AQ332" i="37"/>
  <c r="AQ377" i="37"/>
  <c r="AQ361" i="37"/>
  <c r="AQ345" i="37"/>
  <c r="AQ329" i="37"/>
  <c r="AQ316" i="37"/>
  <c r="AQ378" i="37"/>
  <c r="AQ362" i="37"/>
  <c r="AQ346" i="37"/>
  <c r="AQ330" i="37"/>
  <c r="AQ314" i="37"/>
  <c r="AQ371" i="37"/>
  <c r="AQ355" i="37"/>
  <c r="AQ339" i="37"/>
  <c r="AQ323" i="37"/>
  <c r="AQ376" i="37"/>
  <c r="AQ360" i="37"/>
  <c r="AQ344" i="37"/>
  <c r="AQ328" i="37"/>
  <c r="AQ373" i="37"/>
  <c r="AQ357" i="37"/>
  <c r="AQ341" i="37"/>
  <c r="AQ325" i="37"/>
  <c r="AQ320" i="37"/>
  <c r="O415" i="11"/>
  <c r="O431" i="11"/>
  <c r="X227" i="36"/>
  <c r="X299" i="36" s="1"/>
  <c r="X371" i="36" s="1"/>
  <c r="X443" i="36" s="1"/>
  <c r="X217" i="36"/>
  <c r="X289" i="36" s="1"/>
  <c r="X361" i="36" s="1"/>
  <c r="X433" i="36" s="1"/>
  <c r="X173" i="36"/>
  <c r="X245" i="36" s="1"/>
  <c r="X317" i="36" s="1"/>
  <c r="X389" i="36" s="1"/>
  <c r="AQ337" i="37"/>
  <c r="AQ340" i="37"/>
  <c r="AQ335" i="37"/>
  <c r="AQ326" i="37"/>
  <c r="P327" i="37"/>
  <c r="P399" i="37" s="1"/>
  <c r="P332" i="37"/>
  <c r="P404" i="37" s="1"/>
  <c r="P345" i="37"/>
  <c r="P417" i="37" s="1"/>
  <c r="P342" i="37"/>
  <c r="P414" i="37" s="1"/>
  <c r="P375" i="37"/>
  <c r="P447" i="37" s="1"/>
  <c r="P380" i="37"/>
  <c r="P452" i="37" s="1"/>
  <c r="P316" i="37"/>
  <c r="P388" i="37" s="1"/>
  <c r="P329" i="37"/>
  <c r="P401" i="37" s="1"/>
  <c r="P326" i="37"/>
  <c r="P398" i="37" s="1"/>
  <c r="P359" i="37"/>
  <c r="P431" i="37" s="1"/>
  <c r="P364" i="37"/>
  <c r="P436" i="37" s="1"/>
  <c r="P377" i="37"/>
  <c r="P449" i="37" s="1"/>
  <c r="P374" i="37"/>
  <c r="P446" i="37" s="1"/>
  <c r="P317" i="37"/>
  <c r="P389" i="37" s="1"/>
  <c r="O403" i="11"/>
  <c r="O438" i="11"/>
  <c r="O430" i="11"/>
  <c r="O396" i="11"/>
  <c r="O441" i="11"/>
  <c r="X181" i="36"/>
  <c r="X253" i="36" s="1"/>
  <c r="X325" i="36" s="1"/>
  <c r="X397" i="36" s="1"/>
  <c r="O386" i="38"/>
  <c r="AQ353" i="37"/>
  <c r="AQ356" i="37"/>
  <c r="AQ351" i="37"/>
  <c r="AQ342" i="37"/>
  <c r="X194" i="36"/>
  <c r="X266" i="36" s="1"/>
  <c r="X338" i="36" s="1"/>
  <c r="X410" i="36" s="1"/>
  <c r="X223" i="36"/>
  <c r="X295" i="36" s="1"/>
  <c r="X367" i="36" s="1"/>
  <c r="X439" i="36" s="1"/>
  <c r="X225" i="36"/>
  <c r="X297" i="36" s="1"/>
  <c r="X369" i="36" s="1"/>
  <c r="X441" i="36" s="1"/>
  <c r="X220" i="36"/>
  <c r="X292" i="36" s="1"/>
  <c r="X364" i="36" s="1"/>
  <c r="X436" i="36" s="1"/>
  <c r="O386" i="11"/>
  <c r="O402" i="11"/>
  <c r="O418" i="11"/>
  <c r="O456" i="11"/>
  <c r="O451" i="11"/>
  <c r="X214" i="36"/>
  <c r="X286" i="36" s="1"/>
  <c r="X358" i="36" s="1"/>
  <c r="X430" i="36" s="1"/>
  <c r="X192" i="36"/>
  <c r="X264" i="36" s="1"/>
  <c r="X336" i="36" s="1"/>
  <c r="X408" i="36" s="1"/>
  <c r="AQ369" i="37"/>
  <c r="AQ372" i="37"/>
  <c r="AQ367" i="37"/>
  <c r="AQ358" i="37"/>
  <c r="O395" i="11"/>
  <c r="O411" i="11"/>
  <c r="O427" i="11"/>
  <c r="O421" i="11"/>
  <c r="I172" i="37"/>
  <c r="I244" i="37" s="1"/>
  <c r="I316" i="37" s="1"/>
  <c r="I388" i="37" s="1"/>
  <c r="I176" i="37"/>
  <c r="I248" i="37" s="1"/>
  <c r="I320" i="37" s="1"/>
  <c r="I392" i="37" s="1"/>
  <c r="I180" i="37"/>
  <c r="I252" i="37" s="1"/>
  <c r="I324" i="37" s="1"/>
  <c r="I396" i="37" s="1"/>
  <c r="I184" i="37"/>
  <c r="I256" i="37" s="1"/>
  <c r="I328" i="37" s="1"/>
  <c r="I400" i="37" s="1"/>
  <c r="I188" i="37"/>
  <c r="I260" i="37" s="1"/>
  <c r="I332" i="37" s="1"/>
  <c r="I404" i="37" s="1"/>
  <c r="I192" i="37"/>
  <c r="I264" i="37" s="1"/>
  <c r="I336" i="37" s="1"/>
  <c r="I408" i="37" s="1"/>
  <c r="I196" i="37"/>
  <c r="I268" i="37" s="1"/>
  <c r="I340" i="37" s="1"/>
  <c r="I412" i="37" s="1"/>
  <c r="I200" i="37"/>
  <c r="I272" i="37" s="1"/>
  <c r="I344" i="37" s="1"/>
  <c r="I416" i="37" s="1"/>
  <c r="I204" i="37"/>
  <c r="I276" i="37" s="1"/>
  <c r="I348" i="37" s="1"/>
  <c r="I420" i="37" s="1"/>
  <c r="I208" i="37"/>
  <c r="I280" i="37" s="1"/>
  <c r="I352" i="37" s="1"/>
  <c r="I424" i="37" s="1"/>
  <c r="I212" i="37"/>
  <c r="I284" i="37" s="1"/>
  <c r="I356" i="37" s="1"/>
  <c r="I428" i="37" s="1"/>
  <c r="I216" i="37"/>
  <c r="I288" i="37" s="1"/>
  <c r="I360" i="37" s="1"/>
  <c r="I432" i="37" s="1"/>
  <c r="I220" i="37"/>
  <c r="I292" i="37" s="1"/>
  <c r="I364" i="37" s="1"/>
  <c r="I436" i="37" s="1"/>
  <c r="I224" i="37"/>
  <c r="I296" i="37" s="1"/>
  <c r="I368" i="37" s="1"/>
  <c r="I440" i="37" s="1"/>
  <c r="I228" i="37"/>
  <c r="I300" i="37" s="1"/>
  <c r="I372" i="37" s="1"/>
  <c r="I444" i="37" s="1"/>
  <c r="I232" i="37"/>
  <c r="I304" i="37" s="1"/>
  <c r="I376" i="37" s="1"/>
  <c r="I448" i="37" s="1"/>
  <c r="I236" i="37"/>
  <c r="I308" i="37" s="1"/>
  <c r="I380" i="37" s="1"/>
  <c r="I452" i="37" s="1"/>
  <c r="K173" i="11"/>
  <c r="K245" i="11" s="1"/>
  <c r="K317" i="11" s="1"/>
  <c r="K389" i="11" s="1"/>
  <c r="K177" i="11"/>
  <c r="K249" i="11" s="1"/>
  <c r="K321" i="11" s="1"/>
  <c r="K393" i="11" s="1"/>
  <c r="K181" i="11"/>
  <c r="K253" i="11" s="1"/>
  <c r="K325" i="11" s="1"/>
  <c r="K397" i="11" s="1"/>
  <c r="K185" i="11"/>
  <c r="K257" i="11" s="1"/>
  <c r="K329" i="11" s="1"/>
  <c r="K401" i="11" s="1"/>
  <c r="K189" i="11"/>
  <c r="K261" i="11" s="1"/>
  <c r="K333" i="11" s="1"/>
  <c r="K405" i="11" s="1"/>
  <c r="K193" i="11"/>
  <c r="K265" i="11" s="1"/>
  <c r="K337" i="11" s="1"/>
  <c r="K409" i="11" s="1"/>
  <c r="K197" i="11"/>
  <c r="K269" i="11" s="1"/>
  <c r="K341" i="11" s="1"/>
  <c r="K413" i="11" s="1"/>
  <c r="K201" i="11"/>
  <c r="K273" i="11" s="1"/>
  <c r="K345" i="11" s="1"/>
  <c r="K417" i="11" s="1"/>
  <c r="K205" i="11"/>
  <c r="K277" i="11" s="1"/>
  <c r="K349" i="11" s="1"/>
  <c r="K421" i="11" s="1"/>
  <c r="K209" i="11"/>
  <c r="K281" i="11" s="1"/>
  <c r="K353" i="11" s="1"/>
  <c r="K425" i="11" s="1"/>
  <c r="K213" i="11"/>
  <c r="K285" i="11" s="1"/>
  <c r="K357" i="11" s="1"/>
  <c r="K429" i="11" s="1"/>
  <c r="K217" i="11"/>
  <c r="K289" i="11" s="1"/>
  <c r="K361" i="11" s="1"/>
  <c r="K433" i="11" s="1"/>
  <c r="K221" i="11"/>
  <c r="K293" i="11" s="1"/>
  <c r="K365" i="11" s="1"/>
  <c r="K437" i="11" s="1"/>
  <c r="K225" i="11"/>
  <c r="K297" i="11" s="1"/>
  <c r="K369" i="11" s="1"/>
  <c r="K441" i="11" s="1"/>
  <c r="K229" i="11"/>
  <c r="K301" i="11" s="1"/>
  <c r="K373" i="11" s="1"/>
  <c r="K445" i="11" s="1"/>
  <c r="K233" i="11"/>
  <c r="K305" i="11" s="1"/>
  <c r="K377" i="11" s="1"/>
  <c r="K449" i="11" s="1"/>
  <c r="K237" i="11"/>
  <c r="K309" i="11" s="1"/>
  <c r="K381" i="11" s="1"/>
  <c r="K453" i="11" s="1"/>
  <c r="X199" i="36"/>
  <c r="X271" i="36" s="1"/>
  <c r="X343" i="36" s="1"/>
  <c r="X415" i="36" s="1"/>
  <c r="X218" i="36"/>
  <c r="X290" i="36" s="1"/>
  <c r="X362" i="36" s="1"/>
  <c r="X434" i="36" s="1"/>
  <c r="X189" i="36"/>
  <c r="X261" i="36" s="1"/>
  <c r="X333" i="36" s="1"/>
  <c r="X405" i="36" s="1"/>
  <c r="X203" i="36"/>
  <c r="X275" i="36" s="1"/>
  <c r="X347" i="36" s="1"/>
  <c r="X419" i="36" s="1"/>
  <c r="X222" i="36"/>
  <c r="X294" i="36" s="1"/>
  <c r="X366" i="36" s="1"/>
  <c r="X438" i="36" s="1"/>
  <c r="O389" i="37"/>
  <c r="O405" i="37"/>
  <c r="O420" i="37"/>
  <c r="O392" i="36"/>
  <c r="O388" i="38"/>
  <c r="O426" i="38"/>
  <c r="O421" i="38"/>
  <c r="O441" i="38"/>
  <c r="I177" i="37"/>
  <c r="I249" i="37" s="1"/>
  <c r="I321" i="37" s="1"/>
  <c r="I393" i="37" s="1"/>
  <c r="I181" i="37"/>
  <c r="I253" i="37" s="1"/>
  <c r="I325" i="37" s="1"/>
  <c r="I397" i="37" s="1"/>
  <c r="I185" i="37"/>
  <c r="I257" i="37" s="1"/>
  <c r="I329" i="37" s="1"/>
  <c r="I401" i="37" s="1"/>
  <c r="I189" i="37"/>
  <c r="I261" i="37" s="1"/>
  <c r="I333" i="37" s="1"/>
  <c r="I405" i="37" s="1"/>
  <c r="I193" i="37"/>
  <c r="I265" i="37" s="1"/>
  <c r="I337" i="37" s="1"/>
  <c r="I409" i="37" s="1"/>
  <c r="I197" i="37"/>
  <c r="I269" i="37" s="1"/>
  <c r="I341" i="37" s="1"/>
  <c r="I413" i="37" s="1"/>
  <c r="I201" i="37"/>
  <c r="I273" i="37" s="1"/>
  <c r="I345" i="37" s="1"/>
  <c r="I417" i="37" s="1"/>
  <c r="I205" i="37"/>
  <c r="I277" i="37" s="1"/>
  <c r="I349" i="37" s="1"/>
  <c r="I421" i="37" s="1"/>
  <c r="I209" i="37"/>
  <c r="I281" i="37" s="1"/>
  <c r="I353" i="37" s="1"/>
  <c r="I425" i="37" s="1"/>
  <c r="I213" i="37"/>
  <c r="I285" i="37" s="1"/>
  <c r="I357" i="37" s="1"/>
  <c r="I429" i="37" s="1"/>
  <c r="I217" i="37"/>
  <c r="I289" i="37" s="1"/>
  <c r="I361" i="37" s="1"/>
  <c r="I433" i="37" s="1"/>
  <c r="I221" i="37"/>
  <c r="I293" i="37" s="1"/>
  <c r="I365" i="37" s="1"/>
  <c r="I437" i="37" s="1"/>
  <c r="I225" i="37"/>
  <c r="I297" i="37" s="1"/>
  <c r="I369" i="37" s="1"/>
  <c r="I441" i="37" s="1"/>
  <c r="I229" i="37"/>
  <c r="I301" i="37" s="1"/>
  <c r="I373" i="37" s="1"/>
  <c r="I445" i="37" s="1"/>
  <c r="I233" i="37"/>
  <c r="I305" i="37" s="1"/>
  <c r="I377" i="37" s="1"/>
  <c r="I449" i="37" s="1"/>
  <c r="I237" i="37"/>
  <c r="I309" i="37" s="1"/>
  <c r="I381" i="37" s="1"/>
  <c r="I453" i="37" s="1"/>
  <c r="K170" i="11"/>
  <c r="K242" i="11" s="1"/>
  <c r="K314" i="11" s="1"/>
  <c r="K386" i="11" s="1"/>
  <c r="K174" i="11"/>
  <c r="K246" i="11" s="1"/>
  <c r="K318" i="11" s="1"/>
  <c r="K390" i="11" s="1"/>
  <c r="K178" i="11"/>
  <c r="K250" i="11" s="1"/>
  <c r="K322" i="11" s="1"/>
  <c r="K394" i="11" s="1"/>
  <c r="K182" i="11"/>
  <c r="K254" i="11" s="1"/>
  <c r="K326" i="11" s="1"/>
  <c r="K398" i="11" s="1"/>
  <c r="K186" i="11"/>
  <c r="K258" i="11" s="1"/>
  <c r="K330" i="11" s="1"/>
  <c r="K402" i="11" s="1"/>
  <c r="K190" i="11"/>
  <c r="K262" i="11" s="1"/>
  <c r="K334" i="11" s="1"/>
  <c r="K406" i="11" s="1"/>
  <c r="K194" i="11"/>
  <c r="K266" i="11" s="1"/>
  <c r="K338" i="11" s="1"/>
  <c r="K410" i="11" s="1"/>
  <c r="K198" i="11"/>
  <c r="K270" i="11" s="1"/>
  <c r="K342" i="11" s="1"/>
  <c r="K414" i="11" s="1"/>
  <c r="K202" i="11"/>
  <c r="K274" i="11" s="1"/>
  <c r="K346" i="11" s="1"/>
  <c r="K418" i="11" s="1"/>
  <c r="K206" i="11"/>
  <c r="K278" i="11" s="1"/>
  <c r="K350" i="11" s="1"/>
  <c r="K422" i="11" s="1"/>
  <c r="K210" i="11"/>
  <c r="K282" i="11" s="1"/>
  <c r="K354" i="11" s="1"/>
  <c r="K426" i="11" s="1"/>
  <c r="K214" i="11"/>
  <c r="K286" i="11" s="1"/>
  <c r="K358" i="11" s="1"/>
  <c r="K430" i="11" s="1"/>
  <c r="K218" i="11"/>
  <c r="K290" i="11" s="1"/>
  <c r="K362" i="11" s="1"/>
  <c r="K434" i="11" s="1"/>
  <c r="K222" i="11"/>
  <c r="K294" i="11" s="1"/>
  <c r="K366" i="11" s="1"/>
  <c r="K438" i="11" s="1"/>
  <c r="K226" i="11"/>
  <c r="K298" i="11" s="1"/>
  <c r="K370" i="11" s="1"/>
  <c r="K442" i="11" s="1"/>
  <c r="K230" i="11"/>
  <c r="K302" i="11" s="1"/>
  <c r="K374" i="11" s="1"/>
  <c r="K446" i="11" s="1"/>
  <c r="K234" i="11"/>
  <c r="K306" i="11" s="1"/>
  <c r="K378" i="11" s="1"/>
  <c r="K450" i="11" s="1"/>
  <c r="K238" i="11"/>
  <c r="K310" i="11" s="1"/>
  <c r="K382" i="11" s="1"/>
  <c r="K454" i="11" s="1"/>
  <c r="X196" i="36"/>
  <c r="X268" i="36" s="1"/>
  <c r="X340" i="36" s="1"/>
  <c r="X412" i="36" s="1"/>
  <c r="O387" i="37"/>
  <c r="O419" i="37"/>
  <c r="N386" i="36"/>
  <c r="N402" i="36"/>
  <c r="N418" i="36"/>
  <c r="N434" i="36"/>
  <c r="N454" i="36"/>
  <c r="O428" i="36"/>
  <c r="O431" i="36"/>
  <c r="O389" i="36"/>
  <c r="O405" i="36"/>
  <c r="O451" i="36"/>
  <c r="O449" i="36"/>
  <c r="O418" i="38"/>
  <c r="O425" i="38"/>
  <c r="O454" i="38"/>
  <c r="K171" i="11"/>
  <c r="K243" i="11" s="1"/>
  <c r="K315" i="11" s="1"/>
  <c r="K387" i="11" s="1"/>
  <c r="K175" i="11"/>
  <c r="K247" i="11" s="1"/>
  <c r="K319" i="11" s="1"/>
  <c r="K391" i="11" s="1"/>
  <c r="K179" i="11"/>
  <c r="K251" i="11" s="1"/>
  <c r="K323" i="11" s="1"/>
  <c r="K395" i="11" s="1"/>
  <c r="K183" i="11"/>
  <c r="K255" i="11" s="1"/>
  <c r="K327" i="11" s="1"/>
  <c r="K399" i="11" s="1"/>
  <c r="K187" i="11"/>
  <c r="K259" i="11" s="1"/>
  <c r="K331" i="11" s="1"/>
  <c r="K403" i="11" s="1"/>
  <c r="K191" i="11"/>
  <c r="K263" i="11" s="1"/>
  <c r="K335" i="11" s="1"/>
  <c r="K407" i="11" s="1"/>
  <c r="K195" i="11"/>
  <c r="K267" i="11" s="1"/>
  <c r="K339" i="11" s="1"/>
  <c r="K411" i="11" s="1"/>
  <c r="K199" i="11"/>
  <c r="K271" i="11" s="1"/>
  <c r="K343" i="11" s="1"/>
  <c r="K415" i="11" s="1"/>
  <c r="K203" i="11"/>
  <c r="K275" i="11" s="1"/>
  <c r="K347" i="11" s="1"/>
  <c r="K419" i="11" s="1"/>
  <c r="K207" i="11"/>
  <c r="K279" i="11" s="1"/>
  <c r="K351" i="11" s="1"/>
  <c r="K423" i="11" s="1"/>
  <c r="K211" i="11"/>
  <c r="K283" i="11" s="1"/>
  <c r="K355" i="11" s="1"/>
  <c r="K427" i="11" s="1"/>
  <c r="K215" i="11"/>
  <c r="K287" i="11" s="1"/>
  <c r="K359" i="11" s="1"/>
  <c r="K431" i="11" s="1"/>
  <c r="K219" i="11"/>
  <c r="K291" i="11" s="1"/>
  <c r="K363" i="11" s="1"/>
  <c r="K435" i="11" s="1"/>
  <c r="K223" i="11"/>
  <c r="K295" i="11" s="1"/>
  <c r="K367" i="11" s="1"/>
  <c r="K439" i="11" s="1"/>
  <c r="K227" i="11"/>
  <c r="K299" i="11" s="1"/>
  <c r="K371" i="11" s="1"/>
  <c r="K443" i="11" s="1"/>
  <c r="K231" i="11"/>
  <c r="K303" i="11" s="1"/>
  <c r="K375" i="11" s="1"/>
  <c r="K447" i="11" s="1"/>
  <c r="K235" i="11"/>
  <c r="K307" i="11" s="1"/>
  <c r="K379" i="11" s="1"/>
  <c r="K451" i="11" s="1"/>
  <c r="K239" i="11"/>
  <c r="K311" i="11" s="1"/>
  <c r="K383" i="11" s="1"/>
  <c r="K455" i="11" s="1"/>
  <c r="J172" i="11"/>
  <c r="J244" i="11" s="1"/>
  <c r="J316" i="11" s="1"/>
  <c r="J388" i="11" s="1"/>
  <c r="J176" i="11"/>
  <c r="J248" i="11" s="1"/>
  <c r="J320" i="11" s="1"/>
  <c r="J392" i="11" s="1"/>
  <c r="J180" i="11"/>
  <c r="J252" i="11" s="1"/>
  <c r="J324" i="11" s="1"/>
  <c r="J396" i="11" s="1"/>
  <c r="J184" i="11"/>
  <c r="J256" i="11" s="1"/>
  <c r="J328" i="11" s="1"/>
  <c r="J400" i="11" s="1"/>
  <c r="J188" i="11"/>
  <c r="J260" i="11" s="1"/>
  <c r="J332" i="11" s="1"/>
  <c r="J404" i="11" s="1"/>
  <c r="J192" i="11"/>
  <c r="J264" i="11" s="1"/>
  <c r="J336" i="11" s="1"/>
  <c r="J408" i="11" s="1"/>
  <c r="J196" i="11"/>
  <c r="J268" i="11" s="1"/>
  <c r="J340" i="11" s="1"/>
  <c r="J412" i="11" s="1"/>
  <c r="J200" i="11"/>
  <c r="J272" i="11" s="1"/>
  <c r="J344" i="11" s="1"/>
  <c r="J416" i="11" s="1"/>
  <c r="J204" i="11"/>
  <c r="J276" i="11" s="1"/>
  <c r="J348" i="11" s="1"/>
  <c r="J420" i="11" s="1"/>
  <c r="J208" i="11"/>
  <c r="J280" i="11" s="1"/>
  <c r="J352" i="11" s="1"/>
  <c r="J424" i="11" s="1"/>
  <c r="J212" i="11"/>
  <c r="J284" i="11" s="1"/>
  <c r="J356" i="11" s="1"/>
  <c r="J428" i="11" s="1"/>
  <c r="J216" i="11"/>
  <c r="J288" i="11" s="1"/>
  <c r="J360" i="11" s="1"/>
  <c r="J432" i="11" s="1"/>
  <c r="J220" i="11"/>
  <c r="J292" i="11" s="1"/>
  <c r="J364" i="11" s="1"/>
  <c r="J436" i="11" s="1"/>
  <c r="J224" i="11"/>
  <c r="J296" i="11" s="1"/>
  <c r="J368" i="11" s="1"/>
  <c r="J440" i="11" s="1"/>
  <c r="J228" i="11"/>
  <c r="J300" i="11" s="1"/>
  <c r="J372" i="11" s="1"/>
  <c r="J444" i="11" s="1"/>
  <c r="J232" i="11"/>
  <c r="J304" i="11" s="1"/>
  <c r="J376" i="11" s="1"/>
  <c r="J448" i="11" s="1"/>
  <c r="J236" i="11"/>
  <c r="J308" i="11" s="1"/>
  <c r="J380" i="11" s="1"/>
  <c r="J452" i="11" s="1"/>
  <c r="J240" i="11"/>
  <c r="J312" i="11" s="1"/>
  <c r="J384" i="11" s="1"/>
  <c r="J456" i="11" s="1"/>
  <c r="O418" i="37"/>
  <c r="O390" i="36"/>
  <c r="O406" i="36"/>
  <c r="O390" i="38"/>
  <c r="O406" i="38"/>
  <c r="O405" i="38"/>
  <c r="O452" i="38"/>
  <c r="X204" i="37"/>
  <c r="X276" i="37" s="1"/>
  <c r="X348" i="37" s="1"/>
  <c r="X420" i="37" s="1"/>
  <c r="Q380" i="38"/>
  <c r="Q452" i="38" s="1"/>
  <c r="Q374" i="38"/>
  <c r="Q446" i="38" s="1"/>
  <c r="Q373" i="38"/>
  <c r="Q445" i="38" s="1"/>
  <c r="Q369" i="38"/>
  <c r="Q441" i="38" s="1"/>
  <c r="Q353" i="38"/>
  <c r="Q425" i="38" s="1"/>
  <c r="Q358" i="38"/>
  <c r="Q430" i="38" s="1"/>
  <c r="Q368" i="38"/>
  <c r="Q440" i="38" s="1"/>
  <c r="Q366" i="38"/>
  <c r="Q438" i="38" s="1"/>
  <c r="Q348" i="38"/>
  <c r="Q420" i="38" s="1"/>
  <c r="Q339" i="38"/>
  <c r="Q411" i="38" s="1"/>
  <c r="Q323" i="38"/>
  <c r="Q395" i="38" s="1"/>
  <c r="Q336" i="38"/>
  <c r="Q408" i="38" s="1"/>
  <c r="Q320" i="38"/>
  <c r="Q392" i="38" s="1"/>
  <c r="Q337" i="38"/>
  <c r="Q409" i="38" s="1"/>
  <c r="Q321" i="38"/>
  <c r="Q393" i="38" s="1"/>
  <c r="Q346" i="38"/>
  <c r="Q418" i="38" s="1"/>
  <c r="Q330" i="38"/>
  <c r="Q402" i="38" s="1"/>
  <c r="Q314" i="38"/>
  <c r="Q386" i="38" s="1"/>
  <c r="Q376" i="38"/>
  <c r="Q448" i="38" s="1"/>
  <c r="Q377" i="38"/>
  <c r="Q449" i="38" s="1"/>
  <c r="Q372" i="38"/>
  <c r="Q444" i="38" s="1"/>
  <c r="Q365" i="38"/>
  <c r="Q437" i="38" s="1"/>
  <c r="Q371" i="38"/>
  <c r="Q443" i="38" s="1"/>
  <c r="Q356" i="38"/>
  <c r="Q428" i="38" s="1"/>
  <c r="Q363" i="38"/>
  <c r="Q435" i="38" s="1"/>
  <c r="Q364" i="38"/>
  <c r="Q436" i="38" s="1"/>
  <c r="Q355" i="38"/>
  <c r="Q427" i="38" s="1"/>
  <c r="Q335" i="38"/>
  <c r="Q407" i="38" s="1"/>
  <c r="Q319" i="38"/>
  <c r="Q391" i="38" s="1"/>
  <c r="Q332" i="38"/>
  <c r="Q404" i="38" s="1"/>
  <c r="Q316" i="38"/>
  <c r="Q388" i="38" s="1"/>
  <c r="Q333" i="38"/>
  <c r="Q405" i="38" s="1"/>
  <c r="Q317" i="38"/>
  <c r="Q389" i="38" s="1"/>
  <c r="Q342" i="38"/>
  <c r="Q414" i="38" s="1"/>
  <c r="Q326" i="38"/>
  <c r="Q398" i="38" s="1"/>
  <c r="Q315" i="38"/>
  <c r="Q387" i="38" s="1"/>
  <c r="Q381" i="38"/>
  <c r="Q453" i="38" s="1"/>
  <c r="Q375" i="38"/>
  <c r="Q447" i="38" s="1"/>
  <c r="Q383" i="38"/>
  <c r="Q455" i="38" s="1"/>
  <c r="Q361" i="38"/>
  <c r="Q433" i="38" s="1"/>
  <c r="Q362" i="38"/>
  <c r="Q434" i="38" s="1"/>
  <c r="Q351" i="38"/>
  <c r="Q423" i="38" s="1"/>
  <c r="Q354" i="38"/>
  <c r="Q426" i="38" s="1"/>
  <c r="Q359" i="38"/>
  <c r="Q431" i="38" s="1"/>
  <c r="Q349" i="38"/>
  <c r="Q421" i="38" s="1"/>
  <c r="Q331" i="38"/>
  <c r="Q403" i="38" s="1"/>
  <c r="Q344" i="38"/>
  <c r="Q416" i="38" s="1"/>
  <c r="Q328" i="38"/>
  <c r="Q400" i="38" s="1"/>
  <c r="Q345" i="38"/>
  <c r="Q417" i="38" s="1"/>
  <c r="Q329" i="38"/>
  <c r="Q401" i="38" s="1"/>
  <c r="Q360" i="38"/>
  <c r="Q432" i="38" s="1"/>
  <c r="Q338" i="38"/>
  <c r="Q410" i="38" s="1"/>
  <c r="Q322" i="38"/>
  <c r="Q394" i="38" s="1"/>
  <c r="AW165" i="36"/>
  <c r="N390" i="38"/>
  <c r="N406" i="38"/>
  <c r="N434" i="38"/>
  <c r="N454" i="38"/>
  <c r="N394" i="11"/>
  <c r="N410" i="11"/>
  <c r="N426" i="11"/>
  <c r="N438" i="11"/>
  <c r="N454" i="11"/>
  <c r="Q347" i="38"/>
  <c r="Q419" i="38" s="1"/>
  <c r="Q340" i="38"/>
  <c r="Q412" i="38" s="1"/>
  <c r="Q352" i="38"/>
  <c r="Q424" i="38" s="1"/>
  <c r="Q378" i="38"/>
  <c r="Q450" i="38" s="1"/>
  <c r="Q325" i="38"/>
  <c r="Q397" i="38" s="1"/>
  <c r="Q327" i="38"/>
  <c r="Q399" i="38" s="1"/>
  <c r="Q370" i="38"/>
  <c r="Q442" i="38" s="1"/>
  <c r="Q382" i="38"/>
  <c r="Q454" i="38" s="1"/>
  <c r="O389" i="11"/>
  <c r="O404" i="11"/>
  <c r="O455" i="11"/>
  <c r="O454" i="11"/>
  <c r="K173" i="36"/>
  <c r="K245" i="36" s="1"/>
  <c r="K317" i="36" s="1"/>
  <c r="K389" i="36" s="1"/>
  <c r="K177" i="36"/>
  <c r="K249" i="36" s="1"/>
  <c r="K321" i="36" s="1"/>
  <c r="K393" i="36" s="1"/>
  <c r="K181" i="36"/>
  <c r="K253" i="36" s="1"/>
  <c r="K325" i="36" s="1"/>
  <c r="K397" i="36" s="1"/>
  <c r="K185" i="36"/>
  <c r="K257" i="36" s="1"/>
  <c r="K329" i="36" s="1"/>
  <c r="K401" i="36" s="1"/>
  <c r="K189" i="36"/>
  <c r="K261" i="36" s="1"/>
  <c r="K333" i="36" s="1"/>
  <c r="K405" i="36" s="1"/>
  <c r="K193" i="36"/>
  <c r="K265" i="36" s="1"/>
  <c r="K337" i="36" s="1"/>
  <c r="K409" i="36" s="1"/>
  <c r="K197" i="36"/>
  <c r="K269" i="36" s="1"/>
  <c r="K341" i="36" s="1"/>
  <c r="K413" i="36" s="1"/>
  <c r="K201" i="36"/>
  <c r="K273" i="36" s="1"/>
  <c r="K345" i="36" s="1"/>
  <c r="K417" i="36" s="1"/>
  <c r="K205" i="36"/>
  <c r="K277" i="36" s="1"/>
  <c r="K349" i="36" s="1"/>
  <c r="K421" i="36" s="1"/>
  <c r="K209" i="36"/>
  <c r="K281" i="36" s="1"/>
  <c r="K353" i="36" s="1"/>
  <c r="K425" i="36" s="1"/>
  <c r="K213" i="36"/>
  <c r="K285" i="36" s="1"/>
  <c r="K357" i="36" s="1"/>
  <c r="K429" i="36" s="1"/>
  <c r="K217" i="36"/>
  <c r="K289" i="36" s="1"/>
  <c r="K361" i="36" s="1"/>
  <c r="K433" i="36" s="1"/>
  <c r="K221" i="36"/>
  <c r="K293" i="36" s="1"/>
  <c r="K365" i="36" s="1"/>
  <c r="K437" i="36" s="1"/>
  <c r="K225" i="36"/>
  <c r="K297" i="36" s="1"/>
  <c r="K369" i="36" s="1"/>
  <c r="K441" i="36" s="1"/>
  <c r="K229" i="36"/>
  <c r="K301" i="36" s="1"/>
  <c r="K373" i="36" s="1"/>
  <c r="K445" i="36" s="1"/>
  <c r="K233" i="36"/>
  <c r="K305" i="36" s="1"/>
  <c r="K377" i="36" s="1"/>
  <c r="K449" i="36" s="1"/>
  <c r="K237" i="36"/>
  <c r="K309" i="36" s="1"/>
  <c r="K381" i="36" s="1"/>
  <c r="K453" i="36" s="1"/>
  <c r="N407" i="37"/>
  <c r="N423" i="37"/>
  <c r="N439" i="37"/>
  <c r="O449" i="37"/>
  <c r="O438" i="37"/>
  <c r="J172" i="38"/>
  <c r="J244" i="38" s="1"/>
  <c r="J316" i="38" s="1"/>
  <c r="J388" i="38" s="1"/>
  <c r="J176" i="38"/>
  <c r="J248" i="38" s="1"/>
  <c r="J320" i="38" s="1"/>
  <c r="J392" i="38" s="1"/>
  <c r="J180" i="38"/>
  <c r="J252" i="38" s="1"/>
  <c r="J324" i="38" s="1"/>
  <c r="J396" i="38" s="1"/>
  <c r="J184" i="38"/>
  <c r="J256" i="38" s="1"/>
  <c r="J328" i="38" s="1"/>
  <c r="J400" i="38" s="1"/>
  <c r="J188" i="38"/>
  <c r="J260" i="38" s="1"/>
  <c r="J332" i="38" s="1"/>
  <c r="J404" i="38" s="1"/>
  <c r="J192" i="38"/>
  <c r="J264" i="38" s="1"/>
  <c r="J336" i="38" s="1"/>
  <c r="J408" i="38" s="1"/>
  <c r="J196" i="38"/>
  <c r="J268" i="38" s="1"/>
  <c r="J340" i="38" s="1"/>
  <c r="J412" i="38" s="1"/>
  <c r="J200" i="38"/>
  <c r="J272" i="38" s="1"/>
  <c r="J344" i="38" s="1"/>
  <c r="J416" i="38" s="1"/>
  <c r="J204" i="38"/>
  <c r="J276" i="38" s="1"/>
  <c r="J348" i="38" s="1"/>
  <c r="J420" i="38" s="1"/>
  <c r="J208" i="38"/>
  <c r="J280" i="38" s="1"/>
  <c r="J352" i="38" s="1"/>
  <c r="J424" i="38" s="1"/>
  <c r="J212" i="38"/>
  <c r="J284" i="38" s="1"/>
  <c r="J356" i="38" s="1"/>
  <c r="J428" i="38" s="1"/>
  <c r="J216" i="38"/>
  <c r="J288" i="38" s="1"/>
  <c r="J360" i="38" s="1"/>
  <c r="J432" i="38" s="1"/>
  <c r="J220" i="38"/>
  <c r="J292" i="38" s="1"/>
  <c r="J364" i="38" s="1"/>
  <c r="J436" i="38" s="1"/>
  <c r="J224" i="38"/>
  <c r="J296" i="38" s="1"/>
  <c r="J368" i="38" s="1"/>
  <c r="J440" i="38" s="1"/>
  <c r="J228" i="38"/>
  <c r="J300" i="38" s="1"/>
  <c r="J372" i="38" s="1"/>
  <c r="J444" i="38" s="1"/>
  <c r="J232" i="38"/>
  <c r="J304" i="38" s="1"/>
  <c r="J376" i="38" s="1"/>
  <c r="J448" i="38" s="1"/>
  <c r="J236" i="38"/>
  <c r="J308" i="38" s="1"/>
  <c r="J380" i="38" s="1"/>
  <c r="J452" i="38" s="1"/>
  <c r="J240" i="38"/>
  <c r="J312" i="38" s="1"/>
  <c r="J384" i="38" s="1"/>
  <c r="J456" i="38" s="1"/>
  <c r="O420" i="36"/>
  <c r="O407" i="36"/>
  <c r="O410" i="36"/>
  <c r="N386" i="38"/>
  <c r="N394" i="38"/>
  <c r="N410" i="38"/>
  <c r="N422" i="38"/>
  <c r="N438" i="38"/>
  <c r="N446" i="38"/>
  <c r="N450" i="38"/>
  <c r="O394" i="38"/>
  <c r="O410" i="38"/>
  <c r="O393" i="38"/>
  <c r="O440" i="38"/>
  <c r="O423" i="38"/>
  <c r="N398" i="11"/>
  <c r="N414" i="11"/>
  <c r="N430" i="11"/>
  <c r="N442" i="11"/>
  <c r="P415" i="37"/>
  <c r="AS370" i="11"/>
  <c r="AR384" i="11"/>
  <c r="K170" i="36"/>
  <c r="K242" i="36" s="1"/>
  <c r="K314" i="36" s="1"/>
  <c r="K386" i="36" s="1"/>
  <c r="K174" i="36"/>
  <c r="K246" i="36" s="1"/>
  <c r="K318" i="36" s="1"/>
  <c r="K390" i="36" s="1"/>
  <c r="K178" i="36"/>
  <c r="K250" i="36" s="1"/>
  <c r="K322" i="36" s="1"/>
  <c r="K394" i="36" s="1"/>
  <c r="K182" i="36"/>
  <c r="K254" i="36" s="1"/>
  <c r="K326" i="36" s="1"/>
  <c r="K398" i="36" s="1"/>
  <c r="K186" i="36"/>
  <c r="K258" i="36" s="1"/>
  <c r="K330" i="36" s="1"/>
  <c r="K402" i="36" s="1"/>
  <c r="K190" i="36"/>
  <c r="K262" i="36" s="1"/>
  <c r="K334" i="36" s="1"/>
  <c r="K406" i="36" s="1"/>
  <c r="K194" i="36"/>
  <c r="K266" i="36" s="1"/>
  <c r="K338" i="36" s="1"/>
  <c r="K410" i="36" s="1"/>
  <c r="K198" i="36"/>
  <c r="K270" i="36" s="1"/>
  <c r="K342" i="36" s="1"/>
  <c r="K414" i="36" s="1"/>
  <c r="K202" i="36"/>
  <c r="K274" i="36" s="1"/>
  <c r="K346" i="36" s="1"/>
  <c r="K418" i="36" s="1"/>
  <c r="K206" i="36"/>
  <c r="K278" i="36" s="1"/>
  <c r="K350" i="36" s="1"/>
  <c r="K422" i="36" s="1"/>
  <c r="K210" i="36"/>
  <c r="K282" i="36" s="1"/>
  <c r="K354" i="36" s="1"/>
  <c r="K426" i="36" s="1"/>
  <c r="K214" i="36"/>
  <c r="K286" i="36" s="1"/>
  <c r="K358" i="36" s="1"/>
  <c r="K430" i="36" s="1"/>
  <c r="K218" i="36"/>
  <c r="K290" i="36" s="1"/>
  <c r="K362" i="36" s="1"/>
  <c r="K434" i="36" s="1"/>
  <c r="K222" i="36"/>
  <c r="K294" i="36" s="1"/>
  <c r="K366" i="36" s="1"/>
  <c r="K438" i="36" s="1"/>
  <c r="K226" i="36"/>
  <c r="K298" i="36" s="1"/>
  <c r="K370" i="36" s="1"/>
  <c r="K442" i="36" s="1"/>
  <c r="K230" i="36"/>
  <c r="K302" i="36" s="1"/>
  <c r="K374" i="36" s="1"/>
  <c r="K446" i="36" s="1"/>
  <c r="K234" i="36"/>
  <c r="K306" i="36" s="1"/>
  <c r="K378" i="36" s="1"/>
  <c r="K450" i="36" s="1"/>
  <c r="K238" i="36"/>
  <c r="K310" i="36" s="1"/>
  <c r="K382" i="36" s="1"/>
  <c r="K454" i="36" s="1"/>
  <c r="O404" i="37"/>
  <c r="J173" i="38"/>
  <c r="J245" i="38" s="1"/>
  <c r="J317" i="38" s="1"/>
  <c r="J389" i="38" s="1"/>
  <c r="J177" i="38"/>
  <c r="J249" i="38" s="1"/>
  <c r="J321" i="38" s="1"/>
  <c r="J393" i="38" s="1"/>
  <c r="J181" i="38"/>
  <c r="J253" i="38" s="1"/>
  <c r="J325" i="38" s="1"/>
  <c r="J397" i="38" s="1"/>
  <c r="J185" i="38"/>
  <c r="J257" i="38" s="1"/>
  <c r="J329" i="38" s="1"/>
  <c r="J401" i="38" s="1"/>
  <c r="J189" i="38"/>
  <c r="J261" i="38" s="1"/>
  <c r="J333" i="38" s="1"/>
  <c r="J405" i="38" s="1"/>
  <c r="J193" i="38"/>
  <c r="J265" i="38" s="1"/>
  <c r="J337" i="38" s="1"/>
  <c r="J409" i="38" s="1"/>
  <c r="J197" i="38"/>
  <c r="J269" i="38" s="1"/>
  <c r="J341" i="38" s="1"/>
  <c r="J413" i="38" s="1"/>
  <c r="J201" i="38"/>
  <c r="J273" i="38" s="1"/>
  <c r="J345" i="38" s="1"/>
  <c r="J417" i="38" s="1"/>
  <c r="J205" i="38"/>
  <c r="J277" i="38" s="1"/>
  <c r="J349" i="38" s="1"/>
  <c r="J421" i="38" s="1"/>
  <c r="J209" i="38"/>
  <c r="J281" i="38" s="1"/>
  <c r="J353" i="38" s="1"/>
  <c r="J425" i="38" s="1"/>
  <c r="J213" i="38"/>
  <c r="J285" i="38" s="1"/>
  <c r="J357" i="38" s="1"/>
  <c r="J429" i="38" s="1"/>
  <c r="J217" i="38"/>
  <c r="J289" i="38" s="1"/>
  <c r="J361" i="38" s="1"/>
  <c r="J433" i="38" s="1"/>
  <c r="J221" i="38"/>
  <c r="J293" i="38" s="1"/>
  <c r="J365" i="38" s="1"/>
  <c r="J437" i="38" s="1"/>
  <c r="J225" i="38"/>
  <c r="J297" i="38" s="1"/>
  <c r="J369" i="38" s="1"/>
  <c r="J441" i="38" s="1"/>
  <c r="J229" i="38"/>
  <c r="J301" i="38" s="1"/>
  <c r="J373" i="38" s="1"/>
  <c r="J445" i="38" s="1"/>
  <c r="J233" i="38"/>
  <c r="J305" i="38" s="1"/>
  <c r="J377" i="38" s="1"/>
  <c r="J449" i="38" s="1"/>
  <c r="J237" i="38"/>
  <c r="J309" i="38" s="1"/>
  <c r="J381" i="38" s="1"/>
  <c r="J453" i="38" s="1"/>
  <c r="AV165" i="36"/>
  <c r="N398" i="38"/>
  <c r="N414" i="38"/>
  <c r="N426" i="38"/>
  <c r="N442" i="38"/>
  <c r="O399" i="38"/>
  <c r="O413" i="38"/>
  <c r="O422" i="38"/>
  <c r="O427" i="38"/>
  <c r="N386" i="11"/>
  <c r="N402" i="11"/>
  <c r="N418" i="11"/>
  <c r="N434" i="11"/>
  <c r="N446" i="11"/>
  <c r="AV165" i="11"/>
  <c r="O419" i="11"/>
  <c r="O413" i="11"/>
  <c r="O429" i="11"/>
  <c r="O412" i="11"/>
  <c r="O428" i="11"/>
  <c r="O452" i="11"/>
  <c r="K171" i="36"/>
  <c r="K243" i="36" s="1"/>
  <c r="K315" i="36" s="1"/>
  <c r="K387" i="36" s="1"/>
  <c r="K175" i="36"/>
  <c r="K247" i="36" s="1"/>
  <c r="K319" i="36" s="1"/>
  <c r="K391" i="36" s="1"/>
  <c r="K179" i="36"/>
  <c r="K251" i="36" s="1"/>
  <c r="K323" i="36" s="1"/>
  <c r="K395" i="36" s="1"/>
  <c r="K183" i="36"/>
  <c r="K255" i="36" s="1"/>
  <c r="K327" i="36" s="1"/>
  <c r="K399" i="36" s="1"/>
  <c r="K187" i="36"/>
  <c r="K259" i="36" s="1"/>
  <c r="K331" i="36" s="1"/>
  <c r="K403" i="36" s="1"/>
  <c r="K191" i="36"/>
  <c r="K263" i="36" s="1"/>
  <c r="K335" i="36" s="1"/>
  <c r="K407" i="36" s="1"/>
  <c r="K195" i="36"/>
  <c r="K267" i="36" s="1"/>
  <c r="K339" i="36" s="1"/>
  <c r="K411" i="36" s="1"/>
  <c r="K199" i="36"/>
  <c r="K271" i="36" s="1"/>
  <c r="K343" i="36" s="1"/>
  <c r="K415" i="36" s="1"/>
  <c r="K203" i="36"/>
  <c r="K275" i="36" s="1"/>
  <c r="K347" i="36" s="1"/>
  <c r="K419" i="36" s="1"/>
  <c r="K207" i="36"/>
  <c r="K279" i="36" s="1"/>
  <c r="K351" i="36" s="1"/>
  <c r="K423" i="36" s="1"/>
  <c r="K211" i="36"/>
  <c r="K283" i="36" s="1"/>
  <c r="K355" i="36" s="1"/>
  <c r="K427" i="36" s="1"/>
  <c r="K215" i="36"/>
  <c r="K287" i="36" s="1"/>
  <c r="K359" i="36" s="1"/>
  <c r="K431" i="36" s="1"/>
  <c r="K219" i="36"/>
  <c r="K291" i="36" s="1"/>
  <c r="K363" i="36" s="1"/>
  <c r="K435" i="36" s="1"/>
  <c r="K223" i="36"/>
  <c r="K295" i="36" s="1"/>
  <c r="K367" i="36" s="1"/>
  <c r="K439" i="36" s="1"/>
  <c r="K227" i="36"/>
  <c r="K299" i="36" s="1"/>
  <c r="K371" i="36" s="1"/>
  <c r="K443" i="36" s="1"/>
  <c r="K231" i="36"/>
  <c r="K303" i="36" s="1"/>
  <c r="K375" i="36" s="1"/>
  <c r="K447" i="36" s="1"/>
  <c r="K235" i="36"/>
  <c r="K307" i="36" s="1"/>
  <c r="K379" i="36" s="1"/>
  <c r="K451" i="36" s="1"/>
  <c r="K239" i="36"/>
  <c r="K311" i="36" s="1"/>
  <c r="K383" i="36" s="1"/>
  <c r="K455" i="36" s="1"/>
  <c r="O425" i="37"/>
  <c r="O455" i="37"/>
  <c r="O440" i="37"/>
  <c r="J170" i="38"/>
  <c r="J242" i="38" s="1"/>
  <c r="J314" i="38" s="1"/>
  <c r="J386" i="38" s="1"/>
  <c r="J174" i="38"/>
  <c r="J246" i="38" s="1"/>
  <c r="J318" i="38" s="1"/>
  <c r="J390" i="38" s="1"/>
  <c r="J178" i="38"/>
  <c r="J250" i="38" s="1"/>
  <c r="J322" i="38" s="1"/>
  <c r="J394" i="38" s="1"/>
  <c r="J182" i="38"/>
  <c r="J254" i="38" s="1"/>
  <c r="J326" i="38" s="1"/>
  <c r="J398" i="38" s="1"/>
  <c r="J186" i="38"/>
  <c r="J258" i="38" s="1"/>
  <c r="J330" i="38" s="1"/>
  <c r="J402" i="38" s="1"/>
  <c r="J190" i="38"/>
  <c r="J262" i="38" s="1"/>
  <c r="J334" i="38" s="1"/>
  <c r="J406" i="38" s="1"/>
  <c r="J194" i="38"/>
  <c r="J266" i="38" s="1"/>
  <c r="J338" i="38" s="1"/>
  <c r="J410" i="38" s="1"/>
  <c r="J198" i="38"/>
  <c r="J270" i="38" s="1"/>
  <c r="J342" i="38" s="1"/>
  <c r="J414" i="38" s="1"/>
  <c r="J202" i="38"/>
  <c r="J274" i="38" s="1"/>
  <c r="J346" i="38" s="1"/>
  <c r="J418" i="38" s="1"/>
  <c r="J206" i="38"/>
  <c r="J278" i="38" s="1"/>
  <c r="J350" i="38" s="1"/>
  <c r="J422" i="38" s="1"/>
  <c r="J210" i="38"/>
  <c r="J282" i="38" s="1"/>
  <c r="J354" i="38" s="1"/>
  <c r="J426" i="38" s="1"/>
  <c r="J214" i="38"/>
  <c r="J286" i="38" s="1"/>
  <c r="J358" i="38" s="1"/>
  <c r="J430" i="38" s="1"/>
  <c r="J218" i="38"/>
  <c r="J290" i="38" s="1"/>
  <c r="J362" i="38" s="1"/>
  <c r="J434" i="38" s="1"/>
  <c r="J222" i="38"/>
  <c r="J294" i="38" s="1"/>
  <c r="J366" i="38" s="1"/>
  <c r="J438" i="38" s="1"/>
  <c r="J226" i="38"/>
  <c r="J298" i="38" s="1"/>
  <c r="J370" i="38" s="1"/>
  <c r="J442" i="38" s="1"/>
  <c r="J230" i="38"/>
  <c r="J302" i="38" s="1"/>
  <c r="J374" i="38" s="1"/>
  <c r="J446" i="38" s="1"/>
  <c r="J234" i="38"/>
  <c r="J306" i="38" s="1"/>
  <c r="J378" i="38" s="1"/>
  <c r="J450" i="38" s="1"/>
  <c r="J238" i="38"/>
  <c r="J310" i="38" s="1"/>
  <c r="J382" i="38" s="1"/>
  <c r="J454" i="38" s="1"/>
  <c r="O399" i="36"/>
  <c r="O418" i="36"/>
  <c r="O437" i="36"/>
  <c r="N402" i="38"/>
  <c r="N418" i="38"/>
  <c r="N430" i="38"/>
  <c r="O408" i="38"/>
  <c r="O430" i="38"/>
  <c r="O449" i="38"/>
  <c r="N390" i="11"/>
  <c r="N406" i="11"/>
  <c r="N422" i="11"/>
  <c r="N450" i="11"/>
  <c r="AW165" i="11"/>
  <c r="AS376" i="36"/>
  <c r="AQ378" i="11"/>
  <c r="W170" i="11"/>
  <c r="W242" i="11" s="1"/>
  <c r="W314" i="11" s="1"/>
  <c r="W386" i="11" s="1"/>
  <c r="W174" i="11"/>
  <c r="W246" i="11" s="1"/>
  <c r="W318" i="11" s="1"/>
  <c r="W390" i="11" s="1"/>
  <c r="W178" i="11"/>
  <c r="W250" i="11" s="1"/>
  <c r="W322" i="11" s="1"/>
  <c r="W394" i="11" s="1"/>
  <c r="W182" i="11"/>
  <c r="W254" i="11" s="1"/>
  <c r="W326" i="11" s="1"/>
  <c r="W398" i="11" s="1"/>
  <c r="W186" i="11"/>
  <c r="W258" i="11" s="1"/>
  <c r="W330" i="11" s="1"/>
  <c r="W402" i="11" s="1"/>
  <c r="W190" i="11"/>
  <c r="W262" i="11" s="1"/>
  <c r="W334" i="11" s="1"/>
  <c r="W406" i="11" s="1"/>
  <c r="W194" i="11"/>
  <c r="W266" i="11" s="1"/>
  <c r="W338" i="11" s="1"/>
  <c r="W410" i="11" s="1"/>
  <c r="W198" i="11"/>
  <c r="W270" i="11" s="1"/>
  <c r="W342" i="11" s="1"/>
  <c r="W414" i="11" s="1"/>
  <c r="W202" i="11"/>
  <c r="W274" i="11" s="1"/>
  <c r="W346" i="11" s="1"/>
  <c r="W418" i="11" s="1"/>
  <c r="W206" i="11"/>
  <c r="W278" i="11" s="1"/>
  <c r="W350" i="11" s="1"/>
  <c r="W422" i="11" s="1"/>
  <c r="W210" i="11"/>
  <c r="W282" i="11" s="1"/>
  <c r="W354" i="11" s="1"/>
  <c r="W426" i="11" s="1"/>
  <c r="W214" i="11"/>
  <c r="W286" i="11" s="1"/>
  <c r="W358" i="11" s="1"/>
  <c r="W430" i="11" s="1"/>
  <c r="W218" i="11"/>
  <c r="W290" i="11" s="1"/>
  <c r="W362" i="11" s="1"/>
  <c r="W434" i="11" s="1"/>
  <c r="W222" i="11"/>
  <c r="W294" i="11" s="1"/>
  <c r="W366" i="11" s="1"/>
  <c r="W438" i="11" s="1"/>
  <c r="W226" i="11"/>
  <c r="W298" i="11" s="1"/>
  <c r="W370" i="11" s="1"/>
  <c r="W442" i="11" s="1"/>
  <c r="W230" i="11"/>
  <c r="W302" i="11" s="1"/>
  <c r="W374" i="11" s="1"/>
  <c r="W446" i="11" s="1"/>
  <c r="W234" i="11"/>
  <c r="W306" i="11" s="1"/>
  <c r="W378" i="11" s="1"/>
  <c r="W450" i="11" s="1"/>
  <c r="W238" i="11"/>
  <c r="W310" i="11" s="1"/>
  <c r="W382" i="11" s="1"/>
  <c r="W454" i="11" s="1"/>
  <c r="I171" i="37"/>
  <c r="I243" i="37" s="1"/>
  <c r="I315" i="37" s="1"/>
  <c r="I387" i="37" s="1"/>
  <c r="I175" i="37"/>
  <c r="I247" i="37" s="1"/>
  <c r="I319" i="37" s="1"/>
  <c r="I391" i="37" s="1"/>
  <c r="I179" i="37"/>
  <c r="I251" i="37" s="1"/>
  <c r="I323" i="37" s="1"/>
  <c r="I395" i="37" s="1"/>
  <c r="I183" i="37"/>
  <c r="I255" i="37" s="1"/>
  <c r="I327" i="37" s="1"/>
  <c r="I399" i="37" s="1"/>
  <c r="I187" i="37"/>
  <c r="I259" i="37" s="1"/>
  <c r="I331" i="37" s="1"/>
  <c r="I403" i="37" s="1"/>
  <c r="I191" i="37"/>
  <c r="I263" i="37" s="1"/>
  <c r="I335" i="37" s="1"/>
  <c r="I407" i="37" s="1"/>
  <c r="I195" i="37"/>
  <c r="I267" i="37" s="1"/>
  <c r="I339" i="37" s="1"/>
  <c r="I411" i="37" s="1"/>
  <c r="I199" i="37"/>
  <c r="I271" i="37" s="1"/>
  <c r="I343" i="37" s="1"/>
  <c r="I415" i="37" s="1"/>
  <c r="I203" i="37"/>
  <c r="I275" i="37" s="1"/>
  <c r="I347" i="37" s="1"/>
  <c r="I419" i="37" s="1"/>
  <c r="I207" i="37"/>
  <c r="I279" i="37" s="1"/>
  <c r="I351" i="37" s="1"/>
  <c r="I423" i="37" s="1"/>
  <c r="I211" i="37"/>
  <c r="I283" i="37" s="1"/>
  <c r="I355" i="37" s="1"/>
  <c r="I427" i="37" s="1"/>
  <c r="I215" i="37"/>
  <c r="I287" i="37" s="1"/>
  <c r="I359" i="37" s="1"/>
  <c r="I431" i="37" s="1"/>
  <c r="I219" i="37"/>
  <c r="I291" i="37" s="1"/>
  <c r="I363" i="37" s="1"/>
  <c r="I435" i="37" s="1"/>
  <c r="I223" i="37"/>
  <c r="I295" i="37" s="1"/>
  <c r="I367" i="37" s="1"/>
  <c r="I439" i="37" s="1"/>
  <c r="I227" i="37"/>
  <c r="I299" i="37" s="1"/>
  <c r="I371" i="37" s="1"/>
  <c r="I443" i="37" s="1"/>
  <c r="I231" i="37"/>
  <c r="I303" i="37" s="1"/>
  <c r="I375" i="37" s="1"/>
  <c r="I447" i="37" s="1"/>
  <c r="I235" i="37"/>
  <c r="I307" i="37" s="1"/>
  <c r="I379" i="37" s="1"/>
  <c r="I451" i="37" s="1"/>
  <c r="I240" i="37"/>
  <c r="I312" i="37" s="1"/>
  <c r="I384" i="37" s="1"/>
  <c r="I456" i="37" s="1"/>
  <c r="X216" i="37"/>
  <c r="X288" i="37" s="1"/>
  <c r="X360" i="37" s="1"/>
  <c r="X432" i="37" s="1"/>
  <c r="X185" i="37"/>
  <c r="X257" i="37" s="1"/>
  <c r="X329" i="37" s="1"/>
  <c r="X401" i="37" s="1"/>
  <c r="X209" i="37"/>
  <c r="X281" i="37" s="1"/>
  <c r="X353" i="37" s="1"/>
  <c r="X425" i="37" s="1"/>
  <c r="X216" i="36"/>
  <c r="X288" i="36" s="1"/>
  <c r="X360" i="36" s="1"/>
  <c r="X432" i="36" s="1"/>
  <c r="X192" i="37"/>
  <c r="X264" i="37" s="1"/>
  <c r="X336" i="37" s="1"/>
  <c r="X408" i="37" s="1"/>
  <c r="X200" i="37"/>
  <c r="X272" i="37" s="1"/>
  <c r="X344" i="37" s="1"/>
  <c r="X416" i="37" s="1"/>
  <c r="X181" i="37"/>
  <c r="X253" i="37" s="1"/>
  <c r="X325" i="37" s="1"/>
  <c r="X397" i="37" s="1"/>
  <c r="W173" i="11"/>
  <c r="W245" i="11" s="1"/>
  <c r="W317" i="11" s="1"/>
  <c r="W389" i="11" s="1"/>
  <c r="W177" i="11"/>
  <c r="W249" i="11" s="1"/>
  <c r="W321" i="11" s="1"/>
  <c r="W393" i="11" s="1"/>
  <c r="W181" i="11"/>
  <c r="W253" i="11" s="1"/>
  <c r="W325" i="11" s="1"/>
  <c r="W397" i="11" s="1"/>
  <c r="W185" i="11"/>
  <c r="W257" i="11" s="1"/>
  <c r="W329" i="11" s="1"/>
  <c r="W401" i="11" s="1"/>
  <c r="W189" i="11"/>
  <c r="W261" i="11" s="1"/>
  <c r="W333" i="11" s="1"/>
  <c r="W405" i="11" s="1"/>
  <c r="W193" i="11"/>
  <c r="W265" i="11" s="1"/>
  <c r="W337" i="11" s="1"/>
  <c r="W409" i="11" s="1"/>
  <c r="W197" i="11"/>
  <c r="W269" i="11" s="1"/>
  <c r="W341" i="11" s="1"/>
  <c r="W413" i="11" s="1"/>
  <c r="W201" i="11"/>
  <c r="W273" i="11" s="1"/>
  <c r="W345" i="11" s="1"/>
  <c r="W417" i="11" s="1"/>
  <c r="W205" i="11"/>
  <c r="W277" i="11" s="1"/>
  <c r="W349" i="11" s="1"/>
  <c r="W421" i="11" s="1"/>
  <c r="W209" i="11"/>
  <c r="W281" i="11" s="1"/>
  <c r="W353" i="11" s="1"/>
  <c r="W425" i="11" s="1"/>
  <c r="W213" i="11"/>
  <c r="W285" i="11" s="1"/>
  <c r="W357" i="11" s="1"/>
  <c r="W429" i="11" s="1"/>
  <c r="W217" i="11"/>
  <c r="W289" i="11" s="1"/>
  <c r="W361" i="11" s="1"/>
  <c r="W433" i="11" s="1"/>
  <c r="W221" i="11"/>
  <c r="W293" i="11" s="1"/>
  <c r="W365" i="11" s="1"/>
  <c r="W437" i="11" s="1"/>
  <c r="W225" i="11"/>
  <c r="W297" i="11" s="1"/>
  <c r="W369" i="11" s="1"/>
  <c r="W441" i="11" s="1"/>
  <c r="W229" i="11"/>
  <c r="W301" i="11" s="1"/>
  <c r="W373" i="11" s="1"/>
  <c r="W445" i="11" s="1"/>
  <c r="W233" i="11"/>
  <c r="W305" i="11" s="1"/>
  <c r="W377" i="11" s="1"/>
  <c r="W449" i="11" s="1"/>
  <c r="W237" i="11"/>
  <c r="W309" i="11" s="1"/>
  <c r="W381" i="11" s="1"/>
  <c r="W453" i="11" s="1"/>
  <c r="I170" i="37"/>
  <c r="I242" i="37" s="1"/>
  <c r="I314" i="37" s="1"/>
  <c r="I386" i="37" s="1"/>
  <c r="I174" i="37"/>
  <c r="I246" i="37" s="1"/>
  <c r="I318" i="37" s="1"/>
  <c r="I390" i="37" s="1"/>
  <c r="I178" i="37"/>
  <c r="I250" i="37" s="1"/>
  <c r="I322" i="37" s="1"/>
  <c r="I394" i="37" s="1"/>
  <c r="I182" i="37"/>
  <c r="I254" i="37" s="1"/>
  <c r="I326" i="37" s="1"/>
  <c r="I398" i="37" s="1"/>
  <c r="I186" i="37"/>
  <c r="I258" i="37" s="1"/>
  <c r="I330" i="37" s="1"/>
  <c r="I402" i="37" s="1"/>
  <c r="I190" i="37"/>
  <c r="I262" i="37" s="1"/>
  <c r="I334" i="37" s="1"/>
  <c r="I406" i="37" s="1"/>
  <c r="I194" i="37"/>
  <c r="I266" i="37" s="1"/>
  <c r="I338" i="37" s="1"/>
  <c r="I410" i="37" s="1"/>
  <c r="I198" i="37"/>
  <c r="I270" i="37" s="1"/>
  <c r="I342" i="37" s="1"/>
  <c r="I414" i="37" s="1"/>
  <c r="I202" i="37"/>
  <c r="I274" i="37" s="1"/>
  <c r="I346" i="37" s="1"/>
  <c r="I418" i="37" s="1"/>
  <c r="I206" i="37"/>
  <c r="I278" i="37" s="1"/>
  <c r="I350" i="37" s="1"/>
  <c r="I422" i="37" s="1"/>
  <c r="I210" i="37"/>
  <c r="I282" i="37" s="1"/>
  <c r="I354" i="37" s="1"/>
  <c r="I426" i="37" s="1"/>
  <c r="I214" i="37"/>
  <c r="I286" i="37" s="1"/>
  <c r="I358" i="37" s="1"/>
  <c r="I430" i="37" s="1"/>
  <c r="I218" i="37"/>
  <c r="I290" i="37" s="1"/>
  <c r="I362" i="37" s="1"/>
  <c r="I434" i="37" s="1"/>
  <c r="I222" i="37"/>
  <c r="I294" i="37" s="1"/>
  <c r="I366" i="37" s="1"/>
  <c r="I438" i="37" s="1"/>
  <c r="I226" i="37"/>
  <c r="I298" i="37" s="1"/>
  <c r="I370" i="37" s="1"/>
  <c r="I442" i="37" s="1"/>
  <c r="I230" i="37"/>
  <c r="I302" i="37" s="1"/>
  <c r="I374" i="37" s="1"/>
  <c r="I446" i="37" s="1"/>
  <c r="I234" i="37"/>
  <c r="I306" i="37" s="1"/>
  <c r="I378" i="37" s="1"/>
  <c r="I450" i="37" s="1"/>
  <c r="I239" i="37"/>
  <c r="I311" i="37" s="1"/>
  <c r="I383" i="37" s="1"/>
  <c r="I455" i="37" s="1"/>
  <c r="AN165" i="11"/>
  <c r="O398" i="11"/>
  <c r="O414" i="11"/>
  <c r="O397" i="11"/>
  <c r="O447" i="11"/>
  <c r="AR324" i="11"/>
  <c r="AR356" i="11"/>
  <c r="AR335" i="11"/>
  <c r="AR314" i="11"/>
  <c r="AR346" i="11"/>
  <c r="AR325" i="11"/>
  <c r="AR361" i="11"/>
  <c r="AR368" i="11"/>
  <c r="O404" i="38"/>
  <c r="O397" i="38"/>
  <c r="O445" i="38"/>
  <c r="O450" i="38"/>
  <c r="R352" i="36"/>
  <c r="R424" i="36" s="1"/>
  <c r="AS350" i="11"/>
  <c r="O434" i="11"/>
  <c r="O450" i="11"/>
  <c r="X208" i="38"/>
  <c r="X280" i="38" s="1"/>
  <c r="X352" i="38" s="1"/>
  <c r="X424" i="38" s="1"/>
  <c r="AR332" i="11"/>
  <c r="AR367" i="11"/>
  <c r="AR343" i="11"/>
  <c r="AR322" i="11"/>
  <c r="AR354" i="11"/>
  <c r="AR333" i="11"/>
  <c r="AR374" i="11"/>
  <c r="AR380" i="11"/>
  <c r="O443" i="37"/>
  <c r="X179" i="36"/>
  <c r="X251" i="36" s="1"/>
  <c r="X323" i="36" s="1"/>
  <c r="X395" i="36" s="1"/>
  <c r="X180" i="36"/>
  <c r="X252" i="36" s="1"/>
  <c r="X324" i="36" s="1"/>
  <c r="X396" i="36" s="1"/>
  <c r="O448" i="38"/>
  <c r="R343" i="36"/>
  <c r="R415" i="36" s="1"/>
  <c r="AS365" i="11"/>
  <c r="O422" i="11"/>
  <c r="O388" i="11"/>
  <c r="O420" i="11"/>
  <c r="AR340" i="11"/>
  <c r="AR319" i="11"/>
  <c r="AR351" i="11"/>
  <c r="AR330" i="11"/>
  <c r="AR362" i="11"/>
  <c r="AR341" i="11"/>
  <c r="AR365" i="11"/>
  <c r="AR371" i="11"/>
  <c r="X212" i="38"/>
  <c r="X284" i="38" s="1"/>
  <c r="X356" i="38" s="1"/>
  <c r="X428" i="38" s="1"/>
  <c r="O419" i="38"/>
  <c r="O434" i="38"/>
  <c r="O435" i="38"/>
  <c r="O455" i="38"/>
  <c r="R346" i="36"/>
  <c r="R418" i="36" s="1"/>
  <c r="AS320" i="11"/>
  <c r="O387" i="11"/>
  <c r="N401" i="37"/>
  <c r="N417" i="37"/>
  <c r="N433" i="37"/>
  <c r="N449" i="37"/>
  <c r="O399" i="37"/>
  <c r="R456" i="36"/>
  <c r="X173" i="37"/>
  <c r="X245" i="37" s="1"/>
  <c r="X317" i="37" s="1"/>
  <c r="X389" i="37" s="1"/>
  <c r="X234" i="37"/>
  <c r="X306" i="37" s="1"/>
  <c r="X378" i="37" s="1"/>
  <c r="X450" i="37" s="1"/>
  <c r="X219" i="37"/>
  <c r="X291" i="37" s="1"/>
  <c r="X363" i="37" s="1"/>
  <c r="X435" i="37" s="1"/>
  <c r="X179" i="37"/>
  <c r="X251" i="37" s="1"/>
  <c r="X323" i="37" s="1"/>
  <c r="X395" i="37" s="1"/>
  <c r="X231" i="37"/>
  <c r="X303" i="37" s="1"/>
  <c r="X375" i="37" s="1"/>
  <c r="X447" i="37" s="1"/>
  <c r="X178" i="37"/>
  <c r="X250" i="37" s="1"/>
  <c r="X322" i="37" s="1"/>
  <c r="X394" i="37" s="1"/>
  <c r="X218" i="37"/>
  <c r="X290" i="37" s="1"/>
  <c r="X362" i="37" s="1"/>
  <c r="X434" i="37" s="1"/>
  <c r="X203" i="37"/>
  <c r="X275" i="37" s="1"/>
  <c r="X347" i="37" s="1"/>
  <c r="X419" i="37" s="1"/>
  <c r="X194" i="37"/>
  <c r="X266" i="37" s="1"/>
  <c r="X338" i="37" s="1"/>
  <c r="X410" i="37" s="1"/>
  <c r="X188" i="37"/>
  <c r="X260" i="37" s="1"/>
  <c r="X332" i="37" s="1"/>
  <c r="X404" i="37" s="1"/>
  <c r="N393" i="37"/>
  <c r="N409" i="37"/>
  <c r="N425" i="37"/>
  <c r="N441" i="37"/>
  <c r="O444" i="37"/>
  <c r="Q455" i="36"/>
  <c r="N397" i="37"/>
  <c r="N413" i="37"/>
  <c r="N429" i="37"/>
  <c r="N445" i="37"/>
  <c r="O401" i="37"/>
  <c r="O436" i="11"/>
  <c r="X233" i="38"/>
  <c r="X305" i="38" s="1"/>
  <c r="X377" i="38" s="1"/>
  <c r="X449" i="38" s="1"/>
  <c r="X171" i="38"/>
  <c r="X243" i="38" s="1"/>
  <c r="X315" i="38" s="1"/>
  <c r="X387" i="38" s="1"/>
  <c r="AR320" i="11"/>
  <c r="AR336" i="11"/>
  <c r="AR352" i="11"/>
  <c r="AR315" i="11"/>
  <c r="AR331" i="11"/>
  <c r="AR347" i="11"/>
  <c r="AR363" i="11"/>
  <c r="AR326" i="11"/>
  <c r="AR342" i="11"/>
  <c r="AR358" i="11"/>
  <c r="AR321" i="11"/>
  <c r="AR337" i="11"/>
  <c r="AR357" i="11"/>
  <c r="AR378" i="11"/>
  <c r="AR381" i="11"/>
  <c r="X215" i="38"/>
  <c r="X287" i="38" s="1"/>
  <c r="X359" i="38" s="1"/>
  <c r="X431" i="38" s="1"/>
  <c r="O441" i="37"/>
  <c r="X199" i="38"/>
  <c r="X271" i="38" s="1"/>
  <c r="X343" i="38" s="1"/>
  <c r="X415" i="38" s="1"/>
  <c r="X218" i="38"/>
  <c r="X290" i="38" s="1"/>
  <c r="X362" i="38" s="1"/>
  <c r="X434" i="38" s="1"/>
  <c r="R327" i="36"/>
  <c r="R399" i="36" s="1"/>
  <c r="R330" i="36"/>
  <c r="R402" i="36" s="1"/>
  <c r="R333" i="36"/>
  <c r="R405" i="36" s="1"/>
  <c r="R336" i="36"/>
  <c r="R408" i="36" s="1"/>
  <c r="AS353" i="11"/>
  <c r="AS319" i="11"/>
  <c r="AS334" i="11"/>
  <c r="X213" i="38"/>
  <c r="X285" i="38" s="1"/>
  <c r="X357" i="38" s="1"/>
  <c r="X429" i="38" s="1"/>
  <c r="X232" i="38"/>
  <c r="X304" i="38" s="1"/>
  <c r="X376" i="38" s="1"/>
  <c r="X448" i="38" s="1"/>
  <c r="X184" i="38"/>
  <c r="X256" i="38" s="1"/>
  <c r="X328" i="38" s="1"/>
  <c r="X400" i="38" s="1"/>
  <c r="X220" i="38"/>
  <c r="X292" i="38" s="1"/>
  <c r="X364" i="38" s="1"/>
  <c r="X436" i="38" s="1"/>
  <c r="X223" i="38"/>
  <c r="X295" i="38" s="1"/>
  <c r="X367" i="38" s="1"/>
  <c r="X439" i="38" s="1"/>
  <c r="X193" i="38"/>
  <c r="X265" i="38" s="1"/>
  <c r="X337" i="38" s="1"/>
  <c r="X409" i="38" s="1"/>
  <c r="AS372" i="11"/>
  <c r="AS373" i="11"/>
  <c r="AS378" i="11"/>
  <c r="AS383" i="11"/>
  <c r="AS367" i="11"/>
  <c r="AS358" i="11"/>
  <c r="AS342" i="11"/>
  <c r="AS326" i="11"/>
  <c r="AS359" i="11"/>
  <c r="AS343" i="11"/>
  <c r="AS327" i="11"/>
  <c r="AS360" i="11"/>
  <c r="AS344" i="11"/>
  <c r="AS328" i="11"/>
  <c r="AS361" i="11"/>
  <c r="AS345" i="11"/>
  <c r="AS329" i="11"/>
  <c r="AS384" i="11"/>
  <c r="AS368" i="11"/>
  <c r="AS369" i="11"/>
  <c r="AS374" i="11"/>
  <c r="AS379" i="11"/>
  <c r="AS363" i="11"/>
  <c r="AS354" i="11"/>
  <c r="AS338" i="11"/>
  <c r="AS322" i="11"/>
  <c r="AS355" i="11"/>
  <c r="AS339" i="11"/>
  <c r="AS323" i="11"/>
  <c r="AS356" i="11"/>
  <c r="AS340" i="11"/>
  <c r="AS324" i="11"/>
  <c r="AS357" i="11"/>
  <c r="AS341" i="11"/>
  <c r="AS325" i="11"/>
  <c r="AS376" i="11"/>
  <c r="AS377" i="11"/>
  <c r="AS382" i="11"/>
  <c r="AS366" i="11"/>
  <c r="AS371" i="11"/>
  <c r="AS362" i="11"/>
  <c r="AS346" i="11"/>
  <c r="AS330" i="11"/>
  <c r="AS314" i="11"/>
  <c r="AS347" i="11"/>
  <c r="AS331" i="11"/>
  <c r="AS315" i="11"/>
  <c r="AS348" i="11"/>
  <c r="AS332" i="11"/>
  <c r="AS316" i="11"/>
  <c r="AS349" i="11"/>
  <c r="AS333" i="11"/>
  <c r="AS317" i="11"/>
  <c r="R379" i="36"/>
  <c r="R451" i="36" s="1"/>
  <c r="R376" i="36"/>
  <c r="R448" i="36" s="1"/>
  <c r="R378" i="36"/>
  <c r="R450" i="36" s="1"/>
  <c r="R360" i="36"/>
  <c r="R432" i="36" s="1"/>
  <c r="R344" i="36"/>
  <c r="R416" i="36" s="1"/>
  <c r="R328" i="36"/>
  <c r="R400" i="36" s="1"/>
  <c r="R373" i="36"/>
  <c r="R445" i="36" s="1"/>
  <c r="R357" i="36"/>
  <c r="R429" i="36" s="1"/>
  <c r="R341" i="36"/>
  <c r="R413" i="36" s="1"/>
  <c r="R325" i="36"/>
  <c r="R397" i="36" s="1"/>
  <c r="R370" i="36"/>
  <c r="R442" i="36" s="1"/>
  <c r="R354" i="36"/>
  <c r="R426" i="36" s="1"/>
  <c r="R338" i="36"/>
  <c r="R410" i="36" s="1"/>
  <c r="R322" i="36"/>
  <c r="R394" i="36" s="1"/>
  <c r="R367" i="36"/>
  <c r="R439" i="36" s="1"/>
  <c r="R351" i="36"/>
  <c r="R423" i="36" s="1"/>
  <c r="R335" i="36"/>
  <c r="R407" i="36" s="1"/>
  <c r="R319" i="36"/>
  <c r="R391" i="36" s="1"/>
  <c r="R375" i="36"/>
  <c r="R447" i="36" s="1"/>
  <c r="R381" i="36"/>
  <c r="R453" i="36" s="1"/>
  <c r="R372" i="36"/>
  <c r="R444" i="36" s="1"/>
  <c r="R356" i="36"/>
  <c r="R428" i="36" s="1"/>
  <c r="R340" i="36"/>
  <c r="R412" i="36" s="1"/>
  <c r="R324" i="36"/>
  <c r="R396" i="36" s="1"/>
  <c r="R369" i="36"/>
  <c r="R441" i="36" s="1"/>
  <c r="R353" i="36"/>
  <c r="R425" i="36" s="1"/>
  <c r="R337" i="36"/>
  <c r="R409" i="36" s="1"/>
  <c r="R321" i="36"/>
  <c r="R393" i="36" s="1"/>
  <c r="R366" i="36"/>
  <c r="R438" i="36" s="1"/>
  <c r="R350" i="36"/>
  <c r="R422" i="36" s="1"/>
  <c r="R334" i="36"/>
  <c r="R406" i="36" s="1"/>
  <c r="R318" i="36"/>
  <c r="R390" i="36" s="1"/>
  <c r="R363" i="36"/>
  <c r="R435" i="36" s="1"/>
  <c r="R347" i="36"/>
  <c r="R419" i="36" s="1"/>
  <c r="R331" i="36"/>
  <c r="R403" i="36" s="1"/>
  <c r="R315" i="36"/>
  <c r="R387" i="36" s="1"/>
  <c r="R383" i="36"/>
  <c r="R455" i="36" s="1"/>
  <c r="R380" i="36"/>
  <c r="R452" i="36" s="1"/>
  <c r="R382" i="36"/>
  <c r="R454" i="36" s="1"/>
  <c r="R364" i="36"/>
  <c r="R436" i="36" s="1"/>
  <c r="R348" i="36"/>
  <c r="R420" i="36" s="1"/>
  <c r="R332" i="36"/>
  <c r="R404" i="36" s="1"/>
  <c r="R316" i="36"/>
  <c r="R388" i="36" s="1"/>
  <c r="R361" i="36"/>
  <c r="R433" i="36" s="1"/>
  <c r="R345" i="36"/>
  <c r="R417" i="36" s="1"/>
  <c r="R329" i="36"/>
  <c r="R401" i="36" s="1"/>
  <c r="R374" i="36"/>
  <c r="R446" i="36" s="1"/>
  <c r="R358" i="36"/>
  <c r="R430" i="36" s="1"/>
  <c r="R342" i="36"/>
  <c r="R414" i="36" s="1"/>
  <c r="R326" i="36"/>
  <c r="R398" i="36" s="1"/>
  <c r="R371" i="36"/>
  <c r="R443" i="36" s="1"/>
  <c r="R355" i="36"/>
  <c r="R427" i="36" s="1"/>
  <c r="R339" i="36"/>
  <c r="R411" i="36" s="1"/>
  <c r="R323" i="36"/>
  <c r="R395" i="36" s="1"/>
  <c r="AR375" i="11"/>
  <c r="AR376" i="11"/>
  <c r="AR377" i="11"/>
  <c r="AR382" i="11"/>
  <c r="AR366" i="11"/>
  <c r="AR349" i="11"/>
  <c r="X204" i="38"/>
  <c r="X276" i="38" s="1"/>
  <c r="X348" i="38" s="1"/>
  <c r="X420" i="38" s="1"/>
  <c r="O390" i="11"/>
  <c r="O406" i="11"/>
  <c r="O405" i="11"/>
  <c r="O435" i="11"/>
  <c r="O444" i="11"/>
  <c r="X240" i="38"/>
  <c r="X312" i="38" s="1"/>
  <c r="X384" i="38" s="1"/>
  <c r="X456" i="38" s="1"/>
  <c r="AR328" i="11"/>
  <c r="AR344" i="11"/>
  <c r="AR360" i="11"/>
  <c r="AR323" i="11"/>
  <c r="AR339" i="11"/>
  <c r="AR355" i="11"/>
  <c r="AR318" i="11"/>
  <c r="AR334" i="11"/>
  <c r="AR350" i="11"/>
  <c r="AR364" i="11"/>
  <c r="AR329" i="11"/>
  <c r="AR345" i="11"/>
  <c r="AR370" i="11"/>
  <c r="AR369" i="11"/>
  <c r="AR372" i="11"/>
  <c r="AR379" i="11"/>
  <c r="O456" i="36"/>
  <c r="X217" i="38"/>
  <c r="X289" i="38" s="1"/>
  <c r="X361" i="38" s="1"/>
  <c r="X433" i="38" s="1"/>
  <c r="R359" i="36"/>
  <c r="R431" i="36" s="1"/>
  <c r="R362" i="36"/>
  <c r="R434" i="36" s="1"/>
  <c r="R365" i="36"/>
  <c r="R437" i="36" s="1"/>
  <c r="R368" i="36"/>
  <c r="R440" i="36" s="1"/>
  <c r="AS321" i="11"/>
  <c r="AS336" i="11"/>
  <c r="AS351" i="11"/>
  <c r="AS364" i="11"/>
  <c r="AS381" i="11"/>
  <c r="X181" i="38"/>
  <c r="X253" i="38" s="1"/>
  <c r="X325" i="38" s="1"/>
  <c r="X397" i="38" s="1"/>
  <c r="K173" i="38"/>
  <c r="K245" i="38" s="1"/>
  <c r="K317" i="38" s="1"/>
  <c r="K389" i="38" s="1"/>
  <c r="K177" i="38"/>
  <c r="K249" i="38" s="1"/>
  <c r="K321" i="38" s="1"/>
  <c r="K393" i="38" s="1"/>
  <c r="K181" i="38"/>
  <c r="K253" i="38" s="1"/>
  <c r="K325" i="38" s="1"/>
  <c r="K397" i="38" s="1"/>
  <c r="K185" i="38"/>
  <c r="K257" i="38" s="1"/>
  <c r="K329" i="38" s="1"/>
  <c r="K401" i="38" s="1"/>
  <c r="K189" i="38"/>
  <c r="K261" i="38" s="1"/>
  <c r="K333" i="38" s="1"/>
  <c r="K405" i="38" s="1"/>
  <c r="K193" i="38"/>
  <c r="K265" i="38" s="1"/>
  <c r="K337" i="38" s="1"/>
  <c r="K409" i="38" s="1"/>
  <c r="K197" i="38"/>
  <c r="K269" i="38" s="1"/>
  <c r="K341" i="38" s="1"/>
  <c r="K413" i="38" s="1"/>
  <c r="K201" i="38"/>
  <c r="K273" i="38" s="1"/>
  <c r="K345" i="38" s="1"/>
  <c r="K417" i="38" s="1"/>
  <c r="K205" i="38"/>
  <c r="K277" i="38" s="1"/>
  <c r="K349" i="38" s="1"/>
  <c r="K421" i="38" s="1"/>
  <c r="K209" i="38"/>
  <c r="K281" i="38" s="1"/>
  <c r="K353" i="38" s="1"/>
  <c r="K425" i="38" s="1"/>
  <c r="K213" i="38"/>
  <c r="K285" i="38" s="1"/>
  <c r="K357" i="38" s="1"/>
  <c r="K429" i="38" s="1"/>
  <c r="K217" i="38"/>
  <c r="K289" i="38" s="1"/>
  <c r="K361" i="38" s="1"/>
  <c r="K433" i="38" s="1"/>
  <c r="K221" i="38"/>
  <c r="K293" i="38" s="1"/>
  <c r="K365" i="38" s="1"/>
  <c r="K437" i="38" s="1"/>
  <c r="K225" i="38"/>
  <c r="K297" i="38" s="1"/>
  <c r="K369" i="38" s="1"/>
  <c r="K441" i="38" s="1"/>
  <c r="K229" i="38"/>
  <c r="K301" i="38" s="1"/>
  <c r="K373" i="38" s="1"/>
  <c r="K445" i="38" s="1"/>
  <c r="K233" i="38"/>
  <c r="K305" i="38" s="1"/>
  <c r="K377" i="38" s="1"/>
  <c r="K449" i="38" s="1"/>
  <c r="K237" i="38"/>
  <c r="K309" i="38" s="1"/>
  <c r="K381" i="38" s="1"/>
  <c r="K453" i="38" s="1"/>
  <c r="X174" i="38"/>
  <c r="X246" i="38" s="1"/>
  <c r="X318" i="38" s="1"/>
  <c r="X390" i="38" s="1"/>
  <c r="O414" i="38"/>
  <c r="O424" i="38"/>
  <c r="O453" i="38"/>
  <c r="R314" i="36"/>
  <c r="R386" i="36" s="1"/>
  <c r="R317" i="36"/>
  <c r="R389" i="36" s="1"/>
  <c r="R320" i="36"/>
  <c r="R392" i="36" s="1"/>
  <c r="R377" i="36"/>
  <c r="R449" i="36" s="1"/>
  <c r="AS337" i="11"/>
  <c r="AS352" i="11"/>
  <c r="AS318" i="11"/>
  <c r="AS375" i="11"/>
  <c r="AS380" i="11"/>
  <c r="X172" i="38"/>
  <c r="X244" i="38" s="1"/>
  <c r="X316" i="38" s="1"/>
  <c r="X388" i="38" s="1"/>
  <c r="O447" i="37"/>
  <c r="O394" i="37"/>
  <c r="K172" i="38"/>
  <c r="K244" i="38" s="1"/>
  <c r="K316" i="38" s="1"/>
  <c r="K388" i="38" s="1"/>
  <c r="K176" i="38"/>
  <c r="K248" i="38" s="1"/>
  <c r="K320" i="38" s="1"/>
  <c r="K392" i="38" s="1"/>
  <c r="K180" i="38"/>
  <c r="K252" i="38" s="1"/>
  <c r="K324" i="38" s="1"/>
  <c r="K396" i="38" s="1"/>
  <c r="K184" i="38"/>
  <c r="K256" i="38" s="1"/>
  <c r="K328" i="38" s="1"/>
  <c r="K400" i="38" s="1"/>
  <c r="K188" i="38"/>
  <c r="K260" i="38" s="1"/>
  <c r="K332" i="38" s="1"/>
  <c r="K404" i="38" s="1"/>
  <c r="K192" i="38"/>
  <c r="K264" i="38" s="1"/>
  <c r="K336" i="38" s="1"/>
  <c r="K408" i="38" s="1"/>
  <c r="K196" i="38"/>
  <c r="K268" i="38" s="1"/>
  <c r="K340" i="38" s="1"/>
  <c r="K412" i="38" s="1"/>
  <c r="K200" i="38"/>
  <c r="K272" i="38" s="1"/>
  <c r="K344" i="38" s="1"/>
  <c r="K416" i="38" s="1"/>
  <c r="K204" i="38"/>
  <c r="K276" i="38" s="1"/>
  <c r="K348" i="38" s="1"/>
  <c r="K420" i="38" s="1"/>
  <c r="K208" i="38"/>
  <c r="K280" i="38" s="1"/>
  <c r="K352" i="38" s="1"/>
  <c r="K424" i="38" s="1"/>
  <c r="K212" i="38"/>
  <c r="K284" i="38" s="1"/>
  <c r="K356" i="38" s="1"/>
  <c r="K428" i="38" s="1"/>
  <c r="K216" i="38"/>
  <c r="K288" i="38" s="1"/>
  <c r="K360" i="38" s="1"/>
  <c r="K432" i="38" s="1"/>
  <c r="K220" i="38"/>
  <c r="K292" i="38" s="1"/>
  <c r="K364" i="38" s="1"/>
  <c r="K436" i="38" s="1"/>
  <c r="K224" i="38"/>
  <c r="K296" i="38" s="1"/>
  <c r="K368" i="38" s="1"/>
  <c r="K440" i="38" s="1"/>
  <c r="K228" i="38"/>
  <c r="K300" i="38" s="1"/>
  <c r="K372" i="38" s="1"/>
  <c r="K444" i="38" s="1"/>
  <c r="K232" i="38"/>
  <c r="K304" i="38" s="1"/>
  <c r="K376" i="38" s="1"/>
  <c r="K448" i="38" s="1"/>
  <c r="K236" i="38"/>
  <c r="K308" i="38" s="1"/>
  <c r="K380" i="38" s="1"/>
  <c r="K452" i="38" s="1"/>
  <c r="K240" i="38"/>
  <c r="K312" i="38" s="1"/>
  <c r="K384" i="38" s="1"/>
  <c r="K456" i="38" s="1"/>
  <c r="N395" i="36"/>
  <c r="N411" i="36"/>
  <c r="N427" i="36"/>
  <c r="N443" i="36"/>
  <c r="N455" i="36"/>
  <c r="O440" i="36"/>
  <c r="X214" i="38"/>
  <c r="X286" i="38" s="1"/>
  <c r="X358" i="38" s="1"/>
  <c r="X430" i="38" s="1"/>
  <c r="X196" i="38"/>
  <c r="X268" i="38" s="1"/>
  <c r="X340" i="38" s="1"/>
  <c r="X412" i="38" s="1"/>
  <c r="X238" i="38"/>
  <c r="X310" i="38" s="1"/>
  <c r="X382" i="38" s="1"/>
  <c r="X454" i="38" s="1"/>
  <c r="O416" i="38"/>
  <c r="O411" i="38"/>
  <c r="O409" i="38"/>
  <c r="O429" i="38"/>
  <c r="O439" i="38"/>
  <c r="X235" i="38"/>
  <c r="X307" i="38" s="1"/>
  <c r="X379" i="38" s="1"/>
  <c r="X451" i="38" s="1"/>
  <c r="N400" i="37"/>
  <c r="N416" i="37"/>
  <c r="N432" i="37"/>
  <c r="N448" i="37"/>
  <c r="O391" i="37"/>
  <c r="O439" i="37"/>
  <c r="K170" i="38"/>
  <c r="K242" i="38" s="1"/>
  <c r="K314" i="38" s="1"/>
  <c r="K386" i="38" s="1"/>
  <c r="K174" i="38"/>
  <c r="K246" i="38" s="1"/>
  <c r="K318" i="38" s="1"/>
  <c r="K390" i="38" s="1"/>
  <c r="K178" i="38"/>
  <c r="K250" i="38" s="1"/>
  <c r="K322" i="38" s="1"/>
  <c r="K394" i="38" s="1"/>
  <c r="K182" i="38"/>
  <c r="K254" i="38" s="1"/>
  <c r="K326" i="38" s="1"/>
  <c r="K398" i="38" s="1"/>
  <c r="K186" i="38"/>
  <c r="K258" i="38" s="1"/>
  <c r="K330" i="38" s="1"/>
  <c r="K402" i="38" s="1"/>
  <c r="K190" i="38"/>
  <c r="K262" i="38" s="1"/>
  <c r="K334" i="38" s="1"/>
  <c r="K406" i="38" s="1"/>
  <c r="K194" i="38"/>
  <c r="K266" i="38" s="1"/>
  <c r="K338" i="38" s="1"/>
  <c r="K410" i="38" s="1"/>
  <c r="K198" i="38"/>
  <c r="K270" i="38" s="1"/>
  <c r="K342" i="38" s="1"/>
  <c r="K414" i="38" s="1"/>
  <c r="K202" i="38"/>
  <c r="K274" i="38" s="1"/>
  <c r="K346" i="38" s="1"/>
  <c r="K418" i="38" s="1"/>
  <c r="K206" i="38"/>
  <c r="K278" i="38" s="1"/>
  <c r="K350" i="38" s="1"/>
  <c r="K422" i="38" s="1"/>
  <c r="K210" i="38"/>
  <c r="K282" i="38" s="1"/>
  <c r="K354" i="38" s="1"/>
  <c r="K426" i="38" s="1"/>
  <c r="K214" i="38"/>
  <c r="K286" i="38" s="1"/>
  <c r="K358" i="38" s="1"/>
  <c r="K430" i="38" s="1"/>
  <c r="K218" i="38"/>
  <c r="K290" i="38" s="1"/>
  <c r="K362" i="38" s="1"/>
  <c r="K434" i="38" s="1"/>
  <c r="K222" i="38"/>
  <c r="K294" i="38" s="1"/>
  <c r="K366" i="38" s="1"/>
  <c r="K438" i="38" s="1"/>
  <c r="K226" i="38"/>
  <c r="K298" i="38" s="1"/>
  <c r="K370" i="38" s="1"/>
  <c r="K442" i="38" s="1"/>
  <c r="K230" i="38"/>
  <c r="K302" i="38" s="1"/>
  <c r="K374" i="38" s="1"/>
  <c r="K446" i="38" s="1"/>
  <c r="K234" i="38"/>
  <c r="K306" i="38" s="1"/>
  <c r="K378" i="38" s="1"/>
  <c r="K450" i="38" s="1"/>
  <c r="K238" i="38"/>
  <c r="K310" i="38" s="1"/>
  <c r="K382" i="38" s="1"/>
  <c r="K454" i="38" s="1"/>
  <c r="N387" i="36"/>
  <c r="N403" i="36"/>
  <c r="N419" i="36"/>
  <c r="N435" i="36"/>
  <c r="X192" i="38"/>
  <c r="X264" i="38" s="1"/>
  <c r="X336" i="38" s="1"/>
  <c r="X408" i="38" s="1"/>
  <c r="N391" i="38"/>
  <c r="N407" i="38"/>
  <c r="N423" i="38"/>
  <c r="N443" i="38"/>
  <c r="N435" i="38"/>
  <c r="N447" i="38"/>
  <c r="O420" i="38"/>
  <c r="O417" i="38"/>
  <c r="O428" i="38"/>
  <c r="O431" i="38"/>
  <c r="O456" i="38"/>
  <c r="X234" i="38"/>
  <c r="X306" i="38" s="1"/>
  <c r="X378" i="38" s="1"/>
  <c r="X450" i="38" s="1"/>
  <c r="X205" i="38"/>
  <c r="X277" i="38" s="1"/>
  <c r="X349" i="38" s="1"/>
  <c r="X421" i="38" s="1"/>
  <c r="X190" i="38"/>
  <c r="X262" i="38" s="1"/>
  <c r="X334" i="38" s="1"/>
  <c r="X406" i="38" s="1"/>
  <c r="O433" i="37"/>
  <c r="O400" i="37"/>
  <c r="O411" i="37"/>
  <c r="K171" i="38"/>
  <c r="K243" i="38" s="1"/>
  <c r="K315" i="38" s="1"/>
  <c r="K387" i="38" s="1"/>
  <c r="K175" i="38"/>
  <c r="K247" i="38" s="1"/>
  <c r="K319" i="38" s="1"/>
  <c r="K391" i="38" s="1"/>
  <c r="K179" i="38"/>
  <c r="K251" i="38" s="1"/>
  <c r="K323" i="38" s="1"/>
  <c r="K395" i="38" s="1"/>
  <c r="K183" i="38"/>
  <c r="K255" i="38" s="1"/>
  <c r="K327" i="38" s="1"/>
  <c r="K399" i="38" s="1"/>
  <c r="K187" i="38"/>
  <c r="K259" i="38" s="1"/>
  <c r="K331" i="38" s="1"/>
  <c r="K403" i="38" s="1"/>
  <c r="K191" i="38"/>
  <c r="K263" i="38" s="1"/>
  <c r="K335" i="38" s="1"/>
  <c r="K407" i="38" s="1"/>
  <c r="K195" i="38"/>
  <c r="K267" i="38" s="1"/>
  <c r="K339" i="38" s="1"/>
  <c r="K411" i="38" s="1"/>
  <c r="K199" i="38"/>
  <c r="K271" i="38" s="1"/>
  <c r="K343" i="38" s="1"/>
  <c r="K415" i="38" s="1"/>
  <c r="K203" i="38"/>
  <c r="K275" i="38" s="1"/>
  <c r="K347" i="38" s="1"/>
  <c r="K419" i="38" s="1"/>
  <c r="K207" i="38"/>
  <c r="K279" i="38" s="1"/>
  <c r="K351" i="38" s="1"/>
  <c r="K423" i="38" s="1"/>
  <c r="K211" i="38"/>
  <c r="K283" i="38" s="1"/>
  <c r="K355" i="38" s="1"/>
  <c r="K427" i="38" s="1"/>
  <c r="K215" i="38"/>
  <c r="K287" i="38" s="1"/>
  <c r="K359" i="38" s="1"/>
  <c r="K431" i="38" s="1"/>
  <c r="K219" i="38"/>
  <c r="K291" i="38" s="1"/>
  <c r="K363" i="38" s="1"/>
  <c r="K435" i="38" s="1"/>
  <c r="K223" i="38"/>
  <c r="K295" i="38" s="1"/>
  <c r="K367" i="38" s="1"/>
  <c r="K439" i="38" s="1"/>
  <c r="K227" i="38"/>
  <c r="K299" i="38" s="1"/>
  <c r="K371" i="38" s="1"/>
  <c r="K443" i="38" s="1"/>
  <c r="K231" i="38"/>
  <c r="K303" i="38" s="1"/>
  <c r="K375" i="38" s="1"/>
  <c r="K447" i="38" s="1"/>
  <c r="K235" i="38"/>
  <c r="K307" i="38" s="1"/>
  <c r="K379" i="38" s="1"/>
  <c r="K451" i="38" s="1"/>
  <c r="K239" i="38"/>
  <c r="K311" i="38" s="1"/>
  <c r="K383" i="38" s="1"/>
  <c r="K455" i="38" s="1"/>
  <c r="N391" i="36"/>
  <c r="N407" i="36"/>
  <c r="N423" i="36"/>
  <c r="N439" i="36"/>
  <c r="N451" i="36"/>
  <c r="X227" i="38"/>
  <c r="X299" i="38" s="1"/>
  <c r="X371" i="38" s="1"/>
  <c r="X443" i="38" s="1"/>
  <c r="X189" i="38"/>
  <c r="X261" i="38" s="1"/>
  <c r="X333" i="38" s="1"/>
  <c r="X405" i="38" s="1"/>
  <c r="O396" i="38"/>
  <c r="O412" i="38"/>
  <c r="O407" i="38"/>
  <c r="O389" i="38"/>
  <c r="X223" i="37"/>
  <c r="X295" i="37" s="1"/>
  <c r="X367" i="37" s="1"/>
  <c r="X439" i="37" s="1"/>
  <c r="X184" i="37"/>
  <c r="X256" i="37" s="1"/>
  <c r="X328" i="37" s="1"/>
  <c r="X400" i="37" s="1"/>
  <c r="X210" i="37"/>
  <c r="X282" i="37" s="1"/>
  <c r="X354" i="37" s="1"/>
  <c r="X426" i="37" s="1"/>
  <c r="X201" i="37"/>
  <c r="X273" i="37" s="1"/>
  <c r="X345" i="37" s="1"/>
  <c r="X417" i="37" s="1"/>
  <c r="P371" i="37"/>
  <c r="P443" i="37" s="1"/>
  <c r="P355" i="37"/>
  <c r="P427" i="37" s="1"/>
  <c r="P339" i="37"/>
  <c r="P411" i="37" s="1"/>
  <c r="P323" i="37"/>
  <c r="P395" i="37" s="1"/>
  <c r="P376" i="37"/>
  <c r="P448" i="37" s="1"/>
  <c r="P360" i="37"/>
  <c r="P432" i="37" s="1"/>
  <c r="P344" i="37"/>
  <c r="P416" i="37" s="1"/>
  <c r="P328" i="37"/>
  <c r="P400" i="37" s="1"/>
  <c r="P384" i="37"/>
  <c r="P456" i="37" s="1"/>
  <c r="P373" i="37"/>
  <c r="P445" i="37" s="1"/>
  <c r="P357" i="37"/>
  <c r="P429" i="37" s="1"/>
  <c r="P341" i="37"/>
  <c r="P413" i="37" s="1"/>
  <c r="P325" i="37"/>
  <c r="P397" i="37" s="1"/>
  <c r="P370" i="37"/>
  <c r="P442" i="37" s="1"/>
  <c r="P354" i="37"/>
  <c r="P426" i="37" s="1"/>
  <c r="P338" i="37"/>
  <c r="P410" i="37" s="1"/>
  <c r="P322" i="37"/>
  <c r="P394" i="37" s="1"/>
  <c r="P321" i="37"/>
  <c r="P393" i="37" s="1"/>
  <c r="P367" i="37"/>
  <c r="P439" i="37" s="1"/>
  <c r="P351" i="37"/>
  <c r="P423" i="37" s="1"/>
  <c r="P335" i="37"/>
  <c r="P407" i="37" s="1"/>
  <c r="P319" i="37"/>
  <c r="P391" i="37" s="1"/>
  <c r="P372" i="37"/>
  <c r="P444" i="37" s="1"/>
  <c r="P356" i="37"/>
  <c r="P428" i="37" s="1"/>
  <c r="P340" i="37"/>
  <c r="P412" i="37" s="1"/>
  <c r="P324" i="37"/>
  <c r="P396" i="37" s="1"/>
  <c r="P383" i="37"/>
  <c r="P455" i="37" s="1"/>
  <c r="P369" i="37"/>
  <c r="P441" i="37" s="1"/>
  <c r="P353" i="37"/>
  <c r="P425" i="37" s="1"/>
  <c r="P337" i="37"/>
  <c r="P409" i="37" s="1"/>
  <c r="P382" i="37"/>
  <c r="P454" i="37" s="1"/>
  <c r="P366" i="37"/>
  <c r="P438" i="37" s="1"/>
  <c r="P350" i="37"/>
  <c r="P422" i="37" s="1"/>
  <c r="P334" i="37"/>
  <c r="P406" i="37" s="1"/>
  <c r="P318" i="37"/>
  <c r="P390" i="37" s="1"/>
  <c r="P379" i="37"/>
  <c r="P451" i="37" s="1"/>
  <c r="P363" i="37"/>
  <c r="P435" i="37" s="1"/>
  <c r="P347" i="37"/>
  <c r="P419" i="37" s="1"/>
  <c r="P331" i="37"/>
  <c r="P403" i="37" s="1"/>
  <c r="P315" i="37"/>
  <c r="P387" i="37" s="1"/>
  <c r="P368" i="37"/>
  <c r="P440" i="37" s="1"/>
  <c r="P352" i="37"/>
  <c r="P424" i="37" s="1"/>
  <c r="P336" i="37"/>
  <c r="P408" i="37" s="1"/>
  <c r="P320" i="37"/>
  <c r="P392" i="37" s="1"/>
  <c r="P381" i="37"/>
  <c r="P453" i="37" s="1"/>
  <c r="P365" i="37"/>
  <c r="P437" i="37" s="1"/>
  <c r="P349" i="37"/>
  <c r="P421" i="37" s="1"/>
  <c r="P333" i="37"/>
  <c r="P405" i="37" s="1"/>
  <c r="P378" i="37"/>
  <c r="P450" i="37" s="1"/>
  <c r="P362" i="37"/>
  <c r="P434" i="37" s="1"/>
  <c r="P346" i="37"/>
  <c r="P418" i="37" s="1"/>
  <c r="P330" i="37"/>
  <c r="P402" i="37" s="1"/>
  <c r="P314" i="37"/>
  <c r="P386" i="37" s="1"/>
  <c r="K172" i="11"/>
  <c r="K244" i="11" s="1"/>
  <c r="K316" i="11" s="1"/>
  <c r="K388" i="11" s="1"/>
  <c r="K176" i="11"/>
  <c r="K248" i="11" s="1"/>
  <c r="K320" i="11" s="1"/>
  <c r="K392" i="11" s="1"/>
  <c r="K180" i="11"/>
  <c r="K252" i="11" s="1"/>
  <c r="K324" i="11" s="1"/>
  <c r="K396" i="11" s="1"/>
  <c r="K184" i="11"/>
  <c r="K256" i="11" s="1"/>
  <c r="K328" i="11" s="1"/>
  <c r="K400" i="11" s="1"/>
  <c r="K188" i="11"/>
  <c r="K260" i="11" s="1"/>
  <c r="K332" i="11" s="1"/>
  <c r="K404" i="11" s="1"/>
  <c r="K192" i="11"/>
  <c r="K264" i="11" s="1"/>
  <c r="K336" i="11" s="1"/>
  <c r="K408" i="11" s="1"/>
  <c r="K196" i="11"/>
  <c r="K268" i="11" s="1"/>
  <c r="K340" i="11" s="1"/>
  <c r="K412" i="11" s="1"/>
  <c r="K200" i="11"/>
  <c r="K272" i="11" s="1"/>
  <c r="K344" i="11" s="1"/>
  <c r="K416" i="11" s="1"/>
  <c r="K204" i="11"/>
  <c r="K276" i="11" s="1"/>
  <c r="K348" i="11" s="1"/>
  <c r="K420" i="11" s="1"/>
  <c r="K208" i="11"/>
  <c r="K280" i="11" s="1"/>
  <c r="K352" i="11" s="1"/>
  <c r="K424" i="11" s="1"/>
  <c r="K212" i="11"/>
  <c r="K284" i="11" s="1"/>
  <c r="K356" i="11" s="1"/>
  <c r="K428" i="11" s="1"/>
  <c r="K216" i="11"/>
  <c r="K288" i="11" s="1"/>
  <c r="K360" i="11" s="1"/>
  <c r="K432" i="11" s="1"/>
  <c r="K220" i="11"/>
  <c r="K292" i="11" s="1"/>
  <c r="K364" i="11" s="1"/>
  <c r="K436" i="11" s="1"/>
  <c r="K224" i="11"/>
  <c r="K296" i="11" s="1"/>
  <c r="K368" i="11" s="1"/>
  <c r="K440" i="11" s="1"/>
  <c r="K228" i="11"/>
  <c r="K300" i="11" s="1"/>
  <c r="K372" i="11" s="1"/>
  <c r="K444" i="11" s="1"/>
  <c r="K232" i="11"/>
  <c r="K304" i="11" s="1"/>
  <c r="K376" i="11" s="1"/>
  <c r="K448" i="11" s="1"/>
  <c r="K236" i="11"/>
  <c r="K308" i="11" s="1"/>
  <c r="K380" i="11" s="1"/>
  <c r="K452" i="11" s="1"/>
  <c r="K240" i="11"/>
  <c r="K312" i="11" s="1"/>
  <c r="K384" i="11" s="1"/>
  <c r="K456" i="11" s="1"/>
  <c r="J173" i="11"/>
  <c r="J245" i="11" s="1"/>
  <c r="J317" i="11" s="1"/>
  <c r="J389" i="11" s="1"/>
  <c r="J177" i="11"/>
  <c r="J249" i="11" s="1"/>
  <c r="J321" i="11" s="1"/>
  <c r="J393" i="11" s="1"/>
  <c r="J181" i="11"/>
  <c r="J253" i="11" s="1"/>
  <c r="J325" i="11" s="1"/>
  <c r="J397" i="11" s="1"/>
  <c r="J185" i="11"/>
  <c r="J257" i="11" s="1"/>
  <c r="J329" i="11" s="1"/>
  <c r="J401" i="11" s="1"/>
  <c r="J189" i="11"/>
  <c r="J261" i="11" s="1"/>
  <c r="J333" i="11" s="1"/>
  <c r="J405" i="11" s="1"/>
  <c r="J193" i="11"/>
  <c r="J265" i="11" s="1"/>
  <c r="J337" i="11" s="1"/>
  <c r="J409" i="11" s="1"/>
  <c r="J197" i="11"/>
  <c r="J269" i="11" s="1"/>
  <c r="J341" i="11" s="1"/>
  <c r="J413" i="11" s="1"/>
  <c r="J201" i="11"/>
  <c r="J273" i="11" s="1"/>
  <c r="J345" i="11" s="1"/>
  <c r="J417" i="11" s="1"/>
  <c r="J205" i="11"/>
  <c r="J277" i="11" s="1"/>
  <c r="J349" i="11" s="1"/>
  <c r="J421" i="11" s="1"/>
  <c r="J209" i="11"/>
  <c r="J281" i="11" s="1"/>
  <c r="J353" i="11" s="1"/>
  <c r="J425" i="11" s="1"/>
  <c r="J213" i="11"/>
  <c r="J285" i="11" s="1"/>
  <c r="J357" i="11" s="1"/>
  <c r="J429" i="11" s="1"/>
  <c r="J217" i="11"/>
  <c r="J289" i="11" s="1"/>
  <c r="J361" i="11" s="1"/>
  <c r="J433" i="11" s="1"/>
  <c r="J221" i="11"/>
  <c r="J293" i="11" s="1"/>
  <c r="J365" i="11" s="1"/>
  <c r="J437" i="11" s="1"/>
  <c r="J225" i="11"/>
  <c r="J297" i="11" s="1"/>
  <c r="J369" i="11" s="1"/>
  <c r="J441" i="11" s="1"/>
  <c r="J229" i="11"/>
  <c r="J301" i="11" s="1"/>
  <c r="J373" i="11" s="1"/>
  <c r="J445" i="11" s="1"/>
  <c r="J233" i="11"/>
  <c r="J305" i="11" s="1"/>
  <c r="J377" i="11" s="1"/>
  <c r="J449" i="11" s="1"/>
  <c r="J237" i="11"/>
  <c r="J309" i="11" s="1"/>
  <c r="J381" i="11" s="1"/>
  <c r="J453" i="11" s="1"/>
  <c r="N388" i="37"/>
  <c r="N404" i="37"/>
  <c r="N420" i="37"/>
  <c r="N436" i="37"/>
  <c r="N452" i="37"/>
  <c r="N455" i="37"/>
  <c r="O388" i="37"/>
  <c r="O432" i="37"/>
  <c r="O395" i="37"/>
  <c r="N390" i="36"/>
  <c r="N406" i="36"/>
  <c r="N422" i="36"/>
  <c r="N438" i="36"/>
  <c r="N420" i="38"/>
  <c r="N392" i="38"/>
  <c r="N408" i="38"/>
  <c r="N436" i="38"/>
  <c r="O415" i="38"/>
  <c r="O398" i="38"/>
  <c r="N396" i="11"/>
  <c r="N412" i="11"/>
  <c r="N428" i="11"/>
  <c r="N444" i="11"/>
  <c r="J170" i="11"/>
  <c r="J242" i="11" s="1"/>
  <c r="J314" i="11" s="1"/>
  <c r="J386" i="11" s="1"/>
  <c r="J174" i="11"/>
  <c r="J246" i="11" s="1"/>
  <c r="J318" i="11" s="1"/>
  <c r="J390" i="11" s="1"/>
  <c r="J178" i="11"/>
  <c r="J250" i="11" s="1"/>
  <c r="J322" i="11" s="1"/>
  <c r="J394" i="11" s="1"/>
  <c r="J182" i="11"/>
  <c r="J254" i="11" s="1"/>
  <c r="J326" i="11" s="1"/>
  <c r="J398" i="11" s="1"/>
  <c r="J186" i="11"/>
  <c r="J258" i="11" s="1"/>
  <c r="J330" i="11" s="1"/>
  <c r="J402" i="11" s="1"/>
  <c r="J190" i="11"/>
  <c r="J262" i="11" s="1"/>
  <c r="J334" i="11" s="1"/>
  <c r="J406" i="11" s="1"/>
  <c r="J194" i="11"/>
  <c r="J266" i="11" s="1"/>
  <c r="J338" i="11" s="1"/>
  <c r="J410" i="11" s="1"/>
  <c r="J198" i="11"/>
  <c r="J270" i="11" s="1"/>
  <c r="J342" i="11" s="1"/>
  <c r="J414" i="11" s="1"/>
  <c r="J202" i="11"/>
  <c r="J274" i="11" s="1"/>
  <c r="J346" i="11" s="1"/>
  <c r="J418" i="11" s="1"/>
  <c r="J206" i="11"/>
  <c r="J278" i="11" s="1"/>
  <c r="J350" i="11" s="1"/>
  <c r="J422" i="11" s="1"/>
  <c r="J210" i="11"/>
  <c r="J282" i="11" s="1"/>
  <c r="J354" i="11" s="1"/>
  <c r="J426" i="11" s="1"/>
  <c r="J214" i="11"/>
  <c r="J286" i="11" s="1"/>
  <c r="J358" i="11" s="1"/>
  <c r="J430" i="11" s="1"/>
  <c r="J218" i="11"/>
  <c r="J290" i="11" s="1"/>
  <c r="J362" i="11" s="1"/>
  <c r="J434" i="11" s="1"/>
  <c r="J222" i="11"/>
  <c r="J294" i="11" s="1"/>
  <c r="J366" i="11" s="1"/>
  <c r="J438" i="11" s="1"/>
  <c r="J226" i="11"/>
  <c r="J298" i="11" s="1"/>
  <c r="J370" i="11" s="1"/>
  <c r="J442" i="11" s="1"/>
  <c r="J230" i="11"/>
  <c r="J302" i="11" s="1"/>
  <c r="J374" i="11" s="1"/>
  <c r="J446" i="11" s="1"/>
  <c r="J234" i="11"/>
  <c r="J306" i="11" s="1"/>
  <c r="J378" i="11" s="1"/>
  <c r="J450" i="11" s="1"/>
  <c r="J238" i="11"/>
  <c r="J310" i="11" s="1"/>
  <c r="J382" i="11" s="1"/>
  <c r="J454" i="11" s="1"/>
  <c r="N392" i="37"/>
  <c r="N408" i="37"/>
  <c r="N424" i="37"/>
  <c r="N440" i="37"/>
  <c r="O453" i="37"/>
  <c r="O452" i="37"/>
  <c r="O410" i="37"/>
  <c r="O442" i="37"/>
  <c r="O456" i="37"/>
  <c r="N394" i="36"/>
  <c r="N410" i="36"/>
  <c r="N426" i="36"/>
  <c r="N442" i="36"/>
  <c r="N424" i="38"/>
  <c r="N396" i="38"/>
  <c r="N412" i="38"/>
  <c r="N444" i="38"/>
  <c r="N452" i="38"/>
  <c r="O392" i="38"/>
  <c r="O387" i="38"/>
  <c r="O403" i="38"/>
  <c r="O402" i="38"/>
  <c r="O401" i="38"/>
  <c r="N400" i="11"/>
  <c r="N416" i="11"/>
  <c r="N432" i="11"/>
  <c r="N448" i="11"/>
  <c r="Q415" i="38"/>
  <c r="J171" i="11"/>
  <c r="J243" i="11" s="1"/>
  <c r="J315" i="11" s="1"/>
  <c r="J387" i="11" s="1"/>
  <c r="J175" i="11"/>
  <c r="J247" i="11" s="1"/>
  <c r="J319" i="11" s="1"/>
  <c r="J391" i="11" s="1"/>
  <c r="J179" i="11"/>
  <c r="J251" i="11" s="1"/>
  <c r="J323" i="11" s="1"/>
  <c r="J395" i="11" s="1"/>
  <c r="J183" i="11"/>
  <c r="J255" i="11" s="1"/>
  <c r="J327" i="11" s="1"/>
  <c r="J399" i="11" s="1"/>
  <c r="J187" i="11"/>
  <c r="J259" i="11" s="1"/>
  <c r="J331" i="11" s="1"/>
  <c r="J403" i="11" s="1"/>
  <c r="J191" i="11"/>
  <c r="J263" i="11" s="1"/>
  <c r="J335" i="11" s="1"/>
  <c r="J407" i="11" s="1"/>
  <c r="J195" i="11"/>
  <c r="J267" i="11" s="1"/>
  <c r="J339" i="11" s="1"/>
  <c r="J411" i="11" s="1"/>
  <c r="J199" i="11"/>
  <c r="J271" i="11" s="1"/>
  <c r="J343" i="11" s="1"/>
  <c r="J415" i="11" s="1"/>
  <c r="J203" i="11"/>
  <c r="J275" i="11" s="1"/>
  <c r="J347" i="11" s="1"/>
  <c r="J419" i="11" s="1"/>
  <c r="J207" i="11"/>
  <c r="J279" i="11" s="1"/>
  <c r="J351" i="11" s="1"/>
  <c r="J423" i="11" s="1"/>
  <c r="J211" i="11"/>
  <c r="J283" i="11" s="1"/>
  <c r="J355" i="11" s="1"/>
  <c r="J427" i="11" s="1"/>
  <c r="J215" i="11"/>
  <c r="J287" i="11" s="1"/>
  <c r="J359" i="11" s="1"/>
  <c r="J431" i="11" s="1"/>
  <c r="J219" i="11"/>
  <c r="J291" i="11" s="1"/>
  <c r="J363" i="11" s="1"/>
  <c r="J435" i="11" s="1"/>
  <c r="J223" i="11"/>
  <c r="J295" i="11" s="1"/>
  <c r="J367" i="11" s="1"/>
  <c r="J439" i="11" s="1"/>
  <c r="J227" i="11"/>
  <c r="J299" i="11" s="1"/>
  <c r="J371" i="11" s="1"/>
  <c r="J443" i="11" s="1"/>
  <c r="J231" i="11"/>
  <c r="J303" i="11" s="1"/>
  <c r="J375" i="11" s="1"/>
  <c r="J447" i="11" s="1"/>
  <c r="J235" i="11"/>
  <c r="J307" i="11" s="1"/>
  <c r="J379" i="11" s="1"/>
  <c r="J451" i="11" s="1"/>
  <c r="J239" i="11"/>
  <c r="J311" i="11" s="1"/>
  <c r="J383" i="11" s="1"/>
  <c r="J455" i="11" s="1"/>
  <c r="N396" i="37"/>
  <c r="N412" i="37"/>
  <c r="N428" i="37"/>
  <c r="N444" i="37"/>
  <c r="O424" i="37"/>
  <c r="O403" i="37"/>
  <c r="N398" i="36"/>
  <c r="N414" i="36"/>
  <c r="N430" i="36"/>
  <c r="N446" i="36"/>
  <c r="N450" i="36"/>
  <c r="O408" i="36"/>
  <c r="O427" i="36"/>
  <c r="N400" i="38"/>
  <c r="N416" i="38"/>
  <c r="N428" i="38"/>
  <c r="N440" i="38"/>
  <c r="N456" i="38"/>
  <c r="N448" i="38"/>
  <c r="O391" i="38"/>
  <c r="O432" i="38"/>
  <c r="O442" i="38"/>
  <c r="N388" i="11"/>
  <c r="N404" i="11"/>
  <c r="N420" i="11"/>
  <c r="N436" i="11"/>
  <c r="N452" i="11"/>
  <c r="P448" i="11"/>
  <c r="AT384" i="11"/>
  <c r="AT383" i="11"/>
  <c r="AT382" i="11"/>
  <c r="AT381" i="11"/>
  <c r="AT380" i="11"/>
  <c r="AT379" i="11"/>
  <c r="AT378" i="11"/>
  <c r="AT377" i="11"/>
  <c r="AT376" i="11"/>
  <c r="AT375" i="11"/>
  <c r="AT374" i="11"/>
  <c r="AT373" i="11"/>
  <c r="AT372" i="11"/>
  <c r="AT371" i="11"/>
  <c r="AT370" i="11"/>
  <c r="AT369" i="11"/>
  <c r="AT368" i="11"/>
  <c r="AT367" i="11"/>
  <c r="AT366" i="11"/>
  <c r="AT365" i="11"/>
  <c r="AT364" i="11"/>
  <c r="AT363" i="11"/>
  <c r="AT362" i="11"/>
  <c r="AT361" i="11"/>
  <c r="AT360" i="11"/>
  <c r="AT359" i="11"/>
  <c r="AT358" i="11"/>
  <c r="AT357" i="11"/>
  <c r="AT356" i="11"/>
  <c r="AT355" i="11"/>
  <c r="AT354" i="11"/>
  <c r="AT353" i="11"/>
  <c r="AT352" i="11"/>
  <c r="AT351" i="11"/>
  <c r="AT350" i="11"/>
  <c r="AT349" i="11"/>
  <c r="AT348" i="11"/>
  <c r="AT347" i="11"/>
  <c r="AT346" i="11"/>
  <c r="AT345" i="11"/>
  <c r="AT344" i="11"/>
  <c r="AT343" i="11"/>
  <c r="AT342" i="11"/>
  <c r="AT341" i="11"/>
  <c r="AT340" i="11"/>
  <c r="AT339" i="11"/>
  <c r="AT338" i="11"/>
  <c r="AT337" i="11"/>
  <c r="AT336" i="11"/>
  <c r="AT335" i="11"/>
  <c r="AT334" i="11"/>
  <c r="AT333" i="11"/>
  <c r="AT332" i="11"/>
  <c r="AT331" i="11"/>
  <c r="AT330" i="11"/>
  <c r="AT329" i="11"/>
  <c r="AT328" i="11"/>
  <c r="AT327" i="11"/>
  <c r="AT326" i="11"/>
  <c r="AT325" i="11"/>
  <c r="AT324" i="11"/>
  <c r="AT323" i="11"/>
  <c r="AT322" i="11"/>
  <c r="AT321" i="11"/>
  <c r="AT320" i="11"/>
  <c r="AT319" i="11"/>
  <c r="AT318" i="11"/>
  <c r="AT317" i="11"/>
  <c r="AT316" i="11"/>
  <c r="AT315" i="11"/>
  <c r="AT314" i="11"/>
  <c r="AU384" i="38"/>
  <c r="AU383" i="38"/>
  <c r="AU382" i="38"/>
  <c r="AU381" i="38"/>
  <c r="AU380" i="38"/>
  <c r="AU379" i="38"/>
  <c r="AU378" i="38"/>
  <c r="AU377" i="38"/>
  <c r="AU376" i="38"/>
  <c r="AU375" i="38"/>
  <c r="AU374" i="38"/>
  <c r="AU373" i="38"/>
  <c r="AU372" i="38"/>
  <c r="AU371" i="38"/>
  <c r="AU370" i="38"/>
  <c r="AU369" i="38"/>
  <c r="AU368" i="38"/>
  <c r="AU367" i="38"/>
  <c r="AU366" i="38"/>
  <c r="AU365" i="38"/>
  <c r="AU364" i="38"/>
  <c r="AU363" i="38"/>
  <c r="AU362" i="38"/>
  <c r="AU361" i="38"/>
  <c r="AU360" i="38"/>
  <c r="AU359" i="38"/>
  <c r="AU358" i="38"/>
  <c r="AU357" i="38"/>
  <c r="AU356" i="38"/>
  <c r="AU355" i="38"/>
  <c r="AU354" i="38"/>
  <c r="AU353" i="38"/>
  <c r="AU352" i="38"/>
  <c r="AU351" i="38"/>
  <c r="AU350" i="38"/>
  <c r="AU349" i="38"/>
  <c r="AU348" i="38"/>
  <c r="AU347" i="38"/>
  <c r="AU346" i="38"/>
  <c r="AU345" i="38"/>
  <c r="AU344" i="38"/>
  <c r="AU343" i="38"/>
  <c r="AU342" i="38"/>
  <c r="AU341" i="38"/>
  <c r="AU340" i="38"/>
  <c r="AU339" i="38"/>
  <c r="AU338" i="38"/>
  <c r="AU337" i="38"/>
  <c r="AU336" i="38"/>
  <c r="AU335" i="38"/>
  <c r="AU334" i="38"/>
  <c r="AU333" i="38"/>
  <c r="AU332" i="38"/>
  <c r="AU331" i="38"/>
  <c r="AU330" i="38"/>
  <c r="AU329" i="38"/>
  <c r="AU328" i="38"/>
  <c r="AU327" i="38"/>
  <c r="AU326" i="38"/>
  <c r="AU325" i="38"/>
  <c r="AU324" i="38"/>
  <c r="AU323" i="38"/>
  <c r="AU322" i="38"/>
  <c r="AU321" i="38"/>
  <c r="AU320" i="38"/>
  <c r="AU319" i="38"/>
  <c r="AU318" i="38"/>
  <c r="AU317" i="38"/>
  <c r="AU316" i="38"/>
  <c r="AU315" i="38"/>
  <c r="AU314" i="38"/>
  <c r="AT384" i="36"/>
  <c r="AT383" i="36"/>
  <c r="AT382" i="36"/>
  <c r="AT381" i="36"/>
  <c r="AT380" i="36"/>
  <c r="AT379" i="36"/>
  <c r="AT378" i="36"/>
  <c r="AT377" i="36"/>
  <c r="AT376" i="36"/>
  <c r="AT375" i="36"/>
  <c r="AT374" i="36"/>
  <c r="AT373" i="36"/>
  <c r="AT372" i="36"/>
  <c r="AT371" i="36"/>
  <c r="AT370" i="36"/>
  <c r="AT369" i="36"/>
  <c r="AT368" i="36"/>
  <c r="AT367" i="36"/>
  <c r="AT366" i="36"/>
  <c r="AT365" i="36"/>
  <c r="AT364" i="36"/>
  <c r="AT363" i="36"/>
  <c r="AT362" i="36"/>
  <c r="AT361" i="36"/>
  <c r="AT360" i="36"/>
  <c r="AT359" i="36"/>
  <c r="AT358" i="36"/>
  <c r="AT357" i="36"/>
  <c r="AT356" i="36"/>
  <c r="AT355" i="36"/>
  <c r="AT354" i="36"/>
  <c r="AT353" i="36"/>
  <c r="AT352" i="36"/>
  <c r="AT351" i="36"/>
  <c r="AT350" i="36"/>
  <c r="AT349" i="36"/>
  <c r="AT348" i="36"/>
  <c r="AT347" i="36"/>
  <c r="AT346" i="36"/>
  <c r="AT345" i="36"/>
  <c r="AT344" i="36"/>
  <c r="AT343" i="36"/>
  <c r="AT342" i="36"/>
  <c r="AT341" i="36"/>
  <c r="AT340" i="36"/>
  <c r="AT339" i="36"/>
  <c r="AT338" i="36"/>
  <c r="AT337" i="36"/>
  <c r="AT336" i="36"/>
  <c r="AT335" i="36"/>
  <c r="AT334" i="36"/>
  <c r="AT333" i="36"/>
  <c r="AT332" i="36"/>
  <c r="AT331" i="36"/>
  <c r="AT330" i="36"/>
  <c r="AT329" i="36"/>
  <c r="AT328" i="36"/>
  <c r="AT327" i="36"/>
  <c r="AT326" i="36"/>
  <c r="AT325" i="36"/>
  <c r="AT324" i="36"/>
  <c r="AT323" i="36"/>
  <c r="AT322" i="36"/>
  <c r="AT321" i="36"/>
  <c r="AT320" i="36"/>
  <c r="AT319" i="36"/>
  <c r="AT318" i="36"/>
  <c r="AT317" i="36"/>
  <c r="AT316" i="36"/>
  <c r="AT315" i="36"/>
  <c r="AT314" i="36"/>
  <c r="N386" i="37"/>
  <c r="N402" i="37"/>
  <c r="N418" i="37"/>
  <c r="N434" i="37"/>
  <c r="N450" i="37"/>
  <c r="O416" i="37"/>
  <c r="O427" i="37"/>
  <c r="O454" i="37"/>
  <c r="N392" i="36"/>
  <c r="N408" i="36"/>
  <c r="N424" i="36"/>
  <c r="N440" i="36"/>
  <c r="N456" i="36"/>
  <c r="X207" i="38"/>
  <c r="X279" i="38" s="1"/>
  <c r="X351" i="38" s="1"/>
  <c r="X423" i="38" s="1"/>
  <c r="X226" i="38"/>
  <c r="X298" i="38" s="1"/>
  <c r="X370" i="38" s="1"/>
  <c r="X442" i="38" s="1"/>
  <c r="X198" i="38"/>
  <c r="X270" i="38" s="1"/>
  <c r="X342" i="38" s="1"/>
  <c r="X414" i="38" s="1"/>
  <c r="N395" i="38"/>
  <c r="N411" i="38"/>
  <c r="N419" i="38"/>
  <c r="N427" i="38"/>
  <c r="X201" i="38"/>
  <c r="X273" i="38" s="1"/>
  <c r="X345" i="38" s="1"/>
  <c r="X417" i="38" s="1"/>
  <c r="O433" i="38"/>
  <c r="X179" i="38"/>
  <c r="X251" i="38" s="1"/>
  <c r="X323" i="38" s="1"/>
  <c r="X395" i="38" s="1"/>
  <c r="AQ327" i="11"/>
  <c r="AQ343" i="11"/>
  <c r="AQ359" i="11"/>
  <c r="AQ318" i="11"/>
  <c r="AQ334" i="11"/>
  <c r="AQ350" i="11"/>
  <c r="AQ317" i="11"/>
  <c r="AQ333" i="11"/>
  <c r="AQ349" i="11"/>
  <c r="AQ316" i="11"/>
  <c r="AQ332" i="11"/>
  <c r="AQ348" i="11"/>
  <c r="AQ365" i="11"/>
  <c r="AQ381" i="11"/>
  <c r="AQ376" i="11"/>
  <c r="AQ371" i="11"/>
  <c r="AQ370" i="11"/>
  <c r="P320" i="11"/>
  <c r="P392" i="11" s="1"/>
  <c r="P336" i="11"/>
  <c r="P408" i="11" s="1"/>
  <c r="P352" i="11"/>
  <c r="P424" i="11" s="1"/>
  <c r="P367" i="11"/>
  <c r="P439" i="11" s="1"/>
  <c r="P327" i="11"/>
  <c r="P399" i="11" s="1"/>
  <c r="P343" i="11"/>
  <c r="P415" i="11" s="1"/>
  <c r="P359" i="11"/>
  <c r="P431" i="11" s="1"/>
  <c r="P326" i="11"/>
  <c r="P398" i="11" s="1"/>
  <c r="P342" i="11"/>
  <c r="P414" i="11" s="1"/>
  <c r="P362" i="11"/>
  <c r="P434" i="11" s="1"/>
  <c r="P333" i="11"/>
  <c r="P405" i="11" s="1"/>
  <c r="P353" i="11"/>
  <c r="P425" i="11" s="1"/>
  <c r="P374" i="11"/>
  <c r="P446" i="11" s="1"/>
  <c r="P377" i="11"/>
  <c r="P449" i="11" s="1"/>
  <c r="P375" i="11"/>
  <c r="P447" i="11" s="1"/>
  <c r="AS326" i="36"/>
  <c r="AS358" i="36"/>
  <c r="AS329" i="36"/>
  <c r="AS361" i="36"/>
  <c r="AS332" i="36"/>
  <c r="AS364" i="36"/>
  <c r="AS335" i="36"/>
  <c r="AS367" i="36"/>
  <c r="AS379" i="36"/>
  <c r="AU384" i="36"/>
  <c r="AU383" i="36"/>
  <c r="AU382" i="36"/>
  <c r="AU381" i="36"/>
  <c r="AU380" i="36"/>
  <c r="AU379" i="36"/>
  <c r="AU378" i="36"/>
  <c r="AU377" i="36"/>
  <c r="AU376" i="36"/>
  <c r="AU375" i="36"/>
  <c r="AU374" i="36"/>
  <c r="AU373" i="36"/>
  <c r="AU372" i="36"/>
  <c r="AU371" i="36"/>
  <c r="AU370" i="36"/>
  <c r="AU369" i="36"/>
  <c r="AU368" i="36"/>
  <c r="AU367" i="36"/>
  <c r="AU366" i="36"/>
  <c r="AU365" i="36"/>
  <c r="AU364" i="36"/>
  <c r="AU363" i="36"/>
  <c r="AU362" i="36"/>
  <c r="AU361" i="36"/>
  <c r="AU360" i="36"/>
  <c r="AU359" i="36"/>
  <c r="AU358" i="36"/>
  <c r="AU357" i="36"/>
  <c r="AU356" i="36"/>
  <c r="AU355" i="36"/>
  <c r="AU354" i="36"/>
  <c r="AU353" i="36"/>
  <c r="AU352" i="36"/>
  <c r="AU351" i="36"/>
  <c r="AU350" i="36"/>
  <c r="AU349" i="36"/>
  <c r="AU348" i="36"/>
  <c r="AU347" i="36"/>
  <c r="AU346" i="36"/>
  <c r="AU345" i="36"/>
  <c r="AU344" i="36"/>
  <c r="AU343" i="36"/>
  <c r="AU342" i="36"/>
  <c r="AU341" i="36"/>
  <c r="AU340" i="36"/>
  <c r="AU339" i="36"/>
  <c r="AU338" i="36"/>
  <c r="AU337" i="36"/>
  <c r="AU336" i="36"/>
  <c r="AU335" i="36"/>
  <c r="AU334" i="36"/>
  <c r="AU333" i="36"/>
  <c r="AU332" i="36"/>
  <c r="AU331" i="36"/>
  <c r="AU330" i="36"/>
  <c r="AU329" i="36"/>
  <c r="AU328" i="36"/>
  <c r="AU327" i="36"/>
  <c r="AU326" i="36"/>
  <c r="AU325" i="36"/>
  <c r="AU324" i="36"/>
  <c r="AU323" i="36"/>
  <c r="AU322" i="36"/>
  <c r="AU321" i="36"/>
  <c r="AU320" i="36"/>
  <c r="AU319" i="36"/>
  <c r="AU318" i="36"/>
  <c r="AU317" i="36"/>
  <c r="AU315" i="36"/>
  <c r="AU316" i="36"/>
  <c r="AU314" i="36"/>
  <c r="N390" i="37"/>
  <c r="N406" i="37"/>
  <c r="N422" i="37"/>
  <c r="N438" i="37"/>
  <c r="N454" i="37"/>
  <c r="N396" i="36"/>
  <c r="N412" i="36"/>
  <c r="N428" i="36"/>
  <c r="N444" i="36"/>
  <c r="L97" i="37"/>
  <c r="X219" i="38"/>
  <c r="X291" i="38" s="1"/>
  <c r="X363" i="38" s="1"/>
  <c r="X435" i="38" s="1"/>
  <c r="X229" i="38"/>
  <c r="X301" i="38" s="1"/>
  <c r="X373" i="38" s="1"/>
  <c r="X445" i="38" s="1"/>
  <c r="N399" i="38"/>
  <c r="N415" i="38"/>
  <c r="N431" i="38"/>
  <c r="AQ315" i="11"/>
  <c r="AQ331" i="11"/>
  <c r="AQ347" i="11"/>
  <c r="AQ363" i="11"/>
  <c r="AQ322" i="11"/>
  <c r="AQ338" i="11"/>
  <c r="AQ354" i="11"/>
  <c r="AQ321" i="11"/>
  <c r="AQ337" i="11"/>
  <c r="AQ353" i="11"/>
  <c r="AQ320" i="11"/>
  <c r="AQ336" i="11"/>
  <c r="AQ352" i="11"/>
  <c r="AQ369" i="11"/>
  <c r="AQ364" i="11"/>
  <c r="AQ380" i="11"/>
  <c r="AQ375" i="11"/>
  <c r="AQ374" i="11"/>
  <c r="P324" i="11"/>
  <c r="P396" i="11" s="1"/>
  <c r="P340" i="11"/>
  <c r="P412" i="11" s="1"/>
  <c r="P356" i="11"/>
  <c r="P428" i="11" s="1"/>
  <c r="P315" i="11"/>
  <c r="P387" i="11" s="1"/>
  <c r="P331" i="11"/>
  <c r="P403" i="11" s="1"/>
  <c r="P347" i="11"/>
  <c r="P419" i="11" s="1"/>
  <c r="P314" i="11"/>
  <c r="P386" i="11" s="1"/>
  <c r="P330" i="11"/>
  <c r="P402" i="11" s="1"/>
  <c r="P346" i="11"/>
  <c r="P418" i="11" s="1"/>
  <c r="P317" i="11"/>
  <c r="P389" i="11" s="1"/>
  <c r="P337" i="11"/>
  <c r="P409" i="11" s="1"/>
  <c r="P361" i="11"/>
  <c r="P433" i="11" s="1"/>
  <c r="P378" i="11"/>
  <c r="P450" i="11" s="1"/>
  <c r="P372" i="11"/>
  <c r="P444" i="11" s="1"/>
  <c r="AS338" i="36"/>
  <c r="AS370" i="36"/>
  <c r="AS341" i="36"/>
  <c r="AS373" i="36"/>
  <c r="AS344" i="36"/>
  <c r="AS315" i="36"/>
  <c r="AS347" i="36"/>
  <c r="AS381" i="36"/>
  <c r="AS382" i="36"/>
  <c r="X202" i="38"/>
  <c r="X274" i="38" s="1"/>
  <c r="X346" i="38" s="1"/>
  <c r="X418" i="38" s="1"/>
  <c r="N399" i="11"/>
  <c r="N415" i="11"/>
  <c r="N431" i="11"/>
  <c r="N439" i="11"/>
  <c r="N455" i="11"/>
  <c r="AT384" i="37"/>
  <c r="AT383" i="37"/>
  <c r="AT382" i="37"/>
  <c r="AT381" i="37"/>
  <c r="AT380" i="37"/>
  <c r="AT379" i="37"/>
  <c r="AT378" i="37"/>
  <c r="AT377" i="37"/>
  <c r="AT376" i="37"/>
  <c r="AT375" i="37"/>
  <c r="AT374" i="37"/>
  <c r="AT373" i="37"/>
  <c r="AT372" i="37"/>
  <c r="AT371" i="37"/>
  <c r="AT370" i="37"/>
  <c r="AT369" i="37"/>
  <c r="AT368" i="37"/>
  <c r="AT367" i="37"/>
  <c r="AT366" i="37"/>
  <c r="AT365" i="37"/>
  <c r="AT364" i="37"/>
  <c r="AT363" i="37"/>
  <c r="AT362" i="37"/>
  <c r="AT361" i="37"/>
  <c r="AT360" i="37"/>
  <c r="AT359" i="37"/>
  <c r="AT358" i="37"/>
  <c r="AT357" i="37"/>
  <c r="AT356" i="37"/>
  <c r="AT355" i="37"/>
  <c r="AT354" i="37"/>
  <c r="AT353" i="37"/>
  <c r="AT352" i="37"/>
  <c r="AT351" i="37"/>
  <c r="AT350" i="37"/>
  <c r="AT349" i="37"/>
  <c r="AT348" i="37"/>
  <c r="AT347" i="37"/>
  <c r="AT346" i="37"/>
  <c r="AT345" i="37"/>
  <c r="AT344" i="37"/>
  <c r="AT343" i="37"/>
  <c r="AT342" i="37"/>
  <c r="AT341" i="37"/>
  <c r="AT340" i="37"/>
  <c r="AT339" i="37"/>
  <c r="AT338" i="37"/>
  <c r="AT337" i="37"/>
  <c r="AT336" i="37"/>
  <c r="AT335" i="37"/>
  <c r="AT334" i="37"/>
  <c r="AT333" i="37"/>
  <c r="AT332" i="37"/>
  <c r="AT331" i="37"/>
  <c r="AT330" i="37"/>
  <c r="AT329" i="37"/>
  <c r="AT328" i="37"/>
  <c r="AT327" i="37"/>
  <c r="AT326" i="37"/>
  <c r="AT325" i="37"/>
  <c r="AT324" i="37"/>
  <c r="AT323" i="37"/>
  <c r="AT322" i="37"/>
  <c r="AT321" i="37"/>
  <c r="AT320" i="37"/>
  <c r="AT319" i="37"/>
  <c r="AT318" i="37"/>
  <c r="AT317" i="37"/>
  <c r="AT316" i="37"/>
  <c r="AT315" i="37"/>
  <c r="AT314" i="37"/>
  <c r="N394" i="37"/>
  <c r="N410" i="37"/>
  <c r="N426" i="37"/>
  <c r="N442" i="37"/>
  <c r="N400" i="36"/>
  <c r="N416" i="36"/>
  <c r="N432" i="36"/>
  <c r="N448" i="36"/>
  <c r="O443" i="36"/>
  <c r="O433" i="36"/>
  <c r="X177" i="38"/>
  <c r="X249" i="38" s="1"/>
  <c r="X321" i="38" s="1"/>
  <c r="X393" i="38" s="1"/>
  <c r="X170" i="38"/>
  <c r="X242" i="38" s="1"/>
  <c r="X314" i="38" s="1"/>
  <c r="X386" i="38" s="1"/>
  <c r="N387" i="38"/>
  <c r="N403" i="38"/>
  <c r="N439" i="38"/>
  <c r="N451" i="38"/>
  <c r="N455" i="38"/>
  <c r="AQ319" i="11"/>
  <c r="AQ335" i="11"/>
  <c r="AQ351" i="11"/>
  <c r="AQ366" i="11"/>
  <c r="AQ326" i="11"/>
  <c r="AQ342" i="11"/>
  <c r="AQ358" i="11"/>
  <c r="AQ325" i="11"/>
  <c r="AQ341" i="11"/>
  <c r="AQ357" i="11"/>
  <c r="AQ324" i="11"/>
  <c r="AQ340" i="11"/>
  <c r="AQ356" i="11"/>
  <c r="AQ373" i="11"/>
  <c r="AQ368" i="11"/>
  <c r="AQ384" i="11"/>
  <c r="AQ379" i="11"/>
  <c r="P328" i="11"/>
  <c r="P400" i="11" s="1"/>
  <c r="P344" i="11"/>
  <c r="P416" i="11" s="1"/>
  <c r="P360" i="11"/>
  <c r="P432" i="11" s="1"/>
  <c r="P319" i="11"/>
  <c r="P391" i="11" s="1"/>
  <c r="P335" i="11"/>
  <c r="P407" i="11" s="1"/>
  <c r="P351" i="11"/>
  <c r="P423" i="11" s="1"/>
  <c r="P318" i="11"/>
  <c r="P390" i="11" s="1"/>
  <c r="P334" i="11"/>
  <c r="P406" i="11" s="1"/>
  <c r="P350" i="11"/>
  <c r="P422" i="11" s="1"/>
  <c r="P321" i="11"/>
  <c r="P393" i="11" s="1"/>
  <c r="P345" i="11"/>
  <c r="P417" i="11" s="1"/>
  <c r="P364" i="11"/>
  <c r="P436" i="11" s="1"/>
  <c r="P382" i="11"/>
  <c r="P454" i="11" s="1"/>
  <c r="AS342" i="36"/>
  <c r="AS374" i="36"/>
  <c r="AS345" i="36"/>
  <c r="AS316" i="36"/>
  <c r="AS348" i="36"/>
  <c r="AS319" i="36"/>
  <c r="AS351" i="36"/>
  <c r="N387" i="11"/>
  <c r="N403" i="11"/>
  <c r="N419" i="11"/>
  <c r="N443" i="11"/>
  <c r="AU384" i="11"/>
  <c r="AU383" i="11"/>
  <c r="AU382" i="11"/>
  <c r="AU381" i="11"/>
  <c r="AU380" i="11"/>
  <c r="AU379" i="11"/>
  <c r="AU378" i="11"/>
  <c r="AU377" i="11"/>
  <c r="AU376" i="11"/>
  <c r="AU375" i="11"/>
  <c r="AU374" i="11"/>
  <c r="AU373" i="11"/>
  <c r="AU372" i="11"/>
  <c r="AU371" i="11"/>
  <c r="AU370" i="11"/>
  <c r="AU369" i="11"/>
  <c r="AU368" i="11"/>
  <c r="AU367" i="11"/>
  <c r="AU366" i="11"/>
  <c r="AU365" i="11"/>
  <c r="AU364" i="11"/>
  <c r="AU363" i="11"/>
  <c r="AU362" i="11"/>
  <c r="AU361" i="11"/>
  <c r="AU360" i="11"/>
  <c r="AU359" i="11"/>
  <c r="AU358" i="11"/>
  <c r="AU357" i="11"/>
  <c r="AU356" i="11"/>
  <c r="AU355" i="11"/>
  <c r="AU354" i="11"/>
  <c r="AU353" i="11"/>
  <c r="AU352" i="11"/>
  <c r="AU351" i="11"/>
  <c r="AU350" i="11"/>
  <c r="AU349" i="11"/>
  <c r="AU348" i="11"/>
  <c r="AU347" i="11"/>
  <c r="AU346" i="11"/>
  <c r="AU345" i="11"/>
  <c r="AU344" i="11"/>
  <c r="AU343" i="11"/>
  <c r="AU342" i="11"/>
  <c r="AU341" i="11"/>
  <c r="AU337" i="11"/>
  <c r="AU333" i="11"/>
  <c r="AU329" i="11"/>
  <c r="AU325" i="11"/>
  <c r="AU338" i="11"/>
  <c r="AU334" i="11"/>
  <c r="AU330" i="11"/>
  <c r="AU326" i="11"/>
  <c r="AU339" i="11"/>
  <c r="AU335" i="11"/>
  <c r="AU331" i="11"/>
  <c r="AU327" i="11"/>
  <c r="AU340" i="11"/>
  <c r="AU336" i="11"/>
  <c r="AU332" i="11"/>
  <c r="AU328" i="11"/>
  <c r="AU324" i="11"/>
  <c r="AU323" i="11"/>
  <c r="AU322" i="11"/>
  <c r="AU321" i="11"/>
  <c r="AU320" i="11"/>
  <c r="AU319" i="11"/>
  <c r="AU318" i="11"/>
  <c r="AU317" i="11"/>
  <c r="AU316" i="11"/>
  <c r="AU315" i="11"/>
  <c r="AU314" i="11"/>
  <c r="AT384" i="38"/>
  <c r="AT383" i="38"/>
  <c r="AT382" i="38"/>
  <c r="AT381" i="38"/>
  <c r="AT380" i="38"/>
  <c r="AT379" i="38"/>
  <c r="AT378" i="38"/>
  <c r="AT377" i="38"/>
  <c r="AT376" i="38"/>
  <c r="AT375" i="38"/>
  <c r="AT374" i="38"/>
  <c r="AT373" i="38"/>
  <c r="AT372" i="38"/>
  <c r="AT371" i="38"/>
  <c r="AT370" i="38"/>
  <c r="AT369" i="38"/>
  <c r="AT368" i="38"/>
  <c r="AT367" i="38"/>
  <c r="AT366" i="38"/>
  <c r="AT365" i="38"/>
  <c r="AT364" i="38"/>
  <c r="AT363" i="38"/>
  <c r="AT362" i="38"/>
  <c r="AT361" i="38"/>
  <c r="AT360" i="38"/>
  <c r="AT359" i="38"/>
  <c r="AT358" i="38"/>
  <c r="AT357" i="38"/>
  <c r="AT356" i="38"/>
  <c r="AT355" i="38"/>
  <c r="AT354" i="38"/>
  <c r="AT353" i="38"/>
  <c r="AT352" i="38"/>
  <c r="AT351" i="38"/>
  <c r="AT350" i="38"/>
  <c r="AT349" i="38"/>
  <c r="AT348" i="38"/>
  <c r="AT347" i="38"/>
  <c r="AT346" i="38"/>
  <c r="AT345" i="38"/>
  <c r="AT344" i="38"/>
  <c r="AT343" i="38"/>
  <c r="AT342" i="38"/>
  <c r="AT341" i="38"/>
  <c r="AT340" i="38"/>
  <c r="AT339" i="38"/>
  <c r="AT338" i="38"/>
  <c r="AT337" i="38"/>
  <c r="AT336" i="38"/>
  <c r="AT335" i="38"/>
  <c r="AT334" i="38"/>
  <c r="AT333" i="38"/>
  <c r="AT332" i="38"/>
  <c r="AT331" i="38"/>
  <c r="AT330" i="38"/>
  <c r="AT329" i="38"/>
  <c r="AT328" i="38"/>
  <c r="AT327" i="38"/>
  <c r="AT326" i="38"/>
  <c r="AT325" i="38"/>
  <c r="AT324" i="38"/>
  <c r="AT323" i="38"/>
  <c r="AT322" i="38"/>
  <c r="AT321" i="38"/>
  <c r="AT320" i="38"/>
  <c r="AT319" i="38"/>
  <c r="AT318" i="38"/>
  <c r="AT317" i="38"/>
  <c r="AT316" i="38"/>
  <c r="AT315" i="38"/>
  <c r="AT314" i="38"/>
  <c r="AU384" i="37"/>
  <c r="AU383" i="37"/>
  <c r="AU382" i="37"/>
  <c r="AU381" i="37"/>
  <c r="AU380" i="37"/>
  <c r="AU379" i="37"/>
  <c r="AU378" i="37"/>
  <c r="AU377" i="37"/>
  <c r="AU376" i="37"/>
  <c r="AU375" i="37"/>
  <c r="AU374" i="37"/>
  <c r="AU373" i="37"/>
  <c r="AU372" i="37"/>
  <c r="AU371" i="37"/>
  <c r="AU370" i="37"/>
  <c r="AU369" i="37"/>
  <c r="AU368" i="37"/>
  <c r="AU367" i="37"/>
  <c r="AU366" i="37"/>
  <c r="AU365" i="37"/>
  <c r="AU364" i="37"/>
  <c r="AU363" i="37"/>
  <c r="AU362" i="37"/>
  <c r="AU361" i="37"/>
  <c r="AU360" i="37"/>
  <c r="AU359" i="37"/>
  <c r="AU358" i="37"/>
  <c r="AU357" i="37"/>
  <c r="AU356" i="37"/>
  <c r="AU355" i="37"/>
  <c r="AU354" i="37"/>
  <c r="AU353" i="37"/>
  <c r="AU352" i="37"/>
  <c r="AU351" i="37"/>
  <c r="AU350" i="37"/>
  <c r="AU349" i="37"/>
  <c r="AU348" i="37"/>
  <c r="AU347" i="37"/>
  <c r="AU346" i="37"/>
  <c r="AU345" i="37"/>
  <c r="AU344" i="37"/>
  <c r="AU343" i="37"/>
  <c r="AU342" i="37"/>
  <c r="AU341" i="37"/>
  <c r="AU340" i="37"/>
  <c r="AU339" i="37"/>
  <c r="AU338" i="37"/>
  <c r="AU337" i="37"/>
  <c r="AU336" i="37"/>
  <c r="AU335" i="37"/>
  <c r="AU334" i="37"/>
  <c r="AU333" i="37"/>
  <c r="AU332" i="37"/>
  <c r="AU331" i="37"/>
  <c r="AU330" i="37"/>
  <c r="AU329" i="37"/>
  <c r="AU328" i="37"/>
  <c r="AU327" i="37"/>
  <c r="AU326" i="37"/>
  <c r="AU325" i="37"/>
  <c r="AU324" i="37"/>
  <c r="AU323" i="37"/>
  <c r="AU322" i="37"/>
  <c r="AU321" i="37"/>
  <c r="AU320" i="37"/>
  <c r="AU319" i="37"/>
  <c r="AU318" i="37"/>
  <c r="AU317" i="37"/>
  <c r="AU316" i="37"/>
  <c r="AU315" i="37"/>
  <c r="AU314" i="37"/>
  <c r="X211" i="36"/>
  <c r="X283" i="36" s="1"/>
  <c r="X355" i="36" s="1"/>
  <c r="X427" i="36" s="1"/>
  <c r="X201" i="36"/>
  <c r="X273" i="36" s="1"/>
  <c r="X345" i="36" s="1"/>
  <c r="X417" i="36" s="1"/>
  <c r="X237" i="36"/>
  <c r="X309" i="36" s="1"/>
  <c r="X381" i="36" s="1"/>
  <c r="X453" i="36" s="1"/>
  <c r="X216" i="38"/>
  <c r="X288" i="38" s="1"/>
  <c r="X360" i="38" s="1"/>
  <c r="X432" i="38" s="1"/>
  <c r="X183" i="36"/>
  <c r="X255" i="36" s="1"/>
  <c r="X327" i="36" s="1"/>
  <c r="X399" i="36" s="1"/>
  <c r="X211" i="38"/>
  <c r="X283" i="38" s="1"/>
  <c r="X355" i="38" s="1"/>
  <c r="X427" i="38" s="1"/>
  <c r="X237" i="38"/>
  <c r="X309" i="38" s="1"/>
  <c r="X381" i="38" s="1"/>
  <c r="X453" i="38" s="1"/>
  <c r="X203" i="38"/>
  <c r="X275" i="38" s="1"/>
  <c r="X347" i="38" s="1"/>
  <c r="X419" i="38" s="1"/>
  <c r="X222" i="38"/>
  <c r="X294" i="38" s="1"/>
  <c r="X366" i="38" s="1"/>
  <c r="X438" i="38" s="1"/>
  <c r="O442" i="11"/>
  <c r="N395" i="37"/>
  <c r="N411" i="37"/>
  <c r="N427" i="37"/>
  <c r="N443" i="37"/>
  <c r="N393" i="36"/>
  <c r="N409" i="36"/>
  <c r="N425" i="36"/>
  <c r="N441" i="36"/>
  <c r="N453" i="36"/>
  <c r="X194" i="38"/>
  <c r="X266" i="38" s="1"/>
  <c r="X338" i="38" s="1"/>
  <c r="X410" i="38" s="1"/>
  <c r="X188" i="38"/>
  <c r="X260" i="38" s="1"/>
  <c r="X332" i="38" s="1"/>
  <c r="X404" i="38" s="1"/>
  <c r="X225" i="38"/>
  <c r="X297" i="38" s="1"/>
  <c r="X369" i="38" s="1"/>
  <c r="X441" i="38" s="1"/>
  <c r="X210" i="38"/>
  <c r="X282" i="38" s="1"/>
  <c r="X354" i="38" s="1"/>
  <c r="X426" i="38" s="1"/>
  <c r="X173" i="38"/>
  <c r="X245" i="38" s="1"/>
  <c r="X317" i="38" s="1"/>
  <c r="X389" i="38" s="1"/>
  <c r="X191" i="38"/>
  <c r="X263" i="38" s="1"/>
  <c r="X335" i="38" s="1"/>
  <c r="X407" i="38" s="1"/>
  <c r="AS383" i="36"/>
  <c r="AS380" i="36"/>
  <c r="AS371" i="36"/>
  <c r="AS355" i="36"/>
  <c r="AS339" i="36"/>
  <c r="AS323" i="36"/>
  <c r="AS368" i="36"/>
  <c r="AS352" i="36"/>
  <c r="AS336" i="36"/>
  <c r="AS320" i="36"/>
  <c r="AS365" i="36"/>
  <c r="AS349" i="36"/>
  <c r="AS333" i="36"/>
  <c r="AS317" i="36"/>
  <c r="AS362" i="36"/>
  <c r="AS346" i="36"/>
  <c r="AS330" i="36"/>
  <c r="AS314" i="36"/>
  <c r="AS378" i="36"/>
  <c r="AS384" i="36"/>
  <c r="AS377" i="36"/>
  <c r="AS359" i="36"/>
  <c r="AS343" i="36"/>
  <c r="AS327" i="36"/>
  <c r="AS372" i="36"/>
  <c r="AS356" i="36"/>
  <c r="AS340" i="36"/>
  <c r="AS324" i="36"/>
  <c r="AS369" i="36"/>
  <c r="AS353" i="36"/>
  <c r="AS337" i="36"/>
  <c r="AS321" i="36"/>
  <c r="AS366" i="36"/>
  <c r="AS350" i="36"/>
  <c r="AS334" i="36"/>
  <c r="AS318" i="36"/>
  <c r="P379" i="11"/>
  <c r="P451" i="11" s="1"/>
  <c r="P380" i="11"/>
  <c r="P452" i="11" s="1"/>
  <c r="P381" i="11"/>
  <c r="P453" i="11" s="1"/>
  <c r="P365" i="11"/>
  <c r="P437" i="11" s="1"/>
  <c r="P370" i="11"/>
  <c r="P442" i="11" s="1"/>
  <c r="P357" i="11"/>
  <c r="P429" i="11" s="1"/>
  <c r="P341" i="11"/>
  <c r="P413" i="11" s="1"/>
  <c r="P325" i="11"/>
  <c r="P397" i="11" s="1"/>
  <c r="P358" i="11"/>
  <c r="P430" i="11" s="1"/>
  <c r="P383" i="11"/>
  <c r="P455" i="11" s="1"/>
  <c r="P384" i="11"/>
  <c r="P456" i="11" s="1"/>
  <c r="P368" i="11"/>
  <c r="P440" i="11" s="1"/>
  <c r="P369" i="11"/>
  <c r="P441" i="11" s="1"/>
  <c r="N387" i="37"/>
  <c r="N399" i="37"/>
  <c r="N415" i="37"/>
  <c r="N431" i="37"/>
  <c r="N447" i="37"/>
  <c r="O435" i="37"/>
  <c r="O430" i="37"/>
  <c r="O446" i="37"/>
  <c r="N397" i="36"/>
  <c r="N413" i="36"/>
  <c r="N429" i="36"/>
  <c r="N445" i="36"/>
  <c r="O446" i="36"/>
  <c r="N391" i="37"/>
  <c r="N403" i="37"/>
  <c r="N419" i="37"/>
  <c r="N435" i="37"/>
  <c r="N451" i="37"/>
  <c r="N456" i="37"/>
  <c r="O396" i="37"/>
  <c r="O386" i="37"/>
  <c r="X198" i="36"/>
  <c r="X270" i="36" s="1"/>
  <c r="X342" i="36" s="1"/>
  <c r="X414" i="36" s="1"/>
  <c r="N401" i="36"/>
  <c r="N417" i="36"/>
  <c r="N433" i="36"/>
  <c r="X240" i="36"/>
  <c r="X312" i="36" s="1"/>
  <c r="X384" i="36" s="1"/>
  <c r="X456" i="36" s="1"/>
  <c r="X202" i="36"/>
  <c r="X274" i="36" s="1"/>
  <c r="X346" i="36" s="1"/>
  <c r="X418" i="36" s="1"/>
  <c r="X183" i="38"/>
  <c r="X255" i="38" s="1"/>
  <c r="X327" i="38" s="1"/>
  <c r="X399" i="38" s="1"/>
  <c r="N395" i="11"/>
  <c r="N411" i="11"/>
  <c r="N427" i="11"/>
  <c r="N435" i="11"/>
  <c r="N451" i="11"/>
  <c r="X185" i="38"/>
  <c r="X257" i="38" s="1"/>
  <c r="X329" i="38" s="1"/>
  <c r="X401" i="38" s="1"/>
  <c r="X228" i="38"/>
  <c r="X300" i="38" s="1"/>
  <c r="X372" i="38" s="1"/>
  <c r="X444" i="38" s="1"/>
  <c r="X221" i="38"/>
  <c r="X293" i="38" s="1"/>
  <c r="X365" i="38" s="1"/>
  <c r="X437" i="38" s="1"/>
  <c r="X187" i="38"/>
  <c r="X259" i="38" s="1"/>
  <c r="X331" i="38" s="1"/>
  <c r="X403" i="38" s="1"/>
  <c r="X180" i="38"/>
  <c r="X252" i="38" s="1"/>
  <c r="X324" i="38" s="1"/>
  <c r="X396" i="38" s="1"/>
  <c r="N391" i="11"/>
  <c r="N407" i="11"/>
  <c r="N423" i="11"/>
  <c r="N447" i="11"/>
  <c r="X195" i="38"/>
  <c r="X267" i="38" s="1"/>
  <c r="X339" i="38" s="1"/>
  <c r="X411" i="38" s="1"/>
  <c r="X182" i="38"/>
  <c r="X254" i="38" s="1"/>
  <c r="X326" i="38" s="1"/>
  <c r="X398" i="38" s="1"/>
  <c r="X224" i="38"/>
  <c r="X296" i="38" s="1"/>
  <c r="X368" i="38" s="1"/>
  <c r="X440" i="38" s="1"/>
  <c r="X186" i="38"/>
  <c r="X258" i="38" s="1"/>
  <c r="X330" i="38" s="1"/>
  <c r="X402" i="38" s="1"/>
  <c r="X176" i="38"/>
  <c r="X248" i="38" s="1"/>
  <c r="X320" i="38" s="1"/>
  <c r="X392" i="38" s="1"/>
  <c r="L108" i="11"/>
  <c r="L408" i="11" s="1"/>
  <c r="L109" i="11"/>
  <c r="L409" i="11" s="1"/>
  <c r="L113" i="37"/>
  <c r="L118" i="37"/>
  <c r="L147" i="37"/>
  <c r="L115" i="37"/>
  <c r="L135" i="38"/>
  <c r="L435" i="38" s="1"/>
  <c r="L86" i="37"/>
  <c r="L126" i="36"/>
  <c r="L426" i="36" s="1"/>
  <c r="L131" i="37"/>
  <c r="L156" i="11"/>
  <c r="L456" i="11" s="1"/>
  <c r="L124" i="11"/>
  <c r="L424" i="11" s="1"/>
  <c r="L150" i="37"/>
  <c r="L125" i="11"/>
  <c r="L425" i="11" s="1"/>
  <c r="L103" i="38"/>
  <c r="L403" i="38" s="1"/>
  <c r="L98" i="11"/>
  <c r="L398" i="11" s="1"/>
  <c r="L102" i="37"/>
  <c r="L93" i="11"/>
  <c r="L393" i="11" s="1"/>
  <c r="L94" i="36"/>
  <c r="L394" i="36" s="1"/>
  <c r="L155" i="11"/>
  <c r="L455" i="11" s="1"/>
  <c r="L88" i="11"/>
  <c r="L388" i="11" s="1"/>
  <c r="L134" i="37"/>
  <c r="L110" i="36"/>
  <c r="L410" i="36" s="1"/>
  <c r="L119" i="38"/>
  <c r="L419" i="38" s="1"/>
  <c r="L139" i="11"/>
  <c r="L439" i="11" s="1"/>
  <c r="L97" i="38"/>
  <c r="L397" i="38" s="1"/>
  <c r="L90" i="11"/>
  <c r="L390" i="11" s="1"/>
  <c r="L145" i="37"/>
  <c r="L92" i="11"/>
  <c r="L392" i="11" s="1"/>
  <c r="X194" i="11"/>
  <c r="X266" i="11" s="1"/>
  <c r="X338" i="11" s="1"/>
  <c r="X410" i="11" s="1"/>
  <c r="L140" i="11"/>
  <c r="L440" i="11" s="1"/>
  <c r="L142" i="36"/>
  <c r="L442" i="36" s="1"/>
  <c r="L151" i="38"/>
  <c r="L451" i="38" s="1"/>
  <c r="L87" i="38"/>
  <c r="L387" i="38" s="1"/>
  <c r="L129" i="37"/>
  <c r="L86" i="11"/>
  <c r="L386" i="11" s="1"/>
  <c r="O398" i="36"/>
  <c r="L154" i="36"/>
  <c r="L454" i="36" s="1"/>
  <c r="L146" i="36"/>
  <c r="L446" i="36" s="1"/>
  <c r="X171" i="11"/>
  <c r="X243" i="11" s="1"/>
  <c r="X315" i="11" s="1"/>
  <c r="X387" i="11" s="1"/>
  <c r="L126" i="37"/>
  <c r="L94" i="37"/>
  <c r="L148" i="11"/>
  <c r="L448" i="11" s="1"/>
  <c r="L133" i="11"/>
  <c r="L433" i="11" s="1"/>
  <c r="L101" i="11"/>
  <c r="L401" i="11" s="1"/>
  <c r="L153" i="36"/>
  <c r="L453" i="36" s="1"/>
  <c r="L118" i="36"/>
  <c r="L418" i="36" s="1"/>
  <c r="L86" i="36"/>
  <c r="L386" i="36" s="1"/>
  <c r="L127" i="38"/>
  <c r="L427" i="38" s="1"/>
  <c r="L95" i="38"/>
  <c r="L395" i="38" s="1"/>
  <c r="L154" i="37"/>
  <c r="L121" i="37"/>
  <c r="L89" i="37"/>
  <c r="L147" i="11"/>
  <c r="L447" i="11" s="1"/>
  <c r="L132" i="11"/>
  <c r="L432" i="11" s="1"/>
  <c r="L100" i="11"/>
  <c r="L400" i="11" s="1"/>
  <c r="L141" i="36"/>
  <c r="L441" i="36" s="1"/>
  <c r="L133" i="36"/>
  <c r="L433" i="36" s="1"/>
  <c r="L125" i="36"/>
  <c r="L425" i="36" s="1"/>
  <c r="L117" i="36"/>
  <c r="L417" i="36" s="1"/>
  <c r="L109" i="36"/>
  <c r="L409" i="36" s="1"/>
  <c r="L101" i="36"/>
  <c r="L401" i="36" s="1"/>
  <c r="L93" i="36"/>
  <c r="L393" i="36" s="1"/>
  <c r="L145" i="36"/>
  <c r="L445" i="36" s="1"/>
  <c r="L148" i="37"/>
  <c r="L140" i="37"/>
  <c r="L132" i="37"/>
  <c r="L124" i="37"/>
  <c r="L116" i="37"/>
  <c r="L108" i="37"/>
  <c r="L100" i="37"/>
  <c r="L92" i="37"/>
  <c r="L151" i="36"/>
  <c r="L451" i="36" s="1"/>
  <c r="L105" i="38"/>
  <c r="L405" i="38" s="1"/>
  <c r="X225" i="37"/>
  <c r="X297" i="37" s="1"/>
  <c r="X369" i="37" s="1"/>
  <c r="X441" i="37" s="1"/>
  <c r="L123" i="37"/>
  <c r="L103" i="37"/>
  <c r="L95" i="37"/>
  <c r="L87" i="37"/>
  <c r="L153" i="11"/>
  <c r="L453" i="11" s="1"/>
  <c r="L145" i="11"/>
  <c r="L445" i="11" s="1"/>
  <c r="L137" i="11"/>
  <c r="L437" i="11" s="1"/>
  <c r="L126" i="11"/>
  <c r="L426" i="11" s="1"/>
  <c r="L118" i="11"/>
  <c r="L418" i="11" s="1"/>
  <c r="L110" i="11"/>
  <c r="L410" i="11" s="1"/>
  <c r="L102" i="11"/>
  <c r="L402" i="11" s="1"/>
  <c r="L94" i="11"/>
  <c r="L394" i="11" s="1"/>
  <c r="L150" i="36"/>
  <c r="L450" i="36" s="1"/>
  <c r="X208" i="11"/>
  <c r="X280" i="11" s="1"/>
  <c r="X352" i="11" s="1"/>
  <c r="X424" i="11" s="1"/>
  <c r="L155" i="37"/>
  <c r="L142" i="37"/>
  <c r="L110" i="37"/>
  <c r="L117" i="11"/>
  <c r="L417" i="11" s="1"/>
  <c r="L134" i="36"/>
  <c r="L434" i="36" s="1"/>
  <c r="L102" i="36"/>
  <c r="L402" i="36" s="1"/>
  <c r="L143" i="38"/>
  <c r="L443" i="38" s="1"/>
  <c r="L111" i="38"/>
  <c r="L411" i="38" s="1"/>
  <c r="L137" i="37"/>
  <c r="L105" i="37"/>
  <c r="L116" i="11"/>
  <c r="L416" i="11" s="1"/>
  <c r="L137" i="36"/>
  <c r="L437" i="36" s="1"/>
  <c r="L129" i="36"/>
  <c r="L429" i="36" s="1"/>
  <c r="L121" i="36"/>
  <c r="L421" i="36" s="1"/>
  <c r="L113" i="36"/>
  <c r="L413" i="36" s="1"/>
  <c r="L105" i="36"/>
  <c r="L405" i="36" s="1"/>
  <c r="L97" i="36"/>
  <c r="L397" i="36" s="1"/>
  <c r="L89" i="36"/>
  <c r="L389" i="36" s="1"/>
  <c r="L152" i="37"/>
  <c r="L144" i="37"/>
  <c r="L136" i="37"/>
  <c r="L128" i="37"/>
  <c r="L120" i="37"/>
  <c r="L112" i="37"/>
  <c r="L104" i="37"/>
  <c r="L96" i="37"/>
  <c r="L88" i="37"/>
  <c r="L155" i="36"/>
  <c r="L455" i="36" s="1"/>
  <c r="L147" i="36"/>
  <c r="L447" i="36" s="1"/>
  <c r="L144" i="36"/>
  <c r="L444" i="36" s="1"/>
  <c r="L89" i="38"/>
  <c r="L389" i="38" s="1"/>
  <c r="L139" i="37"/>
  <c r="L107" i="37"/>
  <c r="L99" i="37"/>
  <c r="L91" i="37"/>
  <c r="L149" i="11"/>
  <c r="L449" i="11" s="1"/>
  <c r="L141" i="11"/>
  <c r="L441" i="11" s="1"/>
  <c r="L130" i="11"/>
  <c r="L430" i="11" s="1"/>
  <c r="L122" i="11"/>
  <c r="L422" i="11" s="1"/>
  <c r="L114" i="11"/>
  <c r="L414" i="11" s="1"/>
  <c r="L106" i="11"/>
  <c r="L406" i="11" s="1"/>
  <c r="O439" i="11"/>
  <c r="X187" i="11"/>
  <c r="X259" i="11" s="1"/>
  <c r="X331" i="11" s="1"/>
  <c r="X403" i="11" s="1"/>
  <c r="X199" i="11"/>
  <c r="X271" i="11" s="1"/>
  <c r="X343" i="11" s="1"/>
  <c r="X415" i="11" s="1"/>
  <c r="L129" i="11"/>
  <c r="L429" i="11" s="1"/>
  <c r="L121" i="11"/>
  <c r="L421" i="11" s="1"/>
  <c r="L113" i="11"/>
  <c r="L413" i="11" s="1"/>
  <c r="L105" i="11"/>
  <c r="L405" i="11" s="1"/>
  <c r="L97" i="11"/>
  <c r="L397" i="11" s="1"/>
  <c r="L89" i="11"/>
  <c r="L389" i="11" s="1"/>
  <c r="L155" i="38"/>
  <c r="L455" i="38" s="1"/>
  <c r="L147" i="38"/>
  <c r="L447" i="38" s="1"/>
  <c r="L139" i="38"/>
  <c r="L439" i="38" s="1"/>
  <c r="L131" i="38"/>
  <c r="L431" i="38" s="1"/>
  <c r="L123" i="38"/>
  <c r="L423" i="38" s="1"/>
  <c r="L115" i="38"/>
  <c r="L415" i="38" s="1"/>
  <c r="L107" i="38"/>
  <c r="L407" i="38" s="1"/>
  <c r="L99" i="38"/>
  <c r="L399" i="38" s="1"/>
  <c r="L91" i="38"/>
  <c r="L391" i="38" s="1"/>
  <c r="X181" i="11"/>
  <c r="X253" i="11" s="1"/>
  <c r="X325" i="11" s="1"/>
  <c r="X397" i="11" s="1"/>
  <c r="X214" i="11"/>
  <c r="X286" i="11" s="1"/>
  <c r="X358" i="11" s="1"/>
  <c r="X430" i="11" s="1"/>
  <c r="X172" i="11"/>
  <c r="X244" i="11" s="1"/>
  <c r="X316" i="11" s="1"/>
  <c r="X388" i="11" s="1"/>
  <c r="O413" i="37"/>
  <c r="O412" i="37"/>
  <c r="O450" i="37"/>
  <c r="X175" i="11"/>
  <c r="X247" i="11" s="1"/>
  <c r="X319" i="11" s="1"/>
  <c r="X391" i="11" s="1"/>
  <c r="H171" i="37"/>
  <c r="H243" i="37" s="1"/>
  <c r="H315" i="37" s="1"/>
  <c r="H387" i="37" s="1"/>
  <c r="H175" i="37"/>
  <c r="H247" i="37" s="1"/>
  <c r="H319" i="37" s="1"/>
  <c r="H391" i="37" s="1"/>
  <c r="H179" i="37"/>
  <c r="H251" i="37" s="1"/>
  <c r="H323" i="37" s="1"/>
  <c r="H395" i="37" s="1"/>
  <c r="H183" i="37"/>
  <c r="H255" i="37" s="1"/>
  <c r="H327" i="37" s="1"/>
  <c r="H399" i="37" s="1"/>
  <c r="H187" i="37"/>
  <c r="H259" i="37" s="1"/>
  <c r="H331" i="37" s="1"/>
  <c r="H403" i="37" s="1"/>
  <c r="H191" i="37"/>
  <c r="H263" i="37" s="1"/>
  <c r="H335" i="37" s="1"/>
  <c r="H407" i="37" s="1"/>
  <c r="H195" i="37"/>
  <c r="H267" i="37" s="1"/>
  <c r="H339" i="37" s="1"/>
  <c r="H411" i="37" s="1"/>
  <c r="H199" i="37"/>
  <c r="H271" i="37" s="1"/>
  <c r="H343" i="37" s="1"/>
  <c r="H415" i="37" s="1"/>
  <c r="H203" i="37"/>
  <c r="H275" i="37" s="1"/>
  <c r="H347" i="37" s="1"/>
  <c r="H419" i="37" s="1"/>
  <c r="H207" i="37"/>
  <c r="H279" i="37" s="1"/>
  <c r="H351" i="37" s="1"/>
  <c r="H423" i="37" s="1"/>
  <c r="H211" i="37"/>
  <c r="H283" i="37" s="1"/>
  <c r="H355" i="37" s="1"/>
  <c r="H427" i="37" s="1"/>
  <c r="H215" i="37"/>
  <c r="H287" i="37" s="1"/>
  <c r="H359" i="37" s="1"/>
  <c r="H431" i="37" s="1"/>
  <c r="H219" i="37"/>
  <c r="H291" i="37" s="1"/>
  <c r="H363" i="37" s="1"/>
  <c r="H435" i="37" s="1"/>
  <c r="H223" i="37"/>
  <c r="H295" i="37" s="1"/>
  <c r="H367" i="37" s="1"/>
  <c r="H439" i="37" s="1"/>
  <c r="H227" i="37"/>
  <c r="H299" i="37" s="1"/>
  <c r="H371" i="37" s="1"/>
  <c r="H443" i="37" s="1"/>
  <c r="H231" i="37"/>
  <c r="H303" i="37" s="1"/>
  <c r="H375" i="37" s="1"/>
  <c r="H447" i="37" s="1"/>
  <c r="H235" i="37"/>
  <c r="H307" i="37" s="1"/>
  <c r="H379" i="37" s="1"/>
  <c r="H451" i="37" s="1"/>
  <c r="H240" i="37"/>
  <c r="H312" i="37" s="1"/>
  <c r="H384" i="37" s="1"/>
  <c r="H456" i="37" s="1"/>
  <c r="X203" i="11"/>
  <c r="X275" i="11" s="1"/>
  <c r="X347" i="11" s="1"/>
  <c r="X419" i="11" s="1"/>
  <c r="X178" i="11"/>
  <c r="X250" i="11" s="1"/>
  <c r="X322" i="11" s="1"/>
  <c r="X394" i="11" s="1"/>
  <c r="AR383" i="38"/>
  <c r="AR379" i="38"/>
  <c r="AR375" i="38"/>
  <c r="AR384" i="38"/>
  <c r="AR381" i="38"/>
  <c r="AR382" i="38"/>
  <c r="AR380" i="38"/>
  <c r="AR377" i="38"/>
  <c r="AR378" i="38"/>
  <c r="AR376" i="38"/>
  <c r="AR373" i="38"/>
  <c r="AR374" i="38"/>
  <c r="AR372" i="38"/>
  <c r="AR368" i="38"/>
  <c r="AR364" i="38"/>
  <c r="AR360" i="38"/>
  <c r="AR356" i="38"/>
  <c r="AR352" i="38"/>
  <c r="AR367" i="38"/>
  <c r="AR365" i="38"/>
  <c r="AR362" i="38"/>
  <c r="AR363" i="38"/>
  <c r="AR361" i="38"/>
  <c r="AR358" i="38"/>
  <c r="AR349" i="38"/>
  <c r="AR371" i="38"/>
  <c r="AR370" i="38"/>
  <c r="AR359" i="38"/>
  <c r="AR357" i="38"/>
  <c r="AR354" i="38"/>
  <c r="AR369" i="38"/>
  <c r="AR366" i="38"/>
  <c r="AR355" i="38"/>
  <c r="AR353" i="38"/>
  <c r="AR350" i="38"/>
  <c r="AR347" i="38"/>
  <c r="AR342" i="38"/>
  <c r="AR338" i="38"/>
  <c r="AR334" i="38"/>
  <c r="AR330" i="38"/>
  <c r="AR326" i="38"/>
  <c r="AR322" i="38"/>
  <c r="AR318" i="38"/>
  <c r="AR348" i="38"/>
  <c r="AR346" i="38"/>
  <c r="AR343" i="38"/>
  <c r="AR339" i="38"/>
  <c r="AR335" i="38"/>
  <c r="AR331" i="38"/>
  <c r="AR327" i="38"/>
  <c r="AR323" i="38"/>
  <c r="AR319" i="38"/>
  <c r="AR315" i="38"/>
  <c r="AR344" i="38"/>
  <c r="AR340" i="38"/>
  <c r="AR336" i="38"/>
  <c r="AR332" i="38"/>
  <c r="AR328" i="38"/>
  <c r="AR324" i="38"/>
  <c r="AR320" i="38"/>
  <c r="AR316" i="38"/>
  <c r="AR351" i="38"/>
  <c r="AR345" i="38"/>
  <c r="AR341" i="38"/>
  <c r="AR337" i="38"/>
  <c r="AR333" i="38"/>
  <c r="AR329" i="38"/>
  <c r="AR325" i="38"/>
  <c r="AR321" i="38"/>
  <c r="AR317" i="38"/>
  <c r="AR314" i="38"/>
  <c r="X217" i="11"/>
  <c r="X289" i="11" s="1"/>
  <c r="X361" i="11" s="1"/>
  <c r="X433" i="11" s="1"/>
  <c r="X186" i="11"/>
  <c r="X258" i="11" s="1"/>
  <c r="X330" i="11" s="1"/>
  <c r="X402" i="11" s="1"/>
  <c r="X215" i="11"/>
  <c r="X287" i="11" s="1"/>
  <c r="X359" i="11" s="1"/>
  <c r="X431" i="11" s="1"/>
  <c r="X177" i="11"/>
  <c r="X249" i="11" s="1"/>
  <c r="X321" i="11" s="1"/>
  <c r="X393" i="11" s="1"/>
  <c r="L151" i="11"/>
  <c r="L451" i="11" s="1"/>
  <c r="L143" i="11"/>
  <c r="L443" i="11" s="1"/>
  <c r="L135" i="11"/>
  <c r="L435" i="11" s="1"/>
  <c r="X187" i="36"/>
  <c r="X259" i="36" s="1"/>
  <c r="X331" i="36" s="1"/>
  <c r="X403" i="36" s="1"/>
  <c r="L152" i="36"/>
  <c r="L452" i="36" s="1"/>
  <c r="J171" i="37"/>
  <c r="J175" i="37"/>
  <c r="J247" i="37" s="1"/>
  <c r="J319" i="37" s="1"/>
  <c r="J391" i="37" s="1"/>
  <c r="J179" i="37"/>
  <c r="J251" i="37" s="1"/>
  <c r="J323" i="37" s="1"/>
  <c r="J395" i="37" s="1"/>
  <c r="J183" i="37"/>
  <c r="J255" i="37" s="1"/>
  <c r="J327" i="37" s="1"/>
  <c r="J399" i="37" s="1"/>
  <c r="J187" i="37"/>
  <c r="J259" i="37" s="1"/>
  <c r="J331" i="37" s="1"/>
  <c r="J403" i="37" s="1"/>
  <c r="J191" i="37"/>
  <c r="J263" i="37" s="1"/>
  <c r="J335" i="37" s="1"/>
  <c r="J407" i="37" s="1"/>
  <c r="J195" i="37"/>
  <c r="J267" i="37" s="1"/>
  <c r="J339" i="37" s="1"/>
  <c r="J411" i="37" s="1"/>
  <c r="J199" i="37"/>
  <c r="J271" i="37" s="1"/>
  <c r="J343" i="37" s="1"/>
  <c r="J415" i="37" s="1"/>
  <c r="J203" i="37"/>
  <c r="J275" i="37" s="1"/>
  <c r="J347" i="37" s="1"/>
  <c r="J419" i="37" s="1"/>
  <c r="J207" i="37"/>
  <c r="J279" i="37" s="1"/>
  <c r="J351" i="37" s="1"/>
  <c r="J423" i="37" s="1"/>
  <c r="J211" i="37"/>
  <c r="J283" i="37" s="1"/>
  <c r="J355" i="37" s="1"/>
  <c r="J427" i="37" s="1"/>
  <c r="J215" i="37"/>
  <c r="J287" i="37" s="1"/>
  <c r="J359" i="37" s="1"/>
  <c r="J431" i="37" s="1"/>
  <c r="J219" i="37"/>
  <c r="J291" i="37" s="1"/>
  <c r="J363" i="37" s="1"/>
  <c r="J435" i="37" s="1"/>
  <c r="J223" i="37"/>
  <c r="J295" i="37" s="1"/>
  <c r="J367" i="37" s="1"/>
  <c r="J439" i="37" s="1"/>
  <c r="J227" i="37"/>
  <c r="J299" i="37" s="1"/>
  <c r="J371" i="37" s="1"/>
  <c r="J443" i="37" s="1"/>
  <c r="J231" i="37"/>
  <c r="J303" i="37" s="1"/>
  <c r="J375" i="37" s="1"/>
  <c r="J447" i="37" s="1"/>
  <c r="J235" i="37"/>
  <c r="J307" i="37" s="1"/>
  <c r="J379" i="37" s="1"/>
  <c r="J451" i="37" s="1"/>
  <c r="J239" i="37"/>
  <c r="J311" i="37" s="1"/>
  <c r="J383" i="37" s="1"/>
  <c r="J455" i="37" s="1"/>
  <c r="K172" i="37"/>
  <c r="K244" i="37" s="1"/>
  <c r="K316" i="37" s="1"/>
  <c r="K388" i="37" s="1"/>
  <c r="K176" i="37"/>
  <c r="K248" i="37" s="1"/>
  <c r="K320" i="37" s="1"/>
  <c r="K392" i="37" s="1"/>
  <c r="K180" i="37"/>
  <c r="K252" i="37" s="1"/>
  <c r="K324" i="37" s="1"/>
  <c r="K396" i="37" s="1"/>
  <c r="K184" i="37"/>
  <c r="K256" i="37" s="1"/>
  <c r="K328" i="37" s="1"/>
  <c r="K400" i="37" s="1"/>
  <c r="K188" i="37"/>
  <c r="K260" i="37" s="1"/>
  <c r="K332" i="37" s="1"/>
  <c r="K404" i="37" s="1"/>
  <c r="K192" i="37"/>
  <c r="K264" i="37" s="1"/>
  <c r="K336" i="37" s="1"/>
  <c r="K408" i="37" s="1"/>
  <c r="K196" i="37"/>
  <c r="K268" i="37" s="1"/>
  <c r="K340" i="37" s="1"/>
  <c r="K412" i="37" s="1"/>
  <c r="K200" i="37"/>
  <c r="K272" i="37" s="1"/>
  <c r="K344" i="37" s="1"/>
  <c r="K416" i="37" s="1"/>
  <c r="K204" i="37"/>
  <c r="K276" i="37" s="1"/>
  <c r="K348" i="37" s="1"/>
  <c r="K420" i="37" s="1"/>
  <c r="K208" i="37"/>
  <c r="K280" i="37" s="1"/>
  <c r="K352" i="37" s="1"/>
  <c r="K424" i="37" s="1"/>
  <c r="K212" i="37"/>
  <c r="K284" i="37" s="1"/>
  <c r="K356" i="37" s="1"/>
  <c r="K428" i="37" s="1"/>
  <c r="K216" i="37"/>
  <c r="K288" i="37" s="1"/>
  <c r="K360" i="37" s="1"/>
  <c r="K432" i="37" s="1"/>
  <c r="K220" i="37"/>
  <c r="K292" i="37" s="1"/>
  <c r="K364" i="37" s="1"/>
  <c r="K436" i="37" s="1"/>
  <c r="K224" i="37"/>
  <c r="K296" i="37" s="1"/>
  <c r="K368" i="37" s="1"/>
  <c r="K440" i="37" s="1"/>
  <c r="K228" i="37"/>
  <c r="K300" i="37" s="1"/>
  <c r="K372" i="37" s="1"/>
  <c r="K444" i="37" s="1"/>
  <c r="K232" i="37"/>
  <c r="K304" i="37" s="1"/>
  <c r="K376" i="37" s="1"/>
  <c r="K448" i="37" s="1"/>
  <c r="K236" i="37"/>
  <c r="K308" i="37" s="1"/>
  <c r="K380" i="37" s="1"/>
  <c r="K452" i="37" s="1"/>
  <c r="K240" i="37"/>
  <c r="K312" i="37" s="1"/>
  <c r="K384" i="37" s="1"/>
  <c r="K456" i="37" s="1"/>
  <c r="L150" i="38"/>
  <c r="L450" i="38" s="1"/>
  <c r="L142" i="38"/>
  <c r="L442" i="38" s="1"/>
  <c r="L134" i="38"/>
  <c r="L434" i="38" s="1"/>
  <c r="L126" i="38"/>
  <c r="L426" i="38" s="1"/>
  <c r="L118" i="38"/>
  <c r="L418" i="38" s="1"/>
  <c r="L110" i="38"/>
  <c r="L410" i="38" s="1"/>
  <c r="L102" i="38"/>
  <c r="L402" i="38" s="1"/>
  <c r="L94" i="38"/>
  <c r="L394" i="38" s="1"/>
  <c r="L86" i="38"/>
  <c r="L386" i="38" s="1"/>
  <c r="W170" i="36"/>
  <c r="W242" i="36" s="1"/>
  <c r="W314" i="36" s="1"/>
  <c r="W386" i="36" s="1"/>
  <c r="W174" i="36"/>
  <c r="W246" i="36" s="1"/>
  <c r="W318" i="36" s="1"/>
  <c r="W390" i="36" s="1"/>
  <c r="W178" i="36"/>
  <c r="W250" i="36" s="1"/>
  <c r="W322" i="36" s="1"/>
  <c r="W394" i="36" s="1"/>
  <c r="W182" i="36"/>
  <c r="W254" i="36" s="1"/>
  <c r="W326" i="36" s="1"/>
  <c r="W398" i="36" s="1"/>
  <c r="W186" i="36"/>
  <c r="W258" i="36" s="1"/>
  <c r="W330" i="36" s="1"/>
  <c r="W402" i="36" s="1"/>
  <c r="W190" i="36"/>
  <c r="W262" i="36" s="1"/>
  <c r="W334" i="36" s="1"/>
  <c r="W406" i="36" s="1"/>
  <c r="W194" i="36"/>
  <c r="W266" i="36" s="1"/>
  <c r="W338" i="36" s="1"/>
  <c r="W410" i="36" s="1"/>
  <c r="W198" i="36"/>
  <c r="W270" i="36" s="1"/>
  <c r="W342" i="36" s="1"/>
  <c r="W414" i="36" s="1"/>
  <c r="W202" i="36"/>
  <c r="W274" i="36" s="1"/>
  <c r="W346" i="36" s="1"/>
  <c r="W418" i="36" s="1"/>
  <c r="W206" i="36"/>
  <c r="W278" i="36" s="1"/>
  <c r="W350" i="36" s="1"/>
  <c r="W422" i="36" s="1"/>
  <c r="W210" i="36"/>
  <c r="W282" i="36" s="1"/>
  <c r="W354" i="36" s="1"/>
  <c r="W426" i="36" s="1"/>
  <c r="W214" i="36"/>
  <c r="W286" i="36" s="1"/>
  <c r="W358" i="36" s="1"/>
  <c r="W430" i="36" s="1"/>
  <c r="W218" i="36"/>
  <c r="W290" i="36" s="1"/>
  <c r="W362" i="36" s="1"/>
  <c r="W434" i="36" s="1"/>
  <c r="W222" i="36"/>
  <c r="W294" i="36" s="1"/>
  <c r="W366" i="36" s="1"/>
  <c r="W438" i="36" s="1"/>
  <c r="W226" i="36"/>
  <c r="W298" i="36" s="1"/>
  <c r="W370" i="36" s="1"/>
  <c r="W442" i="36" s="1"/>
  <c r="W230" i="36"/>
  <c r="W302" i="36" s="1"/>
  <c r="W374" i="36" s="1"/>
  <c r="W446" i="36" s="1"/>
  <c r="W234" i="36"/>
  <c r="W306" i="36" s="1"/>
  <c r="W378" i="36" s="1"/>
  <c r="W450" i="36" s="1"/>
  <c r="W238" i="36"/>
  <c r="W310" i="36" s="1"/>
  <c r="W382" i="36" s="1"/>
  <c r="W454" i="36" s="1"/>
  <c r="X204" i="36"/>
  <c r="X276" i="36" s="1"/>
  <c r="X348" i="36" s="1"/>
  <c r="X420" i="36" s="1"/>
  <c r="W173" i="38"/>
  <c r="W245" i="38" s="1"/>
  <c r="W317" i="38" s="1"/>
  <c r="W389" i="38" s="1"/>
  <c r="W177" i="38"/>
  <c r="W249" i="38" s="1"/>
  <c r="W321" i="38" s="1"/>
  <c r="W393" i="38" s="1"/>
  <c r="W181" i="38"/>
  <c r="W253" i="38" s="1"/>
  <c r="W325" i="38" s="1"/>
  <c r="W397" i="38" s="1"/>
  <c r="W185" i="38"/>
  <c r="W257" i="38" s="1"/>
  <c r="W329" i="38" s="1"/>
  <c r="W401" i="38" s="1"/>
  <c r="W189" i="38"/>
  <c r="W261" i="38" s="1"/>
  <c r="W333" i="38" s="1"/>
  <c r="W405" i="38" s="1"/>
  <c r="W193" i="38"/>
  <c r="W265" i="38" s="1"/>
  <c r="W337" i="38" s="1"/>
  <c r="W409" i="38" s="1"/>
  <c r="W197" i="38"/>
  <c r="W269" i="38" s="1"/>
  <c r="W341" i="38" s="1"/>
  <c r="W413" i="38" s="1"/>
  <c r="W201" i="38"/>
  <c r="W273" i="38" s="1"/>
  <c r="W345" i="38" s="1"/>
  <c r="W417" i="38" s="1"/>
  <c r="W205" i="38"/>
  <c r="W277" i="38" s="1"/>
  <c r="W349" i="38" s="1"/>
  <c r="W421" i="38" s="1"/>
  <c r="W209" i="38"/>
  <c r="W281" i="38" s="1"/>
  <c r="W353" i="38" s="1"/>
  <c r="W425" i="38" s="1"/>
  <c r="W213" i="38"/>
  <c r="W285" i="38" s="1"/>
  <c r="W357" i="38" s="1"/>
  <c r="W429" i="38" s="1"/>
  <c r="W217" i="38"/>
  <c r="W289" i="38" s="1"/>
  <c r="W361" i="38" s="1"/>
  <c r="W433" i="38" s="1"/>
  <c r="W221" i="38"/>
  <c r="W293" i="38" s="1"/>
  <c r="W365" i="38" s="1"/>
  <c r="W437" i="38" s="1"/>
  <c r="W225" i="38"/>
  <c r="W297" i="38" s="1"/>
  <c r="W369" i="38" s="1"/>
  <c r="W441" i="38" s="1"/>
  <c r="W229" i="38"/>
  <c r="W301" i="38" s="1"/>
  <c r="W373" i="38" s="1"/>
  <c r="W445" i="38" s="1"/>
  <c r="W233" i="38"/>
  <c r="W305" i="38" s="1"/>
  <c r="W377" i="38" s="1"/>
  <c r="W449" i="38" s="1"/>
  <c r="W237" i="38"/>
  <c r="W309" i="38" s="1"/>
  <c r="W381" i="38" s="1"/>
  <c r="W453" i="38" s="1"/>
  <c r="I171" i="36"/>
  <c r="I243" i="36" s="1"/>
  <c r="I315" i="36" s="1"/>
  <c r="I387" i="36" s="1"/>
  <c r="I175" i="36"/>
  <c r="I247" i="36" s="1"/>
  <c r="I319" i="36" s="1"/>
  <c r="I391" i="36" s="1"/>
  <c r="I179" i="36"/>
  <c r="I251" i="36" s="1"/>
  <c r="I323" i="36" s="1"/>
  <c r="I395" i="36" s="1"/>
  <c r="I183" i="36"/>
  <c r="I255" i="36" s="1"/>
  <c r="I327" i="36" s="1"/>
  <c r="I399" i="36" s="1"/>
  <c r="I187" i="36"/>
  <c r="I259" i="36" s="1"/>
  <c r="I331" i="36" s="1"/>
  <c r="I403" i="36" s="1"/>
  <c r="I191" i="36"/>
  <c r="I263" i="36" s="1"/>
  <c r="I335" i="36" s="1"/>
  <c r="I407" i="36" s="1"/>
  <c r="I195" i="36"/>
  <c r="I267" i="36" s="1"/>
  <c r="I339" i="36" s="1"/>
  <c r="I411" i="36" s="1"/>
  <c r="I199" i="36"/>
  <c r="I271" i="36" s="1"/>
  <c r="I343" i="36" s="1"/>
  <c r="I415" i="36" s="1"/>
  <c r="I203" i="36"/>
  <c r="I275" i="36" s="1"/>
  <c r="I347" i="36" s="1"/>
  <c r="I419" i="36" s="1"/>
  <c r="I207" i="36"/>
  <c r="I279" i="36" s="1"/>
  <c r="I351" i="36" s="1"/>
  <c r="I423" i="36" s="1"/>
  <c r="I211" i="36"/>
  <c r="I283" i="36" s="1"/>
  <c r="I355" i="36" s="1"/>
  <c r="I427" i="36" s="1"/>
  <c r="I215" i="36"/>
  <c r="I287" i="36" s="1"/>
  <c r="I359" i="36" s="1"/>
  <c r="I431" i="36" s="1"/>
  <c r="I219" i="36"/>
  <c r="I291" i="36" s="1"/>
  <c r="I363" i="36" s="1"/>
  <c r="I435" i="36" s="1"/>
  <c r="I223" i="36"/>
  <c r="I295" i="36" s="1"/>
  <c r="I367" i="36" s="1"/>
  <c r="I439" i="36" s="1"/>
  <c r="I227" i="36"/>
  <c r="I299" i="36" s="1"/>
  <c r="I371" i="36" s="1"/>
  <c r="I443" i="36" s="1"/>
  <c r="I231" i="36"/>
  <c r="I303" i="36" s="1"/>
  <c r="I375" i="36" s="1"/>
  <c r="I447" i="36" s="1"/>
  <c r="I235" i="36"/>
  <c r="I307" i="36" s="1"/>
  <c r="I379" i="36" s="1"/>
  <c r="I451" i="36" s="1"/>
  <c r="I239" i="36"/>
  <c r="I311" i="36" s="1"/>
  <c r="I383" i="36" s="1"/>
  <c r="I455" i="36" s="1"/>
  <c r="X185" i="36"/>
  <c r="X257" i="36" s="1"/>
  <c r="X329" i="36" s="1"/>
  <c r="X401" i="36" s="1"/>
  <c r="X175" i="36"/>
  <c r="X247" i="36" s="1"/>
  <c r="X319" i="36" s="1"/>
  <c r="X391" i="36" s="1"/>
  <c r="X238" i="11"/>
  <c r="X310" i="11" s="1"/>
  <c r="X382" i="11" s="1"/>
  <c r="X454" i="11" s="1"/>
  <c r="X221" i="36"/>
  <c r="X293" i="36" s="1"/>
  <c r="X365" i="36" s="1"/>
  <c r="X437" i="36" s="1"/>
  <c r="X233" i="11"/>
  <c r="X305" i="11" s="1"/>
  <c r="X377" i="11" s="1"/>
  <c r="X449" i="11" s="1"/>
  <c r="L154" i="11"/>
  <c r="L454" i="11" s="1"/>
  <c r="L146" i="11"/>
  <c r="L446" i="11" s="1"/>
  <c r="L138" i="11"/>
  <c r="L438" i="11" s="1"/>
  <c r="L127" i="11"/>
  <c r="L427" i="11" s="1"/>
  <c r="L119" i="11"/>
  <c r="L419" i="11" s="1"/>
  <c r="L111" i="11"/>
  <c r="L411" i="11" s="1"/>
  <c r="L103" i="11"/>
  <c r="L403" i="11" s="1"/>
  <c r="L95" i="11"/>
  <c r="L395" i="11" s="1"/>
  <c r="L87" i="11"/>
  <c r="L387" i="11" s="1"/>
  <c r="X193" i="36"/>
  <c r="X265" i="36" s="1"/>
  <c r="X337" i="36" s="1"/>
  <c r="X409" i="36" s="1"/>
  <c r="L140" i="36"/>
  <c r="L440" i="36" s="1"/>
  <c r="L132" i="36"/>
  <c r="L432" i="36" s="1"/>
  <c r="L124" i="36"/>
  <c r="L424" i="36" s="1"/>
  <c r="L116" i="36"/>
  <c r="L416" i="36" s="1"/>
  <c r="L108" i="36"/>
  <c r="L408" i="36" s="1"/>
  <c r="L100" i="36"/>
  <c r="L400" i="36" s="1"/>
  <c r="L92" i="36"/>
  <c r="L392" i="36" s="1"/>
  <c r="L149" i="38"/>
  <c r="L449" i="38" s="1"/>
  <c r="L141" i="38"/>
  <c r="L441" i="38" s="1"/>
  <c r="L133" i="38"/>
  <c r="L433" i="38" s="1"/>
  <c r="L125" i="38"/>
  <c r="L425" i="38" s="1"/>
  <c r="L117" i="38"/>
  <c r="L417" i="38" s="1"/>
  <c r="L109" i="38"/>
  <c r="L409" i="38" s="1"/>
  <c r="L101" i="38"/>
  <c r="L401" i="38" s="1"/>
  <c r="L93" i="38"/>
  <c r="L393" i="38" s="1"/>
  <c r="X182" i="11"/>
  <c r="X254" i="11" s="1"/>
  <c r="X326" i="11" s="1"/>
  <c r="X398" i="11" s="1"/>
  <c r="V165" i="11"/>
  <c r="W173" i="37"/>
  <c r="W245" i="37" s="1"/>
  <c r="W317" i="37" s="1"/>
  <c r="W389" i="37" s="1"/>
  <c r="W177" i="37"/>
  <c r="W249" i="37" s="1"/>
  <c r="W321" i="37" s="1"/>
  <c r="W393" i="37" s="1"/>
  <c r="W181" i="37"/>
  <c r="W253" i="37" s="1"/>
  <c r="W325" i="37" s="1"/>
  <c r="W397" i="37" s="1"/>
  <c r="W185" i="37"/>
  <c r="W257" i="37" s="1"/>
  <c r="W329" i="37" s="1"/>
  <c r="W401" i="37" s="1"/>
  <c r="W189" i="37"/>
  <c r="W261" i="37" s="1"/>
  <c r="W333" i="37" s="1"/>
  <c r="W405" i="37" s="1"/>
  <c r="W193" i="37"/>
  <c r="W265" i="37" s="1"/>
  <c r="W337" i="37" s="1"/>
  <c r="W409" i="37" s="1"/>
  <c r="W197" i="37"/>
  <c r="W269" i="37" s="1"/>
  <c r="W341" i="37" s="1"/>
  <c r="W413" i="37" s="1"/>
  <c r="W201" i="37"/>
  <c r="W273" i="37" s="1"/>
  <c r="W345" i="37" s="1"/>
  <c r="W417" i="37" s="1"/>
  <c r="W205" i="37"/>
  <c r="W277" i="37" s="1"/>
  <c r="W349" i="37" s="1"/>
  <c r="W421" i="37" s="1"/>
  <c r="W209" i="37"/>
  <c r="W281" i="37" s="1"/>
  <c r="W353" i="37" s="1"/>
  <c r="W425" i="37" s="1"/>
  <c r="W213" i="37"/>
  <c r="W285" i="37" s="1"/>
  <c r="W357" i="37" s="1"/>
  <c r="W429" i="37" s="1"/>
  <c r="W217" i="37"/>
  <c r="W289" i="37" s="1"/>
  <c r="W361" i="37" s="1"/>
  <c r="W433" i="37" s="1"/>
  <c r="W221" i="37"/>
  <c r="W293" i="37" s="1"/>
  <c r="W365" i="37" s="1"/>
  <c r="W437" i="37" s="1"/>
  <c r="W225" i="37"/>
  <c r="W297" i="37" s="1"/>
  <c r="W369" i="37" s="1"/>
  <c r="W441" i="37" s="1"/>
  <c r="W229" i="37"/>
  <c r="W301" i="37" s="1"/>
  <c r="W373" i="37" s="1"/>
  <c r="W445" i="37" s="1"/>
  <c r="W233" i="37"/>
  <c r="W305" i="37" s="1"/>
  <c r="W377" i="37" s="1"/>
  <c r="W449" i="37" s="1"/>
  <c r="W237" i="37"/>
  <c r="W309" i="37" s="1"/>
  <c r="W381" i="37" s="1"/>
  <c r="W453" i="37" s="1"/>
  <c r="X207" i="11"/>
  <c r="X279" i="11" s="1"/>
  <c r="X351" i="11" s="1"/>
  <c r="X423" i="11" s="1"/>
  <c r="X192" i="11"/>
  <c r="X264" i="11" s="1"/>
  <c r="X336" i="11" s="1"/>
  <c r="X408" i="11" s="1"/>
  <c r="H171" i="36"/>
  <c r="H175" i="36"/>
  <c r="H179" i="36"/>
  <c r="H183" i="36"/>
  <c r="H187" i="36"/>
  <c r="H191" i="36"/>
  <c r="H195" i="36"/>
  <c r="H199" i="36"/>
  <c r="H203" i="36"/>
  <c r="H207" i="36"/>
  <c r="H211" i="36"/>
  <c r="H215" i="36"/>
  <c r="H219" i="36"/>
  <c r="H223" i="36"/>
  <c r="H227" i="36"/>
  <c r="H231" i="36"/>
  <c r="H235" i="36"/>
  <c r="H239" i="36"/>
  <c r="X208" i="36"/>
  <c r="X280" i="36" s="1"/>
  <c r="X352" i="36" s="1"/>
  <c r="X424" i="36" s="1"/>
  <c r="AS383" i="37"/>
  <c r="AS380" i="37"/>
  <c r="AS376" i="37"/>
  <c r="AS372" i="37"/>
  <c r="AS368" i="37"/>
  <c r="AS364" i="37"/>
  <c r="AS360" i="37"/>
  <c r="AS356" i="37"/>
  <c r="AS352" i="37"/>
  <c r="AS348" i="37"/>
  <c r="AS344" i="37"/>
  <c r="AS340" i="37"/>
  <c r="AS336" i="37"/>
  <c r="AS332" i="37"/>
  <c r="AS328" i="37"/>
  <c r="AS324" i="37"/>
  <c r="AS320" i="37"/>
  <c r="AS316" i="37"/>
  <c r="AS381" i="37"/>
  <c r="AS377" i="37"/>
  <c r="AS373" i="37"/>
  <c r="AS369" i="37"/>
  <c r="AS365" i="37"/>
  <c r="AS361" i="37"/>
  <c r="AS357" i="37"/>
  <c r="AS353" i="37"/>
  <c r="AS349" i="37"/>
  <c r="AS345" i="37"/>
  <c r="AS341" i="37"/>
  <c r="AS337" i="37"/>
  <c r="AS333" i="37"/>
  <c r="AS329" i="37"/>
  <c r="AS325" i="37"/>
  <c r="AS321" i="37"/>
  <c r="AS317" i="37"/>
  <c r="AS384" i="37"/>
  <c r="AS382" i="37"/>
  <c r="AS378" i="37"/>
  <c r="AS374" i="37"/>
  <c r="AS370" i="37"/>
  <c r="AS366" i="37"/>
  <c r="AS362" i="37"/>
  <c r="AS358" i="37"/>
  <c r="AS354" i="37"/>
  <c r="AS350" i="37"/>
  <c r="AS346" i="37"/>
  <c r="AS342" i="37"/>
  <c r="AS338" i="37"/>
  <c r="AS334" i="37"/>
  <c r="AS330" i="37"/>
  <c r="AS326" i="37"/>
  <c r="AS322" i="37"/>
  <c r="AS379" i="37"/>
  <c r="AS375" i="37"/>
  <c r="AS371" i="37"/>
  <c r="AS367" i="37"/>
  <c r="AS363" i="37"/>
  <c r="AS359" i="37"/>
  <c r="AS355" i="37"/>
  <c r="AS351" i="37"/>
  <c r="AS347" i="37"/>
  <c r="AS343" i="37"/>
  <c r="AS339" i="37"/>
  <c r="AS335" i="37"/>
  <c r="AS331" i="37"/>
  <c r="AS327" i="37"/>
  <c r="AS323" i="37"/>
  <c r="AS319" i="37"/>
  <c r="AS315" i="37"/>
  <c r="AS318" i="37"/>
  <c r="AS314" i="37"/>
  <c r="I170" i="38"/>
  <c r="I174" i="38"/>
  <c r="I178" i="38"/>
  <c r="I182" i="38"/>
  <c r="I186" i="38"/>
  <c r="I190" i="38"/>
  <c r="I194" i="38"/>
  <c r="I198" i="38"/>
  <c r="I202" i="38"/>
  <c r="I206" i="38"/>
  <c r="I210" i="38"/>
  <c r="I214" i="38"/>
  <c r="I218" i="38"/>
  <c r="I222" i="38"/>
  <c r="I226" i="38"/>
  <c r="I230" i="38"/>
  <c r="I234" i="38"/>
  <c r="I238" i="38"/>
  <c r="X206" i="11"/>
  <c r="X278" i="11" s="1"/>
  <c r="X350" i="11" s="1"/>
  <c r="X422" i="11" s="1"/>
  <c r="X170" i="11"/>
  <c r="X242" i="11" s="1"/>
  <c r="X314" i="11" s="1"/>
  <c r="X386" i="11" s="1"/>
  <c r="X234" i="36"/>
  <c r="X306" i="36" s="1"/>
  <c r="X378" i="36" s="1"/>
  <c r="X450" i="36" s="1"/>
  <c r="X205" i="36"/>
  <c r="X277" i="36" s="1"/>
  <c r="X349" i="36" s="1"/>
  <c r="X421" i="36" s="1"/>
  <c r="X172" i="36"/>
  <c r="X244" i="36" s="1"/>
  <c r="X316" i="36" s="1"/>
  <c r="X388" i="36" s="1"/>
  <c r="L156" i="37"/>
  <c r="X199" i="37"/>
  <c r="X271" i="37" s="1"/>
  <c r="X343" i="37" s="1"/>
  <c r="X415" i="37" s="1"/>
  <c r="R381" i="38"/>
  <c r="R453" i="38" s="1"/>
  <c r="R377" i="38"/>
  <c r="R449" i="38" s="1"/>
  <c r="R373" i="38"/>
  <c r="R445" i="38" s="1"/>
  <c r="R384" i="38"/>
  <c r="R456" i="38" s="1"/>
  <c r="R375" i="38"/>
  <c r="R447" i="38" s="1"/>
  <c r="R371" i="38"/>
  <c r="R443" i="38" s="1"/>
  <c r="R382" i="38"/>
  <c r="R454" i="38" s="1"/>
  <c r="R380" i="38"/>
  <c r="R452" i="38" s="1"/>
  <c r="R372" i="38"/>
  <c r="R444" i="38" s="1"/>
  <c r="R383" i="38"/>
  <c r="R455" i="38" s="1"/>
  <c r="R378" i="38"/>
  <c r="R450" i="38" s="1"/>
  <c r="R376" i="38"/>
  <c r="R448" i="38" s="1"/>
  <c r="R379" i="38"/>
  <c r="R451" i="38" s="1"/>
  <c r="R374" i="38"/>
  <c r="R446" i="38" s="1"/>
  <c r="R370" i="38"/>
  <c r="R442" i="38" s="1"/>
  <c r="R366" i="38"/>
  <c r="R438" i="38" s="1"/>
  <c r="R362" i="38"/>
  <c r="R434" i="38" s="1"/>
  <c r="R358" i="38"/>
  <c r="R430" i="38" s="1"/>
  <c r="R354" i="38"/>
  <c r="R426" i="38" s="1"/>
  <c r="R350" i="38"/>
  <c r="R422" i="38" s="1"/>
  <c r="R367" i="38"/>
  <c r="R439" i="38" s="1"/>
  <c r="R365" i="38"/>
  <c r="R437" i="38" s="1"/>
  <c r="R368" i="38"/>
  <c r="R440" i="38" s="1"/>
  <c r="R363" i="38"/>
  <c r="R435" i="38" s="1"/>
  <c r="R361" i="38"/>
  <c r="R433" i="38" s="1"/>
  <c r="R352" i="38"/>
  <c r="R424" i="38" s="1"/>
  <c r="R364" i="38"/>
  <c r="R436" i="38" s="1"/>
  <c r="R359" i="38"/>
  <c r="R431" i="38" s="1"/>
  <c r="R357" i="38"/>
  <c r="R429" i="38" s="1"/>
  <c r="R348" i="38"/>
  <c r="R420" i="38" s="1"/>
  <c r="R369" i="38"/>
  <c r="R441" i="38" s="1"/>
  <c r="R360" i="38"/>
  <c r="R432" i="38" s="1"/>
  <c r="R355" i="38"/>
  <c r="R427" i="38" s="1"/>
  <c r="R353" i="38"/>
  <c r="R425" i="38" s="1"/>
  <c r="R349" i="38"/>
  <c r="R421" i="38" s="1"/>
  <c r="R356" i="38"/>
  <c r="R428" i="38" s="1"/>
  <c r="R344" i="38"/>
  <c r="R416" i="38" s="1"/>
  <c r="R340" i="38"/>
  <c r="R412" i="38" s="1"/>
  <c r="R336" i="38"/>
  <c r="R408" i="38" s="1"/>
  <c r="R332" i="38"/>
  <c r="R404" i="38" s="1"/>
  <c r="R328" i="38"/>
  <c r="R400" i="38" s="1"/>
  <c r="R324" i="38"/>
  <c r="R396" i="38" s="1"/>
  <c r="R320" i="38"/>
  <c r="R392" i="38" s="1"/>
  <c r="R316" i="38"/>
  <c r="R388" i="38" s="1"/>
  <c r="R345" i="38"/>
  <c r="R417" i="38" s="1"/>
  <c r="R341" i="38"/>
  <c r="R413" i="38" s="1"/>
  <c r="R337" i="38"/>
  <c r="R409" i="38" s="1"/>
  <c r="R333" i="38"/>
  <c r="R405" i="38" s="1"/>
  <c r="R329" i="38"/>
  <c r="R401" i="38" s="1"/>
  <c r="R325" i="38"/>
  <c r="R397" i="38" s="1"/>
  <c r="R321" i="38"/>
  <c r="R393" i="38" s="1"/>
  <c r="R317" i="38"/>
  <c r="R389" i="38" s="1"/>
  <c r="R347" i="38"/>
  <c r="R419" i="38" s="1"/>
  <c r="R346" i="38"/>
  <c r="R418" i="38" s="1"/>
  <c r="R342" i="38"/>
  <c r="R414" i="38" s="1"/>
  <c r="R338" i="38"/>
  <c r="R410" i="38" s="1"/>
  <c r="R334" i="38"/>
  <c r="R406" i="38" s="1"/>
  <c r="R330" i="38"/>
  <c r="R402" i="38" s="1"/>
  <c r="R326" i="38"/>
  <c r="R398" i="38" s="1"/>
  <c r="R322" i="38"/>
  <c r="R394" i="38" s="1"/>
  <c r="R318" i="38"/>
  <c r="R390" i="38" s="1"/>
  <c r="R351" i="38"/>
  <c r="R423" i="38" s="1"/>
  <c r="R343" i="38"/>
  <c r="R415" i="38" s="1"/>
  <c r="R339" i="38"/>
  <c r="R411" i="38" s="1"/>
  <c r="R335" i="38"/>
  <c r="R407" i="38" s="1"/>
  <c r="R331" i="38"/>
  <c r="R403" i="38" s="1"/>
  <c r="R327" i="38"/>
  <c r="R399" i="38" s="1"/>
  <c r="R323" i="38"/>
  <c r="R395" i="38" s="1"/>
  <c r="R319" i="38"/>
  <c r="R391" i="38" s="1"/>
  <c r="R315" i="38"/>
  <c r="R387" i="38" s="1"/>
  <c r="R314" i="38"/>
  <c r="R386" i="38" s="1"/>
  <c r="AS384" i="38"/>
  <c r="AS380" i="38"/>
  <c r="AS376" i="38"/>
  <c r="AS372" i="38"/>
  <c r="AS382" i="38"/>
  <c r="AS377" i="38"/>
  <c r="AS383" i="38"/>
  <c r="AS378" i="38"/>
  <c r="AS373" i="38"/>
  <c r="AS379" i="38"/>
  <c r="AS374" i="38"/>
  <c r="AS381" i="38"/>
  <c r="AS375" i="38"/>
  <c r="AS369" i="38"/>
  <c r="AS365" i="38"/>
  <c r="AS361" i="38"/>
  <c r="AS357" i="38"/>
  <c r="AS353" i="38"/>
  <c r="AS368" i="38"/>
  <c r="AS363" i="38"/>
  <c r="AS371" i="38"/>
  <c r="AS370" i="38"/>
  <c r="AS364" i="38"/>
  <c r="AS359" i="38"/>
  <c r="AS354" i="38"/>
  <c r="AS366" i="38"/>
  <c r="AS360" i="38"/>
  <c r="AS355" i="38"/>
  <c r="AS350" i="38"/>
  <c r="AS367" i="38"/>
  <c r="AS362" i="38"/>
  <c r="AS356" i="38"/>
  <c r="AS351" i="38"/>
  <c r="AS348" i="38"/>
  <c r="AS346" i="38"/>
  <c r="AS343" i="38"/>
  <c r="AS339" i="38"/>
  <c r="AS335" i="38"/>
  <c r="AS331" i="38"/>
  <c r="AS327" i="38"/>
  <c r="AS323" i="38"/>
  <c r="AS319" i="38"/>
  <c r="AS347" i="38"/>
  <c r="AS344" i="38"/>
  <c r="AS340" i="38"/>
  <c r="AS336" i="38"/>
  <c r="AS332" i="38"/>
  <c r="AS328" i="38"/>
  <c r="AS324" i="38"/>
  <c r="AS320" i="38"/>
  <c r="AS316" i="38"/>
  <c r="AS358" i="38"/>
  <c r="AS345" i="38"/>
  <c r="AS341" i="38"/>
  <c r="AS337" i="38"/>
  <c r="AS333" i="38"/>
  <c r="AS329" i="38"/>
  <c r="AS325" i="38"/>
  <c r="AS321" i="38"/>
  <c r="AS317" i="38"/>
  <c r="AS352" i="38"/>
  <c r="AS349" i="38"/>
  <c r="AS342" i="38"/>
  <c r="AS338" i="38"/>
  <c r="AS334" i="38"/>
  <c r="AS330" i="38"/>
  <c r="AS326" i="38"/>
  <c r="AS322" i="38"/>
  <c r="AS318" i="38"/>
  <c r="AS314" i="38"/>
  <c r="AS315" i="38"/>
  <c r="X238" i="36"/>
  <c r="X310" i="36" s="1"/>
  <c r="X382" i="36" s="1"/>
  <c r="X454" i="36" s="1"/>
  <c r="L139" i="36"/>
  <c r="L439" i="36" s="1"/>
  <c r="L131" i="36"/>
  <c r="L431" i="36" s="1"/>
  <c r="L123" i="36"/>
  <c r="L423" i="36" s="1"/>
  <c r="L115" i="36"/>
  <c r="L415" i="36" s="1"/>
  <c r="L107" i="36"/>
  <c r="L407" i="36" s="1"/>
  <c r="L99" i="36"/>
  <c r="L399" i="36" s="1"/>
  <c r="L91" i="36"/>
  <c r="L391" i="36" s="1"/>
  <c r="L143" i="36"/>
  <c r="L443" i="36" s="1"/>
  <c r="X206" i="38"/>
  <c r="X278" i="38" s="1"/>
  <c r="X350" i="38" s="1"/>
  <c r="X422" i="38" s="1"/>
  <c r="L156" i="38"/>
  <c r="L456" i="38" s="1"/>
  <c r="L148" i="38"/>
  <c r="L448" i="38" s="1"/>
  <c r="L140" i="38"/>
  <c r="L440" i="38" s="1"/>
  <c r="L132" i="38"/>
  <c r="L432" i="38" s="1"/>
  <c r="L124" i="38"/>
  <c r="L424" i="38" s="1"/>
  <c r="L116" i="38"/>
  <c r="L416" i="38" s="1"/>
  <c r="L108" i="38"/>
  <c r="L408" i="38" s="1"/>
  <c r="L100" i="38"/>
  <c r="L400" i="38" s="1"/>
  <c r="L92" i="38"/>
  <c r="L392" i="38" s="1"/>
  <c r="X195" i="11"/>
  <c r="X267" i="11" s="1"/>
  <c r="X339" i="11" s="1"/>
  <c r="X411" i="11" s="1"/>
  <c r="H173" i="11"/>
  <c r="H245" i="11" s="1"/>
  <c r="H317" i="11" s="1"/>
  <c r="H389" i="11" s="1"/>
  <c r="H177" i="11"/>
  <c r="H249" i="11" s="1"/>
  <c r="H321" i="11" s="1"/>
  <c r="H393" i="11" s="1"/>
  <c r="H181" i="11"/>
  <c r="H253" i="11" s="1"/>
  <c r="H325" i="11" s="1"/>
  <c r="H397" i="11" s="1"/>
  <c r="H185" i="11"/>
  <c r="H257" i="11" s="1"/>
  <c r="H329" i="11" s="1"/>
  <c r="H401" i="11" s="1"/>
  <c r="H189" i="11"/>
  <c r="H261" i="11" s="1"/>
  <c r="H333" i="11" s="1"/>
  <c r="H405" i="11" s="1"/>
  <c r="H193" i="11"/>
  <c r="H265" i="11" s="1"/>
  <c r="H337" i="11" s="1"/>
  <c r="H409" i="11" s="1"/>
  <c r="H197" i="11"/>
  <c r="H269" i="11" s="1"/>
  <c r="H341" i="11" s="1"/>
  <c r="H413" i="11" s="1"/>
  <c r="H201" i="11"/>
  <c r="H273" i="11" s="1"/>
  <c r="H345" i="11" s="1"/>
  <c r="H417" i="11" s="1"/>
  <c r="H205" i="11"/>
  <c r="H277" i="11" s="1"/>
  <c r="H349" i="11" s="1"/>
  <c r="H421" i="11" s="1"/>
  <c r="H209" i="11"/>
  <c r="H281" i="11" s="1"/>
  <c r="H353" i="11" s="1"/>
  <c r="H425" i="11" s="1"/>
  <c r="H213" i="11"/>
  <c r="H285" i="11" s="1"/>
  <c r="H357" i="11" s="1"/>
  <c r="H429" i="11" s="1"/>
  <c r="H217" i="11"/>
  <c r="H289" i="11" s="1"/>
  <c r="H361" i="11" s="1"/>
  <c r="H433" i="11" s="1"/>
  <c r="H221" i="11"/>
  <c r="H293" i="11" s="1"/>
  <c r="H365" i="11" s="1"/>
  <c r="H437" i="11" s="1"/>
  <c r="H225" i="11"/>
  <c r="H297" i="11" s="1"/>
  <c r="H369" i="11" s="1"/>
  <c r="H441" i="11" s="1"/>
  <c r="H229" i="11"/>
  <c r="H301" i="11" s="1"/>
  <c r="H373" i="11" s="1"/>
  <c r="H445" i="11" s="1"/>
  <c r="H233" i="11"/>
  <c r="H305" i="11" s="1"/>
  <c r="H377" i="11" s="1"/>
  <c r="H449" i="11" s="1"/>
  <c r="H237" i="11"/>
  <c r="H309" i="11" s="1"/>
  <c r="H381" i="11" s="1"/>
  <c r="H453" i="11" s="1"/>
  <c r="X178" i="36"/>
  <c r="X250" i="36" s="1"/>
  <c r="X322" i="36" s="1"/>
  <c r="X394" i="36" s="1"/>
  <c r="X240" i="37"/>
  <c r="X312" i="37" s="1"/>
  <c r="X384" i="37" s="1"/>
  <c r="X456" i="37" s="1"/>
  <c r="X239" i="37"/>
  <c r="X311" i="37" s="1"/>
  <c r="X383" i="37" s="1"/>
  <c r="X455" i="37" s="1"/>
  <c r="X226" i="37"/>
  <c r="X298" i="37" s="1"/>
  <c r="X370" i="37" s="1"/>
  <c r="X442" i="37" s="1"/>
  <c r="X178" i="38"/>
  <c r="X250" i="38" s="1"/>
  <c r="X322" i="38" s="1"/>
  <c r="X394" i="38" s="1"/>
  <c r="O408" i="11"/>
  <c r="U165" i="37"/>
  <c r="X221" i="11"/>
  <c r="X293" i="11" s="1"/>
  <c r="X365" i="11" s="1"/>
  <c r="X437" i="11" s="1"/>
  <c r="L146" i="37"/>
  <c r="L138" i="37"/>
  <c r="L130" i="37"/>
  <c r="L122" i="37"/>
  <c r="L114" i="37"/>
  <c r="L106" i="37"/>
  <c r="L98" i="37"/>
  <c r="L90" i="37"/>
  <c r="X201" i="11"/>
  <c r="X273" i="11" s="1"/>
  <c r="X345" i="11" s="1"/>
  <c r="X417" i="11" s="1"/>
  <c r="X216" i="11"/>
  <c r="X288" i="11" s="1"/>
  <c r="X360" i="11" s="1"/>
  <c r="X432" i="11" s="1"/>
  <c r="L149" i="36"/>
  <c r="L449" i="36" s="1"/>
  <c r="L138" i="36"/>
  <c r="L438" i="36" s="1"/>
  <c r="L130" i="36"/>
  <c r="L430" i="36" s="1"/>
  <c r="L122" i="36"/>
  <c r="L422" i="36" s="1"/>
  <c r="L114" i="36"/>
  <c r="L414" i="36" s="1"/>
  <c r="L106" i="36"/>
  <c r="L406" i="36" s="1"/>
  <c r="L98" i="36"/>
  <c r="L398" i="36" s="1"/>
  <c r="L90" i="36"/>
  <c r="L390" i="36" s="1"/>
  <c r="X211" i="11"/>
  <c r="X283" i="11" s="1"/>
  <c r="X355" i="11" s="1"/>
  <c r="X427" i="11" s="1"/>
  <c r="O417" i="37"/>
  <c r="O448" i="37"/>
  <c r="O390" i="37"/>
  <c r="O422" i="37"/>
  <c r="O391" i="36"/>
  <c r="H172" i="37"/>
  <c r="H244" i="37" s="1"/>
  <c r="H316" i="37" s="1"/>
  <c r="H388" i="37" s="1"/>
  <c r="H176" i="37"/>
  <c r="H248" i="37" s="1"/>
  <c r="H320" i="37" s="1"/>
  <c r="H392" i="37" s="1"/>
  <c r="H180" i="37"/>
  <c r="H252" i="37" s="1"/>
  <c r="H324" i="37" s="1"/>
  <c r="H396" i="37" s="1"/>
  <c r="H184" i="37"/>
  <c r="H256" i="37" s="1"/>
  <c r="H328" i="37" s="1"/>
  <c r="H400" i="37" s="1"/>
  <c r="H188" i="37"/>
  <c r="H260" i="37" s="1"/>
  <c r="H332" i="37" s="1"/>
  <c r="H404" i="37" s="1"/>
  <c r="H192" i="37"/>
  <c r="H264" i="37" s="1"/>
  <c r="H336" i="37" s="1"/>
  <c r="H408" i="37" s="1"/>
  <c r="H196" i="37"/>
  <c r="H268" i="37" s="1"/>
  <c r="H340" i="37" s="1"/>
  <c r="H412" i="37" s="1"/>
  <c r="H200" i="37"/>
  <c r="H272" i="37" s="1"/>
  <c r="H344" i="37" s="1"/>
  <c r="H416" i="37" s="1"/>
  <c r="H204" i="37"/>
  <c r="H276" i="37" s="1"/>
  <c r="H348" i="37" s="1"/>
  <c r="H420" i="37" s="1"/>
  <c r="H208" i="37"/>
  <c r="H280" i="37" s="1"/>
  <c r="H352" i="37" s="1"/>
  <c r="H424" i="37" s="1"/>
  <c r="H212" i="37"/>
  <c r="H284" i="37" s="1"/>
  <c r="H356" i="37" s="1"/>
  <c r="H428" i="37" s="1"/>
  <c r="H216" i="37"/>
  <c r="H288" i="37" s="1"/>
  <c r="H360" i="37" s="1"/>
  <c r="H432" i="37" s="1"/>
  <c r="H220" i="37"/>
  <c r="H292" i="37" s="1"/>
  <c r="H364" i="37" s="1"/>
  <c r="H436" i="37" s="1"/>
  <c r="H224" i="37"/>
  <c r="H296" i="37" s="1"/>
  <c r="H368" i="37" s="1"/>
  <c r="H440" i="37" s="1"/>
  <c r="H228" i="37"/>
  <c r="H300" i="37" s="1"/>
  <c r="H372" i="37" s="1"/>
  <c r="H444" i="37" s="1"/>
  <c r="H232" i="37"/>
  <c r="H304" i="37" s="1"/>
  <c r="H376" i="37" s="1"/>
  <c r="H448" i="37" s="1"/>
  <c r="H236" i="37"/>
  <c r="H308" i="37" s="1"/>
  <c r="H380" i="37" s="1"/>
  <c r="H452" i="37" s="1"/>
  <c r="X222" i="11"/>
  <c r="X294" i="11" s="1"/>
  <c r="X366" i="11" s="1"/>
  <c r="X438" i="11" s="1"/>
  <c r="L149" i="37"/>
  <c r="L141" i="37"/>
  <c r="L133" i="37"/>
  <c r="L125" i="37"/>
  <c r="L117" i="37"/>
  <c r="L109" i="37"/>
  <c r="L101" i="37"/>
  <c r="L93" i="37"/>
  <c r="L153" i="37"/>
  <c r="L128" i="11"/>
  <c r="L428" i="11" s="1"/>
  <c r="L120" i="11"/>
  <c r="L420" i="11" s="1"/>
  <c r="L112" i="11"/>
  <c r="L412" i="11" s="1"/>
  <c r="L104" i="11"/>
  <c r="L404" i="11" s="1"/>
  <c r="L96" i="11"/>
  <c r="L396" i="11" s="1"/>
  <c r="X206" i="36"/>
  <c r="X278" i="36" s="1"/>
  <c r="X350" i="36" s="1"/>
  <c r="X422" i="36" s="1"/>
  <c r="J172" i="37"/>
  <c r="J176" i="37"/>
  <c r="J248" i="37" s="1"/>
  <c r="J320" i="37" s="1"/>
  <c r="J392" i="37" s="1"/>
  <c r="J180" i="37"/>
  <c r="J252" i="37" s="1"/>
  <c r="J324" i="37" s="1"/>
  <c r="J396" i="37" s="1"/>
  <c r="J184" i="37"/>
  <c r="J256" i="37" s="1"/>
  <c r="J328" i="37" s="1"/>
  <c r="J400" i="37" s="1"/>
  <c r="J188" i="37"/>
  <c r="J260" i="37" s="1"/>
  <c r="J332" i="37" s="1"/>
  <c r="J404" i="37" s="1"/>
  <c r="J192" i="37"/>
  <c r="J264" i="37" s="1"/>
  <c r="J336" i="37" s="1"/>
  <c r="J408" i="37" s="1"/>
  <c r="J196" i="37"/>
  <c r="J268" i="37" s="1"/>
  <c r="J340" i="37" s="1"/>
  <c r="J412" i="37" s="1"/>
  <c r="J200" i="37"/>
  <c r="J272" i="37" s="1"/>
  <c r="J344" i="37" s="1"/>
  <c r="J416" i="37" s="1"/>
  <c r="J204" i="37"/>
  <c r="J276" i="37" s="1"/>
  <c r="J348" i="37" s="1"/>
  <c r="J420" i="37" s="1"/>
  <c r="J208" i="37"/>
  <c r="J280" i="37" s="1"/>
  <c r="J352" i="37" s="1"/>
  <c r="J424" i="37" s="1"/>
  <c r="J212" i="37"/>
  <c r="J284" i="37" s="1"/>
  <c r="J356" i="37" s="1"/>
  <c r="J428" i="37" s="1"/>
  <c r="J216" i="37"/>
  <c r="J288" i="37" s="1"/>
  <c r="J360" i="37" s="1"/>
  <c r="J432" i="37" s="1"/>
  <c r="J220" i="37"/>
  <c r="J292" i="37" s="1"/>
  <c r="J364" i="37" s="1"/>
  <c r="J436" i="37" s="1"/>
  <c r="J224" i="37"/>
  <c r="J296" i="37" s="1"/>
  <c r="J368" i="37" s="1"/>
  <c r="J440" i="37" s="1"/>
  <c r="J228" i="37"/>
  <c r="J300" i="37" s="1"/>
  <c r="J372" i="37" s="1"/>
  <c r="J444" i="37" s="1"/>
  <c r="J232" i="37"/>
  <c r="J304" i="37" s="1"/>
  <c r="J376" i="37" s="1"/>
  <c r="J448" i="37" s="1"/>
  <c r="J236" i="37"/>
  <c r="J308" i="37" s="1"/>
  <c r="J380" i="37" s="1"/>
  <c r="J452" i="37" s="1"/>
  <c r="J238" i="37"/>
  <c r="J310" i="37" s="1"/>
  <c r="J382" i="37" s="1"/>
  <c r="J454" i="37" s="1"/>
  <c r="K173" i="37"/>
  <c r="K245" i="37" s="1"/>
  <c r="K317" i="37" s="1"/>
  <c r="K389" i="37" s="1"/>
  <c r="K177" i="37"/>
  <c r="K249" i="37" s="1"/>
  <c r="K321" i="37" s="1"/>
  <c r="K393" i="37" s="1"/>
  <c r="K181" i="37"/>
  <c r="K253" i="37" s="1"/>
  <c r="K325" i="37" s="1"/>
  <c r="K397" i="37" s="1"/>
  <c r="K185" i="37"/>
  <c r="K257" i="37" s="1"/>
  <c r="K329" i="37" s="1"/>
  <c r="K401" i="37" s="1"/>
  <c r="K189" i="37"/>
  <c r="K261" i="37" s="1"/>
  <c r="K333" i="37" s="1"/>
  <c r="K405" i="37" s="1"/>
  <c r="K193" i="37"/>
  <c r="K265" i="37" s="1"/>
  <c r="K337" i="37" s="1"/>
  <c r="K409" i="37" s="1"/>
  <c r="K197" i="37"/>
  <c r="K269" i="37" s="1"/>
  <c r="K341" i="37" s="1"/>
  <c r="K413" i="37" s="1"/>
  <c r="K201" i="37"/>
  <c r="K273" i="37" s="1"/>
  <c r="K345" i="37" s="1"/>
  <c r="K417" i="37" s="1"/>
  <c r="K205" i="37"/>
  <c r="K277" i="37" s="1"/>
  <c r="K349" i="37" s="1"/>
  <c r="K421" i="37" s="1"/>
  <c r="K209" i="37"/>
  <c r="K281" i="37" s="1"/>
  <c r="K353" i="37" s="1"/>
  <c r="K425" i="37" s="1"/>
  <c r="K213" i="37"/>
  <c r="K285" i="37" s="1"/>
  <c r="K357" i="37" s="1"/>
  <c r="K429" i="37" s="1"/>
  <c r="K217" i="37"/>
  <c r="K289" i="37" s="1"/>
  <c r="K361" i="37" s="1"/>
  <c r="K433" i="37" s="1"/>
  <c r="K221" i="37"/>
  <c r="K293" i="37" s="1"/>
  <c r="K365" i="37" s="1"/>
  <c r="K437" i="37" s="1"/>
  <c r="K225" i="37"/>
  <c r="K297" i="37" s="1"/>
  <c r="K369" i="37" s="1"/>
  <c r="K441" i="37" s="1"/>
  <c r="K229" i="37"/>
  <c r="K301" i="37" s="1"/>
  <c r="K373" i="37" s="1"/>
  <c r="K445" i="37" s="1"/>
  <c r="K233" i="37"/>
  <c r="K305" i="37" s="1"/>
  <c r="K377" i="37" s="1"/>
  <c r="K449" i="37" s="1"/>
  <c r="K237" i="37"/>
  <c r="K309" i="37" s="1"/>
  <c r="K381" i="37" s="1"/>
  <c r="K453" i="37" s="1"/>
  <c r="W171" i="36"/>
  <c r="W243" i="36" s="1"/>
  <c r="W315" i="36" s="1"/>
  <c r="W387" i="36" s="1"/>
  <c r="W175" i="36"/>
  <c r="W247" i="36" s="1"/>
  <c r="W319" i="36" s="1"/>
  <c r="W391" i="36" s="1"/>
  <c r="W179" i="36"/>
  <c r="W251" i="36" s="1"/>
  <c r="W323" i="36" s="1"/>
  <c r="W395" i="36" s="1"/>
  <c r="W183" i="36"/>
  <c r="W255" i="36" s="1"/>
  <c r="W327" i="36" s="1"/>
  <c r="W399" i="36" s="1"/>
  <c r="W187" i="36"/>
  <c r="W259" i="36" s="1"/>
  <c r="W331" i="36" s="1"/>
  <c r="W403" i="36" s="1"/>
  <c r="W191" i="36"/>
  <c r="W263" i="36" s="1"/>
  <c r="W335" i="36" s="1"/>
  <c r="W407" i="36" s="1"/>
  <c r="W195" i="36"/>
  <c r="W267" i="36" s="1"/>
  <c r="W339" i="36" s="1"/>
  <c r="W411" i="36" s="1"/>
  <c r="W199" i="36"/>
  <c r="W271" i="36" s="1"/>
  <c r="W343" i="36" s="1"/>
  <c r="W415" i="36" s="1"/>
  <c r="W203" i="36"/>
  <c r="W275" i="36" s="1"/>
  <c r="W347" i="36" s="1"/>
  <c r="W419" i="36" s="1"/>
  <c r="W207" i="36"/>
  <c r="W279" i="36" s="1"/>
  <c r="W351" i="36" s="1"/>
  <c r="W423" i="36" s="1"/>
  <c r="W211" i="36"/>
  <c r="W283" i="36" s="1"/>
  <c r="W355" i="36" s="1"/>
  <c r="W427" i="36" s="1"/>
  <c r="W215" i="36"/>
  <c r="W287" i="36" s="1"/>
  <c r="W359" i="36" s="1"/>
  <c r="W431" i="36" s="1"/>
  <c r="W219" i="36"/>
  <c r="W291" i="36" s="1"/>
  <c r="W363" i="36" s="1"/>
  <c r="W435" i="36" s="1"/>
  <c r="W223" i="36"/>
  <c r="W295" i="36" s="1"/>
  <c r="W367" i="36" s="1"/>
  <c r="W439" i="36" s="1"/>
  <c r="W227" i="36"/>
  <c r="W299" i="36" s="1"/>
  <c r="W371" i="36" s="1"/>
  <c r="W443" i="36" s="1"/>
  <c r="W231" i="36"/>
  <c r="W303" i="36" s="1"/>
  <c r="W375" i="36" s="1"/>
  <c r="W447" i="36" s="1"/>
  <c r="W235" i="36"/>
  <c r="W307" i="36" s="1"/>
  <c r="W379" i="36" s="1"/>
  <c r="W451" i="36" s="1"/>
  <c r="W239" i="36"/>
  <c r="W311" i="36" s="1"/>
  <c r="W383" i="36" s="1"/>
  <c r="W455" i="36" s="1"/>
  <c r="X229" i="36"/>
  <c r="X301" i="36" s="1"/>
  <c r="X373" i="36" s="1"/>
  <c r="X445" i="36" s="1"/>
  <c r="W170" i="38"/>
  <c r="W242" i="38" s="1"/>
  <c r="W314" i="38" s="1"/>
  <c r="W386" i="38" s="1"/>
  <c r="W174" i="38"/>
  <c r="W246" i="38" s="1"/>
  <c r="W318" i="38" s="1"/>
  <c r="W390" i="38" s="1"/>
  <c r="W178" i="38"/>
  <c r="W250" i="38" s="1"/>
  <c r="W322" i="38" s="1"/>
  <c r="W394" i="38" s="1"/>
  <c r="W182" i="38"/>
  <c r="W254" i="38" s="1"/>
  <c r="W326" i="38" s="1"/>
  <c r="W398" i="38" s="1"/>
  <c r="W186" i="38"/>
  <c r="W258" i="38" s="1"/>
  <c r="W330" i="38" s="1"/>
  <c r="W402" i="38" s="1"/>
  <c r="W190" i="38"/>
  <c r="W262" i="38" s="1"/>
  <c r="W334" i="38" s="1"/>
  <c r="W406" i="38" s="1"/>
  <c r="W194" i="38"/>
  <c r="W266" i="38" s="1"/>
  <c r="W338" i="38" s="1"/>
  <c r="W410" i="38" s="1"/>
  <c r="W198" i="38"/>
  <c r="W270" i="38" s="1"/>
  <c r="W342" i="38" s="1"/>
  <c r="W414" i="38" s="1"/>
  <c r="W202" i="38"/>
  <c r="W274" i="38" s="1"/>
  <c r="W346" i="38" s="1"/>
  <c r="W418" i="38" s="1"/>
  <c r="W206" i="38"/>
  <c r="W278" i="38" s="1"/>
  <c r="W350" i="38" s="1"/>
  <c r="W422" i="38" s="1"/>
  <c r="W210" i="38"/>
  <c r="W282" i="38" s="1"/>
  <c r="W354" i="38" s="1"/>
  <c r="W426" i="38" s="1"/>
  <c r="W214" i="38"/>
  <c r="W286" i="38" s="1"/>
  <c r="W358" i="38" s="1"/>
  <c r="W430" i="38" s="1"/>
  <c r="W218" i="38"/>
  <c r="W290" i="38" s="1"/>
  <c r="W362" i="38" s="1"/>
  <c r="W434" i="38" s="1"/>
  <c r="W222" i="38"/>
  <c r="W294" i="38" s="1"/>
  <c r="W366" i="38" s="1"/>
  <c r="W438" i="38" s="1"/>
  <c r="W226" i="38"/>
  <c r="W298" i="38" s="1"/>
  <c r="W370" i="38" s="1"/>
  <c r="W442" i="38" s="1"/>
  <c r="W230" i="38"/>
  <c r="W302" i="38" s="1"/>
  <c r="W374" i="38" s="1"/>
  <c r="W446" i="38" s="1"/>
  <c r="W234" i="38"/>
  <c r="W306" i="38" s="1"/>
  <c r="W378" i="38" s="1"/>
  <c r="W450" i="38" s="1"/>
  <c r="W238" i="38"/>
  <c r="W310" i="38" s="1"/>
  <c r="W382" i="38" s="1"/>
  <c r="W454" i="38" s="1"/>
  <c r="X191" i="11"/>
  <c r="X263" i="11" s="1"/>
  <c r="X335" i="11" s="1"/>
  <c r="X407" i="11" s="1"/>
  <c r="X179" i="11"/>
  <c r="X251" i="11" s="1"/>
  <c r="X323" i="11" s="1"/>
  <c r="X395" i="11" s="1"/>
  <c r="V165" i="36"/>
  <c r="X195" i="36"/>
  <c r="X267" i="36" s="1"/>
  <c r="X339" i="36" s="1"/>
  <c r="X411" i="36" s="1"/>
  <c r="I172" i="36"/>
  <c r="I244" i="36" s="1"/>
  <c r="I316" i="36" s="1"/>
  <c r="I388" i="36" s="1"/>
  <c r="I176" i="36"/>
  <c r="I248" i="36" s="1"/>
  <c r="I320" i="36" s="1"/>
  <c r="I392" i="36" s="1"/>
  <c r="I180" i="36"/>
  <c r="I252" i="36" s="1"/>
  <c r="I324" i="36" s="1"/>
  <c r="I396" i="36" s="1"/>
  <c r="I184" i="36"/>
  <c r="I256" i="36" s="1"/>
  <c r="I328" i="36" s="1"/>
  <c r="I400" i="36" s="1"/>
  <c r="I188" i="36"/>
  <c r="I260" i="36" s="1"/>
  <c r="I332" i="36" s="1"/>
  <c r="I404" i="36" s="1"/>
  <c r="I192" i="36"/>
  <c r="I264" i="36" s="1"/>
  <c r="I336" i="36" s="1"/>
  <c r="I408" i="36" s="1"/>
  <c r="I196" i="36"/>
  <c r="I268" i="36" s="1"/>
  <c r="I340" i="36" s="1"/>
  <c r="I412" i="36" s="1"/>
  <c r="I200" i="36"/>
  <c r="I272" i="36" s="1"/>
  <c r="I344" i="36" s="1"/>
  <c r="I416" i="36" s="1"/>
  <c r="I204" i="36"/>
  <c r="I276" i="36" s="1"/>
  <c r="I348" i="36" s="1"/>
  <c r="I420" i="36" s="1"/>
  <c r="I208" i="36"/>
  <c r="I280" i="36" s="1"/>
  <c r="I352" i="36" s="1"/>
  <c r="I424" i="36" s="1"/>
  <c r="I212" i="36"/>
  <c r="I284" i="36" s="1"/>
  <c r="I356" i="36" s="1"/>
  <c r="I428" i="36" s="1"/>
  <c r="I216" i="36"/>
  <c r="I288" i="36" s="1"/>
  <c r="I360" i="36" s="1"/>
  <c r="I432" i="36" s="1"/>
  <c r="I220" i="36"/>
  <c r="I292" i="36" s="1"/>
  <c r="I364" i="36" s="1"/>
  <c r="I436" i="36" s="1"/>
  <c r="I224" i="36"/>
  <c r="I296" i="36" s="1"/>
  <c r="I368" i="36" s="1"/>
  <c r="I440" i="36" s="1"/>
  <c r="I228" i="36"/>
  <c r="I300" i="36" s="1"/>
  <c r="I372" i="36" s="1"/>
  <c r="I444" i="36" s="1"/>
  <c r="I232" i="36"/>
  <c r="I304" i="36" s="1"/>
  <c r="I376" i="36" s="1"/>
  <c r="I448" i="36" s="1"/>
  <c r="I236" i="36"/>
  <c r="I308" i="36" s="1"/>
  <c r="I380" i="36" s="1"/>
  <c r="I452" i="36" s="1"/>
  <c r="I240" i="36"/>
  <c r="I312" i="36" s="1"/>
  <c r="I384" i="36" s="1"/>
  <c r="I456" i="36" s="1"/>
  <c r="X236" i="11"/>
  <c r="X308" i="11" s="1"/>
  <c r="X380" i="11" s="1"/>
  <c r="X452" i="11" s="1"/>
  <c r="X228" i="36"/>
  <c r="X300" i="36" s="1"/>
  <c r="X372" i="36" s="1"/>
  <c r="X444" i="36" s="1"/>
  <c r="X232" i="11"/>
  <c r="X304" i="11" s="1"/>
  <c r="X376" i="11" s="1"/>
  <c r="X448" i="11" s="1"/>
  <c r="X235" i="36"/>
  <c r="X307" i="36" s="1"/>
  <c r="X379" i="36" s="1"/>
  <c r="X451" i="36" s="1"/>
  <c r="X213" i="11"/>
  <c r="X285" i="11" s="1"/>
  <c r="X357" i="11" s="1"/>
  <c r="X429" i="11" s="1"/>
  <c r="X227" i="11"/>
  <c r="X299" i="11" s="1"/>
  <c r="X371" i="11" s="1"/>
  <c r="X443" i="11" s="1"/>
  <c r="U165" i="11"/>
  <c r="X180" i="11"/>
  <c r="X252" i="11" s="1"/>
  <c r="X324" i="11" s="1"/>
  <c r="X396" i="11" s="1"/>
  <c r="X210" i="36"/>
  <c r="X282" i="36" s="1"/>
  <c r="X354" i="36" s="1"/>
  <c r="X426" i="36" s="1"/>
  <c r="W170" i="37"/>
  <c r="W242" i="37" s="1"/>
  <c r="W314" i="37" s="1"/>
  <c r="W386" i="37" s="1"/>
  <c r="W174" i="37"/>
  <c r="W246" i="37" s="1"/>
  <c r="W318" i="37" s="1"/>
  <c r="W390" i="37" s="1"/>
  <c r="W178" i="37"/>
  <c r="W250" i="37" s="1"/>
  <c r="W322" i="37" s="1"/>
  <c r="W394" i="37" s="1"/>
  <c r="W182" i="37"/>
  <c r="W254" i="37" s="1"/>
  <c r="W326" i="37" s="1"/>
  <c r="W398" i="37" s="1"/>
  <c r="W186" i="37"/>
  <c r="W258" i="37" s="1"/>
  <c r="W330" i="37" s="1"/>
  <c r="W402" i="37" s="1"/>
  <c r="W190" i="37"/>
  <c r="W262" i="37" s="1"/>
  <c r="W334" i="37" s="1"/>
  <c r="W406" i="37" s="1"/>
  <c r="W194" i="37"/>
  <c r="W266" i="37" s="1"/>
  <c r="W338" i="37" s="1"/>
  <c r="W410" i="37" s="1"/>
  <c r="W198" i="37"/>
  <c r="W270" i="37" s="1"/>
  <c r="W342" i="37" s="1"/>
  <c r="W414" i="37" s="1"/>
  <c r="W202" i="37"/>
  <c r="W274" i="37" s="1"/>
  <c r="W346" i="37" s="1"/>
  <c r="W418" i="37" s="1"/>
  <c r="W206" i="37"/>
  <c r="W278" i="37" s="1"/>
  <c r="W350" i="37" s="1"/>
  <c r="W422" i="37" s="1"/>
  <c r="W210" i="37"/>
  <c r="W282" i="37" s="1"/>
  <c r="W354" i="37" s="1"/>
  <c r="W426" i="37" s="1"/>
  <c r="W214" i="37"/>
  <c r="W286" i="37" s="1"/>
  <c r="W358" i="37" s="1"/>
  <c r="W430" i="37" s="1"/>
  <c r="W218" i="37"/>
  <c r="W290" i="37" s="1"/>
  <c r="W362" i="37" s="1"/>
  <c r="W434" i="37" s="1"/>
  <c r="W222" i="37"/>
  <c r="W294" i="37" s="1"/>
  <c r="W366" i="37" s="1"/>
  <c r="W438" i="37" s="1"/>
  <c r="W226" i="37"/>
  <c r="W298" i="37" s="1"/>
  <c r="W370" i="37" s="1"/>
  <c r="W442" i="37" s="1"/>
  <c r="W230" i="37"/>
  <c r="W302" i="37" s="1"/>
  <c r="W374" i="37" s="1"/>
  <c r="W446" i="37" s="1"/>
  <c r="W234" i="37"/>
  <c r="W306" i="37" s="1"/>
  <c r="W378" i="37" s="1"/>
  <c r="W450" i="37" s="1"/>
  <c r="W238" i="37"/>
  <c r="W310" i="37" s="1"/>
  <c r="W382" i="37" s="1"/>
  <c r="W454" i="37" s="1"/>
  <c r="X226" i="11"/>
  <c r="X298" i="11" s="1"/>
  <c r="X370" i="11" s="1"/>
  <c r="X442" i="11" s="1"/>
  <c r="H172" i="36"/>
  <c r="H176" i="36"/>
  <c r="H180" i="36"/>
  <c r="H184" i="36"/>
  <c r="H188" i="36"/>
  <c r="H192" i="36"/>
  <c r="H196" i="36"/>
  <c r="H200" i="36"/>
  <c r="H204" i="36"/>
  <c r="H208" i="36"/>
  <c r="H212" i="36"/>
  <c r="H216" i="36"/>
  <c r="H220" i="36"/>
  <c r="H224" i="36"/>
  <c r="H228" i="36"/>
  <c r="H232" i="36"/>
  <c r="H236" i="36"/>
  <c r="H240" i="36"/>
  <c r="X233" i="36"/>
  <c r="X305" i="36" s="1"/>
  <c r="X377" i="36" s="1"/>
  <c r="X449" i="36" s="1"/>
  <c r="X171" i="36"/>
  <c r="X243" i="36" s="1"/>
  <c r="X315" i="36" s="1"/>
  <c r="X387" i="36" s="1"/>
  <c r="I171" i="38"/>
  <c r="I175" i="38"/>
  <c r="I179" i="38"/>
  <c r="I183" i="38"/>
  <c r="I187" i="38"/>
  <c r="I191" i="38"/>
  <c r="I195" i="38"/>
  <c r="I199" i="38"/>
  <c r="I203" i="38"/>
  <c r="I207" i="38"/>
  <c r="I211" i="38"/>
  <c r="I215" i="38"/>
  <c r="I219" i="38"/>
  <c r="I223" i="38"/>
  <c r="I227" i="38"/>
  <c r="I231" i="38"/>
  <c r="I235" i="38"/>
  <c r="I239" i="38"/>
  <c r="X205" i="11"/>
  <c r="X277" i="11" s="1"/>
  <c r="X349" i="11" s="1"/>
  <c r="X421" i="11" s="1"/>
  <c r="L151" i="37"/>
  <c r="L143" i="37"/>
  <c r="L135" i="37"/>
  <c r="L127" i="37"/>
  <c r="L119" i="37"/>
  <c r="L111" i="37"/>
  <c r="BZ29" i="35" s="1"/>
  <c r="X202" i="37"/>
  <c r="X274" i="37" s="1"/>
  <c r="X346" i="37" s="1"/>
  <c r="X418" i="37" s="1"/>
  <c r="X183" i="11"/>
  <c r="X255" i="11" s="1"/>
  <c r="X327" i="11" s="1"/>
  <c r="X399" i="11" s="1"/>
  <c r="X219" i="36"/>
  <c r="X291" i="36" s="1"/>
  <c r="X363" i="36" s="1"/>
  <c r="X435" i="36" s="1"/>
  <c r="X232" i="36"/>
  <c r="X304" i="36" s="1"/>
  <c r="X376" i="36" s="1"/>
  <c r="X448" i="36" s="1"/>
  <c r="X229" i="37"/>
  <c r="X301" i="37" s="1"/>
  <c r="X373" i="37" s="1"/>
  <c r="X445" i="37" s="1"/>
  <c r="X200" i="38"/>
  <c r="X272" i="38" s="1"/>
  <c r="X344" i="38" s="1"/>
  <c r="X416" i="38" s="1"/>
  <c r="X198" i="11"/>
  <c r="X270" i="11" s="1"/>
  <c r="X342" i="11" s="1"/>
  <c r="X414" i="11" s="1"/>
  <c r="H170" i="11"/>
  <c r="H242" i="11" s="1"/>
  <c r="H314" i="11" s="1"/>
  <c r="H386" i="11" s="1"/>
  <c r="H174" i="11"/>
  <c r="H246" i="11" s="1"/>
  <c r="H318" i="11" s="1"/>
  <c r="H390" i="11" s="1"/>
  <c r="H178" i="11"/>
  <c r="H250" i="11" s="1"/>
  <c r="H322" i="11" s="1"/>
  <c r="H394" i="11" s="1"/>
  <c r="H182" i="11"/>
  <c r="H254" i="11" s="1"/>
  <c r="H326" i="11" s="1"/>
  <c r="H398" i="11" s="1"/>
  <c r="H186" i="11"/>
  <c r="H258" i="11" s="1"/>
  <c r="H330" i="11" s="1"/>
  <c r="H402" i="11" s="1"/>
  <c r="H190" i="11"/>
  <c r="H262" i="11" s="1"/>
  <c r="H334" i="11" s="1"/>
  <c r="H406" i="11" s="1"/>
  <c r="H194" i="11"/>
  <c r="H266" i="11" s="1"/>
  <c r="H338" i="11" s="1"/>
  <c r="H410" i="11" s="1"/>
  <c r="H198" i="11"/>
  <c r="H270" i="11" s="1"/>
  <c r="H342" i="11" s="1"/>
  <c r="H414" i="11" s="1"/>
  <c r="H202" i="11"/>
  <c r="H274" i="11" s="1"/>
  <c r="H346" i="11" s="1"/>
  <c r="H418" i="11" s="1"/>
  <c r="H206" i="11"/>
  <c r="H278" i="11" s="1"/>
  <c r="H350" i="11" s="1"/>
  <c r="H422" i="11" s="1"/>
  <c r="H210" i="11"/>
  <c r="H282" i="11" s="1"/>
  <c r="H354" i="11" s="1"/>
  <c r="H426" i="11" s="1"/>
  <c r="H214" i="11"/>
  <c r="H286" i="11" s="1"/>
  <c r="H358" i="11" s="1"/>
  <c r="H430" i="11" s="1"/>
  <c r="H218" i="11"/>
  <c r="H290" i="11" s="1"/>
  <c r="H362" i="11" s="1"/>
  <c r="H434" i="11" s="1"/>
  <c r="H222" i="11"/>
  <c r="H294" i="11" s="1"/>
  <c r="H366" i="11" s="1"/>
  <c r="H438" i="11" s="1"/>
  <c r="H226" i="11"/>
  <c r="H298" i="11" s="1"/>
  <c r="H370" i="11" s="1"/>
  <c r="H442" i="11" s="1"/>
  <c r="H230" i="11"/>
  <c r="H302" i="11" s="1"/>
  <c r="H374" i="11" s="1"/>
  <c r="H446" i="11" s="1"/>
  <c r="H234" i="11"/>
  <c r="H306" i="11" s="1"/>
  <c r="H378" i="11" s="1"/>
  <c r="H450" i="11" s="1"/>
  <c r="H238" i="11"/>
  <c r="H310" i="11" s="1"/>
  <c r="H382" i="11" s="1"/>
  <c r="H454" i="11" s="1"/>
  <c r="X196" i="11"/>
  <c r="X268" i="11" s="1"/>
  <c r="X340" i="11" s="1"/>
  <c r="X412" i="11" s="1"/>
  <c r="X197" i="36"/>
  <c r="X269" i="36" s="1"/>
  <c r="X341" i="36" s="1"/>
  <c r="X413" i="36" s="1"/>
  <c r="X197" i="38"/>
  <c r="X269" i="38" s="1"/>
  <c r="X341" i="38" s="1"/>
  <c r="X413" i="38" s="1"/>
  <c r="X235" i="11"/>
  <c r="X307" i="11" s="1"/>
  <c r="X379" i="11" s="1"/>
  <c r="X451" i="11" s="1"/>
  <c r="X218" i="11"/>
  <c r="X290" i="11" s="1"/>
  <c r="X362" i="11" s="1"/>
  <c r="X434" i="11" s="1"/>
  <c r="X212" i="11"/>
  <c r="X284" i="11" s="1"/>
  <c r="X356" i="11" s="1"/>
  <c r="X428" i="11" s="1"/>
  <c r="O436" i="37"/>
  <c r="O415" i="37"/>
  <c r="X193" i="11"/>
  <c r="X265" i="11" s="1"/>
  <c r="X337" i="11" s="1"/>
  <c r="X409" i="11" s="1"/>
  <c r="X223" i="11"/>
  <c r="X295" i="11" s="1"/>
  <c r="X367" i="11" s="1"/>
  <c r="X439" i="11" s="1"/>
  <c r="O414" i="36"/>
  <c r="O401" i="36"/>
  <c r="O417" i="36"/>
  <c r="AR383" i="37"/>
  <c r="AR379" i="37"/>
  <c r="AR375" i="37"/>
  <c r="AR371" i="37"/>
  <c r="AR367" i="37"/>
  <c r="AR363" i="37"/>
  <c r="AR359" i="37"/>
  <c r="AR355" i="37"/>
  <c r="AR351" i="37"/>
  <c r="AR347" i="37"/>
  <c r="AR343" i="37"/>
  <c r="AR339" i="37"/>
  <c r="AR335" i="37"/>
  <c r="AR331" i="37"/>
  <c r="AR327" i="37"/>
  <c r="AR323" i="37"/>
  <c r="AR319" i="37"/>
  <c r="AR315" i="37"/>
  <c r="AR380" i="37"/>
  <c r="AR376" i="37"/>
  <c r="AR372" i="37"/>
  <c r="AR368" i="37"/>
  <c r="AR364" i="37"/>
  <c r="AR360" i="37"/>
  <c r="AR356" i="37"/>
  <c r="AR352" i="37"/>
  <c r="AR348" i="37"/>
  <c r="AR344" i="37"/>
  <c r="AR340" i="37"/>
  <c r="AR336" i="37"/>
  <c r="AR332" i="37"/>
  <c r="AR328" i="37"/>
  <c r="AR324" i="37"/>
  <c r="AR320" i="37"/>
  <c r="AR316" i="37"/>
  <c r="AR381" i="37"/>
  <c r="AR377" i="37"/>
  <c r="AR373" i="37"/>
  <c r="AR369" i="37"/>
  <c r="AR365" i="37"/>
  <c r="AR361" i="37"/>
  <c r="AR357" i="37"/>
  <c r="AR353" i="37"/>
  <c r="AR349" i="37"/>
  <c r="AR345" i="37"/>
  <c r="AR341" i="37"/>
  <c r="AR337" i="37"/>
  <c r="AR333" i="37"/>
  <c r="AR329" i="37"/>
  <c r="AR325" i="37"/>
  <c r="AR321" i="37"/>
  <c r="AR384" i="37"/>
  <c r="AR382" i="37"/>
  <c r="AR378" i="37"/>
  <c r="AR374" i="37"/>
  <c r="AR370" i="37"/>
  <c r="AR366" i="37"/>
  <c r="AR362" i="37"/>
  <c r="AR358" i="37"/>
  <c r="AR354" i="37"/>
  <c r="AR350" i="37"/>
  <c r="AR346" i="37"/>
  <c r="AR342" i="37"/>
  <c r="AR338" i="37"/>
  <c r="AR334" i="37"/>
  <c r="AR330" i="37"/>
  <c r="AR326" i="37"/>
  <c r="AR322" i="37"/>
  <c r="AR318" i="37"/>
  <c r="AR314" i="37"/>
  <c r="AR317" i="37"/>
  <c r="H238" i="37"/>
  <c r="H310" i="37" s="1"/>
  <c r="H382" i="37" s="1"/>
  <c r="H454" i="37" s="1"/>
  <c r="H173" i="37"/>
  <c r="H245" i="37" s="1"/>
  <c r="H317" i="37" s="1"/>
  <c r="H389" i="37" s="1"/>
  <c r="H177" i="37"/>
  <c r="H249" i="37" s="1"/>
  <c r="H321" i="37" s="1"/>
  <c r="H393" i="37" s="1"/>
  <c r="H181" i="37"/>
  <c r="H253" i="37" s="1"/>
  <c r="H325" i="37" s="1"/>
  <c r="H397" i="37" s="1"/>
  <c r="H185" i="37"/>
  <c r="H257" i="37" s="1"/>
  <c r="H329" i="37" s="1"/>
  <c r="H401" i="37" s="1"/>
  <c r="H189" i="37"/>
  <c r="H261" i="37" s="1"/>
  <c r="H333" i="37" s="1"/>
  <c r="H405" i="37" s="1"/>
  <c r="H193" i="37"/>
  <c r="H265" i="37" s="1"/>
  <c r="H337" i="37" s="1"/>
  <c r="H409" i="37" s="1"/>
  <c r="H197" i="37"/>
  <c r="H269" i="37" s="1"/>
  <c r="H341" i="37" s="1"/>
  <c r="H413" i="37" s="1"/>
  <c r="H201" i="37"/>
  <c r="H273" i="37" s="1"/>
  <c r="H345" i="37" s="1"/>
  <c r="H417" i="37" s="1"/>
  <c r="H205" i="37"/>
  <c r="H277" i="37" s="1"/>
  <c r="H349" i="37" s="1"/>
  <c r="H421" i="37" s="1"/>
  <c r="H209" i="37"/>
  <c r="H281" i="37" s="1"/>
  <c r="H353" i="37" s="1"/>
  <c r="H425" i="37" s="1"/>
  <c r="H213" i="37"/>
  <c r="H285" i="37" s="1"/>
  <c r="H357" i="37" s="1"/>
  <c r="H429" i="37" s="1"/>
  <c r="H217" i="37"/>
  <c r="H289" i="37" s="1"/>
  <c r="H361" i="37" s="1"/>
  <c r="H433" i="37" s="1"/>
  <c r="H221" i="37"/>
  <c r="H293" i="37" s="1"/>
  <c r="H365" i="37" s="1"/>
  <c r="H437" i="37" s="1"/>
  <c r="H225" i="37"/>
  <c r="H297" i="37" s="1"/>
  <c r="H369" i="37" s="1"/>
  <c r="H441" i="37" s="1"/>
  <c r="H229" i="37"/>
  <c r="H301" i="37" s="1"/>
  <c r="H373" i="37" s="1"/>
  <c r="H445" i="37" s="1"/>
  <c r="H233" i="37"/>
  <c r="H305" i="37" s="1"/>
  <c r="H377" i="37" s="1"/>
  <c r="H449" i="37" s="1"/>
  <c r="H237" i="37"/>
  <c r="H309" i="37" s="1"/>
  <c r="H381" i="37" s="1"/>
  <c r="H453" i="37" s="1"/>
  <c r="Q384" i="11"/>
  <c r="Q456" i="11" s="1"/>
  <c r="Q380" i="11"/>
  <c r="Q452" i="11" s="1"/>
  <c r="Q376" i="11"/>
  <c r="Q448" i="11" s="1"/>
  <c r="Q372" i="11"/>
  <c r="Q444" i="11" s="1"/>
  <c r="Q381" i="11"/>
  <c r="Q453" i="11" s="1"/>
  <c r="Q377" i="11"/>
  <c r="Q449" i="11" s="1"/>
  <c r="Q373" i="11"/>
  <c r="Q445" i="11" s="1"/>
  <c r="Q369" i="11"/>
  <c r="Q441" i="11" s="1"/>
  <c r="Q382" i="11"/>
  <c r="Q454" i="11" s="1"/>
  <c r="Q378" i="11"/>
  <c r="Q450" i="11" s="1"/>
  <c r="Q374" i="11"/>
  <c r="Q446" i="11" s="1"/>
  <c r="Q370" i="11"/>
  <c r="Q442" i="11" s="1"/>
  <c r="Q366" i="11"/>
  <c r="Q438" i="11" s="1"/>
  <c r="Q383" i="11"/>
  <c r="Q455" i="11" s="1"/>
  <c r="Q379" i="11"/>
  <c r="Q451" i="11" s="1"/>
  <c r="Q375" i="11"/>
  <c r="Q447" i="11" s="1"/>
  <c r="Q371" i="11"/>
  <c r="Q443" i="11" s="1"/>
  <c r="Q367" i="11"/>
  <c r="Q439" i="11" s="1"/>
  <c r="Q362" i="11"/>
  <c r="Q434" i="11" s="1"/>
  <c r="Q358" i="11"/>
  <c r="Q430" i="11" s="1"/>
  <c r="Q354" i="11"/>
  <c r="Q426" i="11" s="1"/>
  <c r="Q350" i="11"/>
  <c r="Q422" i="11" s="1"/>
  <c r="Q346" i="11"/>
  <c r="Q418" i="11" s="1"/>
  <c r="Q342" i="11"/>
  <c r="Q414" i="11" s="1"/>
  <c r="Q338" i="11"/>
  <c r="Q410" i="11" s="1"/>
  <c r="Q334" i="11"/>
  <c r="Q406" i="11" s="1"/>
  <c r="Q330" i="11"/>
  <c r="Q402" i="11" s="1"/>
  <c r="Q326" i="11"/>
  <c r="Q398" i="11" s="1"/>
  <c r="Q322" i="11"/>
  <c r="Q394" i="11" s="1"/>
  <c r="Q318" i="11"/>
  <c r="Q390" i="11" s="1"/>
  <c r="Q314" i="11"/>
  <c r="Q386" i="11" s="1"/>
  <c r="Q365" i="11"/>
  <c r="Q437" i="11" s="1"/>
  <c r="Q359" i="11"/>
  <c r="Q431" i="11" s="1"/>
  <c r="Q355" i="11"/>
  <c r="Q427" i="11" s="1"/>
  <c r="Q351" i="11"/>
  <c r="Q423" i="11" s="1"/>
  <c r="Q347" i="11"/>
  <c r="Q419" i="11" s="1"/>
  <c r="Q343" i="11"/>
  <c r="Q415" i="11" s="1"/>
  <c r="Q339" i="11"/>
  <c r="Q411" i="11" s="1"/>
  <c r="Q335" i="11"/>
  <c r="Q407" i="11" s="1"/>
  <c r="Q331" i="11"/>
  <c r="Q403" i="11" s="1"/>
  <c r="Q327" i="11"/>
  <c r="Q399" i="11" s="1"/>
  <c r="Q323" i="11"/>
  <c r="Q395" i="11" s="1"/>
  <c r="Q319" i="11"/>
  <c r="Q391" i="11" s="1"/>
  <c r="Q315" i="11"/>
  <c r="Q387" i="11" s="1"/>
  <c r="Q368" i="11"/>
  <c r="Q440" i="11" s="1"/>
  <c r="Q363" i="11"/>
  <c r="Q435" i="11" s="1"/>
  <c r="Q360" i="11"/>
  <c r="Q432" i="11" s="1"/>
  <c r="Q356" i="11"/>
  <c r="Q428" i="11" s="1"/>
  <c r="Q352" i="11"/>
  <c r="Q424" i="11" s="1"/>
  <c r="Q348" i="11"/>
  <c r="Q420" i="11" s="1"/>
  <c r="Q344" i="11"/>
  <c r="Q416" i="11" s="1"/>
  <c r="Q340" i="11"/>
  <c r="Q412" i="11" s="1"/>
  <c r="Q336" i="11"/>
  <c r="Q408" i="11" s="1"/>
  <c r="Q332" i="11"/>
  <c r="Q404" i="11" s="1"/>
  <c r="Q328" i="11"/>
  <c r="Q400" i="11" s="1"/>
  <c r="Q324" i="11"/>
  <c r="Q396" i="11" s="1"/>
  <c r="Q320" i="11"/>
  <c r="Q392" i="11" s="1"/>
  <c r="Q316" i="11"/>
  <c r="Q388" i="11" s="1"/>
  <c r="Q364" i="11"/>
  <c r="Q436" i="11" s="1"/>
  <c r="Q361" i="11"/>
  <c r="Q433" i="11" s="1"/>
  <c r="Q357" i="11"/>
  <c r="Q429" i="11" s="1"/>
  <c r="Q353" i="11"/>
  <c r="Q425" i="11" s="1"/>
  <c r="Q349" i="11"/>
  <c r="Q421" i="11" s="1"/>
  <c r="Q345" i="11"/>
  <c r="Q417" i="11" s="1"/>
  <c r="Q341" i="11"/>
  <c r="Q413" i="11" s="1"/>
  <c r="Q337" i="11"/>
  <c r="Q409" i="11" s="1"/>
  <c r="Q333" i="11"/>
  <c r="Q405" i="11" s="1"/>
  <c r="Q329" i="11"/>
  <c r="Q401" i="11" s="1"/>
  <c r="Q325" i="11"/>
  <c r="Q397" i="11" s="1"/>
  <c r="Q321" i="11"/>
  <c r="Q393" i="11" s="1"/>
  <c r="Q317" i="11"/>
  <c r="Q389" i="11" s="1"/>
  <c r="X220" i="11"/>
  <c r="X292" i="11" s="1"/>
  <c r="X364" i="11" s="1"/>
  <c r="X436" i="11" s="1"/>
  <c r="X234" i="11"/>
  <c r="X306" i="11" s="1"/>
  <c r="X378" i="11" s="1"/>
  <c r="X450" i="11" s="1"/>
  <c r="L156" i="36"/>
  <c r="L456" i="36" s="1"/>
  <c r="L148" i="36"/>
  <c r="L448" i="36" s="1"/>
  <c r="X200" i="36"/>
  <c r="X272" i="36" s="1"/>
  <c r="X344" i="36" s="1"/>
  <c r="X416" i="36" s="1"/>
  <c r="J173" i="37"/>
  <c r="J245" i="37" s="1"/>
  <c r="J317" i="37" s="1"/>
  <c r="J389" i="37" s="1"/>
  <c r="J177" i="37"/>
  <c r="J249" i="37" s="1"/>
  <c r="J321" i="37" s="1"/>
  <c r="J393" i="37" s="1"/>
  <c r="J181" i="37"/>
  <c r="J253" i="37" s="1"/>
  <c r="J325" i="37" s="1"/>
  <c r="J397" i="37" s="1"/>
  <c r="J185" i="37"/>
  <c r="J257" i="37" s="1"/>
  <c r="J329" i="37" s="1"/>
  <c r="J401" i="37" s="1"/>
  <c r="J189" i="37"/>
  <c r="J261" i="37" s="1"/>
  <c r="J333" i="37" s="1"/>
  <c r="J405" i="37" s="1"/>
  <c r="J193" i="37"/>
  <c r="J265" i="37" s="1"/>
  <c r="J337" i="37" s="1"/>
  <c r="J409" i="37" s="1"/>
  <c r="J197" i="37"/>
  <c r="J269" i="37" s="1"/>
  <c r="J341" i="37" s="1"/>
  <c r="J413" i="37" s="1"/>
  <c r="J201" i="37"/>
  <c r="J273" i="37" s="1"/>
  <c r="J345" i="37" s="1"/>
  <c r="J417" i="37" s="1"/>
  <c r="J205" i="37"/>
  <c r="J277" i="37" s="1"/>
  <c r="J349" i="37" s="1"/>
  <c r="J421" i="37" s="1"/>
  <c r="J209" i="37"/>
  <c r="J281" i="37" s="1"/>
  <c r="J353" i="37" s="1"/>
  <c r="J425" i="37" s="1"/>
  <c r="J213" i="37"/>
  <c r="J285" i="37" s="1"/>
  <c r="J357" i="37" s="1"/>
  <c r="J429" i="37" s="1"/>
  <c r="J217" i="37"/>
  <c r="J289" i="37" s="1"/>
  <c r="J361" i="37" s="1"/>
  <c r="J433" i="37" s="1"/>
  <c r="J221" i="37"/>
  <c r="J293" i="37" s="1"/>
  <c r="J365" i="37" s="1"/>
  <c r="J437" i="37" s="1"/>
  <c r="J225" i="37"/>
  <c r="J297" i="37" s="1"/>
  <c r="J369" i="37" s="1"/>
  <c r="J441" i="37" s="1"/>
  <c r="J229" i="37"/>
  <c r="J301" i="37" s="1"/>
  <c r="J373" i="37" s="1"/>
  <c r="J445" i="37" s="1"/>
  <c r="J233" i="37"/>
  <c r="J305" i="37" s="1"/>
  <c r="J377" i="37" s="1"/>
  <c r="J449" i="37" s="1"/>
  <c r="J237" i="37"/>
  <c r="J309" i="37" s="1"/>
  <c r="J381" i="37" s="1"/>
  <c r="J453" i="37" s="1"/>
  <c r="K170" i="37"/>
  <c r="K242" i="37" s="1"/>
  <c r="K314" i="37" s="1"/>
  <c r="K386" i="37" s="1"/>
  <c r="K174" i="37"/>
  <c r="K246" i="37" s="1"/>
  <c r="K318" i="37" s="1"/>
  <c r="K390" i="37" s="1"/>
  <c r="K178" i="37"/>
  <c r="K250" i="37" s="1"/>
  <c r="K322" i="37" s="1"/>
  <c r="K394" i="37" s="1"/>
  <c r="K182" i="37"/>
  <c r="K254" i="37" s="1"/>
  <c r="K326" i="37" s="1"/>
  <c r="K398" i="37" s="1"/>
  <c r="K186" i="37"/>
  <c r="K258" i="37" s="1"/>
  <c r="K330" i="37" s="1"/>
  <c r="K402" i="37" s="1"/>
  <c r="K190" i="37"/>
  <c r="K262" i="37" s="1"/>
  <c r="K334" i="37" s="1"/>
  <c r="K406" i="37" s="1"/>
  <c r="K194" i="37"/>
  <c r="K266" i="37" s="1"/>
  <c r="K338" i="37" s="1"/>
  <c r="K410" i="37" s="1"/>
  <c r="K198" i="37"/>
  <c r="K270" i="37" s="1"/>
  <c r="K342" i="37" s="1"/>
  <c r="K414" i="37" s="1"/>
  <c r="K202" i="37"/>
  <c r="K274" i="37" s="1"/>
  <c r="K346" i="37" s="1"/>
  <c r="K418" i="37" s="1"/>
  <c r="K206" i="37"/>
  <c r="K278" i="37" s="1"/>
  <c r="K350" i="37" s="1"/>
  <c r="K422" i="37" s="1"/>
  <c r="K210" i="37"/>
  <c r="K282" i="37" s="1"/>
  <c r="K354" i="37" s="1"/>
  <c r="K426" i="37" s="1"/>
  <c r="K214" i="37"/>
  <c r="K286" i="37" s="1"/>
  <c r="K358" i="37" s="1"/>
  <c r="K430" i="37" s="1"/>
  <c r="K218" i="37"/>
  <c r="K290" i="37" s="1"/>
  <c r="K362" i="37" s="1"/>
  <c r="K434" i="37" s="1"/>
  <c r="K222" i="37"/>
  <c r="K294" i="37" s="1"/>
  <c r="K366" i="37" s="1"/>
  <c r="K438" i="37" s="1"/>
  <c r="K226" i="37"/>
  <c r="K298" i="37" s="1"/>
  <c r="K370" i="37" s="1"/>
  <c r="K442" i="37" s="1"/>
  <c r="K230" i="37"/>
  <c r="K302" i="37" s="1"/>
  <c r="K374" i="37" s="1"/>
  <c r="K446" i="37" s="1"/>
  <c r="K234" i="37"/>
  <c r="K306" i="37" s="1"/>
  <c r="K378" i="37" s="1"/>
  <c r="K450" i="37" s="1"/>
  <c r="K238" i="37"/>
  <c r="K310" i="37" s="1"/>
  <c r="K382" i="37" s="1"/>
  <c r="K454" i="37" s="1"/>
  <c r="AQ382" i="38"/>
  <c r="AQ378" i="38"/>
  <c r="AQ374" i="38"/>
  <c r="AQ375" i="38"/>
  <c r="AQ372" i="38"/>
  <c r="AQ384" i="38"/>
  <c r="AQ381" i="38"/>
  <c r="AQ383" i="38"/>
  <c r="AQ380" i="38"/>
  <c r="AQ377" i="38"/>
  <c r="AQ379" i="38"/>
  <c r="AQ376" i="38"/>
  <c r="AQ373" i="38"/>
  <c r="AQ371" i="38"/>
  <c r="AQ367" i="38"/>
  <c r="AQ363" i="38"/>
  <c r="AQ359" i="38"/>
  <c r="AQ355" i="38"/>
  <c r="AQ351" i="38"/>
  <c r="AQ369" i="38"/>
  <c r="AQ366" i="38"/>
  <c r="AQ368" i="38"/>
  <c r="AQ365" i="38"/>
  <c r="AQ362" i="38"/>
  <c r="AQ352" i="38"/>
  <c r="AQ348" i="38"/>
  <c r="AQ364" i="38"/>
  <c r="AQ361" i="38"/>
  <c r="AQ358" i="38"/>
  <c r="AQ349" i="38"/>
  <c r="AQ370" i="38"/>
  <c r="AQ360" i="38"/>
  <c r="AQ357" i="38"/>
  <c r="AQ354" i="38"/>
  <c r="AQ346" i="38"/>
  <c r="AQ356" i="38"/>
  <c r="AQ345" i="38"/>
  <c r="AQ341" i="38"/>
  <c r="AQ337" i="38"/>
  <c r="AQ333" i="38"/>
  <c r="AQ329" i="38"/>
  <c r="AQ325" i="38"/>
  <c r="AQ321" i="38"/>
  <c r="AQ317" i="38"/>
  <c r="AQ342" i="38"/>
  <c r="AQ338" i="38"/>
  <c r="AQ334" i="38"/>
  <c r="AQ330" i="38"/>
  <c r="AQ326" i="38"/>
  <c r="AQ322" i="38"/>
  <c r="AQ318" i="38"/>
  <c r="AQ314" i="38"/>
  <c r="AQ347" i="38"/>
  <c r="AQ343" i="38"/>
  <c r="AQ339" i="38"/>
  <c r="AQ335" i="38"/>
  <c r="AQ331" i="38"/>
  <c r="AQ327" i="38"/>
  <c r="AQ323" i="38"/>
  <c r="AQ319" i="38"/>
  <c r="AQ315" i="38"/>
  <c r="AQ353" i="38"/>
  <c r="AQ350" i="38"/>
  <c r="AQ344" i="38"/>
  <c r="AQ340" i="38"/>
  <c r="AQ336" i="38"/>
  <c r="AQ332" i="38"/>
  <c r="AQ328" i="38"/>
  <c r="AQ324" i="38"/>
  <c r="AQ320" i="38"/>
  <c r="AQ316" i="38"/>
  <c r="L154" i="38"/>
  <c r="L454" i="38" s="1"/>
  <c r="L146" i="38"/>
  <c r="L446" i="38" s="1"/>
  <c r="L138" i="38"/>
  <c r="L438" i="38" s="1"/>
  <c r="L130" i="38"/>
  <c r="L430" i="38" s="1"/>
  <c r="L122" i="38"/>
  <c r="L422" i="38" s="1"/>
  <c r="L114" i="38"/>
  <c r="L414" i="38" s="1"/>
  <c r="L106" i="38"/>
  <c r="L406" i="38" s="1"/>
  <c r="L98" i="38"/>
  <c r="L398" i="38" s="1"/>
  <c r="L90" i="38"/>
  <c r="L390" i="38" s="1"/>
  <c r="X197" i="11"/>
  <c r="X269" i="11" s="1"/>
  <c r="X341" i="11" s="1"/>
  <c r="X413" i="11" s="1"/>
  <c r="W172" i="36"/>
  <c r="W244" i="36" s="1"/>
  <c r="W316" i="36" s="1"/>
  <c r="W388" i="36" s="1"/>
  <c r="W176" i="36"/>
  <c r="W248" i="36" s="1"/>
  <c r="W320" i="36" s="1"/>
  <c r="W392" i="36" s="1"/>
  <c r="W180" i="36"/>
  <c r="W252" i="36" s="1"/>
  <c r="W324" i="36" s="1"/>
  <c r="W396" i="36" s="1"/>
  <c r="W184" i="36"/>
  <c r="W256" i="36" s="1"/>
  <c r="W328" i="36" s="1"/>
  <c r="W400" i="36" s="1"/>
  <c r="W188" i="36"/>
  <c r="W260" i="36" s="1"/>
  <c r="W332" i="36" s="1"/>
  <c r="W404" i="36" s="1"/>
  <c r="W192" i="36"/>
  <c r="W264" i="36" s="1"/>
  <c r="W336" i="36" s="1"/>
  <c r="W408" i="36" s="1"/>
  <c r="W196" i="36"/>
  <c r="W268" i="36" s="1"/>
  <c r="W340" i="36" s="1"/>
  <c r="W412" i="36" s="1"/>
  <c r="W200" i="36"/>
  <c r="W272" i="36" s="1"/>
  <c r="W344" i="36" s="1"/>
  <c r="W416" i="36" s="1"/>
  <c r="W204" i="36"/>
  <c r="W276" i="36" s="1"/>
  <c r="W348" i="36" s="1"/>
  <c r="W420" i="36" s="1"/>
  <c r="W208" i="36"/>
  <c r="W280" i="36" s="1"/>
  <c r="W352" i="36" s="1"/>
  <c r="W424" i="36" s="1"/>
  <c r="W212" i="36"/>
  <c r="W284" i="36" s="1"/>
  <c r="W356" i="36" s="1"/>
  <c r="W428" i="36" s="1"/>
  <c r="W216" i="36"/>
  <c r="W288" i="36" s="1"/>
  <c r="W360" i="36" s="1"/>
  <c r="W432" i="36" s="1"/>
  <c r="W220" i="36"/>
  <c r="W292" i="36" s="1"/>
  <c r="W364" i="36" s="1"/>
  <c r="W436" i="36" s="1"/>
  <c r="W224" i="36"/>
  <c r="W296" i="36" s="1"/>
  <c r="W368" i="36" s="1"/>
  <c r="W440" i="36" s="1"/>
  <c r="W228" i="36"/>
  <c r="W300" i="36" s="1"/>
  <c r="W372" i="36" s="1"/>
  <c r="W444" i="36" s="1"/>
  <c r="W232" i="36"/>
  <c r="W304" i="36" s="1"/>
  <c r="W376" i="36" s="1"/>
  <c r="W448" i="36" s="1"/>
  <c r="W236" i="36"/>
  <c r="W308" i="36" s="1"/>
  <c r="W380" i="36" s="1"/>
  <c r="W452" i="36" s="1"/>
  <c r="W240" i="36"/>
  <c r="W312" i="36" s="1"/>
  <c r="W384" i="36" s="1"/>
  <c r="W456" i="36" s="1"/>
  <c r="X170" i="36"/>
  <c r="X242" i="36" s="1"/>
  <c r="X314" i="36" s="1"/>
  <c r="X386" i="36" s="1"/>
  <c r="W171" i="38"/>
  <c r="W243" i="38" s="1"/>
  <c r="W315" i="38" s="1"/>
  <c r="W387" i="38" s="1"/>
  <c r="W175" i="38"/>
  <c r="W247" i="38" s="1"/>
  <c r="W319" i="38" s="1"/>
  <c r="W391" i="38" s="1"/>
  <c r="W179" i="38"/>
  <c r="W251" i="38" s="1"/>
  <c r="W323" i="38" s="1"/>
  <c r="W395" i="38" s="1"/>
  <c r="W183" i="38"/>
  <c r="W255" i="38" s="1"/>
  <c r="W327" i="38" s="1"/>
  <c r="W399" i="38" s="1"/>
  <c r="W187" i="38"/>
  <c r="W259" i="38" s="1"/>
  <c r="W331" i="38" s="1"/>
  <c r="W403" i="38" s="1"/>
  <c r="W191" i="38"/>
  <c r="W263" i="38" s="1"/>
  <c r="W335" i="38" s="1"/>
  <c r="W407" i="38" s="1"/>
  <c r="W195" i="38"/>
  <c r="W267" i="38" s="1"/>
  <c r="W339" i="38" s="1"/>
  <c r="W411" i="38" s="1"/>
  <c r="W199" i="38"/>
  <c r="W271" i="38" s="1"/>
  <c r="W343" i="38" s="1"/>
  <c r="W415" i="38" s="1"/>
  <c r="W203" i="38"/>
  <c r="W275" i="38" s="1"/>
  <c r="W347" i="38" s="1"/>
  <c r="W419" i="38" s="1"/>
  <c r="W207" i="38"/>
  <c r="W279" i="38" s="1"/>
  <c r="W351" i="38" s="1"/>
  <c r="W423" i="38" s="1"/>
  <c r="W211" i="38"/>
  <c r="W283" i="38" s="1"/>
  <c r="W355" i="38" s="1"/>
  <c r="W427" i="38" s="1"/>
  <c r="W215" i="38"/>
  <c r="W287" i="38" s="1"/>
  <c r="W359" i="38" s="1"/>
  <c r="W431" i="38" s="1"/>
  <c r="W219" i="38"/>
  <c r="W291" i="38" s="1"/>
  <c r="W363" i="38" s="1"/>
  <c r="W435" i="38" s="1"/>
  <c r="W223" i="38"/>
  <c r="W295" i="38" s="1"/>
  <c r="W367" i="38" s="1"/>
  <c r="W439" i="38" s="1"/>
  <c r="W227" i="38"/>
  <c r="W299" i="38" s="1"/>
  <c r="W371" i="38" s="1"/>
  <c r="W443" i="38" s="1"/>
  <c r="W231" i="38"/>
  <c r="W303" i="38" s="1"/>
  <c r="W375" i="38" s="1"/>
  <c r="W447" i="38" s="1"/>
  <c r="W235" i="38"/>
  <c r="W307" i="38" s="1"/>
  <c r="W379" i="38" s="1"/>
  <c r="W451" i="38" s="1"/>
  <c r="W239" i="38"/>
  <c r="W311" i="38" s="1"/>
  <c r="W383" i="38" s="1"/>
  <c r="W455" i="38" s="1"/>
  <c r="I173" i="36"/>
  <c r="I245" i="36" s="1"/>
  <c r="I317" i="36" s="1"/>
  <c r="I389" i="36" s="1"/>
  <c r="I177" i="36"/>
  <c r="I249" i="36" s="1"/>
  <c r="I321" i="36" s="1"/>
  <c r="I393" i="36" s="1"/>
  <c r="I181" i="36"/>
  <c r="I253" i="36" s="1"/>
  <c r="I325" i="36" s="1"/>
  <c r="I397" i="36" s="1"/>
  <c r="I185" i="36"/>
  <c r="I257" i="36" s="1"/>
  <c r="I329" i="36" s="1"/>
  <c r="I401" i="36" s="1"/>
  <c r="I189" i="36"/>
  <c r="I261" i="36" s="1"/>
  <c r="I333" i="36" s="1"/>
  <c r="I405" i="36" s="1"/>
  <c r="I193" i="36"/>
  <c r="I265" i="36" s="1"/>
  <c r="I337" i="36" s="1"/>
  <c r="I409" i="36" s="1"/>
  <c r="I197" i="36"/>
  <c r="I269" i="36" s="1"/>
  <c r="I341" i="36" s="1"/>
  <c r="I413" i="36" s="1"/>
  <c r="I201" i="36"/>
  <c r="I273" i="36" s="1"/>
  <c r="I345" i="36" s="1"/>
  <c r="I417" i="36" s="1"/>
  <c r="I205" i="36"/>
  <c r="I277" i="36" s="1"/>
  <c r="I349" i="36" s="1"/>
  <c r="I421" i="36" s="1"/>
  <c r="I209" i="36"/>
  <c r="I281" i="36" s="1"/>
  <c r="I353" i="36" s="1"/>
  <c r="I425" i="36" s="1"/>
  <c r="I213" i="36"/>
  <c r="I285" i="36" s="1"/>
  <c r="I357" i="36" s="1"/>
  <c r="I429" i="36" s="1"/>
  <c r="I217" i="36"/>
  <c r="I289" i="36" s="1"/>
  <c r="I361" i="36" s="1"/>
  <c r="I433" i="36" s="1"/>
  <c r="I221" i="36"/>
  <c r="I293" i="36" s="1"/>
  <c r="I365" i="36" s="1"/>
  <c r="I437" i="36" s="1"/>
  <c r="I225" i="36"/>
  <c r="I297" i="36" s="1"/>
  <c r="I369" i="36" s="1"/>
  <c r="I441" i="36" s="1"/>
  <c r="I229" i="36"/>
  <c r="I301" i="36" s="1"/>
  <c r="I373" i="36" s="1"/>
  <c r="I445" i="36" s="1"/>
  <c r="I233" i="36"/>
  <c r="I305" i="36" s="1"/>
  <c r="I377" i="36" s="1"/>
  <c r="I449" i="36" s="1"/>
  <c r="I237" i="36"/>
  <c r="I309" i="36" s="1"/>
  <c r="I381" i="36" s="1"/>
  <c r="I453" i="36" s="1"/>
  <c r="X182" i="36"/>
  <c r="X254" i="36" s="1"/>
  <c r="X326" i="36" s="1"/>
  <c r="X398" i="36" s="1"/>
  <c r="X224" i="36"/>
  <c r="X296" i="36" s="1"/>
  <c r="X368" i="36" s="1"/>
  <c r="X440" i="36" s="1"/>
  <c r="X190" i="11"/>
  <c r="X262" i="11" s="1"/>
  <c r="X334" i="11" s="1"/>
  <c r="X406" i="11" s="1"/>
  <c r="X231" i="36"/>
  <c r="X303" i="36" s="1"/>
  <c r="X375" i="36" s="1"/>
  <c r="X447" i="36" s="1"/>
  <c r="X202" i="11"/>
  <c r="X274" i="11" s="1"/>
  <c r="X346" i="11" s="1"/>
  <c r="X418" i="11" s="1"/>
  <c r="L150" i="11"/>
  <c r="L450" i="11" s="1"/>
  <c r="L142" i="11"/>
  <c r="L442" i="11" s="1"/>
  <c r="L131" i="11"/>
  <c r="L431" i="11" s="1"/>
  <c r="L123" i="11"/>
  <c r="L423" i="11" s="1"/>
  <c r="L115" i="11"/>
  <c r="L415" i="11" s="1"/>
  <c r="L107" i="11"/>
  <c r="L407" i="11" s="1"/>
  <c r="L99" i="11"/>
  <c r="L399" i="11" s="1"/>
  <c r="L91" i="11"/>
  <c r="L391" i="11" s="1"/>
  <c r="L134" i="11"/>
  <c r="L434" i="11" s="1"/>
  <c r="X190" i="36"/>
  <c r="X262" i="36" s="1"/>
  <c r="X334" i="36" s="1"/>
  <c r="X406" i="36" s="1"/>
  <c r="L136" i="36"/>
  <c r="L436" i="36" s="1"/>
  <c r="L128" i="36"/>
  <c r="L428" i="36" s="1"/>
  <c r="L120" i="36"/>
  <c r="L420" i="36" s="1"/>
  <c r="L112" i="36"/>
  <c r="L412" i="36" s="1"/>
  <c r="L104" i="36"/>
  <c r="L404" i="36" s="1"/>
  <c r="L96" i="36"/>
  <c r="L396" i="36" s="1"/>
  <c r="L88" i="36"/>
  <c r="L388" i="36" s="1"/>
  <c r="L153" i="38"/>
  <c r="L453" i="38" s="1"/>
  <c r="L145" i="38"/>
  <c r="L445" i="38" s="1"/>
  <c r="L137" i="38"/>
  <c r="L437" i="38" s="1"/>
  <c r="L129" i="38"/>
  <c r="L429" i="38" s="1"/>
  <c r="L121" i="38"/>
  <c r="L421" i="38" s="1"/>
  <c r="L113" i="38"/>
  <c r="L413" i="38" s="1"/>
  <c r="X188" i="36"/>
  <c r="X260" i="36" s="1"/>
  <c r="X332" i="36" s="1"/>
  <c r="X404" i="36" s="1"/>
  <c r="W171" i="37"/>
  <c r="W243" i="37" s="1"/>
  <c r="W315" i="37" s="1"/>
  <c r="W387" i="37" s="1"/>
  <c r="W175" i="37"/>
  <c r="W247" i="37" s="1"/>
  <c r="W319" i="37" s="1"/>
  <c r="W391" i="37" s="1"/>
  <c r="W179" i="37"/>
  <c r="W251" i="37" s="1"/>
  <c r="W323" i="37" s="1"/>
  <c r="W395" i="37" s="1"/>
  <c r="W183" i="37"/>
  <c r="W255" i="37" s="1"/>
  <c r="W327" i="37" s="1"/>
  <c r="W399" i="37" s="1"/>
  <c r="W187" i="37"/>
  <c r="W259" i="37" s="1"/>
  <c r="W331" i="37" s="1"/>
  <c r="W403" i="37" s="1"/>
  <c r="W191" i="37"/>
  <c r="W263" i="37" s="1"/>
  <c r="W335" i="37" s="1"/>
  <c r="W407" i="37" s="1"/>
  <c r="W195" i="37"/>
  <c r="W267" i="37" s="1"/>
  <c r="W339" i="37" s="1"/>
  <c r="W411" i="37" s="1"/>
  <c r="W199" i="37"/>
  <c r="W271" i="37" s="1"/>
  <c r="W343" i="37" s="1"/>
  <c r="W415" i="37" s="1"/>
  <c r="W203" i="37"/>
  <c r="W275" i="37" s="1"/>
  <c r="W347" i="37" s="1"/>
  <c r="W419" i="37" s="1"/>
  <c r="W207" i="37"/>
  <c r="W279" i="37" s="1"/>
  <c r="W351" i="37" s="1"/>
  <c r="W423" i="37" s="1"/>
  <c r="W211" i="37"/>
  <c r="W283" i="37" s="1"/>
  <c r="W355" i="37" s="1"/>
  <c r="W427" i="37" s="1"/>
  <c r="W215" i="37"/>
  <c r="W287" i="37" s="1"/>
  <c r="W359" i="37" s="1"/>
  <c r="W431" i="37" s="1"/>
  <c r="W219" i="37"/>
  <c r="W291" i="37" s="1"/>
  <c r="W363" i="37" s="1"/>
  <c r="W435" i="37" s="1"/>
  <c r="W223" i="37"/>
  <c r="W295" i="37" s="1"/>
  <c r="W367" i="37" s="1"/>
  <c r="W439" i="37" s="1"/>
  <c r="W227" i="37"/>
  <c r="W299" i="37" s="1"/>
  <c r="W371" i="37" s="1"/>
  <c r="W443" i="37" s="1"/>
  <c r="W231" i="37"/>
  <c r="W303" i="37" s="1"/>
  <c r="W375" i="37" s="1"/>
  <c r="W447" i="37" s="1"/>
  <c r="W235" i="37"/>
  <c r="W307" i="37" s="1"/>
  <c r="W379" i="37" s="1"/>
  <c r="W451" i="37" s="1"/>
  <c r="W239" i="37"/>
  <c r="W311" i="37" s="1"/>
  <c r="W383" i="37" s="1"/>
  <c r="W455" i="37" s="1"/>
  <c r="X240" i="11"/>
  <c r="X312" i="11" s="1"/>
  <c r="X384" i="11" s="1"/>
  <c r="X456" i="11" s="1"/>
  <c r="H173" i="36"/>
  <c r="H177" i="36"/>
  <c r="H181" i="36"/>
  <c r="H185" i="36"/>
  <c r="H189" i="36"/>
  <c r="H193" i="36"/>
  <c r="H197" i="36"/>
  <c r="H201" i="36"/>
  <c r="H205" i="36"/>
  <c r="H209" i="36"/>
  <c r="H213" i="36"/>
  <c r="H217" i="36"/>
  <c r="H221" i="36"/>
  <c r="H225" i="36"/>
  <c r="H229" i="36"/>
  <c r="H233" i="36"/>
  <c r="H237" i="36"/>
  <c r="X230" i="36"/>
  <c r="X302" i="36" s="1"/>
  <c r="X374" i="36" s="1"/>
  <c r="X446" i="36" s="1"/>
  <c r="R383" i="37"/>
  <c r="R455" i="37" s="1"/>
  <c r="R384" i="37"/>
  <c r="R456" i="37" s="1"/>
  <c r="R381" i="37"/>
  <c r="R453" i="37" s="1"/>
  <c r="R377" i="37"/>
  <c r="R449" i="37" s="1"/>
  <c r="R373" i="37"/>
  <c r="R445" i="37" s="1"/>
  <c r="R369" i="37"/>
  <c r="R441" i="37" s="1"/>
  <c r="R365" i="37"/>
  <c r="R437" i="37" s="1"/>
  <c r="R361" i="37"/>
  <c r="R433" i="37" s="1"/>
  <c r="R357" i="37"/>
  <c r="R429" i="37" s="1"/>
  <c r="R353" i="37"/>
  <c r="R425" i="37" s="1"/>
  <c r="R349" i="37"/>
  <c r="R421" i="37" s="1"/>
  <c r="R345" i="37"/>
  <c r="R417" i="37" s="1"/>
  <c r="R341" i="37"/>
  <c r="R413" i="37" s="1"/>
  <c r="R337" i="37"/>
  <c r="R409" i="37" s="1"/>
  <c r="R333" i="37"/>
  <c r="R405" i="37" s="1"/>
  <c r="R329" i="37"/>
  <c r="R401" i="37" s="1"/>
  <c r="R325" i="37"/>
  <c r="R397" i="37" s="1"/>
  <c r="R321" i="37"/>
  <c r="R393" i="37" s="1"/>
  <c r="R317" i="37"/>
  <c r="R389" i="37" s="1"/>
  <c r="R382" i="37"/>
  <c r="R454" i="37" s="1"/>
  <c r="R378" i="37"/>
  <c r="R450" i="37" s="1"/>
  <c r="R374" i="37"/>
  <c r="R446" i="37" s="1"/>
  <c r="R370" i="37"/>
  <c r="R442" i="37" s="1"/>
  <c r="R366" i="37"/>
  <c r="R438" i="37" s="1"/>
  <c r="R362" i="37"/>
  <c r="R434" i="37" s="1"/>
  <c r="R358" i="37"/>
  <c r="R430" i="37" s="1"/>
  <c r="R354" i="37"/>
  <c r="R426" i="37" s="1"/>
  <c r="R350" i="37"/>
  <c r="R422" i="37" s="1"/>
  <c r="R346" i="37"/>
  <c r="R418" i="37" s="1"/>
  <c r="R342" i="37"/>
  <c r="R414" i="37" s="1"/>
  <c r="R338" i="37"/>
  <c r="R410" i="37" s="1"/>
  <c r="R334" i="37"/>
  <c r="R406" i="37" s="1"/>
  <c r="R330" i="37"/>
  <c r="R402" i="37" s="1"/>
  <c r="R326" i="37"/>
  <c r="R398" i="37" s="1"/>
  <c r="R322" i="37"/>
  <c r="R394" i="37" s="1"/>
  <c r="R318" i="37"/>
  <c r="R390" i="37" s="1"/>
  <c r="R314" i="37"/>
  <c r="R386" i="37" s="1"/>
  <c r="R379" i="37"/>
  <c r="R451" i="37" s="1"/>
  <c r="R375" i="37"/>
  <c r="R447" i="37" s="1"/>
  <c r="R371" i="37"/>
  <c r="R443" i="37" s="1"/>
  <c r="R367" i="37"/>
  <c r="R439" i="37" s="1"/>
  <c r="R363" i="37"/>
  <c r="R435" i="37" s="1"/>
  <c r="R359" i="37"/>
  <c r="R431" i="37" s="1"/>
  <c r="R355" i="37"/>
  <c r="R427" i="37" s="1"/>
  <c r="R351" i="37"/>
  <c r="R423" i="37" s="1"/>
  <c r="R347" i="37"/>
  <c r="R419" i="37" s="1"/>
  <c r="R343" i="37"/>
  <c r="R415" i="37" s="1"/>
  <c r="R339" i="37"/>
  <c r="R411" i="37" s="1"/>
  <c r="R335" i="37"/>
  <c r="R407" i="37" s="1"/>
  <c r="R331" i="37"/>
  <c r="R403" i="37" s="1"/>
  <c r="R327" i="37"/>
  <c r="R399" i="37" s="1"/>
  <c r="R323" i="37"/>
  <c r="R395" i="37" s="1"/>
  <c r="R380" i="37"/>
  <c r="R452" i="37" s="1"/>
  <c r="R376" i="37"/>
  <c r="R448" i="37" s="1"/>
  <c r="R372" i="37"/>
  <c r="R444" i="37" s="1"/>
  <c r="R368" i="37"/>
  <c r="R440" i="37" s="1"/>
  <c r="R364" i="37"/>
  <c r="R436" i="37" s="1"/>
  <c r="R360" i="37"/>
  <c r="R432" i="37" s="1"/>
  <c r="R356" i="37"/>
  <c r="R428" i="37" s="1"/>
  <c r="R352" i="37"/>
  <c r="R424" i="37" s="1"/>
  <c r="R348" i="37"/>
  <c r="R420" i="37" s="1"/>
  <c r="R344" i="37"/>
  <c r="R416" i="37" s="1"/>
  <c r="R340" i="37"/>
  <c r="R412" i="37" s="1"/>
  <c r="R336" i="37"/>
  <c r="R408" i="37" s="1"/>
  <c r="R332" i="37"/>
  <c r="R404" i="37" s="1"/>
  <c r="R328" i="37"/>
  <c r="R400" i="37" s="1"/>
  <c r="R324" i="37"/>
  <c r="R396" i="37" s="1"/>
  <c r="R320" i="37"/>
  <c r="R392" i="37" s="1"/>
  <c r="R316" i="37"/>
  <c r="R388" i="37" s="1"/>
  <c r="R315" i="37"/>
  <c r="R387" i="37" s="1"/>
  <c r="R319" i="37"/>
  <c r="R391" i="37" s="1"/>
  <c r="I172" i="38"/>
  <c r="I176" i="38"/>
  <c r="I180" i="38"/>
  <c r="I184" i="38"/>
  <c r="I188" i="38"/>
  <c r="I192" i="38"/>
  <c r="I196" i="38"/>
  <c r="I200" i="38"/>
  <c r="I204" i="38"/>
  <c r="I208" i="38"/>
  <c r="I212" i="38"/>
  <c r="I216" i="38"/>
  <c r="I220" i="38"/>
  <c r="I224" i="38"/>
  <c r="I228" i="38"/>
  <c r="I232" i="38"/>
  <c r="I236" i="38"/>
  <c r="I240" i="38"/>
  <c r="R381" i="11"/>
  <c r="R453" i="11" s="1"/>
  <c r="R377" i="11"/>
  <c r="R449" i="11" s="1"/>
  <c r="R373" i="11"/>
  <c r="R445" i="11" s="1"/>
  <c r="R369" i="11"/>
  <c r="R441" i="11" s="1"/>
  <c r="R382" i="11"/>
  <c r="R454" i="11" s="1"/>
  <c r="R378" i="11"/>
  <c r="R450" i="11" s="1"/>
  <c r="R374" i="11"/>
  <c r="R446" i="11" s="1"/>
  <c r="R370" i="11"/>
  <c r="R442" i="11" s="1"/>
  <c r="R366" i="11"/>
  <c r="R438" i="11" s="1"/>
  <c r="R383" i="11"/>
  <c r="R455" i="11" s="1"/>
  <c r="R379" i="11"/>
  <c r="R451" i="11" s="1"/>
  <c r="R375" i="11"/>
  <c r="R447" i="11" s="1"/>
  <c r="R371" i="11"/>
  <c r="R443" i="11" s="1"/>
  <c r="R367" i="11"/>
  <c r="R439" i="11" s="1"/>
  <c r="R363" i="11"/>
  <c r="R435" i="11" s="1"/>
  <c r="R384" i="11"/>
  <c r="R456" i="11" s="1"/>
  <c r="R380" i="11"/>
  <c r="R452" i="11" s="1"/>
  <c r="R376" i="11"/>
  <c r="R448" i="11" s="1"/>
  <c r="R372" i="11"/>
  <c r="R444" i="11" s="1"/>
  <c r="R368" i="11"/>
  <c r="R440" i="11" s="1"/>
  <c r="R364" i="11"/>
  <c r="R436" i="11" s="1"/>
  <c r="R365" i="11"/>
  <c r="R437" i="11" s="1"/>
  <c r="R359" i="11"/>
  <c r="R431" i="11" s="1"/>
  <c r="R355" i="11"/>
  <c r="R427" i="11" s="1"/>
  <c r="R351" i="11"/>
  <c r="R423" i="11" s="1"/>
  <c r="R347" i="11"/>
  <c r="R419" i="11" s="1"/>
  <c r="R343" i="11"/>
  <c r="R415" i="11" s="1"/>
  <c r="R339" i="11"/>
  <c r="R411" i="11" s="1"/>
  <c r="R335" i="11"/>
  <c r="R407" i="11" s="1"/>
  <c r="R331" i="11"/>
  <c r="R403" i="11" s="1"/>
  <c r="R327" i="11"/>
  <c r="R399" i="11" s="1"/>
  <c r="R323" i="11"/>
  <c r="R395" i="11" s="1"/>
  <c r="R319" i="11"/>
  <c r="R391" i="11" s="1"/>
  <c r="R315" i="11"/>
  <c r="R387" i="11" s="1"/>
  <c r="R360" i="11"/>
  <c r="R432" i="11" s="1"/>
  <c r="R356" i="11"/>
  <c r="R428" i="11" s="1"/>
  <c r="R352" i="11"/>
  <c r="R424" i="11" s="1"/>
  <c r="R348" i="11"/>
  <c r="R420" i="11" s="1"/>
  <c r="R344" i="11"/>
  <c r="R416" i="11" s="1"/>
  <c r="R340" i="11"/>
  <c r="R412" i="11" s="1"/>
  <c r="R336" i="11"/>
  <c r="R408" i="11" s="1"/>
  <c r="R332" i="11"/>
  <c r="R404" i="11" s="1"/>
  <c r="R328" i="11"/>
  <c r="R400" i="11" s="1"/>
  <c r="R324" i="11"/>
  <c r="R396" i="11" s="1"/>
  <c r="R320" i="11"/>
  <c r="R392" i="11" s="1"/>
  <c r="R316" i="11"/>
  <c r="R388" i="11" s="1"/>
  <c r="R361" i="11"/>
  <c r="R433" i="11" s="1"/>
  <c r="R357" i="11"/>
  <c r="R429" i="11" s="1"/>
  <c r="R353" i="11"/>
  <c r="R425" i="11" s="1"/>
  <c r="R349" i="11"/>
  <c r="R421" i="11" s="1"/>
  <c r="R345" i="11"/>
  <c r="R417" i="11" s="1"/>
  <c r="R341" i="11"/>
  <c r="R413" i="11" s="1"/>
  <c r="R337" i="11"/>
  <c r="R409" i="11" s="1"/>
  <c r="R333" i="11"/>
  <c r="R405" i="11" s="1"/>
  <c r="R329" i="11"/>
  <c r="R401" i="11" s="1"/>
  <c r="R325" i="11"/>
  <c r="R397" i="11" s="1"/>
  <c r="R321" i="11"/>
  <c r="R393" i="11" s="1"/>
  <c r="R317" i="11"/>
  <c r="R389" i="11" s="1"/>
  <c r="R362" i="11"/>
  <c r="R434" i="11" s="1"/>
  <c r="R358" i="11"/>
  <c r="R430" i="11" s="1"/>
  <c r="R354" i="11"/>
  <c r="R426" i="11" s="1"/>
  <c r="R350" i="11"/>
  <c r="R422" i="11" s="1"/>
  <c r="R346" i="11"/>
  <c r="R418" i="11" s="1"/>
  <c r="R342" i="11"/>
  <c r="R414" i="11" s="1"/>
  <c r="R338" i="11"/>
  <c r="R410" i="11" s="1"/>
  <c r="R334" i="11"/>
  <c r="R406" i="11" s="1"/>
  <c r="R330" i="11"/>
  <c r="R402" i="11" s="1"/>
  <c r="R326" i="11"/>
  <c r="R398" i="11" s="1"/>
  <c r="R322" i="11"/>
  <c r="R394" i="11" s="1"/>
  <c r="R318" i="11"/>
  <c r="R390" i="11" s="1"/>
  <c r="R314" i="11"/>
  <c r="R386" i="11" s="1"/>
  <c r="X219" i="11"/>
  <c r="X291" i="11" s="1"/>
  <c r="X363" i="11" s="1"/>
  <c r="X435" i="11" s="1"/>
  <c r="X204" i="11"/>
  <c r="X276" i="11" s="1"/>
  <c r="X348" i="11" s="1"/>
  <c r="X420" i="11" s="1"/>
  <c r="X215" i="36"/>
  <c r="X287" i="36" s="1"/>
  <c r="X359" i="36" s="1"/>
  <c r="X431" i="36" s="1"/>
  <c r="X212" i="36"/>
  <c r="X284" i="36" s="1"/>
  <c r="X356" i="36" s="1"/>
  <c r="X428" i="36" s="1"/>
  <c r="X185" i="11"/>
  <c r="X257" i="11" s="1"/>
  <c r="X329" i="11" s="1"/>
  <c r="X401" i="11" s="1"/>
  <c r="AQ384" i="36"/>
  <c r="AQ380" i="36"/>
  <c r="AQ376" i="36"/>
  <c r="AQ381" i="36"/>
  <c r="AQ377" i="36"/>
  <c r="AQ382" i="36"/>
  <c r="AQ378" i="36"/>
  <c r="AQ383" i="36"/>
  <c r="AQ379" i="36"/>
  <c r="AQ375" i="36"/>
  <c r="AQ373" i="36"/>
  <c r="AQ369" i="36"/>
  <c r="AQ365" i="36"/>
  <c r="AQ361" i="36"/>
  <c r="AQ357" i="36"/>
  <c r="AQ353" i="36"/>
  <c r="AQ349" i="36"/>
  <c r="AQ345" i="36"/>
  <c r="AQ341" i="36"/>
  <c r="AQ337" i="36"/>
  <c r="AQ333" i="36"/>
  <c r="AQ329" i="36"/>
  <c r="AQ325" i="36"/>
  <c r="AQ321" i="36"/>
  <c r="AQ317" i="36"/>
  <c r="AQ374" i="36"/>
  <c r="AQ370" i="36"/>
  <c r="AQ366" i="36"/>
  <c r="AQ362" i="36"/>
  <c r="AQ358" i="36"/>
  <c r="AQ354" i="36"/>
  <c r="AQ350" i="36"/>
  <c r="AQ346" i="36"/>
  <c r="AQ342" i="36"/>
  <c r="AQ338" i="36"/>
  <c r="AQ334" i="36"/>
  <c r="AQ330" i="36"/>
  <c r="AQ326" i="36"/>
  <c r="AQ322" i="36"/>
  <c r="AQ318" i="36"/>
  <c r="AQ314" i="36"/>
  <c r="AQ371" i="36"/>
  <c r="AQ367" i="36"/>
  <c r="AQ363" i="36"/>
  <c r="AQ359" i="36"/>
  <c r="AQ355" i="36"/>
  <c r="AQ351" i="36"/>
  <c r="AQ347" i="36"/>
  <c r="AQ343" i="36"/>
  <c r="AQ339" i="36"/>
  <c r="AQ335" i="36"/>
  <c r="AQ331" i="36"/>
  <c r="AQ327" i="36"/>
  <c r="AQ323" i="36"/>
  <c r="AQ319" i="36"/>
  <c r="AQ315" i="36"/>
  <c r="AQ372" i="36"/>
  <c r="AQ368" i="36"/>
  <c r="AQ364" i="36"/>
  <c r="AQ360" i="36"/>
  <c r="AQ356" i="36"/>
  <c r="AQ352" i="36"/>
  <c r="AQ348" i="36"/>
  <c r="AQ344" i="36"/>
  <c r="AQ340" i="36"/>
  <c r="AQ336" i="36"/>
  <c r="AQ332" i="36"/>
  <c r="AQ328" i="36"/>
  <c r="AQ324" i="36"/>
  <c r="AQ320" i="36"/>
  <c r="AQ316" i="36"/>
  <c r="L135" i="36"/>
  <c r="L435" i="36" s="1"/>
  <c r="L127" i="36"/>
  <c r="L427" i="36" s="1"/>
  <c r="L119" i="36"/>
  <c r="L419" i="36" s="1"/>
  <c r="L111" i="36"/>
  <c r="L411" i="36" s="1"/>
  <c r="L103" i="36"/>
  <c r="L403" i="36" s="1"/>
  <c r="L95" i="36"/>
  <c r="L395" i="36" s="1"/>
  <c r="L87" i="36"/>
  <c r="L387" i="36" s="1"/>
  <c r="X174" i="37"/>
  <c r="X246" i="37" s="1"/>
  <c r="X318" i="37" s="1"/>
  <c r="X390" i="37" s="1"/>
  <c r="X220" i="37"/>
  <c r="X292" i="37" s="1"/>
  <c r="X364" i="37" s="1"/>
  <c r="X436" i="37" s="1"/>
  <c r="X235" i="37"/>
  <c r="X307" i="37" s="1"/>
  <c r="X379" i="37" s="1"/>
  <c r="X451" i="37" s="1"/>
  <c r="X209" i="38"/>
  <c r="X281" i="38" s="1"/>
  <c r="X353" i="38" s="1"/>
  <c r="X425" i="38" s="1"/>
  <c r="L152" i="38"/>
  <c r="L452" i="38" s="1"/>
  <c r="L144" i="38"/>
  <c r="L444" i="38" s="1"/>
  <c r="L136" i="38"/>
  <c r="L436" i="38" s="1"/>
  <c r="L128" i="38"/>
  <c r="L428" i="38" s="1"/>
  <c r="L120" i="38"/>
  <c r="L420" i="38" s="1"/>
  <c r="L112" i="38"/>
  <c r="L412" i="38" s="1"/>
  <c r="L104" i="38"/>
  <c r="L404" i="38" s="1"/>
  <c r="L96" i="38"/>
  <c r="L396" i="38" s="1"/>
  <c r="L88" i="38"/>
  <c r="L388" i="38" s="1"/>
  <c r="X229" i="11"/>
  <c r="X301" i="11" s="1"/>
  <c r="X373" i="11" s="1"/>
  <c r="X445" i="11" s="1"/>
  <c r="H171" i="11"/>
  <c r="H243" i="11" s="1"/>
  <c r="H315" i="11" s="1"/>
  <c r="H387" i="11" s="1"/>
  <c r="H175" i="11"/>
  <c r="H247" i="11" s="1"/>
  <c r="H319" i="11" s="1"/>
  <c r="H391" i="11" s="1"/>
  <c r="H179" i="11"/>
  <c r="H251" i="11" s="1"/>
  <c r="H323" i="11" s="1"/>
  <c r="H395" i="11" s="1"/>
  <c r="H183" i="11"/>
  <c r="H255" i="11" s="1"/>
  <c r="H327" i="11" s="1"/>
  <c r="H399" i="11" s="1"/>
  <c r="H187" i="11"/>
  <c r="H259" i="11" s="1"/>
  <c r="H331" i="11" s="1"/>
  <c r="H403" i="11" s="1"/>
  <c r="H191" i="11"/>
  <c r="H263" i="11" s="1"/>
  <c r="H335" i="11" s="1"/>
  <c r="H407" i="11" s="1"/>
  <c r="H195" i="11"/>
  <c r="H267" i="11" s="1"/>
  <c r="H339" i="11" s="1"/>
  <c r="H411" i="11" s="1"/>
  <c r="H199" i="11"/>
  <c r="H271" i="11" s="1"/>
  <c r="H343" i="11" s="1"/>
  <c r="H415" i="11" s="1"/>
  <c r="H203" i="11"/>
  <c r="H275" i="11" s="1"/>
  <c r="H347" i="11" s="1"/>
  <c r="H419" i="11" s="1"/>
  <c r="H207" i="11"/>
  <c r="H279" i="11" s="1"/>
  <c r="H351" i="11" s="1"/>
  <c r="H423" i="11" s="1"/>
  <c r="H211" i="11"/>
  <c r="H283" i="11" s="1"/>
  <c r="H355" i="11" s="1"/>
  <c r="H427" i="11" s="1"/>
  <c r="H215" i="11"/>
  <c r="H287" i="11" s="1"/>
  <c r="H359" i="11" s="1"/>
  <c r="H431" i="11" s="1"/>
  <c r="H219" i="11"/>
  <c r="H291" i="11" s="1"/>
  <c r="H363" i="11" s="1"/>
  <c r="H435" i="11" s="1"/>
  <c r="H223" i="11"/>
  <c r="H295" i="11" s="1"/>
  <c r="H367" i="11" s="1"/>
  <c r="H439" i="11" s="1"/>
  <c r="H227" i="11"/>
  <c r="H299" i="11" s="1"/>
  <c r="H371" i="11" s="1"/>
  <c r="H443" i="11" s="1"/>
  <c r="H231" i="11"/>
  <c r="H303" i="11" s="1"/>
  <c r="H375" i="11" s="1"/>
  <c r="H447" i="11" s="1"/>
  <c r="H235" i="11"/>
  <c r="H307" i="11" s="1"/>
  <c r="H379" i="11" s="1"/>
  <c r="H451" i="11" s="1"/>
  <c r="H239" i="11"/>
  <c r="H311" i="11" s="1"/>
  <c r="H383" i="11" s="1"/>
  <c r="H455" i="11" s="1"/>
  <c r="X239" i="36"/>
  <c r="X311" i="36" s="1"/>
  <c r="X383" i="36" s="1"/>
  <c r="X455" i="36" s="1"/>
  <c r="X236" i="36"/>
  <c r="X308" i="36" s="1"/>
  <c r="X380" i="36" s="1"/>
  <c r="X452" i="36" s="1"/>
  <c r="X233" i="37"/>
  <c r="X305" i="37" s="1"/>
  <c r="X377" i="37" s="1"/>
  <c r="X449" i="37" s="1"/>
  <c r="X239" i="38"/>
  <c r="X311" i="38" s="1"/>
  <c r="X383" i="38" s="1"/>
  <c r="X455" i="38" s="1"/>
  <c r="X236" i="38"/>
  <c r="X308" i="38" s="1"/>
  <c r="X380" i="38" s="1"/>
  <c r="X452" i="38" s="1"/>
  <c r="O423" i="11"/>
  <c r="O440" i="11"/>
  <c r="V165" i="37"/>
  <c r="X174" i="11"/>
  <c r="X246" i="11" s="1"/>
  <c r="X318" i="11" s="1"/>
  <c r="X390" i="11" s="1"/>
  <c r="X173" i="11"/>
  <c r="X245" i="11" s="1"/>
  <c r="X317" i="11" s="1"/>
  <c r="X389" i="11" s="1"/>
  <c r="L152" i="11"/>
  <c r="L452" i="11" s="1"/>
  <c r="L144" i="11"/>
  <c r="L444" i="11" s="1"/>
  <c r="L136" i="11"/>
  <c r="L436" i="11" s="1"/>
  <c r="O393" i="37"/>
  <c r="O409" i="37"/>
  <c r="O451" i="37"/>
  <c r="O398" i="37"/>
  <c r="X210" i="11"/>
  <c r="X282" i="11" s="1"/>
  <c r="X354" i="11" s="1"/>
  <c r="X426" i="11" s="1"/>
  <c r="H170" i="37"/>
  <c r="H242" i="37" s="1"/>
  <c r="H314" i="37" s="1"/>
  <c r="H386" i="37" s="1"/>
  <c r="H174" i="37"/>
  <c r="H246" i="37" s="1"/>
  <c r="H318" i="37" s="1"/>
  <c r="H390" i="37" s="1"/>
  <c r="H178" i="37"/>
  <c r="H250" i="37" s="1"/>
  <c r="H322" i="37" s="1"/>
  <c r="H394" i="37" s="1"/>
  <c r="H182" i="37"/>
  <c r="H254" i="37" s="1"/>
  <c r="H326" i="37" s="1"/>
  <c r="H398" i="37" s="1"/>
  <c r="H186" i="37"/>
  <c r="H258" i="37" s="1"/>
  <c r="H330" i="37" s="1"/>
  <c r="H402" i="37" s="1"/>
  <c r="H190" i="37"/>
  <c r="H262" i="37" s="1"/>
  <c r="H334" i="37" s="1"/>
  <c r="H406" i="37" s="1"/>
  <c r="H194" i="37"/>
  <c r="H266" i="37" s="1"/>
  <c r="H338" i="37" s="1"/>
  <c r="H410" i="37" s="1"/>
  <c r="H198" i="37"/>
  <c r="H270" i="37" s="1"/>
  <c r="H342" i="37" s="1"/>
  <c r="H414" i="37" s="1"/>
  <c r="H202" i="37"/>
  <c r="H274" i="37" s="1"/>
  <c r="H346" i="37" s="1"/>
  <c r="H418" i="37" s="1"/>
  <c r="H206" i="37"/>
  <c r="H278" i="37" s="1"/>
  <c r="H350" i="37" s="1"/>
  <c r="H422" i="37" s="1"/>
  <c r="H210" i="37"/>
  <c r="H282" i="37" s="1"/>
  <c r="H354" i="37" s="1"/>
  <c r="H426" i="37" s="1"/>
  <c r="H214" i="37"/>
  <c r="H286" i="37" s="1"/>
  <c r="H358" i="37" s="1"/>
  <c r="H430" i="37" s="1"/>
  <c r="H218" i="37"/>
  <c r="H290" i="37" s="1"/>
  <c r="H362" i="37" s="1"/>
  <c r="H434" i="37" s="1"/>
  <c r="H222" i="37"/>
  <c r="H294" i="37" s="1"/>
  <c r="H366" i="37" s="1"/>
  <c r="H438" i="37" s="1"/>
  <c r="H226" i="37"/>
  <c r="H298" i="37" s="1"/>
  <c r="H370" i="37" s="1"/>
  <c r="H442" i="37" s="1"/>
  <c r="H230" i="37"/>
  <c r="H302" i="37" s="1"/>
  <c r="H374" i="37" s="1"/>
  <c r="H446" i="37" s="1"/>
  <c r="H234" i="37"/>
  <c r="H306" i="37" s="1"/>
  <c r="H378" i="37" s="1"/>
  <c r="H450" i="37" s="1"/>
  <c r="H239" i="37"/>
  <c r="H311" i="37" s="1"/>
  <c r="H383" i="37" s="1"/>
  <c r="H455" i="37" s="1"/>
  <c r="X237" i="11"/>
  <c r="X309" i="11" s="1"/>
  <c r="X381" i="11" s="1"/>
  <c r="X453" i="11" s="1"/>
  <c r="X209" i="36"/>
  <c r="X281" i="36" s="1"/>
  <c r="X353" i="36" s="1"/>
  <c r="X425" i="36" s="1"/>
  <c r="J170" i="37"/>
  <c r="J174" i="37"/>
  <c r="J246" i="37" s="1"/>
  <c r="J318" i="37" s="1"/>
  <c r="J390" i="37" s="1"/>
  <c r="J178" i="37"/>
  <c r="J250" i="37" s="1"/>
  <c r="J322" i="37" s="1"/>
  <c r="J394" i="37" s="1"/>
  <c r="J182" i="37"/>
  <c r="J254" i="37" s="1"/>
  <c r="J326" i="37" s="1"/>
  <c r="J398" i="37" s="1"/>
  <c r="J186" i="37"/>
  <c r="J258" i="37" s="1"/>
  <c r="J330" i="37" s="1"/>
  <c r="J402" i="37" s="1"/>
  <c r="J190" i="37"/>
  <c r="J262" i="37" s="1"/>
  <c r="J334" i="37" s="1"/>
  <c r="J406" i="37" s="1"/>
  <c r="J194" i="37"/>
  <c r="J266" i="37" s="1"/>
  <c r="J338" i="37" s="1"/>
  <c r="J410" i="37" s="1"/>
  <c r="J198" i="37"/>
  <c r="J270" i="37" s="1"/>
  <c r="J342" i="37" s="1"/>
  <c r="J414" i="37" s="1"/>
  <c r="J202" i="37"/>
  <c r="J274" i="37" s="1"/>
  <c r="J346" i="37" s="1"/>
  <c r="J418" i="37" s="1"/>
  <c r="J206" i="37"/>
  <c r="J278" i="37" s="1"/>
  <c r="J350" i="37" s="1"/>
  <c r="J422" i="37" s="1"/>
  <c r="J210" i="37"/>
  <c r="J282" i="37" s="1"/>
  <c r="J354" i="37" s="1"/>
  <c r="J426" i="37" s="1"/>
  <c r="J214" i="37"/>
  <c r="J286" i="37" s="1"/>
  <c r="J358" i="37" s="1"/>
  <c r="J430" i="37" s="1"/>
  <c r="J218" i="37"/>
  <c r="J290" i="37" s="1"/>
  <c r="J362" i="37" s="1"/>
  <c r="J434" i="37" s="1"/>
  <c r="J222" i="37"/>
  <c r="J294" i="37" s="1"/>
  <c r="J366" i="37" s="1"/>
  <c r="J438" i="37" s="1"/>
  <c r="J226" i="37"/>
  <c r="J298" i="37" s="1"/>
  <c r="J370" i="37" s="1"/>
  <c r="J442" i="37" s="1"/>
  <c r="J230" i="37"/>
  <c r="J302" i="37" s="1"/>
  <c r="J374" i="37" s="1"/>
  <c r="J446" i="37" s="1"/>
  <c r="J234" i="37"/>
  <c r="J306" i="37" s="1"/>
  <c r="J378" i="37" s="1"/>
  <c r="J450" i="37" s="1"/>
  <c r="J240" i="37"/>
  <c r="J312" i="37" s="1"/>
  <c r="J384" i="37" s="1"/>
  <c r="J456" i="37" s="1"/>
  <c r="K171" i="37"/>
  <c r="K243" i="37" s="1"/>
  <c r="K315" i="37" s="1"/>
  <c r="K387" i="37" s="1"/>
  <c r="K175" i="37"/>
  <c r="K247" i="37" s="1"/>
  <c r="K319" i="37" s="1"/>
  <c r="K391" i="37" s="1"/>
  <c r="K179" i="37"/>
  <c r="K251" i="37" s="1"/>
  <c r="K323" i="37" s="1"/>
  <c r="K395" i="37" s="1"/>
  <c r="K183" i="37"/>
  <c r="K255" i="37" s="1"/>
  <c r="K327" i="37" s="1"/>
  <c r="K399" i="37" s="1"/>
  <c r="K187" i="37"/>
  <c r="K259" i="37" s="1"/>
  <c r="K331" i="37" s="1"/>
  <c r="K403" i="37" s="1"/>
  <c r="K191" i="37"/>
  <c r="K263" i="37" s="1"/>
  <c r="K335" i="37" s="1"/>
  <c r="K407" i="37" s="1"/>
  <c r="K195" i="37"/>
  <c r="K267" i="37" s="1"/>
  <c r="K339" i="37" s="1"/>
  <c r="K411" i="37" s="1"/>
  <c r="K199" i="37"/>
  <c r="K271" i="37" s="1"/>
  <c r="K343" i="37" s="1"/>
  <c r="K415" i="37" s="1"/>
  <c r="K203" i="37"/>
  <c r="K275" i="37" s="1"/>
  <c r="K347" i="37" s="1"/>
  <c r="K419" i="37" s="1"/>
  <c r="K207" i="37"/>
  <c r="K279" i="37" s="1"/>
  <c r="K351" i="37" s="1"/>
  <c r="K423" i="37" s="1"/>
  <c r="K211" i="37"/>
  <c r="K283" i="37" s="1"/>
  <c r="K355" i="37" s="1"/>
  <c r="K427" i="37" s="1"/>
  <c r="K215" i="37"/>
  <c r="K287" i="37" s="1"/>
  <c r="K359" i="37" s="1"/>
  <c r="K431" i="37" s="1"/>
  <c r="K219" i="37"/>
  <c r="K291" i="37" s="1"/>
  <c r="K363" i="37" s="1"/>
  <c r="K435" i="37" s="1"/>
  <c r="K223" i="37"/>
  <c r="K295" i="37" s="1"/>
  <c r="K367" i="37" s="1"/>
  <c r="K439" i="37" s="1"/>
  <c r="K227" i="37"/>
  <c r="K299" i="37" s="1"/>
  <c r="K371" i="37" s="1"/>
  <c r="K443" i="37" s="1"/>
  <c r="K231" i="37"/>
  <c r="K303" i="37" s="1"/>
  <c r="K375" i="37" s="1"/>
  <c r="K447" i="37" s="1"/>
  <c r="K235" i="37"/>
  <c r="K307" i="37" s="1"/>
  <c r="K379" i="37" s="1"/>
  <c r="K451" i="37" s="1"/>
  <c r="K239" i="37"/>
  <c r="K311" i="37" s="1"/>
  <c r="K383" i="37" s="1"/>
  <c r="K455" i="37" s="1"/>
  <c r="P383" i="38"/>
  <c r="P455" i="38" s="1"/>
  <c r="P379" i="38"/>
  <c r="P451" i="38" s="1"/>
  <c r="P375" i="38"/>
  <c r="P447" i="38" s="1"/>
  <c r="P378" i="38"/>
  <c r="P450" i="38" s="1"/>
  <c r="P384" i="38"/>
  <c r="P456" i="38" s="1"/>
  <c r="P381" i="38"/>
  <c r="P453" i="38" s="1"/>
  <c r="P374" i="38"/>
  <c r="P446" i="38" s="1"/>
  <c r="P380" i="38"/>
  <c r="P452" i="38" s="1"/>
  <c r="P377" i="38"/>
  <c r="P449" i="38" s="1"/>
  <c r="P382" i="38"/>
  <c r="P454" i="38" s="1"/>
  <c r="P376" i="38"/>
  <c r="P448" i="38" s="1"/>
  <c r="P373" i="38"/>
  <c r="P445" i="38" s="1"/>
  <c r="P372" i="38"/>
  <c r="P444" i="38" s="1"/>
  <c r="P368" i="38"/>
  <c r="P440" i="38" s="1"/>
  <c r="P364" i="38"/>
  <c r="P436" i="38" s="1"/>
  <c r="P360" i="38"/>
  <c r="P432" i="38" s="1"/>
  <c r="P356" i="38"/>
  <c r="P428" i="38" s="1"/>
  <c r="P352" i="38"/>
  <c r="P424" i="38" s="1"/>
  <c r="P369" i="38"/>
  <c r="P441" i="38" s="1"/>
  <c r="P366" i="38"/>
  <c r="P438" i="38" s="1"/>
  <c r="P371" i="38"/>
  <c r="P443" i="38" s="1"/>
  <c r="P365" i="38"/>
  <c r="P437" i="38" s="1"/>
  <c r="P362" i="38"/>
  <c r="P434" i="38" s="1"/>
  <c r="P355" i="38"/>
  <c r="P427" i="38" s="1"/>
  <c r="P349" i="38"/>
  <c r="P421" i="38" s="1"/>
  <c r="P367" i="38"/>
  <c r="P439" i="38" s="1"/>
  <c r="P361" i="38"/>
  <c r="P433" i="38" s="1"/>
  <c r="P358" i="38"/>
  <c r="P430" i="38" s="1"/>
  <c r="P351" i="38"/>
  <c r="P423" i="38" s="1"/>
  <c r="P370" i="38"/>
  <c r="P442" i="38" s="1"/>
  <c r="P363" i="38"/>
  <c r="P435" i="38" s="1"/>
  <c r="P357" i="38"/>
  <c r="P429" i="38" s="1"/>
  <c r="P354" i="38"/>
  <c r="P426" i="38" s="1"/>
  <c r="P347" i="38"/>
  <c r="P419" i="38" s="1"/>
  <c r="P346" i="38"/>
  <c r="P418" i="38" s="1"/>
  <c r="P342" i="38"/>
  <c r="P414" i="38" s="1"/>
  <c r="P338" i="38"/>
  <c r="P410" i="38" s="1"/>
  <c r="P334" i="38"/>
  <c r="P406" i="38" s="1"/>
  <c r="P330" i="38"/>
  <c r="P402" i="38" s="1"/>
  <c r="P326" i="38"/>
  <c r="P398" i="38" s="1"/>
  <c r="P322" i="38"/>
  <c r="P394" i="38" s="1"/>
  <c r="P318" i="38"/>
  <c r="P390" i="38" s="1"/>
  <c r="P348" i="38"/>
  <c r="P420" i="38" s="1"/>
  <c r="P343" i="38"/>
  <c r="P415" i="38" s="1"/>
  <c r="P339" i="38"/>
  <c r="P411" i="38" s="1"/>
  <c r="P335" i="38"/>
  <c r="P407" i="38" s="1"/>
  <c r="P331" i="38"/>
  <c r="P403" i="38" s="1"/>
  <c r="P327" i="38"/>
  <c r="P399" i="38" s="1"/>
  <c r="P323" i="38"/>
  <c r="P395" i="38" s="1"/>
  <c r="P319" i="38"/>
  <c r="P391" i="38" s="1"/>
  <c r="P315" i="38"/>
  <c r="P387" i="38" s="1"/>
  <c r="P359" i="38"/>
  <c r="P431" i="38" s="1"/>
  <c r="P344" i="38"/>
  <c r="P416" i="38" s="1"/>
  <c r="P340" i="38"/>
  <c r="P412" i="38" s="1"/>
  <c r="P336" i="38"/>
  <c r="P408" i="38" s="1"/>
  <c r="P332" i="38"/>
  <c r="P404" i="38" s="1"/>
  <c r="P328" i="38"/>
  <c r="P400" i="38" s="1"/>
  <c r="P324" i="38"/>
  <c r="P396" i="38" s="1"/>
  <c r="P320" i="38"/>
  <c r="P392" i="38" s="1"/>
  <c r="P316" i="38"/>
  <c r="P388" i="38" s="1"/>
  <c r="P353" i="38"/>
  <c r="P425" i="38" s="1"/>
  <c r="P350" i="38"/>
  <c r="P422" i="38" s="1"/>
  <c r="P345" i="38"/>
  <c r="P417" i="38" s="1"/>
  <c r="P341" i="38"/>
  <c r="P413" i="38" s="1"/>
  <c r="P337" i="38"/>
  <c r="P409" i="38" s="1"/>
  <c r="P333" i="38"/>
  <c r="P405" i="38" s="1"/>
  <c r="P329" i="38"/>
  <c r="P401" i="38" s="1"/>
  <c r="P325" i="38"/>
  <c r="P397" i="38" s="1"/>
  <c r="P321" i="38"/>
  <c r="P393" i="38" s="1"/>
  <c r="P317" i="38"/>
  <c r="P389" i="38" s="1"/>
  <c r="P314" i="38"/>
  <c r="P386" i="38" s="1"/>
  <c r="X176" i="11"/>
  <c r="X248" i="11" s="1"/>
  <c r="X320" i="11" s="1"/>
  <c r="X392" i="11" s="1"/>
  <c r="X207" i="36"/>
  <c r="X279" i="36" s="1"/>
  <c r="X351" i="36" s="1"/>
  <c r="X423" i="36" s="1"/>
  <c r="W173" i="36"/>
  <c r="W245" i="36" s="1"/>
  <c r="W317" i="36" s="1"/>
  <c r="W389" i="36" s="1"/>
  <c r="W177" i="36"/>
  <c r="W249" i="36" s="1"/>
  <c r="W321" i="36" s="1"/>
  <c r="W393" i="36" s="1"/>
  <c r="W181" i="36"/>
  <c r="W253" i="36" s="1"/>
  <c r="W325" i="36" s="1"/>
  <c r="W397" i="36" s="1"/>
  <c r="W185" i="36"/>
  <c r="W257" i="36" s="1"/>
  <c r="W329" i="36" s="1"/>
  <c r="W401" i="36" s="1"/>
  <c r="W189" i="36"/>
  <c r="W261" i="36" s="1"/>
  <c r="W333" i="36" s="1"/>
  <c r="W405" i="36" s="1"/>
  <c r="W193" i="36"/>
  <c r="W265" i="36" s="1"/>
  <c r="W337" i="36" s="1"/>
  <c r="W409" i="36" s="1"/>
  <c r="W197" i="36"/>
  <c r="W269" i="36" s="1"/>
  <c r="W341" i="36" s="1"/>
  <c r="W413" i="36" s="1"/>
  <c r="W201" i="36"/>
  <c r="W273" i="36" s="1"/>
  <c r="W345" i="36" s="1"/>
  <c r="W417" i="36" s="1"/>
  <c r="W205" i="36"/>
  <c r="W277" i="36" s="1"/>
  <c r="W349" i="36" s="1"/>
  <c r="W421" i="36" s="1"/>
  <c r="W209" i="36"/>
  <c r="W281" i="36" s="1"/>
  <c r="W353" i="36" s="1"/>
  <c r="W425" i="36" s="1"/>
  <c r="W213" i="36"/>
  <c r="W285" i="36" s="1"/>
  <c r="W357" i="36" s="1"/>
  <c r="W429" i="36" s="1"/>
  <c r="W217" i="36"/>
  <c r="W289" i="36" s="1"/>
  <c r="W361" i="36" s="1"/>
  <c r="W433" i="36" s="1"/>
  <c r="W221" i="36"/>
  <c r="W293" i="36" s="1"/>
  <c r="W365" i="36" s="1"/>
  <c r="W437" i="36" s="1"/>
  <c r="W225" i="36"/>
  <c r="W297" i="36" s="1"/>
  <c r="W369" i="36" s="1"/>
  <c r="W441" i="36" s="1"/>
  <c r="W229" i="36"/>
  <c r="W301" i="36" s="1"/>
  <c r="W373" i="36" s="1"/>
  <c r="W445" i="36" s="1"/>
  <c r="W233" i="36"/>
  <c r="W305" i="36" s="1"/>
  <c r="W377" i="36" s="1"/>
  <c r="W449" i="36" s="1"/>
  <c r="W237" i="36"/>
  <c r="W309" i="36" s="1"/>
  <c r="W381" i="36" s="1"/>
  <c r="W453" i="36" s="1"/>
  <c r="X226" i="36"/>
  <c r="X298" i="36" s="1"/>
  <c r="X370" i="36" s="1"/>
  <c r="X442" i="36" s="1"/>
  <c r="W172" i="38"/>
  <c r="W244" i="38" s="1"/>
  <c r="W316" i="38" s="1"/>
  <c r="W388" i="38" s="1"/>
  <c r="W176" i="38"/>
  <c r="W248" i="38" s="1"/>
  <c r="W320" i="38" s="1"/>
  <c r="W392" i="38" s="1"/>
  <c r="W180" i="38"/>
  <c r="W252" i="38" s="1"/>
  <c r="W324" i="38" s="1"/>
  <c r="W396" i="38" s="1"/>
  <c r="W184" i="38"/>
  <c r="W256" i="38" s="1"/>
  <c r="W328" i="38" s="1"/>
  <c r="W400" i="38" s="1"/>
  <c r="W188" i="38"/>
  <c r="W260" i="38" s="1"/>
  <c r="W332" i="38" s="1"/>
  <c r="W404" i="38" s="1"/>
  <c r="W192" i="38"/>
  <c r="W264" i="38" s="1"/>
  <c r="W336" i="38" s="1"/>
  <c r="W408" i="38" s="1"/>
  <c r="W196" i="38"/>
  <c r="W268" i="38" s="1"/>
  <c r="W340" i="38" s="1"/>
  <c r="W412" i="38" s="1"/>
  <c r="W200" i="38"/>
  <c r="W272" i="38" s="1"/>
  <c r="W344" i="38" s="1"/>
  <c r="W416" i="38" s="1"/>
  <c r="W204" i="38"/>
  <c r="W276" i="38" s="1"/>
  <c r="W348" i="38" s="1"/>
  <c r="W420" i="38" s="1"/>
  <c r="W208" i="38"/>
  <c r="W280" i="38" s="1"/>
  <c r="W352" i="38" s="1"/>
  <c r="W424" i="38" s="1"/>
  <c r="W212" i="38"/>
  <c r="W284" i="38" s="1"/>
  <c r="W356" i="38" s="1"/>
  <c r="W428" i="38" s="1"/>
  <c r="W216" i="38"/>
  <c r="W288" i="38" s="1"/>
  <c r="W360" i="38" s="1"/>
  <c r="W432" i="38" s="1"/>
  <c r="W220" i="38"/>
  <c r="W292" i="38" s="1"/>
  <c r="W364" i="38" s="1"/>
  <c r="W436" i="38" s="1"/>
  <c r="W224" i="38"/>
  <c r="W296" i="38" s="1"/>
  <c r="W368" i="38" s="1"/>
  <c r="W440" i="38" s="1"/>
  <c r="W228" i="38"/>
  <c r="W300" i="38" s="1"/>
  <c r="W372" i="38" s="1"/>
  <c r="W444" i="38" s="1"/>
  <c r="W232" i="38"/>
  <c r="W304" i="38" s="1"/>
  <c r="W376" i="38" s="1"/>
  <c r="W448" i="38" s="1"/>
  <c r="W236" i="38"/>
  <c r="W308" i="38" s="1"/>
  <c r="W380" i="38" s="1"/>
  <c r="W452" i="38" s="1"/>
  <c r="W240" i="38"/>
  <c r="W312" i="38" s="1"/>
  <c r="W384" i="38" s="1"/>
  <c r="W456" i="38" s="1"/>
  <c r="X209" i="11"/>
  <c r="X281" i="11" s="1"/>
  <c r="X353" i="11" s="1"/>
  <c r="X425" i="11" s="1"/>
  <c r="X239" i="11"/>
  <c r="X311" i="11" s="1"/>
  <c r="X383" i="11" s="1"/>
  <c r="X455" i="11" s="1"/>
  <c r="X224" i="11"/>
  <c r="X296" i="11" s="1"/>
  <c r="X368" i="11" s="1"/>
  <c r="X440" i="11" s="1"/>
  <c r="U165" i="36"/>
  <c r="I170" i="36"/>
  <c r="I242" i="36" s="1"/>
  <c r="I314" i="36" s="1"/>
  <c r="I386" i="36" s="1"/>
  <c r="I174" i="36"/>
  <c r="I246" i="36" s="1"/>
  <c r="I318" i="36" s="1"/>
  <c r="I390" i="36" s="1"/>
  <c r="I178" i="36"/>
  <c r="I250" i="36" s="1"/>
  <c r="I322" i="36" s="1"/>
  <c r="I394" i="36" s="1"/>
  <c r="I182" i="36"/>
  <c r="I254" i="36" s="1"/>
  <c r="I326" i="36" s="1"/>
  <c r="I398" i="36" s="1"/>
  <c r="I186" i="36"/>
  <c r="I258" i="36" s="1"/>
  <c r="I330" i="36" s="1"/>
  <c r="I402" i="36" s="1"/>
  <c r="I190" i="36"/>
  <c r="I262" i="36" s="1"/>
  <c r="I334" i="36" s="1"/>
  <c r="I406" i="36" s="1"/>
  <c r="I194" i="36"/>
  <c r="I266" i="36" s="1"/>
  <c r="I338" i="36" s="1"/>
  <c r="I410" i="36" s="1"/>
  <c r="I198" i="36"/>
  <c r="I270" i="36" s="1"/>
  <c r="I342" i="36" s="1"/>
  <c r="I414" i="36" s="1"/>
  <c r="I202" i="36"/>
  <c r="I274" i="36" s="1"/>
  <c r="I346" i="36" s="1"/>
  <c r="I418" i="36" s="1"/>
  <c r="I206" i="36"/>
  <c r="I278" i="36" s="1"/>
  <c r="I350" i="36" s="1"/>
  <c r="I422" i="36" s="1"/>
  <c r="I210" i="36"/>
  <c r="I282" i="36" s="1"/>
  <c r="I354" i="36" s="1"/>
  <c r="I426" i="36" s="1"/>
  <c r="I214" i="36"/>
  <c r="I286" i="36" s="1"/>
  <c r="I358" i="36" s="1"/>
  <c r="I430" i="36" s="1"/>
  <c r="I218" i="36"/>
  <c r="I290" i="36" s="1"/>
  <c r="I362" i="36" s="1"/>
  <c r="I434" i="36" s="1"/>
  <c r="I222" i="36"/>
  <c r="I294" i="36" s="1"/>
  <c r="I366" i="36" s="1"/>
  <c r="I438" i="36" s="1"/>
  <c r="I226" i="36"/>
  <c r="I298" i="36" s="1"/>
  <c r="I370" i="36" s="1"/>
  <c r="I442" i="36" s="1"/>
  <c r="I230" i="36"/>
  <c r="I302" i="36" s="1"/>
  <c r="I374" i="36" s="1"/>
  <c r="I446" i="36" s="1"/>
  <c r="I234" i="36"/>
  <c r="I306" i="36" s="1"/>
  <c r="I378" i="36" s="1"/>
  <c r="I450" i="36" s="1"/>
  <c r="I238" i="36"/>
  <c r="I310" i="36" s="1"/>
  <c r="I382" i="36" s="1"/>
  <c r="I454" i="36" s="1"/>
  <c r="X189" i="11"/>
  <c r="X261" i="11" s="1"/>
  <c r="X333" i="11" s="1"/>
  <c r="X405" i="11" s="1"/>
  <c r="X188" i="11"/>
  <c r="X260" i="11" s="1"/>
  <c r="X332" i="11" s="1"/>
  <c r="X404" i="11" s="1"/>
  <c r="X186" i="36"/>
  <c r="X258" i="36" s="1"/>
  <c r="X330" i="36" s="1"/>
  <c r="X402" i="36" s="1"/>
  <c r="X176" i="36"/>
  <c r="X248" i="36" s="1"/>
  <c r="X320" i="36" s="1"/>
  <c r="X392" i="36" s="1"/>
  <c r="X184" i="11"/>
  <c r="X256" i="11" s="1"/>
  <c r="X328" i="11" s="1"/>
  <c r="X400" i="11" s="1"/>
  <c r="X184" i="36"/>
  <c r="X256" i="36" s="1"/>
  <c r="X328" i="36" s="1"/>
  <c r="X400" i="36" s="1"/>
  <c r="X230" i="11"/>
  <c r="X302" i="11" s="1"/>
  <c r="X374" i="11" s="1"/>
  <c r="X446" i="11" s="1"/>
  <c r="X228" i="11"/>
  <c r="X300" i="11" s="1"/>
  <c r="X372" i="11" s="1"/>
  <c r="X444" i="11" s="1"/>
  <c r="X191" i="36"/>
  <c r="X263" i="36" s="1"/>
  <c r="X335" i="36" s="1"/>
  <c r="X407" i="36" s="1"/>
  <c r="X213" i="36"/>
  <c r="X285" i="36" s="1"/>
  <c r="X357" i="36" s="1"/>
  <c r="X429" i="36" s="1"/>
  <c r="W172" i="37"/>
  <c r="W244" i="37" s="1"/>
  <c r="W316" i="37" s="1"/>
  <c r="W388" i="37" s="1"/>
  <c r="W176" i="37"/>
  <c r="W248" i="37" s="1"/>
  <c r="W320" i="37" s="1"/>
  <c r="W392" i="37" s="1"/>
  <c r="W180" i="37"/>
  <c r="W252" i="37" s="1"/>
  <c r="W324" i="37" s="1"/>
  <c r="W396" i="37" s="1"/>
  <c r="W184" i="37"/>
  <c r="W256" i="37" s="1"/>
  <c r="W328" i="37" s="1"/>
  <c r="W400" i="37" s="1"/>
  <c r="W188" i="37"/>
  <c r="W260" i="37" s="1"/>
  <c r="W332" i="37" s="1"/>
  <c r="W404" i="37" s="1"/>
  <c r="W192" i="37"/>
  <c r="W264" i="37" s="1"/>
  <c r="W336" i="37" s="1"/>
  <c r="W408" i="37" s="1"/>
  <c r="W196" i="37"/>
  <c r="W268" i="37" s="1"/>
  <c r="W340" i="37" s="1"/>
  <c r="W412" i="37" s="1"/>
  <c r="W200" i="37"/>
  <c r="W272" i="37" s="1"/>
  <c r="W344" i="37" s="1"/>
  <c r="W416" i="37" s="1"/>
  <c r="W204" i="37"/>
  <c r="W276" i="37" s="1"/>
  <c r="W348" i="37" s="1"/>
  <c r="W420" i="37" s="1"/>
  <c r="W208" i="37"/>
  <c r="W280" i="37" s="1"/>
  <c r="W352" i="37" s="1"/>
  <c r="W424" i="37" s="1"/>
  <c r="W212" i="37"/>
  <c r="W284" i="37" s="1"/>
  <c r="W356" i="37" s="1"/>
  <c r="W428" i="37" s="1"/>
  <c r="W216" i="37"/>
  <c r="W288" i="37" s="1"/>
  <c r="W360" i="37" s="1"/>
  <c r="W432" i="37" s="1"/>
  <c r="W220" i="37"/>
  <c r="W292" i="37" s="1"/>
  <c r="W364" i="37" s="1"/>
  <c r="W436" i="37" s="1"/>
  <c r="W224" i="37"/>
  <c r="W296" i="37" s="1"/>
  <c r="W368" i="37" s="1"/>
  <c r="W440" i="37" s="1"/>
  <c r="W228" i="37"/>
  <c r="W300" i="37" s="1"/>
  <c r="W372" i="37" s="1"/>
  <c r="W444" i="37" s="1"/>
  <c r="W232" i="37"/>
  <c r="W304" i="37" s="1"/>
  <c r="W376" i="37" s="1"/>
  <c r="W448" i="37" s="1"/>
  <c r="W236" i="37"/>
  <c r="W308" i="37" s="1"/>
  <c r="W380" i="37" s="1"/>
  <c r="W452" i="37" s="1"/>
  <c r="W240" i="37"/>
  <c r="W312" i="37" s="1"/>
  <c r="W384" i="37" s="1"/>
  <c r="W456" i="37" s="1"/>
  <c r="X225" i="11"/>
  <c r="X297" i="11" s="1"/>
  <c r="X369" i="11" s="1"/>
  <c r="X441" i="11" s="1"/>
  <c r="H170" i="36"/>
  <c r="H174" i="36"/>
  <c r="H178" i="36"/>
  <c r="H182" i="36"/>
  <c r="H186" i="36"/>
  <c r="H190" i="36"/>
  <c r="H194" i="36"/>
  <c r="H198" i="36"/>
  <c r="H202" i="36"/>
  <c r="H206" i="36"/>
  <c r="H210" i="36"/>
  <c r="H214" i="36"/>
  <c r="H218" i="36"/>
  <c r="H222" i="36"/>
  <c r="H226" i="36"/>
  <c r="H230" i="36"/>
  <c r="H234" i="36"/>
  <c r="H238" i="36"/>
  <c r="V165" i="38"/>
  <c r="U165" i="38"/>
  <c r="I173" i="38"/>
  <c r="I177" i="38"/>
  <c r="I181" i="38"/>
  <c r="I185" i="38"/>
  <c r="I189" i="38"/>
  <c r="I193" i="38"/>
  <c r="I197" i="38"/>
  <c r="I201" i="38"/>
  <c r="I205" i="38"/>
  <c r="I209" i="38"/>
  <c r="I213" i="38"/>
  <c r="I217" i="38"/>
  <c r="I221" i="38"/>
  <c r="I225" i="38"/>
  <c r="I229" i="38"/>
  <c r="I233" i="38"/>
  <c r="I237" i="38"/>
  <c r="X177" i="37"/>
  <c r="X249" i="37" s="1"/>
  <c r="X321" i="37" s="1"/>
  <c r="X393" i="37" s="1"/>
  <c r="X232" i="37"/>
  <c r="X304" i="37" s="1"/>
  <c r="X376" i="37" s="1"/>
  <c r="X448" i="37" s="1"/>
  <c r="X231" i="11"/>
  <c r="X303" i="11" s="1"/>
  <c r="X375" i="11" s="1"/>
  <c r="X447" i="11" s="1"/>
  <c r="P381" i="36"/>
  <c r="P453" i="36" s="1"/>
  <c r="P377" i="36"/>
  <c r="P449" i="36" s="1"/>
  <c r="P382" i="36"/>
  <c r="P454" i="36" s="1"/>
  <c r="P378" i="36"/>
  <c r="P450" i="36" s="1"/>
  <c r="P383" i="36"/>
  <c r="P455" i="36" s="1"/>
  <c r="P379" i="36"/>
  <c r="P451" i="36" s="1"/>
  <c r="P375" i="36"/>
  <c r="P447" i="36" s="1"/>
  <c r="P384" i="36"/>
  <c r="P456" i="36" s="1"/>
  <c r="P380" i="36"/>
  <c r="P452" i="36" s="1"/>
  <c r="P376" i="36"/>
  <c r="P448" i="36" s="1"/>
  <c r="P374" i="36"/>
  <c r="P446" i="36" s="1"/>
  <c r="P370" i="36"/>
  <c r="P442" i="36" s="1"/>
  <c r="P366" i="36"/>
  <c r="P438" i="36" s="1"/>
  <c r="P362" i="36"/>
  <c r="P434" i="36" s="1"/>
  <c r="P358" i="36"/>
  <c r="P430" i="36" s="1"/>
  <c r="P354" i="36"/>
  <c r="P426" i="36" s="1"/>
  <c r="P350" i="36"/>
  <c r="P422" i="36" s="1"/>
  <c r="P346" i="36"/>
  <c r="P418" i="36" s="1"/>
  <c r="P342" i="36"/>
  <c r="P414" i="36" s="1"/>
  <c r="P338" i="36"/>
  <c r="P410" i="36" s="1"/>
  <c r="P334" i="36"/>
  <c r="P406" i="36" s="1"/>
  <c r="P330" i="36"/>
  <c r="P402" i="36" s="1"/>
  <c r="P326" i="36"/>
  <c r="P398" i="36" s="1"/>
  <c r="P322" i="36"/>
  <c r="P394" i="36" s="1"/>
  <c r="P318" i="36"/>
  <c r="P390" i="36" s="1"/>
  <c r="P314" i="36"/>
  <c r="P386" i="36" s="1"/>
  <c r="P371" i="36"/>
  <c r="P443" i="36" s="1"/>
  <c r="P367" i="36"/>
  <c r="P439" i="36" s="1"/>
  <c r="P363" i="36"/>
  <c r="P435" i="36" s="1"/>
  <c r="P359" i="36"/>
  <c r="P431" i="36" s="1"/>
  <c r="P355" i="36"/>
  <c r="P427" i="36" s="1"/>
  <c r="P351" i="36"/>
  <c r="P423" i="36" s="1"/>
  <c r="P347" i="36"/>
  <c r="P419" i="36" s="1"/>
  <c r="P343" i="36"/>
  <c r="P415" i="36" s="1"/>
  <c r="P339" i="36"/>
  <c r="P411" i="36" s="1"/>
  <c r="P335" i="36"/>
  <c r="P407" i="36" s="1"/>
  <c r="P331" i="36"/>
  <c r="P403" i="36" s="1"/>
  <c r="P327" i="36"/>
  <c r="P399" i="36" s="1"/>
  <c r="P323" i="36"/>
  <c r="P395" i="36" s="1"/>
  <c r="P319" i="36"/>
  <c r="P391" i="36" s="1"/>
  <c r="P315" i="36"/>
  <c r="P387" i="36" s="1"/>
  <c r="P372" i="36"/>
  <c r="P444" i="36" s="1"/>
  <c r="P368" i="36"/>
  <c r="P440" i="36" s="1"/>
  <c r="P364" i="36"/>
  <c r="P436" i="36" s="1"/>
  <c r="P360" i="36"/>
  <c r="P432" i="36" s="1"/>
  <c r="P356" i="36"/>
  <c r="P428" i="36" s="1"/>
  <c r="P352" i="36"/>
  <c r="P424" i="36" s="1"/>
  <c r="P348" i="36"/>
  <c r="P420" i="36" s="1"/>
  <c r="P344" i="36"/>
  <c r="P416" i="36" s="1"/>
  <c r="P340" i="36"/>
  <c r="P412" i="36" s="1"/>
  <c r="P336" i="36"/>
  <c r="P408" i="36" s="1"/>
  <c r="P332" i="36"/>
  <c r="P404" i="36" s="1"/>
  <c r="P328" i="36"/>
  <c r="P400" i="36" s="1"/>
  <c r="P324" i="36"/>
  <c r="P396" i="36" s="1"/>
  <c r="P320" i="36"/>
  <c r="P392" i="36" s="1"/>
  <c r="P316" i="36"/>
  <c r="P388" i="36" s="1"/>
  <c r="P373" i="36"/>
  <c r="P445" i="36" s="1"/>
  <c r="P369" i="36"/>
  <c r="P441" i="36" s="1"/>
  <c r="P365" i="36"/>
  <c r="P437" i="36" s="1"/>
  <c r="P361" i="36"/>
  <c r="P433" i="36" s="1"/>
  <c r="P357" i="36"/>
  <c r="P429" i="36" s="1"/>
  <c r="P353" i="36"/>
  <c r="P425" i="36" s="1"/>
  <c r="P349" i="36"/>
  <c r="P421" i="36" s="1"/>
  <c r="P345" i="36"/>
  <c r="P417" i="36" s="1"/>
  <c r="P341" i="36"/>
  <c r="P413" i="36" s="1"/>
  <c r="P337" i="36"/>
  <c r="P409" i="36" s="1"/>
  <c r="P333" i="36"/>
  <c r="P405" i="36" s="1"/>
  <c r="P329" i="36"/>
  <c r="P401" i="36" s="1"/>
  <c r="P325" i="36"/>
  <c r="P397" i="36" s="1"/>
  <c r="P321" i="36"/>
  <c r="P393" i="36" s="1"/>
  <c r="P317" i="36"/>
  <c r="P389" i="36" s="1"/>
  <c r="X177" i="36"/>
  <c r="X249" i="36" s="1"/>
  <c r="X321" i="36" s="1"/>
  <c r="X393" i="36" s="1"/>
  <c r="Q383" i="37"/>
  <c r="Q455" i="37" s="1"/>
  <c r="Q380" i="37"/>
  <c r="Q452" i="37" s="1"/>
  <c r="Q376" i="37"/>
  <c r="Q448" i="37" s="1"/>
  <c r="Q372" i="37"/>
  <c r="Q444" i="37" s="1"/>
  <c r="Q368" i="37"/>
  <c r="Q440" i="37" s="1"/>
  <c r="Q364" i="37"/>
  <c r="Q436" i="37" s="1"/>
  <c r="Q360" i="37"/>
  <c r="Q432" i="37" s="1"/>
  <c r="Q356" i="37"/>
  <c r="Q428" i="37" s="1"/>
  <c r="Q352" i="37"/>
  <c r="Q424" i="37" s="1"/>
  <c r="Q348" i="37"/>
  <c r="Q420" i="37" s="1"/>
  <c r="Q344" i="37"/>
  <c r="Q416" i="37" s="1"/>
  <c r="Q340" i="37"/>
  <c r="Q412" i="37" s="1"/>
  <c r="Q336" i="37"/>
  <c r="Q408" i="37" s="1"/>
  <c r="Q332" i="37"/>
  <c r="Q404" i="37" s="1"/>
  <c r="Q328" i="37"/>
  <c r="Q400" i="37" s="1"/>
  <c r="Q324" i="37"/>
  <c r="Q396" i="37" s="1"/>
  <c r="Q320" i="37"/>
  <c r="Q392" i="37" s="1"/>
  <c r="Q316" i="37"/>
  <c r="Q388" i="37" s="1"/>
  <c r="Q384" i="37"/>
  <c r="Q456" i="37" s="1"/>
  <c r="Q381" i="37"/>
  <c r="Q453" i="37" s="1"/>
  <c r="Q377" i="37"/>
  <c r="Q449" i="37" s="1"/>
  <c r="Q373" i="37"/>
  <c r="Q445" i="37" s="1"/>
  <c r="Q369" i="37"/>
  <c r="Q441" i="37" s="1"/>
  <c r="Q365" i="37"/>
  <c r="Q437" i="37" s="1"/>
  <c r="Q361" i="37"/>
  <c r="Q433" i="37" s="1"/>
  <c r="Q357" i="37"/>
  <c r="Q429" i="37" s="1"/>
  <c r="Q353" i="37"/>
  <c r="Q425" i="37" s="1"/>
  <c r="Q349" i="37"/>
  <c r="Q421" i="37" s="1"/>
  <c r="Q345" i="37"/>
  <c r="Q417" i="37" s="1"/>
  <c r="Q341" i="37"/>
  <c r="Q413" i="37" s="1"/>
  <c r="Q337" i="37"/>
  <c r="Q409" i="37" s="1"/>
  <c r="Q333" i="37"/>
  <c r="Q405" i="37" s="1"/>
  <c r="Q329" i="37"/>
  <c r="Q401" i="37" s="1"/>
  <c r="Q325" i="37"/>
  <c r="Q397" i="37" s="1"/>
  <c r="Q321" i="37"/>
  <c r="Q393" i="37" s="1"/>
  <c r="Q317" i="37"/>
  <c r="Q389" i="37" s="1"/>
  <c r="Q382" i="37"/>
  <c r="Q454" i="37" s="1"/>
  <c r="Q378" i="37"/>
  <c r="Q450" i="37" s="1"/>
  <c r="Q374" i="37"/>
  <c r="Q446" i="37" s="1"/>
  <c r="Q370" i="37"/>
  <c r="Q442" i="37" s="1"/>
  <c r="Q366" i="37"/>
  <c r="Q438" i="37" s="1"/>
  <c r="Q362" i="37"/>
  <c r="Q434" i="37" s="1"/>
  <c r="Q358" i="37"/>
  <c r="Q430" i="37" s="1"/>
  <c r="Q354" i="37"/>
  <c r="Q426" i="37" s="1"/>
  <c r="Q350" i="37"/>
  <c r="Q422" i="37" s="1"/>
  <c r="Q346" i="37"/>
  <c r="Q418" i="37" s="1"/>
  <c r="Q342" i="37"/>
  <c r="Q414" i="37" s="1"/>
  <c r="Q338" i="37"/>
  <c r="Q410" i="37" s="1"/>
  <c r="Q334" i="37"/>
  <c r="Q406" i="37" s="1"/>
  <c r="Q330" i="37"/>
  <c r="Q402" i="37" s="1"/>
  <c r="Q326" i="37"/>
  <c r="Q398" i="37" s="1"/>
  <c r="Q322" i="37"/>
  <c r="Q394" i="37" s="1"/>
  <c r="Q379" i="37"/>
  <c r="Q451" i="37" s="1"/>
  <c r="Q375" i="37"/>
  <c r="Q447" i="37" s="1"/>
  <c r="Q371" i="37"/>
  <c r="Q443" i="37" s="1"/>
  <c r="Q367" i="37"/>
  <c r="Q439" i="37" s="1"/>
  <c r="Q363" i="37"/>
  <c r="Q435" i="37" s="1"/>
  <c r="Q359" i="37"/>
  <c r="Q431" i="37" s="1"/>
  <c r="Q355" i="37"/>
  <c r="Q427" i="37" s="1"/>
  <c r="Q351" i="37"/>
  <c r="Q423" i="37" s="1"/>
  <c r="Q347" i="37"/>
  <c r="Q419" i="37" s="1"/>
  <c r="Q343" i="37"/>
  <c r="Q415" i="37" s="1"/>
  <c r="Q339" i="37"/>
  <c r="Q411" i="37" s="1"/>
  <c r="Q335" i="37"/>
  <c r="Q407" i="37" s="1"/>
  <c r="Q331" i="37"/>
  <c r="Q403" i="37" s="1"/>
  <c r="Q327" i="37"/>
  <c r="Q399" i="37" s="1"/>
  <c r="Q323" i="37"/>
  <c r="Q395" i="37" s="1"/>
  <c r="Q319" i="37"/>
  <c r="Q391" i="37" s="1"/>
  <c r="Q315" i="37"/>
  <c r="Q387" i="37" s="1"/>
  <c r="Q314" i="37"/>
  <c r="Q386" i="37" s="1"/>
  <c r="Q318" i="37"/>
  <c r="Q390" i="37" s="1"/>
  <c r="X238" i="37"/>
  <c r="X310" i="37" s="1"/>
  <c r="X382" i="37" s="1"/>
  <c r="X454" i="37" s="1"/>
  <c r="H172" i="11"/>
  <c r="H244" i="11" s="1"/>
  <c r="H316" i="11" s="1"/>
  <c r="H388" i="11" s="1"/>
  <c r="H176" i="11"/>
  <c r="H248" i="11" s="1"/>
  <c r="H320" i="11" s="1"/>
  <c r="H392" i="11" s="1"/>
  <c r="H180" i="11"/>
  <c r="H252" i="11" s="1"/>
  <c r="H324" i="11" s="1"/>
  <c r="H396" i="11" s="1"/>
  <c r="H184" i="11"/>
  <c r="H256" i="11" s="1"/>
  <c r="H328" i="11" s="1"/>
  <c r="H400" i="11" s="1"/>
  <c r="H188" i="11"/>
  <c r="H260" i="11" s="1"/>
  <c r="H332" i="11" s="1"/>
  <c r="H404" i="11" s="1"/>
  <c r="H192" i="11"/>
  <c r="H264" i="11" s="1"/>
  <c r="H336" i="11" s="1"/>
  <c r="H408" i="11" s="1"/>
  <c r="H196" i="11"/>
  <c r="H268" i="11" s="1"/>
  <c r="H340" i="11" s="1"/>
  <c r="H412" i="11" s="1"/>
  <c r="H200" i="11"/>
  <c r="H272" i="11" s="1"/>
  <c r="H344" i="11" s="1"/>
  <c r="H416" i="11" s="1"/>
  <c r="H204" i="11"/>
  <c r="H276" i="11" s="1"/>
  <c r="H348" i="11" s="1"/>
  <c r="H420" i="11" s="1"/>
  <c r="H208" i="11"/>
  <c r="H280" i="11" s="1"/>
  <c r="H352" i="11" s="1"/>
  <c r="H424" i="11" s="1"/>
  <c r="H212" i="11"/>
  <c r="H284" i="11" s="1"/>
  <c r="H356" i="11" s="1"/>
  <c r="H428" i="11" s="1"/>
  <c r="H216" i="11"/>
  <c r="H288" i="11" s="1"/>
  <c r="H360" i="11" s="1"/>
  <c r="H432" i="11" s="1"/>
  <c r="H220" i="11"/>
  <c r="H292" i="11" s="1"/>
  <c r="H364" i="11" s="1"/>
  <c r="H436" i="11" s="1"/>
  <c r="H224" i="11"/>
  <c r="H296" i="11" s="1"/>
  <c r="H368" i="11" s="1"/>
  <c r="H440" i="11" s="1"/>
  <c r="H228" i="11"/>
  <c r="H300" i="11" s="1"/>
  <c r="H372" i="11" s="1"/>
  <c r="H444" i="11" s="1"/>
  <c r="H232" i="11"/>
  <c r="H304" i="11" s="1"/>
  <c r="H376" i="11" s="1"/>
  <c r="H448" i="11" s="1"/>
  <c r="H236" i="11"/>
  <c r="H308" i="11" s="1"/>
  <c r="H380" i="11" s="1"/>
  <c r="H452" i="11" s="1"/>
  <c r="H240" i="11"/>
  <c r="H312" i="11" s="1"/>
  <c r="H384" i="11" s="1"/>
  <c r="H456" i="11" s="1"/>
  <c r="X175" i="37"/>
  <c r="X247" i="37" s="1"/>
  <c r="X319" i="37" s="1"/>
  <c r="X391" i="37" s="1"/>
  <c r="X224" i="37"/>
  <c r="X296" i="37" s="1"/>
  <c r="X368" i="37" s="1"/>
  <c r="X440" i="37" s="1"/>
  <c r="AN165" i="36"/>
  <c r="G240" i="38"/>
  <c r="G312" i="38" s="1"/>
  <c r="G384" i="38" s="1"/>
  <c r="G456" i="38" s="1"/>
  <c r="G238" i="38"/>
  <c r="G310" i="38" s="1"/>
  <c r="G382" i="38" s="1"/>
  <c r="G454" i="38" s="1"/>
  <c r="G234" i="38"/>
  <c r="G306" i="38" s="1"/>
  <c r="G378" i="38" s="1"/>
  <c r="G450" i="38" s="1"/>
  <c r="G236" i="38"/>
  <c r="G308" i="38" s="1"/>
  <c r="G380" i="38" s="1"/>
  <c r="G452" i="38" s="1"/>
  <c r="G235" i="38"/>
  <c r="G307" i="38" s="1"/>
  <c r="G379" i="38" s="1"/>
  <c r="G451" i="38" s="1"/>
  <c r="G229" i="38"/>
  <c r="G301" i="38" s="1"/>
  <c r="G373" i="38" s="1"/>
  <c r="G445" i="38" s="1"/>
  <c r="G225" i="38"/>
  <c r="G297" i="38" s="1"/>
  <c r="G369" i="38" s="1"/>
  <c r="G441" i="38" s="1"/>
  <c r="G221" i="38"/>
  <c r="G293" i="38" s="1"/>
  <c r="G365" i="38" s="1"/>
  <c r="G437" i="38" s="1"/>
  <c r="G217" i="38"/>
  <c r="G289" i="38" s="1"/>
  <c r="G361" i="38" s="1"/>
  <c r="G433" i="38" s="1"/>
  <c r="G213" i="38"/>
  <c r="G285" i="38" s="1"/>
  <c r="G357" i="38" s="1"/>
  <c r="G429" i="38" s="1"/>
  <c r="G209" i="38"/>
  <c r="G281" i="38" s="1"/>
  <c r="G353" i="38" s="1"/>
  <c r="G425" i="38" s="1"/>
  <c r="G205" i="38"/>
  <c r="G277" i="38" s="1"/>
  <c r="G349" i="38" s="1"/>
  <c r="G421" i="38" s="1"/>
  <c r="G201" i="38"/>
  <c r="G273" i="38" s="1"/>
  <c r="G345" i="38" s="1"/>
  <c r="G417" i="38" s="1"/>
  <c r="G197" i="38"/>
  <c r="G269" i="38" s="1"/>
  <c r="G341" i="38" s="1"/>
  <c r="G413" i="38" s="1"/>
  <c r="G193" i="38"/>
  <c r="G265" i="38" s="1"/>
  <c r="G337" i="38" s="1"/>
  <c r="G409" i="38" s="1"/>
  <c r="G189" i="38"/>
  <c r="G261" i="38" s="1"/>
  <c r="G333" i="38" s="1"/>
  <c r="G405" i="38" s="1"/>
  <c r="G185" i="38"/>
  <c r="G257" i="38" s="1"/>
  <c r="G329" i="38" s="1"/>
  <c r="G401" i="38" s="1"/>
  <c r="G181" i="38"/>
  <c r="G253" i="38" s="1"/>
  <c r="G325" i="38" s="1"/>
  <c r="G397" i="38" s="1"/>
  <c r="G177" i="38"/>
  <c r="G249" i="38" s="1"/>
  <c r="G321" i="38" s="1"/>
  <c r="G393" i="38" s="1"/>
  <c r="G173" i="38"/>
  <c r="G245" i="38" s="1"/>
  <c r="G317" i="38" s="1"/>
  <c r="G389" i="38" s="1"/>
  <c r="G237" i="38"/>
  <c r="G309" i="38" s="1"/>
  <c r="G381" i="38" s="1"/>
  <c r="G453" i="38" s="1"/>
  <c r="G230" i="38"/>
  <c r="G302" i="38" s="1"/>
  <c r="G374" i="38" s="1"/>
  <c r="G446" i="38" s="1"/>
  <c r="G226" i="38"/>
  <c r="G298" i="38" s="1"/>
  <c r="G370" i="38" s="1"/>
  <c r="G442" i="38" s="1"/>
  <c r="G222" i="38"/>
  <c r="G294" i="38" s="1"/>
  <c r="G366" i="38" s="1"/>
  <c r="G438" i="38" s="1"/>
  <c r="G218" i="38"/>
  <c r="G290" i="38" s="1"/>
  <c r="G362" i="38" s="1"/>
  <c r="G434" i="38" s="1"/>
  <c r="G214" i="38"/>
  <c r="G286" i="38" s="1"/>
  <c r="G358" i="38" s="1"/>
  <c r="G430" i="38" s="1"/>
  <c r="G210" i="38"/>
  <c r="G282" i="38" s="1"/>
  <c r="G354" i="38" s="1"/>
  <c r="G426" i="38" s="1"/>
  <c r="G206" i="38"/>
  <c r="G278" i="38" s="1"/>
  <c r="G350" i="38" s="1"/>
  <c r="G422" i="38" s="1"/>
  <c r="G202" i="38"/>
  <c r="G274" i="38" s="1"/>
  <c r="G346" i="38" s="1"/>
  <c r="G418" i="38" s="1"/>
  <c r="G198" i="38"/>
  <c r="G270" i="38" s="1"/>
  <c r="G342" i="38" s="1"/>
  <c r="G414" i="38" s="1"/>
  <c r="G194" i="38"/>
  <c r="G266" i="38" s="1"/>
  <c r="G338" i="38" s="1"/>
  <c r="G410" i="38" s="1"/>
  <c r="G190" i="38"/>
  <c r="G262" i="38" s="1"/>
  <c r="G334" i="38" s="1"/>
  <c r="G406" i="38" s="1"/>
  <c r="G186" i="38"/>
  <c r="G258" i="38" s="1"/>
  <c r="G330" i="38" s="1"/>
  <c r="G402" i="38" s="1"/>
  <c r="G182" i="38"/>
  <c r="G254" i="38" s="1"/>
  <c r="G326" i="38" s="1"/>
  <c r="G398" i="38" s="1"/>
  <c r="G178" i="38"/>
  <c r="G250" i="38" s="1"/>
  <c r="G322" i="38" s="1"/>
  <c r="G394" i="38" s="1"/>
  <c r="G174" i="38"/>
  <c r="G246" i="38" s="1"/>
  <c r="G318" i="38" s="1"/>
  <c r="G390" i="38" s="1"/>
  <c r="G170" i="38"/>
  <c r="G242" i="38" s="1"/>
  <c r="G314" i="38" s="1"/>
  <c r="G386" i="38" s="1"/>
  <c r="G239" i="38"/>
  <c r="G311" i="38" s="1"/>
  <c r="G383" i="38" s="1"/>
  <c r="G455" i="38" s="1"/>
  <c r="G232" i="38"/>
  <c r="G304" i="38" s="1"/>
  <c r="G376" i="38" s="1"/>
  <c r="G448" i="38" s="1"/>
  <c r="G231" i="38"/>
  <c r="G303" i="38" s="1"/>
  <c r="G375" i="38" s="1"/>
  <c r="G447" i="38" s="1"/>
  <c r="G227" i="38"/>
  <c r="G299" i="38" s="1"/>
  <c r="G371" i="38" s="1"/>
  <c r="G443" i="38" s="1"/>
  <c r="G223" i="38"/>
  <c r="G295" i="38" s="1"/>
  <c r="G367" i="38" s="1"/>
  <c r="G439" i="38" s="1"/>
  <c r="G219" i="38"/>
  <c r="G291" i="38" s="1"/>
  <c r="G363" i="38" s="1"/>
  <c r="G435" i="38" s="1"/>
  <c r="G215" i="38"/>
  <c r="G287" i="38" s="1"/>
  <c r="G359" i="38" s="1"/>
  <c r="G431" i="38" s="1"/>
  <c r="G211" i="38"/>
  <c r="G283" i="38" s="1"/>
  <c r="G355" i="38" s="1"/>
  <c r="G427" i="38" s="1"/>
  <c r="G207" i="38"/>
  <c r="G279" i="38" s="1"/>
  <c r="G351" i="38" s="1"/>
  <c r="G423" i="38" s="1"/>
  <c r="G203" i="38"/>
  <c r="G275" i="38" s="1"/>
  <c r="G347" i="38" s="1"/>
  <c r="G419" i="38" s="1"/>
  <c r="G199" i="38"/>
  <c r="G271" i="38" s="1"/>
  <c r="G343" i="38" s="1"/>
  <c r="G415" i="38" s="1"/>
  <c r="G195" i="38"/>
  <c r="G267" i="38" s="1"/>
  <c r="G339" i="38" s="1"/>
  <c r="G411" i="38" s="1"/>
  <c r="G191" i="38"/>
  <c r="G263" i="38" s="1"/>
  <c r="G335" i="38" s="1"/>
  <c r="G407" i="38" s="1"/>
  <c r="G187" i="38"/>
  <c r="G259" i="38" s="1"/>
  <c r="G331" i="38" s="1"/>
  <c r="G403" i="38" s="1"/>
  <c r="G183" i="38"/>
  <c r="G255" i="38" s="1"/>
  <c r="G327" i="38" s="1"/>
  <c r="G399" i="38" s="1"/>
  <c r="G179" i="38"/>
  <c r="G251" i="38" s="1"/>
  <c r="G323" i="38" s="1"/>
  <c r="G395" i="38" s="1"/>
  <c r="G175" i="38"/>
  <c r="G247" i="38" s="1"/>
  <c r="G319" i="38" s="1"/>
  <c r="G391" i="38" s="1"/>
  <c r="G171" i="38"/>
  <c r="G243" i="38" s="1"/>
  <c r="G315" i="38" s="1"/>
  <c r="G387" i="38" s="1"/>
  <c r="G233" i="38"/>
  <c r="G305" i="38" s="1"/>
  <c r="G377" i="38" s="1"/>
  <c r="G449" i="38" s="1"/>
  <c r="G228" i="38"/>
  <c r="G300" i="38" s="1"/>
  <c r="G372" i="38" s="1"/>
  <c r="G444" i="38" s="1"/>
  <c r="G224" i="38"/>
  <c r="G296" i="38" s="1"/>
  <c r="G368" i="38" s="1"/>
  <c r="G440" i="38" s="1"/>
  <c r="G220" i="38"/>
  <c r="G292" i="38" s="1"/>
  <c r="G364" i="38" s="1"/>
  <c r="G436" i="38" s="1"/>
  <c r="G216" i="38"/>
  <c r="G288" i="38" s="1"/>
  <c r="G360" i="38" s="1"/>
  <c r="G432" i="38" s="1"/>
  <c r="G212" i="38"/>
  <c r="G284" i="38" s="1"/>
  <c r="G356" i="38" s="1"/>
  <c r="G428" i="38" s="1"/>
  <c r="G208" i="38"/>
  <c r="G280" i="38" s="1"/>
  <c r="G352" i="38" s="1"/>
  <c r="G424" i="38" s="1"/>
  <c r="G204" i="38"/>
  <c r="G276" i="38" s="1"/>
  <c r="G348" i="38" s="1"/>
  <c r="G420" i="38" s="1"/>
  <c r="G200" i="38"/>
  <c r="G272" i="38" s="1"/>
  <c r="G344" i="38" s="1"/>
  <c r="G416" i="38" s="1"/>
  <c r="G196" i="38"/>
  <c r="G268" i="38" s="1"/>
  <c r="G340" i="38" s="1"/>
  <c r="G412" i="38" s="1"/>
  <c r="G192" i="38"/>
  <c r="G264" i="38" s="1"/>
  <c r="G336" i="38" s="1"/>
  <c r="G408" i="38" s="1"/>
  <c r="G188" i="38"/>
  <c r="G260" i="38" s="1"/>
  <c r="G332" i="38" s="1"/>
  <c r="G404" i="38" s="1"/>
  <c r="G184" i="38"/>
  <c r="G256" i="38" s="1"/>
  <c r="G328" i="38" s="1"/>
  <c r="G400" i="38" s="1"/>
  <c r="G180" i="38"/>
  <c r="G252" i="38" s="1"/>
  <c r="G324" i="38" s="1"/>
  <c r="G396" i="38" s="1"/>
  <c r="G176" i="38"/>
  <c r="G248" i="38" s="1"/>
  <c r="G320" i="38" s="1"/>
  <c r="G392" i="38" s="1"/>
  <c r="G172" i="38"/>
  <c r="G244" i="38" s="1"/>
  <c r="G316" i="38" s="1"/>
  <c r="G388" i="38" s="1"/>
  <c r="AG323" i="11"/>
  <c r="AG395" i="11"/>
  <c r="AG251" i="11"/>
  <c r="AG95" i="11"/>
  <c r="AG179" i="11"/>
  <c r="AG23" i="11"/>
  <c r="AG397" i="11"/>
  <c r="AG325" i="11"/>
  <c r="AG181" i="11"/>
  <c r="AG25" i="11"/>
  <c r="AG253" i="11"/>
  <c r="AG97" i="11"/>
  <c r="AG401" i="11"/>
  <c r="AG329" i="11"/>
  <c r="AG185" i="11"/>
  <c r="AG29" i="11"/>
  <c r="AG257" i="11"/>
  <c r="AG101" i="11"/>
  <c r="AG405" i="11"/>
  <c r="AG333" i="11"/>
  <c r="AG189" i="11"/>
  <c r="AG33" i="11"/>
  <c r="AG261" i="11"/>
  <c r="AG105" i="11"/>
  <c r="AG409" i="11"/>
  <c r="AG337" i="11"/>
  <c r="AG193" i="11"/>
  <c r="AG37" i="11"/>
  <c r="AG265" i="11"/>
  <c r="AG109" i="11"/>
  <c r="AG413" i="11"/>
  <c r="AG341" i="11"/>
  <c r="AG197" i="11"/>
  <c r="AG41" i="11"/>
  <c r="AG269" i="11"/>
  <c r="AG113" i="11"/>
  <c r="AG417" i="11"/>
  <c r="AG345" i="11"/>
  <c r="AG201" i="11"/>
  <c r="AG45" i="11"/>
  <c r="AG273" i="11"/>
  <c r="AG117" i="11"/>
  <c r="AG421" i="11"/>
  <c r="AG349" i="11"/>
  <c r="AG205" i="11"/>
  <c r="AG49" i="11"/>
  <c r="AG277" i="11"/>
  <c r="AG121" i="11"/>
  <c r="AG425" i="11"/>
  <c r="AG353" i="11"/>
  <c r="AG209" i="11"/>
  <c r="AG53" i="11"/>
  <c r="AG281" i="11"/>
  <c r="AG125" i="11"/>
  <c r="AG429" i="11"/>
  <c r="AG357" i="11"/>
  <c r="AG213" i="11"/>
  <c r="AG57" i="11"/>
  <c r="AG285" i="11"/>
  <c r="AG129" i="11"/>
  <c r="AG433" i="11"/>
  <c r="AG361" i="11"/>
  <c r="AG217" i="11"/>
  <c r="AG61" i="11"/>
  <c r="AG289" i="11"/>
  <c r="AG133" i="11"/>
  <c r="AG437" i="11"/>
  <c r="AG365" i="11"/>
  <c r="AG221" i="11"/>
  <c r="AG65" i="11"/>
  <c r="AG293" i="11"/>
  <c r="AG137" i="11"/>
  <c r="AG441" i="11"/>
  <c r="AG369" i="11"/>
  <c r="AG225" i="11"/>
  <c r="AG297" i="11"/>
  <c r="AG69" i="11"/>
  <c r="AG141" i="11"/>
  <c r="AG445" i="11"/>
  <c r="AG301" i="11"/>
  <c r="AG373" i="11"/>
  <c r="AG229" i="11"/>
  <c r="AG73" i="11"/>
  <c r="AG145" i="11"/>
  <c r="AG449" i="11"/>
  <c r="AG305" i="11"/>
  <c r="AG377" i="11"/>
  <c r="AG233" i="11"/>
  <c r="AG77" i="11"/>
  <c r="AG149" i="11"/>
  <c r="AG453" i="11"/>
  <c r="AG309" i="11"/>
  <c r="AG381" i="11"/>
  <c r="AG237" i="11"/>
  <c r="AG81" i="11"/>
  <c r="AG153" i="11"/>
  <c r="AG389" i="11"/>
  <c r="AG317" i="11"/>
  <c r="AG173" i="11"/>
  <c r="AG17" i="11"/>
  <c r="AG245" i="11"/>
  <c r="AG89" i="11"/>
  <c r="AG322" i="11"/>
  <c r="AG394" i="11"/>
  <c r="AG250" i="11"/>
  <c r="AG178" i="11"/>
  <c r="AG94" i="11"/>
  <c r="AG22" i="11"/>
  <c r="G238" i="37"/>
  <c r="G310" i="37" s="1"/>
  <c r="G382" i="37" s="1"/>
  <c r="G454" i="37" s="1"/>
  <c r="G234" i="37"/>
  <c r="G306" i="37" s="1"/>
  <c r="G378" i="37" s="1"/>
  <c r="G450" i="37" s="1"/>
  <c r="G230" i="37"/>
  <c r="G302" i="37" s="1"/>
  <c r="G374" i="37" s="1"/>
  <c r="G446" i="37" s="1"/>
  <c r="G226" i="37"/>
  <c r="G298" i="37" s="1"/>
  <c r="G370" i="37" s="1"/>
  <c r="G442" i="37" s="1"/>
  <c r="G222" i="37"/>
  <c r="G294" i="37" s="1"/>
  <c r="G366" i="37" s="1"/>
  <c r="G438" i="37" s="1"/>
  <c r="G218" i="37"/>
  <c r="G290" i="37" s="1"/>
  <c r="G362" i="37" s="1"/>
  <c r="G434" i="37" s="1"/>
  <c r="G214" i="37"/>
  <c r="G286" i="37" s="1"/>
  <c r="G358" i="37" s="1"/>
  <c r="G430" i="37" s="1"/>
  <c r="G210" i="37"/>
  <c r="G282" i="37" s="1"/>
  <c r="G354" i="37" s="1"/>
  <c r="G426" i="37" s="1"/>
  <c r="G206" i="37"/>
  <c r="G278" i="37" s="1"/>
  <c r="G350" i="37" s="1"/>
  <c r="G422" i="37" s="1"/>
  <c r="G202" i="37"/>
  <c r="G274" i="37" s="1"/>
  <c r="G346" i="37" s="1"/>
  <c r="G418" i="37" s="1"/>
  <c r="G239" i="37"/>
  <c r="G311" i="37" s="1"/>
  <c r="G383" i="37" s="1"/>
  <c r="G455" i="37" s="1"/>
  <c r="G235" i="37"/>
  <c r="G307" i="37" s="1"/>
  <c r="G379" i="37" s="1"/>
  <c r="G451" i="37" s="1"/>
  <c r="G231" i="37"/>
  <c r="G303" i="37" s="1"/>
  <c r="G375" i="37" s="1"/>
  <c r="G447" i="37" s="1"/>
  <c r="G227" i="37"/>
  <c r="G299" i="37" s="1"/>
  <c r="G371" i="37" s="1"/>
  <c r="G443" i="37" s="1"/>
  <c r="G223" i="37"/>
  <c r="G295" i="37" s="1"/>
  <c r="G367" i="37" s="1"/>
  <c r="G439" i="37" s="1"/>
  <c r="G219" i="37"/>
  <c r="G291" i="37" s="1"/>
  <c r="G363" i="37" s="1"/>
  <c r="G435" i="37" s="1"/>
  <c r="G215" i="37"/>
  <c r="G287" i="37" s="1"/>
  <c r="G359" i="37" s="1"/>
  <c r="G431" i="37" s="1"/>
  <c r="G211" i="37"/>
  <c r="G283" i="37" s="1"/>
  <c r="G355" i="37" s="1"/>
  <c r="G427" i="37" s="1"/>
  <c r="G207" i="37"/>
  <c r="G279" i="37" s="1"/>
  <c r="G351" i="37" s="1"/>
  <c r="G423" i="37" s="1"/>
  <c r="G203" i="37"/>
  <c r="G275" i="37" s="1"/>
  <c r="G347" i="37" s="1"/>
  <c r="G419" i="37" s="1"/>
  <c r="G199" i="37"/>
  <c r="G271" i="37" s="1"/>
  <c r="G343" i="37" s="1"/>
  <c r="G415" i="37" s="1"/>
  <c r="G195" i="37"/>
  <c r="G267" i="37" s="1"/>
  <c r="G339" i="37" s="1"/>
  <c r="G411" i="37" s="1"/>
  <c r="G240" i="37"/>
  <c r="G312" i="37" s="1"/>
  <c r="G384" i="37" s="1"/>
  <c r="G456" i="37" s="1"/>
  <c r="G236" i="37"/>
  <c r="G308" i="37" s="1"/>
  <c r="G380" i="37" s="1"/>
  <c r="G452" i="37" s="1"/>
  <c r="G232" i="37"/>
  <c r="G304" i="37" s="1"/>
  <c r="G376" i="37" s="1"/>
  <c r="G448" i="37" s="1"/>
  <c r="G228" i="37"/>
  <c r="G300" i="37" s="1"/>
  <c r="G372" i="37" s="1"/>
  <c r="G444" i="37" s="1"/>
  <c r="G224" i="37"/>
  <c r="G296" i="37" s="1"/>
  <c r="G368" i="37" s="1"/>
  <c r="G440" i="37" s="1"/>
  <c r="G220" i="37"/>
  <c r="G292" i="37" s="1"/>
  <c r="G364" i="37" s="1"/>
  <c r="G436" i="37" s="1"/>
  <c r="G216" i="37"/>
  <c r="G288" i="37" s="1"/>
  <c r="G360" i="37" s="1"/>
  <c r="G432" i="37" s="1"/>
  <c r="G212" i="37"/>
  <c r="G284" i="37" s="1"/>
  <c r="G356" i="37" s="1"/>
  <c r="G428" i="37" s="1"/>
  <c r="G208" i="37"/>
  <c r="G280" i="37" s="1"/>
  <c r="G352" i="37" s="1"/>
  <c r="G424" i="37" s="1"/>
  <c r="G204" i="37"/>
  <c r="G276" i="37" s="1"/>
  <c r="G348" i="37" s="1"/>
  <c r="G420" i="37" s="1"/>
  <c r="G200" i="37"/>
  <c r="G272" i="37" s="1"/>
  <c r="G344" i="37" s="1"/>
  <c r="G416" i="37" s="1"/>
  <c r="G196" i="37"/>
  <c r="G268" i="37" s="1"/>
  <c r="G340" i="37" s="1"/>
  <c r="G412" i="37" s="1"/>
  <c r="G192" i="37"/>
  <c r="G264" i="37" s="1"/>
  <c r="G336" i="37" s="1"/>
  <c r="G408" i="37" s="1"/>
  <c r="G237" i="37"/>
  <c r="G309" i="37" s="1"/>
  <c r="G381" i="37" s="1"/>
  <c r="G453" i="37" s="1"/>
  <c r="G233" i="37"/>
  <c r="G305" i="37" s="1"/>
  <c r="G377" i="37" s="1"/>
  <c r="G449" i="37" s="1"/>
  <c r="G229" i="37"/>
  <c r="G301" i="37" s="1"/>
  <c r="G373" i="37" s="1"/>
  <c r="G445" i="37" s="1"/>
  <c r="G225" i="37"/>
  <c r="G297" i="37" s="1"/>
  <c r="G369" i="37" s="1"/>
  <c r="G441" i="37" s="1"/>
  <c r="G221" i="37"/>
  <c r="G293" i="37" s="1"/>
  <c r="G365" i="37" s="1"/>
  <c r="G437" i="37" s="1"/>
  <c r="G217" i="37"/>
  <c r="G289" i="37" s="1"/>
  <c r="G361" i="37" s="1"/>
  <c r="G433" i="37" s="1"/>
  <c r="G213" i="37"/>
  <c r="G285" i="37" s="1"/>
  <c r="G357" i="37" s="1"/>
  <c r="G429" i="37" s="1"/>
  <c r="G209" i="37"/>
  <c r="G281" i="37" s="1"/>
  <c r="G353" i="37" s="1"/>
  <c r="G425" i="37" s="1"/>
  <c r="G205" i="37"/>
  <c r="G277" i="37" s="1"/>
  <c r="G349" i="37" s="1"/>
  <c r="G421" i="37" s="1"/>
  <c r="G201" i="37"/>
  <c r="G273" i="37" s="1"/>
  <c r="G345" i="37" s="1"/>
  <c r="G417" i="37" s="1"/>
  <c r="G197" i="37"/>
  <c r="G269" i="37" s="1"/>
  <c r="G341" i="37" s="1"/>
  <c r="G413" i="37" s="1"/>
  <c r="G193" i="37"/>
  <c r="G265" i="37" s="1"/>
  <c r="G337" i="37" s="1"/>
  <c r="G409" i="37" s="1"/>
  <c r="G189" i="37"/>
  <c r="G261" i="37" s="1"/>
  <c r="G333" i="37" s="1"/>
  <c r="G405" i="37" s="1"/>
  <c r="G194" i="37"/>
  <c r="G266" i="37" s="1"/>
  <c r="G338" i="37" s="1"/>
  <c r="G410" i="37" s="1"/>
  <c r="G191" i="37"/>
  <c r="G263" i="37" s="1"/>
  <c r="G335" i="37" s="1"/>
  <c r="G407" i="37" s="1"/>
  <c r="G190" i="37"/>
  <c r="G262" i="37" s="1"/>
  <c r="G334" i="37" s="1"/>
  <c r="G406" i="37" s="1"/>
  <c r="G182" i="37"/>
  <c r="G254" i="37" s="1"/>
  <c r="G326" i="37" s="1"/>
  <c r="G398" i="37" s="1"/>
  <c r="G178" i="37"/>
  <c r="G250" i="37" s="1"/>
  <c r="G322" i="37" s="1"/>
  <c r="G394" i="37" s="1"/>
  <c r="G174" i="37"/>
  <c r="G246" i="37" s="1"/>
  <c r="G318" i="37" s="1"/>
  <c r="G390" i="37" s="1"/>
  <c r="G170" i="37"/>
  <c r="G242" i="37" s="1"/>
  <c r="G314" i="37" s="1"/>
  <c r="G386" i="37" s="1"/>
  <c r="G183" i="37"/>
  <c r="G255" i="37" s="1"/>
  <c r="G327" i="37" s="1"/>
  <c r="G399" i="37" s="1"/>
  <c r="G179" i="37"/>
  <c r="G251" i="37" s="1"/>
  <c r="G323" i="37" s="1"/>
  <c r="G395" i="37" s="1"/>
  <c r="G175" i="37"/>
  <c r="G247" i="37" s="1"/>
  <c r="G319" i="37" s="1"/>
  <c r="G391" i="37" s="1"/>
  <c r="G171" i="37"/>
  <c r="G243" i="37" s="1"/>
  <c r="G315" i="37" s="1"/>
  <c r="G387" i="37" s="1"/>
  <c r="G198" i="37"/>
  <c r="G270" i="37" s="1"/>
  <c r="G342" i="37" s="1"/>
  <c r="G414" i="37" s="1"/>
  <c r="G187" i="37"/>
  <c r="G259" i="37" s="1"/>
  <c r="G331" i="37" s="1"/>
  <c r="G403" i="37" s="1"/>
  <c r="G186" i="37"/>
  <c r="G258" i="37" s="1"/>
  <c r="G330" i="37" s="1"/>
  <c r="G402" i="37" s="1"/>
  <c r="G184" i="37"/>
  <c r="G256" i="37" s="1"/>
  <c r="G328" i="37" s="1"/>
  <c r="G400" i="37" s="1"/>
  <c r="G180" i="37"/>
  <c r="G252" i="37" s="1"/>
  <c r="G324" i="37" s="1"/>
  <c r="G396" i="37" s="1"/>
  <c r="G176" i="37"/>
  <c r="G248" i="37" s="1"/>
  <c r="G320" i="37" s="1"/>
  <c r="G392" i="37" s="1"/>
  <c r="G172" i="37"/>
  <c r="G244" i="37" s="1"/>
  <c r="G316" i="37" s="1"/>
  <c r="G388" i="37" s="1"/>
  <c r="G188" i="37"/>
  <c r="G260" i="37" s="1"/>
  <c r="G332" i="37" s="1"/>
  <c r="G404" i="37" s="1"/>
  <c r="G185" i="37"/>
  <c r="G257" i="37" s="1"/>
  <c r="G329" i="37" s="1"/>
  <c r="G401" i="37" s="1"/>
  <c r="G181" i="37"/>
  <c r="G253" i="37" s="1"/>
  <c r="G325" i="37" s="1"/>
  <c r="G397" i="37" s="1"/>
  <c r="G177" i="37"/>
  <c r="G249" i="37" s="1"/>
  <c r="G321" i="37" s="1"/>
  <c r="G393" i="37" s="1"/>
  <c r="G173" i="37"/>
  <c r="G245" i="37" s="1"/>
  <c r="G317" i="37" s="1"/>
  <c r="G389" i="37" s="1"/>
  <c r="M240" i="38"/>
  <c r="M312" i="38" s="1"/>
  <c r="M384" i="38" s="1"/>
  <c r="M456" i="38" s="1"/>
  <c r="M236" i="38"/>
  <c r="M308" i="38" s="1"/>
  <c r="M380" i="38" s="1"/>
  <c r="M452" i="38" s="1"/>
  <c r="M232" i="38"/>
  <c r="M304" i="38" s="1"/>
  <c r="M376" i="38" s="1"/>
  <c r="M448" i="38" s="1"/>
  <c r="M239" i="38"/>
  <c r="M311" i="38" s="1"/>
  <c r="M383" i="38" s="1"/>
  <c r="M455" i="38" s="1"/>
  <c r="M238" i="38"/>
  <c r="M310" i="38" s="1"/>
  <c r="M382" i="38" s="1"/>
  <c r="M454" i="38" s="1"/>
  <c r="M231" i="38"/>
  <c r="M303" i="38" s="1"/>
  <c r="M375" i="38" s="1"/>
  <c r="M447" i="38" s="1"/>
  <c r="M227" i="38"/>
  <c r="M299" i="38" s="1"/>
  <c r="M371" i="38" s="1"/>
  <c r="M443" i="38" s="1"/>
  <c r="M223" i="38"/>
  <c r="M295" i="38" s="1"/>
  <c r="M367" i="38" s="1"/>
  <c r="M439" i="38" s="1"/>
  <c r="M219" i="38"/>
  <c r="M291" i="38" s="1"/>
  <c r="M363" i="38" s="1"/>
  <c r="M435" i="38" s="1"/>
  <c r="M215" i="38"/>
  <c r="M287" i="38" s="1"/>
  <c r="M359" i="38" s="1"/>
  <c r="M431" i="38" s="1"/>
  <c r="M211" i="38"/>
  <c r="M283" i="38" s="1"/>
  <c r="M355" i="38" s="1"/>
  <c r="M427" i="38" s="1"/>
  <c r="M207" i="38"/>
  <c r="M279" i="38" s="1"/>
  <c r="M351" i="38" s="1"/>
  <c r="M423" i="38" s="1"/>
  <c r="M203" i="38"/>
  <c r="M275" i="38" s="1"/>
  <c r="M347" i="38" s="1"/>
  <c r="M419" i="38" s="1"/>
  <c r="M199" i="38"/>
  <c r="M271" i="38" s="1"/>
  <c r="M343" i="38" s="1"/>
  <c r="M415" i="38" s="1"/>
  <c r="M195" i="38"/>
  <c r="M267" i="38" s="1"/>
  <c r="M339" i="38" s="1"/>
  <c r="M411" i="38" s="1"/>
  <c r="M191" i="38"/>
  <c r="M263" i="38" s="1"/>
  <c r="M335" i="38" s="1"/>
  <c r="M407" i="38" s="1"/>
  <c r="M187" i="38"/>
  <c r="M259" i="38" s="1"/>
  <c r="M331" i="38" s="1"/>
  <c r="M403" i="38" s="1"/>
  <c r="M183" i="38"/>
  <c r="M255" i="38" s="1"/>
  <c r="M327" i="38" s="1"/>
  <c r="M399" i="38" s="1"/>
  <c r="M179" i="38"/>
  <c r="M251" i="38" s="1"/>
  <c r="M323" i="38" s="1"/>
  <c r="M395" i="38" s="1"/>
  <c r="M175" i="38"/>
  <c r="M247" i="38" s="1"/>
  <c r="M319" i="38" s="1"/>
  <c r="M391" i="38" s="1"/>
  <c r="M171" i="38"/>
  <c r="M243" i="38" s="1"/>
  <c r="M315" i="38" s="1"/>
  <c r="M387" i="38" s="1"/>
  <c r="M233" i="38"/>
  <c r="M305" i="38" s="1"/>
  <c r="M377" i="38" s="1"/>
  <c r="M449" i="38" s="1"/>
  <c r="M228" i="38"/>
  <c r="M300" i="38" s="1"/>
  <c r="M372" i="38" s="1"/>
  <c r="M444" i="38" s="1"/>
  <c r="M224" i="38"/>
  <c r="M296" i="38" s="1"/>
  <c r="M368" i="38" s="1"/>
  <c r="M440" i="38" s="1"/>
  <c r="M220" i="38"/>
  <c r="M292" i="38" s="1"/>
  <c r="M364" i="38" s="1"/>
  <c r="M436" i="38" s="1"/>
  <c r="M216" i="38"/>
  <c r="M288" i="38" s="1"/>
  <c r="M360" i="38" s="1"/>
  <c r="M432" i="38" s="1"/>
  <c r="M212" i="38"/>
  <c r="M284" i="38" s="1"/>
  <c r="M356" i="38" s="1"/>
  <c r="M428" i="38" s="1"/>
  <c r="M208" i="38"/>
  <c r="M280" i="38" s="1"/>
  <c r="M352" i="38" s="1"/>
  <c r="M424" i="38" s="1"/>
  <c r="M204" i="38"/>
  <c r="M276" i="38" s="1"/>
  <c r="M348" i="38" s="1"/>
  <c r="M420" i="38" s="1"/>
  <c r="M200" i="38"/>
  <c r="M272" i="38" s="1"/>
  <c r="M344" i="38" s="1"/>
  <c r="M416" i="38" s="1"/>
  <c r="M196" i="38"/>
  <c r="M268" i="38" s="1"/>
  <c r="M340" i="38" s="1"/>
  <c r="M412" i="38" s="1"/>
  <c r="M192" i="38"/>
  <c r="M264" i="38" s="1"/>
  <c r="M336" i="38" s="1"/>
  <c r="M408" i="38" s="1"/>
  <c r="M188" i="38"/>
  <c r="M260" i="38" s="1"/>
  <c r="M332" i="38" s="1"/>
  <c r="M404" i="38" s="1"/>
  <c r="M184" i="38"/>
  <c r="M256" i="38" s="1"/>
  <c r="M328" i="38" s="1"/>
  <c r="M400" i="38" s="1"/>
  <c r="M180" i="38"/>
  <c r="M252" i="38" s="1"/>
  <c r="M324" i="38" s="1"/>
  <c r="M396" i="38" s="1"/>
  <c r="M176" i="38"/>
  <c r="M248" i="38" s="1"/>
  <c r="M320" i="38" s="1"/>
  <c r="M392" i="38" s="1"/>
  <c r="M172" i="38"/>
  <c r="M244" i="38" s="1"/>
  <c r="M316" i="38" s="1"/>
  <c r="M388" i="38" s="1"/>
  <c r="M235" i="38"/>
  <c r="M307" i="38" s="1"/>
  <c r="M379" i="38" s="1"/>
  <c r="M451" i="38" s="1"/>
  <c r="M234" i="38"/>
  <c r="M306" i="38" s="1"/>
  <c r="M378" i="38" s="1"/>
  <c r="M450" i="38" s="1"/>
  <c r="M229" i="38"/>
  <c r="M301" i="38" s="1"/>
  <c r="M373" i="38" s="1"/>
  <c r="M445" i="38" s="1"/>
  <c r="M225" i="38"/>
  <c r="M297" i="38" s="1"/>
  <c r="M369" i="38" s="1"/>
  <c r="M441" i="38" s="1"/>
  <c r="M221" i="38"/>
  <c r="M293" i="38" s="1"/>
  <c r="M365" i="38" s="1"/>
  <c r="M437" i="38" s="1"/>
  <c r="M217" i="38"/>
  <c r="M289" i="38" s="1"/>
  <c r="M361" i="38" s="1"/>
  <c r="M433" i="38" s="1"/>
  <c r="M213" i="38"/>
  <c r="M285" i="38" s="1"/>
  <c r="M357" i="38" s="1"/>
  <c r="M429" i="38" s="1"/>
  <c r="M209" i="38"/>
  <c r="M281" i="38" s="1"/>
  <c r="M353" i="38" s="1"/>
  <c r="M425" i="38" s="1"/>
  <c r="M205" i="38"/>
  <c r="M277" i="38" s="1"/>
  <c r="M349" i="38" s="1"/>
  <c r="M421" i="38" s="1"/>
  <c r="M201" i="38"/>
  <c r="M273" i="38" s="1"/>
  <c r="M345" i="38" s="1"/>
  <c r="M417" i="38" s="1"/>
  <c r="M197" i="38"/>
  <c r="M269" i="38" s="1"/>
  <c r="M341" i="38" s="1"/>
  <c r="M413" i="38" s="1"/>
  <c r="M193" i="38"/>
  <c r="M265" i="38" s="1"/>
  <c r="M337" i="38" s="1"/>
  <c r="M409" i="38" s="1"/>
  <c r="M189" i="38"/>
  <c r="M261" i="38" s="1"/>
  <c r="M333" i="38" s="1"/>
  <c r="M405" i="38" s="1"/>
  <c r="M185" i="38"/>
  <c r="M257" i="38" s="1"/>
  <c r="M329" i="38" s="1"/>
  <c r="M401" i="38" s="1"/>
  <c r="M181" i="38"/>
  <c r="M253" i="38" s="1"/>
  <c r="M325" i="38" s="1"/>
  <c r="M397" i="38" s="1"/>
  <c r="M177" i="38"/>
  <c r="M249" i="38" s="1"/>
  <c r="M321" i="38" s="1"/>
  <c r="M393" i="38" s="1"/>
  <c r="M173" i="38"/>
  <c r="M245" i="38" s="1"/>
  <c r="M317" i="38" s="1"/>
  <c r="M389" i="38" s="1"/>
  <c r="M237" i="38"/>
  <c r="M309" i="38" s="1"/>
  <c r="M381" i="38" s="1"/>
  <c r="M453" i="38" s="1"/>
  <c r="M230" i="38"/>
  <c r="M302" i="38" s="1"/>
  <c r="M374" i="38" s="1"/>
  <c r="M446" i="38" s="1"/>
  <c r="M226" i="38"/>
  <c r="M298" i="38" s="1"/>
  <c r="M370" i="38" s="1"/>
  <c r="M442" i="38" s="1"/>
  <c r="M222" i="38"/>
  <c r="M294" i="38" s="1"/>
  <c r="M366" i="38" s="1"/>
  <c r="M438" i="38" s="1"/>
  <c r="M218" i="38"/>
  <c r="M290" i="38" s="1"/>
  <c r="M362" i="38" s="1"/>
  <c r="M434" i="38" s="1"/>
  <c r="M214" i="38"/>
  <c r="M286" i="38" s="1"/>
  <c r="M358" i="38" s="1"/>
  <c r="M430" i="38" s="1"/>
  <c r="M210" i="38"/>
  <c r="M282" i="38" s="1"/>
  <c r="M354" i="38" s="1"/>
  <c r="M426" i="38" s="1"/>
  <c r="M206" i="38"/>
  <c r="M278" i="38" s="1"/>
  <c r="M350" i="38" s="1"/>
  <c r="M422" i="38" s="1"/>
  <c r="M202" i="38"/>
  <c r="M274" i="38" s="1"/>
  <c r="M346" i="38" s="1"/>
  <c r="M418" i="38" s="1"/>
  <c r="M198" i="38"/>
  <c r="M270" i="38" s="1"/>
  <c r="M342" i="38" s="1"/>
  <c r="M414" i="38" s="1"/>
  <c r="M194" i="38"/>
  <c r="M266" i="38" s="1"/>
  <c r="M338" i="38" s="1"/>
  <c r="M410" i="38" s="1"/>
  <c r="M190" i="38"/>
  <c r="M262" i="38" s="1"/>
  <c r="M334" i="38" s="1"/>
  <c r="M406" i="38" s="1"/>
  <c r="M186" i="38"/>
  <c r="M258" i="38" s="1"/>
  <c r="M330" i="38" s="1"/>
  <c r="M402" i="38" s="1"/>
  <c r="M182" i="38"/>
  <c r="M254" i="38" s="1"/>
  <c r="M326" i="38" s="1"/>
  <c r="M398" i="38" s="1"/>
  <c r="M178" i="38"/>
  <c r="M250" i="38" s="1"/>
  <c r="M322" i="38" s="1"/>
  <c r="M394" i="38" s="1"/>
  <c r="M174" i="38"/>
  <c r="M246" i="38" s="1"/>
  <c r="M318" i="38" s="1"/>
  <c r="M390" i="38" s="1"/>
  <c r="M170" i="38"/>
  <c r="M242" i="38" s="1"/>
  <c r="M314" i="38" s="1"/>
  <c r="M386" i="38" s="1"/>
  <c r="M240" i="36"/>
  <c r="M236" i="36"/>
  <c r="M232" i="36"/>
  <c r="M228" i="36"/>
  <c r="M224" i="36"/>
  <c r="M220" i="36"/>
  <c r="M216" i="36"/>
  <c r="M212" i="36"/>
  <c r="M208" i="36"/>
  <c r="M204" i="36"/>
  <c r="M200" i="36"/>
  <c r="M196" i="36"/>
  <c r="M192" i="36"/>
  <c r="M188" i="36"/>
  <c r="M184" i="36"/>
  <c r="M180" i="36"/>
  <c r="M176" i="36"/>
  <c r="M172" i="36"/>
  <c r="M237" i="36"/>
  <c r="M233" i="36"/>
  <c r="M229" i="36"/>
  <c r="M225" i="36"/>
  <c r="M221" i="36"/>
  <c r="M217" i="36"/>
  <c r="M213" i="36"/>
  <c r="M209" i="36"/>
  <c r="M205" i="36"/>
  <c r="M201" i="36"/>
  <c r="M197" i="36"/>
  <c r="M193" i="36"/>
  <c r="M189" i="36"/>
  <c r="M185" i="36"/>
  <c r="M181" i="36"/>
  <c r="M177" i="36"/>
  <c r="M173" i="36"/>
  <c r="M238" i="36"/>
  <c r="M234" i="36"/>
  <c r="M230" i="36"/>
  <c r="M226" i="36"/>
  <c r="M222" i="36"/>
  <c r="M218" i="36"/>
  <c r="M214" i="36"/>
  <c r="M210" i="36"/>
  <c r="M206" i="36"/>
  <c r="M202" i="36"/>
  <c r="M198" i="36"/>
  <c r="M194" i="36"/>
  <c r="M190" i="36"/>
  <c r="M186" i="36"/>
  <c r="M182" i="36"/>
  <c r="M178" i="36"/>
  <c r="M174" i="36"/>
  <c r="M170" i="36"/>
  <c r="M239" i="36"/>
  <c r="M235" i="36"/>
  <c r="M231" i="36"/>
  <c r="M227" i="36"/>
  <c r="M223" i="36"/>
  <c r="M219" i="36"/>
  <c r="M215" i="36"/>
  <c r="M211" i="36"/>
  <c r="M207" i="36"/>
  <c r="M203" i="36"/>
  <c r="M199" i="36"/>
  <c r="M195" i="36"/>
  <c r="M191" i="36"/>
  <c r="M187" i="36"/>
  <c r="M183" i="36"/>
  <c r="M179" i="36"/>
  <c r="M175" i="36"/>
  <c r="M171" i="36"/>
  <c r="AE84" i="37"/>
  <c r="AE83" i="37"/>
  <c r="AE82" i="37"/>
  <c r="AE81" i="37"/>
  <c r="AE80" i="37"/>
  <c r="AE79" i="37"/>
  <c r="AE78" i="37"/>
  <c r="AE77" i="37"/>
  <c r="AE76" i="37"/>
  <c r="AE75" i="37"/>
  <c r="AE74" i="37"/>
  <c r="AE73" i="37"/>
  <c r="AE72" i="37"/>
  <c r="AE71" i="37"/>
  <c r="AE70" i="37"/>
  <c r="AE69" i="37"/>
  <c r="AE68" i="37"/>
  <c r="AE67" i="37"/>
  <c r="AE66" i="37"/>
  <c r="AE65" i="37"/>
  <c r="AE64" i="37"/>
  <c r="AE63" i="37"/>
  <c r="AE62" i="37"/>
  <c r="AE61" i="37"/>
  <c r="AE60" i="37"/>
  <c r="AE59" i="37"/>
  <c r="AE58" i="37"/>
  <c r="AE57" i="37"/>
  <c r="AE56" i="37"/>
  <c r="AE55" i="37"/>
  <c r="AE54" i="37"/>
  <c r="AE53" i="37"/>
  <c r="AE52" i="37"/>
  <c r="AE51" i="37"/>
  <c r="AE50" i="37"/>
  <c r="AE49" i="37"/>
  <c r="AE48" i="37"/>
  <c r="AE47" i="37"/>
  <c r="AE45" i="37"/>
  <c r="AE41" i="37"/>
  <c r="AE37" i="37"/>
  <c r="AE22" i="37"/>
  <c r="AE18" i="37"/>
  <c r="AE14" i="37"/>
  <c r="AE46" i="37"/>
  <c r="AE42" i="37"/>
  <c r="AE38" i="37"/>
  <c r="AE21" i="37"/>
  <c r="AE17" i="37"/>
  <c r="AE43" i="37"/>
  <c r="AE39" i="37"/>
  <c r="AE35" i="37"/>
  <c r="AE34" i="37"/>
  <c r="AE33" i="37"/>
  <c r="AE32" i="37"/>
  <c r="AE31" i="37"/>
  <c r="AE30" i="37"/>
  <c r="AE29" i="37"/>
  <c r="AE28" i="37"/>
  <c r="AE27" i="37"/>
  <c r="AE26" i="37"/>
  <c r="AE25" i="37"/>
  <c r="AE24" i="37"/>
  <c r="AE20" i="37"/>
  <c r="AE16" i="37"/>
  <c r="AE44" i="37"/>
  <c r="AE40" i="37"/>
  <c r="AE36" i="37"/>
  <c r="AE23" i="37"/>
  <c r="AE19" i="37"/>
  <c r="AE15" i="37"/>
  <c r="G238" i="36"/>
  <c r="G310" i="36" s="1"/>
  <c r="G382" i="36" s="1"/>
  <c r="G454" i="36" s="1"/>
  <c r="G234" i="36"/>
  <c r="G306" i="36" s="1"/>
  <c r="G378" i="36" s="1"/>
  <c r="G450" i="36" s="1"/>
  <c r="G230" i="36"/>
  <c r="G302" i="36" s="1"/>
  <c r="G374" i="36" s="1"/>
  <c r="G446" i="36" s="1"/>
  <c r="G226" i="36"/>
  <c r="G298" i="36" s="1"/>
  <c r="G370" i="36" s="1"/>
  <c r="G442" i="36" s="1"/>
  <c r="G222" i="36"/>
  <c r="G294" i="36" s="1"/>
  <c r="G366" i="36" s="1"/>
  <c r="G438" i="36" s="1"/>
  <c r="G218" i="36"/>
  <c r="G290" i="36" s="1"/>
  <c r="G362" i="36" s="1"/>
  <c r="G434" i="36" s="1"/>
  <c r="G214" i="36"/>
  <c r="G286" i="36" s="1"/>
  <c r="G358" i="36" s="1"/>
  <c r="G430" i="36" s="1"/>
  <c r="G210" i="36"/>
  <c r="G282" i="36" s="1"/>
  <c r="G354" i="36" s="1"/>
  <c r="G426" i="36" s="1"/>
  <c r="G206" i="36"/>
  <c r="G278" i="36" s="1"/>
  <c r="G350" i="36" s="1"/>
  <c r="G422" i="36" s="1"/>
  <c r="G202" i="36"/>
  <c r="G274" i="36" s="1"/>
  <c r="G346" i="36" s="1"/>
  <c r="G418" i="36" s="1"/>
  <c r="G198" i="36"/>
  <c r="G270" i="36" s="1"/>
  <c r="G342" i="36" s="1"/>
  <c r="G414" i="36" s="1"/>
  <c r="G194" i="36"/>
  <c r="G266" i="36" s="1"/>
  <c r="G338" i="36" s="1"/>
  <c r="G410" i="36" s="1"/>
  <c r="G190" i="36"/>
  <c r="G262" i="36" s="1"/>
  <c r="G334" i="36" s="1"/>
  <c r="G406" i="36" s="1"/>
  <c r="G186" i="36"/>
  <c r="G258" i="36" s="1"/>
  <c r="G330" i="36" s="1"/>
  <c r="G402" i="36" s="1"/>
  <c r="G182" i="36"/>
  <c r="G254" i="36" s="1"/>
  <c r="G326" i="36" s="1"/>
  <c r="G398" i="36" s="1"/>
  <c r="G178" i="36"/>
  <c r="G250" i="36" s="1"/>
  <c r="G322" i="36" s="1"/>
  <c r="G394" i="36" s="1"/>
  <c r="G174" i="36"/>
  <c r="G246" i="36" s="1"/>
  <c r="G318" i="36" s="1"/>
  <c r="G390" i="36" s="1"/>
  <c r="G170" i="36"/>
  <c r="G242" i="36" s="1"/>
  <c r="G314" i="36" s="1"/>
  <c r="G386" i="36" s="1"/>
  <c r="G239" i="36"/>
  <c r="G311" i="36" s="1"/>
  <c r="G383" i="36" s="1"/>
  <c r="G455" i="36" s="1"/>
  <c r="G235" i="36"/>
  <c r="G307" i="36" s="1"/>
  <c r="G379" i="36" s="1"/>
  <c r="G451" i="36" s="1"/>
  <c r="G231" i="36"/>
  <c r="G303" i="36" s="1"/>
  <c r="G375" i="36" s="1"/>
  <c r="G447" i="36" s="1"/>
  <c r="G227" i="36"/>
  <c r="G299" i="36" s="1"/>
  <c r="G371" i="36" s="1"/>
  <c r="G443" i="36" s="1"/>
  <c r="G223" i="36"/>
  <c r="G295" i="36" s="1"/>
  <c r="G367" i="36" s="1"/>
  <c r="G439" i="36" s="1"/>
  <c r="G219" i="36"/>
  <c r="G291" i="36" s="1"/>
  <c r="G363" i="36" s="1"/>
  <c r="G435" i="36" s="1"/>
  <c r="G215" i="36"/>
  <c r="G287" i="36" s="1"/>
  <c r="G359" i="36" s="1"/>
  <c r="G431" i="36" s="1"/>
  <c r="G211" i="36"/>
  <c r="G283" i="36" s="1"/>
  <c r="G355" i="36" s="1"/>
  <c r="G427" i="36" s="1"/>
  <c r="G207" i="36"/>
  <c r="G279" i="36" s="1"/>
  <c r="G351" i="36" s="1"/>
  <c r="G423" i="36" s="1"/>
  <c r="G203" i="36"/>
  <c r="G275" i="36" s="1"/>
  <c r="G347" i="36" s="1"/>
  <c r="G419" i="36" s="1"/>
  <c r="G199" i="36"/>
  <c r="G271" i="36" s="1"/>
  <c r="G343" i="36" s="1"/>
  <c r="G415" i="36" s="1"/>
  <c r="G195" i="36"/>
  <c r="G267" i="36" s="1"/>
  <c r="G339" i="36" s="1"/>
  <c r="G411" i="36" s="1"/>
  <c r="G191" i="36"/>
  <c r="G263" i="36" s="1"/>
  <c r="G335" i="36" s="1"/>
  <c r="G407" i="36" s="1"/>
  <c r="G187" i="36"/>
  <c r="G259" i="36" s="1"/>
  <c r="G331" i="36" s="1"/>
  <c r="G403" i="36" s="1"/>
  <c r="G183" i="36"/>
  <c r="G255" i="36" s="1"/>
  <c r="G327" i="36" s="1"/>
  <c r="G399" i="36" s="1"/>
  <c r="G179" i="36"/>
  <c r="G251" i="36" s="1"/>
  <c r="G323" i="36" s="1"/>
  <c r="G395" i="36" s="1"/>
  <c r="G175" i="36"/>
  <c r="G247" i="36" s="1"/>
  <c r="G319" i="36" s="1"/>
  <c r="G391" i="36" s="1"/>
  <c r="G171" i="36"/>
  <c r="G243" i="36" s="1"/>
  <c r="G315" i="36" s="1"/>
  <c r="G387" i="36" s="1"/>
  <c r="G240" i="36"/>
  <c r="G312" i="36" s="1"/>
  <c r="G384" i="36" s="1"/>
  <c r="G456" i="36" s="1"/>
  <c r="G236" i="36"/>
  <c r="G308" i="36" s="1"/>
  <c r="G380" i="36" s="1"/>
  <c r="G452" i="36" s="1"/>
  <c r="G232" i="36"/>
  <c r="G304" i="36" s="1"/>
  <c r="G376" i="36" s="1"/>
  <c r="G448" i="36" s="1"/>
  <c r="G228" i="36"/>
  <c r="G300" i="36" s="1"/>
  <c r="G372" i="36" s="1"/>
  <c r="G444" i="36" s="1"/>
  <c r="G224" i="36"/>
  <c r="G296" i="36" s="1"/>
  <c r="G368" i="36" s="1"/>
  <c r="G440" i="36" s="1"/>
  <c r="G220" i="36"/>
  <c r="G292" i="36" s="1"/>
  <c r="G364" i="36" s="1"/>
  <c r="G436" i="36" s="1"/>
  <c r="G216" i="36"/>
  <c r="G288" i="36" s="1"/>
  <c r="G360" i="36" s="1"/>
  <c r="G432" i="36" s="1"/>
  <c r="G212" i="36"/>
  <c r="G284" i="36" s="1"/>
  <c r="G356" i="36" s="1"/>
  <c r="G428" i="36" s="1"/>
  <c r="G208" i="36"/>
  <c r="G280" i="36" s="1"/>
  <c r="G352" i="36" s="1"/>
  <c r="G424" i="36" s="1"/>
  <c r="G204" i="36"/>
  <c r="G276" i="36" s="1"/>
  <c r="G348" i="36" s="1"/>
  <c r="G420" i="36" s="1"/>
  <c r="G200" i="36"/>
  <c r="G272" i="36" s="1"/>
  <c r="G344" i="36" s="1"/>
  <c r="G416" i="36" s="1"/>
  <c r="G196" i="36"/>
  <c r="G268" i="36" s="1"/>
  <c r="G340" i="36" s="1"/>
  <c r="G412" i="36" s="1"/>
  <c r="G192" i="36"/>
  <c r="G264" i="36" s="1"/>
  <c r="G336" i="36" s="1"/>
  <c r="G408" i="36" s="1"/>
  <c r="G188" i="36"/>
  <c r="G260" i="36" s="1"/>
  <c r="G332" i="36" s="1"/>
  <c r="G404" i="36" s="1"/>
  <c r="G184" i="36"/>
  <c r="G256" i="36" s="1"/>
  <c r="G328" i="36" s="1"/>
  <c r="G400" i="36" s="1"/>
  <c r="G180" i="36"/>
  <c r="G252" i="36" s="1"/>
  <c r="G324" i="36" s="1"/>
  <c r="G396" i="36" s="1"/>
  <c r="G176" i="36"/>
  <c r="G248" i="36" s="1"/>
  <c r="G320" i="36" s="1"/>
  <c r="G392" i="36" s="1"/>
  <c r="G172" i="36"/>
  <c r="G244" i="36" s="1"/>
  <c r="G316" i="36" s="1"/>
  <c r="G388" i="36" s="1"/>
  <c r="G237" i="36"/>
  <c r="G309" i="36" s="1"/>
  <c r="G381" i="36" s="1"/>
  <c r="G453" i="36" s="1"/>
  <c r="G233" i="36"/>
  <c r="G305" i="36" s="1"/>
  <c r="G377" i="36" s="1"/>
  <c r="G449" i="36" s="1"/>
  <c r="G229" i="36"/>
  <c r="G301" i="36" s="1"/>
  <c r="G373" i="36" s="1"/>
  <c r="G445" i="36" s="1"/>
  <c r="G225" i="36"/>
  <c r="G297" i="36" s="1"/>
  <c r="G369" i="36" s="1"/>
  <c r="G441" i="36" s="1"/>
  <c r="G221" i="36"/>
  <c r="G293" i="36" s="1"/>
  <c r="G365" i="36" s="1"/>
  <c r="G437" i="36" s="1"/>
  <c r="G217" i="36"/>
  <c r="G289" i="36" s="1"/>
  <c r="G361" i="36" s="1"/>
  <c r="G433" i="36" s="1"/>
  <c r="G213" i="36"/>
  <c r="G285" i="36" s="1"/>
  <c r="G357" i="36" s="1"/>
  <c r="G429" i="36" s="1"/>
  <c r="G209" i="36"/>
  <c r="G281" i="36" s="1"/>
  <c r="G353" i="36" s="1"/>
  <c r="G425" i="36" s="1"/>
  <c r="G205" i="36"/>
  <c r="G277" i="36" s="1"/>
  <c r="G349" i="36" s="1"/>
  <c r="G421" i="36" s="1"/>
  <c r="G201" i="36"/>
  <c r="G273" i="36" s="1"/>
  <c r="G345" i="36" s="1"/>
  <c r="G417" i="36" s="1"/>
  <c r="G197" i="36"/>
  <c r="G269" i="36" s="1"/>
  <c r="G341" i="36" s="1"/>
  <c r="G413" i="36" s="1"/>
  <c r="G193" i="36"/>
  <c r="G265" i="36" s="1"/>
  <c r="G337" i="36" s="1"/>
  <c r="G409" i="36" s="1"/>
  <c r="G189" i="36"/>
  <c r="G261" i="36" s="1"/>
  <c r="G333" i="36" s="1"/>
  <c r="G405" i="36" s="1"/>
  <c r="G185" i="36"/>
  <c r="G257" i="36" s="1"/>
  <c r="G329" i="36" s="1"/>
  <c r="G401" i="36" s="1"/>
  <c r="G181" i="36"/>
  <c r="G253" i="36" s="1"/>
  <c r="G325" i="36" s="1"/>
  <c r="G397" i="36" s="1"/>
  <c r="G177" i="36"/>
  <c r="G249" i="36" s="1"/>
  <c r="G321" i="36" s="1"/>
  <c r="G393" i="36" s="1"/>
  <c r="G173" i="36"/>
  <c r="G245" i="36" s="1"/>
  <c r="G317" i="36" s="1"/>
  <c r="G389" i="36" s="1"/>
  <c r="AG316" i="11"/>
  <c r="AG388" i="11"/>
  <c r="AG16" i="11"/>
  <c r="AG244" i="11"/>
  <c r="AG172" i="11"/>
  <c r="AG88" i="11"/>
  <c r="AG326" i="11"/>
  <c r="AG398" i="11"/>
  <c r="AG254" i="11"/>
  <c r="AG182" i="11"/>
  <c r="AG98" i="11"/>
  <c r="AG26" i="11"/>
  <c r="AG330" i="11"/>
  <c r="AG402" i="11"/>
  <c r="AG258" i="11"/>
  <c r="AG186" i="11"/>
  <c r="AG102" i="11"/>
  <c r="AG30" i="11"/>
  <c r="AG334" i="11"/>
  <c r="AG406" i="11"/>
  <c r="AG262" i="11"/>
  <c r="AG190" i="11"/>
  <c r="AG106" i="11"/>
  <c r="AG34" i="11"/>
  <c r="AG338" i="11"/>
  <c r="AG410" i="11"/>
  <c r="AG266" i="11"/>
  <c r="AG194" i="11"/>
  <c r="AG110" i="11"/>
  <c r="AG38" i="11"/>
  <c r="AG342" i="11"/>
  <c r="AG414" i="11"/>
  <c r="AG270" i="11"/>
  <c r="AG198" i="11"/>
  <c r="AG114" i="11"/>
  <c r="AG42" i="11"/>
  <c r="AG346" i="11"/>
  <c r="AG418" i="11"/>
  <c r="AG274" i="11"/>
  <c r="AG202" i="11"/>
  <c r="AG118" i="11"/>
  <c r="AG46" i="11"/>
  <c r="AG350" i="11"/>
  <c r="AG422" i="11"/>
  <c r="AG278" i="11"/>
  <c r="AG206" i="11"/>
  <c r="AG122" i="11"/>
  <c r="AG50" i="11"/>
  <c r="AG354" i="11"/>
  <c r="AG426" i="11"/>
  <c r="AG282" i="11"/>
  <c r="AG210" i="11"/>
  <c r="AG126" i="11"/>
  <c r="AG54" i="11"/>
  <c r="AG358" i="11"/>
  <c r="AG430" i="11"/>
  <c r="AG286" i="11"/>
  <c r="AG214" i="11"/>
  <c r="AG130" i="11"/>
  <c r="AG58" i="11"/>
  <c r="AG362" i="11"/>
  <c r="AG434" i="11"/>
  <c r="AG290" i="11"/>
  <c r="AG218" i="11"/>
  <c r="AG134" i="11"/>
  <c r="AG62" i="11"/>
  <c r="AG366" i="11"/>
  <c r="AG438" i="11"/>
  <c r="AG294" i="11"/>
  <c r="AG222" i="11"/>
  <c r="AG138" i="11"/>
  <c r="AG66" i="11"/>
  <c r="AG370" i="11"/>
  <c r="AG442" i="11"/>
  <c r="AG298" i="11"/>
  <c r="AG226" i="11"/>
  <c r="AG142" i="11"/>
  <c r="AG70" i="11"/>
  <c r="AG374" i="11"/>
  <c r="AG446" i="11"/>
  <c r="AG230" i="11"/>
  <c r="AG146" i="11"/>
  <c r="AG74" i="11"/>
  <c r="AG302" i="11"/>
  <c r="AG306" i="11"/>
  <c r="AG378" i="11"/>
  <c r="AG450" i="11"/>
  <c r="AG234" i="11"/>
  <c r="AG150" i="11"/>
  <c r="AG78" i="11"/>
  <c r="AG310" i="11"/>
  <c r="AG382" i="11"/>
  <c r="AG454" i="11"/>
  <c r="AG238" i="11"/>
  <c r="AG154" i="11"/>
  <c r="AG82" i="11"/>
  <c r="AG393" i="11"/>
  <c r="AG321" i="11"/>
  <c r="AG177" i="11"/>
  <c r="AG21" i="11"/>
  <c r="AG249" i="11"/>
  <c r="AG93" i="11"/>
  <c r="AE84" i="38"/>
  <c r="AE83" i="38"/>
  <c r="AE82" i="38"/>
  <c r="AE81" i="38"/>
  <c r="AE80" i="38"/>
  <c r="AE79" i="38"/>
  <c r="AE78" i="38"/>
  <c r="AE74" i="38"/>
  <c r="AE23" i="38"/>
  <c r="AE19" i="38"/>
  <c r="AE15" i="38"/>
  <c r="AE75" i="38"/>
  <c r="AE22" i="38"/>
  <c r="AE18" i="38"/>
  <c r="AE14" i="38"/>
  <c r="AE76" i="38"/>
  <c r="AE72" i="38"/>
  <c r="AE21" i="38"/>
  <c r="AE17" i="38"/>
  <c r="AE77" i="38"/>
  <c r="AE73" i="38"/>
  <c r="AE71" i="38"/>
  <c r="AE70" i="38"/>
  <c r="AE69" i="38"/>
  <c r="AE68" i="38"/>
  <c r="AE67" i="38"/>
  <c r="AE66" i="38"/>
  <c r="AE65" i="38"/>
  <c r="AE64" i="38"/>
  <c r="AE63" i="38"/>
  <c r="AE62" i="38"/>
  <c r="AE61" i="38"/>
  <c r="AE60" i="38"/>
  <c r="AE59" i="38"/>
  <c r="AE58" i="38"/>
  <c r="AE57" i="38"/>
  <c r="AE56" i="38"/>
  <c r="AE55" i="38"/>
  <c r="AE54" i="38"/>
  <c r="AE53" i="38"/>
  <c r="AE52" i="38"/>
  <c r="AE51" i="38"/>
  <c r="AE50" i="38"/>
  <c r="AE49" i="38"/>
  <c r="AE48" i="38"/>
  <c r="AE47" i="38"/>
  <c r="AE46" i="38"/>
  <c r="AE45" i="38"/>
  <c r="AE44" i="38"/>
  <c r="AE43" i="38"/>
  <c r="AE42" i="38"/>
  <c r="AE41" i="38"/>
  <c r="AE40" i="38"/>
  <c r="AE39" i="38"/>
  <c r="AE38" i="38"/>
  <c r="AE37" i="38"/>
  <c r="AE36" i="38"/>
  <c r="AE35" i="38"/>
  <c r="AE34" i="38"/>
  <c r="AE33" i="38"/>
  <c r="AE32" i="38"/>
  <c r="AE31" i="38"/>
  <c r="AE30" i="38"/>
  <c r="AE29" i="38"/>
  <c r="AE28" i="38"/>
  <c r="AE27" i="38"/>
  <c r="AE26" i="38"/>
  <c r="AE25" i="38"/>
  <c r="AE24" i="38"/>
  <c r="AE20" i="38"/>
  <c r="AE16" i="38"/>
  <c r="AE22" i="36"/>
  <c r="AE18" i="36"/>
  <c r="AE14" i="36"/>
  <c r="AE21" i="36"/>
  <c r="AE17" i="36"/>
  <c r="AE84" i="36"/>
  <c r="AE83" i="36"/>
  <c r="AE82" i="36"/>
  <c r="AE81" i="36"/>
  <c r="AE80" i="36"/>
  <c r="AE79" i="36"/>
  <c r="AE78" i="36"/>
  <c r="AE77" i="36"/>
  <c r="AE76" i="36"/>
  <c r="AE75" i="36"/>
  <c r="AE74" i="36"/>
  <c r="AE73" i="36"/>
  <c r="AE72" i="36"/>
  <c r="AE71" i="36"/>
  <c r="AE70" i="36"/>
  <c r="AE69" i="36"/>
  <c r="AE68" i="36"/>
  <c r="AE67" i="36"/>
  <c r="AE66" i="36"/>
  <c r="AE65" i="36"/>
  <c r="AE64" i="36"/>
  <c r="AE63" i="36"/>
  <c r="AE62" i="36"/>
  <c r="AE61" i="36"/>
  <c r="AE60" i="36"/>
  <c r="AE59" i="36"/>
  <c r="AE58" i="36"/>
  <c r="AE57" i="36"/>
  <c r="AE56" i="36"/>
  <c r="AE55" i="36"/>
  <c r="AE54" i="36"/>
  <c r="AE53" i="36"/>
  <c r="AE52" i="36"/>
  <c r="AE51" i="36"/>
  <c r="AE50" i="36"/>
  <c r="AE49" i="36"/>
  <c r="AE48" i="36"/>
  <c r="AE47" i="36"/>
  <c r="AE46" i="36"/>
  <c r="AE45" i="36"/>
  <c r="AE44" i="36"/>
  <c r="AE43" i="36"/>
  <c r="AE42" i="36"/>
  <c r="AE41" i="36"/>
  <c r="AE40" i="36"/>
  <c r="AE39" i="36"/>
  <c r="AE38" i="36"/>
  <c r="AE37" i="36"/>
  <c r="AE36" i="36"/>
  <c r="AE35" i="36"/>
  <c r="AE34" i="36"/>
  <c r="AE33" i="36"/>
  <c r="AE32" i="36"/>
  <c r="AE31" i="36"/>
  <c r="AE30" i="36"/>
  <c r="AE29" i="36"/>
  <c r="AE28" i="36"/>
  <c r="AE27" i="36"/>
  <c r="AE26" i="36"/>
  <c r="AE25" i="36"/>
  <c r="AE24" i="36"/>
  <c r="AE20" i="36"/>
  <c r="AE16" i="36"/>
  <c r="AE23" i="36"/>
  <c r="AE19" i="36"/>
  <c r="AE15" i="36"/>
  <c r="AH165" i="37"/>
  <c r="AG315" i="11"/>
  <c r="AG387" i="11"/>
  <c r="AG243" i="11"/>
  <c r="AG87" i="11"/>
  <c r="AG171" i="11"/>
  <c r="AG15" i="11"/>
  <c r="AG320" i="11"/>
  <c r="AG392" i="11"/>
  <c r="AG20" i="11"/>
  <c r="AG248" i="11"/>
  <c r="AG176" i="11"/>
  <c r="AG92" i="11"/>
  <c r="AG327" i="11"/>
  <c r="AG399" i="11"/>
  <c r="AG255" i="11"/>
  <c r="AG99" i="11"/>
  <c r="AG27" i="11"/>
  <c r="AG183" i="11"/>
  <c r="AG331" i="11"/>
  <c r="AG403" i="11"/>
  <c r="AG259" i="11"/>
  <c r="AG103" i="11"/>
  <c r="AG31" i="11"/>
  <c r="AG187" i="11"/>
  <c r="AG335" i="11"/>
  <c r="AG407" i="11"/>
  <c r="AG263" i="11"/>
  <c r="AG107" i="11"/>
  <c r="AG35" i="11"/>
  <c r="AG191" i="11"/>
  <c r="AG339" i="11"/>
  <c r="AG411" i="11"/>
  <c r="AG267" i="11"/>
  <c r="AG111" i="11"/>
  <c r="AG39" i="11"/>
  <c r="AG195" i="11"/>
  <c r="AG343" i="11"/>
  <c r="AG415" i="11"/>
  <c r="AG271" i="11"/>
  <c r="AG115" i="11"/>
  <c r="AG43" i="11"/>
  <c r="AG199" i="11"/>
  <c r="AG347" i="11"/>
  <c r="AG419" i="11"/>
  <c r="AG275" i="11"/>
  <c r="AG119" i="11"/>
  <c r="AG47" i="11"/>
  <c r="AG203" i="11"/>
  <c r="AG351" i="11"/>
  <c r="AG423" i="11"/>
  <c r="AG279" i="11"/>
  <c r="AG123" i="11"/>
  <c r="AG51" i="11"/>
  <c r="AG207" i="11"/>
  <c r="AG355" i="11"/>
  <c r="AG427" i="11"/>
  <c r="AG283" i="11"/>
  <c r="AG127" i="11"/>
  <c r="AG55" i="11"/>
  <c r="AG211" i="11"/>
  <c r="AG359" i="11"/>
  <c r="AG431" i="11"/>
  <c r="AG287" i="11"/>
  <c r="AG131" i="11"/>
  <c r="AG59" i="11"/>
  <c r="AG215" i="11"/>
  <c r="AG363" i="11"/>
  <c r="AG435" i="11"/>
  <c r="AG291" i="11"/>
  <c r="AG135" i="11"/>
  <c r="AG63" i="11"/>
  <c r="AG219" i="11"/>
  <c r="AG367" i="11"/>
  <c r="AG439" i="11"/>
  <c r="AG295" i="11"/>
  <c r="AG139" i="11"/>
  <c r="AG67" i="11"/>
  <c r="AG223" i="11"/>
  <c r="AG371" i="11"/>
  <c r="AG443" i="11"/>
  <c r="AG143" i="11"/>
  <c r="AG299" i="11"/>
  <c r="AG71" i="11"/>
  <c r="AG227" i="11"/>
  <c r="AG375" i="11"/>
  <c r="AG447" i="11"/>
  <c r="AG147" i="11"/>
  <c r="AG303" i="11"/>
  <c r="AG75" i="11"/>
  <c r="AG231" i="11"/>
  <c r="AG307" i="11"/>
  <c r="AG379" i="11"/>
  <c r="AG451" i="11"/>
  <c r="AG151" i="11"/>
  <c r="AG79" i="11"/>
  <c r="AG235" i="11"/>
  <c r="AG311" i="11"/>
  <c r="AG383" i="11"/>
  <c r="AG455" i="11"/>
  <c r="AG155" i="11"/>
  <c r="AG83" i="11"/>
  <c r="AG239" i="11"/>
  <c r="AG314" i="11"/>
  <c r="AG386" i="11"/>
  <c r="AG242" i="11"/>
  <c r="AG170" i="11"/>
  <c r="AG86" i="11"/>
  <c r="AG14" i="11"/>
  <c r="AH165" i="38"/>
  <c r="AH165" i="36"/>
  <c r="AN165" i="37"/>
  <c r="M240" i="37"/>
  <c r="M312" i="37" s="1"/>
  <c r="M384" i="37" s="1"/>
  <c r="M456" i="37" s="1"/>
  <c r="M236" i="37"/>
  <c r="M308" i="37" s="1"/>
  <c r="M380" i="37" s="1"/>
  <c r="M452" i="37" s="1"/>
  <c r="M232" i="37"/>
  <c r="M304" i="37" s="1"/>
  <c r="M376" i="37" s="1"/>
  <c r="M448" i="37" s="1"/>
  <c r="M228" i="37"/>
  <c r="M300" i="37" s="1"/>
  <c r="M372" i="37" s="1"/>
  <c r="M444" i="37" s="1"/>
  <c r="M224" i="37"/>
  <c r="M296" i="37" s="1"/>
  <c r="M368" i="37" s="1"/>
  <c r="M440" i="37" s="1"/>
  <c r="M220" i="37"/>
  <c r="M292" i="37" s="1"/>
  <c r="M364" i="37" s="1"/>
  <c r="M436" i="37" s="1"/>
  <c r="M216" i="37"/>
  <c r="M288" i="37" s="1"/>
  <c r="M360" i="37" s="1"/>
  <c r="M432" i="37" s="1"/>
  <c r="M212" i="37"/>
  <c r="M284" i="37" s="1"/>
  <c r="M356" i="37" s="1"/>
  <c r="M428" i="37" s="1"/>
  <c r="M208" i="37"/>
  <c r="M280" i="37" s="1"/>
  <c r="M352" i="37" s="1"/>
  <c r="M424" i="37" s="1"/>
  <c r="M204" i="37"/>
  <c r="M276" i="37" s="1"/>
  <c r="M348" i="37" s="1"/>
  <c r="M420" i="37" s="1"/>
  <c r="M200" i="37"/>
  <c r="M272" i="37" s="1"/>
  <c r="M344" i="37" s="1"/>
  <c r="M416" i="37" s="1"/>
  <c r="M237" i="37"/>
  <c r="M309" i="37" s="1"/>
  <c r="M381" i="37" s="1"/>
  <c r="M453" i="37" s="1"/>
  <c r="M233" i="37"/>
  <c r="M305" i="37" s="1"/>
  <c r="M377" i="37" s="1"/>
  <c r="M449" i="37" s="1"/>
  <c r="M229" i="37"/>
  <c r="M301" i="37" s="1"/>
  <c r="M373" i="37" s="1"/>
  <c r="M445" i="37" s="1"/>
  <c r="M225" i="37"/>
  <c r="M297" i="37" s="1"/>
  <c r="M369" i="37" s="1"/>
  <c r="M441" i="37" s="1"/>
  <c r="M221" i="37"/>
  <c r="M293" i="37" s="1"/>
  <c r="M365" i="37" s="1"/>
  <c r="M437" i="37" s="1"/>
  <c r="M217" i="37"/>
  <c r="M289" i="37" s="1"/>
  <c r="M361" i="37" s="1"/>
  <c r="M433" i="37" s="1"/>
  <c r="M213" i="37"/>
  <c r="M285" i="37" s="1"/>
  <c r="M357" i="37" s="1"/>
  <c r="M429" i="37" s="1"/>
  <c r="M209" i="37"/>
  <c r="M281" i="37" s="1"/>
  <c r="M353" i="37" s="1"/>
  <c r="M425" i="37" s="1"/>
  <c r="M205" i="37"/>
  <c r="M277" i="37" s="1"/>
  <c r="M349" i="37" s="1"/>
  <c r="M421" i="37" s="1"/>
  <c r="M201" i="37"/>
  <c r="M273" i="37" s="1"/>
  <c r="M345" i="37" s="1"/>
  <c r="M417" i="37" s="1"/>
  <c r="M197" i="37"/>
  <c r="M269" i="37" s="1"/>
  <c r="M341" i="37" s="1"/>
  <c r="M413" i="37" s="1"/>
  <c r="M193" i="37"/>
  <c r="M265" i="37" s="1"/>
  <c r="M337" i="37" s="1"/>
  <c r="M409" i="37" s="1"/>
  <c r="M238" i="37"/>
  <c r="M310" i="37" s="1"/>
  <c r="M382" i="37" s="1"/>
  <c r="M454" i="37" s="1"/>
  <c r="M234" i="37"/>
  <c r="M306" i="37" s="1"/>
  <c r="M378" i="37" s="1"/>
  <c r="M450" i="37" s="1"/>
  <c r="M230" i="37"/>
  <c r="M302" i="37" s="1"/>
  <c r="M374" i="37" s="1"/>
  <c r="M446" i="37" s="1"/>
  <c r="M226" i="37"/>
  <c r="M298" i="37" s="1"/>
  <c r="M370" i="37" s="1"/>
  <c r="M442" i="37" s="1"/>
  <c r="M222" i="37"/>
  <c r="M294" i="37" s="1"/>
  <c r="M366" i="37" s="1"/>
  <c r="M438" i="37" s="1"/>
  <c r="M218" i="37"/>
  <c r="M290" i="37" s="1"/>
  <c r="M362" i="37" s="1"/>
  <c r="M434" i="37" s="1"/>
  <c r="M214" i="37"/>
  <c r="M286" i="37" s="1"/>
  <c r="M358" i="37" s="1"/>
  <c r="M430" i="37" s="1"/>
  <c r="M210" i="37"/>
  <c r="M282" i="37" s="1"/>
  <c r="M354" i="37" s="1"/>
  <c r="M426" i="37" s="1"/>
  <c r="M206" i="37"/>
  <c r="M278" i="37" s="1"/>
  <c r="M350" i="37" s="1"/>
  <c r="M422" i="37" s="1"/>
  <c r="M202" i="37"/>
  <c r="M274" i="37" s="1"/>
  <c r="M346" i="37" s="1"/>
  <c r="M418" i="37" s="1"/>
  <c r="M198" i="37"/>
  <c r="M270" i="37" s="1"/>
  <c r="M342" i="37" s="1"/>
  <c r="M414" i="37" s="1"/>
  <c r="M194" i="37"/>
  <c r="M266" i="37" s="1"/>
  <c r="M338" i="37" s="1"/>
  <c r="M410" i="37" s="1"/>
  <c r="M239" i="37"/>
  <c r="M311" i="37" s="1"/>
  <c r="M383" i="37" s="1"/>
  <c r="M455" i="37" s="1"/>
  <c r="M235" i="37"/>
  <c r="M307" i="37" s="1"/>
  <c r="M379" i="37" s="1"/>
  <c r="M451" i="37" s="1"/>
  <c r="M231" i="37"/>
  <c r="M303" i="37" s="1"/>
  <c r="M375" i="37" s="1"/>
  <c r="M447" i="37" s="1"/>
  <c r="M227" i="37"/>
  <c r="M299" i="37" s="1"/>
  <c r="M371" i="37" s="1"/>
  <c r="M443" i="37" s="1"/>
  <c r="M223" i="37"/>
  <c r="M295" i="37" s="1"/>
  <c r="M367" i="37" s="1"/>
  <c r="M439" i="37" s="1"/>
  <c r="M219" i="37"/>
  <c r="M291" i="37" s="1"/>
  <c r="M363" i="37" s="1"/>
  <c r="M435" i="37" s="1"/>
  <c r="M215" i="37"/>
  <c r="M287" i="37" s="1"/>
  <c r="M359" i="37" s="1"/>
  <c r="M431" i="37" s="1"/>
  <c r="M211" i="37"/>
  <c r="M283" i="37" s="1"/>
  <c r="M355" i="37" s="1"/>
  <c r="M427" i="37" s="1"/>
  <c r="M207" i="37"/>
  <c r="M279" i="37" s="1"/>
  <c r="M351" i="37" s="1"/>
  <c r="M423" i="37" s="1"/>
  <c r="M203" i="37"/>
  <c r="M275" i="37" s="1"/>
  <c r="M347" i="37" s="1"/>
  <c r="M419" i="37" s="1"/>
  <c r="M199" i="37"/>
  <c r="M271" i="37" s="1"/>
  <c r="M343" i="37" s="1"/>
  <c r="M415" i="37" s="1"/>
  <c r="M195" i="37"/>
  <c r="M267" i="37" s="1"/>
  <c r="M339" i="37" s="1"/>
  <c r="M411" i="37" s="1"/>
  <c r="M191" i="37"/>
  <c r="M263" i="37" s="1"/>
  <c r="M335" i="37" s="1"/>
  <c r="M407" i="37" s="1"/>
  <c r="M187" i="37"/>
  <c r="M259" i="37" s="1"/>
  <c r="M331" i="37" s="1"/>
  <c r="M403" i="37" s="1"/>
  <c r="M192" i="37"/>
  <c r="M264" i="37" s="1"/>
  <c r="M336" i="37" s="1"/>
  <c r="M408" i="37" s="1"/>
  <c r="M186" i="37"/>
  <c r="M258" i="37" s="1"/>
  <c r="M330" i="37" s="1"/>
  <c r="M402" i="37" s="1"/>
  <c r="M184" i="37"/>
  <c r="M256" i="37" s="1"/>
  <c r="M328" i="37" s="1"/>
  <c r="M400" i="37" s="1"/>
  <c r="M180" i="37"/>
  <c r="M252" i="37" s="1"/>
  <c r="M324" i="37" s="1"/>
  <c r="M396" i="37" s="1"/>
  <c r="M176" i="37"/>
  <c r="M248" i="37" s="1"/>
  <c r="M320" i="37" s="1"/>
  <c r="M392" i="37" s="1"/>
  <c r="M172" i="37"/>
  <c r="M244" i="37" s="1"/>
  <c r="M316" i="37" s="1"/>
  <c r="M388" i="37" s="1"/>
  <c r="M188" i="37"/>
  <c r="M260" i="37" s="1"/>
  <c r="M332" i="37" s="1"/>
  <c r="M404" i="37" s="1"/>
  <c r="M185" i="37"/>
  <c r="M257" i="37" s="1"/>
  <c r="M329" i="37" s="1"/>
  <c r="M401" i="37" s="1"/>
  <c r="M181" i="37"/>
  <c r="M253" i="37" s="1"/>
  <c r="M325" i="37" s="1"/>
  <c r="M397" i="37" s="1"/>
  <c r="M177" i="37"/>
  <c r="M249" i="37" s="1"/>
  <c r="M321" i="37" s="1"/>
  <c r="M393" i="37" s="1"/>
  <c r="M173" i="37"/>
  <c r="M245" i="37" s="1"/>
  <c r="M317" i="37" s="1"/>
  <c r="M389" i="37" s="1"/>
  <c r="M196" i="37"/>
  <c r="M268" i="37" s="1"/>
  <c r="M340" i="37" s="1"/>
  <c r="M412" i="37" s="1"/>
  <c r="M190" i="37"/>
  <c r="M262" i="37" s="1"/>
  <c r="M334" i="37" s="1"/>
  <c r="M406" i="37" s="1"/>
  <c r="M189" i="37"/>
  <c r="M261" i="37" s="1"/>
  <c r="M333" i="37" s="1"/>
  <c r="M405" i="37" s="1"/>
  <c r="M182" i="37"/>
  <c r="M254" i="37" s="1"/>
  <c r="M326" i="37" s="1"/>
  <c r="M398" i="37" s="1"/>
  <c r="M178" i="37"/>
  <c r="M250" i="37" s="1"/>
  <c r="M322" i="37" s="1"/>
  <c r="M394" i="37" s="1"/>
  <c r="M174" i="37"/>
  <c r="M246" i="37" s="1"/>
  <c r="M318" i="37" s="1"/>
  <c r="M390" i="37" s="1"/>
  <c r="M170" i="37"/>
  <c r="M242" i="37" s="1"/>
  <c r="M314" i="37" s="1"/>
  <c r="M386" i="37" s="1"/>
  <c r="M183" i="37"/>
  <c r="M255" i="37" s="1"/>
  <c r="M327" i="37" s="1"/>
  <c r="M399" i="37" s="1"/>
  <c r="M179" i="37"/>
  <c r="M251" i="37" s="1"/>
  <c r="M323" i="37" s="1"/>
  <c r="M395" i="37" s="1"/>
  <c r="M175" i="37"/>
  <c r="M247" i="37" s="1"/>
  <c r="M319" i="37" s="1"/>
  <c r="M391" i="37" s="1"/>
  <c r="M171" i="37"/>
  <c r="M243" i="37" s="1"/>
  <c r="M315" i="37" s="1"/>
  <c r="M387" i="37" s="1"/>
  <c r="AG319" i="11"/>
  <c r="AG391" i="11"/>
  <c r="AG247" i="11"/>
  <c r="AG91" i="11"/>
  <c r="AG175" i="11"/>
  <c r="AG19" i="11"/>
  <c r="AG324" i="11"/>
  <c r="AG396" i="11"/>
  <c r="AG24" i="11"/>
  <c r="AG252" i="11"/>
  <c r="AG180" i="11"/>
  <c r="AG96" i="11"/>
  <c r="AG328" i="11"/>
  <c r="AG400" i="11"/>
  <c r="AG28" i="11"/>
  <c r="AG256" i="11"/>
  <c r="AG184" i="11"/>
  <c r="AG100" i="11"/>
  <c r="AG332" i="11"/>
  <c r="AG404" i="11"/>
  <c r="AG32" i="11"/>
  <c r="AG260" i="11"/>
  <c r="AG188" i="11"/>
  <c r="AG104" i="11"/>
  <c r="AG336" i="11"/>
  <c r="AG408" i="11"/>
  <c r="AG36" i="11"/>
  <c r="AG264" i="11"/>
  <c r="AG192" i="11"/>
  <c r="AG108" i="11"/>
  <c r="AG340" i="11"/>
  <c r="AG412" i="11"/>
  <c r="AG40" i="11"/>
  <c r="AG268" i="11"/>
  <c r="AG196" i="11"/>
  <c r="AG112" i="11"/>
  <c r="AG344" i="11"/>
  <c r="AG416" i="11"/>
  <c r="AG44" i="11"/>
  <c r="AG272" i="11"/>
  <c r="AG200" i="11"/>
  <c r="AG116" i="11"/>
  <c r="AG348" i="11"/>
  <c r="AG420" i="11"/>
  <c r="AG48" i="11"/>
  <c r="AG276" i="11"/>
  <c r="AG204" i="11"/>
  <c r="AG120" i="11"/>
  <c r="AG352" i="11"/>
  <c r="AG424" i="11"/>
  <c r="AG52" i="11"/>
  <c r="AG280" i="11"/>
  <c r="AG208" i="11"/>
  <c r="AG124" i="11"/>
  <c r="AG356" i="11"/>
  <c r="AG428" i="11"/>
  <c r="AG56" i="11"/>
  <c r="AG284" i="11"/>
  <c r="AG212" i="11"/>
  <c r="AG128" i="11"/>
  <c r="AG360" i="11"/>
  <c r="AG432" i="11"/>
  <c r="AG60" i="11"/>
  <c r="AG288" i="11"/>
  <c r="AG216" i="11"/>
  <c r="AG132" i="11"/>
  <c r="AG364" i="11"/>
  <c r="AG436" i="11"/>
  <c r="AG64" i="11"/>
  <c r="AG292" i="11"/>
  <c r="AG220" i="11"/>
  <c r="AG136" i="11"/>
  <c r="AG368" i="11"/>
  <c r="AG440" i="11"/>
  <c r="AG296" i="11"/>
  <c r="AG68" i="11"/>
  <c r="AG224" i="11"/>
  <c r="AG140" i="11"/>
  <c r="AG372" i="11"/>
  <c r="AG444" i="11"/>
  <c r="AG300" i="11"/>
  <c r="AG72" i="11"/>
  <c r="AG228" i="11"/>
  <c r="AG144" i="11"/>
  <c r="AG376" i="11"/>
  <c r="AG448" i="11"/>
  <c r="AG304" i="11"/>
  <c r="AG76" i="11"/>
  <c r="AG232" i="11"/>
  <c r="AG148" i="11"/>
  <c r="AG380" i="11"/>
  <c r="AG452" i="11"/>
  <c r="AG308" i="11"/>
  <c r="AG80" i="11"/>
  <c r="AG236" i="11"/>
  <c r="AG152" i="11"/>
  <c r="AG384" i="11"/>
  <c r="AG456" i="11"/>
  <c r="AG312" i="11"/>
  <c r="AG84" i="11"/>
  <c r="AG240" i="11"/>
  <c r="AG156" i="11"/>
  <c r="AG318" i="11"/>
  <c r="AG390" i="11"/>
  <c r="AG246" i="11"/>
  <c r="AG174" i="11"/>
  <c r="AG90" i="11"/>
  <c r="AG18" i="11"/>
  <c r="AN165" i="38"/>
  <c r="L393" i="37" l="1"/>
  <c r="L414" i="37"/>
  <c r="L436" i="37"/>
  <c r="L390" i="37"/>
  <c r="L429" i="37"/>
  <c r="L439" i="37"/>
  <c r="L412" i="37"/>
  <c r="L400" i="37"/>
  <c r="L392" i="37"/>
  <c r="L391" i="37"/>
  <c r="L435" i="37"/>
  <c r="L444" i="37"/>
  <c r="L401" i="37"/>
  <c r="L426" i="37"/>
  <c r="L399" i="37"/>
  <c r="L454" i="37"/>
  <c r="L404" i="37"/>
  <c r="L394" i="37"/>
  <c r="L431" i="37"/>
  <c r="L397" i="37"/>
  <c r="L422" i="37"/>
  <c r="L456" i="37"/>
  <c r="L451" i="37"/>
  <c r="L449" i="37"/>
  <c r="L430" i="37"/>
  <c r="L410" i="37"/>
  <c r="L407" i="37"/>
  <c r="L455" i="37"/>
  <c r="L427" i="37"/>
  <c r="L448" i="37"/>
  <c r="L415" i="37"/>
  <c r="L438" i="37"/>
  <c r="L450" i="37"/>
  <c r="L396" i="37"/>
  <c r="L413" i="37"/>
  <c r="L408" i="37"/>
  <c r="L447" i="37"/>
  <c r="L388" i="37"/>
  <c r="L402" i="37"/>
  <c r="L389" i="37"/>
  <c r="L417" i="37"/>
  <c r="L406" i="37"/>
  <c r="L428" i="37"/>
  <c r="L387" i="37"/>
  <c r="L453" i="37"/>
  <c r="L403" i="37"/>
  <c r="L423" i="37"/>
  <c r="L445" i="37"/>
  <c r="L405" i="37"/>
  <c r="L398" i="37"/>
  <c r="L425" i="37"/>
  <c r="L433" i="37"/>
  <c r="L443" i="37"/>
  <c r="L416" i="37"/>
  <c r="L409" i="37"/>
  <c r="L440" i="37"/>
  <c r="L420" i="37"/>
  <c r="L386" i="37"/>
  <c r="L442" i="37"/>
  <c r="L432" i="37"/>
  <c r="L437" i="37"/>
  <c r="L446" i="37"/>
  <c r="L452" i="37"/>
  <c r="L424" i="37"/>
  <c r="L421" i="37"/>
  <c r="L418" i="37"/>
  <c r="L419" i="37"/>
  <c r="L441" i="37"/>
  <c r="L395" i="37"/>
  <c r="L434" i="37"/>
  <c r="DH53" i="35"/>
  <c r="DH12" i="35"/>
  <c r="DH33" i="35"/>
  <c r="DH21" i="35"/>
  <c r="DH43" i="35"/>
  <c r="DH64" i="35"/>
  <c r="DH11" i="35"/>
  <c r="DH32" i="35"/>
  <c r="DH52" i="35"/>
  <c r="DH74" i="35"/>
  <c r="DH63" i="35"/>
  <c r="DH20" i="35"/>
  <c r="DH42" i="35"/>
  <c r="DH31" i="35"/>
  <c r="DH51" i="35"/>
  <c r="DH10" i="35"/>
  <c r="DH62" i="35"/>
  <c r="DH19" i="35"/>
  <c r="DH73" i="35"/>
  <c r="DH30" i="35"/>
  <c r="DH41" i="35"/>
  <c r="DH61" i="35"/>
  <c r="DH50" i="35"/>
  <c r="DH9" i="35"/>
  <c r="DH29" i="35"/>
  <c r="DH18" i="35"/>
  <c r="DH60" i="35"/>
  <c r="DH72" i="35"/>
  <c r="DH28" i="35"/>
  <c r="DH40" i="35"/>
  <c r="DH59" i="35"/>
  <c r="DH8" i="35"/>
  <c r="DH27" i="35"/>
  <c r="DH71" i="35"/>
  <c r="DH58" i="35"/>
  <c r="DH49" i="35"/>
  <c r="DH39" i="35"/>
  <c r="DH26" i="35"/>
  <c r="DH17" i="35"/>
  <c r="DH7" i="35"/>
  <c r="DH70" i="35"/>
  <c r="DH48" i="35"/>
  <c r="DH38" i="35"/>
  <c r="DH16" i="35"/>
  <c r="DH6" i="35"/>
  <c r="DH57" i="35"/>
  <c r="DH69" i="35"/>
  <c r="DH25" i="35"/>
  <c r="DH47" i="35"/>
  <c r="DH37" i="35"/>
  <c r="DH15" i="35"/>
  <c r="DH5" i="35"/>
  <c r="DH56" i="35"/>
  <c r="DH24" i="35"/>
  <c r="DH46" i="35"/>
  <c r="DH68" i="35"/>
  <c r="DH14" i="35"/>
  <c r="DH36" i="35"/>
  <c r="DH55" i="35"/>
  <c r="DH4" i="35"/>
  <c r="DH23" i="35"/>
  <c r="DH45" i="35"/>
  <c r="DH67" i="35"/>
  <c r="DH13" i="35"/>
  <c r="DH35" i="35"/>
  <c r="DH54" i="35"/>
  <c r="DH66" i="35"/>
  <c r="DH22" i="35"/>
  <c r="DH34" i="35"/>
  <c r="DH44" i="35"/>
  <c r="DH65" i="35"/>
  <c r="BZ15" i="35"/>
  <c r="AR63" i="35"/>
  <c r="AR73" i="35"/>
  <c r="AR31" i="35"/>
  <c r="AR41" i="35"/>
  <c r="AR62" i="35"/>
  <c r="AR9" i="35"/>
  <c r="AR30" i="35"/>
  <c r="AR48" i="35"/>
  <c r="AR16" i="35"/>
  <c r="AR72" i="35"/>
  <c r="AR61" i="35"/>
  <c r="AR40" i="35"/>
  <c r="AR29" i="35"/>
  <c r="AR47" i="35"/>
  <c r="AR8" i="35"/>
  <c r="AR53" i="35"/>
  <c r="AR15" i="35"/>
  <c r="AR60" i="35"/>
  <c r="AR21" i="35"/>
  <c r="AR71" i="35"/>
  <c r="AR28" i="35"/>
  <c r="AR52" i="35"/>
  <c r="AR46" i="35"/>
  <c r="AR39" i="35"/>
  <c r="AR59" i="35"/>
  <c r="AR20" i="35"/>
  <c r="AR14" i="35"/>
  <c r="AR7" i="35"/>
  <c r="AR27" i="35"/>
  <c r="AR58" i="35"/>
  <c r="AR70" i="35"/>
  <c r="AR26" i="35"/>
  <c r="AR38" i="35"/>
  <c r="AR57" i="35"/>
  <c r="AR45" i="35"/>
  <c r="AR6" i="35"/>
  <c r="AR25" i="35"/>
  <c r="AR13" i="35"/>
  <c r="AR69" i="35"/>
  <c r="AR37" i="35"/>
  <c r="AR56" i="35"/>
  <c r="AR5" i="35"/>
  <c r="AR24" i="35"/>
  <c r="AR44" i="35"/>
  <c r="AR68" i="35"/>
  <c r="AR12" i="35"/>
  <c r="AR36" i="35"/>
  <c r="AR4" i="35"/>
  <c r="AR55" i="35"/>
  <c r="AR23" i="35"/>
  <c r="AR67" i="35"/>
  <c r="AR54" i="35"/>
  <c r="AR43" i="35"/>
  <c r="AR35" i="35"/>
  <c r="AR22" i="35"/>
  <c r="AR11" i="35"/>
  <c r="AR66" i="35"/>
  <c r="AR51" i="35"/>
  <c r="AR34" i="35"/>
  <c r="AR19" i="35"/>
  <c r="AR65" i="35"/>
  <c r="AR50" i="35"/>
  <c r="AR74" i="35"/>
  <c r="AR33" i="35"/>
  <c r="AR18" i="35"/>
  <c r="AR42" i="35"/>
  <c r="AR49" i="35"/>
  <c r="AR10" i="35"/>
  <c r="AR64" i="35"/>
  <c r="AR17" i="35"/>
  <c r="AR32" i="35"/>
  <c r="J21" i="35"/>
  <c r="J50" i="35"/>
  <c r="J46" i="35"/>
  <c r="J10" i="35"/>
  <c r="J66" i="35"/>
  <c r="J29" i="35"/>
  <c r="J34" i="35"/>
  <c r="J22" i="35"/>
  <c r="J52" i="35"/>
  <c r="J57" i="35"/>
  <c r="J35" i="35"/>
  <c r="J4" i="35"/>
  <c r="J67" i="35"/>
  <c r="J60" i="35"/>
  <c r="J53" i="35"/>
  <c r="J28" i="35"/>
  <c r="J25" i="35"/>
  <c r="J70" i="35"/>
  <c r="J36" i="35"/>
  <c r="J56" i="35"/>
  <c r="J62" i="35"/>
  <c r="J68" i="35"/>
  <c r="J26" i="35"/>
  <c r="J33" i="35"/>
  <c r="J54" i="35"/>
  <c r="J72" i="35"/>
  <c r="J14" i="35"/>
  <c r="J44" i="35"/>
  <c r="J12" i="35"/>
  <c r="J8" i="35"/>
  <c r="J18" i="35"/>
  <c r="J61" i="35"/>
  <c r="J16" i="35"/>
  <c r="J59" i="35"/>
  <c r="J17" i="35"/>
  <c r="J37" i="35"/>
  <c r="J23" i="35"/>
  <c r="J5" i="35"/>
  <c r="J73" i="35"/>
  <c r="J20" i="35"/>
  <c r="J55" i="35"/>
  <c r="J30" i="35"/>
  <c r="J51" i="35"/>
  <c r="J63" i="35"/>
  <c r="J48" i="35"/>
  <c r="J19" i="35"/>
  <c r="J74" i="35"/>
  <c r="J41" i="35"/>
  <c r="J47" i="35"/>
  <c r="J65" i="35"/>
  <c r="J40" i="35"/>
  <c r="J71" i="35"/>
  <c r="J15" i="35"/>
  <c r="J31" i="35"/>
  <c r="J45" i="35"/>
  <c r="J49" i="35"/>
  <c r="J13" i="35"/>
  <c r="J6" i="35"/>
  <c r="J42" i="35"/>
  <c r="J38" i="35"/>
  <c r="J43" i="35"/>
  <c r="J9" i="35"/>
  <c r="J58" i="35"/>
  <c r="J11" i="35"/>
  <c r="J27" i="35"/>
  <c r="J64" i="35"/>
  <c r="J32" i="35"/>
  <c r="J39" i="35"/>
  <c r="J24" i="35"/>
  <c r="J69" i="35"/>
  <c r="J7" i="35"/>
  <c r="BZ49" i="35"/>
  <c r="BZ67" i="35"/>
  <c r="BZ55" i="35"/>
  <c r="BZ51" i="35"/>
  <c r="L411" i="37"/>
  <c r="BZ63" i="35"/>
  <c r="BZ52" i="35"/>
  <c r="BZ64" i="35"/>
  <c r="BZ65" i="35"/>
  <c r="BZ57" i="35"/>
  <c r="BZ61" i="35"/>
  <c r="BZ53" i="35"/>
  <c r="BZ45" i="35"/>
  <c r="BZ47" i="35"/>
  <c r="BZ41" i="35"/>
  <c r="BZ43" i="35"/>
  <c r="BZ37" i="35"/>
  <c r="BZ39" i="35"/>
  <c r="BZ25" i="35"/>
  <c r="BZ35" i="35"/>
  <c r="BZ17" i="35"/>
  <c r="BZ31" i="35"/>
  <c r="BZ9" i="35"/>
  <c r="BZ27" i="35"/>
  <c r="BZ69" i="35"/>
  <c r="BZ7" i="35"/>
  <c r="BZ11" i="35"/>
  <c r="BZ8" i="35"/>
  <c r="BZ71" i="35"/>
  <c r="BZ36" i="35"/>
  <c r="BZ12" i="35"/>
  <c r="BZ19" i="35"/>
  <c r="BZ72" i="35"/>
  <c r="BZ68" i="35"/>
  <c r="BZ18" i="35"/>
  <c r="BZ60" i="35"/>
  <c r="BZ62" i="35"/>
  <c r="BZ56" i="35"/>
  <c r="BZ58" i="35"/>
  <c r="BZ44" i="35"/>
  <c r="BZ50" i="35"/>
  <c r="BZ40" i="35"/>
  <c r="BZ42" i="35"/>
  <c r="BZ32" i="35"/>
  <c r="BZ38" i="35"/>
  <c r="BZ6" i="35"/>
  <c r="BZ28" i="35"/>
  <c r="BZ34" i="35"/>
  <c r="BZ5" i="35"/>
  <c r="BZ20" i="35"/>
  <c r="BZ26" i="35"/>
  <c r="BZ4" i="35"/>
  <c r="BZ16" i="35"/>
  <c r="BZ22" i="35"/>
  <c r="BZ23" i="35"/>
  <c r="BZ66" i="35"/>
  <c r="BZ14" i="35"/>
  <c r="BZ59" i="35"/>
  <c r="BZ10" i="35"/>
  <c r="BZ48" i="35"/>
  <c r="BZ54" i="35"/>
  <c r="BZ46" i="35"/>
  <c r="BZ30" i="35"/>
  <c r="BZ33" i="35"/>
  <c r="BZ74" i="35"/>
  <c r="BZ73" i="35"/>
  <c r="BZ21" i="35"/>
  <c r="BZ13" i="35"/>
  <c r="BZ70" i="35"/>
  <c r="BZ24" i="35"/>
  <c r="J243" i="37"/>
  <c r="J315" i="37" s="1"/>
  <c r="J387" i="37" s="1"/>
  <c r="J244" i="37"/>
  <c r="J316" i="37" s="1"/>
  <c r="J388" i="37" s="1"/>
  <c r="J242" i="37"/>
  <c r="J314" i="37" s="1"/>
  <c r="J386" i="37" s="1"/>
  <c r="I309" i="38"/>
  <c r="I381" i="38" s="1"/>
  <c r="I453" i="38" s="1"/>
  <c r="I293" i="38"/>
  <c r="I365" i="38" s="1"/>
  <c r="I437" i="38" s="1"/>
  <c r="I277" i="38"/>
  <c r="I349" i="38" s="1"/>
  <c r="I421" i="38" s="1"/>
  <c r="I261" i="38"/>
  <c r="I333" i="38" s="1"/>
  <c r="I405" i="38" s="1"/>
  <c r="I245" i="38"/>
  <c r="I317" i="38" s="1"/>
  <c r="I389" i="38" s="1"/>
  <c r="I304" i="38"/>
  <c r="I376" i="38" s="1"/>
  <c r="I448" i="38" s="1"/>
  <c r="I288" i="38"/>
  <c r="I360" i="38" s="1"/>
  <c r="I432" i="38" s="1"/>
  <c r="I272" i="38"/>
  <c r="I344" i="38" s="1"/>
  <c r="I416" i="38" s="1"/>
  <c r="I256" i="38"/>
  <c r="I328" i="38" s="1"/>
  <c r="I400" i="38" s="1"/>
  <c r="I311" i="38"/>
  <c r="I383" i="38" s="1"/>
  <c r="I455" i="38" s="1"/>
  <c r="I295" i="38"/>
  <c r="I367" i="38" s="1"/>
  <c r="I439" i="38" s="1"/>
  <c r="I279" i="38"/>
  <c r="I351" i="38" s="1"/>
  <c r="I423" i="38" s="1"/>
  <c r="I263" i="38"/>
  <c r="I335" i="38" s="1"/>
  <c r="I407" i="38" s="1"/>
  <c r="I247" i="38"/>
  <c r="I319" i="38" s="1"/>
  <c r="I391" i="38" s="1"/>
  <c r="I302" i="38"/>
  <c r="I374" i="38" s="1"/>
  <c r="I446" i="38" s="1"/>
  <c r="I286" i="38"/>
  <c r="I358" i="38" s="1"/>
  <c r="I430" i="38" s="1"/>
  <c r="I270" i="38"/>
  <c r="I342" i="38" s="1"/>
  <c r="I414" i="38" s="1"/>
  <c r="I254" i="38"/>
  <c r="I326" i="38" s="1"/>
  <c r="I398" i="38" s="1"/>
  <c r="I305" i="38"/>
  <c r="I377" i="38" s="1"/>
  <c r="I449" i="38" s="1"/>
  <c r="I289" i="38"/>
  <c r="I361" i="38" s="1"/>
  <c r="I433" i="38" s="1"/>
  <c r="I273" i="38"/>
  <c r="I345" i="38" s="1"/>
  <c r="I417" i="38" s="1"/>
  <c r="I257" i="38"/>
  <c r="I329" i="38" s="1"/>
  <c r="I401" i="38" s="1"/>
  <c r="I300" i="38"/>
  <c r="I372" i="38" s="1"/>
  <c r="I444" i="38" s="1"/>
  <c r="I284" i="38"/>
  <c r="I356" i="38" s="1"/>
  <c r="I428" i="38" s="1"/>
  <c r="I268" i="38"/>
  <c r="I340" i="38" s="1"/>
  <c r="I412" i="38" s="1"/>
  <c r="I252" i="38"/>
  <c r="I324" i="38" s="1"/>
  <c r="I396" i="38" s="1"/>
  <c r="I307" i="38"/>
  <c r="I379" i="38" s="1"/>
  <c r="I451" i="38" s="1"/>
  <c r="I291" i="38"/>
  <c r="I363" i="38" s="1"/>
  <c r="I435" i="38" s="1"/>
  <c r="I275" i="38"/>
  <c r="I347" i="38" s="1"/>
  <c r="I419" i="38" s="1"/>
  <c r="I259" i="38"/>
  <c r="I331" i="38" s="1"/>
  <c r="I403" i="38" s="1"/>
  <c r="I243" i="38"/>
  <c r="I315" i="38" s="1"/>
  <c r="I387" i="38" s="1"/>
  <c r="I298" i="38"/>
  <c r="I370" i="38" s="1"/>
  <c r="I442" i="38" s="1"/>
  <c r="I282" i="38"/>
  <c r="I354" i="38" s="1"/>
  <c r="I426" i="38" s="1"/>
  <c r="I266" i="38"/>
  <c r="I338" i="38" s="1"/>
  <c r="I410" i="38" s="1"/>
  <c r="I250" i="38"/>
  <c r="I322" i="38" s="1"/>
  <c r="I394" i="38" s="1"/>
  <c r="I301" i="38"/>
  <c r="I373" i="38" s="1"/>
  <c r="I445" i="38" s="1"/>
  <c r="I285" i="38"/>
  <c r="I357" i="38" s="1"/>
  <c r="I429" i="38" s="1"/>
  <c r="I269" i="38"/>
  <c r="I341" i="38" s="1"/>
  <c r="I413" i="38" s="1"/>
  <c r="I253" i="38"/>
  <c r="I325" i="38" s="1"/>
  <c r="I397" i="38" s="1"/>
  <c r="I312" i="38"/>
  <c r="I384" i="38" s="1"/>
  <c r="I456" i="38" s="1"/>
  <c r="I296" i="38"/>
  <c r="I368" i="38" s="1"/>
  <c r="I440" i="38" s="1"/>
  <c r="I280" i="38"/>
  <c r="I352" i="38" s="1"/>
  <c r="I424" i="38" s="1"/>
  <c r="I264" i="38"/>
  <c r="I336" i="38" s="1"/>
  <c r="I408" i="38" s="1"/>
  <c r="I248" i="38"/>
  <c r="I320" i="38" s="1"/>
  <c r="I392" i="38" s="1"/>
  <c r="I303" i="38"/>
  <c r="I375" i="38" s="1"/>
  <c r="I447" i="38" s="1"/>
  <c r="I287" i="38"/>
  <c r="I359" i="38" s="1"/>
  <c r="I431" i="38" s="1"/>
  <c r="I271" i="38"/>
  <c r="I343" i="38" s="1"/>
  <c r="I415" i="38" s="1"/>
  <c r="I255" i="38"/>
  <c r="I327" i="38" s="1"/>
  <c r="I399" i="38" s="1"/>
  <c r="I310" i="38"/>
  <c r="I382" i="38" s="1"/>
  <c r="I454" i="38" s="1"/>
  <c r="I294" i="38"/>
  <c r="I366" i="38" s="1"/>
  <c r="I438" i="38" s="1"/>
  <c r="I278" i="38"/>
  <c r="I350" i="38" s="1"/>
  <c r="I422" i="38" s="1"/>
  <c r="I262" i="38"/>
  <c r="I334" i="38" s="1"/>
  <c r="I406" i="38" s="1"/>
  <c r="I246" i="38"/>
  <c r="I318" i="38" s="1"/>
  <c r="I390" i="38" s="1"/>
  <c r="I297" i="38"/>
  <c r="I369" i="38" s="1"/>
  <c r="I441" i="38" s="1"/>
  <c r="I281" i="38"/>
  <c r="I353" i="38" s="1"/>
  <c r="I425" i="38" s="1"/>
  <c r="I265" i="38"/>
  <c r="I337" i="38" s="1"/>
  <c r="I409" i="38" s="1"/>
  <c r="I249" i="38"/>
  <c r="I321" i="38" s="1"/>
  <c r="I393" i="38" s="1"/>
  <c r="I308" i="38"/>
  <c r="I380" i="38" s="1"/>
  <c r="I452" i="38" s="1"/>
  <c r="I292" i="38"/>
  <c r="I364" i="38" s="1"/>
  <c r="I436" i="38" s="1"/>
  <c r="I276" i="38"/>
  <c r="I348" i="38" s="1"/>
  <c r="I420" i="38" s="1"/>
  <c r="I260" i="38"/>
  <c r="I332" i="38" s="1"/>
  <c r="I404" i="38" s="1"/>
  <c r="I244" i="38"/>
  <c r="I316" i="38" s="1"/>
  <c r="I388" i="38" s="1"/>
  <c r="I299" i="38"/>
  <c r="I371" i="38" s="1"/>
  <c r="I443" i="38" s="1"/>
  <c r="I283" i="38"/>
  <c r="I355" i="38" s="1"/>
  <c r="I427" i="38" s="1"/>
  <c r="I267" i="38"/>
  <c r="I339" i="38" s="1"/>
  <c r="I411" i="38" s="1"/>
  <c r="I251" i="38"/>
  <c r="I323" i="38" s="1"/>
  <c r="I395" i="38" s="1"/>
  <c r="I306" i="38"/>
  <c r="I378" i="38" s="1"/>
  <c r="I450" i="38" s="1"/>
  <c r="I290" i="38"/>
  <c r="I362" i="38" s="1"/>
  <c r="I434" i="38" s="1"/>
  <c r="I274" i="38"/>
  <c r="I346" i="38" s="1"/>
  <c r="I418" i="38" s="1"/>
  <c r="I258" i="38"/>
  <c r="I330" i="38" s="1"/>
  <c r="I402" i="38" s="1"/>
  <c r="I242" i="38"/>
  <c r="I314" i="38" s="1"/>
  <c r="I386" i="38" s="1"/>
  <c r="M243" i="36"/>
  <c r="M315" i="36" s="1"/>
  <c r="M387" i="36" s="1"/>
  <c r="M259" i="36"/>
  <c r="M331" i="36" s="1"/>
  <c r="M403" i="36" s="1"/>
  <c r="M275" i="36"/>
  <c r="M347" i="36" s="1"/>
  <c r="M419" i="36" s="1"/>
  <c r="M291" i="36"/>
  <c r="M363" i="36" s="1"/>
  <c r="M435" i="36" s="1"/>
  <c r="M307" i="36"/>
  <c r="M379" i="36" s="1"/>
  <c r="M451" i="36" s="1"/>
  <c r="M250" i="36"/>
  <c r="M322" i="36" s="1"/>
  <c r="M394" i="36" s="1"/>
  <c r="M266" i="36"/>
  <c r="M338" i="36" s="1"/>
  <c r="M410" i="36" s="1"/>
  <c r="M282" i="36"/>
  <c r="M354" i="36" s="1"/>
  <c r="M426" i="36" s="1"/>
  <c r="M298" i="36"/>
  <c r="M370" i="36" s="1"/>
  <c r="M442" i="36" s="1"/>
  <c r="M245" i="36"/>
  <c r="M317" i="36" s="1"/>
  <c r="M389" i="36" s="1"/>
  <c r="M261" i="36"/>
  <c r="M333" i="36" s="1"/>
  <c r="M405" i="36" s="1"/>
  <c r="M277" i="36"/>
  <c r="M349" i="36" s="1"/>
  <c r="M421" i="36" s="1"/>
  <c r="M293" i="36"/>
  <c r="M365" i="36" s="1"/>
  <c r="M437" i="36" s="1"/>
  <c r="M309" i="36"/>
  <c r="M381" i="36" s="1"/>
  <c r="M453" i="36" s="1"/>
  <c r="M256" i="36"/>
  <c r="M328" i="36" s="1"/>
  <c r="M400" i="36" s="1"/>
  <c r="M272" i="36"/>
  <c r="M344" i="36" s="1"/>
  <c r="M416" i="36" s="1"/>
  <c r="M288" i="36"/>
  <c r="M360" i="36" s="1"/>
  <c r="M432" i="36" s="1"/>
  <c r="M304" i="36"/>
  <c r="M376" i="36" s="1"/>
  <c r="M448" i="36" s="1"/>
  <c r="M247" i="36"/>
  <c r="M319" i="36" s="1"/>
  <c r="M391" i="36" s="1"/>
  <c r="M263" i="36"/>
  <c r="M335" i="36" s="1"/>
  <c r="M407" i="36" s="1"/>
  <c r="M279" i="36"/>
  <c r="M351" i="36" s="1"/>
  <c r="M423" i="36" s="1"/>
  <c r="M295" i="36"/>
  <c r="M367" i="36" s="1"/>
  <c r="M439" i="36" s="1"/>
  <c r="M311" i="36"/>
  <c r="M383" i="36" s="1"/>
  <c r="M455" i="36" s="1"/>
  <c r="M254" i="36"/>
  <c r="M326" i="36" s="1"/>
  <c r="M398" i="36" s="1"/>
  <c r="M270" i="36"/>
  <c r="M342" i="36" s="1"/>
  <c r="M414" i="36" s="1"/>
  <c r="M286" i="36"/>
  <c r="M358" i="36" s="1"/>
  <c r="M430" i="36" s="1"/>
  <c r="M302" i="36"/>
  <c r="M374" i="36" s="1"/>
  <c r="M446" i="36" s="1"/>
  <c r="M249" i="36"/>
  <c r="M321" i="36" s="1"/>
  <c r="M393" i="36" s="1"/>
  <c r="M265" i="36"/>
  <c r="M337" i="36" s="1"/>
  <c r="M409" i="36" s="1"/>
  <c r="M281" i="36"/>
  <c r="M353" i="36" s="1"/>
  <c r="M425" i="36" s="1"/>
  <c r="M297" i="36"/>
  <c r="M369" i="36" s="1"/>
  <c r="M441" i="36" s="1"/>
  <c r="M244" i="36"/>
  <c r="M316" i="36" s="1"/>
  <c r="M388" i="36" s="1"/>
  <c r="M260" i="36"/>
  <c r="M332" i="36" s="1"/>
  <c r="M404" i="36" s="1"/>
  <c r="M276" i="36"/>
  <c r="M348" i="36" s="1"/>
  <c r="M420" i="36" s="1"/>
  <c r="M292" i="36"/>
  <c r="M364" i="36" s="1"/>
  <c r="M436" i="36" s="1"/>
  <c r="M308" i="36"/>
  <c r="M380" i="36" s="1"/>
  <c r="M452" i="36" s="1"/>
  <c r="M251" i="36"/>
  <c r="M323" i="36" s="1"/>
  <c r="M395" i="36" s="1"/>
  <c r="M267" i="36"/>
  <c r="M339" i="36" s="1"/>
  <c r="M411" i="36" s="1"/>
  <c r="M283" i="36"/>
  <c r="M355" i="36" s="1"/>
  <c r="M427" i="36" s="1"/>
  <c r="M299" i="36"/>
  <c r="M371" i="36" s="1"/>
  <c r="M443" i="36" s="1"/>
  <c r="M242" i="36"/>
  <c r="M314" i="36" s="1"/>
  <c r="M386" i="36" s="1"/>
  <c r="M258" i="36"/>
  <c r="M330" i="36" s="1"/>
  <c r="M402" i="36" s="1"/>
  <c r="M274" i="36"/>
  <c r="M346" i="36" s="1"/>
  <c r="M418" i="36" s="1"/>
  <c r="M290" i="36"/>
  <c r="M362" i="36" s="1"/>
  <c r="M434" i="36" s="1"/>
  <c r="M306" i="36"/>
  <c r="M378" i="36" s="1"/>
  <c r="M450" i="36" s="1"/>
  <c r="M253" i="36"/>
  <c r="M325" i="36" s="1"/>
  <c r="M397" i="36" s="1"/>
  <c r="M269" i="36"/>
  <c r="M341" i="36" s="1"/>
  <c r="M413" i="36" s="1"/>
  <c r="M285" i="36"/>
  <c r="M357" i="36" s="1"/>
  <c r="M429" i="36" s="1"/>
  <c r="M301" i="36"/>
  <c r="M373" i="36" s="1"/>
  <c r="M445" i="36" s="1"/>
  <c r="M248" i="36"/>
  <c r="M320" i="36" s="1"/>
  <c r="M392" i="36" s="1"/>
  <c r="M264" i="36"/>
  <c r="M336" i="36" s="1"/>
  <c r="M408" i="36" s="1"/>
  <c r="M280" i="36"/>
  <c r="M352" i="36" s="1"/>
  <c r="M424" i="36" s="1"/>
  <c r="M296" i="36"/>
  <c r="M368" i="36" s="1"/>
  <c r="M440" i="36" s="1"/>
  <c r="M312" i="36"/>
  <c r="M384" i="36" s="1"/>
  <c r="M456" i="36" s="1"/>
  <c r="M255" i="36"/>
  <c r="M327" i="36" s="1"/>
  <c r="M399" i="36" s="1"/>
  <c r="M271" i="36"/>
  <c r="M343" i="36" s="1"/>
  <c r="M415" i="36" s="1"/>
  <c r="M287" i="36"/>
  <c r="M359" i="36" s="1"/>
  <c r="M431" i="36" s="1"/>
  <c r="M303" i="36"/>
  <c r="M375" i="36" s="1"/>
  <c r="M447" i="36" s="1"/>
  <c r="M246" i="36"/>
  <c r="M318" i="36" s="1"/>
  <c r="M390" i="36" s="1"/>
  <c r="M262" i="36"/>
  <c r="M334" i="36" s="1"/>
  <c r="M406" i="36" s="1"/>
  <c r="M278" i="36"/>
  <c r="M350" i="36" s="1"/>
  <c r="M422" i="36" s="1"/>
  <c r="M294" i="36"/>
  <c r="M366" i="36" s="1"/>
  <c r="M438" i="36" s="1"/>
  <c r="M310" i="36"/>
  <c r="M382" i="36" s="1"/>
  <c r="M454" i="36" s="1"/>
  <c r="M257" i="36"/>
  <c r="M329" i="36" s="1"/>
  <c r="M401" i="36" s="1"/>
  <c r="M273" i="36"/>
  <c r="M345" i="36" s="1"/>
  <c r="M417" i="36" s="1"/>
  <c r="M289" i="36"/>
  <c r="M361" i="36" s="1"/>
  <c r="M433" i="36" s="1"/>
  <c r="M305" i="36"/>
  <c r="M377" i="36" s="1"/>
  <c r="M449" i="36" s="1"/>
  <c r="M252" i="36"/>
  <c r="M324" i="36" s="1"/>
  <c r="M396" i="36" s="1"/>
  <c r="M268" i="36"/>
  <c r="M340" i="36" s="1"/>
  <c r="M412" i="36" s="1"/>
  <c r="M284" i="36"/>
  <c r="M356" i="36" s="1"/>
  <c r="M428" i="36" s="1"/>
  <c r="M300" i="36"/>
  <c r="M372" i="36" s="1"/>
  <c r="M444" i="36" s="1"/>
  <c r="H310" i="36"/>
  <c r="H382" i="36" s="1"/>
  <c r="H454" i="36" s="1"/>
  <c r="H302" i="36"/>
  <c r="H374" i="36" s="1"/>
  <c r="H446" i="36" s="1"/>
  <c r="H294" i="36"/>
  <c r="H366" i="36" s="1"/>
  <c r="H438" i="36" s="1"/>
  <c r="H286" i="36"/>
  <c r="H358" i="36" s="1"/>
  <c r="H430" i="36" s="1"/>
  <c r="H278" i="36"/>
  <c r="H350" i="36" s="1"/>
  <c r="H422" i="36" s="1"/>
  <c r="H270" i="36"/>
  <c r="H342" i="36" s="1"/>
  <c r="H414" i="36" s="1"/>
  <c r="H262" i="36"/>
  <c r="H334" i="36" s="1"/>
  <c r="H406" i="36" s="1"/>
  <c r="H254" i="36"/>
  <c r="H326" i="36" s="1"/>
  <c r="H398" i="36" s="1"/>
  <c r="H246" i="36"/>
  <c r="H318" i="36" s="1"/>
  <c r="H390" i="36" s="1"/>
  <c r="H308" i="36"/>
  <c r="H380" i="36" s="1"/>
  <c r="H452" i="36" s="1"/>
  <c r="H300" i="36"/>
  <c r="H372" i="36" s="1"/>
  <c r="H444" i="36" s="1"/>
  <c r="H292" i="36"/>
  <c r="H364" i="36" s="1"/>
  <c r="H436" i="36" s="1"/>
  <c r="H284" i="36"/>
  <c r="H356" i="36" s="1"/>
  <c r="H428" i="36" s="1"/>
  <c r="H276" i="36"/>
  <c r="H348" i="36" s="1"/>
  <c r="H420" i="36" s="1"/>
  <c r="H268" i="36"/>
  <c r="H340" i="36" s="1"/>
  <c r="H412" i="36" s="1"/>
  <c r="H260" i="36"/>
  <c r="H332" i="36" s="1"/>
  <c r="H404" i="36" s="1"/>
  <c r="H252" i="36"/>
  <c r="H324" i="36" s="1"/>
  <c r="H396" i="36" s="1"/>
  <c r="H244" i="36"/>
  <c r="H316" i="36" s="1"/>
  <c r="H388" i="36" s="1"/>
  <c r="V227" i="11"/>
  <c r="V299" i="11" s="1"/>
  <c r="V371" i="11" s="1"/>
  <c r="V443" i="11" s="1"/>
  <c r="V197" i="11"/>
  <c r="V269" i="11" s="1"/>
  <c r="V341" i="11" s="1"/>
  <c r="V413" i="11" s="1"/>
  <c r="V174" i="11"/>
  <c r="V246" i="11" s="1"/>
  <c r="V318" i="11" s="1"/>
  <c r="V390" i="11" s="1"/>
  <c r="V203" i="11"/>
  <c r="V275" i="11" s="1"/>
  <c r="V347" i="11" s="1"/>
  <c r="V419" i="11" s="1"/>
  <c r="V238" i="11"/>
  <c r="V310" i="11" s="1"/>
  <c r="V382" i="11" s="1"/>
  <c r="V454" i="11" s="1"/>
  <c r="V208" i="11"/>
  <c r="V280" i="11" s="1"/>
  <c r="V352" i="11" s="1"/>
  <c r="V424" i="11" s="1"/>
  <c r="V239" i="11"/>
  <c r="V311" i="11" s="1"/>
  <c r="V383" i="11" s="1"/>
  <c r="V455" i="11" s="1"/>
  <c r="V186" i="11"/>
  <c r="V258" i="11" s="1"/>
  <c r="V330" i="11" s="1"/>
  <c r="V402" i="11" s="1"/>
  <c r="V214" i="11"/>
  <c r="V286" i="11" s="1"/>
  <c r="V358" i="11" s="1"/>
  <c r="V430" i="11" s="1"/>
  <c r="V184" i="11"/>
  <c r="V256" i="11" s="1"/>
  <c r="V328" i="11" s="1"/>
  <c r="V400" i="11" s="1"/>
  <c r="V218" i="11"/>
  <c r="V290" i="11" s="1"/>
  <c r="V362" i="11" s="1"/>
  <c r="V434" i="11" s="1"/>
  <c r="V233" i="11"/>
  <c r="V305" i="11" s="1"/>
  <c r="V377" i="11" s="1"/>
  <c r="V449" i="11" s="1"/>
  <c r="V188" i="11"/>
  <c r="V260" i="11" s="1"/>
  <c r="V332" i="11" s="1"/>
  <c r="V404" i="11" s="1"/>
  <c r="V235" i="11"/>
  <c r="V307" i="11" s="1"/>
  <c r="V379" i="11" s="1"/>
  <c r="V451" i="11" s="1"/>
  <c r="V179" i="11"/>
  <c r="V251" i="11" s="1"/>
  <c r="V323" i="11" s="1"/>
  <c r="V395" i="11" s="1"/>
  <c r="V207" i="11"/>
  <c r="V279" i="11" s="1"/>
  <c r="V351" i="11" s="1"/>
  <c r="V423" i="11" s="1"/>
  <c r="V176" i="11"/>
  <c r="V248" i="11" s="1"/>
  <c r="V320" i="11" s="1"/>
  <c r="V392" i="11" s="1"/>
  <c r="V213" i="11"/>
  <c r="V285" i="11" s="1"/>
  <c r="V357" i="11" s="1"/>
  <c r="V429" i="11" s="1"/>
  <c r="V231" i="11"/>
  <c r="V303" i="11" s="1"/>
  <c r="V375" i="11" s="1"/>
  <c r="V447" i="11" s="1"/>
  <c r="V219" i="11"/>
  <c r="V291" i="11" s="1"/>
  <c r="V363" i="11" s="1"/>
  <c r="V435" i="11" s="1"/>
  <c r="V172" i="11"/>
  <c r="V244" i="11" s="1"/>
  <c r="V316" i="11" s="1"/>
  <c r="V388" i="11" s="1"/>
  <c r="V182" i="11"/>
  <c r="V254" i="11" s="1"/>
  <c r="V326" i="11" s="1"/>
  <c r="V398" i="11" s="1"/>
  <c r="V216" i="11"/>
  <c r="V288" i="11" s="1"/>
  <c r="V360" i="11" s="1"/>
  <c r="V432" i="11" s="1"/>
  <c r="V202" i="11"/>
  <c r="V274" i="11" s="1"/>
  <c r="V346" i="11" s="1"/>
  <c r="V418" i="11" s="1"/>
  <c r="V171" i="11"/>
  <c r="V243" i="11" s="1"/>
  <c r="V315" i="11" s="1"/>
  <c r="V387" i="11" s="1"/>
  <c r="V211" i="11"/>
  <c r="V283" i="11" s="1"/>
  <c r="V355" i="11" s="1"/>
  <c r="V427" i="11" s="1"/>
  <c r="V181" i="11"/>
  <c r="V253" i="11" s="1"/>
  <c r="V325" i="11" s="1"/>
  <c r="V397" i="11" s="1"/>
  <c r="V200" i="11"/>
  <c r="V272" i="11" s="1"/>
  <c r="V344" i="11" s="1"/>
  <c r="V416" i="11" s="1"/>
  <c r="V204" i="11"/>
  <c r="V276" i="11" s="1"/>
  <c r="V348" i="11" s="1"/>
  <c r="V420" i="11" s="1"/>
  <c r="V240" i="11"/>
  <c r="V312" i="11" s="1"/>
  <c r="V384" i="11" s="1"/>
  <c r="V456" i="11" s="1"/>
  <c r="V225" i="11"/>
  <c r="V297" i="11" s="1"/>
  <c r="V369" i="11" s="1"/>
  <c r="V441" i="11" s="1"/>
  <c r="V180" i="11"/>
  <c r="V252" i="11" s="1"/>
  <c r="V324" i="11" s="1"/>
  <c r="V396" i="11" s="1"/>
  <c r="V232" i="11"/>
  <c r="V304" i="11" s="1"/>
  <c r="V376" i="11" s="1"/>
  <c r="V448" i="11" s="1"/>
  <c r="V177" i="11"/>
  <c r="V249" i="11" s="1"/>
  <c r="V321" i="11" s="1"/>
  <c r="V393" i="11" s="1"/>
  <c r="V178" i="11"/>
  <c r="V250" i="11" s="1"/>
  <c r="V322" i="11" s="1"/>
  <c r="V394" i="11" s="1"/>
  <c r="V189" i="11"/>
  <c r="V261" i="11" s="1"/>
  <c r="V333" i="11" s="1"/>
  <c r="V405" i="11" s="1"/>
  <c r="V217" i="11"/>
  <c r="V289" i="11" s="1"/>
  <c r="V361" i="11" s="1"/>
  <c r="V433" i="11" s="1"/>
  <c r="V190" i="11"/>
  <c r="V262" i="11" s="1"/>
  <c r="V334" i="11" s="1"/>
  <c r="V406" i="11" s="1"/>
  <c r="V234" i="11"/>
  <c r="V306" i="11" s="1"/>
  <c r="V378" i="11" s="1"/>
  <c r="V450" i="11" s="1"/>
  <c r="V201" i="11"/>
  <c r="V273" i="11" s="1"/>
  <c r="V345" i="11" s="1"/>
  <c r="V417" i="11" s="1"/>
  <c r="V187" i="11"/>
  <c r="V259" i="11" s="1"/>
  <c r="V331" i="11" s="1"/>
  <c r="V403" i="11" s="1"/>
  <c r="V222" i="11"/>
  <c r="V294" i="11" s="1"/>
  <c r="V366" i="11" s="1"/>
  <c r="V438" i="11" s="1"/>
  <c r="V210" i="11"/>
  <c r="V282" i="11" s="1"/>
  <c r="V354" i="11" s="1"/>
  <c r="V426" i="11" s="1"/>
  <c r="V228" i="11"/>
  <c r="V300" i="11" s="1"/>
  <c r="V372" i="11" s="1"/>
  <c r="V444" i="11" s="1"/>
  <c r="V183" i="11"/>
  <c r="V255" i="11" s="1"/>
  <c r="V327" i="11" s="1"/>
  <c r="V399" i="11" s="1"/>
  <c r="V185" i="11"/>
  <c r="V257" i="11" s="1"/>
  <c r="V329" i="11" s="1"/>
  <c r="V401" i="11" s="1"/>
  <c r="V236" i="11"/>
  <c r="V308" i="11" s="1"/>
  <c r="V380" i="11" s="1"/>
  <c r="V452" i="11" s="1"/>
  <c r="V224" i="11"/>
  <c r="V296" i="11" s="1"/>
  <c r="V368" i="11" s="1"/>
  <c r="V440" i="11" s="1"/>
  <c r="V198" i="11"/>
  <c r="V270" i="11" s="1"/>
  <c r="V342" i="11" s="1"/>
  <c r="V414" i="11" s="1"/>
  <c r="V220" i="11"/>
  <c r="V292" i="11" s="1"/>
  <c r="V364" i="11" s="1"/>
  <c r="V436" i="11" s="1"/>
  <c r="V206" i="11"/>
  <c r="V278" i="11" s="1"/>
  <c r="V350" i="11" s="1"/>
  <c r="V422" i="11" s="1"/>
  <c r="V226" i="11"/>
  <c r="V298" i="11" s="1"/>
  <c r="V370" i="11" s="1"/>
  <c r="V442" i="11" s="1"/>
  <c r="V212" i="11"/>
  <c r="V284" i="11" s="1"/>
  <c r="V356" i="11" s="1"/>
  <c r="V428" i="11" s="1"/>
  <c r="V230" i="11"/>
  <c r="V302" i="11" s="1"/>
  <c r="V374" i="11" s="1"/>
  <c r="V446" i="11" s="1"/>
  <c r="V173" i="11"/>
  <c r="V245" i="11" s="1"/>
  <c r="V317" i="11" s="1"/>
  <c r="V389" i="11" s="1"/>
  <c r="V215" i="11"/>
  <c r="V287" i="11" s="1"/>
  <c r="V359" i="11" s="1"/>
  <c r="V431" i="11" s="1"/>
  <c r="V221" i="11"/>
  <c r="V293" i="11" s="1"/>
  <c r="V365" i="11" s="1"/>
  <c r="V437" i="11" s="1"/>
  <c r="V193" i="11"/>
  <c r="V265" i="11" s="1"/>
  <c r="V337" i="11" s="1"/>
  <c r="V409" i="11" s="1"/>
  <c r="V196" i="11"/>
  <c r="V268" i="11" s="1"/>
  <c r="V340" i="11" s="1"/>
  <c r="V412" i="11" s="1"/>
  <c r="V229" i="11"/>
  <c r="V301" i="11" s="1"/>
  <c r="V373" i="11" s="1"/>
  <c r="V445" i="11" s="1"/>
  <c r="V199" i="11"/>
  <c r="V271" i="11" s="1"/>
  <c r="V343" i="11" s="1"/>
  <c r="V415" i="11" s="1"/>
  <c r="V170" i="11"/>
  <c r="V242" i="11" s="1"/>
  <c r="V314" i="11" s="1"/>
  <c r="V386" i="11" s="1"/>
  <c r="V192" i="11"/>
  <c r="V264" i="11" s="1"/>
  <c r="V336" i="11" s="1"/>
  <c r="V408" i="11" s="1"/>
  <c r="V223" i="11"/>
  <c r="V295" i="11" s="1"/>
  <c r="V367" i="11" s="1"/>
  <c r="V439" i="11" s="1"/>
  <c r="V195" i="11"/>
  <c r="V267" i="11" s="1"/>
  <c r="V339" i="11" s="1"/>
  <c r="V411" i="11" s="1"/>
  <c r="V205" i="11"/>
  <c r="V277" i="11" s="1"/>
  <c r="V349" i="11" s="1"/>
  <c r="V421" i="11" s="1"/>
  <c r="V194" i="11"/>
  <c r="V266" i="11" s="1"/>
  <c r="V338" i="11" s="1"/>
  <c r="V410" i="11" s="1"/>
  <c r="V237" i="11"/>
  <c r="V309" i="11" s="1"/>
  <c r="V381" i="11" s="1"/>
  <c r="V453" i="11" s="1"/>
  <c r="V175" i="11"/>
  <c r="V247" i="11" s="1"/>
  <c r="V319" i="11" s="1"/>
  <c r="V391" i="11" s="1"/>
  <c r="V191" i="11"/>
  <c r="V263" i="11" s="1"/>
  <c r="V335" i="11" s="1"/>
  <c r="V407" i="11" s="1"/>
  <c r="V209" i="11"/>
  <c r="V281" i="11" s="1"/>
  <c r="V353" i="11" s="1"/>
  <c r="V425" i="11" s="1"/>
  <c r="V197" i="37"/>
  <c r="V234" i="37"/>
  <c r="V231" i="37"/>
  <c r="V228" i="37"/>
  <c r="V176" i="37"/>
  <c r="V171" i="37"/>
  <c r="V213" i="37"/>
  <c r="V209" i="37"/>
  <c r="V223" i="37"/>
  <c r="V233" i="37"/>
  <c r="V235" i="37"/>
  <c r="V220" i="37"/>
  <c r="V174" i="37"/>
  <c r="V239" i="37"/>
  <c r="V190" i="37"/>
  <c r="V236" i="37"/>
  <c r="V178" i="37"/>
  <c r="V194" i="37"/>
  <c r="V191" i="37"/>
  <c r="V192" i="37"/>
  <c r="V200" i="37"/>
  <c r="V211" i="37"/>
  <c r="V208" i="37"/>
  <c r="V217" i="37"/>
  <c r="V238" i="37"/>
  <c r="V219" i="37"/>
  <c r="V204" i="37"/>
  <c r="V170" i="37"/>
  <c r="V186" i="37"/>
  <c r="V183" i="37"/>
  <c r="V227" i="37"/>
  <c r="V226" i="37"/>
  <c r="V202" i="37"/>
  <c r="V225" i="37"/>
  <c r="V237" i="37"/>
  <c r="V215" i="37"/>
  <c r="V212" i="37"/>
  <c r="V172" i="37"/>
  <c r="V206" i="37"/>
  <c r="V203" i="37"/>
  <c r="V188" i="37"/>
  <c r="V210" i="37"/>
  <c r="V221" i="37"/>
  <c r="V175" i="37"/>
  <c r="V229" i="37"/>
  <c r="V232" i="37"/>
  <c r="V177" i="37"/>
  <c r="V214" i="37"/>
  <c r="V179" i="37"/>
  <c r="V185" i="37"/>
  <c r="V181" i="37"/>
  <c r="V218" i="37"/>
  <c r="V189" i="37"/>
  <c r="V201" i="37"/>
  <c r="V193" i="37"/>
  <c r="V182" i="37"/>
  <c r="V205" i="37"/>
  <c r="V207" i="37"/>
  <c r="V222" i="37"/>
  <c r="V216" i="37"/>
  <c r="V173" i="37"/>
  <c r="V198" i="37"/>
  <c r="V180" i="37"/>
  <c r="V224" i="37"/>
  <c r="V199" i="37"/>
  <c r="V196" i="37"/>
  <c r="V240" i="37"/>
  <c r="V187" i="37"/>
  <c r="V184" i="37"/>
  <c r="V230" i="37"/>
  <c r="V195" i="37"/>
  <c r="H305" i="36"/>
  <c r="H377" i="36" s="1"/>
  <c r="H449" i="36" s="1"/>
  <c r="H297" i="36"/>
  <c r="H369" i="36" s="1"/>
  <c r="H441" i="36" s="1"/>
  <c r="H289" i="36"/>
  <c r="H361" i="36" s="1"/>
  <c r="H433" i="36" s="1"/>
  <c r="H281" i="36"/>
  <c r="H353" i="36" s="1"/>
  <c r="H425" i="36" s="1"/>
  <c r="H273" i="36"/>
  <c r="H345" i="36" s="1"/>
  <c r="H417" i="36" s="1"/>
  <c r="H265" i="36"/>
  <c r="H337" i="36" s="1"/>
  <c r="H409" i="36" s="1"/>
  <c r="H257" i="36"/>
  <c r="H329" i="36" s="1"/>
  <c r="H401" i="36" s="1"/>
  <c r="H249" i="36"/>
  <c r="H321" i="36" s="1"/>
  <c r="H393" i="36" s="1"/>
  <c r="U172" i="37"/>
  <c r="U244" i="37" s="1"/>
  <c r="U316" i="37" s="1"/>
  <c r="U388" i="37" s="1"/>
  <c r="U188" i="37"/>
  <c r="U260" i="37" s="1"/>
  <c r="U332" i="37" s="1"/>
  <c r="U404" i="37" s="1"/>
  <c r="U204" i="37"/>
  <c r="U276" i="37" s="1"/>
  <c r="U348" i="37" s="1"/>
  <c r="U420" i="37" s="1"/>
  <c r="U220" i="37"/>
  <c r="U292" i="37" s="1"/>
  <c r="U364" i="37" s="1"/>
  <c r="U436" i="37" s="1"/>
  <c r="U236" i="37"/>
  <c r="U308" i="37" s="1"/>
  <c r="U380" i="37" s="1"/>
  <c r="U452" i="37" s="1"/>
  <c r="U173" i="37"/>
  <c r="U245" i="37" s="1"/>
  <c r="U317" i="37" s="1"/>
  <c r="U389" i="37" s="1"/>
  <c r="U189" i="37"/>
  <c r="U261" i="37" s="1"/>
  <c r="U333" i="37" s="1"/>
  <c r="U405" i="37" s="1"/>
  <c r="U205" i="37"/>
  <c r="U277" i="37" s="1"/>
  <c r="U349" i="37" s="1"/>
  <c r="U421" i="37" s="1"/>
  <c r="U221" i="37"/>
  <c r="U293" i="37" s="1"/>
  <c r="U365" i="37" s="1"/>
  <c r="U437" i="37" s="1"/>
  <c r="U237" i="37"/>
  <c r="U309" i="37" s="1"/>
  <c r="U381" i="37" s="1"/>
  <c r="U453" i="37" s="1"/>
  <c r="U174" i="37"/>
  <c r="U246" i="37" s="1"/>
  <c r="U318" i="37" s="1"/>
  <c r="U390" i="37" s="1"/>
  <c r="U190" i="37"/>
  <c r="U262" i="37" s="1"/>
  <c r="U334" i="37" s="1"/>
  <c r="U406" i="37" s="1"/>
  <c r="U206" i="37"/>
  <c r="U278" i="37" s="1"/>
  <c r="U350" i="37" s="1"/>
  <c r="U422" i="37" s="1"/>
  <c r="U222" i="37"/>
  <c r="U294" i="37" s="1"/>
  <c r="U366" i="37" s="1"/>
  <c r="U438" i="37" s="1"/>
  <c r="U239" i="37"/>
  <c r="U311" i="37" s="1"/>
  <c r="U383" i="37" s="1"/>
  <c r="U455" i="37" s="1"/>
  <c r="U175" i="37"/>
  <c r="U247" i="37" s="1"/>
  <c r="U319" i="37" s="1"/>
  <c r="U391" i="37" s="1"/>
  <c r="U191" i="37"/>
  <c r="U263" i="37" s="1"/>
  <c r="U335" i="37" s="1"/>
  <c r="U407" i="37" s="1"/>
  <c r="U207" i="37"/>
  <c r="U279" i="37" s="1"/>
  <c r="U351" i="37" s="1"/>
  <c r="U423" i="37" s="1"/>
  <c r="U223" i="37"/>
  <c r="U295" i="37" s="1"/>
  <c r="U367" i="37" s="1"/>
  <c r="U439" i="37" s="1"/>
  <c r="U240" i="37"/>
  <c r="U312" i="37" s="1"/>
  <c r="U384" i="37" s="1"/>
  <c r="U456" i="37" s="1"/>
  <c r="U176" i="37"/>
  <c r="U248" i="37" s="1"/>
  <c r="U320" i="37" s="1"/>
  <c r="U392" i="37" s="1"/>
  <c r="U192" i="37"/>
  <c r="U264" i="37" s="1"/>
  <c r="U336" i="37" s="1"/>
  <c r="U408" i="37" s="1"/>
  <c r="U208" i="37"/>
  <c r="U280" i="37" s="1"/>
  <c r="U352" i="37" s="1"/>
  <c r="U424" i="37" s="1"/>
  <c r="U224" i="37"/>
  <c r="U296" i="37" s="1"/>
  <c r="U368" i="37" s="1"/>
  <c r="U440" i="37" s="1"/>
  <c r="U177" i="37"/>
  <c r="U249" i="37" s="1"/>
  <c r="U321" i="37" s="1"/>
  <c r="U393" i="37" s="1"/>
  <c r="U193" i="37"/>
  <c r="U265" i="37" s="1"/>
  <c r="U337" i="37" s="1"/>
  <c r="U409" i="37" s="1"/>
  <c r="U209" i="37"/>
  <c r="U281" i="37" s="1"/>
  <c r="U353" i="37" s="1"/>
  <c r="U425" i="37" s="1"/>
  <c r="U225" i="37"/>
  <c r="U297" i="37" s="1"/>
  <c r="U369" i="37" s="1"/>
  <c r="U441" i="37" s="1"/>
  <c r="U178" i="37"/>
  <c r="U250" i="37" s="1"/>
  <c r="U322" i="37" s="1"/>
  <c r="U394" i="37" s="1"/>
  <c r="U194" i="37"/>
  <c r="U266" i="37" s="1"/>
  <c r="U338" i="37" s="1"/>
  <c r="U410" i="37" s="1"/>
  <c r="U210" i="37"/>
  <c r="U282" i="37" s="1"/>
  <c r="U354" i="37" s="1"/>
  <c r="U426" i="37" s="1"/>
  <c r="U226" i="37"/>
  <c r="U298" i="37" s="1"/>
  <c r="U370" i="37" s="1"/>
  <c r="U442" i="37" s="1"/>
  <c r="U179" i="37"/>
  <c r="U251" i="37" s="1"/>
  <c r="U323" i="37" s="1"/>
  <c r="U395" i="37" s="1"/>
  <c r="U195" i="37"/>
  <c r="U267" i="37" s="1"/>
  <c r="U339" i="37" s="1"/>
  <c r="U411" i="37" s="1"/>
  <c r="U211" i="37"/>
  <c r="U283" i="37" s="1"/>
  <c r="U355" i="37" s="1"/>
  <c r="U427" i="37" s="1"/>
  <c r="U227" i="37"/>
  <c r="U299" i="37" s="1"/>
  <c r="U371" i="37" s="1"/>
  <c r="U443" i="37" s="1"/>
  <c r="U180" i="37"/>
  <c r="U252" i="37" s="1"/>
  <c r="U324" i="37" s="1"/>
  <c r="U396" i="37" s="1"/>
  <c r="U196" i="37"/>
  <c r="U268" i="37" s="1"/>
  <c r="U340" i="37" s="1"/>
  <c r="U412" i="37" s="1"/>
  <c r="U212" i="37"/>
  <c r="U284" i="37" s="1"/>
  <c r="U356" i="37" s="1"/>
  <c r="U428" i="37" s="1"/>
  <c r="U228" i="37"/>
  <c r="U300" i="37" s="1"/>
  <c r="U372" i="37" s="1"/>
  <c r="U444" i="37" s="1"/>
  <c r="U181" i="37"/>
  <c r="U253" i="37" s="1"/>
  <c r="U325" i="37" s="1"/>
  <c r="U397" i="37" s="1"/>
  <c r="U197" i="37"/>
  <c r="U269" i="37" s="1"/>
  <c r="U341" i="37" s="1"/>
  <c r="U413" i="37" s="1"/>
  <c r="U213" i="37"/>
  <c r="U285" i="37" s="1"/>
  <c r="U357" i="37" s="1"/>
  <c r="U429" i="37" s="1"/>
  <c r="U229" i="37"/>
  <c r="U301" i="37" s="1"/>
  <c r="U373" i="37" s="1"/>
  <c r="U445" i="37" s="1"/>
  <c r="U182" i="37"/>
  <c r="U254" i="37" s="1"/>
  <c r="U326" i="37" s="1"/>
  <c r="U398" i="37" s="1"/>
  <c r="U198" i="37"/>
  <c r="U270" i="37" s="1"/>
  <c r="U342" i="37" s="1"/>
  <c r="U414" i="37" s="1"/>
  <c r="U214" i="37"/>
  <c r="U286" i="37" s="1"/>
  <c r="U358" i="37" s="1"/>
  <c r="U430" i="37" s="1"/>
  <c r="U230" i="37"/>
  <c r="U302" i="37" s="1"/>
  <c r="U374" i="37" s="1"/>
  <c r="U446" i="37" s="1"/>
  <c r="U183" i="37"/>
  <c r="U255" i="37" s="1"/>
  <c r="U327" i="37" s="1"/>
  <c r="U399" i="37" s="1"/>
  <c r="U199" i="37"/>
  <c r="U271" i="37" s="1"/>
  <c r="U343" i="37" s="1"/>
  <c r="U415" i="37" s="1"/>
  <c r="U215" i="37"/>
  <c r="U287" i="37" s="1"/>
  <c r="U359" i="37" s="1"/>
  <c r="U431" i="37" s="1"/>
  <c r="U231" i="37"/>
  <c r="U303" i="37" s="1"/>
  <c r="U375" i="37" s="1"/>
  <c r="U447" i="37" s="1"/>
  <c r="U184" i="37"/>
  <c r="U256" i="37" s="1"/>
  <c r="U328" i="37" s="1"/>
  <c r="U400" i="37" s="1"/>
  <c r="U200" i="37"/>
  <c r="U272" i="37" s="1"/>
  <c r="U344" i="37" s="1"/>
  <c r="U416" i="37" s="1"/>
  <c r="U216" i="37"/>
  <c r="U288" i="37" s="1"/>
  <c r="U360" i="37" s="1"/>
  <c r="U432" i="37" s="1"/>
  <c r="U232" i="37"/>
  <c r="U304" i="37" s="1"/>
  <c r="U376" i="37" s="1"/>
  <c r="U448" i="37" s="1"/>
  <c r="U238" i="37"/>
  <c r="U310" i="37" s="1"/>
  <c r="U382" i="37" s="1"/>
  <c r="U454" i="37" s="1"/>
  <c r="U185" i="37"/>
  <c r="U257" i="37" s="1"/>
  <c r="U329" i="37" s="1"/>
  <c r="U401" i="37" s="1"/>
  <c r="U201" i="37"/>
  <c r="U273" i="37" s="1"/>
  <c r="U345" i="37" s="1"/>
  <c r="U417" i="37" s="1"/>
  <c r="U217" i="37"/>
  <c r="U289" i="37" s="1"/>
  <c r="U361" i="37" s="1"/>
  <c r="U433" i="37" s="1"/>
  <c r="U233" i="37"/>
  <c r="U305" i="37" s="1"/>
  <c r="U377" i="37" s="1"/>
  <c r="U449" i="37" s="1"/>
  <c r="U170" i="37"/>
  <c r="U242" i="37" s="1"/>
  <c r="U314" i="37" s="1"/>
  <c r="U386" i="37" s="1"/>
  <c r="U186" i="37"/>
  <c r="U258" i="37" s="1"/>
  <c r="U330" i="37" s="1"/>
  <c r="U402" i="37" s="1"/>
  <c r="U202" i="37"/>
  <c r="U274" i="37" s="1"/>
  <c r="U346" i="37" s="1"/>
  <c r="U418" i="37" s="1"/>
  <c r="U218" i="37"/>
  <c r="U290" i="37" s="1"/>
  <c r="U362" i="37" s="1"/>
  <c r="U434" i="37" s="1"/>
  <c r="U234" i="37"/>
  <c r="U306" i="37" s="1"/>
  <c r="U378" i="37" s="1"/>
  <c r="U450" i="37" s="1"/>
  <c r="U171" i="37"/>
  <c r="U243" i="37" s="1"/>
  <c r="U315" i="37" s="1"/>
  <c r="U387" i="37" s="1"/>
  <c r="U187" i="37"/>
  <c r="U259" i="37" s="1"/>
  <c r="U331" i="37" s="1"/>
  <c r="U403" i="37" s="1"/>
  <c r="U203" i="37"/>
  <c r="U275" i="37" s="1"/>
  <c r="U347" i="37" s="1"/>
  <c r="U419" i="37" s="1"/>
  <c r="U219" i="37"/>
  <c r="U291" i="37" s="1"/>
  <c r="U363" i="37" s="1"/>
  <c r="U435" i="37" s="1"/>
  <c r="U235" i="37"/>
  <c r="U307" i="37" s="1"/>
  <c r="U379" i="37" s="1"/>
  <c r="U451" i="37" s="1"/>
  <c r="H311" i="36"/>
  <c r="H383" i="36" s="1"/>
  <c r="H455" i="36" s="1"/>
  <c r="H303" i="36"/>
  <c r="H375" i="36" s="1"/>
  <c r="H447" i="36" s="1"/>
  <c r="H295" i="36"/>
  <c r="H367" i="36" s="1"/>
  <c r="H439" i="36" s="1"/>
  <c r="H287" i="36"/>
  <c r="H359" i="36" s="1"/>
  <c r="H431" i="36" s="1"/>
  <c r="H279" i="36"/>
  <c r="H351" i="36" s="1"/>
  <c r="H423" i="36" s="1"/>
  <c r="H271" i="36"/>
  <c r="H343" i="36" s="1"/>
  <c r="H415" i="36" s="1"/>
  <c r="H263" i="36"/>
  <c r="H335" i="36" s="1"/>
  <c r="H407" i="36" s="1"/>
  <c r="H255" i="36"/>
  <c r="H327" i="36" s="1"/>
  <c r="H399" i="36" s="1"/>
  <c r="H247" i="36"/>
  <c r="H319" i="36" s="1"/>
  <c r="H391" i="36" s="1"/>
  <c r="H306" i="36"/>
  <c r="H378" i="36" s="1"/>
  <c r="H450" i="36" s="1"/>
  <c r="H298" i="36"/>
  <c r="H370" i="36" s="1"/>
  <c r="H442" i="36" s="1"/>
  <c r="H290" i="36"/>
  <c r="H362" i="36" s="1"/>
  <c r="H434" i="36" s="1"/>
  <c r="H282" i="36"/>
  <c r="H354" i="36" s="1"/>
  <c r="H426" i="36" s="1"/>
  <c r="H274" i="36"/>
  <c r="H346" i="36" s="1"/>
  <c r="H418" i="36" s="1"/>
  <c r="H266" i="36"/>
  <c r="H338" i="36" s="1"/>
  <c r="H410" i="36" s="1"/>
  <c r="H258" i="36"/>
  <c r="H330" i="36" s="1"/>
  <c r="H402" i="36" s="1"/>
  <c r="H250" i="36"/>
  <c r="H322" i="36" s="1"/>
  <c r="H394" i="36" s="1"/>
  <c r="H242" i="36"/>
  <c r="H314" i="36" s="1"/>
  <c r="H386" i="36" s="1"/>
  <c r="U172" i="36"/>
  <c r="U244" i="36" s="1"/>
  <c r="U316" i="36" s="1"/>
  <c r="U388" i="36" s="1"/>
  <c r="U188" i="36"/>
  <c r="U260" i="36" s="1"/>
  <c r="U332" i="36" s="1"/>
  <c r="U404" i="36" s="1"/>
  <c r="U204" i="36"/>
  <c r="U276" i="36" s="1"/>
  <c r="U348" i="36" s="1"/>
  <c r="U420" i="36" s="1"/>
  <c r="U220" i="36"/>
  <c r="U292" i="36" s="1"/>
  <c r="U364" i="36" s="1"/>
  <c r="U436" i="36" s="1"/>
  <c r="U236" i="36"/>
  <c r="U308" i="36" s="1"/>
  <c r="U380" i="36" s="1"/>
  <c r="U452" i="36" s="1"/>
  <c r="U185" i="36"/>
  <c r="U257" i="36" s="1"/>
  <c r="U329" i="36" s="1"/>
  <c r="U401" i="36" s="1"/>
  <c r="U201" i="36"/>
  <c r="U273" i="36" s="1"/>
  <c r="U345" i="36" s="1"/>
  <c r="U417" i="36" s="1"/>
  <c r="U217" i="36"/>
  <c r="U289" i="36" s="1"/>
  <c r="U361" i="36" s="1"/>
  <c r="U433" i="36" s="1"/>
  <c r="U233" i="36"/>
  <c r="U305" i="36" s="1"/>
  <c r="U377" i="36" s="1"/>
  <c r="U449" i="36" s="1"/>
  <c r="U174" i="36"/>
  <c r="U246" i="36" s="1"/>
  <c r="U318" i="36" s="1"/>
  <c r="U390" i="36" s="1"/>
  <c r="U190" i="36"/>
  <c r="U262" i="36" s="1"/>
  <c r="U334" i="36" s="1"/>
  <c r="U406" i="36" s="1"/>
  <c r="U206" i="36"/>
  <c r="U278" i="36" s="1"/>
  <c r="U350" i="36" s="1"/>
  <c r="U422" i="36" s="1"/>
  <c r="U222" i="36"/>
  <c r="U294" i="36" s="1"/>
  <c r="U366" i="36" s="1"/>
  <c r="U438" i="36" s="1"/>
  <c r="U238" i="36"/>
  <c r="U310" i="36" s="1"/>
  <c r="U382" i="36" s="1"/>
  <c r="U454" i="36" s="1"/>
  <c r="U175" i="36"/>
  <c r="U247" i="36" s="1"/>
  <c r="U319" i="36" s="1"/>
  <c r="U391" i="36" s="1"/>
  <c r="U191" i="36"/>
  <c r="U263" i="36" s="1"/>
  <c r="U335" i="36" s="1"/>
  <c r="U407" i="36" s="1"/>
  <c r="U207" i="36"/>
  <c r="U279" i="36" s="1"/>
  <c r="U351" i="36" s="1"/>
  <c r="U423" i="36" s="1"/>
  <c r="U223" i="36"/>
  <c r="U295" i="36" s="1"/>
  <c r="U367" i="36" s="1"/>
  <c r="U439" i="36" s="1"/>
  <c r="U239" i="36"/>
  <c r="U311" i="36" s="1"/>
  <c r="U383" i="36" s="1"/>
  <c r="U455" i="36" s="1"/>
  <c r="U176" i="36"/>
  <c r="U248" i="36" s="1"/>
  <c r="U320" i="36" s="1"/>
  <c r="U392" i="36" s="1"/>
  <c r="U192" i="36"/>
  <c r="U264" i="36" s="1"/>
  <c r="U336" i="36" s="1"/>
  <c r="U408" i="36" s="1"/>
  <c r="U208" i="36"/>
  <c r="U280" i="36" s="1"/>
  <c r="U352" i="36" s="1"/>
  <c r="U424" i="36" s="1"/>
  <c r="U224" i="36"/>
  <c r="U296" i="36" s="1"/>
  <c r="U368" i="36" s="1"/>
  <c r="U440" i="36" s="1"/>
  <c r="U240" i="36"/>
  <c r="U312" i="36" s="1"/>
  <c r="U384" i="36" s="1"/>
  <c r="U456" i="36" s="1"/>
  <c r="U173" i="36"/>
  <c r="U245" i="36" s="1"/>
  <c r="U317" i="36" s="1"/>
  <c r="U389" i="36" s="1"/>
  <c r="U189" i="36"/>
  <c r="U261" i="36" s="1"/>
  <c r="U333" i="36" s="1"/>
  <c r="U405" i="36" s="1"/>
  <c r="U205" i="36"/>
  <c r="U277" i="36" s="1"/>
  <c r="U349" i="36" s="1"/>
  <c r="U421" i="36" s="1"/>
  <c r="U221" i="36"/>
  <c r="U293" i="36" s="1"/>
  <c r="U365" i="36" s="1"/>
  <c r="U437" i="36" s="1"/>
  <c r="U237" i="36"/>
  <c r="U309" i="36" s="1"/>
  <c r="U381" i="36" s="1"/>
  <c r="U453" i="36" s="1"/>
  <c r="U178" i="36"/>
  <c r="U250" i="36" s="1"/>
  <c r="U322" i="36" s="1"/>
  <c r="U394" i="36" s="1"/>
  <c r="U194" i="36"/>
  <c r="U266" i="36" s="1"/>
  <c r="U338" i="36" s="1"/>
  <c r="U410" i="36" s="1"/>
  <c r="U210" i="36"/>
  <c r="U282" i="36" s="1"/>
  <c r="U354" i="36" s="1"/>
  <c r="U426" i="36" s="1"/>
  <c r="U226" i="36"/>
  <c r="U298" i="36" s="1"/>
  <c r="U370" i="36" s="1"/>
  <c r="U442" i="36" s="1"/>
  <c r="U179" i="36"/>
  <c r="U251" i="36" s="1"/>
  <c r="U323" i="36" s="1"/>
  <c r="U395" i="36" s="1"/>
  <c r="U195" i="36"/>
  <c r="U267" i="36" s="1"/>
  <c r="U339" i="36" s="1"/>
  <c r="U411" i="36" s="1"/>
  <c r="U211" i="36"/>
  <c r="U283" i="36" s="1"/>
  <c r="U355" i="36" s="1"/>
  <c r="U427" i="36" s="1"/>
  <c r="U227" i="36"/>
  <c r="U299" i="36" s="1"/>
  <c r="U371" i="36" s="1"/>
  <c r="U443" i="36" s="1"/>
  <c r="U180" i="36"/>
  <c r="U252" i="36" s="1"/>
  <c r="U324" i="36" s="1"/>
  <c r="U396" i="36" s="1"/>
  <c r="U196" i="36"/>
  <c r="U268" i="36" s="1"/>
  <c r="U340" i="36" s="1"/>
  <c r="U412" i="36" s="1"/>
  <c r="U212" i="36"/>
  <c r="U284" i="36" s="1"/>
  <c r="U356" i="36" s="1"/>
  <c r="U428" i="36" s="1"/>
  <c r="U228" i="36"/>
  <c r="U300" i="36" s="1"/>
  <c r="U372" i="36" s="1"/>
  <c r="U444" i="36" s="1"/>
  <c r="U177" i="36"/>
  <c r="U249" i="36" s="1"/>
  <c r="U321" i="36" s="1"/>
  <c r="U393" i="36" s="1"/>
  <c r="U193" i="36"/>
  <c r="U265" i="36" s="1"/>
  <c r="U337" i="36" s="1"/>
  <c r="U409" i="36" s="1"/>
  <c r="U209" i="36"/>
  <c r="U281" i="36" s="1"/>
  <c r="U353" i="36" s="1"/>
  <c r="U425" i="36" s="1"/>
  <c r="U225" i="36"/>
  <c r="U297" i="36" s="1"/>
  <c r="U369" i="36" s="1"/>
  <c r="U441" i="36" s="1"/>
  <c r="U182" i="36"/>
  <c r="U254" i="36" s="1"/>
  <c r="U326" i="36" s="1"/>
  <c r="U398" i="36" s="1"/>
  <c r="U198" i="36"/>
  <c r="U270" i="36" s="1"/>
  <c r="U342" i="36" s="1"/>
  <c r="U414" i="36" s="1"/>
  <c r="U214" i="36"/>
  <c r="U286" i="36" s="1"/>
  <c r="U358" i="36" s="1"/>
  <c r="U430" i="36" s="1"/>
  <c r="U230" i="36"/>
  <c r="U302" i="36" s="1"/>
  <c r="U374" i="36" s="1"/>
  <c r="U446" i="36" s="1"/>
  <c r="U183" i="36"/>
  <c r="U255" i="36" s="1"/>
  <c r="U327" i="36" s="1"/>
  <c r="U399" i="36" s="1"/>
  <c r="U199" i="36"/>
  <c r="U271" i="36" s="1"/>
  <c r="U343" i="36" s="1"/>
  <c r="U415" i="36" s="1"/>
  <c r="U215" i="36"/>
  <c r="U287" i="36" s="1"/>
  <c r="U359" i="36" s="1"/>
  <c r="U431" i="36" s="1"/>
  <c r="U231" i="36"/>
  <c r="U303" i="36" s="1"/>
  <c r="U375" i="36" s="1"/>
  <c r="U447" i="36" s="1"/>
  <c r="U184" i="36"/>
  <c r="U256" i="36" s="1"/>
  <c r="U328" i="36" s="1"/>
  <c r="U400" i="36" s="1"/>
  <c r="U200" i="36"/>
  <c r="U272" i="36" s="1"/>
  <c r="U344" i="36" s="1"/>
  <c r="U416" i="36" s="1"/>
  <c r="U216" i="36"/>
  <c r="U288" i="36" s="1"/>
  <c r="U360" i="36" s="1"/>
  <c r="U432" i="36" s="1"/>
  <c r="U232" i="36"/>
  <c r="U304" i="36" s="1"/>
  <c r="U376" i="36" s="1"/>
  <c r="U448" i="36" s="1"/>
  <c r="U181" i="36"/>
  <c r="U253" i="36" s="1"/>
  <c r="U325" i="36" s="1"/>
  <c r="U397" i="36" s="1"/>
  <c r="U197" i="36"/>
  <c r="U269" i="36" s="1"/>
  <c r="U341" i="36" s="1"/>
  <c r="U413" i="36" s="1"/>
  <c r="U213" i="36"/>
  <c r="U285" i="36" s="1"/>
  <c r="U357" i="36" s="1"/>
  <c r="U429" i="36" s="1"/>
  <c r="U229" i="36"/>
  <c r="U301" i="36" s="1"/>
  <c r="U373" i="36" s="1"/>
  <c r="U445" i="36" s="1"/>
  <c r="U170" i="36"/>
  <c r="U242" i="36" s="1"/>
  <c r="U314" i="36" s="1"/>
  <c r="U386" i="36" s="1"/>
  <c r="U186" i="36"/>
  <c r="U258" i="36" s="1"/>
  <c r="U330" i="36" s="1"/>
  <c r="U402" i="36" s="1"/>
  <c r="U202" i="36"/>
  <c r="U274" i="36" s="1"/>
  <c r="U346" i="36" s="1"/>
  <c r="U418" i="36" s="1"/>
  <c r="U218" i="36"/>
  <c r="U290" i="36" s="1"/>
  <c r="U362" i="36" s="1"/>
  <c r="U434" i="36" s="1"/>
  <c r="U234" i="36"/>
  <c r="U306" i="36" s="1"/>
  <c r="U378" i="36" s="1"/>
  <c r="U450" i="36" s="1"/>
  <c r="U171" i="36"/>
  <c r="U243" i="36" s="1"/>
  <c r="U315" i="36" s="1"/>
  <c r="U387" i="36" s="1"/>
  <c r="U187" i="36"/>
  <c r="U259" i="36" s="1"/>
  <c r="U331" i="36" s="1"/>
  <c r="U403" i="36" s="1"/>
  <c r="U203" i="36"/>
  <c r="U275" i="36" s="1"/>
  <c r="U347" i="36" s="1"/>
  <c r="U419" i="36" s="1"/>
  <c r="U219" i="36"/>
  <c r="U291" i="36" s="1"/>
  <c r="U363" i="36" s="1"/>
  <c r="U435" i="36" s="1"/>
  <c r="U235" i="36"/>
  <c r="U307" i="36" s="1"/>
  <c r="U379" i="36" s="1"/>
  <c r="U451" i="36" s="1"/>
  <c r="H312" i="36"/>
  <c r="H384" i="36" s="1"/>
  <c r="H456" i="36" s="1"/>
  <c r="H304" i="36"/>
  <c r="H376" i="36" s="1"/>
  <c r="H448" i="36" s="1"/>
  <c r="H296" i="36"/>
  <c r="H368" i="36" s="1"/>
  <c r="H440" i="36" s="1"/>
  <c r="H288" i="36"/>
  <c r="H360" i="36" s="1"/>
  <c r="H432" i="36" s="1"/>
  <c r="H280" i="36"/>
  <c r="H352" i="36" s="1"/>
  <c r="H424" i="36" s="1"/>
  <c r="H272" i="36"/>
  <c r="H344" i="36" s="1"/>
  <c r="H416" i="36" s="1"/>
  <c r="H264" i="36"/>
  <c r="H336" i="36" s="1"/>
  <c r="H408" i="36" s="1"/>
  <c r="H256" i="36"/>
  <c r="H328" i="36" s="1"/>
  <c r="H400" i="36" s="1"/>
  <c r="H248" i="36"/>
  <c r="H320" i="36" s="1"/>
  <c r="H392" i="36" s="1"/>
  <c r="U171" i="11"/>
  <c r="U187" i="11"/>
  <c r="U203" i="11"/>
  <c r="U222" i="11"/>
  <c r="U238" i="11"/>
  <c r="U180" i="11"/>
  <c r="U196" i="11"/>
  <c r="U212" i="11"/>
  <c r="U231" i="11"/>
  <c r="U177" i="11"/>
  <c r="U193" i="11"/>
  <c r="U209" i="11"/>
  <c r="U228" i="11"/>
  <c r="U178" i="11"/>
  <c r="U194" i="11"/>
  <c r="U210" i="11"/>
  <c r="U229" i="11"/>
  <c r="U175" i="11"/>
  <c r="U191" i="11"/>
  <c r="U207" i="11"/>
  <c r="U226" i="11"/>
  <c r="U219" i="11"/>
  <c r="U184" i="11"/>
  <c r="U200" i="11"/>
  <c r="U216" i="11"/>
  <c r="U235" i="11"/>
  <c r="U181" i="11"/>
  <c r="U197" i="11"/>
  <c r="U213" i="11"/>
  <c r="U232" i="11"/>
  <c r="U182" i="11"/>
  <c r="U198" i="11"/>
  <c r="U214" i="11"/>
  <c r="U233" i="11"/>
  <c r="U179" i="11"/>
  <c r="U195" i="11"/>
  <c r="U211" i="11"/>
  <c r="U230" i="11"/>
  <c r="U172" i="11"/>
  <c r="U188" i="11"/>
  <c r="U204" i="11"/>
  <c r="U223" i="11"/>
  <c r="U239" i="11"/>
  <c r="U220" i="11"/>
  <c r="U185" i="11"/>
  <c r="U201" i="11"/>
  <c r="U217" i="11"/>
  <c r="U236" i="11"/>
  <c r="U170" i="11"/>
  <c r="U186" i="11"/>
  <c r="U202" i="11"/>
  <c r="U221" i="11"/>
  <c r="U237" i="11"/>
  <c r="U218" i="11"/>
  <c r="U183" i="11"/>
  <c r="U199" i="11"/>
  <c r="U215" i="11"/>
  <c r="U234" i="11"/>
  <c r="U176" i="11"/>
  <c r="U192" i="11"/>
  <c r="U208" i="11"/>
  <c r="U227" i="11"/>
  <c r="U173" i="11"/>
  <c r="U189" i="11"/>
  <c r="U205" i="11"/>
  <c r="U224" i="11"/>
  <c r="U240" i="11"/>
  <c r="U174" i="11"/>
  <c r="U190" i="11"/>
  <c r="U206" i="11"/>
  <c r="U225" i="11"/>
  <c r="V174" i="36"/>
  <c r="V190" i="36"/>
  <c r="V186" i="36"/>
  <c r="V192" i="36"/>
  <c r="V185" i="36"/>
  <c r="V227" i="36"/>
  <c r="V236" i="36"/>
  <c r="V206" i="36"/>
  <c r="V171" i="36"/>
  <c r="V198" i="36"/>
  <c r="V188" i="36"/>
  <c r="V228" i="36"/>
  <c r="V204" i="36"/>
  <c r="V187" i="36"/>
  <c r="V183" i="36"/>
  <c r="V213" i="36"/>
  <c r="V173" i="36"/>
  <c r="V226" i="36"/>
  <c r="V177" i="36"/>
  <c r="V172" i="36"/>
  <c r="V191" i="36"/>
  <c r="V222" i="36"/>
  <c r="V231" i="36"/>
  <c r="V214" i="36"/>
  <c r="V195" i="36"/>
  <c r="V207" i="36"/>
  <c r="V200" i="36"/>
  <c r="V205" i="36"/>
  <c r="V179" i="36"/>
  <c r="V220" i="36"/>
  <c r="V223" i="36"/>
  <c r="V193" i="36"/>
  <c r="V196" i="36"/>
  <c r="V221" i="36"/>
  <c r="V199" i="36"/>
  <c r="V178" i="36"/>
  <c r="V209" i="36"/>
  <c r="V237" i="36"/>
  <c r="V215" i="36"/>
  <c r="V208" i="36"/>
  <c r="V201" i="36"/>
  <c r="V184" i="36"/>
  <c r="V235" i="36"/>
  <c r="V176" i="36"/>
  <c r="V189" i="36"/>
  <c r="V175" i="36"/>
  <c r="V170" i="36"/>
  <c r="V197" i="36"/>
  <c r="V238" i="36"/>
  <c r="V180" i="36"/>
  <c r="V234" i="36"/>
  <c r="V230" i="36"/>
  <c r="V211" i="36"/>
  <c r="V210" i="36"/>
  <c r="V216" i="36"/>
  <c r="V203" i="36"/>
  <c r="V182" i="36"/>
  <c r="V229" i="36"/>
  <c r="V239" i="36"/>
  <c r="V232" i="36"/>
  <c r="V219" i="36"/>
  <c r="V212" i="36"/>
  <c r="V202" i="36"/>
  <c r="V181" i="36"/>
  <c r="V225" i="36"/>
  <c r="V218" i="36"/>
  <c r="V224" i="36"/>
  <c r="V217" i="36"/>
  <c r="V194" i="36"/>
  <c r="V240" i="36"/>
  <c r="AT74" i="35" s="1"/>
  <c r="V233" i="36"/>
  <c r="U173" i="38"/>
  <c r="U245" i="38" s="1"/>
  <c r="U317" i="38" s="1"/>
  <c r="U389" i="38" s="1"/>
  <c r="U189" i="38"/>
  <c r="U261" i="38" s="1"/>
  <c r="U333" i="38" s="1"/>
  <c r="U405" i="38" s="1"/>
  <c r="U205" i="38"/>
  <c r="U277" i="38" s="1"/>
  <c r="U349" i="38" s="1"/>
  <c r="U421" i="38" s="1"/>
  <c r="U221" i="38"/>
  <c r="U293" i="38" s="1"/>
  <c r="U365" i="38" s="1"/>
  <c r="U437" i="38" s="1"/>
  <c r="U237" i="38"/>
  <c r="U309" i="38" s="1"/>
  <c r="U381" i="38" s="1"/>
  <c r="U453" i="38" s="1"/>
  <c r="U174" i="38"/>
  <c r="U246" i="38" s="1"/>
  <c r="U318" i="38" s="1"/>
  <c r="U390" i="38" s="1"/>
  <c r="U190" i="38"/>
  <c r="U262" i="38" s="1"/>
  <c r="U334" i="38" s="1"/>
  <c r="U406" i="38" s="1"/>
  <c r="U206" i="38"/>
  <c r="U278" i="38" s="1"/>
  <c r="U350" i="38" s="1"/>
  <c r="U422" i="38" s="1"/>
  <c r="U222" i="38"/>
  <c r="U294" i="38" s="1"/>
  <c r="U366" i="38" s="1"/>
  <c r="U438" i="38" s="1"/>
  <c r="U238" i="38"/>
  <c r="U310" i="38" s="1"/>
  <c r="U382" i="38" s="1"/>
  <c r="U454" i="38" s="1"/>
  <c r="U175" i="38"/>
  <c r="U247" i="38" s="1"/>
  <c r="U319" i="38" s="1"/>
  <c r="U391" i="38" s="1"/>
  <c r="U191" i="38"/>
  <c r="U263" i="38" s="1"/>
  <c r="U335" i="38" s="1"/>
  <c r="U407" i="38" s="1"/>
  <c r="U207" i="38"/>
  <c r="U279" i="38" s="1"/>
  <c r="U351" i="38" s="1"/>
  <c r="U423" i="38" s="1"/>
  <c r="U223" i="38"/>
  <c r="U295" i="38" s="1"/>
  <c r="U367" i="38" s="1"/>
  <c r="U439" i="38" s="1"/>
  <c r="U239" i="38"/>
  <c r="U311" i="38" s="1"/>
  <c r="U383" i="38" s="1"/>
  <c r="U455" i="38" s="1"/>
  <c r="U180" i="38"/>
  <c r="U252" i="38" s="1"/>
  <c r="U324" i="38" s="1"/>
  <c r="U396" i="38" s="1"/>
  <c r="U196" i="38"/>
  <c r="U268" i="38" s="1"/>
  <c r="U340" i="38" s="1"/>
  <c r="U412" i="38" s="1"/>
  <c r="U212" i="38"/>
  <c r="U284" i="38" s="1"/>
  <c r="U356" i="38" s="1"/>
  <c r="U428" i="38" s="1"/>
  <c r="U228" i="38"/>
  <c r="U300" i="38" s="1"/>
  <c r="U372" i="38" s="1"/>
  <c r="U444" i="38" s="1"/>
  <c r="U177" i="38"/>
  <c r="U249" i="38" s="1"/>
  <c r="U321" i="38" s="1"/>
  <c r="U393" i="38" s="1"/>
  <c r="U193" i="38"/>
  <c r="U265" i="38" s="1"/>
  <c r="U337" i="38" s="1"/>
  <c r="U409" i="38" s="1"/>
  <c r="U209" i="38"/>
  <c r="U281" i="38" s="1"/>
  <c r="U353" i="38" s="1"/>
  <c r="U425" i="38" s="1"/>
  <c r="U225" i="38"/>
  <c r="U297" i="38" s="1"/>
  <c r="U369" i="38" s="1"/>
  <c r="U441" i="38" s="1"/>
  <c r="U178" i="38"/>
  <c r="U250" i="38" s="1"/>
  <c r="U322" i="38" s="1"/>
  <c r="U394" i="38" s="1"/>
  <c r="U194" i="38"/>
  <c r="U266" i="38" s="1"/>
  <c r="U338" i="38" s="1"/>
  <c r="U410" i="38" s="1"/>
  <c r="U210" i="38"/>
  <c r="U282" i="38" s="1"/>
  <c r="U354" i="38" s="1"/>
  <c r="U426" i="38" s="1"/>
  <c r="U226" i="38"/>
  <c r="U298" i="38" s="1"/>
  <c r="U370" i="38" s="1"/>
  <c r="U442" i="38" s="1"/>
  <c r="U179" i="38"/>
  <c r="U251" i="38" s="1"/>
  <c r="U323" i="38" s="1"/>
  <c r="U395" i="38" s="1"/>
  <c r="U195" i="38"/>
  <c r="U267" i="38" s="1"/>
  <c r="U339" i="38" s="1"/>
  <c r="U411" i="38" s="1"/>
  <c r="U211" i="38"/>
  <c r="U283" i="38" s="1"/>
  <c r="U355" i="38" s="1"/>
  <c r="U427" i="38" s="1"/>
  <c r="U227" i="38"/>
  <c r="U299" i="38" s="1"/>
  <c r="U371" i="38" s="1"/>
  <c r="U443" i="38" s="1"/>
  <c r="U184" i="38"/>
  <c r="U256" i="38" s="1"/>
  <c r="U328" i="38" s="1"/>
  <c r="U400" i="38" s="1"/>
  <c r="U200" i="38"/>
  <c r="U272" i="38" s="1"/>
  <c r="U344" i="38" s="1"/>
  <c r="U416" i="38" s="1"/>
  <c r="U216" i="38"/>
  <c r="U288" i="38" s="1"/>
  <c r="U360" i="38" s="1"/>
  <c r="U432" i="38" s="1"/>
  <c r="U232" i="38"/>
  <c r="U304" i="38" s="1"/>
  <c r="U376" i="38" s="1"/>
  <c r="U448" i="38" s="1"/>
  <c r="U181" i="38"/>
  <c r="U253" i="38" s="1"/>
  <c r="U325" i="38" s="1"/>
  <c r="U397" i="38" s="1"/>
  <c r="U197" i="38"/>
  <c r="U269" i="38" s="1"/>
  <c r="U341" i="38" s="1"/>
  <c r="U413" i="38" s="1"/>
  <c r="U213" i="38"/>
  <c r="U285" i="38" s="1"/>
  <c r="U357" i="38" s="1"/>
  <c r="U429" i="38" s="1"/>
  <c r="U229" i="38"/>
  <c r="U301" i="38" s="1"/>
  <c r="U373" i="38" s="1"/>
  <c r="U445" i="38" s="1"/>
  <c r="U182" i="38"/>
  <c r="U254" i="38" s="1"/>
  <c r="U326" i="38" s="1"/>
  <c r="U398" i="38" s="1"/>
  <c r="U198" i="38"/>
  <c r="U270" i="38" s="1"/>
  <c r="U342" i="38" s="1"/>
  <c r="U414" i="38" s="1"/>
  <c r="U214" i="38"/>
  <c r="U286" i="38" s="1"/>
  <c r="U358" i="38" s="1"/>
  <c r="U430" i="38" s="1"/>
  <c r="U230" i="38"/>
  <c r="U302" i="38" s="1"/>
  <c r="U374" i="38" s="1"/>
  <c r="U446" i="38" s="1"/>
  <c r="U183" i="38"/>
  <c r="U255" i="38" s="1"/>
  <c r="U327" i="38" s="1"/>
  <c r="U399" i="38" s="1"/>
  <c r="U199" i="38"/>
  <c r="U271" i="38" s="1"/>
  <c r="U343" i="38" s="1"/>
  <c r="U415" i="38" s="1"/>
  <c r="U215" i="38"/>
  <c r="U287" i="38" s="1"/>
  <c r="U359" i="38" s="1"/>
  <c r="U431" i="38" s="1"/>
  <c r="U231" i="38"/>
  <c r="U303" i="38" s="1"/>
  <c r="U375" i="38" s="1"/>
  <c r="U447" i="38" s="1"/>
  <c r="U172" i="38"/>
  <c r="U244" i="38" s="1"/>
  <c r="U316" i="38" s="1"/>
  <c r="U388" i="38" s="1"/>
  <c r="U188" i="38"/>
  <c r="U260" i="38" s="1"/>
  <c r="U332" i="38" s="1"/>
  <c r="U404" i="38" s="1"/>
  <c r="U204" i="38"/>
  <c r="U276" i="38" s="1"/>
  <c r="U348" i="38" s="1"/>
  <c r="U420" i="38" s="1"/>
  <c r="U220" i="38"/>
  <c r="U292" i="38" s="1"/>
  <c r="U364" i="38" s="1"/>
  <c r="U436" i="38" s="1"/>
  <c r="U236" i="38"/>
  <c r="U308" i="38" s="1"/>
  <c r="U380" i="38" s="1"/>
  <c r="U452" i="38" s="1"/>
  <c r="U185" i="38"/>
  <c r="U257" i="38" s="1"/>
  <c r="U329" i="38" s="1"/>
  <c r="U401" i="38" s="1"/>
  <c r="U201" i="38"/>
  <c r="U273" i="38" s="1"/>
  <c r="U345" i="38" s="1"/>
  <c r="U417" i="38" s="1"/>
  <c r="U217" i="38"/>
  <c r="U289" i="38" s="1"/>
  <c r="U361" i="38" s="1"/>
  <c r="U433" i="38" s="1"/>
  <c r="U233" i="38"/>
  <c r="U305" i="38" s="1"/>
  <c r="U377" i="38" s="1"/>
  <c r="U449" i="38" s="1"/>
  <c r="U170" i="38"/>
  <c r="U242" i="38" s="1"/>
  <c r="U314" i="38" s="1"/>
  <c r="U386" i="38" s="1"/>
  <c r="U186" i="38"/>
  <c r="U258" i="38" s="1"/>
  <c r="U330" i="38" s="1"/>
  <c r="U402" i="38" s="1"/>
  <c r="U202" i="38"/>
  <c r="U274" i="38" s="1"/>
  <c r="U346" i="38" s="1"/>
  <c r="U418" i="38" s="1"/>
  <c r="U218" i="38"/>
  <c r="U290" i="38" s="1"/>
  <c r="U362" i="38" s="1"/>
  <c r="U434" i="38" s="1"/>
  <c r="U234" i="38"/>
  <c r="U306" i="38" s="1"/>
  <c r="U378" i="38" s="1"/>
  <c r="U450" i="38" s="1"/>
  <c r="U171" i="38"/>
  <c r="U243" i="38" s="1"/>
  <c r="U315" i="38" s="1"/>
  <c r="U387" i="38" s="1"/>
  <c r="U187" i="38"/>
  <c r="U259" i="38" s="1"/>
  <c r="U331" i="38" s="1"/>
  <c r="U403" i="38" s="1"/>
  <c r="U203" i="38"/>
  <c r="U275" i="38" s="1"/>
  <c r="U347" i="38" s="1"/>
  <c r="U419" i="38" s="1"/>
  <c r="U219" i="38"/>
  <c r="U291" i="38" s="1"/>
  <c r="U363" i="38" s="1"/>
  <c r="U435" i="38" s="1"/>
  <c r="U235" i="38"/>
  <c r="U307" i="38" s="1"/>
  <c r="U379" i="38" s="1"/>
  <c r="U451" i="38" s="1"/>
  <c r="U176" i="38"/>
  <c r="U248" i="38" s="1"/>
  <c r="U320" i="38" s="1"/>
  <c r="U392" i="38" s="1"/>
  <c r="U192" i="38"/>
  <c r="U264" i="38" s="1"/>
  <c r="U336" i="38" s="1"/>
  <c r="U408" i="38" s="1"/>
  <c r="U208" i="38"/>
  <c r="U280" i="38" s="1"/>
  <c r="U352" i="38" s="1"/>
  <c r="U424" i="38" s="1"/>
  <c r="U224" i="38"/>
  <c r="U296" i="38" s="1"/>
  <c r="U368" i="38" s="1"/>
  <c r="U440" i="38" s="1"/>
  <c r="U240" i="38"/>
  <c r="U312" i="38" s="1"/>
  <c r="U384" i="38" s="1"/>
  <c r="U456" i="38" s="1"/>
  <c r="V174" i="38"/>
  <c r="V246" i="38" s="1"/>
  <c r="V318" i="38" s="1"/>
  <c r="V390" i="38" s="1"/>
  <c r="V225" i="38"/>
  <c r="V297" i="38" s="1"/>
  <c r="V369" i="38" s="1"/>
  <c r="V441" i="38" s="1"/>
  <c r="V212" i="38"/>
  <c r="V284" i="38" s="1"/>
  <c r="V356" i="38" s="1"/>
  <c r="V428" i="38" s="1"/>
  <c r="V202" i="38"/>
  <c r="V274" i="38" s="1"/>
  <c r="V346" i="38" s="1"/>
  <c r="V418" i="38" s="1"/>
  <c r="V229" i="38"/>
  <c r="V301" i="38" s="1"/>
  <c r="V373" i="38" s="1"/>
  <c r="V445" i="38" s="1"/>
  <c r="V239" i="38"/>
  <c r="V311" i="38" s="1"/>
  <c r="V383" i="38" s="1"/>
  <c r="V455" i="38" s="1"/>
  <c r="V228" i="38"/>
  <c r="V300" i="38" s="1"/>
  <c r="V372" i="38" s="1"/>
  <c r="V444" i="38" s="1"/>
  <c r="V175" i="38"/>
  <c r="V247" i="38" s="1"/>
  <c r="V319" i="38" s="1"/>
  <c r="V391" i="38" s="1"/>
  <c r="V217" i="38"/>
  <c r="V289" i="38" s="1"/>
  <c r="V361" i="38" s="1"/>
  <c r="V433" i="38" s="1"/>
  <c r="V195" i="38"/>
  <c r="V267" i="38" s="1"/>
  <c r="V339" i="38" s="1"/>
  <c r="V411" i="38" s="1"/>
  <c r="V191" i="38"/>
  <c r="V263" i="38" s="1"/>
  <c r="V335" i="38" s="1"/>
  <c r="V407" i="38" s="1"/>
  <c r="V190" i="38"/>
  <c r="V262" i="38" s="1"/>
  <c r="V334" i="38" s="1"/>
  <c r="V406" i="38" s="1"/>
  <c r="V234" i="38"/>
  <c r="V306" i="38" s="1"/>
  <c r="V378" i="38" s="1"/>
  <c r="V450" i="38" s="1"/>
  <c r="V211" i="38"/>
  <c r="V283" i="38" s="1"/>
  <c r="V355" i="38" s="1"/>
  <c r="V427" i="38" s="1"/>
  <c r="V194" i="38"/>
  <c r="V266" i="38" s="1"/>
  <c r="V338" i="38" s="1"/>
  <c r="V410" i="38" s="1"/>
  <c r="V209" i="38"/>
  <c r="V281" i="38" s="1"/>
  <c r="V353" i="38" s="1"/>
  <c r="V425" i="38" s="1"/>
  <c r="V196" i="38"/>
  <c r="V268" i="38" s="1"/>
  <c r="V340" i="38" s="1"/>
  <c r="V412" i="38" s="1"/>
  <c r="V221" i="38"/>
  <c r="V293" i="38" s="1"/>
  <c r="V365" i="38" s="1"/>
  <c r="V437" i="38" s="1"/>
  <c r="V199" i="38"/>
  <c r="V271" i="38" s="1"/>
  <c r="V343" i="38" s="1"/>
  <c r="V415" i="38" s="1"/>
  <c r="V185" i="38"/>
  <c r="V257" i="38" s="1"/>
  <c r="V329" i="38" s="1"/>
  <c r="V401" i="38" s="1"/>
  <c r="V213" i="38"/>
  <c r="V285" i="38" s="1"/>
  <c r="V357" i="38" s="1"/>
  <c r="V429" i="38" s="1"/>
  <c r="V237" i="38"/>
  <c r="V309" i="38" s="1"/>
  <c r="V381" i="38" s="1"/>
  <c r="V453" i="38" s="1"/>
  <c r="V208" i="38"/>
  <c r="V280" i="38" s="1"/>
  <c r="V352" i="38" s="1"/>
  <c r="V424" i="38" s="1"/>
  <c r="V201" i="38"/>
  <c r="V273" i="38" s="1"/>
  <c r="V345" i="38" s="1"/>
  <c r="V417" i="38" s="1"/>
  <c r="V236" i="38"/>
  <c r="V308" i="38" s="1"/>
  <c r="V380" i="38" s="1"/>
  <c r="V452" i="38" s="1"/>
  <c r="V187" i="38"/>
  <c r="V259" i="38" s="1"/>
  <c r="V331" i="38" s="1"/>
  <c r="V403" i="38" s="1"/>
  <c r="V231" i="38"/>
  <c r="V303" i="38" s="1"/>
  <c r="V375" i="38" s="1"/>
  <c r="V447" i="38" s="1"/>
  <c r="V240" i="38"/>
  <c r="V312" i="38" s="1"/>
  <c r="V384" i="38" s="1"/>
  <c r="V456" i="38" s="1"/>
  <c r="V214" i="38"/>
  <c r="V286" i="38" s="1"/>
  <c r="V358" i="38" s="1"/>
  <c r="V430" i="38" s="1"/>
  <c r="V173" i="38"/>
  <c r="V245" i="38" s="1"/>
  <c r="V317" i="38" s="1"/>
  <c r="V389" i="38" s="1"/>
  <c r="V205" i="38"/>
  <c r="V277" i="38" s="1"/>
  <c r="V349" i="38" s="1"/>
  <c r="V421" i="38" s="1"/>
  <c r="V230" i="38"/>
  <c r="V302" i="38" s="1"/>
  <c r="V374" i="38" s="1"/>
  <c r="V446" i="38" s="1"/>
  <c r="V204" i="38"/>
  <c r="V276" i="38" s="1"/>
  <c r="V348" i="38" s="1"/>
  <c r="V420" i="38" s="1"/>
  <c r="V232" i="38"/>
  <c r="V304" i="38" s="1"/>
  <c r="V376" i="38" s="1"/>
  <c r="V448" i="38" s="1"/>
  <c r="V219" i="38"/>
  <c r="V291" i="38" s="1"/>
  <c r="V363" i="38" s="1"/>
  <c r="V435" i="38" s="1"/>
  <c r="V220" i="38"/>
  <c r="V292" i="38" s="1"/>
  <c r="V364" i="38" s="1"/>
  <c r="V436" i="38" s="1"/>
  <c r="V223" i="38"/>
  <c r="V295" i="38" s="1"/>
  <c r="V367" i="38" s="1"/>
  <c r="V439" i="38" s="1"/>
  <c r="V222" i="38"/>
  <c r="V294" i="38" s="1"/>
  <c r="V366" i="38" s="1"/>
  <c r="V438" i="38" s="1"/>
  <c r="V172" i="38"/>
  <c r="V244" i="38" s="1"/>
  <c r="V316" i="38" s="1"/>
  <c r="V388" i="38" s="1"/>
  <c r="V226" i="38"/>
  <c r="V298" i="38" s="1"/>
  <c r="V370" i="38" s="1"/>
  <c r="V442" i="38" s="1"/>
  <c r="V200" i="38"/>
  <c r="V272" i="38" s="1"/>
  <c r="V344" i="38" s="1"/>
  <c r="V416" i="38" s="1"/>
  <c r="V176" i="38"/>
  <c r="V248" i="38" s="1"/>
  <c r="V320" i="38" s="1"/>
  <c r="V392" i="38" s="1"/>
  <c r="V189" i="38"/>
  <c r="V261" i="38" s="1"/>
  <c r="V333" i="38" s="1"/>
  <c r="V405" i="38" s="1"/>
  <c r="V224" i="38"/>
  <c r="V296" i="38" s="1"/>
  <c r="V368" i="38" s="1"/>
  <c r="V440" i="38" s="1"/>
  <c r="V181" i="38"/>
  <c r="V253" i="38" s="1"/>
  <c r="V325" i="38" s="1"/>
  <c r="V397" i="38" s="1"/>
  <c r="V193" i="38"/>
  <c r="V265" i="38" s="1"/>
  <c r="V337" i="38" s="1"/>
  <c r="V409" i="38" s="1"/>
  <c r="V180" i="38"/>
  <c r="V252" i="38" s="1"/>
  <c r="V324" i="38" s="1"/>
  <c r="V396" i="38" s="1"/>
  <c r="V183" i="38"/>
  <c r="V255" i="38" s="1"/>
  <c r="V327" i="38" s="1"/>
  <c r="V399" i="38" s="1"/>
  <c r="V179" i="38"/>
  <c r="V251" i="38" s="1"/>
  <c r="V323" i="38" s="1"/>
  <c r="V395" i="38" s="1"/>
  <c r="V207" i="38"/>
  <c r="V279" i="38" s="1"/>
  <c r="V351" i="38" s="1"/>
  <c r="V423" i="38" s="1"/>
  <c r="V206" i="38"/>
  <c r="V278" i="38" s="1"/>
  <c r="V350" i="38" s="1"/>
  <c r="V422" i="38" s="1"/>
  <c r="V186" i="38"/>
  <c r="V258" i="38" s="1"/>
  <c r="V330" i="38" s="1"/>
  <c r="V402" i="38" s="1"/>
  <c r="V192" i="38"/>
  <c r="V264" i="38" s="1"/>
  <c r="V336" i="38" s="1"/>
  <c r="V408" i="38" s="1"/>
  <c r="V182" i="38"/>
  <c r="V254" i="38" s="1"/>
  <c r="V326" i="38" s="1"/>
  <c r="V398" i="38" s="1"/>
  <c r="V210" i="38"/>
  <c r="V282" i="38" s="1"/>
  <c r="V354" i="38" s="1"/>
  <c r="V426" i="38" s="1"/>
  <c r="V184" i="38"/>
  <c r="V256" i="38" s="1"/>
  <c r="V328" i="38" s="1"/>
  <c r="V400" i="38" s="1"/>
  <c r="V235" i="38"/>
  <c r="V307" i="38" s="1"/>
  <c r="V379" i="38" s="1"/>
  <c r="V451" i="38" s="1"/>
  <c r="V215" i="38"/>
  <c r="V287" i="38" s="1"/>
  <c r="V359" i="38" s="1"/>
  <c r="V431" i="38" s="1"/>
  <c r="V171" i="38"/>
  <c r="V243" i="38" s="1"/>
  <c r="V315" i="38" s="1"/>
  <c r="V387" i="38" s="1"/>
  <c r="V198" i="38"/>
  <c r="V270" i="38" s="1"/>
  <c r="V342" i="38" s="1"/>
  <c r="V414" i="38" s="1"/>
  <c r="V178" i="38"/>
  <c r="V250" i="38" s="1"/>
  <c r="V322" i="38" s="1"/>
  <c r="V394" i="38" s="1"/>
  <c r="V238" i="38"/>
  <c r="V310" i="38" s="1"/>
  <c r="V382" i="38" s="1"/>
  <c r="V454" i="38" s="1"/>
  <c r="V218" i="38"/>
  <c r="V290" i="38" s="1"/>
  <c r="V362" i="38" s="1"/>
  <c r="V434" i="38" s="1"/>
  <c r="V188" i="38"/>
  <c r="V260" i="38" s="1"/>
  <c r="V332" i="38" s="1"/>
  <c r="V404" i="38" s="1"/>
  <c r="V216" i="38"/>
  <c r="V288" i="38" s="1"/>
  <c r="V360" i="38" s="1"/>
  <c r="V432" i="38" s="1"/>
  <c r="V203" i="38"/>
  <c r="V275" i="38" s="1"/>
  <c r="V347" i="38" s="1"/>
  <c r="V419" i="38" s="1"/>
  <c r="V233" i="38"/>
  <c r="V305" i="38" s="1"/>
  <c r="V377" i="38" s="1"/>
  <c r="V449" i="38" s="1"/>
  <c r="V170" i="38"/>
  <c r="V242" i="38" s="1"/>
  <c r="V314" i="38" s="1"/>
  <c r="V386" i="38" s="1"/>
  <c r="V197" i="38"/>
  <c r="V269" i="38" s="1"/>
  <c r="V341" i="38" s="1"/>
  <c r="V413" i="38" s="1"/>
  <c r="V177" i="38"/>
  <c r="V249" i="38" s="1"/>
  <c r="V321" i="38" s="1"/>
  <c r="V393" i="38" s="1"/>
  <c r="V227" i="38"/>
  <c r="V299" i="38" s="1"/>
  <c r="V371" i="38" s="1"/>
  <c r="V443" i="38" s="1"/>
  <c r="H309" i="36"/>
  <c r="H381" i="36" s="1"/>
  <c r="H453" i="36" s="1"/>
  <c r="H301" i="36"/>
  <c r="H373" i="36" s="1"/>
  <c r="H445" i="36" s="1"/>
  <c r="H293" i="36"/>
  <c r="H365" i="36" s="1"/>
  <c r="H437" i="36" s="1"/>
  <c r="H285" i="36"/>
  <c r="H357" i="36" s="1"/>
  <c r="H429" i="36" s="1"/>
  <c r="H277" i="36"/>
  <c r="H349" i="36" s="1"/>
  <c r="H421" i="36" s="1"/>
  <c r="H269" i="36"/>
  <c r="H341" i="36" s="1"/>
  <c r="H413" i="36" s="1"/>
  <c r="H261" i="36"/>
  <c r="H333" i="36" s="1"/>
  <c r="H405" i="36" s="1"/>
  <c r="H253" i="36"/>
  <c r="H325" i="36" s="1"/>
  <c r="H397" i="36" s="1"/>
  <c r="H245" i="36"/>
  <c r="H317" i="36" s="1"/>
  <c r="H389" i="36" s="1"/>
  <c r="H307" i="36"/>
  <c r="H379" i="36" s="1"/>
  <c r="H451" i="36" s="1"/>
  <c r="H299" i="36"/>
  <c r="H371" i="36" s="1"/>
  <c r="H443" i="36" s="1"/>
  <c r="H291" i="36"/>
  <c r="H363" i="36" s="1"/>
  <c r="H435" i="36" s="1"/>
  <c r="H283" i="36"/>
  <c r="H355" i="36" s="1"/>
  <c r="H427" i="36" s="1"/>
  <c r="H275" i="36"/>
  <c r="H347" i="36" s="1"/>
  <c r="H419" i="36" s="1"/>
  <c r="H267" i="36"/>
  <c r="H339" i="36" s="1"/>
  <c r="H411" i="36" s="1"/>
  <c r="H259" i="36"/>
  <c r="H331" i="36" s="1"/>
  <c r="H403" i="36" s="1"/>
  <c r="H251" i="36"/>
  <c r="H323" i="36" s="1"/>
  <c r="H395" i="36" s="1"/>
  <c r="H243" i="36"/>
  <c r="H315" i="36" s="1"/>
  <c r="H387" i="36" s="1"/>
  <c r="AU80" i="11"/>
  <c r="AU152" i="11" s="1"/>
  <c r="AU452" i="11" s="1"/>
  <c r="AQ80" i="11"/>
  <c r="AQ152" i="11" s="1"/>
  <c r="AQ452" i="11" s="1"/>
  <c r="AL80" i="11"/>
  <c r="AL152" i="11" s="1"/>
  <c r="AL236" i="11" s="1"/>
  <c r="AL308" i="11" s="1"/>
  <c r="AL380" i="11" s="1"/>
  <c r="AL452" i="11" s="1"/>
  <c r="AH80" i="11"/>
  <c r="AH152" i="11" s="1"/>
  <c r="AH236" i="11" s="1"/>
  <c r="AH308" i="11" s="1"/>
  <c r="AH380" i="11" s="1"/>
  <c r="AH452" i="11" s="1"/>
  <c r="AT80" i="11"/>
  <c r="AT152" i="11" s="1"/>
  <c r="AK80" i="11"/>
  <c r="AK152" i="11" s="1"/>
  <c r="AK236" i="11" s="1"/>
  <c r="AK308" i="11" s="1"/>
  <c r="AK380" i="11" s="1"/>
  <c r="AK452" i="11" s="1"/>
  <c r="BB80" i="11"/>
  <c r="BB152" i="11" s="1"/>
  <c r="AS80" i="11"/>
  <c r="AS152" i="11" s="1"/>
  <c r="AS452" i="11" s="1"/>
  <c r="AO80" i="11"/>
  <c r="AX80" i="11" s="1"/>
  <c r="AX152" i="11" s="1"/>
  <c r="AX236" i="11" s="1"/>
  <c r="AX308" i="11" s="1"/>
  <c r="AX380" i="11" s="1"/>
  <c r="AX452" i="11" s="1"/>
  <c r="AJ80" i="11"/>
  <c r="AJ152" i="11" s="1"/>
  <c r="AJ236" i="11" s="1"/>
  <c r="AJ308" i="11" s="1"/>
  <c r="AJ380" i="11" s="1"/>
  <c r="AJ452" i="11" s="1"/>
  <c r="BA80" i="11"/>
  <c r="BA152" i="11" s="1"/>
  <c r="AR80" i="11"/>
  <c r="AR152" i="11" s="1"/>
  <c r="AR452" i="11" s="1"/>
  <c r="AN80" i="11"/>
  <c r="AN152" i="11" s="1"/>
  <c r="AN236" i="11" s="1"/>
  <c r="AN308" i="11" s="1"/>
  <c r="AN380" i="11" s="1"/>
  <c r="AN452" i="11" s="1"/>
  <c r="AI80" i="11"/>
  <c r="AU72" i="11"/>
  <c r="AU144" i="11" s="1"/>
  <c r="AU444" i="11" s="1"/>
  <c r="AQ72" i="11"/>
  <c r="AQ144" i="11" s="1"/>
  <c r="AQ444" i="11" s="1"/>
  <c r="AL72" i="11"/>
  <c r="AL144" i="11" s="1"/>
  <c r="AL228" i="11" s="1"/>
  <c r="AL300" i="11" s="1"/>
  <c r="AL372" i="11" s="1"/>
  <c r="AL444" i="11" s="1"/>
  <c r="AH72" i="11"/>
  <c r="AH144" i="11" s="1"/>
  <c r="AH228" i="11" s="1"/>
  <c r="AH300" i="11" s="1"/>
  <c r="AH372" i="11" s="1"/>
  <c r="AH444" i="11" s="1"/>
  <c r="AT72" i="11"/>
  <c r="AT144" i="11" s="1"/>
  <c r="AK72" i="11"/>
  <c r="AK144" i="11" s="1"/>
  <c r="AK228" i="11" s="1"/>
  <c r="AK300" i="11" s="1"/>
  <c r="AK372" i="11" s="1"/>
  <c r="AK444" i="11" s="1"/>
  <c r="BB72" i="11"/>
  <c r="BB144" i="11" s="1"/>
  <c r="AS72" i="11"/>
  <c r="AS144" i="11" s="1"/>
  <c r="AS444" i="11" s="1"/>
  <c r="AO72" i="11"/>
  <c r="AX72" i="11" s="1"/>
  <c r="AX144" i="11" s="1"/>
  <c r="AX228" i="11" s="1"/>
  <c r="AX300" i="11" s="1"/>
  <c r="AX372" i="11" s="1"/>
  <c r="AX444" i="11" s="1"/>
  <c r="AJ72" i="11"/>
  <c r="AJ144" i="11" s="1"/>
  <c r="AJ228" i="11" s="1"/>
  <c r="AJ300" i="11" s="1"/>
  <c r="AJ372" i="11" s="1"/>
  <c r="AJ444" i="11" s="1"/>
  <c r="BA72" i="11"/>
  <c r="BA144" i="11" s="1"/>
  <c r="AR72" i="11"/>
  <c r="AR144" i="11" s="1"/>
  <c r="AR444" i="11" s="1"/>
  <c r="AN72" i="11"/>
  <c r="AN144" i="11" s="1"/>
  <c r="AN228" i="11" s="1"/>
  <c r="AN300" i="11" s="1"/>
  <c r="AN372" i="11" s="1"/>
  <c r="AN444" i="11" s="1"/>
  <c r="AI72" i="11"/>
  <c r="AU64" i="11"/>
  <c r="AU136" i="11" s="1"/>
  <c r="AU436" i="11" s="1"/>
  <c r="AQ64" i="11"/>
  <c r="AQ136" i="11" s="1"/>
  <c r="AQ436" i="11" s="1"/>
  <c r="AL64" i="11"/>
  <c r="AL136" i="11" s="1"/>
  <c r="AL220" i="11" s="1"/>
  <c r="AL292" i="11" s="1"/>
  <c r="AL364" i="11" s="1"/>
  <c r="AL436" i="11" s="1"/>
  <c r="AH64" i="11"/>
  <c r="AH136" i="11" s="1"/>
  <c r="AH220" i="11" s="1"/>
  <c r="AH292" i="11" s="1"/>
  <c r="AH364" i="11" s="1"/>
  <c r="AH436" i="11" s="1"/>
  <c r="AT64" i="11"/>
  <c r="AT136" i="11" s="1"/>
  <c r="AK64" i="11"/>
  <c r="AK136" i="11" s="1"/>
  <c r="AK220" i="11" s="1"/>
  <c r="AK292" i="11" s="1"/>
  <c r="AK364" i="11" s="1"/>
  <c r="AK436" i="11" s="1"/>
  <c r="BB64" i="11"/>
  <c r="BB136" i="11" s="1"/>
  <c r="AS64" i="11"/>
  <c r="AS136" i="11" s="1"/>
  <c r="AS436" i="11" s="1"/>
  <c r="AO64" i="11"/>
  <c r="AX64" i="11" s="1"/>
  <c r="AX136" i="11" s="1"/>
  <c r="AX220" i="11" s="1"/>
  <c r="AX292" i="11" s="1"/>
  <c r="AX364" i="11" s="1"/>
  <c r="AX436" i="11" s="1"/>
  <c r="AJ64" i="11"/>
  <c r="AJ136" i="11" s="1"/>
  <c r="AJ220" i="11" s="1"/>
  <c r="AJ292" i="11" s="1"/>
  <c r="AJ364" i="11" s="1"/>
  <c r="AJ436" i="11" s="1"/>
  <c r="BA64" i="11"/>
  <c r="BA136" i="11" s="1"/>
  <c r="AR64" i="11"/>
  <c r="AR136" i="11" s="1"/>
  <c r="AR436" i="11" s="1"/>
  <c r="AN64" i="11"/>
  <c r="AN136" i="11" s="1"/>
  <c r="AN220" i="11" s="1"/>
  <c r="AN292" i="11" s="1"/>
  <c r="AN364" i="11" s="1"/>
  <c r="AN436" i="11" s="1"/>
  <c r="AI64" i="11"/>
  <c r="AU56" i="11"/>
  <c r="AU128" i="11" s="1"/>
  <c r="AU428" i="11" s="1"/>
  <c r="AQ56" i="11"/>
  <c r="AQ128" i="11" s="1"/>
  <c r="AQ428" i="11" s="1"/>
  <c r="AL56" i="11"/>
  <c r="AL128" i="11" s="1"/>
  <c r="AL212" i="11" s="1"/>
  <c r="AL284" i="11" s="1"/>
  <c r="AL356" i="11" s="1"/>
  <c r="AL428" i="11" s="1"/>
  <c r="AH56" i="11"/>
  <c r="AH128" i="11" s="1"/>
  <c r="AH212" i="11" s="1"/>
  <c r="AH284" i="11" s="1"/>
  <c r="AH356" i="11" s="1"/>
  <c r="AH428" i="11" s="1"/>
  <c r="AT56" i="11"/>
  <c r="AT128" i="11" s="1"/>
  <c r="AK56" i="11"/>
  <c r="AK128" i="11" s="1"/>
  <c r="AK212" i="11" s="1"/>
  <c r="AK284" i="11" s="1"/>
  <c r="AK356" i="11" s="1"/>
  <c r="AK428" i="11" s="1"/>
  <c r="BB56" i="11"/>
  <c r="BB128" i="11" s="1"/>
  <c r="AS56" i="11"/>
  <c r="AS128" i="11" s="1"/>
  <c r="AS428" i="11" s="1"/>
  <c r="AO56" i="11"/>
  <c r="AX56" i="11" s="1"/>
  <c r="AX128" i="11" s="1"/>
  <c r="AX212" i="11" s="1"/>
  <c r="AX284" i="11" s="1"/>
  <c r="AX356" i="11" s="1"/>
  <c r="AX428" i="11" s="1"/>
  <c r="AJ56" i="11"/>
  <c r="AJ128" i="11" s="1"/>
  <c r="AJ212" i="11" s="1"/>
  <c r="AJ284" i="11" s="1"/>
  <c r="AJ356" i="11" s="1"/>
  <c r="AJ428" i="11" s="1"/>
  <c r="BA56" i="11"/>
  <c r="BA128" i="11" s="1"/>
  <c r="AR56" i="11"/>
  <c r="AR128" i="11" s="1"/>
  <c r="AR428" i="11" s="1"/>
  <c r="AN56" i="11"/>
  <c r="AN128" i="11" s="1"/>
  <c r="AN212" i="11" s="1"/>
  <c r="AN284" i="11" s="1"/>
  <c r="AN356" i="11" s="1"/>
  <c r="AN428" i="11" s="1"/>
  <c r="AI56" i="11"/>
  <c r="AU48" i="11"/>
  <c r="AU120" i="11" s="1"/>
  <c r="AU420" i="11" s="1"/>
  <c r="AQ48" i="11"/>
  <c r="AQ120" i="11" s="1"/>
  <c r="AQ420" i="11" s="1"/>
  <c r="AL48" i="11"/>
  <c r="AL120" i="11" s="1"/>
  <c r="AL204" i="11" s="1"/>
  <c r="AL276" i="11" s="1"/>
  <c r="AL348" i="11" s="1"/>
  <c r="AL420" i="11" s="1"/>
  <c r="AH48" i="11"/>
  <c r="AH120" i="11" s="1"/>
  <c r="AH204" i="11" s="1"/>
  <c r="AH276" i="11" s="1"/>
  <c r="AH348" i="11" s="1"/>
  <c r="AH420" i="11" s="1"/>
  <c r="AT48" i="11"/>
  <c r="AT120" i="11" s="1"/>
  <c r="AK48" i="11"/>
  <c r="AK120" i="11" s="1"/>
  <c r="AK204" i="11" s="1"/>
  <c r="AK276" i="11" s="1"/>
  <c r="AK348" i="11" s="1"/>
  <c r="AK420" i="11" s="1"/>
  <c r="BB48" i="11"/>
  <c r="BB120" i="11" s="1"/>
  <c r="AS48" i="11"/>
  <c r="AS120" i="11" s="1"/>
  <c r="AS420" i="11" s="1"/>
  <c r="AO48" i="11"/>
  <c r="AX48" i="11" s="1"/>
  <c r="AX120" i="11" s="1"/>
  <c r="AX204" i="11" s="1"/>
  <c r="AX276" i="11" s="1"/>
  <c r="AX348" i="11" s="1"/>
  <c r="AX420" i="11" s="1"/>
  <c r="AJ48" i="11"/>
  <c r="AJ120" i="11" s="1"/>
  <c r="AJ204" i="11" s="1"/>
  <c r="AJ276" i="11" s="1"/>
  <c r="AJ348" i="11" s="1"/>
  <c r="AJ420" i="11" s="1"/>
  <c r="BA48" i="11"/>
  <c r="BA120" i="11" s="1"/>
  <c r="AR48" i="11"/>
  <c r="AR120" i="11" s="1"/>
  <c r="AR420" i="11" s="1"/>
  <c r="AN48" i="11"/>
  <c r="AN120" i="11" s="1"/>
  <c r="AN204" i="11" s="1"/>
  <c r="AN276" i="11" s="1"/>
  <c r="AN348" i="11" s="1"/>
  <c r="AN420" i="11" s="1"/>
  <c r="AI48" i="11"/>
  <c r="AU32" i="11"/>
  <c r="AU104" i="11" s="1"/>
  <c r="AU404" i="11" s="1"/>
  <c r="AQ32" i="11"/>
  <c r="AQ104" i="11" s="1"/>
  <c r="AQ404" i="11" s="1"/>
  <c r="AL32" i="11"/>
  <c r="AL104" i="11" s="1"/>
  <c r="AL188" i="11" s="1"/>
  <c r="AL260" i="11" s="1"/>
  <c r="AL332" i="11" s="1"/>
  <c r="AL404" i="11" s="1"/>
  <c r="AH32" i="11"/>
  <c r="AH104" i="11" s="1"/>
  <c r="AH188" i="11" s="1"/>
  <c r="AH260" i="11" s="1"/>
  <c r="AH332" i="11" s="1"/>
  <c r="AH404" i="11" s="1"/>
  <c r="AT32" i="11"/>
  <c r="AT104" i="11" s="1"/>
  <c r="AK32" i="11"/>
  <c r="AK104" i="11" s="1"/>
  <c r="AK188" i="11" s="1"/>
  <c r="AK260" i="11" s="1"/>
  <c r="AK332" i="11" s="1"/>
  <c r="AK404" i="11" s="1"/>
  <c r="BB32" i="11"/>
  <c r="BB104" i="11" s="1"/>
  <c r="AS32" i="11"/>
  <c r="AS104" i="11" s="1"/>
  <c r="AS404" i="11" s="1"/>
  <c r="AO32" i="11"/>
  <c r="AX32" i="11" s="1"/>
  <c r="AX104" i="11" s="1"/>
  <c r="AX188" i="11" s="1"/>
  <c r="AX260" i="11" s="1"/>
  <c r="AX332" i="11" s="1"/>
  <c r="AX404" i="11" s="1"/>
  <c r="AJ32" i="11"/>
  <c r="AJ104" i="11" s="1"/>
  <c r="AJ188" i="11" s="1"/>
  <c r="AJ260" i="11" s="1"/>
  <c r="AJ332" i="11" s="1"/>
  <c r="AJ404" i="11" s="1"/>
  <c r="BA32" i="11"/>
  <c r="BA104" i="11" s="1"/>
  <c r="AR32" i="11"/>
  <c r="AR104" i="11" s="1"/>
  <c r="AR404" i="11" s="1"/>
  <c r="AN32" i="11"/>
  <c r="AN104" i="11" s="1"/>
  <c r="AN188" i="11" s="1"/>
  <c r="AN260" i="11" s="1"/>
  <c r="AN332" i="11" s="1"/>
  <c r="AN404" i="11" s="1"/>
  <c r="AI32" i="11"/>
  <c r="AU24" i="11"/>
  <c r="AU96" i="11" s="1"/>
  <c r="AU396" i="11" s="1"/>
  <c r="AQ24" i="11"/>
  <c r="AQ96" i="11" s="1"/>
  <c r="AQ396" i="11" s="1"/>
  <c r="AL24" i="11"/>
  <c r="AL96" i="11" s="1"/>
  <c r="AL180" i="11" s="1"/>
  <c r="AL252" i="11" s="1"/>
  <c r="AL324" i="11" s="1"/>
  <c r="AL396" i="11" s="1"/>
  <c r="AH24" i="11"/>
  <c r="AH96" i="11" s="1"/>
  <c r="AT24" i="11"/>
  <c r="AT96" i="11" s="1"/>
  <c r="AK24" i="11"/>
  <c r="AK96" i="11" s="1"/>
  <c r="AK180" i="11" s="1"/>
  <c r="AK252" i="11" s="1"/>
  <c r="AK324" i="11" s="1"/>
  <c r="AK396" i="11" s="1"/>
  <c r="BB24" i="11"/>
  <c r="BB96" i="11" s="1"/>
  <c r="AS24" i="11"/>
  <c r="AS96" i="11" s="1"/>
  <c r="AS396" i="11" s="1"/>
  <c r="AO24" i="11"/>
  <c r="AX24" i="11" s="1"/>
  <c r="AX96" i="11" s="1"/>
  <c r="AX180" i="11" s="1"/>
  <c r="AX252" i="11" s="1"/>
  <c r="AX324" i="11" s="1"/>
  <c r="AX396" i="11" s="1"/>
  <c r="AJ24" i="11"/>
  <c r="AJ96" i="11" s="1"/>
  <c r="AJ180" i="11" s="1"/>
  <c r="AJ252" i="11" s="1"/>
  <c r="AJ324" i="11" s="1"/>
  <c r="AJ396" i="11" s="1"/>
  <c r="BA24" i="11"/>
  <c r="BA96" i="11" s="1"/>
  <c r="AR24" i="11"/>
  <c r="AR96" i="11" s="1"/>
  <c r="AR396" i="11" s="1"/>
  <c r="AN24" i="11"/>
  <c r="AN96" i="11" s="1"/>
  <c r="AN180" i="11" s="1"/>
  <c r="AN252" i="11" s="1"/>
  <c r="AN324" i="11" s="1"/>
  <c r="AN396" i="11" s="1"/>
  <c r="AI24" i="11"/>
  <c r="BB18" i="11"/>
  <c r="BB90" i="11" s="1"/>
  <c r="AS18" i="11"/>
  <c r="AS90" i="11" s="1"/>
  <c r="AS390" i="11" s="1"/>
  <c r="AO18" i="11"/>
  <c r="AX18" i="11" s="1"/>
  <c r="AX90" i="11" s="1"/>
  <c r="AX174" i="11" s="1"/>
  <c r="AX246" i="11" s="1"/>
  <c r="AX318" i="11" s="1"/>
  <c r="AX390" i="11" s="1"/>
  <c r="AJ18" i="11"/>
  <c r="AJ90" i="11" s="1"/>
  <c r="AJ174" i="11" s="1"/>
  <c r="AJ246" i="11" s="1"/>
  <c r="AJ318" i="11" s="1"/>
  <c r="AJ390" i="11" s="1"/>
  <c r="BA18" i="11"/>
  <c r="BA90" i="11" s="1"/>
  <c r="AR18" i="11"/>
  <c r="AR90" i="11" s="1"/>
  <c r="AR390" i="11" s="1"/>
  <c r="AN18" i="11"/>
  <c r="AN90" i="11" s="1"/>
  <c r="AN174" i="11" s="1"/>
  <c r="AN246" i="11" s="1"/>
  <c r="AN318" i="11" s="1"/>
  <c r="AN390" i="11" s="1"/>
  <c r="AI18" i="11"/>
  <c r="AU18" i="11"/>
  <c r="AU90" i="11" s="1"/>
  <c r="AU390" i="11" s="1"/>
  <c r="AQ18" i="11"/>
  <c r="AQ90" i="11" s="1"/>
  <c r="AQ390" i="11" s="1"/>
  <c r="AL18" i="11"/>
  <c r="AL90" i="11" s="1"/>
  <c r="AL174" i="11" s="1"/>
  <c r="AL246" i="11" s="1"/>
  <c r="AL318" i="11" s="1"/>
  <c r="AL390" i="11" s="1"/>
  <c r="AH18" i="11"/>
  <c r="AH90" i="11" s="1"/>
  <c r="AT18" i="11"/>
  <c r="AT90" i="11" s="1"/>
  <c r="AK18" i="11"/>
  <c r="AK90" i="11" s="1"/>
  <c r="AK174" i="11" s="1"/>
  <c r="AK246" i="11" s="1"/>
  <c r="AK318" i="11" s="1"/>
  <c r="AK390" i="11" s="1"/>
  <c r="AU84" i="11"/>
  <c r="AU156" i="11" s="1"/>
  <c r="AU456" i="11" s="1"/>
  <c r="AQ84" i="11"/>
  <c r="AQ156" i="11" s="1"/>
  <c r="AQ456" i="11" s="1"/>
  <c r="AL84" i="11"/>
  <c r="AL156" i="11" s="1"/>
  <c r="AL240" i="11" s="1"/>
  <c r="AL312" i="11" s="1"/>
  <c r="AL384" i="11" s="1"/>
  <c r="AL456" i="11" s="1"/>
  <c r="AH84" i="11"/>
  <c r="AH156" i="11" s="1"/>
  <c r="AH240" i="11" s="1"/>
  <c r="AH312" i="11" s="1"/>
  <c r="AH384" i="11" s="1"/>
  <c r="AH456" i="11" s="1"/>
  <c r="AT84" i="11"/>
  <c r="AT156" i="11" s="1"/>
  <c r="AK84" i="11"/>
  <c r="AK156" i="11" s="1"/>
  <c r="AK240" i="11" s="1"/>
  <c r="AK312" i="11" s="1"/>
  <c r="AK384" i="11" s="1"/>
  <c r="AK456" i="11" s="1"/>
  <c r="BB84" i="11"/>
  <c r="BB156" i="11" s="1"/>
  <c r="AS84" i="11"/>
  <c r="AS156" i="11" s="1"/>
  <c r="AS456" i="11" s="1"/>
  <c r="AO84" i="11"/>
  <c r="AX84" i="11" s="1"/>
  <c r="AX156" i="11" s="1"/>
  <c r="AX240" i="11" s="1"/>
  <c r="AX312" i="11" s="1"/>
  <c r="AX384" i="11" s="1"/>
  <c r="AX456" i="11" s="1"/>
  <c r="AJ84" i="11"/>
  <c r="AJ156" i="11" s="1"/>
  <c r="AJ240" i="11" s="1"/>
  <c r="AJ312" i="11" s="1"/>
  <c r="AJ384" i="11" s="1"/>
  <c r="AJ456" i="11" s="1"/>
  <c r="BA84" i="11"/>
  <c r="BA156" i="11" s="1"/>
  <c r="AR84" i="11"/>
  <c r="AR156" i="11" s="1"/>
  <c r="AR456" i="11" s="1"/>
  <c r="AN84" i="11"/>
  <c r="AN156" i="11" s="1"/>
  <c r="AN240" i="11" s="1"/>
  <c r="AN312" i="11" s="1"/>
  <c r="AN384" i="11" s="1"/>
  <c r="AN456" i="11" s="1"/>
  <c r="AI84" i="11"/>
  <c r="AU76" i="11"/>
  <c r="AU148" i="11" s="1"/>
  <c r="AU448" i="11" s="1"/>
  <c r="AQ76" i="11"/>
  <c r="AQ148" i="11" s="1"/>
  <c r="AQ448" i="11" s="1"/>
  <c r="AL76" i="11"/>
  <c r="AL148" i="11" s="1"/>
  <c r="AL232" i="11" s="1"/>
  <c r="AL304" i="11" s="1"/>
  <c r="AL376" i="11" s="1"/>
  <c r="AL448" i="11" s="1"/>
  <c r="AH76" i="11"/>
  <c r="AH148" i="11" s="1"/>
  <c r="AH232" i="11" s="1"/>
  <c r="AH304" i="11" s="1"/>
  <c r="AH376" i="11" s="1"/>
  <c r="AH448" i="11" s="1"/>
  <c r="AT76" i="11"/>
  <c r="AT148" i="11" s="1"/>
  <c r="AK76" i="11"/>
  <c r="AK148" i="11" s="1"/>
  <c r="AK232" i="11" s="1"/>
  <c r="AK304" i="11" s="1"/>
  <c r="AK376" i="11" s="1"/>
  <c r="AK448" i="11" s="1"/>
  <c r="BB76" i="11"/>
  <c r="BB148" i="11" s="1"/>
  <c r="AS76" i="11"/>
  <c r="AS148" i="11" s="1"/>
  <c r="AS448" i="11" s="1"/>
  <c r="AO76" i="11"/>
  <c r="AX76" i="11" s="1"/>
  <c r="AX148" i="11" s="1"/>
  <c r="AX232" i="11" s="1"/>
  <c r="AX304" i="11" s="1"/>
  <c r="AX376" i="11" s="1"/>
  <c r="AX448" i="11" s="1"/>
  <c r="AJ76" i="11"/>
  <c r="AJ148" i="11" s="1"/>
  <c r="AJ232" i="11" s="1"/>
  <c r="AJ304" i="11" s="1"/>
  <c r="AJ376" i="11" s="1"/>
  <c r="AJ448" i="11" s="1"/>
  <c r="BA76" i="11"/>
  <c r="BA148" i="11" s="1"/>
  <c r="AR76" i="11"/>
  <c r="AR148" i="11" s="1"/>
  <c r="AR448" i="11" s="1"/>
  <c r="AN76" i="11"/>
  <c r="AN148" i="11" s="1"/>
  <c r="AN232" i="11" s="1"/>
  <c r="AN304" i="11" s="1"/>
  <c r="AN376" i="11" s="1"/>
  <c r="AN448" i="11" s="1"/>
  <c r="AI76" i="11"/>
  <c r="AU68" i="11"/>
  <c r="AU140" i="11" s="1"/>
  <c r="AU440" i="11" s="1"/>
  <c r="AQ68" i="11"/>
  <c r="AQ140" i="11" s="1"/>
  <c r="AQ440" i="11" s="1"/>
  <c r="AL68" i="11"/>
  <c r="AL140" i="11" s="1"/>
  <c r="AL224" i="11" s="1"/>
  <c r="AL296" i="11" s="1"/>
  <c r="AL368" i="11" s="1"/>
  <c r="AL440" i="11" s="1"/>
  <c r="AH68" i="11"/>
  <c r="AH140" i="11" s="1"/>
  <c r="AH224" i="11" s="1"/>
  <c r="AH296" i="11" s="1"/>
  <c r="AH368" i="11" s="1"/>
  <c r="AH440" i="11" s="1"/>
  <c r="AT68" i="11"/>
  <c r="AT140" i="11" s="1"/>
  <c r="AK68" i="11"/>
  <c r="AK140" i="11" s="1"/>
  <c r="AK224" i="11" s="1"/>
  <c r="AK296" i="11" s="1"/>
  <c r="AK368" i="11" s="1"/>
  <c r="AK440" i="11" s="1"/>
  <c r="BB68" i="11"/>
  <c r="BB140" i="11" s="1"/>
  <c r="AS68" i="11"/>
  <c r="AS140" i="11" s="1"/>
  <c r="AS440" i="11" s="1"/>
  <c r="AO68" i="11"/>
  <c r="AX68" i="11" s="1"/>
  <c r="AX140" i="11" s="1"/>
  <c r="AX224" i="11" s="1"/>
  <c r="AX296" i="11" s="1"/>
  <c r="AX368" i="11" s="1"/>
  <c r="AX440" i="11" s="1"/>
  <c r="AJ68" i="11"/>
  <c r="AJ140" i="11" s="1"/>
  <c r="AJ224" i="11" s="1"/>
  <c r="AJ296" i="11" s="1"/>
  <c r="AJ368" i="11" s="1"/>
  <c r="AJ440" i="11" s="1"/>
  <c r="BA68" i="11"/>
  <c r="BA140" i="11" s="1"/>
  <c r="AR68" i="11"/>
  <c r="AR140" i="11" s="1"/>
  <c r="AR440" i="11" s="1"/>
  <c r="AN68" i="11"/>
  <c r="AN140" i="11" s="1"/>
  <c r="AN224" i="11" s="1"/>
  <c r="AN296" i="11" s="1"/>
  <c r="AN368" i="11" s="1"/>
  <c r="AN440" i="11" s="1"/>
  <c r="AI68" i="11"/>
  <c r="BB14" i="11"/>
  <c r="BB86" i="11" s="1"/>
  <c r="AS14" i="11"/>
  <c r="AS86" i="11" s="1"/>
  <c r="AS386" i="11" s="1"/>
  <c r="AO14" i="11"/>
  <c r="AX14" i="11" s="1"/>
  <c r="AX86" i="11" s="1"/>
  <c r="AX170" i="11" s="1"/>
  <c r="AX242" i="11" s="1"/>
  <c r="AX314" i="11" s="1"/>
  <c r="AX386" i="11" s="1"/>
  <c r="AJ14" i="11"/>
  <c r="AJ86" i="11" s="1"/>
  <c r="AJ170" i="11" s="1"/>
  <c r="AJ242" i="11" s="1"/>
  <c r="AJ314" i="11" s="1"/>
  <c r="AJ386" i="11" s="1"/>
  <c r="BA14" i="11"/>
  <c r="BA86" i="11" s="1"/>
  <c r="AR14" i="11"/>
  <c r="AR86" i="11" s="1"/>
  <c r="AR386" i="11" s="1"/>
  <c r="AN14" i="11"/>
  <c r="AN86" i="11" s="1"/>
  <c r="AN170" i="11" s="1"/>
  <c r="AN242" i="11" s="1"/>
  <c r="AN314" i="11" s="1"/>
  <c r="AN386" i="11" s="1"/>
  <c r="AI14" i="11"/>
  <c r="AU14" i="11"/>
  <c r="AU86" i="11" s="1"/>
  <c r="AU386" i="11" s="1"/>
  <c r="AQ14" i="11"/>
  <c r="AQ86" i="11" s="1"/>
  <c r="AQ386" i="11" s="1"/>
  <c r="AL14" i="11"/>
  <c r="AL86" i="11" s="1"/>
  <c r="AL170" i="11" s="1"/>
  <c r="AL242" i="11" s="1"/>
  <c r="AL314" i="11" s="1"/>
  <c r="AL386" i="11" s="1"/>
  <c r="AH14" i="11"/>
  <c r="AH86" i="11" s="1"/>
  <c r="AT14" i="11"/>
  <c r="AT86" i="11" s="1"/>
  <c r="AK14" i="11"/>
  <c r="AK86" i="11" s="1"/>
  <c r="AK170" i="11" s="1"/>
  <c r="AK242" i="11" s="1"/>
  <c r="AK314" i="11" s="1"/>
  <c r="AK386" i="11" s="1"/>
  <c r="AG395" i="36"/>
  <c r="AG251" i="36"/>
  <c r="AG323" i="36"/>
  <c r="AG179" i="36"/>
  <c r="AG95" i="36"/>
  <c r="AG23" i="36"/>
  <c r="AG397" i="36"/>
  <c r="AG181" i="36"/>
  <c r="AG253" i="36"/>
  <c r="AG325" i="36"/>
  <c r="AG25" i="36"/>
  <c r="AG97" i="36"/>
  <c r="AG401" i="36"/>
  <c r="AG185" i="36"/>
  <c r="AG257" i="36"/>
  <c r="AG329" i="36"/>
  <c r="AG29" i="36"/>
  <c r="AG101" i="36"/>
  <c r="AG405" i="36"/>
  <c r="AG333" i="36"/>
  <c r="AG189" i="36"/>
  <c r="AG261" i="36"/>
  <c r="AG33" i="36"/>
  <c r="AG105" i="36"/>
  <c r="AG409" i="36"/>
  <c r="AG337" i="36"/>
  <c r="AG193" i="36"/>
  <c r="AG265" i="36"/>
  <c r="AG37" i="36"/>
  <c r="AG109" i="36"/>
  <c r="AG413" i="36"/>
  <c r="AG341" i="36"/>
  <c r="AG197" i="36"/>
  <c r="AG269" i="36"/>
  <c r="AG41" i="36"/>
  <c r="AG113" i="36"/>
  <c r="AG417" i="36"/>
  <c r="AG345" i="36"/>
  <c r="AG201" i="36"/>
  <c r="AG273" i="36"/>
  <c r="AG45" i="36"/>
  <c r="AG117" i="36"/>
  <c r="AG421" i="36"/>
  <c r="AG349" i="36"/>
  <c r="AG205" i="36"/>
  <c r="AG277" i="36"/>
  <c r="AG49" i="36"/>
  <c r="AG121" i="36"/>
  <c r="AG425" i="36"/>
  <c r="AG353" i="36"/>
  <c r="AG209" i="36"/>
  <c r="AG281" i="36"/>
  <c r="AG53" i="36"/>
  <c r="AG125" i="36"/>
  <c r="AG429" i="36"/>
  <c r="AG357" i="36"/>
  <c r="AG213" i="36"/>
  <c r="AG285" i="36"/>
  <c r="AG57" i="36"/>
  <c r="AG129" i="36"/>
  <c r="AG433" i="36"/>
  <c r="AG361" i="36"/>
  <c r="AG217" i="36"/>
  <c r="AG289" i="36"/>
  <c r="AG61" i="36"/>
  <c r="AG133" i="36"/>
  <c r="AG437" i="36"/>
  <c r="AG365" i="36"/>
  <c r="AG221" i="36"/>
  <c r="AG293" i="36"/>
  <c r="AG137" i="36"/>
  <c r="AG65" i="36"/>
  <c r="AG441" i="36"/>
  <c r="AG369" i="36"/>
  <c r="AG225" i="36"/>
  <c r="AG297" i="36"/>
  <c r="AG141" i="36"/>
  <c r="AG69" i="36"/>
  <c r="AG445" i="36"/>
  <c r="AG373" i="36"/>
  <c r="AG229" i="36"/>
  <c r="AG301" i="36"/>
  <c r="AG145" i="36"/>
  <c r="AG73" i="36"/>
  <c r="AG449" i="36"/>
  <c r="AG377" i="36"/>
  <c r="AG233" i="36"/>
  <c r="AG305" i="36"/>
  <c r="AG149" i="36"/>
  <c r="AG77" i="36"/>
  <c r="AG453" i="36"/>
  <c r="AG381" i="36"/>
  <c r="AG237" i="36"/>
  <c r="AG309" i="36"/>
  <c r="AG153" i="36"/>
  <c r="AG81" i="36"/>
  <c r="AG389" i="36"/>
  <c r="AG173" i="36"/>
  <c r="AG245" i="36"/>
  <c r="AG317" i="36"/>
  <c r="AG17" i="36"/>
  <c r="AG89" i="36"/>
  <c r="AG394" i="36"/>
  <c r="AG250" i="36"/>
  <c r="AG178" i="36"/>
  <c r="AG322" i="36"/>
  <c r="AG94" i="36"/>
  <c r="AG22" i="36"/>
  <c r="AG397" i="38"/>
  <c r="AG325" i="38"/>
  <c r="AG253" i="38"/>
  <c r="AG181" i="38"/>
  <c r="AG97" i="38"/>
  <c r="AG25" i="38"/>
  <c r="AG401" i="38"/>
  <c r="AG329" i="38"/>
  <c r="AG257" i="38"/>
  <c r="AG185" i="38"/>
  <c r="AG101" i="38"/>
  <c r="AG29" i="38"/>
  <c r="AG405" i="38"/>
  <c r="AG333" i="38"/>
  <c r="AG261" i="38"/>
  <c r="AG189" i="38"/>
  <c r="AG105" i="38"/>
  <c r="AG33" i="38"/>
  <c r="AG409" i="38"/>
  <c r="AG337" i="38"/>
  <c r="AG265" i="38"/>
  <c r="AG193" i="38"/>
  <c r="AG109" i="38"/>
  <c r="AG37" i="38"/>
  <c r="AG413" i="38"/>
  <c r="AG341" i="38"/>
  <c r="AG269" i="38"/>
  <c r="AG197" i="38"/>
  <c r="AG113" i="38"/>
  <c r="AG41" i="38"/>
  <c r="AG417" i="38"/>
  <c r="AG345" i="38"/>
  <c r="AG273" i="38"/>
  <c r="AG201" i="38"/>
  <c r="AG117" i="38"/>
  <c r="AG45" i="38"/>
  <c r="AG421" i="38"/>
  <c r="AG349" i="38"/>
  <c r="AG277" i="38"/>
  <c r="AG205" i="38"/>
  <c r="AG121" i="38"/>
  <c r="AG49" i="38"/>
  <c r="AG425" i="38"/>
  <c r="AG353" i="38"/>
  <c r="AG281" i="38"/>
  <c r="AG209" i="38"/>
  <c r="AG125" i="38"/>
  <c r="AG53" i="38"/>
  <c r="AG429" i="38"/>
  <c r="AG357" i="38"/>
  <c r="AG285" i="38"/>
  <c r="AG213" i="38"/>
  <c r="AG129" i="38"/>
  <c r="AG57" i="38"/>
  <c r="AG433" i="38"/>
  <c r="AG361" i="38"/>
  <c r="AG289" i="38"/>
  <c r="AG217" i="38"/>
  <c r="AG133" i="38"/>
  <c r="AG61" i="38"/>
  <c r="AG437" i="38"/>
  <c r="AG365" i="38"/>
  <c r="AG293" i="38"/>
  <c r="AG221" i="38"/>
  <c r="AG137" i="38"/>
  <c r="AG65" i="38"/>
  <c r="AG441" i="38"/>
  <c r="AG369" i="38"/>
  <c r="AG297" i="38"/>
  <c r="AG225" i="38"/>
  <c r="AG141" i="38"/>
  <c r="AG69" i="38"/>
  <c r="AG449" i="38"/>
  <c r="AG377" i="38"/>
  <c r="AG305" i="38"/>
  <c r="AG233" i="38"/>
  <c r="AG149" i="38"/>
  <c r="AG77" i="38"/>
  <c r="AG448" i="38"/>
  <c r="AG376" i="38"/>
  <c r="AG304" i="38"/>
  <c r="AG232" i="38"/>
  <c r="AG148" i="38"/>
  <c r="AG76" i="38"/>
  <c r="AG447" i="38"/>
  <c r="AG375" i="38"/>
  <c r="AG303" i="38"/>
  <c r="AG147" i="38"/>
  <c r="AG231" i="38"/>
  <c r="AG75" i="38"/>
  <c r="AG446" i="38"/>
  <c r="AG374" i="38"/>
  <c r="AG302" i="38"/>
  <c r="AG230" i="38"/>
  <c r="AG146" i="38"/>
  <c r="AG74" i="38"/>
  <c r="AG453" i="38"/>
  <c r="AG381" i="38"/>
  <c r="AG309" i="38"/>
  <c r="AG237" i="38"/>
  <c r="AG153" i="38"/>
  <c r="AG81" i="38"/>
  <c r="AU78" i="11"/>
  <c r="AU150" i="11" s="1"/>
  <c r="AU450" i="11" s="1"/>
  <c r="AQ78" i="11"/>
  <c r="AQ150" i="11" s="1"/>
  <c r="AQ450" i="11" s="1"/>
  <c r="AL78" i="11"/>
  <c r="AL150" i="11" s="1"/>
  <c r="AL234" i="11" s="1"/>
  <c r="AL306" i="11" s="1"/>
  <c r="AL378" i="11" s="1"/>
  <c r="AL450" i="11" s="1"/>
  <c r="AH78" i="11"/>
  <c r="AH150" i="11" s="1"/>
  <c r="AH234" i="11" s="1"/>
  <c r="AH306" i="11" s="1"/>
  <c r="AH378" i="11" s="1"/>
  <c r="AH450" i="11" s="1"/>
  <c r="AT78" i="11"/>
  <c r="AT150" i="11" s="1"/>
  <c r="AK78" i="11"/>
  <c r="AK150" i="11" s="1"/>
  <c r="AK234" i="11" s="1"/>
  <c r="AK306" i="11" s="1"/>
  <c r="AK378" i="11" s="1"/>
  <c r="AK450" i="11" s="1"/>
  <c r="BB78" i="11"/>
  <c r="BB150" i="11" s="1"/>
  <c r="AS78" i="11"/>
  <c r="AS150" i="11" s="1"/>
  <c r="AS450" i="11" s="1"/>
  <c r="AO78" i="11"/>
  <c r="AX78" i="11" s="1"/>
  <c r="AX150" i="11" s="1"/>
  <c r="AX234" i="11" s="1"/>
  <c r="AX306" i="11" s="1"/>
  <c r="AX378" i="11" s="1"/>
  <c r="AX450" i="11" s="1"/>
  <c r="AJ78" i="11"/>
  <c r="AJ150" i="11" s="1"/>
  <c r="AJ234" i="11" s="1"/>
  <c r="AJ306" i="11" s="1"/>
  <c r="AJ378" i="11" s="1"/>
  <c r="AJ450" i="11" s="1"/>
  <c r="BA78" i="11"/>
  <c r="BA150" i="11" s="1"/>
  <c r="AR78" i="11"/>
  <c r="AR150" i="11" s="1"/>
  <c r="AR450" i="11" s="1"/>
  <c r="AN78" i="11"/>
  <c r="AN150" i="11" s="1"/>
  <c r="AN234" i="11" s="1"/>
  <c r="AN306" i="11" s="1"/>
  <c r="AN378" i="11" s="1"/>
  <c r="AN450" i="11" s="1"/>
  <c r="AI78" i="11"/>
  <c r="AU70" i="11"/>
  <c r="AU142" i="11" s="1"/>
  <c r="AU442" i="11" s="1"/>
  <c r="AQ70" i="11"/>
  <c r="AQ142" i="11" s="1"/>
  <c r="AQ442" i="11" s="1"/>
  <c r="AL70" i="11"/>
  <c r="AL142" i="11" s="1"/>
  <c r="AL226" i="11" s="1"/>
  <c r="AL298" i="11" s="1"/>
  <c r="AL370" i="11" s="1"/>
  <c r="AL442" i="11" s="1"/>
  <c r="AH70" i="11"/>
  <c r="AH142" i="11" s="1"/>
  <c r="AH226" i="11" s="1"/>
  <c r="AH298" i="11" s="1"/>
  <c r="AH370" i="11" s="1"/>
  <c r="AH442" i="11" s="1"/>
  <c r="AT70" i="11"/>
  <c r="AT142" i="11" s="1"/>
  <c r="AK70" i="11"/>
  <c r="AK142" i="11" s="1"/>
  <c r="AK226" i="11" s="1"/>
  <c r="AK298" i="11" s="1"/>
  <c r="AK370" i="11" s="1"/>
  <c r="AK442" i="11" s="1"/>
  <c r="BB70" i="11"/>
  <c r="BB142" i="11" s="1"/>
  <c r="AS70" i="11"/>
  <c r="AS142" i="11" s="1"/>
  <c r="AS442" i="11" s="1"/>
  <c r="AO70" i="11"/>
  <c r="AX70" i="11" s="1"/>
  <c r="AX142" i="11" s="1"/>
  <c r="AX226" i="11" s="1"/>
  <c r="AX298" i="11" s="1"/>
  <c r="AX370" i="11" s="1"/>
  <c r="AX442" i="11" s="1"/>
  <c r="AJ70" i="11"/>
  <c r="AJ142" i="11" s="1"/>
  <c r="AJ226" i="11" s="1"/>
  <c r="AJ298" i="11" s="1"/>
  <c r="AJ370" i="11" s="1"/>
  <c r="AJ442" i="11" s="1"/>
  <c r="BA70" i="11"/>
  <c r="BA142" i="11" s="1"/>
  <c r="AR70" i="11"/>
  <c r="AR142" i="11" s="1"/>
  <c r="AR442" i="11" s="1"/>
  <c r="AN70" i="11"/>
  <c r="AN142" i="11" s="1"/>
  <c r="AN226" i="11" s="1"/>
  <c r="AN298" i="11" s="1"/>
  <c r="AN370" i="11" s="1"/>
  <c r="AN442" i="11" s="1"/>
  <c r="AI70" i="11"/>
  <c r="AU62" i="11"/>
  <c r="AU134" i="11" s="1"/>
  <c r="AU434" i="11" s="1"/>
  <c r="AQ62" i="11"/>
  <c r="AQ134" i="11" s="1"/>
  <c r="AQ434" i="11" s="1"/>
  <c r="AL62" i="11"/>
  <c r="AL134" i="11" s="1"/>
  <c r="AL218" i="11" s="1"/>
  <c r="AL290" i="11" s="1"/>
  <c r="AL362" i="11" s="1"/>
  <c r="AL434" i="11" s="1"/>
  <c r="AH62" i="11"/>
  <c r="AH134" i="11" s="1"/>
  <c r="AH218" i="11" s="1"/>
  <c r="AH290" i="11" s="1"/>
  <c r="AH362" i="11" s="1"/>
  <c r="AH434" i="11" s="1"/>
  <c r="AT62" i="11"/>
  <c r="AT134" i="11" s="1"/>
  <c r="AK62" i="11"/>
  <c r="AK134" i="11" s="1"/>
  <c r="AK218" i="11" s="1"/>
  <c r="AK290" i="11" s="1"/>
  <c r="AK362" i="11" s="1"/>
  <c r="AK434" i="11" s="1"/>
  <c r="BB62" i="11"/>
  <c r="BB134" i="11" s="1"/>
  <c r="AS62" i="11"/>
  <c r="AS134" i="11" s="1"/>
  <c r="AS434" i="11" s="1"/>
  <c r="AO62" i="11"/>
  <c r="AX62" i="11" s="1"/>
  <c r="AX134" i="11" s="1"/>
  <c r="AX218" i="11" s="1"/>
  <c r="AX290" i="11" s="1"/>
  <c r="AX362" i="11" s="1"/>
  <c r="AX434" i="11" s="1"/>
  <c r="AJ62" i="11"/>
  <c r="AJ134" i="11" s="1"/>
  <c r="AJ218" i="11" s="1"/>
  <c r="AJ290" i="11" s="1"/>
  <c r="AJ362" i="11" s="1"/>
  <c r="AJ434" i="11" s="1"/>
  <c r="BA62" i="11"/>
  <c r="BA134" i="11" s="1"/>
  <c r="AR62" i="11"/>
  <c r="AR134" i="11" s="1"/>
  <c r="AR434" i="11" s="1"/>
  <c r="AN62" i="11"/>
  <c r="AN134" i="11" s="1"/>
  <c r="AN218" i="11" s="1"/>
  <c r="AN290" i="11" s="1"/>
  <c r="AN362" i="11" s="1"/>
  <c r="AN434" i="11" s="1"/>
  <c r="AI62" i="11"/>
  <c r="AU54" i="11"/>
  <c r="AU126" i="11" s="1"/>
  <c r="AU426" i="11" s="1"/>
  <c r="AQ54" i="11"/>
  <c r="AQ126" i="11" s="1"/>
  <c r="AQ426" i="11" s="1"/>
  <c r="AL54" i="11"/>
  <c r="AL126" i="11" s="1"/>
  <c r="AL210" i="11" s="1"/>
  <c r="AL282" i="11" s="1"/>
  <c r="AL354" i="11" s="1"/>
  <c r="AL426" i="11" s="1"/>
  <c r="AH54" i="11"/>
  <c r="AH126" i="11" s="1"/>
  <c r="AH210" i="11" s="1"/>
  <c r="AH282" i="11" s="1"/>
  <c r="AH354" i="11" s="1"/>
  <c r="AH426" i="11" s="1"/>
  <c r="AT54" i="11"/>
  <c r="AT126" i="11" s="1"/>
  <c r="AK54" i="11"/>
  <c r="AK126" i="11" s="1"/>
  <c r="AK210" i="11" s="1"/>
  <c r="AK282" i="11" s="1"/>
  <c r="AK354" i="11" s="1"/>
  <c r="AK426" i="11" s="1"/>
  <c r="BB54" i="11"/>
  <c r="BB126" i="11" s="1"/>
  <c r="AS54" i="11"/>
  <c r="AS126" i="11" s="1"/>
  <c r="AS426" i="11" s="1"/>
  <c r="AO54" i="11"/>
  <c r="AX54" i="11" s="1"/>
  <c r="AX126" i="11" s="1"/>
  <c r="AX210" i="11" s="1"/>
  <c r="AX282" i="11" s="1"/>
  <c r="AX354" i="11" s="1"/>
  <c r="AX426" i="11" s="1"/>
  <c r="AJ54" i="11"/>
  <c r="AJ126" i="11" s="1"/>
  <c r="AJ210" i="11" s="1"/>
  <c r="AJ282" i="11" s="1"/>
  <c r="AJ354" i="11" s="1"/>
  <c r="AJ426" i="11" s="1"/>
  <c r="BA54" i="11"/>
  <c r="BA126" i="11" s="1"/>
  <c r="AR54" i="11"/>
  <c r="AR126" i="11" s="1"/>
  <c r="AR426" i="11" s="1"/>
  <c r="AN54" i="11"/>
  <c r="AN126" i="11" s="1"/>
  <c r="AN210" i="11" s="1"/>
  <c r="AN282" i="11" s="1"/>
  <c r="AN354" i="11" s="1"/>
  <c r="AN426" i="11" s="1"/>
  <c r="AI54" i="11"/>
  <c r="AU46" i="11"/>
  <c r="AU118" i="11" s="1"/>
  <c r="AU418" i="11" s="1"/>
  <c r="AQ46" i="11"/>
  <c r="AQ118" i="11" s="1"/>
  <c r="AQ418" i="11" s="1"/>
  <c r="AL46" i="11"/>
  <c r="AL118" i="11" s="1"/>
  <c r="AL202" i="11" s="1"/>
  <c r="AL274" i="11" s="1"/>
  <c r="AL346" i="11" s="1"/>
  <c r="AL418" i="11" s="1"/>
  <c r="AH46" i="11"/>
  <c r="AH118" i="11" s="1"/>
  <c r="AH202" i="11" s="1"/>
  <c r="AH274" i="11" s="1"/>
  <c r="AH346" i="11" s="1"/>
  <c r="AH418" i="11" s="1"/>
  <c r="AT46" i="11"/>
  <c r="AT118" i="11" s="1"/>
  <c r="AK46" i="11"/>
  <c r="AK118" i="11" s="1"/>
  <c r="AK202" i="11" s="1"/>
  <c r="AK274" i="11" s="1"/>
  <c r="AK346" i="11" s="1"/>
  <c r="AK418" i="11" s="1"/>
  <c r="BB46" i="11"/>
  <c r="BB118" i="11" s="1"/>
  <c r="AS46" i="11"/>
  <c r="AS118" i="11" s="1"/>
  <c r="AS418" i="11" s="1"/>
  <c r="AO46" i="11"/>
  <c r="AX46" i="11" s="1"/>
  <c r="AX118" i="11" s="1"/>
  <c r="AX202" i="11" s="1"/>
  <c r="AX274" i="11" s="1"/>
  <c r="AX346" i="11" s="1"/>
  <c r="AX418" i="11" s="1"/>
  <c r="AJ46" i="11"/>
  <c r="AJ118" i="11" s="1"/>
  <c r="AJ202" i="11" s="1"/>
  <c r="AJ274" i="11" s="1"/>
  <c r="AJ346" i="11" s="1"/>
  <c r="AJ418" i="11" s="1"/>
  <c r="BA46" i="11"/>
  <c r="BA118" i="11" s="1"/>
  <c r="AR46" i="11"/>
  <c r="AR118" i="11" s="1"/>
  <c r="AR418" i="11" s="1"/>
  <c r="AN46" i="11"/>
  <c r="AN118" i="11" s="1"/>
  <c r="AN202" i="11" s="1"/>
  <c r="AN274" i="11" s="1"/>
  <c r="AN346" i="11" s="1"/>
  <c r="AN418" i="11" s="1"/>
  <c r="AI46" i="11"/>
  <c r="AU38" i="11"/>
  <c r="AU110" i="11" s="1"/>
  <c r="AU410" i="11" s="1"/>
  <c r="AQ38" i="11"/>
  <c r="AQ110" i="11" s="1"/>
  <c r="AQ410" i="11" s="1"/>
  <c r="AL38" i="11"/>
  <c r="AL110" i="11" s="1"/>
  <c r="AL194" i="11" s="1"/>
  <c r="AL266" i="11" s="1"/>
  <c r="AL338" i="11" s="1"/>
  <c r="AL410" i="11" s="1"/>
  <c r="AH38" i="11"/>
  <c r="AH110" i="11" s="1"/>
  <c r="AH194" i="11" s="1"/>
  <c r="AH266" i="11" s="1"/>
  <c r="AH338" i="11" s="1"/>
  <c r="AH410" i="11" s="1"/>
  <c r="AT38" i="11"/>
  <c r="AT110" i="11" s="1"/>
  <c r="AK38" i="11"/>
  <c r="AK110" i="11" s="1"/>
  <c r="AK194" i="11" s="1"/>
  <c r="AK266" i="11" s="1"/>
  <c r="AK338" i="11" s="1"/>
  <c r="AK410" i="11" s="1"/>
  <c r="BB38" i="11"/>
  <c r="BB110" i="11" s="1"/>
  <c r="AS38" i="11"/>
  <c r="AS110" i="11" s="1"/>
  <c r="AS410" i="11" s="1"/>
  <c r="AO38" i="11"/>
  <c r="AX38" i="11" s="1"/>
  <c r="AX110" i="11" s="1"/>
  <c r="AX194" i="11" s="1"/>
  <c r="AX266" i="11" s="1"/>
  <c r="AX338" i="11" s="1"/>
  <c r="AX410" i="11" s="1"/>
  <c r="AJ38" i="11"/>
  <c r="AJ110" i="11" s="1"/>
  <c r="AJ194" i="11" s="1"/>
  <c r="AJ266" i="11" s="1"/>
  <c r="AJ338" i="11" s="1"/>
  <c r="AJ410" i="11" s="1"/>
  <c r="BA38" i="11"/>
  <c r="BA110" i="11" s="1"/>
  <c r="AR38" i="11"/>
  <c r="AR110" i="11" s="1"/>
  <c r="AR410" i="11" s="1"/>
  <c r="AN38" i="11"/>
  <c r="AN110" i="11" s="1"/>
  <c r="AN194" i="11" s="1"/>
  <c r="AN266" i="11" s="1"/>
  <c r="AN338" i="11" s="1"/>
  <c r="AN410" i="11" s="1"/>
  <c r="AI38" i="11"/>
  <c r="AU30" i="11"/>
  <c r="AU102" i="11" s="1"/>
  <c r="AU402" i="11" s="1"/>
  <c r="AQ30" i="11"/>
  <c r="AQ102" i="11" s="1"/>
  <c r="AQ402" i="11" s="1"/>
  <c r="AL30" i="11"/>
  <c r="AL102" i="11" s="1"/>
  <c r="AL186" i="11" s="1"/>
  <c r="AL258" i="11" s="1"/>
  <c r="AL330" i="11" s="1"/>
  <c r="AL402" i="11" s="1"/>
  <c r="AH30" i="11"/>
  <c r="AH102" i="11" s="1"/>
  <c r="AH186" i="11" s="1"/>
  <c r="AH258" i="11" s="1"/>
  <c r="AH330" i="11" s="1"/>
  <c r="AH402" i="11" s="1"/>
  <c r="AT30" i="11"/>
  <c r="AT102" i="11" s="1"/>
  <c r="AK30" i="11"/>
  <c r="AK102" i="11" s="1"/>
  <c r="AK186" i="11" s="1"/>
  <c r="AK258" i="11" s="1"/>
  <c r="AK330" i="11" s="1"/>
  <c r="AK402" i="11" s="1"/>
  <c r="BB30" i="11"/>
  <c r="BB102" i="11" s="1"/>
  <c r="AS30" i="11"/>
  <c r="AS102" i="11" s="1"/>
  <c r="AS402" i="11" s="1"/>
  <c r="AO30" i="11"/>
  <c r="AX30" i="11" s="1"/>
  <c r="AX102" i="11" s="1"/>
  <c r="AX186" i="11" s="1"/>
  <c r="AX258" i="11" s="1"/>
  <c r="AX330" i="11" s="1"/>
  <c r="AX402" i="11" s="1"/>
  <c r="AJ30" i="11"/>
  <c r="AJ102" i="11" s="1"/>
  <c r="AJ186" i="11" s="1"/>
  <c r="AJ258" i="11" s="1"/>
  <c r="AJ330" i="11" s="1"/>
  <c r="AJ402" i="11" s="1"/>
  <c r="BA30" i="11"/>
  <c r="BA102" i="11" s="1"/>
  <c r="AR30" i="11"/>
  <c r="AR102" i="11" s="1"/>
  <c r="AR402" i="11" s="1"/>
  <c r="AN30" i="11"/>
  <c r="AN102" i="11" s="1"/>
  <c r="AN186" i="11" s="1"/>
  <c r="AN258" i="11" s="1"/>
  <c r="AN330" i="11" s="1"/>
  <c r="AN402" i="11" s="1"/>
  <c r="AI30" i="11"/>
  <c r="AG408" i="37"/>
  <c r="AG336" i="37"/>
  <c r="AG264" i="37"/>
  <c r="AG192" i="37"/>
  <c r="AG108" i="37"/>
  <c r="AG36" i="37"/>
  <c r="AG392" i="37"/>
  <c r="AG320" i="37"/>
  <c r="AG248" i="37"/>
  <c r="AG176" i="37"/>
  <c r="AG92" i="37"/>
  <c r="AG20" i="37"/>
  <c r="AG399" i="37"/>
  <c r="AG255" i="37"/>
  <c r="AG327" i="37"/>
  <c r="AG99" i="37"/>
  <c r="AG183" i="37"/>
  <c r="AG27" i="37"/>
  <c r="AG403" i="37"/>
  <c r="AG259" i="37"/>
  <c r="AG331" i="37"/>
  <c r="AG187" i="37"/>
  <c r="AG103" i="37"/>
  <c r="AG31" i="37"/>
  <c r="AG407" i="37"/>
  <c r="AG263" i="37"/>
  <c r="AG335" i="37"/>
  <c r="AG107" i="37"/>
  <c r="AG191" i="37"/>
  <c r="AG35" i="37"/>
  <c r="AG393" i="37"/>
  <c r="AG249" i="37"/>
  <c r="AG321" i="37"/>
  <c r="AG177" i="37"/>
  <c r="AG93" i="37"/>
  <c r="AG21" i="37"/>
  <c r="AG386" i="37"/>
  <c r="AG242" i="37"/>
  <c r="AG314" i="37"/>
  <c r="AG170" i="37"/>
  <c r="AG86" i="37"/>
  <c r="AG14" i="37"/>
  <c r="AG413" i="37"/>
  <c r="AG269" i="37"/>
  <c r="AG341" i="37"/>
  <c r="AG197" i="37"/>
  <c r="AG113" i="37"/>
  <c r="AG41" i="37"/>
  <c r="AG421" i="37"/>
  <c r="AG205" i="37"/>
  <c r="AG277" i="37"/>
  <c r="AG349" i="37"/>
  <c r="AG121" i="37"/>
  <c r="AG49" i="37"/>
  <c r="AG425" i="37"/>
  <c r="AG209" i="37"/>
  <c r="AG281" i="37"/>
  <c r="AG353" i="37"/>
  <c r="AG53" i="37"/>
  <c r="AG125" i="37"/>
  <c r="AG429" i="37"/>
  <c r="AG213" i="37"/>
  <c r="AG285" i="37"/>
  <c r="AG357" i="37"/>
  <c r="AG57" i="37"/>
  <c r="AG129" i="37"/>
  <c r="AG433" i="37"/>
  <c r="AG217" i="37"/>
  <c r="AG289" i="37"/>
  <c r="AG361" i="37"/>
  <c r="AG61" i="37"/>
  <c r="AG133" i="37"/>
  <c r="AG437" i="37"/>
  <c r="AG221" i="37"/>
  <c r="AG293" i="37"/>
  <c r="AG365" i="37"/>
  <c r="AG65" i="37"/>
  <c r="AG137" i="37"/>
  <c r="AG441" i="37"/>
  <c r="AG225" i="37"/>
  <c r="AG297" i="37"/>
  <c r="AG369" i="37"/>
  <c r="AG69" i="37"/>
  <c r="AG141" i="37"/>
  <c r="AG445" i="37"/>
  <c r="AG229" i="37"/>
  <c r="AG301" i="37"/>
  <c r="AG373" i="37"/>
  <c r="AG73" i="37"/>
  <c r="AG145" i="37"/>
  <c r="AG449" i="37"/>
  <c r="AG233" i="37"/>
  <c r="AG305" i="37"/>
  <c r="AG377" i="37"/>
  <c r="AG77" i="37"/>
  <c r="AG149" i="37"/>
  <c r="AG453" i="37"/>
  <c r="AG381" i="37"/>
  <c r="AG237" i="37"/>
  <c r="AG309" i="37"/>
  <c r="AG81" i="37"/>
  <c r="AG153" i="37"/>
  <c r="AU81" i="11"/>
  <c r="AU153" i="11" s="1"/>
  <c r="AU453" i="11" s="1"/>
  <c r="AQ81" i="11"/>
  <c r="AQ153" i="11" s="1"/>
  <c r="AQ453" i="11" s="1"/>
  <c r="AL81" i="11"/>
  <c r="AL153" i="11" s="1"/>
  <c r="AL237" i="11" s="1"/>
  <c r="AL309" i="11" s="1"/>
  <c r="AL381" i="11" s="1"/>
  <c r="AL453" i="11" s="1"/>
  <c r="AH81" i="11"/>
  <c r="AH153" i="11" s="1"/>
  <c r="AH237" i="11" s="1"/>
  <c r="AH309" i="11" s="1"/>
  <c r="AH381" i="11" s="1"/>
  <c r="AH453" i="11" s="1"/>
  <c r="AT81" i="11"/>
  <c r="AT153" i="11" s="1"/>
  <c r="AK81" i="11"/>
  <c r="AK153" i="11" s="1"/>
  <c r="AK237" i="11" s="1"/>
  <c r="AK309" i="11" s="1"/>
  <c r="AK381" i="11" s="1"/>
  <c r="AK453" i="11" s="1"/>
  <c r="BB81" i="11"/>
  <c r="BB153" i="11" s="1"/>
  <c r="AS81" i="11"/>
  <c r="AS153" i="11" s="1"/>
  <c r="AS453" i="11" s="1"/>
  <c r="AO81" i="11"/>
  <c r="AX81" i="11" s="1"/>
  <c r="AX153" i="11" s="1"/>
  <c r="AX237" i="11" s="1"/>
  <c r="AX309" i="11" s="1"/>
  <c r="AX381" i="11" s="1"/>
  <c r="AX453" i="11" s="1"/>
  <c r="AJ81" i="11"/>
  <c r="AJ153" i="11" s="1"/>
  <c r="AJ237" i="11" s="1"/>
  <c r="AJ309" i="11" s="1"/>
  <c r="AJ381" i="11" s="1"/>
  <c r="AJ453" i="11" s="1"/>
  <c r="BA81" i="11"/>
  <c r="BA153" i="11" s="1"/>
  <c r="AR81" i="11"/>
  <c r="AR153" i="11" s="1"/>
  <c r="AR453" i="11" s="1"/>
  <c r="AN81" i="11"/>
  <c r="AN153" i="11" s="1"/>
  <c r="AN237" i="11" s="1"/>
  <c r="AN309" i="11" s="1"/>
  <c r="AN381" i="11" s="1"/>
  <c r="AN453" i="11" s="1"/>
  <c r="AI81" i="11"/>
  <c r="AU73" i="11"/>
  <c r="AU145" i="11" s="1"/>
  <c r="AU445" i="11" s="1"/>
  <c r="AQ73" i="11"/>
  <c r="AQ145" i="11" s="1"/>
  <c r="AQ445" i="11" s="1"/>
  <c r="AL73" i="11"/>
  <c r="AL145" i="11" s="1"/>
  <c r="AL229" i="11" s="1"/>
  <c r="AL301" i="11" s="1"/>
  <c r="AL373" i="11" s="1"/>
  <c r="AL445" i="11" s="1"/>
  <c r="AH73" i="11"/>
  <c r="AH145" i="11" s="1"/>
  <c r="AH229" i="11" s="1"/>
  <c r="AH301" i="11" s="1"/>
  <c r="AH373" i="11" s="1"/>
  <c r="AH445" i="11" s="1"/>
  <c r="AT73" i="11"/>
  <c r="AT145" i="11" s="1"/>
  <c r="AK73" i="11"/>
  <c r="AK145" i="11" s="1"/>
  <c r="AK229" i="11" s="1"/>
  <c r="AK301" i="11" s="1"/>
  <c r="AK373" i="11" s="1"/>
  <c r="AK445" i="11" s="1"/>
  <c r="BB73" i="11"/>
  <c r="BB145" i="11" s="1"/>
  <c r="AS73" i="11"/>
  <c r="AS145" i="11" s="1"/>
  <c r="AS445" i="11" s="1"/>
  <c r="AO73" i="11"/>
  <c r="AX73" i="11" s="1"/>
  <c r="AX145" i="11" s="1"/>
  <c r="AX229" i="11" s="1"/>
  <c r="AX301" i="11" s="1"/>
  <c r="AX373" i="11" s="1"/>
  <c r="AX445" i="11" s="1"/>
  <c r="AJ73" i="11"/>
  <c r="AJ145" i="11" s="1"/>
  <c r="AJ229" i="11" s="1"/>
  <c r="AJ301" i="11" s="1"/>
  <c r="AJ373" i="11" s="1"/>
  <c r="AJ445" i="11" s="1"/>
  <c r="BA73" i="11"/>
  <c r="BA145" i="11" s="1"/>
  <c r="AR73" i="11"/>
  <c r="AR145" i="11" s="1"/>
  <c r="AR445" i="11" s="1"/>
  <c r="AN73" i="11"/>
  <c r="AN145" i="11" s="1"/>
  <c r="AN229" i="11" s="1"/>
  <c r="AN301" i="11" s="1"/>
  <c r="AN373" i="11" s="1"/>
  <c r="AN445" i="11" s="1"/>
  <c r="AI73" i="11"/>
  <c r="AU79" i="11"/>
  <c r="AU151" i="11" s="1"/>
  <c r="AU451" i="11" s="1"/>
  <c r="AQ79" i="11"/>
  <c r="AQ151" i="11" s="1"/>
  <c r="AQ451" i="11" s="1"/>
  <c r="AL79" i="11"/>
  <c r="AL151" i="11" s="1"/>
  <c r="AL235" i="11" s="1"/>
  <c r="AL307" i="11" s="1"/>
  <c r="AL379" i="11" s="1"/>
  <c r="AL451" i="11" s="1"/>
  <c r="AH79" i="11"/>
  <c r="AH151" i="11" s="1"/>
  <c r="AH235" i="11" s="1"/>
  <c r="AH307" i="11" s="1"/>
  <c r="AH379" i="11" s="1"/>
  <c r="AH451" i="11" s="1"/>
  <c r="AT79" i="11"/>
  <c r="AT151" i="11" s="1"/>
  <c r="AK79" i="11"/>
  <c r="AK151" i="11" s="1"/>
  <c r="AK235" i="11" s="1"/>
  <c r="AK307" i="11" s="1"/>
  <c r="AK379" i="11" s="1"/>
  <c r="AK451" i="11" s="1"/>
  <c r="BB79" i="11"/>
  <c r="BB151" i="11" s="1"/>
  <c r="AS79" i="11"/>
  <c r="AS151" i="11" s="1"/>
  <c r="AS451" i="11" s="1"/>
  <c r="AO79" i="11"/>
  <c r="AX79" i="11" s="1"/>
  <c r="AX151" i="11" s="1"/>
  <c r="AX235" i="11" s="1"/>
  <c r="AX307" i="11" s="1"/>
  <c r="AX379" i="11" s="1"/>
  <c r="AX451" i="11" s="1"/>
  <c r="AJ79" i="11"/>
  <c r="AJ151" i="11" s="1"/>
  <c r="AJ235" i="11" s="1"/>
  <c r="AJ307" i="11" s="1"/>
  <c r="AJ379" i="11" s="1"/>
  <c r="AJ451" i="11" s="1"/>
  <c r="BA79" i="11"/>
  <c r="BA151" i="11" s="1"/>
  <c r="AR79" i="11"/>
  <c r="AR151" i="11" s="1"/>
  <c r="AR451" i="11" s="1"/>
  <c r="AN79" i="11"/>
  <c r="AN151" i="11" s="1"/>
  <c r="AN235" i="11" s="1"/>
  <c r="AN307" i="11" s="1"/>
  <c r="AN379" i="11" s="1"/>
  <c r="AN451" i="11" s="1"/>
  <c r="AI79" i="11"/>
  <c r="AU71" i="11"/>
  <c r="AU143" i="11" s="1"/>
  <c r="AU443" i="11" s="1"/>
  <c r="AQ71" i="11"/>
  <c r="AQ143" i="11" s="1"/>
  <c r="AQ443" i="11" s="1"/>
  <c r="AL71" i="11"/>
  <c r="AL143" i="11" s="1"/>
  <c r="AL227" i="11" s="1"/>
  <c r="AL299" i="11" s="1"/>
  <c r="AL371" i="11" s="1"/>
  <c r="AL443" i="11" s="1"/>
  <c r="AH71" i="11"/>
  <c r="AH143" i="11" s="1"/>
  <c r="AH227" i="11" s="1"/>
  <c r="AH299" i="11" s="1"/>
  <c r="AH371" i="11" s="1"/>
  <c r="AH443" i="11" s="1"/>
  <c r="AT71" i="11"/>
  <c r="AT143" i="11" s="1"/>
  <c r="AK71" i="11"/>
  <c r="AK143" i="11" s="1"/>
  <c r="AK227" i="11" s="1"/>
  <c r="AK299" i="11" s="1"/>
  <c r="AK371" i="11" s="1"/>
  <c r="AK443" i="11" s="1"/>
  <c r="BB71" i="11"/>
  <c r="BB143" i="11" s="1"/>
  <c r="AS71" i="11"/>
  <c r="AS143" i="11" s="1"/>
  <c r="AS443" i="11" s="1"/>
  <c r="AO71" i="11"/>
  <c r="AX71" i="11" s="1"/>
  <c r="AX143" i="11" s="1"/>
  <c r="AX227" i="11" s="1"/>
  <c r="AX299" i="11" s="1"/>
  <c r="AX371" i="11" s="1"/>
  <c r="AX443" i="11" s="1"/>
  <c r="AJ71" i="11"/>
  <c r="AJ143" i="11" s="1"/>
  <c r="AJ227" i="11" s="1"/>
  <c r="AJ299" i="11" s="1"/>
  <c r="AJ371" i="11" s="1"/>
  <c r="AJ443" i="11" s="1"/>
  <c r="BA71" i="11"/>
  <c r="BA143" i="11" s="1"/>
  <c r="AR71" i="11"/>
  <c r="AR143" i="11" s="1"/>
  <c r="AR443" i="11" s="1"/>
  <c r="AN71" i="11"/>
  <c r="AN143" i="11" s="1"/>
  <c r="AN227" i="11" s="1"/>
  <c r="AN299" i="11" s="1"/>
  <c r="AN371" i="11" s="1"/>
  <c r="AN443" i="11" s="1"/>
  <c r="AI71" i="11"/>
  <c r="AU63" i="11"/>
  <c r="AU135" i="11" s="1"/>
  <c r="AU435" i="11" s="1"/>
  <c r="AQ63" i="11"/>
  <c r="AQ135" i="11" s="1"/>
  <c r="AQ435" i="11" s="1"/>
  <c r="AL63" i="11"/>
  <c r="AL135" i="11" s="1"/>
  <c r="AL219" i="11" s="1"/>
  <c r="AL291" i="11" s="1"/>
  <c r="AL363" i="11" s="1"/>
  <c r="AL435" i="11" s="1"/>
  <c r="AH63" i="11"/>
  <c r="AH135" i="11" s="1"/>
  <c r="AH219" i="11" s="1"/>
  <c r="AH291" i="11" s="1"/>
  <c r="AH363" i="11" s="1"/>
  <c r="AH435" i="11" s="1"/>
  <c r="AT63" i="11"/>
  <c r="AT135" i="11" s="1"/>
  <c r="AK63" i="11"/>
  <c r="AK135" i="11" s="1"/>
  <c r="AK219" i="11" s="1"/>
  <c r="AK291" i="11" s="1"/>
  <c r="AK363" i="11" s="1"/>
  <c r="AK435" i="11" s="1"/>
  <c r="BB63" i="11"/>
  <c r="BB135" i="11" s="1"/>
  <c r="AS63" i="11"/>
  <c r="AS135" i="11" s="1"/>
  <c r="AS435" i="11" s="1"/>
  <c r="AO63" i="11"/>
  <c r="AX63" i="11" s="1"/>
  <c r="AX135" i="11" s="1"/>
  <c r="AX219" i="11" s="1"/>
  <c r="AX291" i="11" s="1"/>
  <c r="AX363" i="11" s="1"/>
  <c r="AX435" i="11" s="1"/>
  <c r="AJ63" i="11"/>
  <c r="AJ135" i="11" s="1"/>
  <c r="AJ219" i="11" s="1"/>
  <c r="AJ291" i="11" s="1"/>
  <c r="AJ363" i="11" s="1"/>
  <c r="AJ435" i="11" s="1"/>
  <c r="BA63" i="11"/>
  <c r="BA135" i="11" s="1"/>
  <c r="AR63" i="11"/>
  <c r="AR135" i="11" s="1"/>
  <c r="AR435" i="11" s="1"/>
  <c r="AN63" i="11"/>
  <c r="AN135" i="11" s="1"/>
  <c r="AN219" i="11" s="1"/>
  <c r="AN291" i="11" s="1"/>
  <c r="AN363" i="11" s="1"/>
  <c r="AN435" i="11" s="1"/>
  <c r="AI63" i="11"/>
  <c r="AU55" i="11"/>
  <c r="AU127" i="11" s="1"/>
  <c r="AU427" i="11" s="1"/>
  <c r="AQ55" i="11"/>
  <c r="AQ127" i="11" s="1"/>
  <c r="AQ427" i="11" s="1"/>
  <c r="AL55" i="11"/>
  <c r="AL127" i="11" s="1"/>
  <c r="AL211" i="11" s="1"/>
  <c r="AL283" i="11" s="1"/>
  <c r="AL355" i="11" s="1"/>
  <c r="AL427" i="11" s="1"/>
  <c r="AH55" i="11"/>
  <c r="AH127" i="11" s="1"/>
  <c r="AH211" i="11" s="1"/>
  <c r="AH283" i="11" s="1"/>
  <c r="AH355" i="11" s="1"/>
  <c r="AH427" i="11" s="1"/>
  <c r="AT55" i="11"/>
  <c r="AT127" i="11" s="1"/>
  <c r="AK55" i="11"/>
  <c r="AK127" i="11" s="1"/>
  <c r="AK211" i="11" s="1"/>
  <c r="AK283" i="11" s="1"/>
  <c r="AK355" i="11" s="1"/>
  <c r="AK427" i="11" s="1"/>
  <c r="BB55" i="11"/>
  <c r="BB127" i="11" s="1"/>
  <c r="AS55" i="11"/>
  <c r="AS127" i="11" s="1"/>
  <c r="AS427" i="11" s="1"/>
  <c r="AO55" i="11"/>
  <c r="AX55" i="11" s="1"/>
  <c r="AX127" i="11" s="1"/>
  <c r="AX211" i="11" s="1"/>
  <c r="AX283" i="11" s="1"/>
  <c r="AX355" i="11" s="1"/>
  <c r="AX427" i="11" s="1"/>
  <c r="AJ55" i="11"/>
  <c r="AJ127" i="11" s="1"/>
  <c r="AJ211" i="11" s="1"/>
  <c r="AJ283" i="11" s="1"/>
  <c r="AJ355" i="11" s="1"/>
  <c r="AJ427" i="11" s="1"/>
  <c r="BA55" i="11"/>
  <c r="BA127" i="11" s="1"/>
  <c r="AR55" i="11"/>
  <c r="AR127" i="11" s="1"/>
  <c r="AR427" i="11" s="1"/>
  <c r="AN55" i="11"/>
  <c r="AN127" i="11" s="1"/>
  <c r="AN211" i="11" s="1"/>
  <c r="AN283" i="11" s="1"/>
  <c r="AN355" i="11" s="1"/>
  <c r="AN427" i="11" s="1"/>
  <c r="AI55" i="11"/>
  <c r="AU47" i="11"/>
  <c r="AU119" i="11" s="1"/>
  <c r="AU419" i="11" s="1"/>
  <c r="AQ47" i="11"/>
  <c r="AQ119" i="11" s="1"/>
  <c r="AQ419" i="11" s="1"/>
  <c r="AL47" i="11"/>
  <c r="AL119" i="11" s="1"/>
  <c r="AL203" i="11" s="1"/>
  <c r="AL275" i="11" s="1"/>
  <c r="AL347" i="11" s="1"/>
  <c r="AL419" i="11" s="1"/>
  <c r="AH47" i="11"/>
  <c r="AH119" i="11" s="1"/>
  <c r="AH203" i="11" s="1"/>
  <c r="AH275" i="11" s="1"/>
  <c r="AH347" i="11" s="1"/>
  <c r="AH419" i="11" s="1"/>
  <c r="AT47" i="11"/>
  <c r="AT119" i="11" s="1"/>
  <c r="AK47" i="11"/>
  <c r="AK119" i="11" s="1"/>
  <c r="AK203" i="11" s="1"/>
  <c r="AK275" i="11" s="1"/>
  <c r="AK347" i="11" s="1"/>
  <c r="AK419" i="11" s="1"/>
  <c r="BB47" i="11"/>
  <c r="BB119" i="11" s="1"/>
  <c r="AS47" i="11"/>
  <c r="AS119" i="11" s="1"/>
  <c r="AS419" i="11" s="1"/>
  <c r="AO47" i="11"/>
  <c r="AX47" i="11" s="1"/>
  <c r="AX119" i="11" s="1"/>
  <c r="AX203" i="11" s="1"/>
  <c r="AX275" i="11" s="1"/>
  <c r="AX347" i="11" s="1"/>
  <c r="AX419" i="11" s="1"/>
  <c r="AJ47" i="11"/>
  <c r="AJ119" i="11" s="1"/>
  <c r="AJ203" i="11" s="1"/>
  <c r="AJ275" i="11" s="1"/>
  <c r="AJ347" i="11" s="1"/>
  <c r="AJ419" i="11" s="1"/>
  <c r="BA47" i="11"/>
  <c r="BA119" i="11" s="1"/>
  <c r="AR47" i="11"/>
  <c r="AR119" i="11" s="1"/>
  <c r="AR419" i="11" s="1"/>
  <c r="AN47" i="11"/>
  <c r="AN119" i="11" s="1"/>
  <c r="AN203" i="11" s="1"/>
  <c r="AN275" i="11" s="1"/>
  <c r="AN347" i="11" s="1"/>
  <c r="AN419" i="11" s="1"/>
  <c r="AI47" i="11"/>
  <c r="AU39" i="11"/>
  <c r="AU111" i="11" s="1"/>
  <c r="AU411" i="11" s="1"/>
  <c r="AQ39" i="11"/>
  <c r="AQ111" i="11" s="1"/>
  <c r="AQ411" i="11" s="1"/>
  <c r="AL39" i="11"/>
  <c r="AL111" i="11" s="1"/>
  <c r="AL195" i="11" s="1"/>
  <c r="AL267" i="11" s="1"/>
  <c r="AL339" i="11" s="1"/>
  <c r="AL411" i="11" s="1"/>
  <c r="AH39" i="11"/>
  <c r="AH111" i="11" s="1"/>
  <c r="AH195" i="11" s="1"/>
  <c r="AH267" i="11" s="1"/>
  <c r="AH339" i="11" s="1"/>
  <c r="AH411" i="11" s="1"/>
  <c r="AT39" i="11"/>
  <c r="AT111" i="11" s="1"/>
  <c r="AK39" i="11"/>
  <c r="AK111" i="11" s="1"/>
  <c r="AK195" i="11" s="1"/>
  <c r="AK267" i="11" s="1"/>
  <c r="AK339" i="11" s="1"/>
  <c r="AK411" i="11" s="1"/>
  <c r="BB39" i="11"/>
  <c r="BB111" i="11" s="1"/>
  <c r="AS39" i="11"/>
  <c r="AS111" i="11" s="1"/>
  <c r="AS411" i="11" s="1"/>
  <c r="AO39" i="11"/>
  <c r="AX39" i="11" s="1"/>
  <c r="AX111" i="11" s="1"/>
  <c r="AX195" i="11" s="1"/>
  <c r="AX267" i="11" s="1"/>
  <c r="AX339" i="11" s="1"/>
  <c r="AX411" i="11" s="1"/>
  <c r="AJ39" i="11"/>
  <c r="AJ111" i="11" s="1"/>
  <c r="AJ195" i="11" s="1"/>
  <c r="AJ267" i="11" s="1"/>
  <c r="AJ339" i="11" s="1"/>
  <c r="AJ411" i="11" s="1"/>
  <c r="BA39" i="11"/>
  <c r="BA111" i="11" s="1"/>
  <c r="AR39" i="11"/>
  <c r="AR111" i="11" s="1"/>
  <c r="AR411" i="11" s="1"/>
  <c r="AN39" i="11"/>
  <c r="AN111" i="11" s="1"/>
  <c r="AN195" i="11" s="1"/>
  <c r="AN267" i="11" s="1"/>
  <c r="AN339" i="11" s="1"/>
  <c r="AN411" i="11" s="1"/>
  <c r="AI39" i="11"/>
  <c r="AU31" i="11"/>
  <c r="AU103" i="11" s="1"/>
  <c r="AU403" i="11" s="1"/>
  <c r="AQ31" i="11"/>
  <c r="AQ103" i="11" s="1"/>
  <c r="AQ403" i="11" s="1"/>
  <c r="AL31" i="11"/>
  <c r="AL103" i="11" s="1"/>
  <c r="AL187" i="11" s="1"/>
  <c r="AL259" i="11" s="1"/>
  <c r="AL331" i="11" s="1"/>
  <c r="AL403" i="11" s="1"/>
  <c r="AH31" i="11"/>
  <c r="AH103" i="11" s="1"/>
  <c r="AH187" i="11" s="1"/>
  <c r="AH259" i="11" s="1"/>
  <c r="AH331" i="11" s="1"/>
  <c r="AH403" i="11" s="1"/>
  <c r="AT31" i="11"/>
  <c r="AT103" i="11" s="1"/>
  <c r="AK31" i="11"/>
  <c r="AK103" i="11" s="1"/>
  <c r="AK187" i="11" s="1"/>
  <c r="AK259" i="11" s="1"/>
  <c r="AK331" i="11" s="1"/>
  <c r="AK403" i="11" s="1"/>
  <c r="BB31" i="11"/>
  <c r="BB103" i="11" s="1"/>
  <c r="AS31" i="11"/>
  <c r="AS103" i="11" s="1"/>
  <c r="AS403" i="11" s="1"/>
  <c r="AO31" i="11"/>
  <c r="AX31" i="11" s="1"/>
  <c r="AX103" i="11" s="1"/>
  <c r="AX187" i="11" s="1"/>
  <c r="AX259" i="11" s="1"/>
  <c r="AX331" i="11" s="1"/>
  <c r="AX403" i="11" s="1"/>
  <c r="AJ31" i="11"/>
  <c r="AJ103" i="11" s="1"/>
  <c r="AJ187" i="11" s="1"/>
  <c r="AJ259" i="11" s="1"/>
  <c r="AJ331" i="11" s="1"/>
  <c r="AJ403" i="11" s="1"/>
  <c r="BA31" i="11"/>
  <c r="BA103" i="11" s="1"/>
  <c r="AR31" i="11"/>
  <c r="AR103" i="11" s="1"/>
  <c r="AR403" i="11" s="1"/>
  <c r="AN31" i="11"/>
  <c r="AN103" i="11" s="1"/>
  <c r="AN187" i="11" s="1"/>
  <c r="AN259" i="11" s="1"/>
  <c r="AN331" i="11" s="1"/>
  <c r="AN403" i="11" s="1"/>
  <c r="AI31" i="11"/>
  <c r="AG388" i="36"/>
  <c r="AG316" i="36"/>
  <c r="AG244" i="36"/>
  <c r="AG172" i="36"/>
  <c r="AG16" i="36"/>
  <c r="AG88" i="36"/>
  <c r="AG398" i="36"/>
  <c r="AG254" i="36"/>
  <c r="AG182" i="36"/>
  <c r="AG326" i="36"/>
  <c r="AG98" i="36"/>
  <c r="AG26" i="36"/>
  <c r="AG402" i="36"/>
  <c r="AG258" i="36"/>
  <c r="AG186" i="36"/>
  <c r="AG330" i="36"/>
  <c r="AG102" i="36"/>
  <c r="AG30" i="36"/>
  <c r="AG406" i="36"/>
  <c r="AG334" i="36"/>
  <c r="AG262" i="36"/>
  <c r="AG190" i="36"/>
  <c r="AG106" i="36"/>
  <c r="AG34" i="36"/>
  <c r="AG410" i="36"/>
  <c r="AG266" i="36"/>
  <c r="AG194" i="36"/>
  <c r="AG338" i="36"/>
  <c r="AG110" i="36"/>
  <c r="AG38" i="36"/>
  <c r="AG342" i="36"/>
  <c r="AG414" i="36"/>
  <c r="AG270" i="36"/>
  <c r="AG198" i="36"/>
  <c r="AG114" i="36"/>
  <c r="AG42" i="36"/>
  <c r="AG346" i="36"/>
  <c r="AG418" i="36"/>
  <c r="AG274" i="36"/>
  <c r="AG202" i="36"/>
  <c r="AG118" i="36"/>
  <c r="AG46" i="36"/>
  <c r="AG350" i="36"/>
  <c r="AG422" i="36"/>
  <c r="AG278" i="36"/>
  <c r="AG206" i="36"/>
  <c r="AG122" i="36"/>
  <c r="AG50" i="36"/>
  <c r="AG354" i="36"/>
  <c r="AG426" i="36"/>
  <c r="AG282" i="36"/>
  <c r="AG210" i="36"/>
  <c r="AG126" i="36"/>
  <c r="AG54" i="36"/>
  <c r="AG358" i="36"/>
  <c r="AG430" i="36"/>
  <c r="AG286" i="36"/>
  <c r="AG214" i="36"/>
  <c r="AG130" i="36"/>
  <c r="AG58" i="36"/>
  <c r="AG362" i="36"/>
  <c r="AG434" i="36"/>
  <c r="AG290" i="36"/>
  <c r="AG218" i="36"/>
  <c r="AG134" i="36"/>
  <c r="AG62" i="36"/>
  <c r="AG366" i="36"/>
  <c r="AG438" i="36"/>
  <c r="AG294" i="36"/>
  <c r="AG222" i="36"/>
  <c r="AG138" i="36"/>
  <c r="AG66" i="36"/>
  <c r="AG370" i="36"/>
  <c r="AG442" i="36"/>
  <c r="AG298" i="36"/>
  <c r="AG226" i="36"/>
  <c r="AG142" i="36"/>
  <c r="AG70" i="36"/>
  <c r="AG374" i="36"/>
  <c r="AG446" i="36"/>
  <c r="AG302" i="36"/>
  <c r="AG230" i="36"/>
  <c r="AG146" i="36"/>
  <c r="AG74" i="36"/>
  <c r="AG378" i="36"/>
  <c r="AG450" i="36"/>
  <c r="AG306" i="36"/>
  <c r="AG234" i="36"/>
  <c r="AG150" i="36"/>
  <c r="AG78" i="36"/>
  <c r="AG382" i="36"/>
  <c r="AG454" i="36"/>
  <c r="AG310" i="36"/>
  <c r="AG238" i="36"/>
  <c r="AG154" i="36"/>
  <c r="AG82" i="36"/>
  <c r="AG393" i="36"/>
  <c r="AG177" i="36"/>
  <c r="AG249" i="36"/>
  <c r="AG321" i="36"/>
  <c r="AG21" i="36"/>
  <c r="AG93" i="36"/>
  <c r="AG388" i="38"/>
  <c r="AG316" i="38"/>
  <c r="AG244" i="38"/>
  <c r="AG172" i="38"/>
  <c r="AG88" i="38"/>
  <c r="AG16" i="38"/>
  <c r="AG398" i="38"/>
  <c r="AG326" i="38"/>
  <c r="AG254" i="38"/>
  <c r="AG182" i="38"/>
  <c r="AG98" i="38"/>
  <c r="AG26" i="38"/>
  <c r="AG402" i="38"/>
  <c r="AG330" i="38"/>
  <c r="AG258" i="38"/>
  <c r="AG186" i="38"/>
  <c r="AG102" i="38"/>
  <c r="AG30" i="38"/>
  <c r="AG406" i="38"/>
  <c r="AG334" i="38"/>
  <c r="AG262" i="38"/>
  <c r="AG190" i="38"/>
  <c r="AG106" i="38"/>
  <c r="AG34" i="38"/>
  <c r="AG410" i="38"/>
  <c r="AG338" i="38"/>
  <c r="AG266" i="38"/>
  <c r="AG194" i="38"/>
  <c r="AG110" i="38"/>
  <c r="AG38" i="38"/>
  <c r="AG414" i="38"/>
  <c r="AG342" i="38"/>
  <c r="AG270" i="38"/>
  <c r="AG198" i="38"/>
  <c r="AG114" i="38"/>
  <c r="AG42" i="38"/>
  <c r="AG418" i="38"/>
  <c r="AG346" i="38"/>
  <c r="AG274" i="38"/>
  <c r="AG202" i="38"/>
  <c r="AG118" i="38"/>
  <c r="AG46" i="38"/>
  <c r="AG422" i="38"/>
  <c r="AG350" i="38"/>
  <c r="AG278" i="38"/>
  <c r="AG206" i="38"/>
  <c r="AG122" i="38"/>
  <c r="AG50" i="38"/>
  <c r="AG426" i="38"/>
  <c r="AG354" i="38"/>
  <c r="AG282" i="38"/>
  <c r="AG210" i="38"/>
  <c r="AG126" i="38"/>
  <c r="AG54" i="38"/>
  <c r="AG430" i="38"/>
  <c r="AG358" i="38"/>
  <c r="AG286" i="38"/>
  <c r="AG214" i="38"/>
  <c r="AG130" i="38"/>
  <c r="AG58" i="38"/>
  <c r="AG434" i="38"/>
  <c r="AG362" i="38"/>
  <c r="AG290" i="38"/>
  <c r="AG218" i="38"/>
  <c r="AG134" i="38"/>
  <c r="AG62" i="38"/>
  <c r="AG438" i="38"/>
  <c r="AG366" i="38"/>
  <c r="AG294" i="38"/>
  <c r="AG222" i="38"/>
  <c r="AG138" i="38"/>
  <c r="AG66" i="38"/>
  <c r="AG442" i="38"/>
  <c r="AG370" i="38"/>
  <c r="AG298" i="38"/>
  <c r="AG226" i="38"/>
  <c r="AG142" i="38"/>
  <c r="AG70" i="38"/>
  <c r="AG389" i="38"/>
  <c r="AG317" i="38"/>
  <c r="AG245" i="38"/>
  <c r="AG173" i="38"/>
  <c r="AG89" i="38"/>
  <c r="AG17" i="38"/>
  <c r="AG386" i="38"/>
  <c r="AG314" i="38"/>
  <c r="AG242" i="38"/>
  <c r="AG170" i="38"/>
  <c r="AG86" i="38"/>
  <c r="AG14" i="38"/>
  <c r="AG387" i="38"/>
  <c r="AG315" i="38"/>
  <c r="AG243" i="38"/>
  <c r="AG171" i="38"/>
  <c r="AG87" i="38"/>
  <c r="AG15" i="38"/>
  <c r="AG450" i="38"/>
  <c r="AG378" i="38"/>
  <c r="AG306" i="38"/>
  <c r="AG234" i="38"/>
  <c r="AG150" i="38"/>
  <c r="AG78" i="38"/>
  <c r="AG454" i="38"/>
  <c r="AG382" i="38"/>
  <c r="AG310" i="38"/>
  <c r="AG154" i="38"/>
  <c r="AG238" i="38"/>
  <c r="AG82" i="38"/>
  <c r="AG387" i="37"/>
  <c r="AG243" i="37"/>
  <c r="AG315" i="37"/>
  <c r="AG87" i="37"/>
  <c r="AG171" i="37"/>
  <c r="AG15" i="37"/>
  <c r="AG412" i="37"/>
  <c r="AG340" i="37"/>
  <c r="AG268" i="37"/>
  <c r="AG196" i="37"/>
  <c r="AG112" i="37"/>
  <c r="AG40" i="37"/>
  <c r="AG396" i="37"/>
  <c r="AG324" i="37"/>
  <c r="AG252" i="37"/>
  <c r="AG180" i="37"/>
  <c r="AG96" i="37"/>
  <c r="AG24" i="37"/>
  <c r="AG400" i="37"/>
  <c r="AG328" i="37"/>
  <c r="AG256" i="37"/>
  <c r="AG184" i="37"/>
  <c r="AG100" i="37"/>
  <c r="AG28" i="37"/>
  <c r="AG404" i="37"/>
  <c r="AG332" i="37"/>
  <c r="AG260" i="37"/>
  <c r="AG188" i="37"/>
  <c r="AG104" i="37"/>
  <c r="AG32" i="37"/>
  <c r="AG411" i="37"/>
  <c r="AG267" i="37"/>
  <c r="AG339" i="37"/>
  <c r="AG195" i="37"/>
  <c r="AG111" i="37"/>
  <c r="AG39" i="37"/>
  <c r="AG410" i="37"/>
  <c r="AG266" i="37"/>
  <c r="AG194" i="37"/>
  <c r="AG338" i="37"/>
  <c r="AG110" i="37"/>
  <c r="AG38" i="37"/>
  <c r="AG390" i="37"/>
  <c r="AG246" i="37"/>
  <c r="AG318" i="37"/>
  <c r="AG174" i="37"/>
  <c r="AG90" i="37"/>
  <c r="AG18" i="37"/>
  <c r="AG417" i="37"/>
  <c r="AG201" i="37"/>
  <c r="AG273" i="37"/>
  <c r="AG345" i="37"/>
  <c r="AG117" i="37"/>
  <c r="AG45" i="37"/>
  <c r="AG422" i="37"/>
  <c r="AG278" i="37"/>
  <c r="AG206" i="37"/>
  <c r="AG350" i="37"/>
  <c r="AG122" i="37"/>
  <c r="AG50" i="37"/>
  <c r="AG426" i="37"/>
  <c r="AG282" i="37"/>
  <c r="AG210" i="37"/>
  <c r="AG354" i="37"/>
  <c r="AG126" i="37"/>
  <c r="AG54" i="37"/>
  <c r="AG430" i="37"/>
  <c r="AG286" i="37"/>
  <c r="AG214" i="37"/>
  <c r="AG358" i="37"/>
  <c r="AG130" i="37"/>
  <c r="AG58" i="37"/>
  <c r="AG434" i="37"/>
  <c r="AG290" i="37"/>
  <c r="AG218" i="37"/>
  <c r="AG362" i="37"/>
  <c r="AG134" i="37"/>
  <c r="AG62" i="37"/>
  <c r="AG438" i="37"/>
  <c r="AG294" i="37"/>
  <c r="AG222" i="37"/>
  <c r="AG366" i="37"/>
  <c r="AG138" i="37"/>
  <c r="AG66" i="37"/>
  <c r="AG442" i="37"/>
  <c r="AG298" i="37"/>
  <c r="AG226" i="37"/>
  <c r="AG370" i="37"/>
  <c r="AG142" i="37"/>
  <c r="AG70" i="37"/>
  <c r="AG446" i="37"/>
  <c r="AG302" i="37"/>
  <c r="AG230" i="37"/>
  <c r="AG374" i="37"/>
  <c r="AG146" i="37"/>
  <c r="AG74" i="37"/>
  <c r="AG450" i="37"/>
  <c r="AG378" i="37"/>
  <c r="AG306" i="37"/>
  <c r="AG234" i="37"/>
  <c r="AG150" i="37"/>
  <c r="AG78" i="37"/>
  <c r="AG454" i="37"/>
  <c r="AG310" i="37"/>
  <c r="AG238" i="37"/>
  <c r="AG382" i="37"/>
  <c r="AG154" i="37"/>
  <c r="AG82" i="37"/>
  <c r="AU65" i="11"/>
  <c r="AU137" i="11" s="1"/>
  <c r="AU437" i="11" s="1"/>
  <c r="AQ65" i="11"/>
  <c r="AQ137" i="11" s="1"/>
  <c r="AQ437" i="11" s="1"/>
  <c r="AL65" i="11"/>
  <c r="AL137" i="11" s="1"/>
  <c r="AL221" i="11" s="1"/>
  <c r="AL293" i="11" s="1"/>
  <c r="AL365" i="11" s="1"/>
  <c r="AL437" i="11" s="1"/>
  <c r="AH65" i="11"/>
  <c r="AH137" i="11" s="1"/>
  <c r="AH221" i="11" s="1"/>
  <c r="AH293" i="11" s="1"/>
  <c r="AH365" i="11" s="1"/>
  <c r="AH437" i="11" s="1"/>
  <c r="AT65" i="11"/>
  <c r="AT137" i="11" s="1"/>
  <c r="AK65" i="11"/>
  <c r="AK137" i="11" s="1"/>
  <c r="AK221" i="11" s="1"/>
  <c r="AK293" i="11" s="1"/>
  <c r="AK365" i="11" s="1"/>
  <c r="AK437" i="11" s="1"/>
  <c r="BB65" i="11"/>
  <c r="BB137" i="11" s="1"/>
  <c r="AS65" i="11"/>
  <c r="AS137" i="11" s="1"/>
  <c r="AS437" i="11" s="1"/>
  <c r="AO65" i="11"/>
  <c r="AJ65" i="11"/>
  <c r="AJ137" i="11" s="1"/>
  <c r="AJ221" i="11" s="1"/>
  <c r="AJ293" i="11" s="1"/>
  <c r="AJ365" i="11" s="1"/>
  <c r="AJ437" i="11" s="1"/>
  <c r="BA65" i="11"/>
  <c r="BA137" i="11" s="1"/>
  <c r="AR65" i="11"/>
  <c r="AR137" i="11" s="1"/>
  <c r="AR437" i="11" s="1"/>
  <c r="AN65" i="11"/>
  <c r="AN137" i="11" s="1"/>
  <c r="AN221" i="11" s="1"/>
  <c r="AN293" i="11" s="1"/>
  <c r="AN365" i="11" s="1"/>
  <c r="AN437" i="11" s="1"/>
  <c r="AI65" i="11"/>
  <c r="AU57" i="11"/>
  <c r="AU129" i="11" s="1"/>
  <c r="AU429" i="11" s="1"/>
  <c r="AQ57" i="11"/>
  <c r="AQ129" i="11" s="1"/>
  <c r="AQ429" i="11" s="1"/>
  <c r="AL57" i="11"/>
  <c r="AL129" i="11" s="1"/>
  <c r="AL213" i="11" s="1"/>
  <c r="AL285" i="11" s="1"/>
  <c r="AL357" i="11" s="1"/>
  <c r="AL429" i="11" s="1"/>
  <c r="AH57" i="11"/>
  <c r="AH129" i="11" s="1"/>
  <c r="AH213" i="11" s="1"/>
  <c r="AH285" i="11" s="1"/>
  <c r="AH357" i="11" s="1"/>
  <c r="AH429" i="11" s="1"/>
  <c r="AT57" i="11"/>
  <c r="AT129" i="11" s="1"/>
  <c r="AK57" i="11"/>
  <c r="AK129" i="11" s="1"/>
  <c r="AK213" i="11" s="1"/>
  <c r="AK285" i="11" s="1"/>
  <c r="AK357" i="11" s="1"/>
  <c r="AK429" i="11" s="1"/>
  <c r="BB57" i="11"/>
  <c r="BB129" i="11" s="1"/>
  <c r="AS57" i="11"/>
  <c r="AS129" i="11" s="1"/>
  <c r="AS429" i="11" s="1"/>
  <c r="AO57" i="11"/>
  <c r="AJ57" i="11"/>
  <c r="AJ129" i="11" s="1"/>
  <c r="AJ213" i="11" s="1"/>
  <c r="AJ285" i="11" s="1"/>
  <c r="AJ357" i="11" s="1"/>
  <c r="AJ429" i="11" s="1"/>
  <c r="BA57" i="11"/>
  <c r="BA129" i="11" s="1"/>
  <c r="AR57" i="11"/>
  <c r="AR129" i="11" s="1"/>
  <c r="AR429" i="11" s="1"/>
  <c r="AN57" i="11"/>
  <c r="AN129" i="11" s="1"/>
  <c r="AN213" i="11" s="1"/>
  <c r="AN285" i="11" s="1"/>
  <c r="AN357" i="11" s="1"/>
  <c r="AN429" i="11" s="1"/>
  <c r="AI57" i="11"/>
  <c r="AU49" i="11"/>
  <c r="AU121" i="11" s="1"/>
  <c r="AU421" i="11" s="1"/>
  <c r="AQ49" i="11"/>
  <c r="AQ121" i="11" s="1"/>
  <c r="AQ421" i="11" s="1"/>
  <c r="AL49" i="11"/>
  <c r="AL121" i="11" s="1"/>
  <c r="AL205" i="11" s="1"/>
  <c r="AL277" i="11" s="1"/>
  <c r="AL349" i="11" s="1"/>
  <c r="AL421" i="11" s="1"/>
  <c r="AH49" i="11"/>
  <c r="AH121" i="11" s="1"/>
  <c r="AH205" i="11" s="1"/>
  <c r="AH277" i="11" s="1"/>
  <c r="AH349" i="11" s="1"/>
  <c r="AH421" i="11" s="1"/>
  <c r="AT49" i="11"/>
  <c r="AT121" i="11" s="1"/>
  <c r="AK49" i="11"/>
  <c r="AK121" i="11" s="1"/>
  <c r="AK205" i="11" s="1"/>
  <c r="AK277" i="11" s="1"/>
  <c r="AK349" i="11" s="1"/>
  <c r="AK421" i="11" s="1"/>
  <c r="BB49" i="11"/>
  <c r="BB121" i="11" s="1"/>
  <c r="AS49" i="11"/>
  <c r="AS121" i="11" s="1"/>
  <c r="AS421" i="11" s="1"/>
  <c r="AO49" i="11"/>
  <c r="AJ49" i="11"/>
  <c r="AJ121" i="11" s="1"/>
  <c r="AJ205" i="11" s="1"/>
  <c r="AJ277" i="11" s="1"/>
  <c r="AJ349" i="11" s="1"/>
  <c r="AJ421" i="11" s="1"/>
  <c r="BA49" i="11"/>
  <c r="BA121" i="11" s="1"/>
  <c r="AR49" i="11"/>
  <c r="AR121" i="11" s="1"/>
  <c r="AR421" i="11" s="1"/>
  <c r="AN49" i="11"/>
  <c r="AN121" i="11" s="1"/>
  <c r="AN205" i="11" s="1"/>
  <c r="AN277" i="11" s="1"/>
  <c r="AN349" i="11" s="1"/>
  <c r="AN421" i="11" s="1"/>
  <c r="AI49" i="11"/>
  <c r="AU41" i="11"/>
  <c r="AU113" i="11" s="1"/>
  <c r="AU413" i="11" s="1"/>
  <c r="AQ41" i="11"/>
  <c r="AQ113" i="11" s="1"/>
  <c r="AQ413" i="11" s="1"/>
  <c r="AL41" i="11"/>
  <c r="AL113" i="11" s="1"/>
  <c r="AL197" i="11" s="1"/>
  <c r="AL269" i="11" s="1"/>
  <c r="AL341" i="11" s="1"/>
  <c r="AL413" i="11" s="1"/>
  <c r="AH41" i="11"/>
  <c r="AH113" i="11" s="1"/>
  <c r="AH197" i="11" s="1"/>
  <c r="AH269" i="11" s="1"/>
  <c r="AH341" i="11" s="1"/>
  <c r="AH413" i="11" s="1"/>
  <c r="AT41" i="11"/>
  <c r="AT113" i="11" s="1"/>
  <c r="AK41" i="11"/>
  <c r="AK113" i="11" s="1"/>
  <c r="AK197" i="11" s="1"/>
  <c r="AK269" i="11" s="1"/>
  <c r="AK341" i="11" s="1"/>
  <c r="AK413" i="11" s="1"/>
  <c r="BB41" i="11"/>
  <c r="BB113" i="11" s="1"/>
  <c r="AS41" i="11"/>
  <c r="AS113" i="11" s="1"/>
  <c r="AS413" i="11" s="1"/>
  <c r="AO41" i="11"/>
  <c r="AJ41" i="11"/>
  <c r="AJ113" i="11" s="1"/>
  <c r="AJ197" i="11" s="1"/>
  <c r="AJ269" i="11" s="1"/>
  <c r="AJ341" i="11" s="1"/>
  <c r="AJ413" i="11" s="1"/>
  <c r="BA41" i="11"/>
  <c r="BA113" i="11" s="1"/>
  <c r="AR41" i="11"/>
  <c r="AR113" i="11" s="1"/>
  <c r="AR413" i="11" s="1"/>
  <c r="AN41" i="11"/>
  <c r="AN113" i="11" s="1"/>
  <c r="AN197" i="11" s="1"/>
  <c r="AN269" i="11" s="1"/>
  <c r="AN341" i="11" s="1"/>
  <c r="AN413" i="11" s="1"/>
  <c r="AI41" i="11"/>
  <c r="AU33" i="11"/>
  <c r="AU105" i="11" s="1"/>
  <c r="AU405" i="11" s="1"/>
  <c r="AQ33" i="11"/>
  <c r="AQ105" i="11" s="1"/>
  <c r="AQ405" i="11" s="1"/>
  <c r="AL33" i="11"/>
  <c r="AL105" i="11" s="1"/>
  <c r="AL189" i="11" s="1"/>
  <c r="AL261" i="11" s="1"/>
  <c r="AL333" i="11" s="1"/>
  <c r="AL405" i="11" s="1"/>
  <c r="AH33" i="11"/>
  <c r="AH105" i="11" s="1"/>
  <c r="AH189" i="11" s="1"/>
  <c r="AH261" i="11" s="1"/>
  <c r="AH333" i="11" s="1"/>
  <c r="AH405" i="11" s="1"/>
  <c r="AT33" i="11"/>
  <c r="AT105" i="11" s="1"/>
  <c r="AK33" i="11"/>
  <c r="AK105" i="11" s="1"/>
  <c r="AK189" i="11" s="1"/>
  <c r="AK261" i="11" s="1"/>
  <c r="AK333" i="11" s="1"/>
  <c r="AK405" i="11" s="1"/>
  <c r="BB33" i="11"/>
  <c r="BB105" i="11" s="1"/>
  <c r="AS33" i="11"/>
  <c r="AS105" i="11" s="1"/>
  <c r="AS405" i="11" s="1"/>
  <c r="AO33" i="11"/>
  <c r="AJ33" i="11"/>
  <c r="AJ105" i="11" s="1"/>
  <c r="AJ189" i="11" s="1"/>
  <c r="AJ261" i="11" s="1"/>
  <c r="AJ333" i="11" s="1"/>
  <c r="AJ405" i="11" s="1"/>
  <c r="BA33" i="11"/>
  <c r="BA105" i="11" s="1"/>
  <c r="AR33" i="11"/>
  <c r="AR105" i="11" s="1"/>
  <c r="AR405" i="11" s="1"/>
  <c r="AN33" i="11"/>
  <c r="AN105" i="11" s="1"/>
  <c r="AN189" i="11" s="1"/>
  <c r="AN261" i="11" s="1"/>
  <c r="AN333" i="11" s="1"/>
  <c r="AN405" i="11" s="1"/>
  <c r="AI33" i="11"/>
  <c r="AU25" i="11"/>
  <c r="AU97" i="11" s="1"/>
  <c r="AU397" i="11" s="1"/>
  <c r="AQ25" i="11"/>
  <c r="AQ97" i="11" s="1"/>
  <c r="AQ397" i="11" s="1"/>
  <c r="AL25" i="11"/>
  <c r="AL97" i="11" s="1"/>
  <c r="AL181" i="11" s="1"/>
  <c r="AL253" i="11" s="1"/>
  <c r="AL325" i="11" s="1"/>
  <c r="AL397" i="11" s="1"/>
  <c r="AH25" i="11"/>
  <c r="AH97" i="11" s="1"/>
  <c r="AT25" i="11"/>
  <c r="AT97" i="11" s="1"/>
  <c r="AK25" i="11"/>
  <c r="AK97" i="11" s="1"/>
  <c r="AK181" i="11" s="1"/>
  <c r="AK253" i="11" s="1"/>
  <c r="AK325" i="11" s="1"/>
  <c r="AK397" i="11" s="1"/>
  <c r="BB25" i="11"/>
  <c r="BB97" i="11" s="1"/>
  <c r="AS25" i="11"/>
  <c r="AS97" i="11" s="1"/>
  <c r="AS397" i="11" s="1"/>
  <c r="AO25" i="11"/>
  <c r="AJ25" i="11"/>
  <c r="AJ97" i="11" s="1"/>
  <c r="AJ181" i="11" s="1"/>
  <c r="AJ253" i="11" s="1"/>
  <c r="AJ325" i="11" s="1"/>
  <c r="AJ397" i="11" s="1"/>
  <c r="BA25" i="11"/>
  <c r="BA97" i="11" s="1"/>
  <c r="AR25" i="11"/>
  <c r="AR97" i="11" s="1"/>
  <c r="AR397" i="11" s="1"/>
  <c r="AN25" i="11"/>
  <c r="AN97" i="11" s="1"/>
  <c r="AN181" i="11" s="1"/>
  <c r="AN253" i="11" s="1"/>
  <c r="AN325" i="11" s="1"/>
  <c r="AN397" i="11" s="1"/>
  <c r="AI25" i="11"/>
  <c r="BA23" i="11"/>
  <c r="BA95" i="11" s="1"/>
  <c r="AR23" i="11"/>
  <c r="AR95" i="11" s="1"/>
  <c r="AR395" i="11" s="1"/>
  <c r="AN23" i="11"/>
  <c r="AN95" i="11" s="1"/>
  <c r="AN179" i="11" s="1"/>
  <c r="AN251" i="11" s="1"/>
  <c r="AN323" i="11" s="1"/>
  <c r="AN395" i="11" s="1"/>
  <c r="AI23" i="11"/>
  <c r="AU23" i="11"/>
  <c r="AU95" i="11" s="1"/>
  <c r="AU395" i="11" s="1"/>
  <c r="AQ23" i="11"/>
  <c r="AQ95" i="11" s="1"/>
  <c r="AQ395" i="11" s="1"/>
  <c r="AL23" i="11"/>
  <c r="AL95" i="11" s="1"/>
  <c r="AL179" i="11" s="1"/>
  <c r="AL251" i="11" s="1"/>
  <c r="AL323" i="11" s="1"/>
  <c r="AL395" i="11" s="1"/>
  <c r="AH23" i="11"/>
  <c r="AH95" i="11" s="1"/>
  <c r="AT23" i="11"/>
  <c r="AT95" i="11" s="1"/>
  <c r="AK23" i="11"/>
  <c r="AK95" i="11" s="1"/>
  <c r="AK179" i="11" s="1"/>
  <c r="AK251" i="11" s="1"/>
  <c r="AK323" i="11" s="1"/>
  <c r="AK395" i="11" s="1"/>
  <c r="BB23" i="11"/>
  <c r="BB95" i="11" s="1"/>
  <c r="AS23" i="11"/>
  <c r="AS95" i="11" s="1"/>
  <c r="AS395" i="11" s="1"/>
  <c r="AO23" i="11"/>
  <c r="AJ23" i="11"/>
  <c r="AJ95" i="11" s="1"/>
  <c r="AJ179" i="11" s="1"/>
  <c r="AJ251" i="11" s="1"/>
  <c r="AJ323" i="11" s="1"/>
  <c r="AJ395" i="11" s="1"/>
  <c r="AU44" i="11"/>
  <c r="AU116" i="11" s="1"/>
  <c r="AU416" i="11" s="1"/>
  <c r="AQ44" i="11"/>
  <c r="AQ116" i="11" s="1"/>
  <c r="AQ416" i="11" s="1"/>
  <c r="AL44" i="11"/>
  <c r="AL116" i="11" s="1"/>
  <c r="AL200" i="11" s="1"/>
  <c r="AL272" i="11" s="1"/>
  <c r="AL344" i="11" s="1"/>
  <c r="AL416" i="11" s="1"/>
  <c r="AH44" i="11"/>
  <c r="AH116" i="11" s="1"/>
  <c r="AH200" i="11" s="1"/>
  <c r="AH272" i="11" s="1"/>
  <c r="AH344" i="11" s="1"/>
  <c r="AH416" i="11" s="1"/>
  <c r="AT44" i="11"/>
  <c r="AT116" i="11" s="1"/>
  <c r="AK44" i="11"/>
  <c r="AK116" i="11" s="1"/>
  <c r="AK200" i="11" s="1"/>
  <c r="AK272" i="11" s="1"/>
  <c r="AK344" i="11" s="1"/>
  <c r="AK416" i="11" s="1"/>
  <c r="BB44" i="11"/>
  <c r="BB116" i="11" s="1"/>
  <c r="AS44" i="11"/>
  <c r="AS116" i="11" s="1"/>
  <c r="AS416" i="11" s="1"/>
  <c r="AO44" i="11"/>
  <c r="AJ44" i="11"/>
  <c r="AJ116" i="11" s="1"/>
  <c r="AJ200" i="11" s="1"/>
  <c r="AJ272" i="11" s="1"/>
  <c r="AJ344" i="11" s="1"/>
  <c r="AJ416" i="11" s="1"/>
  <c r="BA44" i="11"/>
  <c r="BA116" i="11" s="1"/>
  <c r="AR44" i="11"/>
  <c r="AR116" i="11" s="1"/>
  <c r="AR416" i="11" s="1"/>
  <c r="AN44" i="11"/>
  <c r="AN116" i="11" s="1"/>
  <c r="AN200" i="11" s="1"/>
  <c r="AN272" i="11" s="1"/>
  <c r="AN344" i="11" s="1"/>
  <c r="AN416" i="11" s="1"/>
  <c r="AI44" i="11"/>
  <c r="AU28" i="11"/>
  <c r="AU100" i="11" s="1"/>
  <c r="AU400" i="11" s="1"/>
  <c r="AQ28" i="11"/>
  <c r="AQ100" i="11" s="1"/>
  <c r="AQ400" i="11" s="1"/>
  <c r="AL28" i="11"/>
  <c r="AL100" i="11" s="1"/>
  <c r="AL184" i="11" s="1"/>
  <c r="AL256" i="11" s="1"/>
  <c r="AL328" i="11" s="1"/>
  <c r="AL400" i="11" s="1"/>
  <c r="AH28" i="11"/>
  <c r="AH100" i="11" s="1"/>
  <c r="AT28" i="11"/>
  <c r="AT100" i="11" s="1"/>
  <c r="AK28" i="11"/>
  <c r="AK100" i="11" s="1"/>
  <c r="AK184" i="11" s="1"/>
  <c r="AK256" i="11" s="1"/>
  <c r="AK328" i="11" s="1"/>
  <c r="AK400" i="11" s="1"/>
  <c r="BB28" i="11"/>
  <c r="BB100" i="11" s="1"/>
  <c r="AS28" i="11"/>
  <c r="AS100" i="11" s="1"/>
  <c r="AS400" i="11" s="1"/>
  <c r="AO28" i="11"/>
  <c r="AJ28" i="11"/>
  <c r="AJ100" i="11" s="1"/>
  <c r="AJ184" i="11" s="1"/>
  <c r="AJ256" i="11" s="1"/>
  <c r="AJ328" i="11" s="1"/>
  <c r="AJ400" i="11" s="1"/>
  <c r="BA28" i="11"/>
  <c r="BA100" i="11" s="1"/>
  <c r="AR28" i="11"/>
  <c r="AR100" i="11" s="1"/>
  <c r="AR400" i="11" s="1"/>
  <c r="AN28" i="11"/>
  <c r="AN100" i="11" s="1"/>
  <c r="AN184" i="11" s="1"/>
  <c r="AN256" i="11" s="1"/>
  <c r="AN328" i="11" s="1"/>
  <c r="AN400" i="11" s="1"/>
  <c r="AI28" i="11"/>
  <c r="BA19" i="11"/>
  <c r="BA91" i="11" s="1"/>
  <c r="AR19" i="11"/>
  <c r="AR91" i="11" s="1"/>
  <c r="AR391" i="11" s="1"/>
  <c r="AN19" i="11"/>
  <c r="AN91" i="11" s="1"/>
  <c r="AN175" i="11" s="1"/>
  <c r="AN247" i="11" s="1"/>
  <c r="AN319" i="11" s="1"/>
  <c r="AN391" i="11" s="1"/>
  <c r="AI19" i="11"/>
  <c r="AU19" i="11"/>
  <c r="AU91" i="11" s="1"/>
  <c r="AU391" i="11" s="1"/>
  <c r="AQ19" i="11"/>
  <c r="AQ91" i="11" s="1"/>
  <c r="AQ391" i="11" s="1"/>
  <c r="AL19" i="11"/>
  <c r="AL91" i="11" s="1"/>
  <c r="AL175" i="11" s="1"/>
  <c r="AL247" i="11" s="1"/>
  <c r="AL319" i="11" s="1"/>
  <c r="AL391" i="11" s="1"/>
  <c r="AH19" i="11"/>
  <c r="AH91" i="11" s="1"/>
  <c r="AT19" i="11"/>
  <c r="AT91" i="11" s="1"/>
  <c r="AK19" i="11"/>
  <c r="AK91" i="11" s="1"/>
  <c r="AK175" i="11" s="1"/>
  <c r="AK247" i="11" s="1"/>
  <c r="AK319" i="11" s="1"/>
  <c r="AK391" i="11" s="1"/>
  <c r="BB19" i="11"/>
  <c r="BB91" i="11" s="1"/>
  <c r="AS19" i="11"/>
  <c r="AS91" i="11" s="1"/>
  <c r="AS391" i="11" s="1"/>
  <c r="AO19" i="11"/>
  <c r="AJ19" i="11"/>
  <c r="AJ91" i="11" s="1"/>
  <c r="AJ175" i="11" s="1"/>
  <c r="AJ247" i="11" s="1"/>
  <c r="AJ319" i="11" s="1"/>
  <c r="AJ391" i="11" s="1"/>
  <c r="BA15" i="11"/>
  <c r="BA87" i="11" s="1"/>
  <c r="AR15" i="11"/>
  <c r="AR87" i="11" s="1"/>
  <c r="AR387" i="11" s="1"/>
  <c r="AN15" i="11"/>
  <c r="AN87" i="11" s="1"/>
  <c r="AN171" i="11" s="1"/>
  <c r="AN243" i="11" s="1"/>
  <c r="AN315" i="11" s="1"/>
  <c r="AN387" i="11" s="1"/>
  <c r="AI15" i="11"/>
  <c r="AU15" i="11"/>
  <c r="AU87" i="11" s="1"/>
  <c r="AU387" i="11" s="1"/>
  <c r="AQ15" i="11"/>
  <c r="AQ87" i="11" s="1"/>
  <c r="AQ387" i="11" s="1"/>
  <c r="AL15" i="11"/>
  <c r="AL87" i="11" s="1"/>
  <c r="AL171" i="11" s="1"/>
  <c r="AL243" i="11" s="1"/>
  <c r="AL315" i="11" s="1"/>
  <c r="AL387" i="11" s="1"/>
  <c r="AH15" i="11"/>
  <c r="AH87" i="11" s="1"/>
  <c r="AT15" i="11"/>
  <c r="AT87" i="11" s="1"/>
  <c r="AK15" i="11"/>
  <c r="AK87" i="11" s="1"/>
  <c r="AK171" i="11" s="1"/>
  <c r="AK243" i="11" s="1"/>
  <c r="AK315" i="11" s="1"/>
  <c r="AK387" i="11" s="1"/>
  <c r="BB15" i="11"/>
  <c r="BB87" i="11" s="1"/>
  <c r="AS15" i="11"/>
  <c r="AS87" i="11" s="1"/>
  <c r="AS387" i="11" s="1"/>
  <c r="AO15" i="11"/>
  <c r="AJ15" i="11"/>
  <c r="AJ87" i="11" s="1"/>
  <c r="AJ171" i="11" s="1"/>
  <c r="AJ243" i="11" s="1"/>
  <c r="AJ315" i="11" s="1"/>
  <c r="AJ387" i="11" s="1"/>
  <c r="AG387" i="36"/>
  <c r="AG243" i="36"/>
  <c r="AG315" i="36"/>
  <c r="AG171" i="36"/>
  <c r="AG87" i="36"/>
  <c r="AG15" i="36"/>
  <c r="AG392" i="36"/>
  <c r="AG320" i="36"/>
  <c r="AG248" i="36"/>
  <c r="AG176" i="36"/>
  <c r="AG20" i="36"/>
  <c r="AG92" i="36"/>
  <c r="AG399" i="36"/>
  <c r="AG255" i="36"/>
  <c r="AG327" i="36"/>
  <c r="AG183" i="36"/>
  <c r="AG99" i="36"/>
  <c r="AG27" i="36"/>
  <c r="AG403" i="36"/>
  <c r="AG259" i="36"/>
  <c r="AG331" i="36"/>
  <c r="AG187" i="36"/>
  <c r="AG103" i="36"/>
  <c r="AG31" i="36"/>
  <c r="AG407" i="36"/>
  <c r="AG335" i="36"/>
  <c r="AG263" i="36"/>
  <c r="AG191" i="36"/>
  <c r="AG107" i="36"/>
  <c r="AG35" i="36"/>
  <c r="AG411" i="36"/>
  <c r="AG267" i="36"/>
  <c r="AG339" i="36"/>
  <c r="AG195" i="36"/>
  <c r="AG111" i="36"/>
  <c r="AG39" i="36"/>
  <c r="AG343" i="36"/>
  <c r="AG415" i="36"/>
  <c r="AG271" i="36"/>
  <c r="AG199" i="36"/>
  <c r="AG115" i="36"/>
  <c r="AG43" i="36"/>
  <c r="AG347" i="36"/>
  <c r="AG419" i="36"/>
  <c r="AG275" i="36"/>
  <c r="AG203" i="36"/>
  <c r="AG119" i="36"/>
  <c r="AG47" i="36"/>
  <c r="AG351" i="36"/>
  <c r="AG423" i="36"/>
  <c r="AG279" i="36"/>
  <c r="AG207" i="36"/>
  <c r="AG123" i="36"/>
  <c r="AG51" i="36"/>
  <c r="AG355" i="36"/>
  <c r="AG427" i="36"/>
  <c r="AG283" i="36"/>
  <c r="AG211" i="36"/>
  <c r="AG127" i="36"/>
  <c r="AG55" i="36"/>
  <c r="AG359" i="36"/>
  <c r="AG431" i="36"/>
  <c r="AG287" i="36"/>
  <c r="AG215" i="36"/>
  <c r="AG131" i="36"/>
  <c r="AG59" i="36"/>
  <c r="AG363" i="36"/>
  <c r="AG435" i="36"/>
  <c r="AG291" i="36"/>
  <c r="AG219" i="36"/>
  <c r="AG135" i="36"/>
  <c r="AG63" i="36"/>
  <c r="AG367" i="36"/>
  <c r="AG439" i="36"/>
  <c r="AG295" i="36"/>
  <c r="AG223" i="36"/>
  <c r="AG139" i="36"/>
  <c r="AG67" i="36"/>
  <c r="AG371" i="36"/>
  <c r="AG443" i="36"/>
  <c r="AG299" i="36"/>
  <c r="AG143" i="36"/>
  <c r="AG227" i="36"/>
  <c r="AG71" i="36"/>
  <c r="AG375" i="36"/>
  <c r="AG447" i="36"/>
  <c r="AG303" i="36"/>
  <c r="AG147" i="36"/>
  <c r="AG231" i="36"/>
  <c r="AG75" i="36"/>
  <c r="AG379" i="36"/>
  <c r="AG451" i="36"/>
  <c r="AG307" i="36"/>
  <c r="AG151" i="36"/>
  <c r="AG235" i="36"/>
  <c r="AG79" i="36"/>
  <c r="AG383" i="36"/>
  <c r="AG455" i="36"/>
  <c r="AG311" i="36"/>
  <c r="AG155" i="36"/>
  <c r="AG239" i="36"/>
  <c r="AG83" i="36"/>
  <c r="AG386" i="36"/>
  <c r="AG242" i="36"/>
  <c r="AG170" i="36"/>
  <c r="AG314" i="36"/>
  <c r="AG86" i="36"/>
  <c r="AG14" i="36"/>
  <c r="AG320" i="38"/>
  <c r="AG392" i="38"/>
  <c r="AG248" i="38"/>
  <c r="AG176" i="38"/>
  <c r="AG92" i="38"/>
  <c r="AG20" i="38"/>
  <c r="AG399" i="38"/>
  <c r="AG327" i="38"/>
  <c r="AG255" i="38"/>
  <c r="AG183" i="38"/>
  <c r="AG99" i="38"/>
  <c r="AG27" i="38"/>
  <c r="AG403" i="38"/>
  <c r="AG331" i="38"/>
  <c r="AG259" i="38"/>
  <c r="AG187" i="38"/>
  <c r="AG103" i="38"/>
  <c r="AG31" i="38"/>
  <c r="AG407" i="38"/>
  <c r="AG335" i="38"/>
  <c r="AG263" i="38"/>
  <c r="AG191" i="38"/>
  <c r="AG107" i="38"/>
  <c r="AG35" i="38"/>
  <c r="AG411" i="38"/>
  <c r="AG339" i="38"/>
  <c r="AG267" i="38"/>
  <c r="AG195" i="38"/>
  <c r="AG111" i="38"/>
  <c r="AG39" i="38"/>
  <c r="AG415" i="38"/>
  <c r="AG343" i="38"/>
  <c r="AG271" i="38"/>
  <c r="AG199" i="38"/>
  <c r="AG115" i="38"/>
  <c r="AG43" i="38"/>
  <c r="AG419" i="38"/>
  <c r="AG347" i="38"/>
  <c r="AG275" i="38"/>
  <c r="AG203" i="38"/>
  <c r="AG119" i="38"/>
  <c r="AG47" i="38"/>
  <c r="AG423" i="38"/>
  <c r="AG351" i="38"/>
  <c r="AG279" i="38"/>
  <c r="AG207" i="38"/>
  <c r="AG123" i="38"/>
  <c r="AG51" i="38"/>
  <c r="AG427" i="38"/>
  <c r="AG355" i="38"/>
  <c r="AG283" i="38"/>
  <c r="AG211" i="38"/>
  <c r="AG127" i="38"/>
  <c r="AG55" i="38"/>
  <c r="AG431" i="38"/>
  <c r="AG359" i="38"/>
  <c r="AG287" i="38"/>
  <c r="AG215" i="38"/>
  <c r="AG131" i="38"/>
  <c r="AG59" i="38"/>
  <c r="AG435" i="38"/>
  <c r="AG363" i="38"/>
  <c r="AG291" i="38"/>
  <c r="AG219" i="38"/>
  <c r="AG135" i="38"/>
  <c r="AG63" i="38"/>
  <c r="AG439" i="38"/>
  <c r="AG367" i="38"/>
  <c r="AG295" i="38"/>
  <c r="AG223" i="38"/>
  <c r="AG139" i="38"/>
  <c r="AG67" i="38"/>
  <c r="AG443" i="38"/>
  <c r="AG371" i="38"/>
  <c r="AG299" i="38"/>
  <c r="AG227" i="38"/>
  <c r="AG143" i="38"/>
  <c r="AG71" i="38"/>
  <c r="AG393" i="38"/>
  <c r="AG321" i="38"/>
  <c r="AG249" i="38"/>
  <c r="AG177" i="38"/>
  <c r="AG93" i="38"/>
  <c r="AG21" i="38"/>
  <c r="AG390" i="38"/>
  <c r="AG318" i="38"/>
  <c r="AG246" i="38"/>
  <c r="AG174" i="38"/>
  <c r="AG90" i="38"/>
  <c r="AG18" i="38"/>
  <c r="AG391" i="38"/>
  <c r="AG319" i="38"/>
  <c r="AG247" i="38"/>
  <c r="AG175" i="38"/>
  <c r="AG91" i="38"/>
  <c r="AG19" i="38"/>
  <c r="AG451" i="38"/>
  <c r="AG379" i="38"/>
  <c r="AG307" i="38"/>
  <c r="AG235" i="38"/>
  <c r="AG151" i="38"/>
  <c r="AG79" i="38"/>
  <c r="AG455" i="38"/>
  <c r="AG383" i="38"/>
  <c r="AG311" i="38"/>
  <c r="AG155" i="38"/>
  <c r="AG239" i="38"/>
  <c r="AG83" i="38"/>
  <c r="AT21" i="11"/>
  <c r="AT93" i="11" s="1"/>
  <c r="AK21" i="11"/>
  <c r="AK93" i="11" s="1"/>
  <c r="AK177" i="11" s="1"/>
  <c r="AK249" i="11" s="1"/>
  <c r="AK321" i="11" s="1"/>
  <c r="AK393" i="11" s="1"/>
  <c r="BB21" i="11"/>
  <c r="BB93" i="11" s="1"/>
  <c r="AS21" i="11"/>
  <c r="AS93" i="11" s="1"/>
  <c r="AS393" i="11" s="1"/>
  <c r="AO21" i="11"/>
  <c r="AX21" i="11" s="1"/>
  <c r="AX93" i="11" s="1"/>
  <c r="AX177" i="11" s="1"/>
  <c r="AX249" i="11" s="1"/>
  <c r="AX321" i="11" s="1"/>
  <c r="AX393" i="11" s="1"/>
  <c r="AJ21" i="11"/>
  <c r="AJ93" i="11" s="1"/>
  <c r="AJ177" i="11" s="1"/>
  <c r="AJ249" i="11" s="1"/>
  <c r="AJ321" i="11" s="1"/>
  <c r="AJ393" i="11" s="1"/>
  <c r="BA21" i="11"/>
  <c r="BA93" i="11" s="1"/>
  <c r="AR21" i="11"/>
  <c r="AR93" i="11" s="1"/>
  <c r="AR393" i="11" s="1"/>
  <c r="AN21" i="11"/>
  <c r="AN93" i="11" s="1"/>
  <c r="AN177" i="11" s="1"/>
  <c r="AN249" i="11" s="1"/>
  <c r="AN321" i="11" s="1"/>
  <c r="AN393" i="11" s="1"/>
  <c r="AI21" i="11"/>
  <c r="AU21" i="11"/>
  <c r="AU93" i="11" s="1"/>
  <c r="AU393" i="11" s="1"/>
  <c r="AQ21" i="11"/>
  <c r="AQ93" i="11" s="1"/>
  <c r="AQ393" i="11" s="1"/>
  <c r="AL21" i="11"/>
  <c r="AL93" i="11" s="1"/>
  <c r="AL177" i="11" s="1"/>
  <c r="AL249" i="11" s="1"/>
  <c r="AL321" i="11" s="1"/>
  <c r="AL393" i="11" s="1"/>
  <c r="AH21" i="11"/>
  <c r="AH93" i="11" s="1"/>
  <c r="AU82" i="11"/>
  <c r="AU154" i="11" s="1"/>
  <c r="AU454" i="11" s="1"/>
  <c r="AQ82" i="11"/>
  <c r="AQ154" i="11" s="1"/>
  <c r="AQ454" i="11" s="1"/>
  <c r="AL82" i="11"/>
  <c r="AL154" i="11" s="1"/>
  <c r="AL238" i="11" s="1"/>
  <c r="AL310" i="11" s="1"/>
  <c r="AL382" i="11" s="1"/>
  <c r="AL454" i="11" s="1"/>
  <c r="AH82" i="11"/>
  <c r="AH154" i="11" s="1"/>
  <c r="AH238" i="11" s="1"/>
  <c r="AH310" i="11" s="1"/>
  <c r="AH382" i="11" s="1"/>
  <c r="AH454" i="11" s="1"/>
  <c r="AT82" i="11"/>
  <c r="AT154" i="11" s="1"/>
  <c r="AK82" i="11"/>
  <c r="AK154" i="11" s="1"/>
  <c r="AK238" i="11" s="1"/>
  <c r="AK310" i="11" s="1"/>
  <c r="AK382" i="11" s="1"/>
  <c r="AK454" i="11" s="1"/>
  <c r="BB82" i="11"/>
  <c r="BB154" i="11" s="1"/>
  <c r="AS82" i="11"/>
  <c r="AS154" i="11" s="1"/>
  <c r="AS454" i="11" s="1"/>
  <c r="AO82" i="11"/>
  <c r="AJ82" i="11"/>
  <c r="AJ154" i="11" s="1"/>
  <c r="AJ238" i="11" s="1"/>
  <c r="AJ310" i="11" s="1"/>
  <c r="AJ382" i="11" s="1"/>
  <c r="AJ454" i="11" s="1"/>
  <c r="BA82" i="11"/>
  <c r="BA154" i="11" s="1"/>
  <c r="AR82" i="11"/>
  <c r="AR154" i="11" s="1"/>
  <c r="AR454" i="11" s="1"/>
  <c r="AN82" i="11"/>
  <c r="AN154" i="11" s="1"/>
  <c r="AN238" i="11" s="1"/>
  <c r="AN310" i="11" s="1"/>
  <c r="AN382" i="11" s="1"/>
  <c r="AN454" i="11" s="1"/>
  <c r="AI82" i="11"/>
  <c r="AU66" i="11"/>
  <c r="AU138" i="11" s="1"/>
  <c r="AU438" i="11" s="1"/>
  <c r="AQ66" i="11"/>
  <c r="AQ138" i="11" s="1"/>
  <c r="AQ438" i="11" s="1"/>
  <c r="AL66" i="11"/>
  <c r="AL138" i="11" s="1"/>
  <c r="AL222" i="11" s="1"/>
  <c r="AL294" i="11" s="1"/>
  <c r="AL366" i="11" s="1"/>
  <c r="AL438" i="11" s="1"/>
  <c r="AH66" i="11"/>
  <c r="AH138" i="11" s="1"/>
  <c r="AH222" i="11" s="1"/>
  <c r="AH294" i="11" s="1"/>
  <c r="AH366" i="11" s="1"/>
  <c r="AH438" i="11" s="1"/>
  <c r="AT66" i="11"/>
  <c r="AT138" i="11" s="1"/>
  <c r="AK66" i="11"/>
  <c r="AK138" i="11" s="1"/>
  <c r="AK222" i="11" s="1"/>
  <c r="AK294" i="11" s="1"/>
  <c r="AK366" i="11" s="1"/>
  <c r="AK438" i="11" s="1"/>
  <c r="BB66" i="11"/>
  <c r="BB138" i="11" s="1"/>
  <c r="AS66" i="11"/>
  <c r="AS138" i="11" s="1"/>
  <c r="AS438" i="11" s="1"/>
  <c r="AO66" i="11"/>
  <c r="AJ66" i="11"/>
  <c r="AJ138" i="11" s="1"/>
  <c r="AJ222" i="11" s="1"/>
  <c r="AJ294" i="11" s="1"/>
  <c r="AJ366" i="11" s="1"/>
  <c r="AJ438" i="11" s="1"/>
  <c r="BA66" i="11"/>
  <c r="BA138" i="11" s="1"/>
  <c r="AR66" i="11"/>
  <c r="AR138" i="11" s="1"/>
  <c r="AR438" i="11" s="1"/>
  <c r="AN66" i="11"/>
  <c r="AN138" i="11" s="1"/>
  <c r="AN222" i="11" s="1"/>
  <c r="AN294" i="11" s="1"/>
  <c r="AN366" i="11" s="1"/>
  <c r="AN438" i="11" s="1"/>
  <c r="AI66" i="11"/>
  <c r="AU58" i="11"/>
  <c r="AU130" i="11" s="1"/>
  <c r="AU430" i="11" s="1"/>
  <c r="AQ58" i="11"/>
  <c r="AQ130" i="11" s="1"/>
  <c r="AQ430" i="11" s="1"/>
  <c r="AL58" i="11"/>
  <c r="AL130" i="11" s="1"/>
  <c r="AL214" i="11" s="1"/>
  <c r="AL286" i="11" s="1"/>
  <c r="AL358" i="11" s="1"/>
  <c r="AL430" i="11" s="1"/>
  <c r="AH58" i="11"/>
  <c r="AH130" i="11" s="1"/>
  <c r="AH214" i="11" s="1"/>
  <c r="AH286" i="11" s="1"/>
  <c r="AH358" i="11" s="1"/>
  <c r="AH430" i="11" s="1"/>
  <c r="AT58" i="11"/>
  <c r="AT130" i="11" s="1"/>
  <c r="AK58" i="11"/>
  <c r="AK130" i="11" s="1"/>
  <c r="AK214" i="11" s="1"/>
  <c r="AK286" i="11" s="1"/>
  <c r="AK358" i="11" s="1"/>
  <c r="AK430" i="11" s="1"/>
  <c r="BB58" i="11"/>
  <c r="BB130" i="11" s="1"/>
  <c r="AS58" i="11"/>
  <c r="AS130" i="11" s="1"/>
  <c r="AS430" i="11" s="1"/>
  <c r="AO58" i="11"/>
  <c r="AJ58" i="11"/>
  <c r="AJ130" i="11" s="1"/>
  <c r="AJ214" i="11" s="1"/>
  <c r="AJ286" i="11" s="1"/>
  <c r="AJ358" i="11" s="1"/>
  <c r="AJ430" i="11" s="1"/>
  <c r="BA58" i="11"/>
  <c r="BA130" i="11" s="1"/>
  <c r="AR58" i="11"/>
  <c r="AR130" i="11" s="1"/>
  <c r="AR430" i="11" s="1"/>
  <c r="AN58" i="11"/>
  <c r="AN130" i="11" s="1"/>
  <c r="AN214" i="11" s="1"/>
  <c r="AN286" i="11" s="1"/>
  <c r="AN358" i="11" s="1"/>
  <c r="AN430" i="11" s="1"/>
  <c r="AI58" i="11"/>
  <c r="AU50" i="11"/>
  <c r="AU122" i="11" s="1"/>
  <c r="AU422" i="11" s="1"/>
  <c r="AQ50" i="11"/>
  <c r="AQ122" i="11" s="1"/>
  <c r="AQ422" i="11" s="1"/>
  <c r="AL50" i="11"/>
  <c r="AL122" i="11" s="1"/>
  <c r="AL206" i="11" s="1"/>
  <c r="AL278" i="11" s="1"/>
  <c r="AL350" i="11" s="1"/>
  <c r="AL422" i="11" s="1"/>
  <c r="AH50" i="11"/>
  <c r="AH122" i="11" s="1"/>
  <c r="AH206" i="11" s="1"/>
  <c r="AH278" i="11" s="1"/>
  <c r="AH350" i="11" s="1"/>
  <c r="AH422" i="11" s="1"/>
  <c r="AT50" i="11"/>
  <c r="AT122" i="11" s="1"/>
  <c r="AK50" i="11"/>
  <c r="AK122" i="11" s="1"/>
  <c r="AK206" i="11" s="1"/>
  <c r="AK278" i="11" s="1"/>
  <c r="AK350" i="11" s="1"/>
  <c r="AK422" i="11" s="1"/>
  <c r="BB50" i="11"/>
  <c r="BB122" i="11" s="1"/>
  <c r="AS50" i="11"/>
  <c r="AS122" i="11" s="1"/>
  <c r="AS422" i="11" s="1"/>
  <c r="AO50" i="11"/>
  <c r="AJ50" i="11"/>
  <c r="AJ122" i="11" s="1"/>
  <c r="AJ206" i="11" s="1"/>
  <c r="AJ278" i="11" s="1"/>
  <c r="AJ350" i="11" s="1"/>
  <c r="AJ422" i="11" s="1"/>
  <c r="BA50" i="11"/>
  <c r="BA122" i="11" s="1"/>
  <c r="AR50" i="11"/>
  <c r="AR122" i="11" s="1"/>
  <c r="AR422" i="11" s="1"/>
  <c r="AN50" i="11"/>
  <c r="AN122" i="11" s="1"/>
  <c r="AN206" i="11" s="1"/>
  <c r="AN278" i="11" s="1"/>
  <c r="AN350" i="11" s="1"/>
  <c r="AN422" i="11" s="1"/>
  <c r="AI50" i="11"/>
  <c r="AU42" i="11"/>
  <c r="AU114" i="11" s="1"/>
  <c r="AU414" i="11" s="1"/>
  <c r="AQ42" i="11"/>
  <c r="AQ114" i="11" s="1"/>
  <c r="AQ414" i="11" s="1"/>
  <c r="AL42" i="11"/>
  <c r="AL114" i="11" s="1"/>
  <c r="AL198" i="11" s="1"/>
  <c r="AL270" i="11" s="1"/>
  <c r="AL342" i="11" s="1"/>
  <c r="AL414" i="11" s="1"/>
  <c r="AH42" i="11"/>
  <c r="AH114" i="11" s="1"/>
  <c r="AH198" i="11" s="1"/>
  <c r="AH270" i="11" s="1"/>
  <c r="AH342" i="11" s="1"/>
  <c r="AH414" i="11" s="1"/>
  <c r="AT42" i="11"/>
  <c r="AT114" i="11" s="1"/>
  <c r="AK42" i="11"/>
  <c r="AK114" i="11" s="1"/>
  <c r="AK198" i="11" s="1"/>
  <c r="AK270" i="11" s="1"/>
  <c r="AK342" i="11" s="1"/>
  <c r="AK414" i="11" s="1"/>
  <c r="BB42" i="11"/>
  <c r="BB114" i="11" s="1"/>
  <c r="AS42" i="11"/>
  <c r="AS114" i="11" s="1"/>
  <c r="AS414" i="11" s="1"/>
  <c r="AO42" i="11"/>
  <c r="AJ42" i="11"/>
  <c r="AJ114" i="11" s="1"/>
  <c r="AJ198" i="11" s="1"/>
  <c r="AJ270" i="11" s="1"/>
  <c r="AJ342" i="11" s="1"/>
  <c r="AJ414" i="11" s="1"/>
  <c r="BA42" i="11"/>
  <c r="BA114" i="11" s="1"/>
  <c r="AR42" i="11"/>
  <c r="AR114" i="11" s="1"/>
  <c r="AR414" i="11" s="1"/>
  <c r="AN42" i="11"/>
  <c r="AN114" i="11" s="1"/>
  <c r="AN198" i="11" s="1"/>
  <c r="AN270" i="11" s="1"/>
  <c r="AN342" i="11" s="1"/>
  <c r="AN414" i="11" s="1"/>
  <c r="AI42" i="11"/>
  <c r="AU34" i="11"/>
  <c r="AU106" i="11" s="1"/>
  <c r="AU406" i="11" s="1"/>
  <c r="AQ34" i="11"/>
  <c r="AQ106" i="11" s="1"/>
  <c r="AQ406" i="11" s="1"/>
  <c r="AL34" i="11"/>
  <c r="AL106" i="11" s="1"/>
  <c r="AL190" i="11" s="1"/>
  <c r="AL262" i="11" s="1"/>
  <c r="AL334" i="11" s="1"/>
  <c r="AL406" i="11" s="1"/>
  <c r="AH34" i="11"/>
  <c r="AH106" i="11" s="1"/>
  <c r="AH190" i="11" s="1"/>
  <c r="AH262" i="11" s="1"/>
  <c r="AH334" i="11" s="1"/>
  <c r="AH406" i="11" s="1"/>
  <c r="AT34" i="11"/>
  <c r="AT106" i="11" s="1"/>
  <c r="AK34" i="11"/>
  <c r="AK106" i="11" s="1"/>
  <c r="AK190" i="11" s="1"/>
  <c r="AK262" i="11" s="1"/>
  <c r="AK334" i="11" s="1"/>
  <c r="AK406" i="11" s="1"/>
  <c r="BB34" i="11"/>
  <c r="BB106" i="11" s="1"/>
  <c r="AS34" i="11"/>
  <c r="AS106" i="11" s="1"/>
  <c r="AS406" i="11" s="1"/>
  <c r="AO34" i="11"/>
  <c r="AJ34" i="11"/>
  <c r="AJ106" i="11" s="1"/>
  <c r="AJ190" i="11" s="1"/>
  <c r="AJ262" i="11" s="1"/>
  <c r="AJ334" i="11" s="1"/>
  <c r="AJ406" i="11" s="1"/>
  <c r="BA34" i="11"/>
  <c r="BA106" i="11" s="1"/>
  <c r="AR34" i="11"/>
  <c r="AR106" i="11" s="1"/>
  <c r="AR406" i="11" s="1"/>
  <c r="AN34" i="11"/>
  <c r="AN106" i="11" s="1"/>
  <c r="AN190" i="11" s="1"/>
  <c r="AN262" i="11" s="1"/>
  <c r="AN334" i="11" s="1"/>
  <c r="AN406" i="11" s="1"/>
  <c r="AI34" i="11"/>
  <c r="AU26" i="11"/>
  <c r="AU98" i="11" s="1"/>
  <c r="AU398" i="11" s="1"/>
  <c r="AQ26" i="11"/>
  <c r="AQ98" i="11" s="1"/>
  <c r="AQ398" i="11" s="1"/>
  <c r="AL26" i="11"/>
  <c r="AL98" i="11" s="1"/>
  <c r="AL182" i="11" s="1"/>
  <c r="AL254" i="11" s="1"/>
  <c r="AL326" i="11" s="1"/>
  <c r="AL398" i="11" s="1"/>
  <c r="AH26" i="11"/>
  <c r="AH98" i="11" s="1"/>
  <c r="AT26" i="11"/>
  <c r="AT98" i="11" s="1"/>
  <c r="AK26" i="11"/>
  <c r="AK98" i="11" s="1"/>
  <c r="AK182" i="11" s="1"/>
  <c r="AK254" i="11" s="1"/>
  <c r="AK326" i="11" s="1"/>
  <c r="AK398" i="11" s="1"/>
  <c r="BB26" i="11"/>
  <c r="BB98" i="11" s="1"/>
  <c r="AS26" i="11"/>
  <c r="AS98" i="11" s="1"/>
  <c r="AS398" i="11" s="1"/>
  <c r="AO26" i="11"/>
  <c r="AJ26" i="11"/>
  <c r="AJ98" i="11" s="1"/>
  <c r="AJ182" i="11" s="1"/>
  <c r="AJ254" i="11" s="1"/>
  <c r="AJ326" i="11" s="1"/>
  <c r="AJ398" i="11" s="1"/>
  <c r="BA26" i="11"/>
  <c r="BA98" i="11" s="1"/>
  <c r="AR26" i="11"/>
  <c r="AR98" i="11" s="1"/>
  <c r="AR398" i="11" s="1"/>
  <c r="AN26" i="11"/>
  <c r="AN98" i="11" s="1"/>
  <c r="AN182" i="11" s="1"/>
  <c r="AN254" i="11" s="1"/>
  <c r="AN326" i="11" s="1"/>
  <c r="AN398" i="11" s="1"/>
  <c r="AI26" i="11"/>
  <c r="AG391" i="37"/>
  <c r="AG247" i="37"/>
  <c r="AG319" i="37"/>
  <c r="AG91" i="37"/>
  <c r="AG175" i="37"/>
  <c r="AG19" i="37"/>
  <c r="AG416" i="37"/>
  <c r="AG344" i="37"/>
  <c r="AG272" i="37"/>
  <c r="AG200" i="37"/>
  <c r="AG116" i="37"/>
  <c r="AG44" i="37"/>
  <c r="AG397" i="37"/>
  <c r="AG253" i="37"/>
  <c r="AG325" i="37"/>
  <c r="AG181" i="37"/>
  <c r="AG97" i="37"/>
  <c r="AG25" i="37"/>
  <c r="AG401" i="37"/>
  <c r="AG257" i="37"/>
  <c r="AG329" i="37"/>
  <c r="AG185" i="37"/>
  <c r="AG101" i="37"/>
  <c r="AG29" i="37"/>
  <c r="AG405" i="37"/>
  <c r="AG261" i="37"/>
  <c r="AG333" i="37"/>
  <c r="AG189" i="37"/>
  <c r="AG105" i="37"/>
  <c r="AG33" i="37"/>
  <c r="AG415" i="37"/>
  <c r="AG271" i="37"/>
  <c r="AG343" i="37"/>
  <c r="AG199" i="37"/>
  <c r="AG115" i="37"/>
  <c r="AG43" i="37"/>
  <c r="AG414" i="37"/>
  <c r="AG270" i="37"/>
  <c r="AG198" i="37"/>
  <c r="AG342" i="37"/>
  <c r="AG114" i="37"/>
  <c r="AG42" i="37"/>
  <c r="AG394" i="37"/>
  <c r="AG250" i="37"/>
  <c r="AG322" i="37"/>
  <c r="AG178" i="37"/>
  <c r="AG94" i="37"/>
  <c r="AG22" i="37"/>
  <c r="AG419" i="37"/>
  <c r="AG275" i="37"/>
  <c r="AG347" i="37"/>
  <c r="AG203" i="37"/>
  <c r="AG119" i="37"/>
  <c r="AG47" i="37"/>
  <c r="AG423" i="37"/>
  <c r="AG279" i="37"/>
  <c r="AG351" i="37"/>
  <c r="AG207" i="37"/>
  <c r="AG123" i="37"/>
  <c r="AG51" i="37"/>
  <c r="AG427" i="37"/>
  <c r="AG283" i="37"/>
  <c r="AG355" i="37"/>
  <c r="AG211" i="37"/>
  <c r="AG127" i="37"/>
  <c r="AG55" i="37"/>
  <c r="AG431" i="37"/>
  <c r="AG287" i="37"/>
  <c r="AG359" i="37"/>
  <c r="AG215" i="37"/>
  <c r="AG131" i="37"/>
  <c r="AG59" i="37"/>
  <c r="AG435" i="37"/>
  <c r="AG291" i="37"/>
  <c r="AG363" i="37"/>
  <c r="AG219" i="37"/>
  <c r="AG135" i="37"/>
  <c r="AG63" i="37"/>
  <c r="AG439" i="37"/>
  <c r="AG295" i="37"/>
  <c r="AG367" i="37"/>
  <c r="AG223" i="37"/>
  <c r="AG139" i="37"/>
  <c r="AG67" i="37"/>
  <c r="AG443" i="37"/>
  <c r="AG299" i="37"/>
  <c r="AG371" i="37"/>
  <c r="AG227" i="37"/>
  <c r="AG143" i="37"/>
  <c r="AG71" i="37"/>
  <c r="AG447" i="37"/>
  <c r="AG303" i="37"/>
  <c r="AG375" i="37"/>
  <c r="AG231" i="37"/>
  <c r="AG147" i="37"/>
  <c r="AG75" i="37"/>
  <c r="AG451" i="37"/>
  <c r="AG379" i="37"/>
  <c r="AG307" i="37"/>
  <c r="AG235" i="37"/>
  <c r="AG151" i="37"/>
  <c r="AG79" i="37"/>
  <c r="AG455" i="37"/>
  <c r="AG383" i="37"/>
  <c r="AG311" i="37"/>
  <c r="AG239" i="37"/>
  <c r="AG155" i="37"/>
  <c r="AG83" i="37"/>
  <c r="AU77" i="11"/>
  <c r="AU149" i="11" s="1"/>
  <c r="AU449" i="11" s="1"/>
  <c r="AQ77" i="11"/>
  <c r="AQ149" i="11" s="1"/>
  <c r="AQ449" i="11" s="1"/>
  <c r="AL77" i="11"/>
  <c r="AL149" i="11" s="1"/>
  <c r="AL233" i="11" s="1"/>
  <c r="AL305" i="11" s="1"/>
  <c r="AL377" i="11" s="1"/>
  <c r="AL449" i="11" s="1"/>
  <c r="AH77" i="11"/>
  <c r="AH149" i="11" s="1"/>
  <c r="AH233" i="11" s="1"/>
  <c r="AH305" i="11" s="1"/>
  <c r="AH377" i="11" s="1"/>
  <c r="AH449" i="11" s="1"/>
  <c r="AT77" i="11"/>
  <c r="AT149" i="11" s="1"/>
  <c r="AK77" i="11"/>
  <c r="AK149" i="11" s="1"/>
  <c r="AK233" i="11" s="1"/>
  <c r="AK305" i="11" s="1"/>
  <c r="AK377" i="11" s="1"/>
  <c r="AK449" i="11" s="1"/>
  <c r="BB77" i="11"/>
  <c r="BB149" i="11" s="1"/>
  <c r="AS77" i="11"/>
  <c r="AS149" i="11" s="1"/>
  <c r="AS449" i="11" s="1"/>
  <c r="AO77" i="11"/>
  <c r="AJ77" i="11"/>
  <c r="AJ149" i="11" s="1"/>
  <c r="AJ233" i="11" s="1"/>
  <c r="AJ305" i="11" s="1"/>
  <c r="AJ377" i="11" s="1"/>
  <c r="AJ449" i="11" s="1"/>
  <c r="BA77" i="11"/>
  <c r="BA149" i="11" s="1"/>
  <c r="AR77" i="11"/>
  <c r="AR149" i="11" s="1"/>
  <c r="AR449" i="11" s="1"/>
  <c r="AN77" i="11"/>
  <c r="AN149" i="11" s="1"/>
  <c r="AN233" i="11" s="1"/>
  <c r="AN305" i="11" s="1"/>
  <c r="AN377" i="11" s="1"/>
  <c r="AN449" i="11" s="1"/>
  <c r="AI77" i="11"/>
  <c r="AU69" i="11"/>
  <c r="AU141" i="11" s="1"/>
  <c r="AU441" i="11" s="1"/>
  <c r="AQ69" i="11"/>
  <c r="AQ141" i="11" s="1"/>
  <c r="AQ441" i="11" s="1"/>
  <c r="AL69" i="11"/>
  <c r="AL141" i="11" s="1"/>
  <c r="AL225" i="11" s="1"/>
  <c r="AL297" i="11" s="1"/>
  <c r="AL369" i="11" s="1"/>
  <c r="AL441" i="11" s="1"/>
  <c r="AH69" i="11"/>
  <c r="AH141" i="11" s="1"/>
  <c r="AH225" i="11" s="1"/>
  <c r="AH297" i="11" s="1"/>
  <c r="AH369" i="11" s="1"/>
  <c r="AH441" i="11" s="1"/>
  <c r="AT69" i="11"/>
  <c r="AT141" i="11" s="1"/>
  <c r="AK69" i="11"/>
  <c r="AK141" i="11" s="1"/>
  <c r="AK225" i="11" s="1"/>
  <c r="AK297" i="11" s="1"/>
  <c r="AK369" i="11" s="1"/>
  <c r="AK441" i="11" s="1"/>
  <c r="BB69" i="11"/>
  <c r="BB141" i="11" s="1"/>
  <c r="AS69" i="11"/>
  <c r="AS141" i="11" s="1"/>
  <c r="AS441" i="11" s="1"/>
  <c r="AO69" i="11"/>
  <c r="AJ69" i="11"/>
  <c r="AJ141" i="11" s="1"/>
  <c r="AJ225" i="11" s="1"/>
  <c r="AJ297" i="11" s="1"/>
  <c r="AJ369" i="11" s="1"/>
  <c r="AJ441" i="11" s="1"/>
  <c r="BA69" i="11"/>
  <c r="BA141" i="11" s="1"/>
  <c r="AR69" i="11"/>
  <c r="AR141" i="11" s="1"/>
  <c r="AR441" i="11" s="1"/>
  <c r="AN69" i="11"/>
  <c r="AN141" i="11" s="1"/>
  <c r="AN225" i="11" s="1"/>
  <c r="AN297" i="11" s="1"/>
  <c r="AN369" i="11" s="1"/>
  <c r="AN441" i="11" s="1"/>
  <c r="AI69" i="11"/>
  <c r="AU60" i="11"/>
  <c r="AU132" i="11" s="1"/>
  <c r="AU432" i="11" s="1"/>
  <c r="AQ60" i="11"/>
  <c r="AQ132" i="11" s="1"/>
  <c r="AQ432" i="11" s="1"/>
  <c r="AL60" i="11"/>
  <c r="AL132" i="11" s="1"/>
  <c r="AL216" i="11" s="1"/>
  <c r="AL288" i="11" s="1"/>
  <c r="AL360" i="11" s="1"/>
  <c r="AL432" i="11" s="1"/>
  <c r="AH60" i="11"/>
  <c r="AH132" i="11" s="1"/>
  <c r="AH216" i="11" s="1"/>
  <c r="AH288" i="11" s="1"/>
  <c r="AH360" i="11" s="1"/>
  <c r="AH432" i="11" s="1"/>
  <c r="AT60" i="11"/>
  <c r="AT132" i="11" s="1"/>
  <c r="AK60" i="11"/>
  <c r="AK132" i="11" s="1"/>
  <c r="AK216" i="11" s="1"/>
  <c r="AK288" i="11" s="1"/>
  <c r="AK360" i="11" s="1"/>
  <c r="AK432" i="11" s="1"/>
  <c r="BB60" i="11"/>
  <c r="BB132" i="11" s="1"/>
  <c r="AS60" i="11"/>
  <c r="AS132" i="11" s="1"/>
  <c r="AS432" i="11" s="1"/>
  <c r="AO60" i="11"/>
  <c r="AX60" i="11" s="1"/>
  <c r="AX132" i="11" s="1"/>
  <c r="AX216" i="11" s="1"/>
  <c r="AX288" i="11" s="1"/>
  <c r="AX360" i="11" s="1"/>
  <c r="AX432" i="11" s="1"/>
  <c r="AJ60" i="11"/>
  <c r="AJ132" i="11" s="1"/>
  <c r="AJ216" i="11" s="1"/>
  <c r="AJ288" i="11" s="1"/>
  <c r="AJ360" i="11" s="1"/>
  <c r="AJ432" i="11" s="1"/>
  <c r="BA60" i="11"/>
  <c r="BA132" i="11" s="1"/>
  <c r="AR60" i="11"/>
  <c r="AR132" i="11" s="1"/>
  <c r="AR432" i="11" s="1"/>
  <c r="AN60" i="11"/>
  <c r="AN132" i="11" s="1"/>
  <c r="AN216" i="11" s="1"/>
  <c r="AN288" i="11" s="1"/>
  <c r="AN360" i="11" s="1"/>
  <c r="AN432" i="11" s="1"/>
  <c r="AI60" i="11"/>
  <c r="AU52" i="11"/>
  <c r="AU124" i="11" s="1"/>
  <c r="AU424" i="11" s="1"/>
  <c r="AQ52" i="11"/>
  <c r="AQ124" i="11" s="1"/>
  <c r="AQ424" i="11" s="1"/>
  <c r="AL52" i="11"/>
  <c r="AL124" i="11" s="1"/>
  <c r="AL208" i="11" s="1"/>
  <c r="AL280" i="11" s="1"/>
  <c r="AL352" i="11" s="1"/>
  <c r="AL424" i="11" s="1"/>
  <c r="AH52" i="11"/>
  <c r="AH124" i="11" s="1"/>
  <c r="AH208" i="11" s="1"/>
  <c r="AH280" i="11" s="1"/>
  <c r="AH352" i="11" s="1"/>
  <c r="AH424" i="11" s="1"/>
  <c r="AT52" i="11"/>
  <c r="AT124" i="11" s="1"/>
  <c r="AK52" i="11"/>
  <c r="AK124" i="11" s="1"/>
  <c r="AK208" i="11" s="1"/>
  <c r="AK280" i="11" s="1"/>
  <c r="AK352" i="11" s="1"/>
  <c r="AK424" i="11" s="1"/>
  <c r="BB52" i="11"/>
  <c r="BB124" i="11" s="1"/>
  <c r="AS52" i="11"/>
  <c r="AS124" i="11" s="1"/>
  <c r="AS424" i="11" s="1"/>
  <c r="AO52" i="11"/>
  <c r="AX52" i="11" s="1"/>
  <c r="AX124" i="11" s="1"/>
  <c r="AX208" i="11" s="1"/>
  <c r="AX280" i="11" s="1"/>
  <c r="AX352" i="11" s="1"/>
  <c r="AX424" i="11" s="1"/>
  <c r="AJ52" i="11"/>
  <c r="AJ124" i="11" s="1"/>
  <c r="AJ208" i="11" s="1"/>
  <c r="AJ280" i="11" s="1"/>
  <c r="AJ352" i="11" s="1"/>
  <c r="AJ424" i="11" s="1"/>
  <c r="BA52" i="11"/>
  <c r="BA124" i="11" s="1"/>
  <c r="AR52" i="11"/>
  <c r="AR124" i="11" s="1"/>
  <c r="AR424" i="11" s="1"/>
  <c r="AN52" i="11"/>
  <c r="AN124" i="11" s="1"/>
  <c r="AN208" i="11" s="1"/>
  <c r="AN280" i="11" s="1"/>
  <c r="AN352" i="11" s="1"/>
  <c r="AN424" i="11" s="1"/>
  <c r="AI52" i="11"/>
  <c r="AU36" i="11"/>
  <c r="AU108" i="11" s="1"/>
  <c r="AU408" i="11" s="1"/>
  <c r="AQ36" i="11"/>
  <c r="AQ108" i="11" s="1"/>
  <c r="AQ408" i="11" s="1"/>
  <c r="AL36" i="11"/>
  <c r="AL108" i="11" s="1"/>
  <c r="AL192" i="11" s="1"/>
  <c r="AL264" i="11" s="1"/>
  <c r="AL336" i="11" s="1"/>
  <c r="AL408" i="11" s="1"/>
  <c r="AH36" i="11"/>
  <c r="AH108" i="11" s="1"/>
  <c r="AH192" i="11" s="1"/>
  <c r="AH264" i="11" s="1"/>
  <c r="AH336" i="11" s="1"/>
  <c r="AH408" i="11" s="1"/>
  <c r="AT36" i="11"/>
  <c r="AT108" i="11" s="1"/>
  <c r="AK36" i="11"/>
  <c r="AK108" i="11" s="1"/>
  <c r="AK192" i="11" s="1"/>
  <c r="AK264" i="11" s="1"/>
  <c r="AK336" i="11" s="1"/>
  <c r="AK408" i="11" s="1"/>
  <c r="BB36" i="11"/>
  <c r="BB108" i="11" s="1"/>
  <c r="AS36" i="11"/>
  <c r="AS108" i="11" s="1"/>
  <c r="AS408" i="11" s="1"/>
  <c r="AO36" i="11"/>
  <c r="AX36" i="11" s="1"/>
  <c r="AX108" i="11" s="1"/>
  <c r="AX192" i="11" s="1"/>
  <c r="AX264" i="11" s="1"/>
  <c r="AX336" i="11" s="1"/>
  <c r="AX408" i="11" s="1"/>
  <c r="AJ36" i="11"/>
  <c r="AJ108" i="11" s="1"/>
  <c r="AJ192" i="11" s="1"/>
  <c r="AJ264" i="11" s="1"/>
  <c r="AJ336" i="11" s="1"/>
  <c r="AJ408" i="11" s="1"/>
  <c r="BA36" i="11"/>
  <c r="BA108" i="11" s="1"/>
  <c r="AR36" i="11"/>
  <c r="AR108" i="11" s="1"/>
  <c r="AR408" i="11" s="1"/>
  <c r="AN36" i="11"/>
  <c r="AN108" i="11" s="1"/>
  <c r="AN192" i="11" s="1"/>
  <c r="AN264" i="11" s="1"/>
  <c r="AN336" i="11" s="1"/>
  <c r="AN408" i="11" s="1"/>
  <c r="AI36" i="11"/>
  <c r="AU40" i="11"/>
  <c r="AU112" i="11" s="1"/>
  <c r="AU412" i="11" s="1"/>
  <c r="AQ40" i="11"/>
  <c r="AQ112" i="11" s="1"/>
  <c r="AQ412" i="11" s="1"/>
  <c r="AL40" i="11"/>
  <c r="AL112" i="11" s="1"/>
  <c r="AL196" i="11" s="1"/>
  <c r="AL268" i="11" s="1"/>
  <c r="AL340" i="11" s="1"/>
  <c r="AL412" i="11" s="1"/>
  <c r="AH40" i="11"/>
  <c r="AH112" i="11" s="1"/>
  <c r="AH196" i="11" s="1"/>
  <c r="AH268" i="11" s="1"/>
  <c r="AH340" i="11" s="1"/>
  <c r="AH412" i="11" s="1"/>
  <c r="AT40" i="11"/>
  <c r="AT112" i="11" s="1"/>
  <c r="AK40" i="11"/>
  <c r="AK112" i="11" s="1"/>
  <c r="AK196" i="11" s="1"/>
  <c r="AK268" i="11" s="1"/>
  <c r="AK340" i="11" s="1"/>
  <c r="AK412" i="11" s="1"/>
  <c r="BB40" i="11"/>
  <c r="BB112" i="11" s="1"/>
  <c r="AS40" i="11"/>
  <c r="AS112" i="11" s="1"/>
  <c r="AS412" i="11" s="1"/>
  <c r="AO40" i="11"/>
  <c r="AX40" i="11" s="1"/>
  <c r="AX112" i="11" s="1"/>
  <c r="AX196" i="11" s="1"/>
  <c r="AX268" i="11" s="1"/>
  <c r="AX340" i="11" s="1"/>
  <c r="AX412" i="11" s="1"/>
  <c r="AJ40" i="11"/>
  <c r="AJ112" i="11" s="1"/>
  <c r="AJ196" i="11" s="1"/>
  <c r="AJ268" i="11" s="1"/>
  <c r="AJ340" i="11" s="1"/>
  <c r="AJ412" i="11" s="1"/>
  <c r="BA40" i="11"/>
  <c r="BA112" i="11" s="1"/>
  <c r="AR40" i="11"/>
  <c r="AR112" i="11" s="1"/>
  <c r="AR412" i="11" s="1"/>
  <c r="AN40" i="11"/>
  <c r="AN112" i="11" s="1"/>
  <c r="AN196" i="11" s="1"/>
  <c r="AN268" i="11" s="1"/>
  <c r="AN340" i="11" s="1"/>
  <c r="AN412" i="11" s="1"/>
  <c r="AI40" i="11"/>
  <c r="AU83" i="11"/>
  <c r="AU155" i="11" s="1"/>
  <c r="AU455" i="11" s="1"/>
  <c r="AQ83" i="11"/>
  <c r="AQ155" i="11" s="1"/>
  <c r="AQ455" i="11" s="1"/>
  <c r="AL83" i="11"/>
  <c r="AL155" i="11" s="1"/>
  <c r="AL239" i="11" s="1"/>
  <c r="AL311" i="11" s="1"/>
  <c r="AL383" i="11" s="1"/>
  <c r="AL455" i="11" s="1"/>
  <c r="AH83" i="11"/>
  <c r="AH155" i="11" s="1"/>
  <c r="AH239" i="11" s="1"/>
  <c r="AH311" i="11" s="1"/>
  <c r="AH383" i="11" s="1"/>
  <c r="AH455" i="11" s="1"/>
  <c r="AT83" i="11"/>
  <c r="AT155" i="11" s="1"/>
  <c r="AK83" i="11"/>
  <c r="AK155" i="11" s="1"/>
  <c r="AK239" i="11" s="1"/>
  <c r="AK311" i="11" s="1"/>
  <c r="AK383" i="11" s="1"/>
  <c r="AK455" i="11" s="1"/>
  <c r="BB83" i="11"/>
  <c r="BB155" i="11" s="1"/>
  <c r="AS83" i="11"/>
  <c r="AS155" i="11" s="1"/>
  <c r="AS455" i="11" s="1"/>
  <c r="AO83" i="11"/>
  <c r="AX83" i="11" s="1"/>
  <c r="AX155" i="11" s="1"/>
  <c r="AX239" i="11" s="1"/>
  <c r="AX311" i="11" s="1"/>
  <c r="AX383" i="11" s="1"/>
  <c r="AX455" i="11" s="1"/>
  <c r="AJ83" i="11"/>
  <c r="AJ155" i="11" s="1"/>
  <c r="AJ239" i="11" s="1"/>
  <c r="AJ311" i="11" s="1"/>
  <c r="AJ383" i="11" s="1"/>
  <c r="AJ455" i="11" s="1"/>
  <c r="BA83" i="11"/>
  <c r="BA155" i="11" s="1"/>
  <c r="AR83" i="11"/>
  <c r="AR155" i="11" s="1"/>
  <c r="AR455" i="11" s="1"/>
  <c r="AN83" i="11"/>
  <c r="AN155" i="11" s="1"/>
  <c r="AN239" i="11" s="1"/>
  <c r="AN311" i="11" s="1"/>
  <c r="AN383" i="11" s="1"/>
  <c r="AN455" i="11" s="1"/>
  <c r="AI83" i="11"/>
  <c r="AU75" i="11"/>
  <c r="AU147" i="11" s="1"/>
  <c r="AU447" i="11" s="1"/>
  <c r="AQ75" i="11"/>
  <c r="AQ147" i="11" s="1"/>
  <c r="AQ447" i="11" s="1"/>
  <c r="AL75" i="11"/>
  <c r="AL147" i="11" s="1"/>
  <c r="AL231" i="11" s="1"/>
  <c r="AL303" i="11" s="1"/>
  <c r="AL375" i="11" s="1"/>
  <c r="AL447" i="11" s="1"/>
  <c r="AH75" i="11"/>
  <c r="AH147" i="11" s="1"/>
  <c r="AH231" i="11" s="1"/>
  <c r="AH303" i="11" s="1"/>
  <c r="AH375" i="11" s="1"/>
  <c r="AH447" i="11" s="1"/>
  <c r="AT75" i="11"/>
  <c r="AT147" i="11" s="1"/>
  <c r="AK75" i="11"/>
  <c r="AK147" i="11" s="1"/>
  <c r="AK231" i="11" s="1"/>
  <c r="AK303" i="11" s="1"/>
  <c r="AK375" i="11" s="1"/>
  <c r="AK447" i="11" s="1"/>
  <c r="BB75" i="11"/>
  <c r="BB147" i="11" s="1"/>
  <c r="AS75" i="11"/>
  <c r="AS147" i="11" s="1"/>
  <c r="AS447" i="11" s="1"/>
  <c r="AO75" i="11"/>
  <c r="AX75" i="11" s="1"/>
  <c r="AX147" i="11" s="1"/>
  <c r="AX231" i="11" s="1"/>
  <c r="AX303" i="11" s="1"/>
  <c r="AX375" i="11" s="1"/>
  <c r="AX447" i="11" s="1"/>
  <c r="AJ75" i="11"/>
  <c r="AJ147" i="11" s="1"/>
  <c r="AJ231" i="11" s="1"/>
  <c r="AJ303" i="11" s="1"/>
  <c r="AJ375" i="11" s="1"/>
  <c r="AJ447" i="11" s="1"/>
  <c r="BA75" i="11"/>
  <c r="BA147" i="11" s="1"/>
  <c r="AR75" i="11"/>
  <c r="AR147" i="11" s="1"/>
  <c r="AR447" i="11" s="1"/>
  <c r="AN75" i="11"/>
  <c r="AN147" i="11" s="1"/>
  <c r="AN231" i="11" s="1"/>
  <c r="AN303" i="11" s="1"/>
  <c r="AN375" i="11" s="1"/>
  <c r="AN447" i="11" s="1"/>
  <c r="AI75" i="11"/>
  <c r="AU67" i="11"/>
  <c r="AU139" i="11" s="1"/>
  <c r="AU439" i="11" s="1"/>
  <c r="AQ67" i="11"/>
  <c r="AQ139" i="11" s="1"/>
  <c r="AQ439" i="11" s="1"/>
  <c r="AL67" i="11"/>
  <c r="AL139" i="11" s="1"/>
  <c r="AL223" i="11" s="1"/>
  <c r="AL295" i="11" s="1"/>
  <c r="AL367" i="11" s="1"/>
  <c r="AL439" i="11" s="1"/>
  <c r="AH67" i="11"/>
  <c r="AH139" i="11" s="1"/>
  <c r="AH223" i="11" s="1"/>
  <c r="AH295" i="11" s="1"/>
  <c r="AH367" i="11" s="1"/>
  <c r="AH439" i="11" s="1"/>
  <c r="AT67" i="11"/>
  <c r="AT139" i="11" s="1"/>
  <c r="AK67" i="11"/>
  <c r="AK139" i="11" s="1"/>
  <c r="AK223" i="11" s="1"/>
  <c r="AK295" i="11" s="1"/>
  <c r="AK367" i="11" s="1"/>
  <c r="AK439" i="11" s="1"/>
  <c r="BB67" i="11"/>
  <c r="BB139" i="11" s="1"/>
  <c r="AS67" i="11"/>
  <c r="AS139" i="11" s="1"/>
  <c r="AS439" i="11" s="1"/>
  <c r="AO67" i="11"/>
  <c r="AX67" i="11" s="1"/>
  <c r="AX139" i="11" s="1"/>
  <c r="AX223" i="11" s="1"/>
  <c r="AX295" i="11" s="1"/>
  <c r="AX367" i="11" s="1"/>
  <c r="AX439" i="11" s="1"/>
  <c r="AJ67" i="11"/>
  <c r="AJ139" i="11" s="1"/>
  <c r="AJ223" i="11" s="1"/>
  <c r="AJ295" i="11" s="1"/>
  <c r="AJ367" i="11" s="1"/>
  <c r="AJ439" i="11" s="1"/>
  <c r="BA67" i="11"/>
  <c r="BA139" i="11" s="1"/>
  <c r="AR67" i="11"/>
  <c r="AR139" i="11" s="1"/>
  <c r="AR439" i="11" s="1"/>
  <c r="AN67" i="11"/>
  <c r="AN139" i="11" s="1"/>
  <c r="AN223" i="11" s="1"/>
  <c r="AN295" i="11" s="1"/>
  <c r="AN367" i="11" s="1"/>
  <c r="AN439" i="11" s="1"/>
  <c r="AI67" i="11"/>
  <c r="AU59" i="11"/>
  <c r="AU131" i="11" s="1"/>
  <c r="AU431" i="11" s="1"/>
  <c r="AQ59" i="11"/>
  <c r="AQ131" i="11" s="1"/>
  <c r="AQ431" i="11" s="1"/>
  <c r="AL59" i="11"/>
  <c r="AL131" i="11" s="1"/>
  <c r="AL215" i="11" s="1"/>
  <c r="AL287" i="11" s="1"/>
  <c r="AL359" i="11" s="1"/>
  <c r="AL431" i="11" s="1"/>
  <c r="AH59" i="11"/>
  <c r="AH131" i="11" s="1"/>
  <c r="AH215" i="11" s="1"/>
  <c r="AH287" i="11" s="1"/>
  <c r="AH359" i="11" s="1"/>
  <c r="AH431" i="11" s="1"/>
  <c r="AT59" i="11"/>
  <c r="AT131" i="11" s="1"/>
  <c r="AK59" i="11"/>
  <c r="AK131" i="11" s="1"/>
  <c r="AK215" i="11" s="1"/>
  <c r="AK287" i="11" s="1"/>
  <c r="AK359" i="11" s="1"/>
  <c r="AK431" i="11" s="1"/>
  <c r="BB59" i="11"/>
  <c r="BB131" i="11" s="1"/>
  <c r="AS59" i="11"/>
  <c r="AS131" i="11" s="1"/>
  <c r="AS431" i="11" s="1"/>
  <c r="AO59" i="11"/>
  <c r="AX59" i="11" s="1"/>
  <c r="AX131" i="11" s="1"/>
  <c r="AX215" i="11" s="1"/>
  <c r="AX287" i="11" s="1"/>
  <c r="AX359" i="11" s="1"/>
  <c r="AX431" i="11" s="1"/>
  <c r="AJ59" i="11"/>
  <c r="AJ131" i="11" s="1"/>
  <c r="AJ215" i="11" s="1"/>
  <c r="AJ287" i="11" s="1"/>
  <c r="AJ359" i="11" s="1"/>
  <c r="AJ431" i="11" s="1"/>
  <c r="BA59" i="11"/>
  <c r="BA131" i="11" s="1"/>
  <c r="AR59" i="11"/>
  <c r="AR131" i="11" s="1"/>
  <c r="AR431" i="11" s="1"/>
  <c r="AN59" i="11"/>
  <c r="AN131" i="11" s="1"/>
  <c r="AN215" i="11" s="1"/>
  <c r="AN287" i="11" s="1"/>
  <c r="AN359" i="11" s="1"/>
  <c r="AN431" i="11" s="1"/>
  <c r="AI59" i="11"/>
  <c r="AU51" i="11"/>
  <c r="AU123" i="11" s="1"/>
  <c r="AU423" i="11" s="1"/>
  <c r="AQ51" i="11"/>
  <c r="AQ123" i="11" s="1"/>
  <c r="AQ423" i="11" s="1"/>
  <c r="AL51" i="11"/>
  <c r="AL123" i="11" s="1"/>
  <c r="AL207" i="11" s="1"/>
  <c r="AL279" i="11" s="1"/>
  <c r="AL351" i="11" s="1"/>
  <c r="AL423" i="11" s="1"/>
  <c r="AH51" i="11"/>
  <c r="AH123" i="11" s="1"/>
  <c r="AH207" i="11" s="1"/>
  <c r="AH279" i="11" s="1"/>
  <c r="AH351" i="11" s="1"/>
  <c r="AH423" i="11" s="1"/>
  <c r="AT51" i="11"/>
  <c r="AT123" i="11" s="1"/>
  <c r="AK51" i="11"/>
  <c r="AK123" i="11" s="1"/>
  <c r="AK207" i="11" s="1"/>
  <c r="AK279" i="11" s="1"/>
  <c r="AK351" i="11" s="1"/>
  <c r="AK423" i="11" s="1"/>
  <c r="BB51" i="11"/>
  <c r="BB123" i="11" s="1"/>
  <c r="AS51" i="11"/>
  <c r="AS123" i="11" s="1"/>
  <c r="AS423" i="11" s="1"/>
  <c r="AO51" i="11"/>
  <c r="AX51" i="11" s="1"/>
  <c r="AX123" i="11" s="1"/>
  <c r="AX207" i="11" s="1"/>
  <c r="AX279" i="11" s="1"/>
  <c r="AX351" i="11" s="1"/>
  <c r="AX423" i="11" s="1"/>
  <c r="AJ51" i="11"/>
  <c r="AJ123" i="11" s="1"/>
  <c r="AJ207" i="11" s="1"/>
  <c r="AJ279" i="11" s="1"/>
  <c r="AJ351" i="11" s="1"/>
  <c r="AJ423" i="11" s="1"/>
  <c r="BA51" i="11"/>
  <c r="BA123" i="11" s="1"/>
  <c r="AR51" i="11"/>
  <c r="AR123" i="11" s="1"/>
  <c r="AR423" i="11" s="1"/>
  <c r="AN51" i="11"/>
  <c r="AN123" i="11" s="1"/>
  <c r="AN207" i="11" s="1"/>
  <c r="AN279" i="11" s="1"/>
  <c r="AN351" i="11" s="1"/>
  <c r="AN423" i="11" s="1"/>
  <c r="AI51" i="11"/>
  <c r="AU43" i="11"/>
  <c r="AU115" i="11" s="1"/>
  <c r="AU415" i="11" s="1"/>
  <c r="AQ43" i="11"/>
  <c r="AQ115" i="11" s="1"/>
  <c r="AQ415" i="11" s="1"/>
  <c r="AL43" i="11"/>
  <c r="AL115" i="11" s="1"/>
  <c r="AL199" i="11" s="1"/>
  <c r="AL271" i="11" s="1"/>
  <c r="AL343" i="11" s="1"/>
  <c r="AL415" i="11" s="1"/>
  <c r="AH43" i="11"/>
  <c r="AH115" i="11" s="1"/>
  <c r="AH199" i="11" s="1"/>
  <c r="AH271" i="11" s="1"/>
  <c r="AH343" i="11" s="1"/>
  <c r="AH415" i="11" s="1"/>
  <c r="AT43" i="11"/>
  <c r="AT115" i="11" s="1"/>
  <c r="AK43" i="11"/>
  <c r="AK115" i="11" s="1"/>
  <c r="AK199" i="11" s="1"/>
  <c r="AK271" i="11" s="1"/>
  <c r="AK343" i="11" s="1"/>
  <c r="AK415" i="11" s="1"/>
  <c r="BB43" i="11"/>
  <c r="BB115" i="11" s="1"/>
  <c r="AS43" i="11"/>
  <c r="AS115" i="11" s="1"/>
  <c r="AS415" i="11" s="1"/>
  <c r="AO43" i="11"/>
  <c r="AX43" i="11" s="1"/>
  <c r="AX115" i="11" s="1"/>
  <c r="AX199" i="11" s="1"/>
  <c r="AX271" i="11" s="1"/>
  <c r="AX343" i="11" s="1"/>
  <c r="AX415" i="11" s="1"/>
  <c r="AJ43" i="11"/>
  <c r="AJ115" i="11" s="1"/>
  <c r="AJ199" i="11" s="1"/>
  <c r="AJ271" i="11" s="1"/>
  <c r="AJ343" i="11" s="1"/>
  <c r="AJ415" i="11" s="1"/>
  <c r="BA43" i="11"/>
  <c r="BA115" i="11" s="1"/>
  <c r="AR43" i="11"/>
  <c r="AR115" i="11" s="1"/>
  <c r="AR415" i="11" s="1"/>
  <c r="AN43" i="11"/>
  <c r="AN115" i="11" s="1"/>
  <c r="AN199" i="11" s="1"/>
  <c r="AN271" i="11" s="1"/>
  <c r="AN343" i="11" s="1"/>
  <c r="AN415" i="11" s="1"/>
  <c r="AI43" i="11"/>
  <c r="AU35" i="11"/>
  <c r="AU107" i="11" s="1"/>
  <c r="AU407" i="11" s="1"/>
  <c r="AQ35" i="11"/>
  <c r="AQ107" i="11" s="1"/>
  <c r="AQ407" i="11" s="1"/>
  <c r="AL35" i="11"/>
  <c r="AL107" i="11" s="1"/>
  <c r="AL191" i="11" s="1"/>
  <c r="AL263" i="11" s="1"/>
  <c r="AL335" i="11" s="1"/>
  <c r="AL407" i="11" s="1"/>
  <c r="AH35" i="11"/>
  <c r="AH107" i="11" s="1"/>
  <c r="AH191" i="11" s="1"/>
  <c r="AH263" i="11" s="1"/>
  <c r="AH335" i="11" s="1"/>
  <c r="AH407" i="11" s="1"/>
  <c r="AT35" i="11"/>
  <c r="AT107" i="11" s="1"/>
  <c r="AK35" i="11"/>
  <c r="AK107" i="11" s="1"/>
  <c r="AK191" i="11" s="1"/>
  <c r="AK263" i="11" s="1"/>
  <c r="AK335" i="11" s="1"/>
  <c r="AK407" i="11" s="1"/>
  <c r="BB35" i="11"/>
  <c r="BB107" i="11" s="1"/>
  <c r="AS35" i="11"/>
  <c r="AS107" i="11" s="1"/>
  <c r="AS407" i="11" s="1"/>
  <c r="AO35" i="11"/>
  <c r="AX35" i="11" s="1"/>
  <c r="AX107" i="11" s="1"/>
  <c r="AX191" i="11" s="1"/>
  <c r="AX263" i="11" s="1"/>
  <c r="AX335" i="11" s="1"/>
  <c r="AX407" i="11" s="1"/>
  <c r="AJ35" i="11"/>
  <c r="AJ107" i="11" s="1"/>
  <c r="AJ191" i="11" s="1"/>
  <c r="AJ263" i="11" s="1"/>
  <c r="AJ335" i="11" s="1"/>
  <c r="AJ407" i="11" s="1"/>
  <c r="BA35" i="11"/>
  <c r="BA107" i="11" s="1"/>
  <c r="AR35" i="11"/>
  <c r="AR107" i="11" s="1"/>
  <c r="AR407" i="11" s="1"/>
  <c r="AN35" i="11"/>
  <c r="AN107" i="11" s="1"/>
  <c r="AN191" i="11" s="1"/>
  <c r="AN263" i="11" s="1"/>
  <c r="AN335" i="11" s="1"/>
  <c r="AN407" i="11" s="1"/>
  <c r="AI35" i="11"/>
  <c r="AU27" i="11"/>
  <c r="AU99" i="11" s="1"/>
  <c r="AU399" i="11" s="1"/>
  <c r="AQ27" i="11"/>
  <c r="AQ99" i="11" s="1"/>
  <c r="AQ399" i="11" s="1"/>
  <c r="AL27" i="11"/>
  <c r="AL99" i="11" s="1"/>
  <c r="AL183" i="11" s="1"/>
  <c r="AL255" i="11" s="1"/>
  <c r="AL327" i="11" s="1"/>
  <c r="AL399" i="11" s="1"/>
  <c r="AH27" i="11"/>
  <c r="AH99" i="11" s="1"/>
  <c r="AT27" i="11"/>
  <c r="AT99" i="11" s="1"/>
  <c r="AK27" i="11"/>
  <c r="AK99" i="11" s="1"/>
  <c r="AK183" i="11" s="1"/>
  <c r="AK255" i="11" s="1"/>
  <c r="AK327" i="11" s="1"/>
  <c r="AK399" i="11" s="1"/>
  <c r="BB27" i="11"/>
  <c r="BB99" i="11" s="1"/>
  <c r="AS27" i="11"/>
  <c r="AS99" i="11" s="1"/>
  <c r="AS399" i="11" s="1"/>
  <c r="AO27" i="11"/>
  <c r="AX27" i="11" s="1"/>
  <c r="AX99" i="11" s="1"/>
  <c r="AX183" i="11" s="1"/>
  <c r="AX255" i="11" s="1"/>
  <c r="AX327" i="11" s="1"/>
  <c r="AX399" i="11" s="1"/>
  <c r="AJ27" i="11"/>
  <c r="AJ99" i="11" s="1"/>
  <c r="AJ183" i="11" s="1"/>
  <c r="AJ255" i="11" s="1"/>
  <c r="AJ327" i="11" s="1"/>
  <c r="AJ399" i="11" s="1"/>
  <c r="BA27" i="11"/>
  <c r="BA99" i="11" s="1"/>
  <c r="AR27" i="11"/>
  <c r="AR99" i="11" s="1"/>
  <c r="AR399" i="11" s="1"/>
  <c r="AN27" i="11"/>
  <c r="AN99" i="11" s="1"/>
  <c r="AN183" i="11" s="1"/>
  <c r="AN255" i="11" s="1"/>
  <c r="AN327" i="11" s="1"/>
  <c r="AN399" i="11" s="1"/>
  <c r="AI27" i="11"/>
  <c r="AU20" i="11"/>
  <c r="AU92" i="11" s="1"/>
  <c r="AU392" i="11" s="1"/>
  <c r="AQ20" i="11"/>
  <c r="AQ92" i="11" s="1"/>
  <c r="AQ392" i="11" s="1"/>
  <c r="AL20" i="11"/>
  <c r="AL92" i="11" s="1"/>
  <c r="AL176" i="11" s="1"/>
  <c r="AL248" i="11" s="1"/>
  <c r="AL320" i="11" s="1"/>
  <c r="AL392" i="11" s="1"/>
  <c r="AH20" i="11"/>
  <c r="AH92" i="11" s="1"/>
  <c r="AT20" i="11"/>
  <c r="AT92" i="11" s="1"/>
  <c r="AK20" i="11"/>
  <c r="AK92" i="11" s="1"/>
  <c r="AK176" i="11" s="1"/>
  <c r="AK248" i="11" s="1"/>
  <c r="AK320" i="11" s="1"/>
  <c r="AK392" i="11" s="1"/>
  <c r="BB20" i="11"/>
  <c r="BB92" i="11" s="1"/>
  <c r="AS20" i="11"/>
  <c r="AS92" i="11" s="1"/>
  <c r="AS392" i="11" s="1"/>
  <c r="AO20" i="11"/>
  <c r="AX20" i="11" s="1"/>
  <c r="AX92" i="11" s="1"/>
  <c r="AX176" i="11" s="1"/>
  <c r="AX248" i="11" s="1"/>
  <c r="AX320" i="11" s="1"/>
  <c r="AX392" i="11" s="1"/>
  <c r="AJ20" i="11"/>
  <c r="AJ92" i="11" s="1"/>
  <c r="AJ176" i="11" s="1"/>
  <c r="AJ248" i="11" s="1"/>
  <c r="AJ320" i="11" s="1"/>
  <c r="AJ392" i="11" s="1"/>
  <c r="BA20" i="11"/>
  <c r="BA92" i="11" s="1"/>
  <c r="AR20" i="11"/>
  <c r="AR92" i="11" s="1"/>
  <c r="AR392" i="11" s="1"/>
  <c r="AN20" i="11"/>
  <c r="AN92" i="11" s="1"/>
  <c r="AN176" i="11" s="1"/>
  <c r="AN248" i="11" s="1"/>
  <c r="AN320" i="11" s="1"/>
  <c r="AN392" i="11" s="1"/>
  <c r="AI20" i="11"/>
  <c r="AG391" i="36"/>
  <c r="AG247" i="36"/>
  <c r="AG319" i="36"/>
  <c r="AG175" i="36"/>
  <c r="AG91" i="36"/>
  <c r="AG19" i="36"/>
  <c r="AG396" i="36"/>
  <c r="AG324" i="36"/>
  <c r="AG252" i="36"/>
  <c r="AG180" i="36"/>
  <c r="AG24" i="36"/>
  <c r="AG96" i="36"/>
  <c r="AG400" i="36"/>
  <c r="AG328" i="36"/>
  <c r="AG256" i="36"/>
  <c r="AG184" i="36"/>
  <c r="AG28" i="36"/>
  <c r="AG100" i="36"/>
  <c r="AG404" i="36"/>
  <c r="AG332" i="36"/>
  <c r="AG260" i="36"/>
  <c r="AG188" i="36"/>
  <c r="AG32" i="36"/>
  <c r="AG104" i="36"/>
  <c r="AG408" i="36"/>
  <c r="AG336" i="36"/>
  <c r="AG264" i="36"/>
  <c r="AG192" i="36"/>
  <c r="AG36" i="36"/>
  <c r="AG108" i="36"/>
  <c r="AG412" i="36"/>
  <c r="AG340" i="36"/>
  <c r="AG268" i="36"/>
  <c r="AG196" i="36"/>
  <c r="AG40" i="36"/>
  <c r="AG112" i="36"/>
  <c r="AG344" i="36"/>
  <c r="AG416" i="36"/>
  <c r="AG272" i="36"/>
  <c r="AG200" i="36"/>
  <c r="AG44" i="36"/>
  <c r="AG116" i="36"/>
  <c r="AG348" i="36"/>
  <c r="AG420" i="36"/>
  <c r="AG276" i="36"/>
  <c r="AG204" i="36"/>
  <c r="AG48" i="36"/>
  <c r="AG120" i="36"/>
  <c r="AG352" i="36"/>
  <c r="AG424" i="36"/>
  <c r="AG280" i="36"/>
  <c r="AG208" i="36"/>
  <c r="AG52" i="36"/>
  <c r="AG124" i="36"/>
  <c r="AG356" i="36"/>
  <c r="AG428" i="36"/>
  <c r="AG284" i="36"/>
  <c r="AG212" i="36"/>
  <c r="AG56" i="36"/>
  <c r="AG128" i="36"/>
  <c r="AG360" i="36"/>
  <c r="AG432" i="36"/>
  <c r="AG288" i="36"/>
  <c r="AG216" i="36"/>
  <c r="AG60" i="36"/>
  <c r="AG132" i="36"/>
  <c r="AG364" i="36"/>
  <c r="AG436" i="36"/>
  <c r="AG292" i="36"/>
  <c r="AG220" i="36"/>
  <c r="AG136" i="36"/>
  <c r="AG64" i="36"/>
  <c r="AG368" i="36"/>
  <c r="AG440" i="36"/>
  <c r="AG296" i="36"/>
  <c r="AG224" i="36"/>
  <c r="AG140" i="36"/>
  <c r="AG68" i="36"/>
  <c r="AG372" i="36"/>
  <c r="AG444" i="36"/>
  <c r="AG300" i="36"/>
  <c r="AG228" i="36"/>
  <c r="AG144" i="36"/>
  <c r="AG72" i="36"/>
  <c r="AG376" i="36"/>
  <c r="AG448" i="36"/>
  <c r="AG304" i="36"/>
  <c r="AG232" i="36"/>
  <c r="AG148" i="36"/>
  <c r="AG76" i="36"/>
  <c r="AG380" i="36"/>
  <c r="AG452" i="36"/>
  <c r="AG308" i="36"/>
  <c r="AG236" i="36"/>
  <c r="AG152" i="36"/>
  <c r="AG80" i="36"/>
  <c r="AG384" i="36"/>
  <c r="AG456" i="36"/>
  <c r="AG312" i="36"/>
  <c r="AG240" i="36"/>
  <c r="AG156" i="36"/>
  <c r="AG84" i="36"/>
  <c r="AG390" i="36"/>
  <c r="AG246" i="36"/>
  <c r="AG174" i="36"/>
  <c r="AG318" i="36"/>
  <c r="AG90" i="36"/>
  <c r="AG18" i="36"/>
  <c r="AG396" i="38"/>
  <c r="AG324" i="38"/>
  <c r="AG252" i="38"/>
  <c r="AG180" i="38"/>
  <c r="AG96" i="38"/>
  <c r="AG24" i="38"/>
  <c r="AG400" i="38"/>
  <c r="AG328" i="38"/>
  <c r="AG256" i="38"/>
  <c r="AG184" i="38"/>
  <c r="AG100" i="38"/>
  <c r="AG28" i="38"/>
  <c r="AG404" i="38"/>
  <c r="AG332" i="38"/>
  <c r="AG260" i="38"/>
  <c r="AG188" i="38"/>
  <c r="AG104" i="38"/>
  <c r="AG32" i="38"/>
  <c r="AG408" i="38"/>
  <c r="AG336" i="38"/>
  <c r="AG264" i="38"/>
  <c r="AG192" i="38"/>
  <c r="AG108" i="38"/>
  <c r="AG36" i="38"/>
  <c r="AG412" i="38"/>
  <c r="AG340" i="38"/>
  <c r="AG268" i="38"/>
  <c r="AG196" i="38"/>
  <c r="AG112" i="38"/>
  <c r="AG40" i="38"/>
  <c r="AG416" i="38"/>
  <c r="AG344" i="38"/>
  <c r="AG272" i="38"/>
  <c r="AG200" i="38"/>
  <c r="AG116" i="38"/>
  <c r="AG44" i="38"/>
  <c r="AG420" i="38"/>
  <c r="AG348" i="38"/>
  <c r="AG276" i="38"/>
  <c r="AG204" i="38"/>
  <c r="AG120" i="38"/>
  <c r="AG48" i="38"/>
  <c r="AG424" i="38"/>
  <c r="AG352" i="38"/>
  <c r="AG280" i="38"/>
  <c r="AG208" i="38"/>
  <c r="AG124" i="38"/>
  <c r="AG52" i="38"/>
  <c r="AG428" i="38"/>
  <c r="AG356" i="38"/>
  <c r="AG284" i="38"/>
  <c r="AG212" i="38"/>
  <c r="AG128" i="38"/>
  <c r="AG56" i="38"/>
  <c r="AG432" i="38"/>
  <c r="AG360" i="38"/>
  <c r="AG288" i="38"/>
  <c r="AG216" i="38"/>
  <c r="AG132" i="38"/>
  <c r="AG60" i="38"/>
  <c r="AG436" i="38"/>
  <c r="AG364" i="38"/>
  <c r="AG292" i="38"/>
  <c r="AG220" i="38"/>
  <c r="AG136" i="38"/>
  <c r="AG64" i="38"/>
  <c r="AG440" i="38"/>
  <c r="AG368" i="38"/>
  <c r="AG296" i="38"/>
  <c r="AG224" i="38"/>
  <c r="AG140" i="38"/>
  <c r="AG68" i="38"/>
  <c r="AG445" i="38"/>
  <c r="AG373" i="38"/>
  <c r="AG301" i="38"/>
  <c r="AG229" i="38"/>
  <c r="AG145" i="38"/>
  <c r="AG73" i="38"/>
  <c r="AG444" i="38"/>
  <c r="AG372" i="38"/>
  <c r="AG300" i="38"/>
  <c r="AG228" i="38"/>
  <c r="AG144" i="38"/>
  <c r="AG72" i="38"/>
  <c r="AG394" i="38"/>
  <c r="AG322" i="38"/>
  <c r="AG250" i="38"/>
  <c r="AG178" i="38"/>
  <c r="AG94" i="38"/>
  <c r="AG22" i="38"/>
  <c r="AG395" i="38"/>
  <c r="AG323" i="38"/>
  <c r="AG251" i="38"/>
  <c r="AG179" i="38"/>
  <c r="AG95" i="38"/>
  <c r="AG23" i="38"/>
  <c r="AG452" i="38"/>
  <c r="AG380" i="38"/>
  <c r="AG308" i="38"/>
  <c r="AG152" i="38"/>
  <c r="AG236" i="38"/>
  <c r="AG80" i="38"/>
  <c r="AG456" i="38"/>
  <c r="AG312" i="38"/>
  <c r="AG384" i="38"/>
  <c r="AG240" i="38"/>
  <c r="AG156" i="38"/>
  <c r="AG84" i="38"/>
  <c r="AU74" i="11"/>
  <c r="AU146" i="11" s="1"/>
  <c r="AU446" i="11" s="1"/>
  <c r="AQ74" i="11"/>
  <c r="AQ146" i="11" s="1"/>
  <c r="AQ446" i="11" s="1"/>
  <c r="AL74" i="11"/>
  <c r="AL146" i="11" s="1"/>
  <c r="AL230" i="11" s="1"/>
  <c r="AL302" i="11" s="1"/>
  <c r="AL374" i="11" s="1"/>
  <c r="AL446" i="11" s="1"/>
  <c r="AH74" i="11"/>
  <c r="AH146" i="11" s="1"/>
  <c r="AH230" i="11" s="1"/>
  <c r="AH302" i="11" s="1"/>
  <c r="AH374" i="11" s="1"/>
  <c r="AH446" i="11" s="1"/>
  <c r="AT74" i="11"/>
  <c r="AT146" i="11" s="1"/>
  <c r="AK74" i="11"/>
  <c r="AK146" i="11" s="1"/>
  <c r="AK230" i="11" s="1"/>
  <c r="AK302" i="11" s="1"/>
  <c r="AK374" i="11" s="1"/>
  <c r="AK446" i="11" s="1"/>
  <c r="BB74" i="11"/>
  <c r="BB146" i="11" s="1"/>
  <c r="AS74" i="11"/>
  <c r="AS146" i="11" s="1"/>
  <c r="AS446" i="11" s="1"/>
  <c r="AO74" i="11"/>
  <c r="AX74" i="11" s="1"/>
  <c r="AX146" i="11" s="1"/>
  <c r="AX230" i="11" s="1"/>
  <c r="AX302" i="11" s="1"/>
  <c r="AX374" i="11" s="1"/>
  <c r="AX446" i="11" s="1"/>
  <c r="AJ74" i="11"/>
  <c r="AJ146" i="11" s="1"/>
  <c r="AJ230" i="11" s="1"/>
  <c r="AJ302" i="11" s="1"/>
  <c r="AJ374" i="11" s="1"/>
  <c r="AJ446" i="11" s="1"/>
  <c r="BA74" i="11"/>
  <c r="BA146" i="11" s="1"/>
  <c r="AR74" i="11"/>
  <c r="AR146" i="11" s="1"/>
  <c r="AR446" i="11" s="1"/>
  <c r="AN74" i="11"/>
  <c r="AN146" i="11" s="1"/>
  <c r="AN230" i="11" s="1"/>
  <c r="AN302" i="11" s="1"/>
  <c r="AN374" i="11" s="1"/>
  <c r="AN446" i="11" s="1"/>
  <c r="AI74" i="11"/>
  <c r="AU16" i="11"/>
  <c r="AU88" i="11" s="1"/>
  <c r="AU388" i="11" s="1"/>
  <c r="AQ16" i="11"/>
  <c r="AQ88" i="11" s="1"/>
  <c r="AQ388" i="11" s="1"/>
  <c r="AL16" i="11"/>
  <c r="AL88" i="11" s="1"/>
  <c r="AL172" i="11" s="1"/>
  <c r="AL244" i="11" s="1"/>
  <c r="AL316" i="11" s="1"/>
  <c r="AL388" i="11" s="1"/>
  <c r="AH16" i="11"/>
  <c r="AH88" i="11" s="1"/>
  <c r="AT16" i="11"/>
  <c r="AT88" i="11" s="1"/>
  <c r="AK16" i="11"/>
  <c r="AK88" i="11" s="1"/>
  <c r="AK172" i="11" s="1"/>
  <c r="AK244" i="11" s="1"/>
  <c r="AK316" i="11" s="1"/>
  <c r="AK388" i="11" s="1"/>
  <c r="BB16" i="11"/>
  <c r="BB88" i="11" s="1"/>
  <c r="AS16" i="11"/>
  <c r="AS88" i="11" s="1"/>
  <c r="AS388" i="11" s="1"/>
  <c r="AO16" i="11"/>
  <c r="AX16" i="11" s="1"/>
  <c r="AX88" i="11" s="1"/>
  <c r="AX172" i="11" s="1"/>
  <c r="AX244" i="11" s="1"/>
  <c r="AX316" i="11" s="1"/>
  <c r="AX388" i="11" s="1"/>
  <c r="AJ16" i="11"/>
  <c r="AJ88" i="11" s="1"/>
  <c r="AJ172" i="11" s="1"/>
  <c r="AJ244" i="11" s="1"/>
  <c r="AJ316" i="11" s="1"/>
  <c r="AJ388" i="11" s="1"/>
  <c r="BA16" i="11"/>
  <c r="BA88" i="11" s="1"/>
  <c r="AR16" i="11"/>
  <c r="AR88" i="11" s="1"/>
  <c r="AR388" i="11" s="1"/>
  <c r="AN16" i="11"/>
  <c r="AN88" i="11" s="1"/>
  <c r="AN172" i="11" s="1"/>
  <c r="AN244" i="11" s="1"/>
  <c r="AN316" i="11" s="1"/>
  <c r="AN388" i="11" s="1"/>
  <c r="AI16" i="11"/>
  <c r="AG395" i="37"/>
  <c r="AG251" i="37"/>
  <c r="AG323" i="37"/>
  <c r="AG95" i="37"/>
  <c r="AG179" i="37"/>
  <c r="AG23" i="37"/>
  <c r="AG388" i="37"/>
  <c r="AG316" i="37"/>
  <c r="AG244" i="37"/>
  <c r="AG172" i="37"/>
  <c r="AG88" i="37"/>
  <c r="AG16" i="37"/>
  <c r="AG398" i="37"/>
  <c r="AG254" i="37"/>
  <c r="AG326" i="37"/>
  <c r="AG182" i="37"/>
  <c r="AG98" i="37"/>
  <c r="AG26" i="37"/>
  <c r="AG402" i="37"/>
  <c r="AG258" i="37"/>
  <c r="AG330" i="37"/>
  <c r="AG102" i="37"/>
  <c r="AG186" i="37"/>
  <c r="AG30" i="37"/>
  <c r="AG406" i="37"/>
  <c r="AG262" i="37"/>
  <c r="AG334" i="37"/>
  <c r="AG190" i="37"/>
  <c r="AG106" i="37"/>
  <c r="AG34" i="37"/>
  <c r="AG389" i="37"/>
  <c r="AG245" i="37"/>
  <c r="AG317" i="37"/>
  <c r="AG173" i="37"/>
  <c r="AG89" i="37"/>
  <c r="AG17" i="37"/>
  <c r="AG418" i="37"/>
  <c r="AG274" i="37"/>
  <c r="AG202" i="37"/>
  <c r="AG346" i="37"/>
  <c r="AG118" i="37"/>
  <c r="AG46" i="37"/>
  <c r="AG409" i="37"/>
  <c r="AG265" i="37"/>
  <c r="AG337" i="37"/>
  <c r="AG109" i="37"/>
  <c r="AG193" i="37"/>
  <c r="AG37" i="37"/>
  <c r="AG420" i="37"/>
  <c r="AG348" i="37"/>
  <c r="AG276" i="37"/>
  <c r="AG204" i="37"/>
  <c r="AG120" i="37"/>
  <c r="AG48" i="37"/>
  <c r="AG424" i="37"/>
  <c r="AG352" i="37"/>
  <c r="AG280" i="37"/>
  <c r="AG208" i="37"/>
  <c r="AG52" i="37"/>
  <c r="AG124" i="37"/>
  <c r="AG428" i="37"/>
  <c r="AG356" i="37"/>
  <c r="AG284" i="37"/>
  <c r="AG212" i="37"/>
  <c r="AG56" i="37"/>
  <c r="AG128" i="37"/>
  <c r="AG432" i="37"/>
  <c r="AG360" i="37"/>
  <c r="AG288" i="37"/>
  <c r="AG216" i="37"/>
  <c r="AG60" i="37"/>
  <c r="AG132" i="37"/>
  <c r="AG436" i="37"/>
  <c r="AG364" i="37"/>
  <c r="AG292" i="37"/>
  <c r="AG220" i="37"/>
  <c r="AG64" i="37"/>
  <c r="AG136" i="37"/>
  <c r="AG440" i="37"/>
  <c r="AG368" i="37"/>
  <c r="AG296" i="37"/>
  <c r="AG224" i="37"/>
  <c r="AG68" i="37"/>
  <c r="AG140" i="37"/>
  <c r="AG444" i="37"/>
  <c r="AG372" i="37"/>
  <c r="AG300" i="37"/>
  <c r="AG228" i="37"/>
  <c r="AG72" i="37"/>
  <c r="AG144" i="37"/>
  <c r="AG448" i="37"/>
  <c r="AG376" i="37"/>
  <c r="AG304" i="37"/>
  <c r="AG232" i="37"/>
  <c r="AG76" i="37"/>
  <c r="AG148" i="37"/>
  <c r="AG452" i="37"/>
  <c r="AG380" i="37"/>
  <c r="AG308" i="37"/>
  <c r="AG236" i="37"/>
  <c r="AG80" i="37"/>
  <c r="AG152" i="37"/>
  <c r="AG456" i="37"/>
  <c r="AG384" i="37"/>
  <c r="AG312" i="37"/>
  <c r="AG240" i="37"/>
  <c r="AG84" i="37"/>
  <c r="AG156" i="37"/>
  <c r="BB22" i="11"/>
  <c r="BB94" i="11" s="1"/>
  <c r="AS22" i="11"/>
  <c r="AS94" i="11" s="1"/>
  <c r="AS394" i="11" s="1"/>
  <c r="AO22" i="11"/>
  <c r="AJ22" i="11"/>
  <c r="AJ94" i="11" s="1"/>
  <c r="AJ178" i="11" s="1"/>
  <c r="AJ250" i="11" s="1"/>
  <c r="AJ322" i="11" s="1"/>
  <c r="AJ394" i="11" s="1"/>
  <c r="BA22" i="11"/>
  <c r="BA94" i="11" s="1"/>
  <c r="AR22" i="11"/>
  <c r="AR94" i="11" s="1"/>
  <c r="AR394" i="11" s="1"/>
  <c r="AN22" i="11"/>
  <c r="AN94" i="11" s="1"/>
  <c r="AN178" i="11" s="1"/>
  <c r="AN250" i="11" s="1"/>
  <c r="AN322" i="11" s="1"/>
  <c r="AN394" i="11" s="1"/>
  <c r="AI22" i="11"/>
  <c r="AU22" i="11"/>
  <c r="AU94" i="11" s="1"/>
  <c r="AU394" i="11" s="1"/>
  <c r="AQ22" i="11"/>
  <c r="AQ94" i="11" s="1"/>
  <c r="AQ394" i="11" s="1"/>
  <c r="AL22" i="11"/>
  <c r="AL94" i="11" s="1"/>
  <c r="AL178" i="11" s="1"/>
  <c r="AL250" i="11" s="1"/>
  <c r="AL322" i="11" s="1"/>
  <c r="AL394" i="11" s="1"/>
  <c r="AH22" i="11"/>
  <c r="AH94" i="11" s="1"/>
  <c r="AT22" i="11"/>
  <c r="AT94" i="11" s="1"/>
  <c r="AK22" i="11"/>
  <c r="AK94" i="11" s="1"/>
  <c r="AK178" i="11" s="1"/>
  <c r="AK250" i="11" s="1"/>
  <c r="AK322" i="11" s="1"/>
  <c r="AK394" i="11" s="1"/>
  <c r="AT17" i="11"/>
  <c r="AT89" i="11" s="1"/>
  <c r="AK17" i="11"/>
  <c r="AK89" i="11" s="1"/>
  <c r="AK173" i="11" s="1"/>
  <c r="AK245" i="11" s="1"/>
  <c r="AK317" i="11" s="1"/>
  <c r="AK389" i="11" s="1"/>
  <c r="BB17" i="11"/>
  <c r="BB89" i="11" s="1"/>
  <c r="AS17" i="11"/>
  <c r="AS89" i="11" s="1"/>
  <c r="AS389" i="11" s="1"/>
  <c r="AO17" i="11"/>
  <c r="AX17" i="11" s="1"/>
  <c r="AX89" i="11" s="1"/>
  <c r="AX173" i="11" s="1"/>
  <c r="AX245" i="11" s="1"/>
  <c r="AX317" i="11" s="1"/>
  <c r="AX389" i="11" s="1"/>
  <c r="AJ17" i="11"/>
  <c r="AJ89" i="11" s="1"/>
  <c r="AJ173" i="11" s="1"/>
  <c r="AJ245" i="11" s="1"/>
  <c r="AJ317" i="11" s="1"/>
  <c r="AJ389" i="11" s="1"/>
  <c r="BA17" i="11"/>
  <c r="BA89" i="11" s="1"/>
  <c r="AR17" i="11"/>
  <c r="AR89" i="11" s="1"/>
  <c r="AR389" i="11" s="1"/>
  <c r="AN17" i="11"/>
  <c r="AN89" i="11" s="1"/>
  <c r="AN173" i="11" s="1"/>
  <c r="AN245" i="11" s="1"/>
  <c r="AN317" i="11" s="1"/>
  <c r="AN389" i="11" s="1"/>
  <c r="AI17" i="11"/>
  <c r="AU17" i="11"/>
  <c r="AU89" i="11" s="1"/>
  <c r="AU389" i="11" s="1"/>
  <c r="AQ17" i="11"/>
  <c r="AQ89" i="11" s="1"/>
  <c r="AQ389" i="11" s="1"/>
  <c r="AL17" i="11"/>
  <c r="AL89" i="11" s="1"/>
  <c r="AL173" i="11" s="1"/>
  <c r="AL245" i="11" s="1"/>
  <c r="AL317" i="11" s="1"/>
  <c r="AL389" i="11" s="1"/>
  <c r="AH17" i="11"/>
  <c r="AH89" i="11" s="1"/>
  <c r="AU61" i="11"/>
  <c r="AU133" i="11" s="1"/>
  <c r="AU433" i="11" s="1"/>
  <c r="AQ61" i="11"/>
  <c r="AQ133" i="11" s="1"/>
  <c r="AQ433" i="11" s="1"/>
  <c r="AL61" i="11"/>
  <c r="AL133" i="11" s="1"/>
  <c r="AL217" i="11" s="1"/>
  <c r="AL289" i="11" s="1"/>
  <c r="AL361" i="11" s="1"/>
  <c r="AL433" i="11" s="1"/>
  <c r="AH61" i="11"/>
  <c r="AH133" i="11" s="1"/>
  <c r="AH217" i="11" s="1"/>
  <c r="AH289" i="11" s="1"/>
  <c r="AH361" i="11" s="1"/>
  <c r="AH433" i="11" s="1"/>
  <c r="AT61" i="11"/>
  <c r="AT133" i="11" s="1"/>
  <c r="AK61" i="11"/>
  <c r="AK133" i="11" s="1"/>
  <c r="AK217" i="11" s="1"/>
  <c r="AK289" i="11" s="1"/>
  <c r="AK361" i="11" s="1"/>
  <c r="AK433" i="11" s="1"/>
  <c r="BB61" i="11"/>
  <c r="BB133" i="11" s="1"/>
  <c r="AS61" i="11"/>
  <c r="AS133" i="11" s="1"/>
  <c r="AS433" i="11" s="1"/>
  <c r="AO61" i="11"/>
  <c r="AJ61" i="11"/>
  <c r="AJ133" i="11" s="1"/>
  <c r="AJ217" i="11" s="1"/>
  <c r="AJ289" i="11" s="1"/>
  <c r="AJ361" i="11" s="1"/>
  <c r="AJ433" i="11" s="1"/>
  <c r="BA61" i="11"/>
  <c r="BA133" i="11" s="1"/>
  <c r="AR61" i="11"/>
  <c r="AR133" i="11" s="1"/>
  <c r="AR433" i="11" s="1"/>
  <c r="AN61" i="11"/>
  <c r="AN133" i="11" s="1"/>
  <c r="AN217" i="11" s="1"/>
  <c r="AN289" i="11" s="1"/>
  <c r="AN361" i="11" s="1"/>
  <c r="AN433" i="11" s="1"/>
  <c r="AI61" i="11"/>
  <c r="AU53" i="11"/>
  <c r="AU125" i="11" s="1"/>
  <c r="AU425" i="11" s="1"/>
  <c r="AQ53" i="11"/>
  <c r="AQ125" i="11" s="1"/>
  <c r="AQ425" i="11" s="1"/>
  <c r="AL53" i="11"/>
  <c r="AL125" i="11" s="1"/>
  <c r="AL209" i="11" s="1"/>
  <c r="AL281" i="11" s="1"/>
  <c r="AL353" i="11" s="1"/>
  <c r="AL425" i="11" s="1"/>
  <c r="AH53" i="11"/>
  <c r="AH125" i="11" s="1"/>
  <c r="AH209" i="11" s="1"/>
  <c r="AH281" i="11" s="1"/>
  <c r="AH353" i="11" s="1"/>
  <c r="AH425" i="11" s="1"/>
  <c r="AT53" i="11"/>
  <c r="AT125" i="11" s="1"/>
  <c r="AK53" i="11"/>
  <c r="AK125" i="11" s="1"/>
  <c r="AK209" i="11" s="1"/>
  <c r="AK281" i="11" s="1"/>
  <c r="AK353" i="11" s="1"/>
  <c r="AK425" i="11" s="1"/>
  <c r="BB53" i="11"/>
  <c r="BB125" i="11" s="1"/>
  <c r="AS53" i="11"/>
  <c r="AS125" i="11" s="1"/>
  <c r="AS425" i="11" s="1"/>
  <c r="AO53" i="11"/>
  <c r="AJ53" i="11"/>
  <c r="AJ125" i="11" s="1"/>
  <c r="AJ209" i="11" s="1"/>
  <c r="AJ281" i="11" s="1"/>
  <c r="AJ353" i="11" s="1"/>
  <c r="AJ425" i="11" s="1"/>
  <c r="BA53" i="11"/>
  <c r="BA125" i="11" s="1"/>
  <c r="AR53" i="11"/>
  <c r="AR125" i="11" s="1"/>
  <c r="AR425" i="11" s="1"/>
  <c r="AN53" i="11"/>
  <c r="AN125" i="11" s="1"/>
  <c r="AN209" i="11" s="1"/>
  <c r="AN281" i="11" s="1"/>
  <c r="AN353" i="11" s="1"/>
  <c r="AN425" i="11" s="1"/>
  <c r="AI53" i="11"/>
  <c r="AU45" i="11"/>
  <c r="AU117" i="11" s="1"/>
  <c r="AU417" i="11" s="1"/>
  <c r="AQ45" i="11"/>
  <c r="AQ117" i="11" s="1"/>
  <c r="AQ417" i="11" s="1"/>
  <c r="AL45" i="11"/>
  <c r="AL117" i="11" s="1"/>
  <c r="AL201" i="11" s="1"/>
  <c r="AL273" i="11" s="1"/>
  <c r="AL345" i="11" s="1"/>
  <c r="AL417" i="11" s="1"/>
  <c r="AH45" i="11"/>
  <c r="AH117" i="11" s="1"/>
  <c r="AH201" i="11" s="1"/>
  <c r="AH273" i="11" s="1"/>
  <c r="AH345" i="11" s="1"/>
  <c r="AH417" i="11" s="1"/>
  <c r="AT45" i="11"/>
  <c r="AT117" i="11" s="1"/>
  <c r="AK45" i="11"/>
  <c r="AK117" i="11" s="1"/>
  <c r="AK201" i="11" s="1"/>
  <c r="AK273" i="11" s="1"/>
  <c r="AK345" i="11" s="1"/>
  <c r="AK417" i="11" s="1"/>
  <c r="BB45" i="11"/>
  <c r="BB117" i="11" s="1"/>
  <c r="AS45" i="11"/>
  <c r="AS117" i="11" s="1"/>
  <c r="AS417" i="11" s="1"/>
  <c r="AO45" i="11"/>
  <c r="AJ45" i="11"/>
  <c r="AJ117" i="11" s="1"/>
  <c r="AJ201" i="11" s="1"/>
  <c r="AJ273" i="11" s="1"/>
  <c r="AJ345" i="11" s="1"/>
  <c r="AJ417" i="11" s="1"/>
  <c r="BA45" i="11"/>
  <c r="BA117" i="11" s="1"/>
  <c r="AR45" i="11"/>
  <c r="AR117" i="11" s="1"/>
  <c r="AR417" i="11" s="1"/>
  <c r="AN45" i="11"/>
  <c r="AN117" i="11" s="1"/>
  <c r="AN201" i="11" s="1"/>
  <c r="AN273" i="11" s="1"/>
  <c r="AN345" i="11" s="1"/>
  <c r="AN417" i="11" s="1"/>
  <c r="AI45" i="11"/>
  <c r="AU37" i="11"/>
  <c r="AU109" i="11" s="1"/>
  <c r="AU409" i="11" s="1"/>
  <c r="AQ37" i="11"/>
  <c r="AQ109" i="11" s="1"/>
  <c r="AQ409" i="11" s="1"/>
  <c r="AL37" i="11"/>
  <c r="AL109" i="11" s="1"/>
  <c r="AL193" i="11" s="1"/>
  <c r="AL265" i="11" s="1"/>
  <c r="AL337" i="11" s="1"/>
  <c r="AL409" i="11" s="1"/>
  <c r="AH37" i="11"/>
  <c r="AH109" i="11" s="1"/>
  <c r="AH193" i="11" s="1"/>
  <c r="AH265" i="11" s="1"/>
  <c r="AH337" i="11" s="1"/>
  <c r="AH409" i="11" s="1"/>
  <c r="AT37" i="11"/>
  <c r="AT109" i="11" s="1"/>
  <c r="AK37" i="11"/>
  <c r="AK109" i="11" s="1"/>
  <c r="AK193" i="11" s="1"/>
  <c r="AK265" i="11" s="1"/>
  <c r="AK337" i="11" s="1"/>
  <c r="AK409" i="11" s="1"/>
  <c r="BB37" i="11"/>
  <c r="BB109" i="11" s="1"/>
  <c r="AS37" i="11"/>
  <c r="AS109" i="11" s="1"/>
  <c r="AS409" i="11" s="1"/>
  <c r="AO37" i="11"/>
  <c r="AJ37" i="11"/>
  <c r="AJ109" i="11" s="1"/>
  <c r="AJ193" i="11" s="1"/>
  <c r="AJ265" i="11" s="1"/>
  <c r="AJ337" i="11" s="1"/>
  <c r="AJ409" i="11" s="1"/>
  <c r="BA37" i="11"/>
  <c r="BA109" i="11" s="1"/>
  <c r="AR37" i="11"/>
  <c r="AR109" i="11" s="1"/>
  <c r="AR409" i="11" s="1"/>
  <c r="AN37" i="11"/>
  <c r="AN109" i="11" s="1"/>
  <c r="AN193" i="11" s="1"/>
  <c r="AN265" i="11" s="1"/>
  <c r="AN337" i="11" s="1"/>
  <c r="AN409" i="11" s="1"/>
  <c r="AI37" i="11"/>
  <c r="AU29" i="11"/>
  <c r="AU101" i="11" s="1"/>
  <c r="AU401" i="11" s="1"/>
  <c r="AQ29" i="11"/>
  <c r="AQ101" i="11" s="1"/>
  <c r="AQ401" i="11" s="1"/>
  <c r="AL29" i="11"/>
  <c r="AL101" i="11" s="1"/>
  <c r="AL185" i="11" s="1"/>
  <c r="AL257" i="11" s="1"/>
  <c r="AL329" i="11" s="1"/>
  <c r="AL401" i="11" s="1"/>
  <c r="AH29" i="11"/>
  <c r="AH101" i="11" s="1"/>
  <c r="AT29" i="11"/>
  <c r="AT101" i="11" s="1"/>
  <c r="AK29" i="11"/>
  <c r="AK101" i="11" s="1"/>
  <c r="AK185" i="11" s="1"/>
  <c r="AK257" i="11" s="1"/>
  <c r="AK329" i="11" s="1"/>
  <c r="AK401" i="11" s="1"/>
  <c r="BB29" i="11"/>
  <c r="BB101" i="11" s="1"/>
  <c r="AS29" i="11"/>
  <c r="AS101" i="11" s="1"/>
  <c r="AS401" i="11" s="1"/>
  <c r="AO29" i="11"/>
  <c r="AJ29" i="11"/>
  <c r="AJ101" i="11" s="1"/>
  <c r="AJ185" i="11" s="1"/>
  <c r="AJ257" i="11" s="1"/>
  <c r="AJ329" i="11" s="1"/>
  <c r="AJ401" i="11" s="1"/>
  <c r="BA29" i="11"/>
  <c r="BA101" i="11" s="1"/>
  <c r="AR29" i="11"/>
  <c r="AR101" i="11" s="1"/>
  <c r="AR401" i="11" s="1"/>
  <c r="AN29" i="11"/>
  <c r="AN101" i="11" s="1"/>
  <c r="AN185" i="11" s="1"/>
  <c r="AN257" i="11" s="1"/>
  <c r="AN329" i="11" s="1"/>
  <c r="AN401" i="11" s="1"/>
  <c r="AI29" i="11"/>
  <c r="CP49" i="35" l="1"/>
  <c r="CP15" i="35"/>
  <c r="CP13" i="35"/>
  <c r="CP12" i="35"/>
  <c r="CP36" i="35"/>
  <c r="CP72" i="35"/>
  <c r="CP64" i="35"/>
  <c r="CP22" i="35"/>
  <c r="CP59" i="35"/>
  <c r="CP39" i="35"/>
  <c r="CP9" i="35"/>
  <c r="CP52" i="35"/>
  <c r="CP32" i="35"/>
  <c r="CP70" i="35"/>
  <c r="CP54" i="35"/>
  <c r="CP42" i="35"/>
  <c r="CP30" i="35"/>
  <c r="CP37" i="35"/>
  <c r="CP73" i="35"/>
  <c r="CP10" i="35"/>
  <c r="CP28" i="35"/>
  <c r="CP11" i="35"/>
  <c r="CP69" i="35"/>
  <c r="CP8" i="35"/>
  <c r="CP45" i="35"/>
  <c r="CP57" i="35"/>
  <c r="CP60" i="35"/>
  <c r="CP47" i="35"/>
  <c r="CP24" i="35"/>
  <c r="CP25" i="35"/>
  <c r="CP50" i="35"/>
  <c r="CP48" i="35"/>
  <c r="CP55" i="35"/>
  <c r="CP66" i="35"/>
  <c r="CP19" i="35"/>
  <c r="CP67" i="35"/>
  <c r="CP20" i="35"/>
  <c r="CP18" i="35"/>
  <c r="CP65" i="35"/>
  <c r="CP35" i="35"/>
  <c r="CP26" i="35"/>
  <c r="CP7" i="35"/>
  <c r="CP43" i="35"/>
  <c r="CP4" i="35"/>
  <c r="CK4" i="35" s="1"/>
  <c r="CP5" i="35"/>
  <c r="CP38" i="35"/>
  <c r="CP16" i="35"/>
  <c r="CP33" i="35"/>
  <c r="CP46" i="35"/>
  <c r="CP6" i="35"/>
  <c r="CP31" i="35"/>
  <c r="CP41" i="35"/>
  <c r="CP44" i="35"/>
  <c r="CP68" i="35"/>
  <c r="CP14" i="35"/>
  <c r="CP62" i="35"/>
  <c r="CP58" i="35"/>
  <c r="CP56" i="35"/>
  <c r="CP53" i="35"/>
  <c r="CP34" i="35"/>
  <c r="CP27" i="35"/>
  <c r="CP21" i="35"/>
  <c r="CP17" i="35"/>
  <c r="CP61" i="35"/>
  <c r="CP71" i="35"/>
  <c r="CP40" i="35"/>
  <c r="CP51" i="35"/>
  <c r="CP23" i="35"/>
  <c r="CP74" i="35"/>
  <c r="CP29" i="35"/>
  <c r="CP63" i="35"/>
  <c r="AT41" i="35"/>
  <c r="BH41" i="35"/>
  <c r="AT52" i="35"/>
  <c r="BH52" i="35"/>
  <c r="AT25" i="35"/>
  <c r="AT36" i="35"/>
  <c r="BH36" i="35"/>
  <c r="AT35" i="35"/>
  <c r="BH35" i="35"/>
  <c r="AT19" i="35"/>
  <c r="BH23" i="35"/>
  <c r="AT7" i="35"/>
  <c r="BH7" i="35"/>
  <c r="AT22" i="35"/>
  <c r="BH17" i="35"/>
  <c r="AT59" i="35"/>
  <c r="BH59" i="35"/>
  <c r="BH74" i="35"/>
  <c r="BH19" i="35"/>
  <c r="BH58" i="35"/>
  <c r="BH25" i="35"/>
  <c r="AT60" i="35"/>
  <c r="AT58" i="35"/>
  <c r="AT20" i="35"/>
  <c r="AT43" i="35"/>
  <c r="BH60" i="35"/>
  <c r="AT72" i="35"/>
  <c r="BH20" i="35"/>
  <c r="BH43" i="35"/>
  <c r="AT9" i="35"/>
  <c r="BH72" i="35"/>
  <c r="BH42" i="35"/>
  <c r="BH9" i="35"/>
  <c r="AT44" i="35"/>
  <c r="AT42" i="35"/>
  <c r="AT27" i="35"/>
  <c r="BH44" i="35"/>
  <c r="BC44" i="35" s="1"/>
  <c r="AT56" i="35"/>
  <c r="AT61" i="35"/>
  <c r="BH27" i="35"/>
  <c r="BH66" i="35"/>
  <c r="BH56" i="35"/>
  <c r="BH26" i="35"/>
  <c r="BH61" i="35"/>
  <c r="AT66" i="35"/>
  <c r="AT28" i="35"/>
  <c r="AT26" i="35"/>
  <c r="AT11" i="35"/>
  <c r="BH28" i="35"/>
  <c r="AT40" i="35"/>
  <c r="AT45" i="35"/>
  <c r="BH11" i="35"/>
  <c r="BH50" i="35"/>
  <c r="BH5" i="35"/>
  <c r="BH40" i="35"/>
  <c r="BH10" i="35"/>
  <c r="BH45" i="35"/>
  <c r="AT50" i="35"/>
  <c r="AT12" i="35"/>
  <c r="AT5" i="35"/>
  <c r="BH62" i="35"/>
  <c r="AT10" i="35"/>
  <c r="AQ10" i="35" s="1"/>
  <c r="AT64" i="35"/>
  <c r="BH12" i="35"/>
  <c r="BH6" i="35"/>
  <c r="AT62" i="35"/>
  <c r="AT24" i="35"/>
  <c r="AT29" i="35"/>
  <c r="BH64" i="35"/>
  <c r="BH34" i="35"/>
  <c r="AT6" i="35"/>
  <c r="BH24" i="35"/>
  <c r="AT63" i="35"/>
  <c r="BH29" i="35"/>
  <c r="AT34" i="35"/>
  <c r="AT69" i="35"/>
  <c r="BH4" i="35"/>
  <c r="BC4" i="35" s="1"/>
  <c r="BH46" i="35"/>
  <c r="BH63" i="35"/>
  <c r="AT48" i="35"/>
  <c r="BH69" i="35"/>
  <c r="AT4" i="35"/>
  <c r="AQ4" i="35" s="1"/>
  <c r="AT46" i="35"/>
  <c r="AT8" i="35"/>
  <c r="AQ8" i="35" s="1"/>
  <c r="AT13" i="35"/>
  <c r="BH48" i="35"/>
  <c r="BH18" i="35"/>
  <c r="BD18" i="35" s="1"/>
  <c r="BH8" i="35"/>
  <c r="AT47" i="35"/>
  <c r="BH13" i="35"/>
  <c r="AT18" i="35"/>
  <c r="AT53" i="35"/>
  <c r="BH30" i="35"/>
  <c r="BH47" i="35"/>
  <c r="AT32" i="35"/>
  <c r="BH53" i="35"/>
  <c r="AT30" i="35"/>
  <c r="AT65" i="35"/>
  <c r="BH70" i="35"/>
  <c r="BH32" i="35"/>
  <c r="AT71" i="35"/>
  <c r="BH65" i="35"/>
  <c r="AT31" i="35"/>
  <c r="AT70" i="35"/>
  <c r="BH71" i="35"/>
  <c r="AT37" i="35"/>
  <c r="BH14" i="35"/>
  <c r="BH31" i="35"/>
  <c r="AT16" i="35"/>
  <c r="BH37" i="35"/>
  <c r="AT14" i="35"/>
  <c r="AT49" i="35"/>
  <c r="AO49" i="35" s="1"/>
  <c r="BH54" i="35"/>
  <c r="BH16" i="35"/>
  <c r="AT55" i="35"/>
  <c r="BH49" i="35"/>
  <c r="AT15" i="35"/>
  <c r="AO16" i="35" s="1"/>
  <c r="AT54" i="35"/>
  <c r="BH55" i="35"/>
  <c r="AT21" i="35"/>
  <c r="AO21" i="35" s="1"/>
  <c r="AT67" i="35"/>
  <c r="BH15" i="35"/>
  <c r="AT73" i="35"/>
  <c r="AP74" i="35" s="1"/>
  <c r="BH21" i="35"/>
  <c r="BC21" i="35" s="1"/>
  <c r="BH67" i="35"/>
  <c r="AT33" i="35"/>
  <c r="BH38" i="35"/>
  <c r="BH73" i="35"/>
  <c r="AT39" i="35"/>
  <c r="BH33" i="35"/>
  <c r="AT68" i="35"/>
  <c r="AT38" i="35"/>
  <c r="BH39" i="35"/>
  <c r="AT51" i="35"/>
  <c r="BH68" i="35"/>
  <c r="AT57" i="35"/>
  <c r="BH51" i="35"/>
  <c r="AT17" i="35"/>
  <c r="BH22" i="35"/>
  <c r="BD23" i="35" s="1"/>
  <c r="BH57" i="35"/>
  <c r="AT23" i="35"/>
  <c r="DJ13" i="35"/>
  <c r="DX13" i="35"/>
  <c r="DJ63" i="35"/>
  <c r="DJ23" i="35"/>
  <c r="DJ11" i="35"/>
  <c r="DX11" i="35"/>
  <c r="DV11" i="35"/>
  <c r="DJ27" i="35"/>
  <c r="DV27" i="35"/>
  <c r="DJ43" i="35"/>
  <c r="DV14" i="35"/>
  <c r="DX33" i="35"/>
  <c r="DX68" i="35"/>
  <c r="DJ68" i="35"/>
  <c r="DX52" i="35"/>
  <c r="DV70" i="35"/>
  <c r="DJ64" i="35"/>
  <c r="DJ52" i="35"/>
  <c r="DV33" i="35"/>
  <c r="DX63" i="35"/>
  <c r="DJ30" i="35"/>
  <c r="DV64" i="35"/>
  <c r="DX23" i="35"/>
  <c r="DV52" i="35"/>
  <c r="DJ49" i="35"/>
  <c r="DV63" i="35"/>
  <c r="DX30" i="35"/>
  <c r="DJ9" i="35"/>
  <c r="DV23" i="35"/>
  <c r="DX49" i="35"/>
  <c r="DX12" i="35"/>
  <c r="DV30" i="35"/>
  <c r="DX9" i="35"/>
  <c r="DJ39" i="35"/>
  <c r="DV49" i="35"/>
  <c r="DJ12" i="35"/>
  <c r="DJ46" i="35"/>
  <c r="DV9" i="35"/>
  <c r="DX39" i="35"/>
  <c r="DV68" i="35"/>
  <c r="DX27" i="35"/>
  <c r="DJ65" i="35"/>
  <c r="DV12" i="35"/>
  <c r="DX46" i="35"/>
  <c r="DJ25" i="35"/>
  <c r="DV39" i="35"/>
  <c r="DX65" i="35"/>
  <c r="DX28" i="35"/>
  <c r="DV46" i="35"/>
  <c r="DX25" i="35"/>
  <c r="DJ55" i="35"/>
  <c r="DV65" i="35"/>
  <c r="DJ28" i="35"/>
  <c r="DJ62" i="35"/>
  <c r="DV25" i="35"/>
  <c r="DX55" i="35"/>
  <c r="DV13" i="35"/>
  <c r="DX43" i="35"/>
  <c r="DJ10" i="35"/>
  <c r="DV28" i="35"/>
  <c r="DX62" i="35"/>
  <c r="DJ41" i="35"/>
  <c r="DV55" i="35"/>
  <c r="DJ29" i="35"/>
  <c r="DV43" i="35"/>
  <c r="DX10" i="35"/>
  <c r="DX44" i="35"/>
  <c r="DV62" i="35"/>
  <c r="DX41" i="35"/>
  <c r="DJ71" i="35"/>
  <c r="DX29" i="35"/>
  <c r="DJ59" i="35"/>
  <c r="DV10" i="35"/>
  <c r="DJ44" i="35"/>
  <c r="DJ19" i="35"/>
  <c r="DV41" i="35"/>
  <c r="DX71" i="35"/>
  <c r="DV29" i="35"/>
  <c r="DX59" i="35"/>
  <c r="DJ26" i="35"/>
  <c r="DV44" i="35"/>
  <c r="DX19" i="35"/>
  <c r="DJ57" i="35"/>
  <c r="DV71" i="35"/>
  <c r="DJ45" i="35"/>
  <c r="DV59" i="35"/>
  <c r="DX26" i="35"/>
  <c r="DX60" i="35"/>
  <c r="DV19" i="35"/>
  <c r="DX57" i="35"/>
  <c r="DX45" i="35"/>
  <c r="DX8" i="35"/>
  <c r="DV26" i="35"/>
  <c r="DJ60" i="35"/>
  <c r="DJ35" i="35"/>
  <c r="DV57" i="35"/>
  <c r="DV45" i="35"/>
  <c r="DJ8" i="35"/>
  <c r="DJ42" i="35"/>
  <c r="DV60" i="35"/>
  <c r="DX35" i="35"/>
  <c r="DJ73" i="35"/>
  <c r="DJ61" i="35"/>
  <c r="DV8" i="35"/>
  <c r="DX42" i="35"/>
  <c r="DJ5" i="35"/>
  <c r="DV35" i="35"/>
  <c r="DX73" i="35"/>
  <c r="DX61" i="35"/>
  <c r="DX24" i="35"/>
  <c r="DV42" i="35"/>
  <c r="DX5" i="35"/>
  <c r="DJ51" i="35"/>
  <c r="DV73" i="35"/>
  <c r="DV61" i="35"/>
  <c r="DJ24" i="35"/>
  <c r="DJ58" i="35"/>
  <c r="DV5" i="35"/>
  <c r="DX51" i="35"/>
  <c r="DJ18" i="35"/>
  <c r="DJ6" i="35"/>
  <c r="DV24" i="35"/>
  <c r="DX58" i="35"/>
  <c r="DJ21" i="35"/>
  <c r="DV51" i="35"/>
  <c r="DX18" i="35"/>
  <c r="DX6" i="35"/>
  <c r="DX40" i="35"/>
  <c r="DV58" i="35"/>
  <c r="DX21" i="35"/>
  <c r="DJ67" i="35"/>
  <c r="DV18" i="35"/>
  <c r="DV6" i="35"/>
  <c r="DJ40" i="35"/>
  <c r="DE41" i="35" s="1"/>
  <c r="DJ74" i="35"/>
  <c r="DV21" i="35"/>
  <c r="DX67" i="35"/>
  <c r="DJ34" i="35"/>
  <c r="DJ22" i="35"/>
  <c r="DV40" i="35"/>
  <c r="DX74" i="35"/>
  <c r="DJ37" i="35"/>
  <c r="DV67" i="35"/>
  <c r="DX34" i="35"/>
  <c r="DX22" i="35"/>
  <c r="DX56" i="35"/>
  <c r="DV74" i="35"/>
  <c r="DX37" i="35"/>
  <c r="DX16" i="35"/>
  <c r="DV34" i="35"/>
  <c r="DX4" i="35"/>
  <c r="DT4" i="35" s="1"/>
  <c r="DV22" i="35"/>
  <c r="DJ56" i="35"/>
  <c r="DJ15" i="35"/>
  <c r="DV37" i="35"/>
  <c r="DJ16" i="35"/>
  <c r="DJ50" i="35"/>
  <c r="DJ4" i="35"/>
  <c r="DJ38" i="35"/>
  <c r="DV56" i="35"/>
  <c r="DX15" i="35"/>
  <c r="DJ53" i="35"/>
  <c r="DV16" i="35"/>
  <c r="DX50" i="35"/>
  <c r="DV4" i="35"/>
  <c r="DX38" i="35"/>
  <c r="DX72" i="35"/>
  <c r="DV15" i="35"/>
  <c r="DX53" i="35"/>
  <c r="DX32" i="35"/>
  <c r="DV50" i="35"/>
  <c r="DX20" i="35"/>
  <c r="DV38" i="35"/>
  <c r="DJ72" i="35"/>
  <c r="DJ31" i="35"/>
  <c r="DV53" i="35"/>
  <c r="DJ32" i="35"/>
  <c r="DJ66" i="35"/>
  <c r="DJ20" i="35"/>
  <c r="DJ54" i="35"/>
  <c r="DV72" i="35"/>
  <c r="DX31" i="35"/>
  <c r="DJ69" i="35"/>
  <c r="DV32" i="35"/>
  <c r="DX66" i="35"/>
  <c r="DV20" i="35"/>
  <c r="DX54" i="35"/>
  <c r="DJ17" i="35"/>
  <c r="DF17" i="35" s="1"/>
  <c r="DV31" i="35"/>
  <c r="DX69" i="35"/>
  <c r="DX48" i="35"/>
  <c r="DV66" i="35"/>
  <c r="DX36" i="35"/>
  <c r="DV54" i="35"/>
  <c r="DX17" i="35"/>
  <c r="DJ47" i="35"/>
  <c r="DV69" i="35"/>
  <c r="DJ48" i="35"/>
  <c r="DJ7" i="35"/>
  <c r="DJ36" i="35"/>
  <c r="DJ70" i="35"/>
  <c r="DV17" i="35"/>
  <c r="DX47" i="35"/>
  <c r="DJ14" i="35"/>
  <c r="DV48" i="35"/>
  <c r="DX7" i="35"/>
  <c r="DV36" i="35"/>
  <c r="DX70" i="35"/>
  <c r="DJ33" i="35"/>
  <c r="DV47" i="35"/>
  <c r="DX14" i="35"/>
  <c r="DX64" i="35"/>
  <c r="DV7" i="35"/>
  <c r="CB6" i="35"/>
  <c r="CB5" i="35"/>
  <c r="CB4" i="35"/>
  <c r="BY4" i="35" s="1"/>
  <c r="U278" i="11"/>
  <c r="U350" i="11" s="1"/>
  <c r="U422" i="11" s="1"/>
  <c r="X40" i="35" s="1"/>
  <c r="L40" i="35"/>
  <c r="Z40" i="35"/>
  <c r="U296" i="11"/>
  <c r="U368" i="11" s="1"/>
  <c r="U440" i="11" s="1"/>
  <c r="X58" i="35" s="1"/>
  <c r="L58" i="35"/>
  <c r="Z58" i="35"/>
  <c r="U299" i="11"/>
  <c r="U371" i="11" s="1"/>
  <c r="U443" i="11" s="1"/>
  <c r="X61" i="35" s="1"/>
  <c r="L61" i="35"/>
  <c r="Z61" i="35"/>
  <c r="U306" i="11"/>
  <c r="U378" i="11" s="1"/>
  <c r="U450" i="11" s="1"/>
  <c r="X68" i="35" s="1"/>
  <c r="L68" i="35"/>
  <c r="Z68" i="35"/>
  <c r="U290" i="11"/>
  <c r="U362" i="11" s="1"/>
  <c r="U434" i="11" s="1"/>
  <c r="X52" i="35" s="1"/>
  <c r="L52" i="35"/>
  <c r="Z52" i="35"/>
  <c r="U258" i="11"/>
  <c r="U330" i="11" s="1"/>
  <c r="U402" i="11" s="1"/>
  <c r="X20" i="35" s="1"/>
  <c r="L20" i="35"/>
  <c r="Z20" i="35"/>
  <c r="U273" i="11"/>
  <c r="U345" i="11" s="1"/>
  <c r="U417" i="11" s="1"/>
  <c r="X35" i="35" s="1"/>
  <c r="L35" i="35"/>
  <c r="Z35" i="35"/>
  <c r="U295" i="11"/>
  <c r="U367" i="11" s="1"/>
  <c r="U439" i="11" s="1"/>
  <c r="X57" i="35" s="1"/>
  <c r="L57" i="35"/>
  <c r="Z57" i="35"/>
  <c r="U302" i="11"/>
  <c r="U374" i="11" s="1"/>
  <c r="U446" i="11" s="1"/>
  <c r="X64" i="35" s="1"/>
  <c r="L64" i="35"/>
  <c r="Z64" i="35"/>
  <c r="U305" i="11"/>
  <c r="U377" i="11" s="1"/>
  <c r="U449" i="11" s="1"/>
  <c r="X67" i="35" s="1"/>
  <c r="L67" i="35"/>
  <c r="Z67" i="35"/>
  <c r="U304" i="11"/>
  <c r="U376" i="11" s="1"/>
  <c r="U448" i="11" s="1"/>
  <c r="X66" i="35" s="1"/>
  <c r="L66" i="35"/>
  <c r="Z66" i="35"/>
  <c r="U307" i="11"/>
  <c r="U379" i="11" s="1"/>
  <c r="U451" i="11" s="1"/>
  <c r="X69" i="35" s="1"/>
  <c r="L69" i="35"/>
  <c r="Z69" i="35"/>
  <c r="U291" i="11"/>
  <c r="U363" i="11" s="1"/>
  <c r="U435" i="11" s="1"/>
  <c r="X53" i="35" s="1"/>
  <c r="L53" i="35"/>
  <c r="Z53" i="35"/>
  <c r="U247" i="11"/>
  <c r="U319" i="11" s="1"/>
  <c r="U391" i="11" s="1"/>
  <c r="X9" i="35" s="1"/>
  <c r="L9" i="35"/>
  <c r="Z9" i="35"/>
  <c r="U250" i="11"/>
  <c r="U322" i="11" s="1"/>
  <c r="U394" i="11" s="1"/>
  <c r="X12" i="35" s="1"/>
  <c r="L12" i="35"/>
  <c r="Z12" i="35"/>
  <c r="U249" i="11"/>
  <c r="U321" i="11" s="1"/>
  <c r="U393" i="11" s="1"/>
  <c r="X11" i="35" s="1"/>
  <c r="L11" i="35"/>
  <c r="Z11" i="35"/>
  <c r="U252" i="11"/>
  <c r="U324" i="11" s="1"/>
  <c r="U396" i="11" s="1"/>
  <c r="X14" i="35" s="1"/>
  <c r="L14" i="35"/>
  <c r="Z14" i="35"/>
  <c r="U259" i="11"/>
  <c r="U331" i="11" s="1"/>
  <c r="U403" i="11" s="1"/>
  <c r="X21" i="35" s="1"/>
  <c r="L21" i="35"/>
  <c r="Z21" i="35"/>
  <c r="U262" i="11"/>
  <c r="U334" i="11" s="1"/>
  <c r="U406" i="11" s="1"/>
  <c r="X24" i="35" s="1"/>
  <c r="L24" i="35"/>
  <c r="Z24" i="35"/>
  <c r="U277" i="11"/>
  <c r="U349" i="11" s="1"/>
  <c r="U421" i="11" s="1"/>
  <c r="X39" i="35" s="1"/>
  <c r="L39" i="35"/>
  <c r="Z39" i="35"/>
  <c r="U280" i="11"/>
  <c r="U352" i="11" s="1"/>
  <c r="U424" i="11" s="1"/>
  <c r="X42" i="35" s="1"/>
  <c r="L42" i="35"/>
  <c r="Z42" i="35"/>
  <c r="U287" i="11"/>
  <c r="U359" i="11" s="1"/>
  <c r="U431" i="11" s="1"/>
  <c r="X49" i="35" s="1"/>
  <c r="L49" i="35"/>
  <c r="Z49" i="35"/>
  <c r="U309" i="11"/>
  <c r="U381" i="11" s="1"/>
  <c r="U453" i="11" s="1"/>
  <c r="X71" i="35" s="1"/>
  <c r="L71" i="35"/>
  <c r="Z71" i="35"/>
  <c r="U242" i="11"/>
  <c r="U314" i="11" s="1"/>
  <c r="U386" i="11" s="1"/>
  <c r="X4" i="35" s="1"/>
  <c r="L4" i="35"/>
  <c r="Z4" i="35"/>
  <c r="U257" i="11"/>
  <c r="U329" i="11" s="1"/>
  <c r="U401" i="11" s="1"/>
  <c r="X19" i="35" s="1"/>
  <c r="L19" i="35"/>
  <c r="Z19" i="35"/>
  <c r="U276" i="11"/>
  <c r="U348" i="11" s="1"/>
  <c r="U420" i="11" s="1"/>
  <c r="X38" i="35" s="1"/>
  <c r="L38" i="35"/>
  <c r="Z38" i="35"/>
  <c r="U283" i="11"/>
  <c r="U355" i="11" s="1"/>
  <c r="U427" i="11" s="1"/>
  <c r="X45" i="35" s="1"/>
  <c r="L45" i="35"/>
  <c r="Z45" i="35"/>
  <c r="U286" i="11"/>
  <c r="U358" i="11" s="1"/>
  <c r="U430" i="11" s="1"/>
  <c r="X48" i="35" s="1"/>
  <c r="L48" i="35"/>
  <c r="Z48" i="35"/>
  <c r="U285" i="11"/>
  <c r="U357" i="11" s="1"/>
  <c r="U429" i="11" s="1"/>
  <c r="X47" i="35" s="1"/>
  <c r="L47" i="35"/>
  <c r="Z47" i="35"/>
  <c r="U288" i="11"/>
  <c r="U360" i="11" s="1"/>
  <c r="U432" i="11" s="1"/>
  <c r="X50" i="35" s="1"/>
  <c r="L50" i="35"/>
  <c r="Z50" i="35"/>
  <c r="U298" i="11"/>
  <c r="U370" i="11" s="1"/>
  <c r="U442" i="11" s="1"/>
  <c r="X60" i="35" s="1"/>
  <c r="L60" i="35"/>
  <c r="Z60" i="35"/>
  <c r="U301" i="11"/>
  <c r="U373" i="11" s="1"/>
  <c r="U445" i="11" s="1"/>
  <c r="X63" i="35" s="1"/>
  <c r="L63" i="35"/>
  <c r="Z63" i="35"/>
  <c r="U300" i="11"/>
  <c r="U372" i="11" s="1"/>
  <c r="U444" i="11" s="1"/>
  <c r="X62" i="35" s="1"/>
  <c r="L62" i="35"/>
  <c r="Z62" i="35"/>
  <c r="U303" i="11"/>
  <c r="U375" i="11" s="1"/>
  <c r="U447" i="11" s="1"/>
  <c r="X65" i="35" s="1"/>
  <c r="L65" i="35"/>
  <c r="Z65" i="35"/>
  <c r="U310" i="11"/>
  <c r="U382" i="11" s="1"/>
  <c r="U454" i="11" s="1"/>
  <c r="X72" i="35" s="1"/>
  <c r="L72" i="35"/>
  <c r="Z72" i="35"/>
  <c r="U243" i="11"/>
  <c r="U315" i="11" s="1"/>
  <c r="U387" i="11" s="1"/>
  <c r="X5" i="35" s="1"/>
  <c r="L5" i="35"/>
  <c r="Z5" i="35"/>
  <c r="U246" i="11"/>
  <c r="U318" i="11" s="1"/>
  <c r="U390" i="11" s="1"/>
  <c r="X8" i="35" s="1"/>
  <c r="L8" i="35"/>
  <c r="Z8" i="35"/>
  <c r="U261" i="11"/>
  <c r="U333" i="11" s="1"/>
  <c r="U405" i="11" s="1"/>
  <c r="X23" i="35" s="1"/>
  <c r="L23" i="35"/>
  <c r="Z23" i="35"/>
  <c r="U264" i="11"/>
  <c r="U336" i="11" s="1"/>
  <c r="U408" i="11" s="1"/>
  <c r="X26" i="35" s="1"/>
  <c r="L26" i="35"/>
  <c r="Z26" i="35"/>
  <c r="U271" i="11"/>
  <c r="U343" i="11" s="1"/>
  <c r="U415" i="11" s="1"/>
  <c r="X33" i="35" s="1"/>
  <c r="L33" i="35"/>
  <c r="Z33" i="35"/>
  <c r="U293" i="11"/>
  <c r="U365" i="11" s="1"/>
  <c r="U437" i="11" s="1"/>
  <c r="X55" i="35" s="1"/>
  <c r="L55" i="35"/>
  <c r="Z55" i="35"/>
  <c r="U308" i="11"/>
  <c r="U380" i="11" s="1"/>
  <c r="U452" i="11" s="1"/>
  <c r="X70" i="35" s="1"/>
  <c r="L70" i="35"/>
  <c r="Z70" i="35"/>
  <c r="U292" i="11"/>
  <c r="U364" i="11" s="1"/>
  <c r="U436" i="11" s="1"/>
  <c r="X54" i="35" s="1"/>
  <c r="L54" i="35"/>
  <c r="Z54" i="35"/>
  <c r="U260" i="11"/>
  <c r="U332" i="11" s="1"/>
  <c r="U404" i="11" s="1"/>
  <c r="X22" i="35" s="1"/>
  <c r="L22" i="35"/>
  <c r="Z22" i="35"/>
  <c r="U267" i="11"/>
  <c r="U339" i="11" s="1"/>
  <c r="U411" i="11" s="1"/>
  <c r="X29" i="35" s="1"/>
  <c r="L29" i="35"/>
  <c r="Z29" i="35"/>
  <c r="U270" i="11"/>
  <c r="U342" i="11" s="1"/>
  <c r="U414" i="11" s="1"/>
  <c r="X32" i="35" s="1"/>
  <c r="L32" i="35"/>
  <c r="Z32" i="35"/>
  <c r="U269" i="11"/>
  <c r="U341" i="11" s="1"/>
  <c r="U413" i="11" s="1"/>
  <c r="X31" i="35" s="1"/>
  <c r="L31" i="35"/>
  <c r="Z31" i="35"/>
  <c r="U272" i="11"/>
  <c r="U344" i="11" s="1"/>
  <c r="U416" i="11" s="1"/>
  <c r="X34" i="35" s="1"/>
  <c r="L34" i="35"/>
  <c r="Z34" i="35"/>
  <c r="U279" i="11"/>
  <c r="U351" i="11" s="1"/>
  <c r="U423" i="11" s="1"/>
  <c r="X41" i="35" s="1"/>
  <c r="L41" i="35"/>
  <c r="Z41" i="35"/>
  <c r="U282" i="11"/>
  <c r="U354" i="11" s="1"/>
  <c r="U426" i="11" s="1"/>
  <c r="X44" i="35" s="1"/>
  <c r="L44" i="35"/>
  <c r="Z44" i="35"/>
  <c r="U281" i="11"/>
  <c r="U353" i="11" s="1"/>
  <c r="U425" i="11" s="1"/>
  <c r="X43" i="35" s="1"/>
  <c r="L43" i="35"/>
  <c r="Z43" i="35"/>
  <c r="U284" i="11"/>
  <c r="U356" i="11" s="1"/>
  <c r="U428" i="11" s="1"/>
  <c r="X46" i="35" s="1"/>
  <c r="L46" i="35"/>
  <c r="Z46" i="35"/>
  <c r="U294" i="11"/>
  <c r="U366" i="11" s="1"/>
  <c r="U438" i="11" s="1"/>
  <c r="X56" i="35" s="1"/>
  <c r="L56" i="35"/>
  <c r="Z56" i="35"/>
  <c r="U297" i="11"/>
  <c r="U369" i="11" s="1"/>
  <c r="U441" i="11" s="1"/>
  <c r="X59" i="35" s="1"/>
  <c r="L59" i="35"/>
  <c r="Z59" i="35"/>
  <c r="U312" i="11"/>
  <c r="U384" i="11" s="1"/>
  <c r="U456" i="11" s="1"/>
  <c r="X74" i="35" s="1"/>
  <c r="L74" i="35"/>
  <c r="Z74" i="35"/>
  <c r="U245" i="11"/>
  <c r="U317" i="11" s="1"/>
  <c r="U389" i="11" s="1"/>
  <c r="X7" i="35" s="1"/>
  <c r="L7" i="35"/>
  <c r="Z7" i="35"/>
  <c r="U248" i="11"/>
  <c r="U320" i="11" s="1"/>
  <c r="U392" i="11" s="1"/>
  <c r="X10" i="35" s="1"/>
  <c r="L10" i="35"/>
  <c r="Z10" i="35"/>
  <c r="U255" i="11"/>
  <c r="U327" i="11" s="1"/>
  <c r="U399" i="11" s="1"/>
  <c r="X17" i="35" s="1"/>
  <c r="L17" i="35"/>
  <c r="Z17" i="35"/>
  <c r="U274" i="11"/>
  <c r="U346" i="11" s="1"/>
  <c r="U418" i="11" s="1"/>
  <c r="X36" i="35" s="1"/>
  <c r="L36" i="35"/>
  <c r="Z36" i="35"/>
  <c r="U289" i="11"/>
  <c r="U361" i="11" s="1"/>
  <c r="U433" i="11" s="1"/>
  <c r="X51" i="35" s="1"/>
  <c r="L51" i="35"/>
  <c r="Z51" i="35"/>
  <c r="U311" i="11"/>
  <c r="U383" i="11" s="1"/>
  <c r="U455" i="11" s="1"/>
  <c r="X73" i="35" s="1"/>
  <c r="L73" i="35"/>
  <c r="Z73" i="35"/>
  <c r="U244" i="11"/>
  <c r="U316" i="11" s="1"/>
  <c r="U388" i="11" s="1"/>
  <c r="X6" i="35" s="1"/>
  <c r="L6" i="35"/>
  <c r="Z6" i="35"/>
  <c r="U251" i="11"/>
  <c r="U323" i="11" s="1"/>
  <c r="U395" i="11" s="1"/>
  <c r="X13" i="35" s="1"/>
  <c r="L13" i="35"/>
  <c r="Z13" i="35"/>
  <c r="U254" i="11"/>
  <c r="U326" i="11" s="1"/>
  <c r="U398" i="11" s="1"/>
  <c r="X16" i="35" s="1"/>
  <c r="L16" i="35"/>
  <c r="Z16" i="35"/>
  <c r="U253" i="11"/>
  <c r="U325" i="11" s="1"/>
  <c r="U397" i="11" s="1"/>
  <c r="X15" i="35" s="1"/>
  <c r="L15" i="35"/>
  <c r="Z15" i="35"/>
  <c r="U256" i="11"/>
  <c r="U328" i="11" s="1"/>
  <c r="U400" i="11" s="1"/>
  <c r="X18" i="35" s="1"/>
  <c r="L18" i="35"/>
  <c r="Z18" i="35"/>
  <c r="U263" i="11"/>
  <c r="U335" i="11" s="1"/>
  <c r="U407" i="11" s="1"/>
  <c r="X25" i="35" s="1"/>
  <c r="L25" i="35"/>
  <c r="Z25" i="35"/>
  <c r="U266" i="11"/>
  <c r="U338" i="11" s="1"/>
  <c r="U410" i="11" s="1"/>
  <c r="X28" i="35" s="1"/>
  <c r="L28" i="35"/>
  <c r="Z28" i="35"/>
  <c r="U265" i="11"/>
  <c r="U337" i="11" s="1"/>
  <c r="U409" i="11" s="1"/>
  <c r="X27" i="35" s="1"/>
  <c r="L27" i="35"/>
  <c r="Z27" i="35"/>
  <c r="U268" i="11"/>
  <c r="U340" i="11" s="1"/>
  <c r="U412" i="11" s="1"/>
  <c r="X30" i="35" s="1"/>
  <c r="L30" i="35"/>
  <c r="Z30" i="35"/>
  <c r="U275" i="11"/>
  <c r="U347" i="11" s="1"/>
  <c r="U419" i="11" s="1"/>
  <c r="X37" i="35" s="1"/>
  <c r="L37" i="35"/>
  <c r="Z37" i="35"/>
  <c r="V312" i="36"/>
  <c r="V384" i="36" s="1"/>
  <c r="V456" i="36" s="1"/>
  <c r="BF74" i="35" s="1"/>
  <c r="V290" i="36"/>
  <c r="V362" i="36" s="1"/>
  <c r="V434" i="36" s="1"/>
  <c r="BF52" i="35" s="1"/>
  <c r="V284" i="36"/>
  <c r="V356" i="36" s="1"/>
  <c r="V428" i="36" s="1"/>
  <c r="BF46" i="35" s="1"/>
  <c r="V301" i="36"/>
  <c r="V373" i="36" s="1"/>
  <c r="V445" i="36" s="1"/>
  <c r="BF63" i="35" s="1"/>
  <c r="V282" i="36"/>
  <c r="V354" i="36" s="1"/>
  <c r="V426" i="36" s="1"/>
  <c r="BF44" i="35" s="1"/>
  <c r="V252" i="36"/>
  <c r="V324" i="36" s="1"/>
  <c r="V396" i="36" s="1"/>
  <c r="BF14" i="35" s="1"/>
  <c r="V247" i="36"/>
  <c r="V319" i="36" s="1"/>
  <c r="V391" i="36" s="1"/>
  <c r="BF9" i="35" s="1"/>
  <c r="V256" i="36"/>
  <c r="V328" i="36" s="1"/>
  <c r="V400" i="36" s="1"/>
  <c r="BF18" i="35" s="1"/>
  <c r="V309" i="36"/>
  <c r="V381" i="36" s="1"/>
  <c r="V453" i="36" s="1"/>
  <c r="BF71" i="35" s="1"/>
  <c r="V293" i="36"/>
  <c r="V365" i="36" s="1"/>
  <c r="V437" i="36" s="1"/>
  <c r="BF55" i="35" s="1"/>
  <c r="V292" i="36"/>
  <c r="V364" i="36" s="1"/>
  <c r="V436" i="36" s="1"/>
  <c r="BF54" i="35" s="1"/>
  <c r="V279" i="36"/>
  <c r="V351" i="36" s="1"/>
  <c r="V423" i="36" s="1"/>
  <c r="BF41" i="35" s="1"/>
  <c r="V294" i="36"/>
  <c r="V366" i="36" s="1"/>
  <c r="V438" i="36" s="1"/>
  <c r="BF56" i="35" s="1"/>
  <c r="V298" i="36"/>
  <c r="V370" i="36" s="1"/>
  <c r="V442" i="36" s="1"/>
  <c r="BF60" i="35" s="1"/>
  <c r="V259" i="36"/>
  <c r="V331" i="36" s="1"/>
  <c r="V403" i="36" s="1"/>
  <c r="BF21" i="35" s="1"/>
  <c r="V270" i="36"/>
  <c r="V342" i="36" s="1"/>
  <c r="V414" i="36" s="1"/>
  <c r="BF32" i="35" s="1"/>
  <c r="V299" i="36"/>
  <c r="V371" i="36" s="1"/>
  <c r="V443" i="36" s="1"/>
  <c r="BF61" i="35" s="1"/>
  <c r="V262" i="36"/>
  <c r="V334" i="36" s="1"/>
  <c r="V406" i="36" s="1"/>
  <c r="BF24" i="35" s="1"/>
  <c r="V267" i="37"/>
  <c r="V339" i="37" s="1"/>
  <c r="V411" i="37" s="1"/>
  <c r="CN29" i="35" s="1"/>
  <c r="CB29" i="35"/>
  <c r="V312" i="37"/>
  <c r="V384" i="37" s="1"/>
  <c r="V456" i="37" s="1"/>
  <c r="CN74" i="35" s="1"/>
  <c r="CB74" i="35"/>
  <c r="V252" i="37"/>
  <c r="V324" i="37" s="1"/>
  <c r="V396" i="37" s="1"/>
  <c r="CN14" i="35" s="1"/>
  <c r="CB14" i="35"/>
  <c r="V294" i="37"/>
  <c r="V366" i="37" s="1"/>
  <c r="V438" i="37" s="1"/>
  <c r="CN56" i="35" s="1"/>
  <c r="CB56" i="35"/>
  <c r="V265" i="37"/>
  <c r="V337" i="37" s="1"/>
  <c r="V409" i="37" s="1"/>
  <c r="CN27" i="35" s="1"/>
  <c r="CB27" i="35"/>
  <c r="V253" i="37"/>
  <c r="V325" i="37" s="1"/>
  <c r="V397" i="37" s="1"/>
  <c r="CN15" i="35" s="1"/>
  <c r="CB15" i="35"/>
  <c r="V249" i="37"/>
  <c r="V321" i="37" s="1"/>
  <c r="V393" i="37" s="1"/>
  <c r="CN11" i="35" s="1"/>
  <c r="CB11" i="35"/>
  <c r="V293" i="37"/>
  <c r="V365" i="37" s="1"/>
  <c r="V437" i="37" s="1"/>
  <c r="CN55" i="35" s="1"/>
  <c r="CB55" i="35"/>
  <c r="V278" i="37"/>
  <c r="V350" i="37" s="1"/>
  <c r="V422" i="37" s="1"/>
  <c r="CN40" i="35" s="1"/>
  <c r="CB40" i="35"/>
  <c r="V309" i="37"/>
  <c r="V381" i="37" s="1"/>
  <c r="V453" i="37" s="1"/>
  <c r="CN71" i="35" s="1"/>
  <c r="CB71" i="35"/>
  <c r="V299" i="37"/>
  <c r="V371" i="37" s="1"/>
  <c r="V443" i="37" s="1"/>
  <c r="CN61" i="35" s="1"/>
  <c r="CB61" i="35"/>
  <c r="V276" i="37"/>
  <c r="V348" i="37" s="1"/>
  <c r="V420" i="37" s="1"/>
  <c r="CN38" i="35" s="1"/>
  <c r="CB38" i="35"/>
  <c r="V280" i="37"/>
  <c r="V352" i="37" s="1"/>
  <c r="V424" i="37" s="1"/>
  <c r="CN42" i="35" s="1"/>
  <c r="CB42" i="35"/>
  <c r="V263" i="37"/>
  <c r="V335" i="37" s="1"/>
  <c r="V407" i="37" s="1"/>
  <c r="CN25" i="35" s="1"/>
  <c r="CB25" i="35"/>
  <c r="V262" i="37"/>
  <c r="V334" i="37" s="1"/>
  <c r="V406" i="37" s="1"/>
  <c r="CN24" i="35" s="1"/>
  <c r="CB24" i="35"/>
  <c r="V307" i="37"/>
  <c r="V379" i="37" s="1"/>
  <c r="V451" i="37" s="1"/>
  <c r="CN69" i="35" s="1"/>
  <c r="CB69" i="35"/>
  <c r="V285" i="37"/>
  <c r="V357" i="37" s="1"/>
  <c r="V429" i="37" s="1"/>
  <c r="CN47" i="35" s="1"/>
  <c r="CB47" i="35"/>
  <c r="V303" i="37"/>
  <c r="V375" i="37" s="1"/>
  <c r="V447" i="37" s="1"/>
  <c r="CN65" i="35" s="1"/>
  <c r="CB65" i="35"/>
  <c r="V266" i="36"/>
  <c r="V338" i="36" s="1"/>
  <c r="V410" i="36" s="1"/>
  <c r="BF28" i="35" s="1"/>
  <c r="V297" i="36"/>
  <c r="V369" i="36" s="1"/>
  <c r="V441" i="36" s="1"/>
  <c r="BF59" i="35" s="1"/>
  <c r="V291" i="36"/>
  <c r="V363" i="36" s="1"/>
  <c r="V435" i="36" s="1"/>
  <c r="BF53" i="35" s="1"/>
  <c r="V254" i="36"/>
  <c r="V326" i="36" s="1"/>
  <c r="V398" i="36" s="1"/>
  <c r="BF16" i="35" s="1"/>
  <c r="V283" i="36"/>
  <c r="V355" i="36" s="1"/>
  <c r="V427" i="36" s="1"/>
  <c r="BF45" i="35" s="1"/>
  <c r="V310" i="36"/>
  <c r="V382" i="36" s="1"/>
  <c r="V454" i="36" s="1"/>
  <c r="BF72" i="35" s="1"/>
  <c r="V261" i="36"/>
  <c r="V333" i="36" s="1"/>
  <c r="V405" i="36" s="1"/>
  <c r="BF23" i="35" s="1"/>
  <c r="V273" i="36"/>
  <c r="V345" i="36" s="1"/>
  <c r="V417" i="36" s="1"/>
  <c r="BF35" i="35" s="1"/>
  <c r="V281" i="36"/>
  <c r="V353" i="36" s="1"/>
  <c r="V425" i="36" s="1"/>
  <c r="BF43" i="35" s="1"/>
  <c r="V268" i="36"/>
  <c r="V340" i="36" s="1"/>
  <c r="V412" i="36" s="1"/>
  <c r="BF30" i="35" s="1"/>
  <c r="V251" i="36"/>
  <c r="V323" i="36" s="1"/>
  <c r="V395" i="36" s="1"/>
  <c r="BF13" i="35" s="1"/>
  <c r="V267" i="36"/>
  <c r="V339" i="36" s="1"/>
  <c r="V411" i="36" s="1"/>
  <c r="BF29" i="35" s="1"/>
  <c r="V263" i="36"/>
  <c r="V335" i="36" s="1"/>
  <c r="V407" i="36" s="1"/>
  <c r="BF25" i="35" s="1"/>
  <c r="V245" i="36"/>
  <c r="V317" i="36" s="1"/>
  <c r="V389" i="36" s="1"/>
  <c r="BF7" i="35" s="1"/>
  <c r="V276" i="36"/>
  <c r="V348" i="36" s="1"/>
  <c r="V420" i="36" s="1"/>
  <c r="BF38" i="35" s="1"/>
  <c r="V243" i="36"/>
  <c r="V315" i="36" s="1"/>
  <c r="V387" i="36" s="1"/>
  <c r="BF5" i="35" s="1"/>
  <c r="V257" i="36"/>
  <c r="V329" i="36" s="1"/>
  <c r="V401" i="36" s="1"/>
  <c r="BF19" i="35" s="1"/>
  <c r="V246" i="36"/>
  <c r="V318" i="36" s="1"/>
  <c r="V390" i="36" s="1"/>
  <c r="BF8" i="35" s="1"/>
  <c r="V302" i="37"/>
  <c r="V374" i="37" s="1"/>
  <c r="V446" i="37" s="1"/>
  <c r="CN64" i="35" s="1"/>
  <c r="CB64" i="35"/>
  <c r="V268" i="37"/>
  <c r="V340" i="37" s="1"/>
  <c r="V412" i="37" s="1"/>
  <c r="CN30" i="35" s="1"/>
  <c r="CB30" i="35"/>
  <c r="V270" i="37"/>
  <c r="V342" i="37" s="1"/>
  <c r="V414" i="37" s="1"/>
  <c r="CN32" i="35" s="1"/>
  <c r="CB32" i="35"/>
  <c r="V279" i="37"/>
  <c r="V351" i="37" s="1"/>
  <c r="V423" i="37" s="1"/>
  <c r="CN41" i="35" s="1"/>
  <c r="CB41" i="35"/>
  <c r="V273" i="37"/>
  <c r="V345" i="37" s="1"/>
  <c r="V417" i="37" s="1"/>
  <c r="CN35" i="35" s="1"/>
  <c r="CB35" i="35"/>
  <c r="V257" i="37"/>
  <c r="V329" i="37" s="1"/>
  <c r="V401" i="37" s="1"/>
  <c r="CN19" i="35" s="1"/>
  <c r="CB19" i="35"/>
  <c r="V304" i="37"/>
  <c r="V376" i="37" s="1"/>
  <c r="V448" i="37" s="1"/>
  <c r="CN66" i="35" s="1"/>
  <c r="CB66" i="35"/>
  <c r="V282" i="37"/>
  <c r="V354" i="37" s="1"/>
  <c r="V426" i="37" s="1"/>
  <c r="CN44" i="35" s="1"/>
  <c r="CB44" i="35"/>
  <c r="V244" i="37"/>
  <c r="V316" i="37" s="1"/>
  <c r="V388" i="37" s="1"/>
  <c r="CN6" i="35" s="1"/>
  <c r="V297" i="37"/>
  <c r="V369" i="37" s="1"/>
  <c r="V441" i="37" s="1"/>
  <c r="CN59" i="35" s="1"/>
  <c r="CB59" i="35"/>
  <c r="V255" i="37"/>
  <c r="V327" i="37" s="1"/>
  <c r="V399" i="37" s="1"/>
  <c r="CN17" i="35" s="1"/>
  <c r="CB17" i="35"/>
  <c r="V291" i="37"/>
  <c r="V363" i="37" s="1"/>
  <c r="V435" i="37" s="1"/>
  <c r="CN53" i="35" s="1"/>
  <c r="CB53" i="35"/>
  <c r="V283" i="37"/>
  <c r="V355" i="37" s="1"/>
  <c r="V427" i="37" s="1"/>
  <c r="CN45" i="35" s="1"/>
  <c r="CB45" i="35"/>
  <c r="V266" i="37"/>
  <c r="V338" i="37" s="1"/>
  <c r="V410" i="37" s="1"/>
  <c r="CN28" i="35" s="1"/>
  <c r="CB28" i="35"/>
  <c r="V311" i="37"/>
  <c r="V383" i="37" s="1"/>
  <c r="V455" i="37" s="1"/>
  <c r="CN73" i="35" s="1"/>
  <c r="CB73" i="35"/>
  <c r="V305" i="37"/>
  <c r="V377" i="37" s="1"/>
  <c r="V449" i="37" s="1"/>
  <c r="CN67" i="35" s="1"/>
  <c r="CB67" i="35"/>
  <c r="V243" i="37"/>
  <c r="V315" i="37" s="1"/>
  <c r="V387" i="37" s="1"/>
  <c r="CN5" i="35" s="1"/>
  <c r="V306" i="37"/>
  <c r="V378" i="37" s="1"/>
  <c r="V450" i="37" s="1"/>
  <c r="CN68" i="35" s="1"/>
  <c r="CB68" i="35"/>
  <c r="V289" i="36"/>
  <c r="V361" i="36" s="1"/>
  <c r="V433" i="36" s="1"/>
  <c r="BF51" i="35" s="1"/>
  <c r="V253" i="36"/>
  <c r="V325" i="36" s="1"/>
  <c r="V397" i="36" s="1"/>
  <c r="BF15" i="35" s="1"/>
  <c r="V304" i="36"/>
  <c r="V376" i="36" s="1"/>
  <c r="V448" i="36" s="1"/>
  <c r="BF66" i="35" s="1"/>
  <c r="V275" i="36"/>
  <c r="V347" i="36" s="1"/>
  <c r="V419" i="36" s="1"/>
  <c r="BF37" i="35" s="1"/>
  <c r="V302" i="36"/>
  <c r="V374" i="36" s="1"/>
  <c r="V446" i="36" s="1"/>
  <c r="BF64" i="35" s="1"/>
  <c r="V269" i="36"/>
  <c r="V341" i="36" s="1"/>
  <c r="V413" i="36" s="1"/>
  <c r="BF31" i="35" s="1"/>
  <c r="V248" i="36"/>
  <c r="V320" i="36" s="1"/>
  <c r="V392" i="36" s="1"/>
  <c r="BF10" i="35" s="1"/>
  <c r="V280" i="36"/>
  <c r="V352" i="36" s="1"/>
  <c r="V424" i="36" s="1"/>
  <c r="BF42" i="35" s="1"/>
  <c r="V250" i="36"/>
  <c r="V322" i="36" s="1"/>
  <c r="V394" i="36" s="1"/>
  <c r="BF12" i="35" s="1"/>
  <c r="V265" i="36"/>
  <c r="V337" i="36" s="1"/>
  <c r="V409" i="36" s="1"/>
  <c r="BF27" i="35" s="1"/>
  <c r="V277" i="36"/>
  <c r="V349" i="36" s="1"/>
  <c r="V421" i="36" s="1"/>
  <c r="BF39" i="35" s="1"/>
  <c r="V286" i="36"/>
  <c r="V358" i="36" s="1"/>
  <c r="V430" i="36" s="1"/>
  <c r="BF48" i="35" s="1"/>
  <c r="V244" i="36"/>
  <c r="V316" i="36" s="1"/>
  <c r="V388" i="36" s="1"/>
  <c r="BF6" i="35" s="1"/>
  <c r="V285" i="36"/>
  <c r="V357" i="36" s="1"/>
  <c r="V429" i="36" s="1"/>
  <c r="BF47" i="35" s="1"/>
  <c r="V300" i="36"/>
  <c r="V372" i="36" s="1"/>
  <c r="V444" i="36" s="1"/>
  <c r="BF62" i="35" s="1"/>
  <c r="V278" i="36"/>
  <c r="V350" i="36" s="1"/>
  <c r="V422" i="36" s="1"/>
  <c r="BF40" i="35" s="1"/>
  <c r="V264" i="36"/>
  <c r="V336" i="36" s="1"/>
  <c r="V408" i="36" s="1"/>
  <c r="BF26" i="35" s="1"/>
  <c r="V256" i="37"/>
  <c r="V328" i="37" s="1"/>
  <c r="V400" i="37" s="1"/>
  <c r="CN18" i="35" s="1"/>
  <c r="CB18" i="35"/>
  <c r="V271" i="37"/>
  <c r="V343" i="37" s="1"/>
  <c r="V415" i="37" s="1"/>
  <c r="CN33" i="35" s="1"/>
  <c r="CB33" i="35"/>
  <c r="V245" i="37"/>
  <c r="V317" i="37" s="1"/>
  <c r="V389" i="37" s="1"/>
  <c r="CN7" i="35" s="1"/>
  <c r="CB7" i="35"/>
  <c r="V277" i="37"/>
  <c r="V349" i="37" s="1"/>
  <c r="V421" i="37" s="1"/>
  <c r="CN39" i="35" s="1"/>
  <c r="CB39" i="35"/>
  <c r="V261" i="37"/>
  <c r="V333" i="37" s="1"/>
  <c r="V405" i="37" s="1"/>
  <c r="CN23" i="35" s="1"/>
  <c r="CB23" i="35"/>
  <c r="V251" i="37"/>
  <c r="V323" i="37" s="1"/>
  <c r="V395" i="37" s="1"/>
  <c r="CN13" i="35" s="1"/>
  <c r="CB13" i="35"/>
  <c r="V301" i="37"/>
  <c r="V373" i="37" s="1"/>
  <c r="V445" i="37" s="1"/>
  <c r="CN63" i="35" s="1"/>
  <c r="CB63" i="35"/>
  <c r="V260" i="37"/>
  <c r="V332" i="37" s="1"/>
  <c r="V404" i="37" s="1"/>
  <c r="CN22" i="35" s="1"/>
  <c r="CB22" i="35"/>
  <c r="V284" i="37"/>
  <c r="V356" i="37" s="1"/>
  <c r="V428" i="37" s="1"/>
  <c r="CN46" i="35" s="1"/>
  <c r="CB46" i="35"/>
  <c r="V274" i="37"/>
  <c r="V346" i="37" s="1"/>
  <c r="V418" i="37" s="1"/>
  <c r="CN36" i="35" s="1"/>
  <c r="CB36" i="35"/>
  <c r="V258" i="37"/>
  <c r="V330" i="37" s="1"/>
  <c r="V402" i="37" s="1"/>
  <c r="CN20" i="35" s="1"/>
  <c r="CB20" i="35"/>
  <c r="V310" i="37"/>
  <c r="V382" i="37" s="1"/>
  <c r="V454" i="37" s="1"/>
  <c r="CN72" i="35" s="1"/>
  <c r="CB72" i="35"/>
  <c r="V272" i="37"/>
  <c r="V344" i="37" s="1"/>
  <c r="V416" i="37" s="1"/>
  <c r="CN34" i="35" s="1"/>
  <c r="CB34" i="35"/>
  <c r="V250" i="37"/>
  <c r="V322" i="37" s="1"/>
  <c r="V394" i="37" s="1"/>
  <c r="CN12" i="35" s="1"/>
  <c r="CB12" i="35"/>
  <c r="V246" i="37"/>
  <c r="V318" i="37" s="1"/>
  <c r="V390" i="37" s="1"/>
  <c r="CN8" i="35" s="1"/>
  <c r="CB8" i="35"/>
  <c r="V295" i="37"/>
  <c r="V367" i="37" s="1"/>
  <c r="V439" i="37" s="1"/>
  <c r="CN57" i="35" s="1"/>
  <c r="CB57" i="35"/>
  <c r="V248" i="37"/>
  <c r="V320" i="37" s="1"/>
  <c r="V392" i="37" s="1"/>
  <c r="CN10" i="35" s="1"/>
  <c r="CB10" i="35"/>
  <c r="V269" i="37"/>
  <c r="V341" i="37" s="1"/>
  <c r="V413" i="37" s="1"/>
  <c r="CN31" i="35" s="1"/>
  <c r="CB31" i="35"/>
  <c r="V305" i="36"/>
  <c r="V377" i="36" s="1"/>
  <c r="V449" i="36" s="1"/>
  <c r="BF67" i="35" s="1"/>
  <c r="V296" i="36"/>
  <c r="V368" i="36" s="1"/>
  <c r="V440" i="36" s="1"/>
  <c r="BF58" i="35" s="1"/>
  <c r="V274" i="36"/>
  <c r="V346" i="36" s="1"/>
  <c r="V418" i="36" s="1"/>
  <c r="BF36" i="35" s="1"/>
  <c r="V311" i="36"/>
  <c r="V383" i="36" s="1"/>
  <c r="V455" i="36" s="1"/>
  <c r="BF73" i="35" s="1"/>
  <c r="V288" i="36"/>
  <c r="V360" i="36" s="1"/>
  <c r="V432" i="36" s="1"/>
  <c r="BF50" i="35" s="1"/>
  <c r="V306" i="36"/>
  <c r="V378" i="36" s="1"/>
  <c r="V450" i="36" s="1"/>
  <c r="BF68" i="35" s="1"/>
  <c r="V242" i="36"/>
  <c r="V314" i="36" s="1"/>
  <c r="V386" i="36" s="1"/>
  <c r="BF4" i="35" s="1"/>
  <c r="V307" i="36"/>
  <c r="V379" i="36" s="1"/>
  <c r="V451" i="36" s="1"/>
  <c r="BF69" i="35" s="1"/>
  <c r="V287" i="36"/>
  <c r="V359" i="36" s="1"/>
  <c r="V431" i="36" s="1"/>
  <c r="BF49" i="35" s="1"/>
  <c r="V271" i="36"/>
  <c r="V343" i="36" s="1"/>
  <c r="V415" i="36" s="1"/>
  <c r="BF33" i="35" s="1"/>
  <c r="V295" i="36"/>
  <c r="V367" i="36" s="1"/>
  <c r="V439" i="36" s="1"/>
  <c r="BF57" i="35" s="1"/>
  <c r="V272" i="36"/>
  <c r="V344" i="36" s="1"/>
  <c r="V416" i="36" s="1"/>
  <c r="BF34" i="35" s="1"/>
  <c r="V303" i="36"/>
  <c r="V375" i="36" s="1"/>
  <c r="V447" i="36" s="1"/>
  <c r="BF65" i="35" s="1"/>
  <c r="V249" i="36"/>
  <c r="V321" i="36" s="1"/>
  <c r="V393" i="36" s="1"/>
  <c r="BF11" i="35" s="1"/>
  <c r="V255" i="36"/>
  <c r="V327" i="36" s="1"/>
  <c r="V399" i="36" s="1"/>
  <c r="BF17" i="35" s="1"/>
  <c r="V260" i="36"/>
  <c r="V332" i="36" s="1"/>
  <c r="V404" i="36" s="1"/>
  <c r="BF22" i="35" s="1"/>
  <c r="V308" i="36"/>
  <c r="V380" i="36" s="1"/>
  <c r="V452" i="36" s="1"/>
  <c r="BF70" i="35" s="1"/>
  <c r="V258" i="36"/>
  <c r="V330" i="36" s="1"/>
  <c r="V402" i="36" s="1"/>
  <c r="BF20" i="35" s="1"/>
  <c r="V259" i="37"/>
  <c r="V331" i="37" s="1"/>
  <c r="V403" i="37" s="1"/>
  <c r="CN21" i="35" s="1"/>
  <c r="CB21" i="35"/>
  <c r="V296" i="37"/>
  <c r="V368" i="37" s="1"/>
  <c r="V440" i="37" s="1"/>
  <c r="CN58" i="35" s="1"/>
  <c r="CB58" i="35"/>
  <c r="V288" i="37"/>
  <c r="V360" i="37" s="1"/>
  <c r="V432" i="37" s="1"/>
  <c r="CN50" i="35" s="1"/>
  <c r="CB50" i="35"/>
  <c r="V254" i="37"/>
  <c r="V326" i="37" s="1"/>
  <c r="V398" i="37" s="1"/>
  <c r="CN16" i="35" s="1"/>
  <c r="CB16" i="35"/>
  <c r="V290" i="37"/>
  <c r="V362" i="37" s="1"/>
  <c r="V434" i="37" s="1"/>
  <c r="CN52" i="35" s="1"/>
  <c r="CB52" i="35"/>
  <c r="V286" i="37"/>
  <c r="V358" i="37" s="1"/>
  <c r="V430" i="37" s="1"/>
  <c r="CN48" i="35" s="1"/>
  <c r="CB48" i="35"/>
  <c r="V247" i="37"/>
  <c r="V319" i="37" s="1"/>
  <c r="V391" i="37" s="1"/>
  <c r="CN9" i="35" s="1"/>
  <c r="CB9" i="35"/>
  <c r="V275" i="37"/>
  <c r="V347" i="37" s="1"/>
  <c r="V419" i="37" s="1"/>
  <c r="CN37" i="35" s="1"/>
  <c r="CB37" i="35"/>
  <c r="V287" i="37"/>
  <c r="V359" i="37" s="1"/>
  <c r="V431" i="37" s="1"/>
  <c r="CN49" i="35" s="1"/>
  <c r="CB49" i="35"/>
  <c r="V298" i="37"/>
  <c r="V370" i="37" s="1"/>
  <c r="V442" i="37" s="1"/>
  <c r="CN60" i="35" s="1"/>
  <c r="CB60" i="35"/>
  <c r="V242" i="37"/>
  <c r="V314" i="37" s="1"/>
  <c r="V386" i="37" s="1"/>
  <c r="CN4" i="35" s="1"/>
  <c r="V289" i="37"/>
  <c r="V361" i="37" s="1"/>
  <c r="V433" i="37" s="1"/>
  <c r="CN51" i="35" s="1"/>
  <c r="CB51" i="35"/>
  <c r="V264" i="37"/>
  <c r="V336" i="37" s="1"/>
  <c r="V408" i="37" s="1"/>
  <c r="CN26" i="35" s="1"/>
  <c r="CB26" i="35"/>
  <c r="V308" i="37"/>
  <c r="V380" i="37" s="1"/>
  <c r="V452" i="37" s="1"/>
  <c r="CN70" i="35" s="1"/>
  <c r="CB70" i="35"/>
  <c r="V292" i="37"/>
  <c r="V364" i="37" s="1"/>
  <c r="V436" i="37" s="1"/>
  <c r="CN54" i="35" s="1"/>
  <c r="CB54" i="35"/>
  <c r="V281" i="37"/>
  <c r="V353" i="37" s="1"/>
  <c r="V425" i="37" s="1"/>
  <c r="CN43" i="35" s="1"/>
  <c r="CB43" i="35"/>
  <c r="V300" i="37"/>
  <c r="V372" i="37" s="1"/>
  <c r="V444" i="37" s="1"/>
  <c r="CN62" i="35" s="1"/>
  <c r="CB62" i="35"/>
  <c r="AT409" i="11"/>
  <c r="AP45" i="11"/>
  <c r="AW45" i="11" s="1"/>
  <c r="AW117" i="11" s="1"/>
  <c r="AW201" i="11" s="1"/>
  <c r="AO117" i="11"/>
  <c r="AM201" i="11"/>
  <c r="AM273" i="11" s="1"/>
  <c r="AM345" i="11" s="1"/>
  <c r="AM209" i="11"/>
  <c r="AM281" i="11" s="1"/>
  <c r="AM353" i="11" s="1"/>
  <c r="AM217" i="11"/>
  <c r="AM289" i="11" s="1"/>
  <c r="AM361" i="11" s="1"/>
  <c r="AH178" i="11"/>
  <c r="AH250" i="11" s="1"/>
  <c r="AH322" i="11" s="1"/>
  <c r="AH394" i="11" s="1"/>
  <c r="AM178" i="11"/>
  <c r="AM250" i="11" s="1"/>
  <c r="AM322" i="11" s="1"/>
  <c r="AU48" i="37"/>
  <c r="AU120" i="37" s="1"/>
  <c r="AU420" i="37" s="1"/>
  <c r="AQ48" i="37"/>
  <c r="AQ120" i="37" s="1"/>
  <c r="AQ420" i="37" s="1"/>
  <c r="AL48" i="37"/>
  <c r="AL120" i="37" s="1"/>
  <c r="AL204" i="37" s="1"/>
  <c r="AL276" i="37" s="1"/>
  <c r="AL348" i="37" s="1"/>
  <c r="AL420" i="37" s="1"/>
  <c r="AH48" i="37"/>
  <c r="AH120" i="37" s="1"/>
  <c r="AH204" i="37" s="1"/>
  <c r="AH276" i="37" s="1"/>
  <c r="AH348" i="37" s="1"/>
  <c r="AH420" i="37" s="1"/>
  <c r="BB48" i="37"/>
  <c r="BB120" i="37" s="1"/>
  <c r="AS48" i="37"/>
  <c r="AS120" i="37" s="1"/>
  <c r="AS420" i="37" s="1"/>
  <c r="AO48" i="37"/>
  <c r="AJ48" i="37"/>
  <c r="AJ120" i="37" s="1"/>
  <c r="AJ204" i="37" s="1"/>
  <c r="AJ276" i="37" s="1"/>
  <c r="AJ348" i="37" s="1"/>
  <c r="AJ420" i="37" s="1"/>
  <c r="BA48" i="37"/>
  <c r="BA120" i="37" s="1"/>
  <c r="AR48" i="37"/>
  <c r="AR120" i="37" s="1"/>
  <c r="AR420" i="37" s="1"/>
  <c r="AN48" i="37"/>
  <c r="AN120" i="37" s="1"/>
  <c r="AN204" i="37" s="1"/>
  <c r="AN276" i="37" s="1"/>
  <c r="AN348" i="37" s="1"/>
  <c r="AN420" i="37" s="1"/>
  <c r="AI48" i="37"/>
  <c r="AK48" i="37"/>
  <c r="AK120" i="37" s="1"/>
  <c r="AT48" i="37"/>
  <c r="AT120" i="37" s="1"/>
  <c r="BB46" i="37"/>
  <c r="BB118" i="37" s="1"/>
  <c r="BA46" i="37"/>
  <c r="BA118" i="37" s="1"/>
  <c r="AR46" i="37"/>
  <c r="AR118" i="37" s="1"/>
  <c r="AR418" i="37" s="1"/>
  <c r="AN46" i="37"/>
  <c r="AN118" i="37" s="1"/>
  <c r="AN202" i="37" s="1"/>
  <c r="AN274" i="37" s="1"/>
  <c r="AN346" i="37" s="1"/>
  <c r="AN418" i="37" s="1"/>
  <c r="AI46" i="37"/>
  <c r="AS46" i="37"/>
  <c r="AS118" i="37" s="1"/>
  <c r="AS418" i="37" s="1"/>
  <c r="AL46" i="37"/>
  <c r="AL118" i="37" s="1"/>
  <c r="AL202" i="37" s="1"/>
  <c r="AL274" i="37" s="1"/>
  <c r="AL346" i="37" s="1"/>
  <c r="AL418" i="37" s="1"/>
  <c r="AQ46" i="37"/>
  <c r="AQ118" i="37" s="1"/>
  <c r="AQ418" i="37" s="1"/>
  <c r="AK46" i="37"/>
  <c r="AK118" i="37" s="1"/>
  <c r="AU46" i="37"/>
  <c r="AU118" i="37" s="1"/>
  <c r="AU418" i="37" s="1"/>
  <c r="AJ46" i="37"/>
  <c r="AJ118" i="37" s="1"/>
  <c r="AJ202" i="37" s="1"/>
  <c r="AJ274" i="37" s="1"/>
  <c r="AJ346" i="37" s="1"/>
  <c r="AJ418" i="37" s="1"/>
  <c r="AT46" i="37"/>
  <c r="AT118" i="37" s="1"/>
  <c r="AO46" i="37"/>
  <c r="AX46" i="37" s="1"/>
  <c r="AX118" i="37" s="1"/>
  <c r="AX202" i="37" s="1"/>
  <c r="AX274" i="37" s="1"/>
  <c r="AX346" i="37" s="1"/>
  <c r="AX418" i="37" s="1"/>
  <c r="AH46" i="37"/>
  <c r="AH118" i="37" s="1"/>
  <c r="AH202" i="37" s="1"/>
  <c r="AH274" i="37" s="1"/>
  <c r="AH346" i="37" s="1"/>
  <c r="AH418" i="37" s="1"/>
  <c r="AU34" i="37"/>
  <c r="AU106" i="37" s="1"/>
  <c r="AU406" i="37" s="1"/>
  <c r="AQ34" i="37"/>
  <c r="AQ106" i="37" s="1"/>
  <c r="AQ406" i="37" s="1"/>
  <c r="AL34" i="37"/>
  <c r="AL106" i="37" s="1"/>
  <c r="AL190" i="37" s="1"/>
  <c r="AL262" i="37" s="1"/>
  <c r="AL334" i="37" s="1"/>
  <c r="AL406" i="37" s="1"/>
  <c r="AH34" i="37"/>
  <c r="AH106" i="37" s="1"/>
  <c r="AH190" i="37" s="1"/>
  <c r="AH262" i="37" s="1"/>
  <c r="AH334" i="37" s="1"/>
  <c r="AH406" i="37" s="1"/>
  <c r="AT34" i="37"/>
  <c r="AT106" i="37" s="1"/>
  <c r="AK34" i="37"/>
  <c r="AK106" i="37" s="1"/>
  <c r="BB34" i="37"/>
  <c r="BB106" i="37" s="1"/>
  <c r="AS34" i="37"/>
  <c r="AS106" i="37" s="1"/>
  <c r="AS406" i="37" s="1"/>
  <c r="AO34" i="37"/>
  <c r="AX34" i="37" s="1"/>
  <c r="AX106" i="37" s="1"/>
  <c r="AX190" i="37" s="1"/>
  <c r="AX262" i="37" s="1"/>
  <c r="AX334" i="37" s="1"/>
  <c r="AX406" i="37" s="1"/>
  <c r="AJ34" i="37"/>
  <c r="AJ106" i="37" s="1"/>
  <c r="AJ190" i="37" s="1"/>
  <c r="AJ262" i="37" s="1"/>
  <c r="AJ334" i="37" s="1"/>
  <c r="AJ406" i="37" s="1"/>
  <c r="BA34" i="37"/>
  <c r="BA106" i="37" s="1"/>
  <c r="AR34" i="37"/>
  <c r="AR106" i="37" s="1"/>
  <c r="AR406" i="37" s="1"/>
  <c r="AN34" i="37"/>
  <c r="AN106" i="37" s="1"/>
  <c r="AN190" i="37" s="1"/>
  <c r="AN262" i="37" s="1"/>
  <c r="AN334" i="37" s="1"/>
  <c r="AN406" i="37" s="1"/>
  <c r="AI34" i="37"/>
  <c r="AU26" i="37"/>
  <c r="AU98" i="37" s="1"/>
  <c r="AU398" i="37" s="1"/>
  <c r="AQ26" i="37"/>
  <c r="AQ98" i="37" s="1"/>
  <c r="AQ398" i="37" s="1"/>
  <c r="AL26" i="37"/>
  <c r="AL98" i="37" s="1"/>
  <c r="AL182" i="37" s="1"/>
  <c r="AL254" i="37" s="1"/>
  <c r="AL326" i="37" s="1"/>
  <c r="AL398" i="37" s="1"/>
  <c r="AH26" i="37"/>
  <c r="AH98" i="37" s="1"/>
  <c r="AH182" i="37" s="1"/>
  <c r="AH254" i="37" s="1"/>
  <c r="AH326" i="37" s="1"/>
  <c r="AH398" i="37" s="1"/>
  <c r="AT26" i="37"/>
  <c r="AT98" i="37" s="1"/>
  <c r="AK26" i="37"/>
  <c r="AK98" i="37" s="1"/>
  <c r="BB26" i="37"/>
  <c r="BB98" i="37" s="1"/>
  <c r="AS26" i="37"/>
  <c r="AS98" i="37" s="1"/>
  <c r="AS398" i="37" s="1"/>
  <c r="AO26" i="37"/>
  <c r="AX26" i="37" s="1"/>
  <c r="AX98" i="37" s="1"/>
  <c r="AX182" i="37" s="1"/>
  <c r="AX254" i="37" s="1"/>
  <c r="AX326" i="37" s="1"/>
  <c r="AX398" i="37" s="1"/>
  <c r="AJ26" i="37"/>
  <c r="AJ98" i="37" s="1"/>
  <c r="AJ182" i="37" s="1"/>
  <c r="AJ254" i="37" s="1"/>
  <c r="AJ326" i="37" s="1"/>
  <c r="AJ398" i="37" s="1"/>
  <c r="BA26" i="37"/>
  <c r="BA98" i="37" s="1"/>
  <c r="AR26" i="37"/>
  <c r="AR98" i="37" s="1"/>
  <c r="AR398" i="37" s="1"/>
  <c r="AN26" i="37"/>
  <c r="AN98" i="37" s="1"/>
  <c r="AN182" i="37" s="1"/>
  <c r="AN254" i="37" s="1"/>
  <c r="AN326" i="37" s="1"/>
  <c r="AN398" i="37" s="1"/>
  <c r="AI26" i="37"/>
  <c r="BA23" i="37"/>
  <c r="BA95" i="37" s="1"/>
  <c r="AR23" i="37"/>
  <c r="AR95" i="37" s="1"/>
  <c r="AR395" i="37" s="1"/>
  <c r="AN23" i="37"/>
  <c r="AN95" i="37" s="1"/>
  <c r="AN179" i="37" s="1"/>
  <c r="AN251" i="37" s="1"/>
  <c r="AN323" i="37" s="1"/>
  <c r="AN395" i="37" s="1"/>
  <c r="AI23" i="37"/>
  <c r="AU23" i="37"/>
  <c r="AU95" i="37" s="1"/>
  <c r="AU395" i="37" s="1"/>
  <c r="AQ23" i="37"/>
  <c r="AQ95" i="37" s="1"/>
  <c r="AQ395" i="37" s="1"/>
  <c r="AL23" i="37"/>
  <c r="AL95" i="37" s="1"/>
  <c r="AL179" i="37" s="1"/>
  <c r="AL251" i="37" s="1"/>
  <c r="AL323" i="37" s="1"/>
  <c r="AL395" i="37" s="1"/>
  <c r="AH23" i="37"/>
  <c r="AH95" i="37" s="1"/>
  <c r="AH179" i="37" s="1"/>
  <c r="AH251" i="37" s="1"/>
  <c r="AH323" i="37" s="1"/>
  <c r="AH395" i="37" s="1"/>
  <c r="AT23" i="37"/>
  <c r="AT95" i="37" s="1"/>
  <c r="AK23" i="37"/>
  <c r="AK95" i="37" s="1"/>
  <c r="BB23" i="37"/>
  <c r="BB95" i="37" s="1"/>
  <c r="AS23" i="37"/>
  <c r="AS95" i="37" s="1"/>
  <c r="AS395" i="37" s="1"/>
  <c r="AO23" i="37"/>
  <c r="AX23" i="37" s="1"/>
  <c r="AX95" i="37" s="1"/>
  <c r="AX179" i="37" s="1"/>
  <c r="AX251" i="37" s="1"/>
  <c r="AX323" i="37" s="1"/>
  <c r="AX395" i="37" s="1"/>
  <c r="AJ23" i="37"/>
  <c r="AJ95" i="37" s="1"/>
  <c r="AJ179" i="37" s="1"/>
  <c r="AJ251" i="37" s="1"/>
  <c r="AJ323" i="37" s="1"/>
  <c r="AJ395" i="37" s="1"/>
  <c r="AU80" i="38"/>
  <c r="AU152" i="38" s="1"/>
  <c r="AU452" i="38" s="1"/>
  <c r="AQ80" i="38"/>
  <c r="AQ152" i="38" s="1"/>
  <c r="AQ452" i="38" s="1"/>
  <c r="AL80" i="38"/>
  <c r="AL152" i="38" s="1"/>
  <c r="AL236" i="38" s="1"/>
  <c r="AL308" i="38" s="1"/>
  <c r="AL380" i="38" s="1"/>
  <c r="AL452" i="38" s="1"/>
  <c r="AH80" i="38"/>
  <c r="AH152" i="38" s="1"/>
  <c r="AH236" i="38" s="1"/>
  <c r="AH308" i="38" s="1"/>
  <c r="AH380" i="38" s="1"/>
  <c r="AH452" i="38" s="1"/>
  <c r="AT80" i="38"/>
  <c r="AT152" i="38" s="1"/>
  <c r="BB80" i="38"/>
  <c r="BB152" i="38" s="1"/>
  <c r="AS80" i="38"/>
  <c r="AS152" i="38" s="1"/>
  <c r="AS452" i="38" s="1"/>
  <c r="AO80" i="38"/>
  <c r="AJ80" i="38"/>
  <c r="AJ152" i="38" s="1"/>
  <c r="AJ236" i="38" s="1"/>
  <c r="BA80" i="38"/>
  <c r="BA152" i="38" s="1"/>
  <c r="AR80" i="38"/>
  <c r="AR152" i="38" s="1"/>
  <c r="AR452" i="38" s="1"/>
  <c r="AN80" i="38"/>
  <c r="AN152" i="38" s="1"/>
  <c r="AN236" i="38" s="1"/>
  <c r="AN308" i="38" s="1"/>
  <c r="AN380" i="38" s="1"/>
  <c r="AN452" i="38" s="1"/>
  <c r="AI80" i="38"/>
  <c r="AK80" i="38"/>
  <c r="AK152" i="38" s="1"/>
  <c r="AK236" i="38" s="1"/>
  <c r="AK308" i="38" s="1"/>
  <c r="AK380" i="38" s="1"/>
  <c r="AK452" i="38" s="1"/>
  <c r="AT22" i="38"/>
  <c r="AT94" i="38" s="1"/>
  <c r="AK22" i="38"/>
  <c r="AK94" i="38" s="1"/>
  <c r="AK178" i="38" s="1"/>
  <c r="AK250" i="38" s="1"/>
  <c r="AK322" i="38" s="1"/>
  <c r="AK394" i="38" s="1"/>
  <c r="BB22" i="38"/>
  <c r="BB94" i="38" s="1"/>
  <c r="AS22" i="38"/>
  <c r="AS94" i="38" s="1"/>
  <c r="AS394" i="38" s="1"/>
  <c r="AO22" i="38"/>
  <c r="AX22" i="38" s="1"/>
  <c r="AX94" i="38" s="1"/>
  <c r="AX178" i="38" s="1"/>
  <c r="AX250" i="38" s="1"/>
  <c r="AX322" i="38" s="1"/>
  <c r="AX394" i="38" s="1"/>
  <c r="AJ22" i="38"/>
  <c r="AJ94" i="38" s="1"/>
  <c r="AJ178" i="38" s="1"/>
  <c r="BA22" i="38"/>
  <c r="BA94" i="38" s="1"/>
  <c r="AR22" i="38"/>
  <c r="AR94" i="38" s="1"/>
  <c r="AR394" i="38" s="1"/>
  <c r="AN22" i="38"/>
  <c r="AN94" i="38" s="1"/>
  <c r="AN178" i="38" s="1"/>
  <c r="AN250" i="38" s="1"/>
  <c r="AN322" i="38" s="1"/>
  <c r="AN394" i="38" s="1"/>
  <c r="AI22" i="38"/>
  <c r="AU22" i="38"/>
  <c r="AU94" i="38" s="1"/>
  <c r="AU394" i="38" s="1"/>
  <c r="AQ22" i="38"/>
  <c r="AQ94" i="38" s="1"/>
  <c r="AQ394" i="38" s="1"/>
  <c r="AL22" i="38"/>
  <c r="AL94" i="38" s="1"/>
  <c r="AL178" i="38" s="1"/>
  <c r="AL250" i="38" s="1"/>
  <c r="AL322" i="38" s="1"/>
  <c r="AL394" i="38" s="1"/>
  <c r="AH22" i="38"/>
  <c r="AH94" i="38" s="1"/>
  <c r="AH178" i="38" s="1"/>
  <c r="AH250" i="38" s="1"/>
  <c r="AH322" i="38" s="1"/>
  <c r="AH394" i="38" s="1"/>
  <c r="BA73" i="38"/>
  <c r="BA145" i="38" s="1"/>
  <c r="AR73" i="38"/>
  <c r="AR145" i="38" s="1"/>
  <c r="AR445" i="38" s="1"/>
  <c r="AN73" i="38"/>
  <c r="AN145" i="38" s="1"/>
  <c r="AN229" i="38" s="1"/>
  <c r="AN301" i="38" s="1"/>
  <c r="AN373" i="38" s="1"/>
  <c r="AN445" i="38" s="1"/>
  <c r="AI73" i="38"/>
  <c r="BB73" i="38"/>
  <c r="BB145" i="38" s="1"/>
  <c r="AU73" i="38"/>
  <c r="AU145" i="38" s="1"/>
  <c r="AU445" i="38" s="1"/>
  <c r="AJ73" i="38"/>
  <c r="AJ145" i="38" s="1"/>
  <c r="AJ229" i="38" s="1"/>
  <c r="AT73" i="38"/>
  <c r="AT145" i="38" s="1"/>
  <c r="AO73" i="38"/>
  <c r="AX73" i="38" s="1"/>
  <c r="AX145" i="38" s="1"/>
  <c r="AX229" i="38" s="1"/>
  <c r="AX301" i="38" s="1"/>
  <c r="AX373" i="38" s="1"/>
  <c r="AX445" i="38" s="1"/>
  <c r="AH73" i="38"/>
  <c r="AH145" i="38" s="1"/>
  <c r="AH229" i="38" s="1"/>
  <c r="AH301" i="38" s="1"/>
  <c r="AH373" i="38" s="1"/>
  <c r="AH445" i="38" s="1"/>
  <c r="AS73" i="38"/>
  <c r="AS145" i="38" s="1"/>
  <c r="AS445" i="38" s="1"/>
  <c r="AL73" i="38"/>
  <c r="AL145" i="38" s="1"/>
  <c r="AL229" i="38" s="1"/>
  <c r="AL301" i="38" s="1"/>
  <c r="AL373" i="38" s="1"/>
  <c r="AL445" i="38" s="1"/>
  <c r="AQ73" i="38"/>
  <c r="AQ145" i="38" s="1"/>
  <c r="AQ445" i="38" s="1"/>
  <c r="AK73" i="38"/>
  <c r="AK145" i="38" s="1"/>
  <c r="AK229" i="38" s="1"/>
  <c r="AK301" i="38" s="1"/>
  <c r="AK373" i="38" s="1"/>
  <c r="AK445" i="38" s="1"/>
  <c r="BA64" i="38"/>
  <c r="BA136" i="38" s="1"/>
  <c r="AR64" i="38"/>
  <c r="AR136" i="38" s="1"/>
  <c r="AR436" i="38" s="1"/>
  <c r="AN64" i="38"/>
  <c r="AN136" i="38" s="1"/>
  <c r="AN220" i="38" s="1"/>
  <c r="AN292" i="38" s="1"/>
  <c r="AN364" i="38" s="1"/>
  <c r="AN436" i="38" s="1"/>
  <c r="AI64" i="38"/>
  <c r="AU64" i="38"/>
  <c r="AU136" i="38" s="1"/>
  <c r="AU436" i="38" s="1"/>
  <c r="AQ64" i="38"/>
  <c r="AQ136" i="38" s="1"/>
  <c r="AQ436" i="38" s="1"/>
  <c r="AL64" i="38"/>
  <c r="AL136" i="38" s="1"/>
  <c r="AL220" i="38" s="1"/>
  <c r="AL292" i="38" s="1"/>
  <c r="AL364" i="38" s="1"/>
  <c r="AL436" i="38" s="1"/>
  <c r="AH64" i="38"/>
  <c r="AH136" i="38" s="1"/>
  <c r="AH220" i="38" s="1"/>
  <c r="AH292" i="38" s="1"/>
  <c r="AH364" i="38" s="1"/>
  <c r="AH436" i="38" s="1"/>
  <c r="AT64" i="38"/>
  <c r="AT136" i="38" s="1"/>
  <c r="AK64" i="38"/>
  <c r="AK136" i="38" s="1"/>
  <c r="AK220" i="38" s="1"/>
  <c r="AK292" i="38" s="1"/>
  <c r="AK364" i="38" s="1"/>
  <c r="AK436" i="38" s="1"/>
  <c r="BB64" i="38"/>
  <c r="BB136" i="38" s="1"/>
  <c r="AS64" i="38"/>
  <c r="AS136" i="38" s="1"/>
  <c r="AS436" i="38" s="1"/>
  <c r="AO64" i="38"/>
  <c r="AX64" i="38" s="1"/>
  <c r="AX136" i="38" s="1"/>
  <c r="AX220" i="38" s="1"/>
  <c r="AX292" i="38" s="1"/>
  <c r="AX364" i="38" s="1"/>
  <c r="AX436" i="38" s="1"/>
  <c r="AJ64" i="38"/>
  <c r="AJ136" i="38" s="1"/>
  <c r="AJ220" i="38" s="1"/>
  <c r="BA56" i="38"/>
  <c r="BA128" i="38" s="1"/>
  <c r="AR56" i="38"/>
  <c r="AR128" i="38" s="1"/>
  <c r="AR428" i="38" s="1"/>
  <c r="AN56" i="38"/>
  <c r="AN128" i="38" s="1"/>
  <c r="AN212" i="38" s="1"/>
  <c r="AN284" i="38" s="1"/>
  <c r="AN356" i="38" s="1"/>
  <c r="AN428" i="38" s="1"/>
  <c r="AI56" i="38"/>
  <c r="AU56" i="38"/>
  <c r="AU128" i="38" s="1"/>
  <c r="AU428" i="38" s="1"/>
  <c r="AQ56" i="38"/>
  <c r="AQ128" i="38" s="1"/>
  <c r="AQ428" i="38" s="1"/>
  <c r="AL56" i="38"/>
  <c r="AL128" i="38" s="1"/>
  <c r="AL212" i="38" s="1"/>
  <c r="AL284" i="38" s="1"/>
  <c r="AL356" i="38" s="1"/>
  <c r="AL428" i="38" s="1"/>
  <c r="AH56" i="38"/>
  <c r="AH128" i="38" s="1"/>
  <c r="AH212" i="38" s="1"/>
  <c r="AH284" i="38" s="1"/>
  <c r="AH356" i="38" s="1"/>
  <c r="AH428" i="38" s="1"/>
  <c r="AT56" i="38"/>
  <c r="AT128" i="38" s="1"/>
  <c r="AK56" i="38"/>
  <c r="AK128" i="38" s="1"/>
  <c r="AK212" i="38" s="1"/>
  <c r="AK284" i="38" s="1"/>
  <c r="AK356" i="38" s="1"/>
  <c r="AK428" i="38" s="1"/>
  <c r="BB56" i="38"/>
  <c r="BB128" i="38" s="1"/>
  <c r="AS56" i="38"/>
  <c r="AS128" i="38" s="1"/>
  <c r="AS428" i="38" s="1"/>
  <c r="AO56" i="38"/>
  <c r="AX56" i="38" s="1"/>
  <c r="AX128" i="38" s="1"/>
  <c r="AX212" i="38" s="1"/>
  <c r="AX284" i="38" s="1"/>
  <c r="AX356" i="38" s="1"/>
  <c r="AX428" i="38" s="1"/>
  <c r="AJ56" i="38"/>
  <c r="AJ128" i="38" s="1"/>
  <c r="AJ212" i="38" s="1"/>
  <c r="BA48" i="38"/>
  <c r="BA120" i="38" s="1"/>
  <c r="AR48" i="38"/>
  <c r="AR120" i="38" s="1"/>
  <c r="AR420" i="38" s="1"/>
  <c r="AN48" i="38"/>
  <c r="AN120" i="38" s="1"/>
  <c r="AN204" i="38" s="1"/>
  <c r="AN276" i="38" s="1"/>
  <c r="AN348" i="38" s="1"/>
  <c r="AN420" i="38" s="1"/>
  <c r="AI48" i="38"/>
  <c r="AU48" i="38"/>
  <c r="AU120" i="38" s="1"/>
  <c r="AU420" i="38" s="1"/>
  <c r="AQ48" i="38"/>
  <c r="AQ120" i="38" s="1"/>
  <c r="AQ420" i="38" s="1"/>
  <c r="AL48" i="38"/>
  <c r="AL120" i="38" s="1"/>
  <c r="AL204" i="38" s="1"/>
  <c r="AL276" i="38" s="1"/>
  <c r="AL348" i="38" s="1"/>
  <c r="AL420" i="38" s="1"/>
  <c r="AH48" i="38"/>
  <c r="AH120" i="38" s="1"/>
  <c r="AH204" i="38" s="1"/>
  <c r="AH276" i="38" s="1"/>
  <c r="AH348" i="38" s="1"/>
  <c r="AH420" i="38" s="1"/>
  <c r="AT48" i="38"/>
  <c r="AT120" i="38" s="1"/>
  <c r="AK48" i="38"/>
  <c r="AK120" i="38" s="1"/>
  <c r="AK204" i="38" s="1"/>
  <c r="AK276" i="38" s="1"/>
  <c r="AK348" i="38" s="1"/>
  <c r="AK420" i="38" s="1"/>
  <c r="BB48" i="38"/>
  <c r="BB120" i="38" s="1"/>
  <c r="AS48" i="38"/>
  <c r="AS120" i="38" s="1"/>
  <c r="AS420" i="38" s="1"/>
  <c r="AO48" i="38"/>
  <c r="AX48" i="38" s="1"/>
  <c r="AX120" i="38" s="1"/>
  <c r="AX204" i="38" s="1"/>
  <c r="AX276" i="38" s="1"/>
  <c r="AX348" i="38" s="1"/>
  <c r="AX420" i="38" s="1"/>
  <c r="AJ48" i="38"/>
  <c r="AJ120" i="38" s="1"/>
  <c r="AJ204" i="38" s="1"/>
  <c r="BA40" i="38"/>
  <c r="BA112" i="38" s="1"/>
  <c r="AR40" i="38"/>
  <c r="AR112" i="38" s="1"/>
  <c r="AR412" i="38" s="1"/>
  <c r="AN40" i="38"/>
  <c r="AN112" i="38" s="1"/>
  <c r="AN196" i="38" s="1"/>
  <c r="AN268" i="38" s="1"/>
  <c r="AN340" i="38" s="1"/>
  <c r="AN412" i="38" s="1"/>
  <c r="AI40" i="38"/>
  <c r="AU40" i="38"/>
  <c r="AU112" i="38" s="1"/>
  <c r="AU412" i="38" s="1"/>
  <c r="AQ40" i="38"/>
  <c r="AQ112" i="38" s="1"/>
  <c r="AQ412" i="38" s="1"/>
  <c r="AL40" i="38"/>
  <c r="AL112" i="38" s="1"/>
  <c r="AL196" i="38" s="1"/>
  <c r="AL268" i="38" s="1"/>
  <c r="AL340" i="38" s="1"/>
  <c r="AL412" i="38" s="1"/>
  <c r="AH40" i="38"/>
  <c r="AH112" i="38" s="1"/>
  <c r="AH196" i="38" s="1"/>
  <c r="AH268" i="38" s="1"/>
  <c r="AH340" i="38" s="1"/>
  <c r="AH412" i="38" s="1"/>
  <c r="AT40" i="38"/>
  <c r="AT112" i="38" s="1"/>
  <c r="AK40" i="38"/>
  <c r="AK112" i="38" s="1"/>
  <c r="AK196" i="38" s="1"/>
  <c r="AK268" i="38" s="1"/>
  <c r="AK340" i="38" s="1"/>
  <c r="AK412" i="38" s="1"/>
  <c r="BB40" i="38"/>
  <c r="BB112" i="38" s="1"/>
  <c r="AS40" i="38"/>
  <c r="AS112" i="38" s="1"/>
  <c r="AS412" i="38" s="1"/>
  <c r="AO40" i="38"/>
  <c r="AX40" i="38" s="1"/>
  <c r="AX112" i="38" s="1"/>
  <c r="AX196" i="38" s="1"/>
  <c r="AX268" i="38" s="1"/>
  <c r="AX340" i="38" s="1"/>
  <c r="AX412" i="38" s="1"/>
  <c r="AJ40" i="38"/>
  <c r="AJ112" i="38" s="1"/>
  <c r="AJ196" i="38" s="1"/>
  <c r="BA32" i="38"/>
  <c r="BA104" i="38" s="1"/>
  <c r="AR32" i="38"/>
  <c r="AR104" i="38" s="1"/>
  <c r="AR404" i="38" s="1"/>
  <c r="AN32" i="38"/>
  <c r="AN104" i="38" s="1"/>
  <c r="AN188" i="38" s="1"/>
  <c r="AN260" i="38" s="1"/>
  <c r="AN332" i="38" s="1"/>
  <c r="AN404" i="38" s="1"/>
  <c r="AI32" i="38"/>
  <c r="AU32" i="38"/>
  <c r="AU104" i="38" s="1"/>
  <c r="AU404" i="38" s="1"/>
  <c r="AQ32" i="38"/>
  <c r="AQ104" i="38" s="1"/>
  <c r="AQ404" i="38" s="1"/>
  <c r="AL32" i="38"/>
  <c r="AL104" i="38" s="1"/>
  <c r="AL188" i="38" s="1"/>
  <c r="AL260" i="38" s="1"/>
  <c r="AL332" i="38" s="1"/>
  <c r="AL404" i="38" s="1"/>
  <c r="AH32" i="38"/>
  <c r="AH104" i="38" s="1"/>
  <c r="AH188" i="38" s="1"/>
  <c r="AH260" i="38" s="1"/>
  <c r="AH332" i="38" s="1"/>
  <c r="AH404" i="38" s="1"/>
  <c r="AT32" i="38"/>
  <c r="AT104" i="38" s="1"/>
  <c r="AK32" i="38"/>
  <c r="AK104" i="38" s="1"/>
  <c r="AK188" i="38" s="1"/>
  <c r="AK260" i="38" s="1"/>
  <c r="AK332" i="38" s="1"/>
  <c r="AK404" i="38" s="1"/>
  <c r="BB32" i="38"/>
  <c r="BB104" i="38" s="1"/>
  <c r="AS32" i="38"/>
  <c r="AS104" i="38" s="1"/>
  <c r="AS404" i="38" s="1"/>
  <c r="AO32" i="38"/>
  <c r="AX32" i="38" s="1"/>
  <c r="AX104" i="38" s="1"/>
  <c r="AX188" i="38" s="1"/>
  <c r="AX260" i="38" s="1"/>
  <c r="AX332" i="38" s="1"/>
  <c r="AX404" i="38" s="1"/>
  <c r="AJ32" i="38"/>
  <c r="AJ104" i="38" s="1"/>
  <c r="AJ188" i="38" s="1"/>
  <c r="BA24" i="38"/>
  <c r="BA96" i="38" s="1"/>
  <c r="AR24" i="38"/>
  <c r="AR96" i="38" s="1"/>
  <c r="AR396" i="38" s="1"/>
  <c r="AN24" i="38"/>
  <c r="AN96" i="38" s="1"/>
  <c r="AN180" i="38" s="1"/>
  <c r="AN252" i="38" s="1"/>
  <c r="AN324" i="38" s="1"/>
  <c r="AN396" i="38" s="1"/>
  <c r="AI24" i="38"/>
  <c r="AU24" i="38"/>
  <c r="AU96" i="38" s="1"/>
  <c r="AU396" i="38" s="1"/>
  <c r="AQ24" i="38"/>
  <c r="AQ96" i="38" s="1"/>
  <c r="AQ396" i="38" s="1"/>
  <c r="AL24" i="38"/>
  <c r="AL96" i="38" s="1"/>
  <c r="AL180" i="38" s="1"/>
  <c r="AL252" i="38" s="1"/>
  <c r="AL324" i="38" s="1"/>
  <c r="AL396" i="38" s="1"/>
  <c r="AH24" i="38"/>
  <c r="AH96" i="38" s="1"/>
  <c r="AH180" i="38" s="1"/>
  <c r="AH252" i="38" s="1"/>
  <c r="AH324" i="38" s="1"/>
  <c r="AH396" i="38" s="1"/>
  <c r="AT24" i="38"/>
  <c r="AT96" i="38" s="1"/>
  <c r="AK24" i="38"/>
  <c r="AK96" i="38" s="1"/>
  <c r="AK180" i="38" s="1"/>
  <c r="AK252" i="38" s="1"/>
  <c r="AK324" i="38" s="1"/>
  <c r="AK396" i="38" s="1"/>
  <c r="BB24" i="38"/>
  <c r="BB96" i="38" s="1"/>
  <c r="AS24" i="38"/>
  <c r="AS96" i="38" s="1"/>
  <c r="AS396" i="38" s="1"/>
  <c r="AO24" i="38"/>
  <c r="AX24" i="38" s="1"/>
  <c r="AX96" i="38" s="1"/>
  <c r="AX180" i="38" s="1"/>
  <c r="AX252" i="38" s="1"/>
  <c r="AX324" i="38" s="1"/>
  <c r="AX396" i="38" s="1"/>
  <c r="AJ24" i="38"/>
  <c r="AJ96" i="38" s="1"/>
  <c r="AJ180" i="38" s="1"/>
  <c r="AU84" i="36"/>
  <c r="AU156" i="36" s="1"/>
  <c r="AU456" i="36" s="1"/>
  <c r="AQ84" i="36"/>
  <c r="AQ156" i="36" s="1"/>
  <c r="AQ456" i="36" s="1"/>
  <c r="AL84" i="36"/>
  <c r="AL156" i="36" s="1"/>
  <c r="AL240" i="36" s="1"/>
  <c r="AL312" i="36" s="1"/>
  <c r="AL384" i="36" s="1"/>
  <c r="AL456" i="36" s="1"/>
  <c r="AH84" i="36"/>
  <c r="AH156" i="36" s="1"/>
  <c r="AH240" i="36" s="1"/>
  <c r="AH312" i="36" s="1"/>
  <c r="AH384" i="36" s="1"/>
  <c r="AH456" i="36" s="1"/>
  <c r="AT84" i="36"/>
  <c r="AT156" i="36" s="1"/>
  <c r="AT456" i="36" s="1"/>
  <c r="AK84" i="36"/>
  <c r="AK156" i="36" s="1"/>
  <c r="AK240" i="36" s="1"/>
  <c r="BB84" i="36"/>
  <c r="BB156" i="36" s="1"/>
  <c r="AS84" i="36"/>
  <c r="AS156" i="36" s="1"/>
  <c r="AS456" i="36" s="1"/>
  <c r="AO84" i="36"/>
  <c r="AX84" i="36" s="1"/>
  <c r="AX156" i="36" s="1"/>
  <c r="AJ84" i="36"/>
  <c r="AJ156" i="36" s="1"/>
  <c r="AJ240" i="36" s="1"/>
  <c r="AJ312" i="36" s="1"/>
  <c r="AJ384" i="36" s="1"/>
  <c r="AJ456" i="36" s="1"/>
  <c r="BA84" i="36"/>
  <c r="BA156" i="36" s="1"/>
  <c r="AR84" i="36"/>
  <c r="AR156" i="36" s="1"/>
  <c r="AR456" i="36" s="1"/>
  <c r="AN84" i="36"/>
  <c r="AN156" i="36" s="1"/>
  <c r="AN240" i="36" s="1"/>
  <c r="AN312" i="36" s="1"/>
  <c r="AN384" i="36" s="1"/>
  <c r="AN456" i="36" s="1"/>
  <c r="AI84" i="36"/>
  <c r="AU76" i="36"/>
  <c r="AU148" i="36" s="1"/>
  <c r="AU448" i="36" s="1"/>
  <c r="AQ76" i="36"/>
  <c r="AQ148" i="36" s="1"/>
  <c r="AQ448" i="36" s="1"/>
  <c r="AL76" i="36"/>
  <c r="AL148" i="36" s="1"/>
  <c r="AL232" i="36" s="1"/>
  <c r="AL304" i="36" s="1"/>
  <c r="AL376" i="36" s="1"/>
  <c r="AL448" i="36" s="1"/>
  <c r="AH76" i="36"/>
  <c r="AH148" i="36" s="1"/>
  <c r="AH232" i="36" s="1"/>
  <c r="AH304" i="36" s="1"/>
  <c r="AH376" i="36" s="1"/>
  <c r="AH448" i="36" s="1"/>
  <c r="AT76" i="36"/>
  <c r="AT148" i="36" s="1"/>
  <c r="AT448" i="36" s="1"/>
  <c r="AK76" i="36"/>
  <c r="AK148" i="36" s="1"/>
  <c r="AK232" i="36" s="1"/>
  <c r="BB76" i="36"/>
  <c r="BB148" i="36" s="1"/>
  <c r="AS76" i="36"/>
  <c r="AS148" i="36" s="1"/>
  <c r="AS448" i="36" s="1"/>
  <c r="AO76" i="36"/>
  <c r="AX76" i="36" s="1"/>
  <c r="AX148" i="36" s="1"/>
  <c r="AJ76" i="36"/>
  <c r="AJ148" i="36" s="1"/>
  <c r="AJ232" i="36" s="1"/>
  <c r="AJ304" i="36" s="1"/>
  <c r="AJ376" i="36" s="1"/>
  <c r="AJ448" i="36" s="1"/>
  <c r="BA76" i="36"/>
  <c r="BA148" i="36" s="1"/>
  <c r="AR76" i="36"/>
  <c r="AR148" i="36" s="1"/>
  <c r="AR448" i="36" s="1"/>
  <c r="AN76" i="36"/>
  <c r="AN148" i="36" s="1"/>
  <c r="AN232" i="36" s="1"/>
  <c r="AN304" i="36" s="1"/>
  <c r="AN376" i="36" s="1"/>
  <c r="AN448" i="36" s="1"/>
  <c r="AI76" i="36"/>
  <c r="AU68" i="36"/>
  <c r="AU140" i="36" s="1"/>
  <c r="AU440" i="36" s="1"/>
  <c r="AQ68" i="36"/>
  <c r="AQ140" i="36" s="1"/>
  <c r="AQ440" i="36" s="1"/>
  <c r="AL68" i="36"/>
  <c r="AL140" i="36" s="1"/>
  <c r="AL224" i="36" s="1"/>
  <c r="AL296" i="36" s="1"/>
  <c r="AL368" i="36" s="1"/>
  <c r="AL440" i="36" s="1"/>
  <c r="AH68" i="36"/>
  <c r="AH140" i="36" s="1"/>
  <c r="AH224" i="36" s="1"/>
  <c r="AH296" i="36" s="1"/>
  <c r="AH368" i="36" s="1"/>
  <c r="AH440" i="36" s="1"/>
  <c r="AT68" i="36"/>
  <c r="AT140" i="36" s="1"/>
  <c r="AT440" i="36" s="1"/>
  <c r="AK68" i="36"/>
  <c r="AK140" i="36" s="1"/>
  <c r="AK224" i="36" s="1"/>
  <c r="BB68" i="36"/>
  <c r="BB140" i="36" s="1"/>
  <c r="AS68" i="36"/>
  <c r="AS140" i="36" s="1"/>
  <c r="AS440" i="36" s="1"/>
  <c r="AO68" i="36"/>
  <c r="AX68" i="36" s="1"/>
  <c r="AX140" i="36" s="1"/>
  <c r="AJ68" i="36"/>
  <c r="AJ140" i="36" s="1"/>
  <c r="AJ224" i="36" s="1"/>
  <c r="AJ296" i="36" s="1"/>
  <c r="AJ368" i="36" s="1"/>
  <c r="AJ440" i="36" s="1"/>
  <c r="BA68" i="36"/>
  <c r="BA140" i="36" s="1"/>
  <c r="AR68" i="36"/>
  <c r="AR140" i="36" s="1"/>
  <c r="AR440" i="36" s="1"/>
  <c r="AN68" i="36"/>
  <c r="AN140" i="36" s="1"/>
  <c r="AN224" i="36" s="1"/>
  <c r="AN296" i="36" s="1"/>
  <c r="AN368" i="36" s="1"/>
  <c r="AN440" i="36" s="1"/>
  <c r="AI68" i="36"/>
  <c r="BA19" i="36"/>
  <c r="BA91" i="36" s="1"/>
  <c r="AR19" i="36"/>
  <c r="AR91" i="36" s="1"/>
  <c r="AR391" i="36" s="1"/>
  <c r="AN19" i="36"/>
  <c r="AN91" i="36" s="1"/>
  <c r="AN175" i="36" s="1"/>
  <c r="AN247" i="36" s="1"/>
  <c r="AN319" i="36" s="1"/>
  <c r="AN391" i="36" s="1"/>
  <c r="AI19" i="36"/>
  <c r="AU19" i="36"/>
  <c r="AU91" i="36" s="1"/>
  <c r="AU391" i="36" s="1"/>
  <c r="AQ19" i="36"/>
  <c r="AQ91" i="36" s="1"/>
  <c r="AQ391" i="36" s="1"/>
  <c r="AL19" i="36"/>
  <c r="AL91" i="36" s="1"/>
  <c r="AL175" i="36" s="1"/>
  <c r="AL247" i="36" s="1"/>
  <c r="AL319" i="36" s="1"/>
  <c r="AL391" i="36" s="1"/>
  <c r="AH19" i="36"/>
  <c r="AH91" i="36" s="1"/>
  <c r="AH175" i="36" s="1"/>
  <c r="AH247" i="36" s="1"/>
  <c r="AH319" i="36" s="1"/>
  <c r="AH391" i="36" s="1"/>
  <c r="AT19" i="36"/>
  <c r="AT91" i="36" s="1"/>
  <c r="AT391" i="36" s="1"/>
  <c r="AK19" i="36"/>
  <c r="AK91" i="36" s="1"/>
  <c r="AK175" i="36" s="1"/>
  <c r="BB19" i="36"/>
  <c r="BB91" i="36" s="1"/>
  <c r="AS19" i="36"/>
  <c r="AS91" i="36" s="1"/>
  <c r="AS391" i="36" s="1"/>
  <c r="AO19" i="36"/>
  <c r="AX19" i="36" s="1"/>
  <c r="AX91" i="36" s="1"/>
  <c r="AJ19" i="36"/>
  <c r="AJ91" i="36" s="1"/>
  <c r="AJ175" i="36" s="1"/>
  <c r="AJ247" i="36" s="1"/>
  <c r="AJ319" i="36" s="1"/>
  <c r="AJ391" i="36" s="1"/>
  <c r="AP69" i="11"/>
  <c r="AW69" i="11" s="1"/>
  <c r="AW141" i="11" s="1"/>
  <c r="AW225" i="11" s="1"/>
  <c r="AO141" i="11"/>
  <c r="AT441" i="11"/>
  <c r="AP77" i="11"/>
  <c r="AW77" i="11" s="1"/>
  <c r="AW149" i="11" s="1"/>
  <c r="AW233" i="11" s="1"/>
  <c r="AO149" i="11"/>
  <c r="AT449" i="11"/>
  <c r="AM182" i="11"/>
  <c r="AM254" i="11" s="1"/>
  <c r="AM326" i="11" s="1"/>
  <c r="AH182" i="11"/>
  <c r="AH254" i="11" s="1"/>
  <c r="AH326" i="11" s="1"/>
  <c r="AH398" i="11" s="1"/>
  <c r="AM190" i="11"/>
  <c r="AM262" i="11" s="1"/>
  <c r="AM334" i="11" s="1"/>
  <c r="AM198" i="11"/>
  <c r="AM270" i="11" s="1"/>
  <c r="AM342" i="11" s="1"/>
  <c r="AM206" i="11"/>
  <c r="AM278" i="11" s="1"/>
  <c r="AM350" i="11" s="1"/>
  <c r="AM214" i="11"/>
  <c r="AM286" i="11" s="1"/>
  <c r="AM358" i="11" s="1"/>
  <c r="AM222" i="11"/>
  <c r="AM294" i="11" s="1"/>
  <c r="AM366" i="11" s="1"/>
  <c r="AM238" i="11"/>
  <c r="AM310" i="11" s="1"/>
  <c r="AM382" i="11" s="1"/>
  <c r="AH171" i="11"/>
  <c r="AH243" i="11" s="1"/>
  <c r="AH315" i="11" s="1"/>
  <c r="AH387" i="11" s="1"/>
  <c r="AM171" i="11"/>
  <c r="AM243" i="11" s="1"/>
  <c r="AM315" i="11" s="1"/>
  <c r="AH175" i="11"/>
  <c r="AH247" i="11" s="1"/>
  <c r="AH319" i="11" s="1"/>
  <c r="AH391" i="11" s="1"/>
  <c r="AM175" i="11"/>
  <c r="AM247" i="11" s="1"/>
  <c r="AM319" i="11" s="1"/>
  <c r="AM184" i="11"/>
  <c r="AM256" i="11" s="1"/>
  <c r="AM328" i="11" s="1"/>
  <c r="AH184" i="11"/>
  <c r="AH256" i="11" s="1"/>
  <c r="AH328" i="11" s="1"/>
  <c r="AH400" i="11" s="1"/>
  <c r="AM200" i="11"/>
  <c r="AM272" i="11" s="1"/>
  <c r="AM344" i="11" s="1"/>
  <c r="AH179" i="11"/>
  <c r="AH251" i="11" s="1"/>
  <c r="AH323" i="11" s="1"/>
  <c r="AH395" i="11" s="1"/>
  <c r="AM179" i="11"/>
  <c r="AM251" i="11" s="1"/>
  <c r="AM323" i="11" s="1"/>
  <c r="AM181" i="11"/>
  <c r="AM253" i="11" s="1"/>
  <c r="AM325" i="11" s="1"/>
  <c r="AH181" i="11"/>
  <c r="AH253" i="11" s="1"/>
  <c r="AH325" i="11" s="1"/>
  <c r="AH397" i="11" s="1"/>
  <c r="AM189" i="11"/>
  <c r="AM261" i="11" s="1"/>
  <c r="AM333" i="11" s="1"/>
  <c r="AM197" i="11"/>
  <c r="AM269" i="11" s="1"/>
  <c r="AM341" i="11" s="1"/>
  <c r="AM205" i="11"/>
  <c r="AM277" i="11" s="1"/>
  <c r="AM349" i="11" s="1"/>
  <c r="AM213" i="11"/>
  <c r="AM285" i="11" s="1"/>
  <c r="AM357" i="11" s="1"/>
  <c r="AM221" i="11"/>
  <c r="AM293" i="11" s="1"/>
  <c r="AM365" i="11" s="1"/>
  <c r="BA41" i="37"/>
  <c r="BA113" i="37" s="1"/>
  <c r="AR41" i="37"/>
  <c r="AR113" i="37" s="1"/>
  <c r="AR413" i="37" s="1"/>
  <c r="AN41" i="37"/>
  <c r="AN113" i="37" s="1"/>
  <c r="AN197" i="37" s="1"/>
  <c r="AN269" i="37" s="1"/>
  <c r="AN341" i="37" s="1"/>
  <c r="AN413" i="37" s="1"/>
  <c r="AI41" i="37"/>
  <c r="AQ41" i="37"/>
  <c r="AQ113" i="37" s="1"/>
  <c r="AQ413" i="37" s="1"/>
  <c r="AK41" i="37"/>
  <c r="AK113" i="37" s="1"/>
  <c r="BB41" i="37"/>
  <c r="BB113" i="37" s="1"/>
  <c r="AU41" i="37"/>
  <c r="AU113" i="37" s="1"/>
  <c r="AU413" i="37" s="1"/>
  <c r="AJ41" i="37"/>
  <c r="AJ113" i="37" s="1"/>
  <c r="AJ197" i="37" s="1"/>
  <c r="AJ269" i="37" s="1"/>
  <c r="AJ341" i="37" s="1"/>
  <c r="AJ413" i="37" s="1"/>
  <c r="AT41" i="37"/>
  <c r="AT113" i="37" s="1"/>
  <c r="AO41" i="37"/>
  <c r="AX41" i="37" s="1"/>
  <c r="AX113" i="37" s="1"/>
  <c r="AX197" i="37" s="1"/>
  <c r="AX269" i="37" s="1"/>
  <c r="AX341" i="37" s="1"/>
  <c r="AX413" i="37" s="1"/>
  <c r="AH41" i="37"/>
  <c r="AH113" i="37" s="1"/>
  <c r="AH197" i="37" s="1"/>
  <c r="AH269" i="37" s="1"/>
  <c r="AH341" i="37" s="1"/>
  <c r="AH413" i="37" s="1"/>
  <c r="AS41" i="37"/>
  <c r="AS113" i="37" s="1"/>
  <c r="AS413" i="37" s="1"/>
  <c r="AL41" i="37"/>
  <c r="AL113" i="37" s="1"/>
  <c r="AL197" i="37" s="1"/>
  <c r="AL269" i="37" s="1"/>
  <c r="AL341" i="37" s="1"/>
  <c r="AL413" i="37" s="1"/>
  <c r="AT21" i="37"/>
  <c r="AT93" i="37" s="1"/>
  <c r="AK21" i="37"/>
  <c r="AK93" i="37" s="1"/>
  <c r="BB21" i="37"/>
  <c r="BB93" i="37" s="1"/>
  <c r="AS21" i="37"/>
  <c r="AS93" i="37" s="1"/>
  <c r="AS393" i="37" s="1"/>
  <c r="AO21" i="37"/>
  <c r="AX21" i="37" s="1"/>
  <c r="AX93" i="37" s="1"/>
  <c r="AX177" i="37" s="1"/>
  <c r="AX249" i="37" s="1"/>
  <c r="AX321" i="37" s="1"/>
  <c r="AX393" i="37" s="1"/>
  <c r="AJ21" i="37"/>
  <c r="AJ93" i="37" s="1"/>
  <c r="AJ177" i="37" s="1"/>
  <c r="AJ249" i="37" s="1"/>
  <c r="AJ321" i="37" s="1"/>
  <c r="AJ393" i="37" s="1"/>
  <c r="BA21" i="37"/>
  <c r="BA93" i="37" s="1"/>
  <c r="AR21" i="37"/>
  <c r="AR93" i="37" s="1"/>
  <c r="AR393" i="37" s="1"/>
  <c r="AN21" i="37"/>
  <c r="AN93" i="37" s="1"/>
  <c r="AN177" i="37" s="1"/>
  <c r="AN249" i="37" s="1"/>
  <c r="AN321" i="37" s="1"/>
  <c r="AN393" i="37" s="1"/>
  <c r="AI21" i="37"/>
  <c r="AU21" i="37"/>
  <c r="AU93" i="37" s="1"/>
  <c r="AU393" i="37" s="1"/>
  <c r="AQ21" i="37"/>
  <c r="AQ93" i="37" s="1"/>
  <c r="AQ393" i="37" s="1"/>
  <c r="AL21" i="37"/>
  <c r="AL93" i="37" s="1"/>
  <c r="AL177" i="37" s="1"/>
  <c r="AL249" i="37" s="1"/>
  <c r="AL321" i="37" s="1"/>
  <c r="AL393" i="37" s="1"/>
  <c r="AH21" i="37"/>
  <c r="AH93" i="37" s="1"/>
  <c r="AH177" i="37" s="1"/>
  <c r="AH249" i="37" s="1"/>
  <c r="AH321" i="37" s="1"/>
  <c r="AH393" i="37" s="1"/>
  <c r="AU31" i="37"/>
  <c r="AU103" i="37" s="1"/>
  <c r="AU403" i="37" s="1"/>
  <c r="AQ31" i="37"/>
  <c r="AQ103" i="37" s="1"/>
  <c r="AQ403" i="37" s="1"/>
  <c r="AL31" i="37"/>
  <c r="AL103" i="37" s="1"/>
  <c r="AL187" i="37" s="1"/>
  <c r="AL259" i="37" s="1"/>
  <c r="AL331" i="37" s="1"/>
  <c r="AL403" i="37" s="1"/>
  <c r="AH31" i="37"/>
  <c r="AH103" i="37" s="1"/>
  <c r="AH187" i="37" s="1"/>
  <c r="AH259" i="37" s="1"/>
  <c r="AH331" i="37" s="1"/>
  <c r="AH403" i="37" s="1"/>
  <c r="AT31" i="37"/>
  <c r="AT103" i="37" s="1"/>
  <c r="AK31" i="37"/>
  <c r="AK103" i="37" s="1"/>
  <c r="BB31" i="37"/>
  <c r="BB103" i="37" s="1"/>
  <c r="AS31" i="37"/>
  <c r="AS103" i="37" s="1"/>
  <c r="AS403" i="37" s="1"/>
  <c r="AO31" i="37"/>
  <c r="AX31" i="37" s="1"/>
  <c r="AX103" i="37" s="1"/>
  <c r="AX187" i="37" s="1"/>
  <c r="AX259" i="37" s="1"/>
  <c r="AX331" i="37" s="1"/>
  <c r="AX403" i="37" s="1"/>
  <c r="AJ31" i="37"/>
  <c r="AJ103" i="37" s="1"/>
  <c r="AJ187" i="37" s="1"/>
  <c r="AJ259" i="37" s="1"/>
  <c r="AJ331" i="37" s="1"/>
  <c r="AJ403" i="37" s="1"/>
  <c r="BA31" i="37"/>
  <c r="BA103" i="37" s="1"/>
  <c r="AR31" i="37"/>
  <c r="AR103" i="37" s="1"/>
  <c r="AR403" i="37" s="1"/>
  <c r="AN31" i="37"/>
  <c r="AN103" i="37" s="1"/>
  <c r="AN187" i="37" s="1"/>
  <c r="AN259" i="37" s="1"/>
  <c r="AN331" i="37" s="1"/>
  <c r="AN403" i="37" s="1"/>
  <c r="AI31" i="37"/>
  <c r="AU20" i="37"/>
  <c r="AU92" i="37" s="1"/>
  <c r="AU392" i="37" s="1"/>
  <c r="AQ20" i="37"/>
  <c r="AQ92" i="37" s="1"/>
  <c r="AQ392" i="37" s="1"/>
  <c r="AL20" i="37"/>
  <c r="AL92" i="37" s="1"/>
  <c r="AL176" i="37" s="1"/>
  <c r="AL248" i="37" s="1"/>
  <c r="AL320" i="37" s="1"/>
  <c r="AL392" i="37" s="1"/>
  <c r="AH20" i="37"/>
  <c r="AH92" i="37" s="1"/>
  <c r="AH176" i="37" s="1"/>
  <c r="AH248" i="37" s="1"/>
  <c r="AH320" i="37" s="1"/>
  <c r="AH392" i="37" s="1"/>
  <c r="AT20" i="37"/>
  <c r="AT92" i="37" s="1"/>
  <c r="AK20" i="37"/>
  <c r="AK92" i="37" s="1"/>
  <c r="BB20" i="37"/>
  <c r="BB92" i="37" s="1"/>
  <c r="AS20" i="37"/>
  <c r="AS92" i="37" s="1"/>
  <c r="AS392" i="37" s="1"/>
  <c r="AO20" i="37"/>
  <c r="AX20" i="37" s="1"/>
  <c r="AX92" i="37" s="1"/>
  <c r="AX176" i="37" s="1"/>
  <c r="AX248" i="37" s="1"/>
  <c r="AX320" i="37" s="1"/>
  <c r="AX392" i="37" s="1"/>
  <c r="AJ20" i="37"/>
  <c r="AJ92" i="37" s="1"/>
  <c r="AJ176" i="37" s="1"/>
  <c r="AJ248" i="37" s="1"/>
  <c r="AJ320" i="37" s="1"/>
  <c r="AJ392" i="37" s="1"/>
  <c r="BA20" i="37"/>
  <c r="BA92" i="37" s="1"/>
  <c r="AR20" i="37"/>
  <c r="AR92" i="37" s="1"/>
  <c r="AR392" i="37" s="1"/>
  <c r="AN20" i="37"/>
  <c r="AN92" i="37" s="1"/>
  <c r="AN176" i="37" s="1"/>
  <c r="AN248" i="37" s="1"/>
  <c r="AN320" i="37" s="1"/>
  <c r="AN392" i="37" s="1"/>
  <c r="AI20" i="37"/>
  <c r="AI102" i="11"/>
  <c r="AI186" i="11" s="1"/>
  <c r="AI258" i="11" s="1"/>
  <c r="AI330" i="11" s="1"/>
  <c r="AI402" i="11" s="1"/>
  <c r="AV30" i="11"/>
  <c r="AV102" i="11" s="1"/>
  <c r="AV186" i="11" s="1"/>
  <c r="AV258" i="11" s="1"/>
  <c r="AV330" i="11" s="1"/>
  <c r="AV402" i="11" s="1"/>
  <c r="AI110" i="11"/>
  <c r="AI194" i="11" s="1"/>
  <c r="AI266" i="11" s="1"/>
  <c r="AI338" i="11" s="1"/>
  <c r="AI410" i="11" s="1"/>
  <c r="AV38" i="11"/>
  <c r="AV110" i="11" s="1"/>
  <c r="AV194" i="11" s="1"/>
  <c r="AV266" i="11" s="1"/>
  <c r="AV338" i="11" s="1"/>
  <c r="AV410" i="11" s="1"/>
  <c r="AI118" i="11"/>
  <c r="AI202" i="11" s="1"/>
  <c r="AI274" i="11" s="1"/>
  <c r="AI346" i="11" s="1"/>
  <c r="AI418" i="11" s="1"/>
  <c r="AV46" i="11"/>
  <c r="AV118" i="11" s="1"/>
  <c r="AV202" i="11" s="1"/>
  <c r="AV274" i="11" s="1"/>
  <c r="AV346" i="11" s="1"/>
  <c r="AV418" i="11" s="1"/>
  <c r="AI126" i="11"/>
  <c r="AI210" i="11" s="1"/>
  <c r="AI282" i="11" s="1"/>
  <c r="AI354" i="11" s="1"/>
  <c r="AI426" i="11" s="1"/>
  <c r="AV54" i="11"/>
  <c r="AV126" i="11" s="1"/>
  <c r="AV210" i="11" s="1"/>
  <c r="AV282" i="11" s="1"/>
  <c r="AV354" i="11" s="1"/>
  <c r="AV426" i="11" s="1"/>
  <c r="AI134" i="11"/>
  <c r="AI218" i="11" s="1"/>
  <c r="AI290" i="11" s="1"/>
  <c r="AI362" i="11" s="1"/>
  <c r="AI434" i="11" s="1"/>
  <c r="AV62" i="11"/>
  <c r="AV134" i="11" s="1"/>
  <c r="AV218" i="11" s="1"/>
  <c r="AV290" i="11" s="1"/>
  <c r="AV362" i="11" s="1"/>
  <c r="AV434" i="11" s="1"/>
  <c r="AI142" i="11"/>
  <c r="AI226" i="11" s="1"/>
  <c r="AI298" i="11" s="1"/>
  <c r="AI370" i="11" s="1"/>
  <c r="AI442" i="11" s="1"/>
  <c r="AV70" i="11"/>
  <c r="AV142" i="11" s="1"/>
  <c r="AV226" i="11" s="1"/>
  <c r="AV298" i="11" s="1"/>
  <c r="AV370" i="11" s="1"/>
  <c r="AV442" i="11" s="1"/>
  <c r="AI150" i="11"/>
  <c r="AI234" i="11" s="1"/>
  <c r="AI306" i="11" s="1"/>
  <c r="AI378" i="11" s="1"/>
  <c r="AI450" i="11" s="1"/>
  <c r="AV78" i="11"/>
  <c r="AV150" i="11" s="1"/>
  <c r="AV234" i="11" s="1"/>
  <c r="AV306" i="11" s="1"/>
  <c r="AV378" i="11" s="1"/>
  <c r="AV450" i="11" s="1"/>
  <c r="BA74" i="38"/>
  <c r="BA146" i="38" s="1"/>
  <c r="AR74" i="38"/>
  <c r="AR146" i="38" s="1"/>
  <c r="AR446" i="38" s="1"/>
  <c r="AN74" i="38"/>
  <c r="AN146" i="38" s="1"/>
  <c r="AN230" i="38" s="1"/>
  <c r="AN302" i="38" s="1"/>
  <c r="AN374" i="38" s="1"/>
  <c r="AN446" i="38" s="1"/>
  <c r="AI74" i="38"/>
  <c r="AQ74" i="38"/>
  <c r="AQ146" i="38" s="1"/>
  <c r="AQ446" i="38" s="1"/>
  <c r="AK74" i="38"/>
  <c r="AK146" i="38" s="1"/>
  <c r="AK230" i="38" s="1"/>
  <c r="AK302" i="38" s="1"/>
  <c r="AK374" i="38" s="1"/>
  <c r="AK446" i="38" s="1"/>
  <c r="BB74" i="38"/>
  <c r="BB146" i="38" s="1"/>
  <c r="AU74" i="38"/>
  <c r="AU146" i="38" s="1"/>
  <c r="AU446" i="38" s="1"/>
  <c r="AJ74" i="38"/>
  <c r="AJ146" i="38" s="1"/>
  <c r="AJ230" i="38" s="1"/>
  <c r="AT74" i="38"/>
  <c r="AT146" i="38" s="1"/>
  <c r="AO74" i="38"/>
  <c r="AX74" i="38" s="1"/>
  <c r="AX146" i="38" s="1"/>
  <c r="AX230" i="38" s="1"/>
  <c r="AX302" i="38" s="1"/>
  <c r="AX374" i="38" s="1"/>
  <c r="AX446" i="38" s="1"/>
  <c r="AH74" i="38"/>
  <c r="AH146" i="38" s="1"/>
  <c r="AH230" i="38" s="1"/>
  <c r="AH302" i="38" s="1"/>
  <c r="AH374" i="38" s="1"/>
  <c r="AH446" i="38" s="1"/>
  <c r="AS74" i="38"/>
  <c r="AS146" i="38" s="1"/>
  <c r="AS446" i="38" s="1"/>
  <c r="AL74" i="38"/>
  <c r="AL146" i="38" s="1"/>
  <c r="AL230" i="38" s="1"/>
  <c r="AL302" i="38" s="1"/>
  <c r="AL374" i="38" s="1"/>
  <c r="AL446" i="38" s="1"/>
  <c r="BA76" i="38"/>
  <c r="BA148" i="38" s="1"/>
  <c r="AR76" i="38"/>
  <c r="AR148" i="38" s="1"/>
  <c r="AR448" i="38" s="1"/>
  <c r="AN76" i="38"/>
  <c r="AN148" i="38" s="1"/>
  <c r="AN232" i="38" s="1"/>
  <c r="AN304" i="38" s="1"/>
  <c r="AN376" i="38" s="1"/>
  <c r="AN448" i="38" s="1"/>
  <c r="AI76" i="38"/>
  <c r="AT76" i="38"/>
  <c r="AT148" i="38" s="1"/>
  <c r="AO76" i="38"/>
  <c r="AX76" i="38" s="1"/>
  <c r="AX148" i="38" s="1"/>
  <c r="AX232" i="38" s="1"/>
  <c r="AX304" i="38" s="1"/>
  <c r="AX376" i="38" s="1"/>
  <c r="AX448" i="38" s="1"/>
  <c r="AH76" i="38"/>
  <c r="AH148" i="38" s="1"/>
  <c r="AH232" i="38" s="1"/>
  <c r="AH304" i="38" s="1"/>
  <c r="AH376" i="38" s="1"/>
  <c r="AH448" i="38" s="1"/>
  <c r="AS76" i="38"/>
  <c r="AS148" i="38" s="1"/>
  <c r="AS448" i="38" s="1"/>
  <c r="AL76" i="38"/>
  <c r="AL148" i="38" s="1"/>
  <c r="AL232" i="38" s="1"/>
  <c r="AL304" i="38" s="1"/>
  <c r="AL376" i="38" s="1"/>
  <c r="AL448" i="38" s="1"/>
  <c r="AQ76" i="38"/>
  <c r="AQ148" i="38" s="1"/>
  <c r="AQ448" i="38" s="1"/>
  <c r="AK76" i="38"/>
  <c r="AK148" i="38" s="1"/>
  <c r="AK232" i="38" s="1"/>
  <c r="AK304" i="38" s="1"/>
  <c r="AK376" i="38" s="1"/>
  <c r="AK448" i="38" s="1"/>
  <c r="BB76" i="38"/>
  <c r="BB148" i="38" s="1"/>
  <c r="AU76" i="38"/>
  <c r="AU148" i="38" s="1"/>
  <c r="AU448" i="38" s="1"/>
  <c r="AJ76" i="38"/>
  <c r="AJ148" i="38" s="1"/>
  <c r="AJ232" i="38" s="1"/>
  <c r="BA69" i="38"/>
  <c r="BA141" i="38" s="1"/>
  <c r="AR69" i="38"/>
  <c r="AR141" i="38" s="1"/>
  <c r="AR441" i="38" s="1"/>
  <c r="AN69" i="38"/>
  <c r="AN141" i="38" s="1"/>
  <c r="AN225" i="38" s="1"/>
  <c r="AN297" i="38" s="1"/>
  <c r="AN369" i="38" s="1"/>
  <c r="AN441" i="38" s="1"/>
  <c r="AI69" i="38"/>
  <c r="AU69" i="38"/>
  <c r="AU141" i="38" s="1"/>
  <c r="AU441" i="38" s="1"/>
  <c r="AQ69" i="38"/>
  <c r="AQ141" i="38" s="1"/>
  <c r="AQ441" i="38" s="1"/>
  <c r="AL69" i="38"/>
  <c r="AL141" i="38" s="1"/>
  <c r="AL225" i="38" s="1"/>
  <c r="AL297" i="38" s="1"/>
  <c r="AL369" i="38" s="1"/>
  <c r="AL441" i="38" s="1"/>
  <c r="AH69" i="38"/>
  <c r="AH141" i="38" s="1"/>
  <c r="AH225" i="38" s="1"/>
  <c r="AH297" i="38" s="1"/>
  <c r="AH369" i="38" s="1"/>
  <c r="AH441" i="38" s="1"/>
  <c r="AT69" i="38"/>
  <c r="AT141" i="38" s="1"/>
  <c r="AK69" i="38"/>
  <c r="AK141" i="38" s="1"/>
  <c r="AK225" i="38" s="1"/>
  <c r="AK297" i="38" s="1"/>
  <c r="AK369" i="38" s="1"/>
  <c r="AK441" i="38" s="1"/>
  <c r="BB69" i="38"/>
  <c r="BB141" i="38" s="1"/>
  <c r="AS69" i="38"/>
  <c r="AS141" i="38" s="1"/>
  <c r="AS441" i="38" s="1"/>
  <c r="AO69" i="38"/>
  <c r="AJ69" i="38"/>
  <c r="AJ141" i="38" s="1"/>
  <c r="AJ225" i="38" s="1"/>
  <c r="BA61" i="38"/>
  <c r="BA133" i="38" s="1"/>
  <c r="AR61" i="38"/>
  <c r="AR133" i="38" s="1"/>
  <c r="AR433" i="38" s="1"/>
  <c r="AN61" i="38"/>
  <c r="AN133" i="38" s="1"/>
  <c r="AN217" i="38" s="1"/>
  <c r="AN289" i="38" s="1"/>
  <c r="AN361" i="38" s="1"/>
  <c r="AN433" i="38" s="1"/>
  <c r="AI61" i="38"/>
  <c r="AU61" i="38"/>
  <c r="AU133" i="38" s="1"/>
  <c r="AU433" i="38" s="1"/>
  <c r="AQ61" i="38"/>
  <c r="AQ133" i="38" s="1"/>
  <c r="AQ433" i="38" s="1"/>
  <c r="AL61" i="38"/>
  <c r="AL133" i="38" s="1"/>
  <c r="AL217" i="38" s="1"/>
  <c r="AL289" i="38" s="1"/>
  <c r="AL361" i="38" s="1"/>
  <c r="AL433" i="38" s="1"/>
  <c r="AH61" i="38"/>
  <c r="AH133" i="38" s="1"/>
  <c r="AH217" i="38" s="1"/>
  <c r="AH289" i="38" s="1"/>
  <c r="AH361" i="38" s="1"/>
  <c r="AH433" i="38" s="1"/>
  <c r="AT61" i="38"/>
  <c r="AT133" i="38" s="1"/>
  <c r="AK61" i="38"/>
  <c r="AK133" i="38" s="1"/>
  <c r="AK217" i="38" s="1"/>
  <c r="AK289" i="38" s="1"/>
  <c r="AK361" i="38" s="1"/>
  <c r="AK433" i="38" s="1"/>
  <c r="BB61" i="38"/>
  <c r="BB133" i="38" s="1"/>
  <c r="AS61" i="38"/>
  <c r="AS133" i="38" s="1"/>
  <c r="AS433" i="38" s="1"/>
  <c r="AO61" i="38"/>
  <c r="AJ61" i="38"/>
  <c r="AJ133" i="38" s="1"/>
  <c r="AJ217" i="38" s="1"/>
  <c r="BA53" i="38"/>
  <c r="BA125" i="38" s="1"/>
  <c r="AR53" i="38"/>
  <c r="AR125" i="38" s="1"/>
  <c r="AR425" i="38" s="1"/>
  <c r="AN53" i="38"/>
  <c r="AN125" i="38" s="1"/>
  <c r="AN209" i="38" s="1"/>
  <c r="AN281" i="38" s="1"/>
  <c r="AN353" i="38" s="1"/>
  <c r="AN425" i="38" s="1"/>
  <c r="AI53" i="38"/>
  <c r="AU53" i="38"/>
  <c r="AU125" i="38" s="1"/>
  <c r="AU425" i="38" s="1"/>
  <c r="AQ53" i="38"/>
  <c r="AQ125" i="38" s="1"/>
  <c r="AQ425" i="38" s="1"/>
  <c r="AL53" i="38"/>
  <c r="AL125" i="38" s="1"/>
  <c r="AL209" i="38" s="1"/>
  <c r="AL281" i="38" s="1"/>
  <c r="AL353" i="38" s="1"/>
  <c r="AL425" i="38" s="1"/>
  <c r="AH53" i="38"/>
  <c r="AH125" i="38" s="1"/>
  <c r="AH209" i="38" s="1"/>
  <c r="AH281" i="38" s="1"/>
  <c r="AH353" i="38" s="1"/>
  <c r="AH425" i="38" s="1"/>
  <c r="AT53" i="38"/>
  <c r="AT125" i="38" s="1"/>
  <c r="AK53" i="38"/>
  <c r="AK125" i="38" s="1"/>
  <c r="AK209" i="38" s="1"/>
  <c r="AK281" i="38" s="1"/>
  <c r="AK353" i="38" s="1"/>
  <c r="AK425" i="38" s="1"/>
  <c r="BB53" i="38"/>
  <c r="BB125" i="38" s="1"/>
  <c r="AS53" i="38"/>
  <c r="AS125" i="38" s="1"/>
  <c r="AS425" i="38" s="1"/>
  <c r="AO53" i="38"/>
  <c r="AJ53" i="38"/>
  <c r="AJ125" i="38" s="1"/>
  <c r="AJ209" i="38" s="1"/>
  <c r="BA45" i="38"/>
  <c r="BA117" i="38" s="1"/>
  <c r="AR45" i="38"/>
  <c r="AR117" i="38" s="1"/>
  <c r="AR417" i="38" s="1"/>
  <c r="AN45" i="38"/>
  <c r="AN117" i="38" s="1"/>
  <c r="AN201" i="38" s="1"/>
  <c r="AN273" i="38" s="1"/>
  <c r="AN345" i="38" s="1"/>
  <c r="AN417" i="38" s="1"/>
  <c r="AI45" i="38"/>
  <c r="AU45" i="38"/>
  <c r="AU117" i="38" s="1"/>
  <c r="AU417" i="38" s="1"/>
  <c r="AQ45" i="38"/>
  <c r="AQ117" i="38" s="1"/>
  <c r="AQ417" i="38" s="1"/>
  <c r="AL45" i="38"/>
  <c r="AL117" i="38" s="1"/>
  <c r="AL201" i="38" s="1"/>
  <c r="AL273" i="38" s="1"/>
  <c r="AL345" i="38" s="1"/>
  <c r="AL417" i="38" s="1"/>
  <c r="AH45" i="38"/>
  <c r="AH117" i="38" s="1"/>
  <c r="AH201" i="38" s="1"/>
  <c r="AH273" i="38" s="1"/>
  <c r="AH345" i="38" s="1"/>
  <c r="AH417" i="38" s="1"/>
  <c r="AT45" i="38"/>
  <c r="AT117" i="38" s="1"/>
  <c r="AK45" i="38"/>
  <c r="AK117" i="38" s="1"/>
  <c r="AK201" i="38" s="1"/>
  <c r="AK273" i="38" s="1"/>
  <c r="AK345" i="38" s="1"/>
  <c r="AK417" i="38" s="1"/>
  <c r="BB45" i="38"/>
  <c r="BB117" i="38" s="1"/>
  <c r="AS45" i="38"/>
  <c r="AS117" i="38" s="1"/>
  <c r="AS417" i="38" s="1"/>
  <c r="AO45" i="38"/>
  <c r="AJ45" i="38"/>
  <c r="AJ117" i="38" s="1"/>
  <c r="AJ201" i="38" s="1"/>
  <c r="BA37" i="38"/>
  <c r="BA109" i="38" s="1"/>
  <c r="AR37" i="38"/>
  <c r="AR109" i="38" s="1"/>
  <c r="AR409" i="38" s="1"/>
  <c r="AN37" i="38"/>
  <c r="AN109" i="38" s="1"/>
  <c r="AN193" i="38" s="1"/>
  <c r="AN265" i="38" s="1"/>
  <c r="AN337" i="38" s="1"/>
  <c r="AN409" i="38" s="1"/>
  <c r="AI37" i="38"/>
  <c r="AU37" i="38"/>
  <c r="AU109" i="38" s="1"/>
  <c r="AU409" i="38" s="1"/>
  <c r="AQ37" i="38"/>
  <c r="AQ109" i="38" s="1"/>
  <c r="AQ409" i="38" s="1"/>
  <c r="AL37" i="38"/>
  <c r="AL109" i="38" s="1"/>
  <c r="AL193" i="38" s="1"/>
  <c r="AL265" i="38" s="1"/>
  <c r="AL337" i="38" s="1"/>
  <c r="AL409" i="38" s="1"/>
  <c r="AH37" i="38"/>
  <c r="AH109" i="38" s="1"/>
  <c r="AH193" i="38" s="1"/>
  <c r="AH265" i="38" s="1"/>
  <c r="AH337" i="38" s="1"/>
  <c r="AH409" i="38" s="1"/>
  <c r="AT37" i="38"/>
  <c r="AT109" i="38" s="1"/>
  <c r="AK37" i="38"/>
  <c r="AK109" i="38" s="1"/>
  <c r="AK193" i="38" s="1"/>
  <c r="AK265" i="38" s="1"/>
  <c r="AK337" i="38" s="1"/>
  <c r="AK409" i="38" s="1"/>
  <c r="BB37" i="38"/>
  <c r="BB109" i="38" s="1"/>
  <c r="AS37" i="38"/>
  <c r="AS109" i="38" s="1"/>
  <c r="AS409" i="38" s="1"/>
  <c r="AO37" i="38"/>
  <c r="AJ37" i="38"/>
  <c r="AJ109" i="38" s="1"/>
  <c r="AJ193" i="38" s="1"/>
  <c r="BA29" i="38"/>
  <c r="BA101" i="38" s="1"/>
  <c r="AR29" i="38"/>
  <c r="AR101" i="38" s="1"/>
  <c r="AR401" i="38" s="1"/>
  <c r="AN29" i="38"/>
  <c r="AN101" i="38" s="1"/>
  <c r="AN185" i="38" s="1"/>
  <c r="AN257" i="38" s="1"/>
  <c r="AN329" i="38" s="1"/>
  <c r="AN401" i="38" s="1"/>
  <c r="AI29" i="38"/>
  <c r="AU29" i="38"/>
  <c r="AU101" i="38" s="1"/>
  <c r="AU401" i="38" s="1"/>
  <c r="AQ29" i="38"/>
  <c r="AQ101" i="38" s="1"/>
  <c r="AQ401" i="38" s="1"/>
  <c r="AL29" i="38"/>
  <c r="AL101" i="38" s="1"/>
  <c r="AL185" i="38" s="1"/>
  <c r="AL257" i="38" s="1"/>
  <c r="AL329" i="38" s="1"/>
  <c r="AL401" i="38" s="1"/>
  <c r="AH29" i="38"/>
  <c r="AH101" i="38" s="1"/>
  <c r="AH185" i="38" s="1"/>
  <c r="AH257" i="38" s="1"/>
  <c r="AH329" i="38" s="1"/>
  <c r="AH401" i="38" s="1"/>
  <c r="AT29" i="38"/>
  <c r="AT101" i="38" s="1"/>
  <c r="AK29" i="38"/>
  <c r="AK101" i="38" s="1"/>
  <c r="AK185" i="38" s="1"/>
  <c r="AK257" i="38" s="1"/>
  <c r="AK329" i="38" s="1"/>
  <c r="AK401" i="38" s="1"/>
  <c r="BB29" i="38"/>
  <c r="BB101" i="38" s="1"/>
  <c r="AS29" i="38"/>
  <c r="AS101" i="38" s="1"/>
  <c r="AS401" i="38" s="1"/>
  <c r="AO29" i="38"/>
  <c r="AJ29" i="38"/>
  <c r="AJ101" i="38" s="1"/>
  <c r="AJ185" i="38" s="1"/>
  <c r="BB22" i="36"/>
  <c r="BB94" i="36" s="1"/>
  <c r="AS22" i="36"/>
  <c r="AS94" i="36" s="1"/>
  <c r="AS394" i="36" s="1"/>
  <c r="AO22" i="36"/>
  <c r="AJ22" i="36"/>
  <c r="AJ94" i="36" s="1"/>
  <c r="AJ178" i="36" s="1"/>
  <c r="AJ250" i="36" s="1"/>
  <c r="AJ322" i="36" s="1"/>
  <c r="AJ394" i="36" s="1"/>
  <c r="BA22" i="36"/>
  <c r="BA94" i="36" s="1"/>
  <c r="AR22" i="36"/>
  <c r="AR94" i="36" s="1"/>
  <c r="AR394" i="36" s="1"/>
  <c r="AN22" i="36"/>
  <c r="AN94" i="36" s="1"/>
  <c r="AN178" i="36" s="1"/>
  <c r="AN250" i="36" s="1"/>
  <c r="AN322" i="36" s="1"/>
  <c r="AN394" i="36" s="1"/>
  <c r="AI22" i="36"/>
  <c r="AU22" i="36"/>
  <c r="AU94" i="36" s="1"/>
  <c r="AU394" i="36" s="1"/>
  <c r="AQ22" i="36"/>
  <c r="AQ94" i="36" s="1"/>
  <c r="AQ394" i="36" s="1"/>
  <c r="AL22" i="36"/>
  <c r="AL94" i="36" s="1"/>
  <c r="AL178" i="36" s="1"/>
  <c r="AL250" i="36" s="1"/>
  <c r="AL322" i="36" s="1"/>
  <c r="AL394" i="36" s="1"/>
  <c r="AH22" i="36"/>
  <c r="AH94" i="36" s="1"/>
  <c r="AH178" i="36" s="1"/>
  <c r="AH250" i="36" s="1"/>
  <c r="AH322" i="36" s="1"/>
  <c r="AH394" i="36" s="1"/>
  <c r="AT22" i="36"/>
  <c r="AT94" i="36" s="1"/>
  <c r="AT394" i="36" s="1"/>
  <c r="AK22" i="36"/>
  <c r="AK94" i="36" s="1"/>
  <c r="AK178" i="36" s="1"/>
  <c r="AU81" i="36"/>
  <c r="AU153" i="36" s="1"/>
  <c r="AU453" i="36" s="1"/>
  <c r="AQ81" i="36"/>
  <c r="AQ153" i="36" s="1"/>
  <c r="AQ453" i="36" s="1"/>
  <c r="AL81" i="36"/>
  <c r="AL153" i="36" s="1"/>
  <c r="AL237" i="36" s="1"/>
  <c r="AL309" i="36" s="1"/>
  <c r="AL381" i="36" s="1"/>
  <c r="AL453" i="36" s="1"/>
  <c r="AH81" i="36"/>
  <c r="AH153" i="36" s="1"/>
  <c r="AH237" i="36" s="1"/>
  <c r="AH309" i="36" s="1"/>
  <c r="AH381" i="36" s="1"/>
  <c r="AH453" i="36" s="1"/>
  <c r="AT81" i="36"/>
  <c r="AT153" i="36" s="1"/>
  <c r="AT453" i="36" s="1"/>
  <c r="AK81" i="36"/>
  <c r="AK153" i="36" s="1"/>
  <c r="AK237" i="36" s="1"/>
  <c r="BB81" i="36"/>
  <c r="BB153" i="36" s="1"/>
  <c r="AS81" i="36"/>
  <c r="AS153" i="36" s="1"/>
  <c r="AS453" i="36" s="1"/>
  <c r="AO81" i="36"/>
  <c r="AJ81" i="36"/>
  <c r="AJ153" i="36" s="1"/>
  <c r="AJ237" i="36" s="1"/>
  <c r="AJ309" i="36" s="1"/>
  <c r="AJ381" i="36" s="1"/>
  <c r="AJ453" i="36" s="1"/>
  <c r="BA81" i="36"/>
  <c r="BA153" i="36" s="1"/>
  <c r="AR81" i="36"/>
  <c r="AR153" i="36" s="1"/>
  <c r="AR453" i="36" s="1"/>
  <c r="AN81" i="36"/>
  <c r="AN153" i="36" s="1"/>
  <c r="AN237" i="36" s="1"/>
  <c r="AN309" i="36" s="1"/>
  <c r="AN381" i="36" s="1"/>
  <c r="AN453" i="36" s="1"/>
  <c r="AI81" i="36"/>
  <c r="AU73" i="36"/>
  <c r="AU145" i="36" s="1"/>
  <c r="AU445" i="36" s="1"/>
  <c r="AQ73" i="36"/>
  <c r="AQ145" i="36" s="1"/>
  <c r="AQ445" i="36" s="1"/>
  <c r="AL73" i="36"/>
  <c r="AL145" i="36" s="1"/>
  <c r="AL229" i="36" s="1"/>
  <c r="AL301" i="36" s="1"/>
  <c r="AL373" i="36" s="1"/>
  <c r="AL445" i="36" s="1"/>
  <c r="AH73" i="36"/>
  <c r="AH145" i="36" s="1"/>
  <c r="AH229" i="36" s="1"/>
  <c r="AH301" i="36" s="1"/>
  <c r="AH373" i="36" s="1"/>
  <c r="AH445" i="36" s="1"/>
  <c r="AT73" i="36"/>
  <c r="AT145" i="36" s="1"/>
  <c r="AT445" i="36" s="1"/>
  <c r="AK73" i="36"/>
  <c r="AK145" i="36" s="1"/>
  <c r="AK229" i="36" s="1"/>
  <c r="BB73" i="36"/>
  <c r="BB145" i="36" s="1"/>
  <c r="AS73" i="36"/>
  <c r="AS145" i="36" s="1"/>
  <c r="AS445" i="36" s="1"/>
  <c r="AO73" i="36"/>
  <c r="AJ73" i="36"/>
  <c r="AJ145" i="36" s="1"/>
  <c r="AJ229" i="36" s="1"/>
  <c r="AJ301" i="36" s="1"/>
  <c r="AJ373" i="36" s="1"/>
  <c r="AJ445" i="36" s="1"/>
  <c r="BA73" i="36"/>
  <c r="BA145" i="36" s="1"/>
  <c r="AR73" i="36"/>
  <c r="AR145" i="36" s="1"/>
  <c r="AR445" i="36" s="1"/>
  <c r="AN73" i="36"/>
  <c r="AN145" i="36" s="1"/>
  <c r="AN229" i="36" s="1"/>
  <c r="AN301" i="36" s="1"/>
  <c r="AN373" i="36" s="1"/>
  <c r="AN445" i="36" s="1"/>
  <c r="AI73" i="36"/>
  <c r="AU65" i="36"/>
  <c r="AU137" i="36" s="1"/>
  <c r="AU437" i="36" s="1"/>
  <c r="AQ65" i="36"/>
  <c r="AQ137" i="36" s="1"/>
  <c r="AQ437" i="36" s="1"/>
  <c r="AL65" i="36"/>
  <c r="AL137" i="36" s="1"/>
  <c r="AL221" i="36" s="1"/>
  <c r="AL293" i="36" s="1"/>
  <c r="AL365" i="36" s="1"/>
  <c r="AL437" i="36" s="1"/>
  <c r="AH65" i="36"/>
  <c r="AH137" i="36" s="1"/>
  <c r="AH221" i="36" s="1"/>
  <c r="AH293" i="36" s="1"/>
  <c r="AH365" i="36" s="1"/>
  <c r="AH437" i="36" s="1"/>
  <c r="AT65" i="36"/>
  <c r="AT137" i="36" s="1"/>
  <c r="AT437" i="36" s="1"/>
  <c r="AK65" i="36"/>
  <c r="AK137" i="36" s="1"/>
  <c r="AK221" i="36" s="1"/>
  <c r="BB65" i="36"/>
  <c r="BB137" i="36" s="1"/>
  <c r="AS65" i="36"/>
  <c r="AS137" i="36" s="1"/>
  <c r="AS437" i="36" s="1"/>
  <c r="AO65" i="36"/>
  <c r="AJ65" i="36"/>
  <c r="AJ137" i="36" s="1"/>
  <c r="AJ221" i="36" s="1"/>
  <c r="AJ293" i="36" s="1"/>
  <c r="AJ365" i="36" s="1"/>
  <c r="AJ437" i="36" s="1"/>
  <c r="BA65" i="36"/>
  <c r="BA137" i="36" s="1"/>
  <c r="AR65" i="36"/>
  <c r="AR137" i="36" s="1"/>
  <c r="AR437" i="36" s="1"/>
  <c r="AN65" i="36"/>
  <c r="AN137" i="36" s="1"/>
  <c r="AN221" i="36" s="1"/>
  <c r="AN293" i="36" s="1"/>
  <c r="AN365" i="36" s="1"/>
  <c r="AN437" i="36" s="1"/>
  <c r="AI65" i="36"/>
  <c r="AV14" i="11"/>
  <c r="AV86" i="11" s="1"/>
  <c r="AV170" i="11" s="1"/>
  <c r="AV242" i="11" s="1"/>
  <c r="AV314" i="11" s="1"/>
  <c r="AV386" i="11" s="1"/>
  <c r="AI86" i="11"/>
  <c r="AI170" i="11" s="1"/>
  <c r="AI242" i="11" s="1"/>
  <c r="AI314" i="11" s="1"/>
  <c r="AI386" i="11" s="1"/>
  <c r="AI140" i="11"/>
  <c r="AI224" i="11" s="1"/>
  <c r="AI296" i="11" s="1"/>
  <c r="AI368" i="11" s="1"/>
  <c r="AI440" i="11" s="1"/>
  <c r="AV68" i="11"/>
  <c r="AV140" i="11" s="1"/>
  <c r="AV224" i="11" s="1"/>
  <c r="AV296" i="11" s="1"/>
  <c r="AV368" i="11" s="1"/>
  <c r="AV440" i="11" s="1"/>
  <c r="AI148" i="11"/>
  <c r="AI232" i="11" s="1"/>
  <c r="AI304" i="11" s="1"/>
  <c r="AI376" i="11" s="1"/>
  <c r="AI448" i="11" s="1"/>
  <c r="AV76" i="11"/>
  <c r="AV148" i="11" s="1"/>
  <c r="AV232" i="11" s="1"/>
  <c r="AV304" i="11" s="1"/>
  <c r="AV376" i="11" s="1"/>
  <c r="AV448" i="11" s="1"/>
  <c r="AI156" i="11"/>
  <c r="AI240" i="11" s="1"/>
  <c r="AI312" i="11" s="1"/>
  <c r="AI384" i="11" s="1"/>
  <c r="AI456" i="11" s="1"/>
  <c r="AV84" i="11"/>
  <c r="AV156" i="11" s="1"/>
  <c r="AV240" i="11" s="1"/>
  <c r="AV312" i="11" s="1"/>
  <c r="AV384" i="11" s="1"/>
  <c r="AV456" i="11" s="1"/>
  <c r="AV18" i="11"/>
  <c r="AV90" i="11" s="1"/>
  <c r="AV174" i="11" s="1"/>
  <c r="AV246" i="11" s="1"/>
  <c r="AV318" i="11" s="1"/>
  <c r="AV390" i="11" s="1"/>
  <c r="AI90" i="11"/>
  <c r="AI174" i="11" s="1"/>
  <c r="AI246" i="11" s="1"/>
  <c r="AI318" i="11" s="1"/>
  <c r="AI390" i="11" s="1"/>
  <c r="AI96" i="11"/>
  <c r="AI180" i="11" s="1"/>
  <c r="AI252" i="11" s="1"/>
  <c r="AI324" i="11" s="1"/>
  <c r="AI396" i="11" s="1"/>
  <c r="AV24" i="11"/>
  <c r="AV96" i="11" s="1"/>
  <c r="AV180" i="11" s="1"/>
  <c r="AV252" i="11" s="1"/>
  <c r="AV324" i="11" s="1"/>
  <c r="AV396" i="11" s="1"/>
  <c r="AI104" i="11"/>
  <c r="AI188" i="11" s="1"/>
  <c r="AI260" i="11" s="1"/>
  <c r="AI332" i="11" s="1"/>
  <c r="AI404" i="11" s="1"/>
  <c r="AV32" i="11"/>
  <c r="AV104" i="11" s="1"/>
  <c r="AV188" i="11" s="1"/>
  <c r="AV260" i="11" s="1"/>
  <c r="AV332" i="11" s="1"/>
  <c r="AV404" i="11" s="1"/>
  <c r="AI120" i="11"/>
  <c r="AI204" i="11" s="1"/>
  <c r="AI276" i="11" s="1"/>
  <c r="AI348" i="11" s="1"/>
  <c r="AI420" i="11" s="1"/>
  <c r="AV48" i="11"/>
  <c r="AV120" i="11" s="1"/>
  <c r="AV204" i="11" s="1"/>
  <c r="AV276" i="11" s="1"/>
  <c r="AV348" i="11" s="1"/>
  <c r="AV420" i="11" s="1"/>
  <c r="AI128" i="11"/>
  <c r="AI212" i="11" s="1"/>
  <c r="AI284" i="11" s="1"/>
  <c r="AI356" i="11" s="1"/>
  <c r="AI428" i="11" s="1"/>
  <c r="AV56" i="11"/>
  <c r="AV128" i="11" s="1"/>
  <c r="AV212" i="11" s="1"/>
  <c r="AV284" i="11" s="1"/>
  <c r="AV356" i="11" s="1"/>
  <c r="AV428" i="11" s="1"/>
  <c r="AI136" i="11"/>
  <c r="AI220" i="11" s="1"/>
  <c r="AI292" i="11" s="1"/>
  <c r="AI364" i="11" s="1"/>
  <c r="AI436" i="11" s="1"/>
  <c r="AV64" i="11"/>
  <c r="AV136" i="11" s="1"/>
  <c r="AV220" i="11" s="1"/>
  <c r="AV292" i="11" s="1"/>
  <c r="AV364" i="11" s="1"/>
  <c r="AV436" i="11" s="1"/>
  <c r="AI144" i="11"/>
  <c r="AI228" i="11" s="1"/>
  <c r="AI300" i="11" s="1"/>
  <c r="AI372" i="11" s="1"/>
  <c r="AI444" i="11" s="1"/>
  <c r="AV72" i="11"/>
  <c r="AV144" i="11" s="1"/>
  <c r="AV228" i="11" s="1"/>
  <c r="AV300" i="11" s="1"/>
  <c r="AV372" i="11" s="1"/>
  <c r="AV444" i="11" s="1"/>
  <c r="AI152" i="11"/>
  <c r="AI236" i="11" s="1"/>
  <c r="AI308" i="11" s="1"/>
  <c r="AI380" i="11" s="1"/>
  <c r="AI452" i="11" s="1"/>
  <c r="AV80" i="11"/>
  <c r="AV152" i="11" s="1"/>
  <c r="AV236" i="11" s="1"/>
  <c r="AV308" i="11" s="1"/>
  <c r="AV380" i="11" s="1"/>
  <c r="AV452" i="11" s="1"/>
  <c r="AM185" i="11"/>
  <c r="AM257" i="11" s="1"/>
  <c r="AM329" i="11" s="1"/>
  <c r="AH185" i="11"/>
  <c r="AH257" i="11" s="1"/>
  <c r="AH329" i="11" s="1"/>
  <c r="AH401" i="11" s="1"/>
  <c r="AM193" i="11"/>
  <c r="AM265" i="11" s="1"/>
  <c r="AM337" i="11" s="1"/>
  <c r="AI101" i="11"/>
  <c r="AI185" i="11" s="1"/>
  <c r="AI257" i="11" s="1"/>
  <c r="AI329" i="11" s="1"/>
  <c r="AI401" i="11" s="1"/>
  <c r="AV29" i="11"/>
  <c r="AV101" i="11" s="1"/>
  <c r="AV185" i="11" s="1"/>
  <c r="AV257" i="11" s="1"/>
  <c r="AV329" i="11" s="1"/>
  <c r="AV401" i="11" s="1"/>
  <c r="AI109" i="11"/>
  <c r="AI193" i="11" s="1"/>
  <c r="AI265" i="11" s="1"/>
  <c r="AI337" i="11" s="1"/>
  <c r="AI409" i="11" s="1"/>
  <c r="AV37" i="11"/>
  <c r="AV109" i="11" s="1"/>
  <c r="AV193" i="11" s="1"/>
  <c r="AV265" i="11" s="1"/>
  <c r="AV337" i="11" s="1"/>
  <c r="AV409" i="11" s="1"/>
  <c r="AI117" i="11"/>
  <c r="AI201" i="11" s="1"/>
  <c r="AI273" i="11" s="1"/>
  <c r="AI345" i="11" s="1"/>
  <c r="AI417" i="11" s="1"/>
  <c r="AV45" i="11"/>
  <c r="AV117" i="11" s="1"/>
  <c r="AV201" i="11" s="1"/>
  <c r="AV273" i="11" s="1"/>
  <c r="AV345" i="11" s="1"/>
  <c r="AV417" i="11" s="1"/>
  <c r="AI125" i="11"/>
  <c r="AI209" i="11" s="1"/>
  <c r="AI281" i="11" s="1"/>
  <c r="AI353" i="11" s="1"/>
  <c r="AI425" i="11" s="1"/>
  <c r="AV53" i="11"/>
  <c r="AV125" i="11" s="1"/>
  <c r="AV209" i="11" s="1"/>
  <c r="AV281" i="11" s="1"/>
  <c r="AV353" i="11" s="1"/>
  <c r="AV425" i="11" s="1"/>
  <c r="AI133" i="11"/>
  <c r="AI217" i="11" s="1"/>
  <c r="AI289" i="11" s="1"/>
  <c r="AI361" i="11" s="1"/>
  <c r="AI433" i="11" s="1"/>
  <c r="AV61" i="11"/>
  <c r="AV133" i="11" s="1"/>
  <c r="AV217" i="11" s="1"/>
  <c r="AV289" i="11" s="1"/>
  <c r="AV361" i="11" s="1"/>
  <c r="AV433" i="11" s="1"/>
  <c r="AH173" i="11"/>
  <c r="AH245" i="11" s="1"/>
  <c r="AH317" i="11" s="1"/>
  <c r="AH389" i="11" s="1"/>
  <c r="AM173" i="11"/>
  <c r="AM245" i="11" s="1"/>
  <c r="AM317" i="11" s="1"/>
  <c r="AV22" i="11"/>
  <c r="AV94" i="11" s="1"/>
  <c r="AV178" i="11" s="1"/>
  <c r="AV250" i="11" s="1"/>
  <c r="AV322" i="11" s="1"/>
  <c r="AV394" i="11" s="1"/>
  <c r="AI94" i="11"/>
  <c r="AI178" i="11" s="1"/>
  <c r="AI250" i="11" s="1"/>
  <c r="AI322" i="11" s="1"/>
  <c r="AI394" i="11" s="1"/>
  <c r="AU80" i="37"/>
  <c r="AU152" i="37" s="1"/>
  <c r="AU452" i="37" s="1"/>
  <c r="AQ80" i="37"/>
  <c r="AQ152" i="37" s="1"/>
  <c r="AQ452" i="37" s="1"/>
  <c r="AL80" i="37"/>
  <c r="AL152" i="37" s="1"/>
  <c r="AL236" i="37" s="1"/>
  <c r="AL308" i="37" s="1"/>
  <c r="AL380" i="37" s="1"/>
  <c r="AL452" i="37" s="1"/>
  <c r="AH80" i="37"/>
  <c r="AH152" i="37" s="1"/>
  <c r="AH236" i="37" s="1"/>
  <c r="AH308" i="37" s="1"/>
  <c r="AH380" i="37" s="1"/>
  <c r="AH452" i="37" s="1"/>
  <c r="AT80" i="37"/>
  <c r="AT152" i="37" s="1"/>
  <c r="AK80" i="37"/>
  <c r="AK152" i="37" s="1"/>
  <c r="BB80" i="37"/>
  <c r="BB152" i="37" s="1"/>
  <c r="AS80" i="37"/>
  <c r="AS152" i="37" s="1"/>
  <c r="AS452" i="37" s="1"/>
  <c r="AO80" i="37"/>
  <c r="AJ80" i="37"/>
  <c r="AJ152" i="37" s="1"/>
  <c r="AJ236" i="37" s="1"/>
  <c r="AJ308" i="37" s="1"/>
  <c r="AJ380" i="37" s="1"/>
  <c r="AJ452" i="37" s="1"/>
  <c r="BA80" i="37"/>
  <c r="BA152" i="37" s="1"/>
  <c r="AR80" i="37"/>
  <c r="AR152" i="37" s="1"/>
  <c r="AR452" i="37" s="1"/>
  <c r="AN80" i="37"/>
  <c r="AN152" i="37" s="1"/>
  <c r="AN236" i="37" s="1"/>
  <c r="AN308" i="37" s="1"/>
  <c r="AN380" i="37" s="1"/>
  <c r="AN452" i="37" s="1"/>
  <c r="AI80" i="37"/>
  <c r="AU72" i="37"/>
  <c r="AU144" i="37" s="1"/>
  <c r="AU444" i="37" s="1"/>
  <c r="AQ72" i="37"/>
  <c r="AQ144" i="37" s="1"/>
  <c r="AQ444" i="37" s="1"/>
  <c r="AL72" i="37"/>
  <c r="AL144" i="37" s="1"/>
  <c r="AL228" i="37" s="1"/>
  <c r="AL300" i="37" s="1"/>
  <c r="AL372" i="37" s="1"/>
  <c r="AL444" i="37" s="1"/>
  <c r="AH72" i="37"/>
  <c r="AH144" i="37" s="1"/>
  <c r="AH228" i="37" s="1"/>
  <c r="AH300" i="37" s="1"/>
  <c r="AH372" i="37" s="1"/>
  <c r="AH444" i="37" s="1"/>
  <c r="AT72" i="37"/>
  <c r="AT144" i="37" s="1"/>
  <c r="AK72" i="37"/>
  <c r="AK144" i="37" s="1"/>
  <c r="BB72" i="37"/>
  <c r="BB144" i="37" s="1"/>
  <c r="AS72" i="37"/>
  <c r="AS144" i="37" s="1"/>
  <c r="AS444" i="37" s="1"/>
  <c r="AO72" i="37"/>
  <c r="AJ72" i="37"/>
  <c r="AJ144" i="37" s="1"/>
  <c r="AJ228" i="37" s="1"/>
  <c r="AJ300" i="37" s="1"/>
  <c r="AJ372" i="37" s="1"/>
  <c r="AJ444" i="37" s="1"/>
  <c r="BA72" i="37"/>
  <c r="BA144" i="37" s="1"/>
  <c r="AR72" i="37"/>
  <c r="AR144" i="37" s="1"/>
  <c r="AR444" i="37" s="1"/>
  <c r="AN72" i="37"/>
  <c r="AN144" i="37" s="1"/>
  <c r="AN228" i="37" s="1"/>
  <c r="AN300" i="37" s="1"/>
  <c r="AN372" i="37" s="1"/>
  <c r="AN444" i="37" s="1"/>
  <c r="AI72" i="37"/>
  <c r="AU64" i="37"/>
  <c r="AU136" i="37" s="1"/>
  <c r="AU436" i="37" s="1"/>
  <c r="AQ64" i="37"/>
  <c r="AQ136" i="37" s="1"/>
  <c r="AQ436" i="37" s="1"/>
  <c r="AL64" i="37"/>
  <c r="AL136" i="37" s="1"/>
  <c r="AL220" i="37" s="1"/>
  <c r="AL292" i="37" s="1"/>
  <c r="AL364" i="37" s="1"/>
  <c r="AL436" i="37" s="1"/>
  <c r="AH64" i="37"/>
  <c r="AH136" i="37" s="1"/>
  <c r="AH220" i="37" s="1"/>
  <c r="AH292" i="37" s="1"/>
  <c r="AH364" i="37" s="1"/>
  <c r="AH436" i="37" s="1"/>
  <c r="AT64" i="37"/>
  <c r="AT136" i="37" s="1"/>
  <c r="AK64" i="37"/>
  <c r="AK136" i="37" s="1"/>
  <c r="BB64" i="37"/>
  <c r="BB136" i="37" s="1"/>
  <c r="AS64" i="37"/>
  <c r="AS136" i="37" s="1"/>
  <c r="AS436" i="37" s="1"/>
  <c r="AO64" i="37"/>
  <c r="AJ64" i="37"/>
  <c r="AJ136" i="37" s="1"/>
  <c r="AJ220" i="37" s="1"/>
  <c r="AJ292" i="37" s="1"/>
  <c r="AJ364" i="37" s="1"/>
  <c r="AJ436" i="37" s="1"/>
  <c r="BA64" i="37"/>
  <c r="BA136" i="37" s="1"/>
  <c r="AR64" i="37"/>
  <c r="AR136" i="37" s="1"/>
  <c r="AR436" i="37" s="1"/>
  <c r="AN64" i="37"/>
  <c r="AN136" i="37" s="1"/>
  <c r="AN220" i="37" s="1"/>
  <c r="AN292" i="37" s="1"/>
  <c r="AN364" i="37" s="1"/>
  <c r="AN436" i="37" s="1"/>
  <c r="AI64" i="37"/>
  <c r="AU56" i="37"/>
  <c r="AU128" i="37" s="1"/>
  <c r="AU428" i="37" s="1"/>
  <c r="AQ56" i="37"/>
  <c r="AQ128" i="37" s="1"/>
  <c r="AQ428" i="37" s="1"/>
  <c r="AL56" i="37"/>
  <c r="AL128" i="37" s="1"/>
  <c r="AL212" i="37" s="1"/>
  <c r="AL284" i="37" s="1"/>
  <c r="AL356" i="37" s="1"/>
  <c r="AL428" i="37" s="1"/>
  <c r="AH56" i="37"/>
  <c r="AH128" i="37" s="1"/>
  <c r="AH212" i="37" s="1"/>
  <c r="AH284" i="37" s="1"/>
  <c r="AH356" i="37" s="1"/>
  <c r="AH428" i="37" s="1"/>
  <c r="AT56" i="37"/>
  <c r="AT128" i="37" s="1"/>
  <c r="AK56" i="37"/>
  <c r="AK128" i="37" s="1"/>
  <c r="BB56" i="37"/>
  <c r="BB128" i="37" s="1"/>
  <c r="AS56" i="37"/>
  <c r="AS128" i="37" s="1"/>
  <c r="AS428" i="37" s="1"/>
  <c r="AO56" i="37"/>
  <c r="AJ56" i="37"/>
  <c r="AJ128" i="37" s="1"/>
  <c r="AJ212" i="37" s="1"/>
  <c r="AJ284" i="37" s="1"/>
  <c r="AJ356" i="37" s="1"/>
  <c r="AJ428" i="37" s="1"/>
  <c r="BA56" i="37"/>
  <c r="BA128" i="37" s="1"/>
  <c r="AR56" i="37"/>
  <c r="AR128" i="37" s="1"/>
  <c r="AR428" i="37" s="1"/>
  <c r="AN56" i="37"/>
  <c r="AN128" i="37" s="1"/>
  <c r="AN212" i="37" s="1"/>
  <c r="AN284" i="37" s="1"/>
  <c r="AN356" i="37" s="1"/>
  <c r="AN428" i="37" s="1"/>
  <c r="AI56" i="37"/>
  <c r="AM172" i="11"/>
  <c r="AM244" i="11" s="1"/>
  <c r="AM316" i="11" s="1"/>
  <c r="AH172" i="11"/>
  <c r="AH244" i="11" s="1"/>
  <c r="AH316" i="11" s="1"/>
  <c r="AH388" i="11" s="1"/>
  <c r="AM230" i="11"/>
  <c r="AM302" i="11" s="1"/>
  <c r="AM374" i="11" s="1"/>
  <c r="AU60" i="36"/>
  <c r="AU132" i="36" s="1"/>
  <c r="AU432" i="36" s="1"/>
  <c r="AQ60" i="36"/>
  <c r="AQ132" i="36" s="1"/>
  <c r="AQ432" i="36" s="1"/>
  <c r="AL60" i="36"/>
  <c r="AL132" i="36" s="1"/>
  <c r="AL216" i="36" s="1"/>
  <c r="AL288" i="36" s="1"/>
  <c r="AL360" i="36" s="1"/>
  <c r="AL432" i="36" s="1"/>
  <c r="AH60" i="36"/>
  <c r="AH132" i="36" s="1"/>
  <c r="AH216" i="36" s="1"/>
  <c r="AH288" i="36" s="1"/>
  <c r="AH360" i="36" s="1"/>
  <c r="AH432" i="36" s="1"/>
  <c r="AT60" i="36"/>
  <c r="AT132" i="36" s="1"/>
  <c r="AT432" i="36" s="1"/>
  <c r="AK60" i="36"/>
  <c r="AK132" i="36" s="1"/>
  <c r="AK216" i="36" s="1"/>
  <c r="BB60" i="36"/>
  <c r="BB132" i="36" s="1"/>
  <c r="AS60" i="36"/>
  <c r="AS132" i="36" s="1"/>
  <c r="AS432" i="36" s="1"/>
  <c r="AO60" i="36"/>
  <c r="AX60" i="36" s="1"/>
  <c r="AX132" i="36" s="1"/>
  <c r="AJ60" i="36"/>
  <c r="AJ132" i="36" s="1"/>
  <c r="AJ216" i="36" s="1"/>
  <c r="AJ288" i="36" s="1"/>
  <c r="AJ360" i="36" s="1"/>
  <c r="AJ432" i="36" s="1"/>
  <c r="BA60" i="36"/>
  <c r="BA132" i="36" s="1"/>
  <c r="AR60" i="36"/>
  <c r="AR132" i="36" s="1"/>
  <c r="AR432" i="36" s="1"/>
  <c r="AN60" i="36"/>
  <c r="AN132" i="36" s="1"/>
  <c r="AN216" i="36" s="1"/>
  <c r="AN288" i="36" s="1"/>
  <c r="AN360" i="36" s="1"/>
  <c r="AN432" i="36" s="1"/>
  <c r="AI60" i="36"/>
  <c r="AU52" i="36"/>
  <c r="AU124" i="36" s="1"/>
  <c r="AU424" i="36" s="1"/>
  <c r="AQ52" i="36"/>
  <c r="AQ124" i="36" s="1"/>
  <c r="AQ424" i="36" s="1"/>
  <c r="AL52" i="36"/>
  <c r="AL124" i="36" s="1"/>
  <c r="AL208" i="36" s="1"/>
  <c r="AL280" i="36" s="1"/>
  <c r="AL352" i="36" s="1"/>
  <c r="AL424" i="36" s="1"/>
  <c r="AH52" i="36"/>
  <c r="AH124" i="36" s="1"/>
  <c r="AH208" i="36" s="1"/>
  <c r="AH280" i="36" s="1"/>
  <c r="AH352" i="36" s="1"/>
  <c r="AH424" i="36" s="1"/>
  <c r="AT52" i="36"/>
  <c r="AT124" i="36" s="1"/>
  <c r="AT424" i="36" s="1"/>
  <c r="AK52" i="36"/>
  <c r="AK124" i="36" s="1"/>
  <c r="AK208" i="36" s="1"/>
  <c r="BB52" i="36"/>
  <c r="BB124" i="36" s="1"/>
  <c r="AS52" i="36"/>
  <c r="AS124" i="36" s="1"/>
  <c r="AS424" i="36" s="1"/>
  <c r="AO52" i="36"/>
  <c r="AX52" i="36" s="1"/>
  <c r="AX124" i="36" s="1"/>
  <c r="AJ52" i="36"/>
  <c r="AJ124" i="36" s="1"/>
  <c r="AJ208" i="36" s="1"/>
  <c r="AJ280" i="36" s="1"/>
  <c r="AJ352" i="36" s="1"/>
  <c r="AJ424" i="36" s="1"/>
  <c r="BA52" i="36"/>
  <c r="BA124" i="36" s="1"/>
  <c r="AR52" i="36"/>
  <c r="AR124" i="36" s="1"/>
  <c r="AR424" i="36" s="1"/>
  <c r="AN52" i="36"/>
  <c r="AN124" i="36" s="1"/>
  <c r="AN208" i="36" s="1"/>
  <c r="AN280" i="36" s="1"/>
  <c r="AN352" i="36" s="1"/>
  <c r="AN424" i="36" s="1"/>
  <c r="AI52" i="36"/>
  <c r="AU44" i="36"/>
  <c r="AU116" i="36" s="1"/>
  <c r="AU416" i="36" s="1"/>
  <c r="AQ44" i="36"/>
  <c r="AQ116" i="36" s="1"/>
  <c r="AQ416" i="36" s="1"/>
  <c r="AL44" i="36"/>
  <c r="AL116" i="36" s="1"/>
  <c r="AL200" i="36" s="1"/>
  <c r="AL272" i="36" s="1"/>
  <c r="AL344" i="36" s="1"/>
  <c r="AL416" i="36" s="1"/>
  <c r="AH44" i="36"/>
  <c r="AH116" i="36" s="1"/>
  <c r="AH200" i="36" s="1"/>
  <c r="AH272" i="36" s="1"/>
  <c r="AH344" i="36" s="1"/>
  <c r="AH416" i="36" s="1"/>
  <c r="AT44" i="36"/>
  <c r="AT116" i="36" s="1"/>
  <c r="AT416" i="36" s="1"/>
  <c r="AK44" i="36"/>
  <c r="AK116" i="36" s="1"/>
  <c r="AK200" i="36" s="1"/>
  <c r="BB44" i="36"/>
  <c r="BB116" i="36" s="1"/>
  <c r="AS44" i="36"/>
  <c r="AS116" i="36" s="1"/>
  <c r="AS416" i="36" s="1"/>
  <c r="AO44" i="36"/>
  <c r="AX44" i="36" s="1"/>
  <c r="AX116" i="36" s="1"/>
  <c r="AJ44" i="36"/>
  <c r="AJ116" i="36" s="1"/>
  <c r="AJ200" i="36" s="1"/>
  <c r="AJ272" i="36" s="1"/>
  <c r="AJ344" i="36" s="1"/>
  <c r="AJ416" i="36" s="1"/>
  <c r="BA44" i="36"/>
  <c r="BA116" i="36" s="1"/>
  <c r="AR44" i="36"/>
  <c r="AR116" i="36" s="1"/>
  <c r="AR416" i="36" s="1"/>
  <c r="AN44" i="36"/>
  <c r="AN116" i="36" s="1"/>
  <c r="AN200" i="36" s="1"/>
  <c r="AN272" i="36" s="1"/>
  <c r="AN344" i="36" s="1"/>
  <c r="AN416" i="36" s="1"/>
  <c r="AI44" i="36"/>
  <c r="AU36" i="36"/>
  <c r="AU108" i="36" s="1"/>
  <c r="AU408" i="36" s="1"/>
  <c r="AQ36" i="36"/>
  <c r="AQ108" i="36" s="1"/>
  <c r="AQ408" i="36" s="1"/>
  <c r="AL36" i="36"/>
  <c r="AL108" i="36" s="1"/>
  <c r="AL192" i="36" s="1"/>
  <c r="AL264" i="36" s="1"/>
  <c r="AL336" i="36" s="1"/>
  <c r="AL408" i="36" s="1"/>
  <c r="AH36" i="36"/>
  <c r="AH108" i="36" s="1"/>
  <c r="AH192" i="36" s="1"/>
  <c r="AH264" i="36" s="1"/>
  <c r="AH336" i="36" s="1"/>
  <c r="AH408" i="36" s="1"/>
  <c r="AT36" i="36"/>
  <c r="AT108" i="36" s="1"/>
  <c r="AT408" i="36" s="1"/>
  <c r="AK36" i="36"/>
  <c r="AK108" i="36" s="1"/>
  <c r="AK192" i="36" s="1"/>
  <c r="BB36" i="36"/>
  <c r="BB108" i="36" s="1"/>
  <c r="AS36" i="36"/>
  <c r="AS108" i="36" s="1"/>
  <c r="AS408" i="36" s="1"/>
  <c r="AO36" i="36"/>
  <c r="AX36" i="36" s="1"/>
  <c r="AX108" i="36" s="1"/>
  <c r="AJ36" i="36"/>
  <c r="AJ108" i="36" s="1"/>
  <c r="AJ192" i="36" s="1"/>
  <c r="AJ264" i="36" s="1"/>
  <c r="AJ336" i="36" s="1"/>
  <c r="AJ408" i="36" s="1"/>
  <c r="BA36" i="36"/>
  <c r="BA108" i="36" s="1"/>
  <c r="AR36" i="36"/>
  <c r="AR108" i="36" s="1"/>
  <c r="AR408" i="36" s="1"/>
  <c r="AN36" i="36"/>
  <c r="AN108" i="36" s="1"/>
  <c r="AN192" i="36" s="1"/>
  <c r="AN264" i="36" s="1"/>
  <c r="AN336" i="36" s="1"/>
  <c r="AN408" i="36" s="1"/>
  <c r="AI36" i="36"/>
  <c r="AU28" i="36"/>
  <c r="AU100" i="36" s="1"/>
  <c r="AU400" i="36" s="1"/>
  <c r="AQ28" i="36"/>
  <c r="AQ100" i="36" s="1"/>
  <c r="AQ400" i="36" s="1"/>
  <c r="AL28" i="36"/>
  <c r="AL100" i="36" s="1"/>
  <c r="AL184" i="36" s="1"/>
  <c r="AL256" i="36" s="1"/>
  <c r="AL328" i="36" s="1"/>
  <c r="AL400" i="36" s="1"/>
  <c r="AH28" i="36"/>
  <c r="AH100" i="36" s="1"/>
  <c r="AH184" i="36" s="1"/>
  <c r="AH256" i="36" s="1"/>
  <c r="AH328" i="36" s="1"/>
  <c r="AH400" i="36" s="1"/>
  <c r="AT28" i="36"/>
  <c r="AT100" i="36" s="1"/>
  <c r="AT400" i="36" s="1"/>
  <c r="AK28" i="36"/>
  <c r="AK100" i="36" s="1"/>
  <c r="AK184" i="36" s="1"/>
  <c r="BB28" i="36"/>
  <c r="BB100" i="36" s="1"/>
  <c r="AS28" i="36"/>
  <c r="AS100" i="36" s="1"/>
  <c r="AS400" i="36" s="1"/>
  <c r="AO28" i="36"/>
  <c r="AX28" i="36" s="1"/>
  <c r="AX100" i="36" s="1"/>
  <c r="AJ28" i="36"/>
  <c r="AJ100" i="36" s="1"/>
  <c r="AJ184" i="36" s="1"/>
  <c r="AJ256" i="36" s="1"/>
  <c r="AJ328" i="36" s="1"/>
  <c r="AJ400" i="36" s="1"/>
  <c r="BA28" i="36"/>
  <c r="BA100" i="36" s="1"/>
  <c r="AR28" i="36"/>
  <c r="AR100" i="36" s="1"/>
  <c r="AR400" i="36" s="1"/>
  <c r="AN28" i="36"/>
  <c r="AN100" i="36" s="1"/>
  <c r="AN184" i="36" s="1"/>
  <c r="AN256" i="36" s="1"/>
  <c r="AN328" i="36" s="1"/>
  <c r="AN400" i="36" s="1"/>
  <c r="AI28" i="36"/>
  <c r="AM176" i="11"/>
  <c r="AM248" i="11" s="1"/>
  <c r="AM320" i="11" s="1"/>
  <c r="AH176" i="11"/>
  <c r="AH248" i="11" s="1"/>
  <c r="AH320" i="11" s="1"/>
  <c r="AH392" i="11" s="1"/>
  <c r="AM183" i="11"/>
  <c r="AM255" i="11" s="1"/>
  <c r="AM327" i="11" s="1"/>
  <c r="AH183" i="11"/>
  <c r="AH255" i="11" s="1"/>
  <c r="AH327" i="11" s="1"/>
  <c r="AH399" i="11" s="1"/>
  <c r="AM191" i="11"/>
  <c r="AM263" i="11" s="1"/>
  <c r="AM335" i="11" s="1"/>
  <c r="AM199" i="11"/>
  <c r="AM271" i="11" s="1"/>
  <c r="AM343" i="11" s="1"/>
  <c r="AM207" i="11"/>
  <c r="AM279" i="11" s="1"/>
  <c r="AM351" i="11" s="1"/>
  <c r="AM215" i="11"/>
  <c r="AM287" i="11" s="1"/>
  <c r="AM359" i="11" s="1"/>
  <c r="AM223" i="11"/>
  <c r="AM295" i="11" s="1"/>
  <c r="AM367" i="11" s="1"/>
  <c r="AM231" i="11"/>
  <c r="AM303" i="11" s="1"/>
  <c r="AM375" i="11" s="1"/>
  <c r="AM239" i="11"/>
  <c r="AM311" i="11" s="1"/>
  <c r="AM383" i="11" s="1"/>
  <c r="AM196" i="11"/>
  <c r="AM268" i="11" s="1"/>
  <c r="AM340" i="11" s="1"/>
  <c r="AM192" i="11"/>
  <c r="AM264" i="11" s="1"/>
  <c r="AM336" i="11" s="1"/>
  <c r="AM208" i="11"/>
  <c r="AM280" i="11" s="1"/>
  <c r="AM352" i="11" s="1"/>
  <c r="AM216" i="11"/>
  <c r="AM288" i="11" s="1"/>
  <c r="AM360" i="11" s="1"/>
  <c r="AX69" i="11"/>
  <c r="AX141" i="11" s="1"/>
  <c r="AX225" i="11" s="1"/>
  <c r="AX297" i="11" s="1"/>
  <c r="AX369" i="11" s="1"/>
  <c r="AX441" i="11" s="1"/>
  <c r="AX77" i="11"/>
  <c r="AX149" i="11" s="1"/>
  <c r="AX233" i="11" s="1"/>
  <c r="AX305" i="11" s="1"/>
  <c r="AX377" i="11" s="1"/>
  <c r="AX449" i="11" s="1"/>
  <c r="AU83" i="37"/>
  <c r="AU155" i="37" s="1"/>
  <c r="AU455" i="37" s="1"/>
  <c r="AQ83" i="37"/>
  <c r="AQ155" i="37" s="1"/>
  <c r="AQ455" i="37" s="1"/>
  <c r="AL83" i="37"/>
  <c r="AL155" i="37" s="1"/>
  <c r="AL239" i="37" s="1"/>
  <c r="AL311" i="37" s="1"/>
  <c r="AL383" i="37" s="1"/>
  <c r="AL455" i="37" s="1"/>
  <c r="AH83" i="37"/>
  <c r="AH155" i="37" s="1"/>
  <c r="AH239" i="37" s="1"/>
  <c r="AH311" i="37" s="1"/>
  <c r="AH383" i="37" s="1"/>
  <c r="AH455" i="37" s="1"/>
  <c r="AT83" i="37"/>
  <c r="AT155" i="37" s="1"/>
  <c r="AK83" i="37"/>
  <c r="AK155" i="37" s="1"/>
  <c r="BB83" i="37"/>
  <c r="BB155" i="37" s="1"/>
  <c r="AS83" i="37"/>
  <c r="AS155" i="37" s="1"/>
  <c r="AS455" i="37" s="1"/>
  <c r="AO83" i="37"/>
  <c r="AX83" i="37" s="1"/>
  <c r="AX155" i="37" s="1"/>
  <c r="AX239" i="37" s="1"/>
  <c r="AX311" i="37" s="1"/>
  <c r="AX383" i="37" s="1"/>
  <c r="AX455" i="37" s="1"/>
  <c r="AJ83" i="37"/>
  <c r="AJ155" i="37" s="1"/>
  <c r="AJ239" i="37" s="1"/>
  <c r="AJ311" i="37" s="1"/>
  <c r="AJ383" i="37" s="1"/>
  <c r="AJ455" i="37" s="1"/>
  <c r="BA83" i="37"/>
  <c r="BA155" i="37" s="1"/>
  <c r="AR83" i="37"/>
  <c r="AR155" i="37" s="1"/>
  <c r="AR455" i="37" s="1"/>
  <c r="AN83" i="37"/>
  <c r="AN155" i="37" s="1"/>
  <c r="AN239" i="37" s="1"/>
  <c r="AN311" i="37" s="1"/>
  <c r="AN383" i="37" s="1"/>
  <c r="AN455" i="37" s="1"/>
  <c r="AI83" i="37"/>
  <c r="AU75" i="37"/>
  <c r="AU147" i="37" s="1"/>
  <c r="AU447" i="37" s="1"/>
  <c r="AQ75" i="37"/>
  <c r="AQ147" i="37" s="1"/>
  <c r="AQ447" i="37" s="1"/>
  <c r="AL75" i="37"/>
  <c r="AL147" i="37" s="1"/>
  <c r="AL231" i="37" s="1"/>
  <c r="AL303" i="37" s="1"/>
  <c r="AL375" i="37" s="1"/>
  <c r="AL447" i="37" s="1"/>
  <c r="AH75" i="37"/>
  <c r="AH147" i="37" s="1"/>
  <c r="AH231" i="37" s="1"/>
  <c r="AH303" i="37" s="1"/>
  <c r="AH375" i="37" s="1"/>
  <c r="AH447" i="37" s="1"/>
  <c r="AT75" i="37"/>
  <c r="AT147" i="37" s="1"/>
  <c r="AK75" i="37"/>
  <c r="AK147" i="37" s="1"/>
  <c r="BB75" i="37"/>
  <c r="BB147" i="37" s="1"/>
  <c r="AS75" i="37"/>
  <c r="AS147" i="37" s="1"/>
  <c r="AS447" i="37" s="1"/>
  <c r="AO75" i="37"/>
  <c r="AX75" i="37" s="1"/>
  <c r="AX147" i="37" s="1"/>
  <c r="AX231" i="37" s="1"/>
  <c r="AX303" i="37" s="1"/>
  <c r="AX375" i="37" s="1"/>
  <c r="AX447" i="37" s="1"/>
  <c r="AJ75" i="37"/>
  <c r="AJ147" i="37" s="1"/>
  <c r="AJ231" i="37" s="1"/>
  <c r="AJ303" i="37" s="1"/>
  <c r="AJ375" i="37" s="1"/>
  <c r="AJ447" i="37" s="1"/>
  <c r="BA75" i="37"/>
  <c r="BA147" i="37" s="1"/>
  <c r="AR75" i="37"/>
  <c r="AR147" i="37" s="1"/>
  <c r="AR447" i="37" s="1"/>
  <c r="AN75" i="37"/>
  <c r="AN147" i="37" s="1"/>
  <c r="AN231" i="37" s="1"/>
  <c r="AN303" i="37" s="1"/>
  <c r="AN375" i="37" s="1"/>
  <c r="AN447" i="37" s="1"/>
  <c r="AI75" i="37"/>
  <c r="AU67" i="37"/>
  <c r="AU139" i="37" s="1"/>
  <c r="AU439" i="37" s="1"/>
  <c r="AQ67" i="37"/>
  <c r="AQ139" i="37" s="1"/>
  <c r="AQ439" i="37" s="1"/>
  <c r="AL67" i="37"/>
  <c r="AL139" i="37" s="1"/>
  <c r="AL223" i="37" s="1"/>
  <c r="AL295" i="37" s="1"/>
  <c r="AL367" i="37" s="1"/>
  <c r="AL439" i="37" s="1"/>
  <c r="AH67" i="37"/>
  <c r="AH139" i="37" s="1"/>
  <c r="AH223" i="37" s="1"/>
  <c r="AH295" i="37" s="1"/>
  <c r="AH367" i="37" s="1"/>
  <c r="AH439" i="37" s="1"/>
  <c r="AT67" i="37"/>
  <c r="AT139" i="37" s="1"/>
  <c r="AK67" i="37"/>
  <c r="AK139" i="37" s="1"/>
  <c r="BB67" i="37"/>
  <c r="BB139" i="37" s="1"/>
  <c r="AS67" i="37"/>
  <c r="AS139" i="37" s="1"/>
  <c r="AS439" i="37" s="1"/>
  <c r="AO67" i="37"/>
  <c r="AX67" i="37" s="1"/>
  <c r="AX139" i="37" s="1"/>
  <c r="AX223" i="37" s="1"/>
  <c r="AX295" i="37" s="1"/>
  <c r="AX367" i="37" s="1"/>
  <c r="AX439" i="37" s="1"/>
  <c r="AJ67" i="37"/>
  <c r="AJ139" i="37" s="1"/>
  <c r="AJ223" i="37" s="1"/>
  <c r="AJ295" i="37" s="1"/>
  <c r="AJ367" i="37" s="1"/>
  <c r="AJ439" i="37" s="1"/>
  <c r="BA67" i="37"/>
  <c r="BA139" i="37" s="1"/>
  <c r="AR67" i="37"/>
  <c r="AR139" i="37" s="1"/>
  <c r="AR439" i="37" s="1"/>
  <c r="AN67" i="37"/>
  <c r="AN139" i="37" s="1"/>
  <c r="AN223" i="37" s="1"/>
  <c r="AN295" i="37" s="1"/>
  <c r="AN367" i="37" s="1"/>
  <c r="AN439" i="37" s="1"/>
  <c r="AI67" i="37"/>
  <c r="AU59" i="37"/>
  <c r="AU131" i="37" s="1"/>
  <c r="AU431" i="37" s="1"/>
  <c r="AQ59" i="37"/>
  <c r="AQ131" i="37" s="1"/>
  <c r="AQ431" i="37" s="1"/>
  <c r="AL59" i="37"/>
  <c r="AL131" i="37" s="1"/>
  <c r="AL215" i="37" s="1"/>
  <c r="AL287" i="37" s="1"/>
  <c r="AL359" i="37" s="1"/>
  <c r="AL431" i="37" s="1"/>
  <c r="AH59" i="37"/>
  <c r="AH131" i="37" s="1"/>
  <c r="AH215" i="37" s="1"/>
  <c r="AH287" i="37" s="1"/>
  <c r="AH359" i="37" s="1"/>
  <c r="AH431" i="37" s="1"/>
  <c r="AT59" i="37"/>
  <c r="AT131" i="37" s="1"/>
  <c r="AK59" i="37"/>
  <c r="AK131" i="37" s="1"/>
  <c r="BB59" i="37"/>
  <c r="BB131" i="37" s="1"/>
  <c r="AS59" i="37"/>
  <c r="AS131" i="37" s="1"/>
  <c r="AS431" i="37" s="1"/>
  <c r="AO59" i="37"/>
  <c r="AX59" i="37" s="1"/>
  <c r="AX131" i="37" s="1"/>
  <c r="AX215" i="37" s="1"/>
  <c r="AX287" i="37" s="1"/>
  <c r="AX359" i="37" s="1"/>
  <c r="AX431" i="37" s="1"/>
  <c r="AJ59" i="37"/>
  <c r="AJ131" i="37" s="1"/>
  <c r="AJ215" i="37" s="1"/>
  <c r="AJ287" i="37" s="1"/>
  <c r="AJ359" i="37" s="1"/>
  <c r="AJ431" i="37" s="1"/>
  <c r="BA59" i="37"/>
  <c r="BA131" i="37" s="1"/>
  <c r="AR59" i="37"/>
  <c r="AR131" i="37" s="1"/>
  <c r="AR431" i="37" s="1"/>
  <c r="AN59" i="37"/>
  <c r="AN131" i="37" s="1"/>
  <c r="AN215" i="37" s="1"/>
  <c r="AN287" i="37" s="1"/>
  <c r="AN359" i="37" s="1"/>
  <c r="AN431" i="37" s="1"/>
  <c r="AI59" i="37"/>
  <c r="AU51" i="37"/>
  <c r="AU123" i="37" s="1"/>
  <c r="AU423" i="37" s="1"/>
  <c r="AQ51" i="37"/>
  <c r="AQ123" i="37" s="1"/>
  <c r="AQ423" i="37" s="1"/>
  <c r="AL51" i="37"/>
  <c r="AL123" i="37" s="1"/>
  <c r="AL207" i="37" s="1"/>
  <c r="AL279" i="37" s="1"/>
  <c r="AL351" i="37" s="1"/>
  <c r="AL423" i="37" s="1"/>
  <c r="AH51" i="37"/>
  <c r="AH123" i="37" s="1"/>
  <c r="AH207" i="37" s="1"/>
  <c r="AH279" i="37" s="1"/>
  <c r="AH351" i="37" s="1"/>
  <c r="AH423" i="37" s="1"/>
  <c r="AT51" i="37"/>
  <c r="AT123" i="37" s="1"/>
  <c r="AK51" i="37"/>
  <c r="AK123" i="37" s="1"/>
  <c r="BB51" i="37"/>
  <c r="BB123" i="37" s="1"/>
  <c r="AS51" i="37"/>
  <c r="AS123" i="37" s="1"/>
  <c r="AS423" i="37" s="1"/>
  <c r="AO51" i="37"/>
  <c r="AX51" i="37" s="1"/>
  <c r="AX123" i="37" s="1"/>
  <c r="AX207" i="37" s="1"/>
  <c r="AX279" i="37" s="1"/>
  <c r="AX351" i="37" s="1"/>
  <c r="AX423" i="37" s="1"/>
  <c r="AJ51" i="37"/>
  <c r="AJ123" i="37" s="1"/>
  <c r="AJ207" i="37" s="1"/>
  <c r="AJ279" i="37" s="1"/>
  <c r="AJ351" i="37" s="1"/>
  <c r="AJ423" i="37" s="1"/>
  <c r="BA51" i="37"/>
  <c r="BA123" i="37" s="1"/>
  <c r="AR51" i="37"/>
  <c r="AR123" i="37" s="1"/>
  <c r="AR423" i="37" s="1"/>
  <c r="AN51" i="37"/>
  <c r="AN123" i="37" s="1"/>
  <c r="AN207" i="37" s="1"/>
  <c r="AN279" i="37" s="1"/>
  <c r="AN351" i="37" s="1"/>
  <c r="AN423" i="37" s="1"/>
  <c r="AI51" i="37"/>
  <c r="BB22" i="37"/>
  <c r="BB94" i="37" s="1"/>
  <c r="AS22" i="37"/>
  <c r="AS94" i="37" s="1"/>
  <c r="AS394" i="37" s="1"/>
  <c r="AO22" i="37"/>
  <c r="AX22" i="37" s="1"/>
  <c r="AX94" i="37" s="1"/>
  <c r="AX178" i="37" s="1"/>
  <c r="AX250" i="37" s="1"/>
  <c r="AX322" i="37" s="1"/>
  <c r="AX394" i="37" s="1"/>
  <c r="AJ22" i="37"/>
  <c r="AJ94" i="37" s="1"/>
  <c r="AJ178" i="37" s="1"/>
  <c r="AJ250" i="37" s="1"/>
  <c r="AJ322" i="37" s="1"/>
  <c r="AJ394" i="37" s="1"/>
  <c r="BA22" i="37"/>
  <c r="BA94" i="37" s="1"/>
  <c r="AR22" i="37"/>
  <c r="AR94" i="37" s="1"/>
  <c r="AR394" i="37" s="1"/>
  <c r="AN22" i="37"/>
  <c r="AN94" i="37" s="1"/>
  <c r="AN178" i="37" s="1"/>
  <c r="AN250" i="37" s="1"/>
  <c r="AN322" i="37" s="1"/>
  <c r="AN394" i="37" s="1"/>
  <c r="AI22" i="37"/>
  <c r="AU22" i="37"/>
  <c r="AU94" i="37" s="1"/>
  <c r="AU394" i="37" s="1"/>
  <c r="AQ22" i="37"/>
  <c r="AQ94" i="37" s="1"/>
  <c r="AQ394" i="37" s="1"/>
  <c r="AL22" i="37"/>
  <c r="AL94" i="37" s="1"/>
  <c r="AL178" i="37" s="1"/>
  <c r="AL250" i="37" s="1"/>
  <c r="AL322" i="37" s="1"/>
  <c r="AL394" i="37" s="1"/>
  <c r="AH22" i="37"/>
  <c r="AH94" i="37" s="1"/>
  <c r="AH178" i="37" s="1"/>
  <c r="AH250" i="37" s="1"/>
  <c r="AH322" i="37" s="1"/>
  <c r="AH394" i="37" s="1"/>
  <c r="AT22" i="37"/>
  <c r="AT94" i="37" s="1"/>
  <c r="AK22" i="37"/>
  <c r="AK94" i="37" s="1"/>
  <c r="BA43" i="37"/>
  <c r="BA115" i="37" s="1"/>
  <c r="AR43" i="37"/>
  <c r="AR115" i="37" s="1"/>
  <c r="AR415" i="37" s="1"/>
  <c r="AN43" i="37"/>
  <c r="AN115" i="37" s="1"/>
  <c r="AN199" i="37" s="1"/>
  <c r="AN271" i="37" s="1"/>
  <c r="AN343" i="37" s="1"/>
  <c r="AN415" i="37" s="1"/>
  <c r="AI43" i="37"/>
  <c r="AT43" i="37"/>
  <c r="AT115" i="37" s="1"/>
  <c r="AO43" i="37"/>
  <c r="AX43" i="37" s="1"/>
  <c r="AX115" i="37" s="1"/>
  <c r="AX199" i="37" s="1"/>
  <c r="AX271" i="37" s="1"/>
  <c r="AX343" i="37" s="1"/>
  <c r="AX415" i="37" s="1"/>
  <c r="AH43" i="37"/>
  <c r="AH115" i="37" s="1"/>
  <c r="AH199" i="37" s="1"/>
  <c r="AH271" i="37" s="1"/>
  <c r="AH343" i="37" s="1"/>
  <c r="AH415" i="37" s="1"/>
  <c r="AS43" i="37"/>
  <c r="AS115" i="37" s="1"/>
  <c r="AS415" i="37" s="1"/>
  <c r="AL43" i="37"/>
  <c r="AL115" i="37" s="1"/>
  <c r="AL199" i="37" s="1"/>
  <c r="AL271" i="37" s="1"/>
  <c r="AL343" i="37" s="1"/>
  <c r="AL415" i="37" s="1"/>
  <c r="AQ43" i="37"/>
  <c r="AQ115" i="37" s="1"/>
  <c r="AQ415" i="37" s="1"/>
  <c r="AK43" i="37"/>
  <c r="AK115" i="37" s="1"/>
  <c r="BB43" i="37"/>
  <c r="BB115" i="37" s="1"/>
  <c r="AU43" i="37"/>
  <c r="AU115" i="37" s="1"/>
  <c r="AU415" i="37" s="1"/>
  <c r="AJ43" i="37"/>
  <c r="AJ115" i="37" s="1"/>
  <c r="AJ199" i="37" s="1"/>
  <c r="AJ271" i="37" s="1"/>
  <c r="AJ343" i="37" s="1"/>
  <c r="AJ415" i="37" s="1"/>
  <c r="AU29" i="37"/>
  <c r="AU101" i="37" s="1"/>
  <c r="AU401" i="37" s="1"/>
  <c r="AQ29" i="37"/>
  <c r="AQ101" i="37" s="1"/>
  <c r="AQ401" i="37" s="1"/>
  <c r="AL29" i="37"/>
  <c r="AL101" i="37" s="1"/>
  <c r="AL185" i="37" s="1"/>
  <c r="AL257" i="37" s="1"/>
  <c r="AL329" i="37" s="1"/>
  <c r="AL401" i="37" s="1"/>
  <c r="AH29" i="37"/>
  <c r="AH101" i="37" s="1"/>
  <c r="AH185" i="37" s="1"/>
  <c r="AH257" i="37" s="1"/>
  <c r="AH329" i="37" s="1"/>
  <c r="AH401" i="37" s="1"/>
  <c r="AT29" i="37"/>
  <c r="AT101" i="37" s="1"/>
  <c r="AK29" i="37"/>
  <c r="AK101" i="37" s="1"/>
  <c r="BB29" i="37"/>
  <c r="BB101" i="37" s="1"/>
  <c r="AS29" i="37"/>
  <c r="AS101" i="37" s="1"/>
  <c r="AS401" i="37" s="1"/>
  <c r="AO29" i="37"/>
  <c r="AX29" i="37" s="1"/>
  <c r="AX101" i="37" s="1"/>
  <c r="AX185" i="37" s="1"/>
  <c r="AX257" i="37" s="1"/>
  <c r="AX329" i="37" s="1"/>
  <c r="AX401" i="37" s="1"/>
  <c r="AJ29" i="37"/>
  <c r="AJ101" i="37" s="1"/>
  <c r="AJ185" i="37" s="1"/>
  <c r="AJ257" i="37" s="1"/>
  <c r="AJ329" i="37" s="1"/>
  <c r="AJ401" i="37" s="1"/>
  <c r="BA29" i="37"/>
  <c r="BA101" i="37" s="1"/>
  <c r="AR29" i="37"/>
  <c r="AR101" i="37" s="1"/>
  <c r="AR401" i="37" s="1"/>
  <c r="AN29" i="37"/>
  <c r="AN101" i="37" s="1"/>
  <c r="AN185" i="37" s="1"/>
  <c r="AN257" i="37" s="1"/>
  <c r="AN329" i="37" s="1"/>
  <c r="AN401" i="37" s="1"/>
  <c r="AI29" i="37"/>
  <c r="BA44" i="37"/>
  <c r="BA116" i="37" s="1"/>
  <c r="AR44" i="37"/>
  <c r="AR116" i="37" s="1"/>
  <c r="AR416" i="37" s="1"/>
  <c r="AN44" i="37"/>
  <c r="AN116" i="37" s="1"/>
  <c r="AN200" i="37" s="1"/>
  <c r="AN272" i="37" s="1"/>
  <c r="AN344" i="37" s="1"/>
  <c r="AN416" i="37" s="1"/>
  <c r="AI44" i="37"/>
  <c r="BB44" i="37"/>
  <c r="BB116" i="37" s="1"/>
  <c r="AU44" i="37"/>
  <c r="AU116" i="37" s="1"/>
  <c r="AU416" i="37" s="1"/>
  <c r="AJ44" i="37"/>
  <c r="AJ116" i="37" s="1"/>
  <c r="AJ200" i="37" s="1"/>
  <c r="AJ272" i="37" s="1"/>
  <c r="AJ344" i="37" s="1"/>
  <c r="AJ416" i="37" s="1"/>
  <c r="AT44" i="37"/>
  <c r="AT116" i="37" s="1"/>
  <c r="AO44" i="37"/>
  <c r="AX44" i="37" s="1"/>
  <c r="AX116" i="37" s="1"/>
  <c r="AX200" i="37" s="1"/>
  <c r="AX272" i="37" s="1"/>
  <c r="AX344" i="37" s="1"/>
  <c r="AX416" i="37" s="1"/>
  <c r="AH44" i="37"/>
  <c r="AH116" i="37" s="1"/>
  <c r="AH200" i="37" s="1"/>
  <c r="AH272" i="37" s="1"/>
  <c r="AH344" i="37" s="1"/>
  <c r="AH416" i="37" s="1"/>
  <c r="AS44" i="37"/>
  <c r="AS116" i="37" s="1"/>
  <c r="AS416" i="37" s="1"/>
  <c r="AL44" i="37"/>
  <c r="AL116" i="37" s="1"/>
  <c r="AL200" i="37" s="1"/>
  <c r="AL272" i="37" s="1"/>
  <c r="AL344" i="37" s="1"/>
  <c r="AL416" i="37" s="1"/>
  <c r="AQ44" i="37"/>
  <c r="AQ116" i="37" s="1"/>
  <c r="AQ416" i="37" s="1"/>
  <c r="AK44" i="37"/>
  <c r="AK116" i="37" s="1"/>
  <c r="AI98" i="11"/>
  <c r="AI182" i="11" s="1"/>
  <c r="AI254" i="11" s="1"/>
  <c r="AI326" i="11" s="1"/>
  <c r="AI398" i="11" s="1"/>
  <c r="AV26" i="11"/>
  <c r="AV98" i="11" s="1"/>
  <c r="AV182" i="11" s="1"/>
  <c r="AV254" i="11" s="1"/>
  <c r="AV326" i="11" s="1"/>
  <c r="AV398" i="11" s="1"/>
  <c r="AI106" i="11"/>
  <c r="AI190" i="11" s="1"/>
  <c r="AI262" i="11" s="1"/>
  <c r="AI334" i="11" s="1"/>
  <c r="AI406" i="11" s="1"/>
  <c r="AV34" i="11"/>
  <c r="AV106" i="11" s="1"/>
  <c r="AV190" i="11" s="1"/>
  <c r="AV262" i="11" s="1"/>
  <c r="AV334" i="11" s="1"/>
  <c r="AV406" i="11" s="1"/>
  <c r="AI114" i="11"/>
  <c r="AI198" i="11" s="1"/>
  <c r="AI270" i="11" s="1"/>
  <c r="AI342" i="11" s="1"/>
  <c r="AI414" i="11" s="1"/>
  <c r="AV42" i="11"/>
  <c r="AV114" i="11" s="1"/>
  <c r="AV198" i="11" s="1"/>
  <c r="AV270" i="11" s="1"/>
  <c r="AV342" i="11" s="1"/>
  <c r="AV414" i="11" s="1"/>
  <c r="AI122" i="11"/>
  <c r="AI206" i="11" s="1"/>
  <c r="AI278" i="11" s="1"/>
  <c r="AI350" i="11" s="1"/>
  <c r="AI422" i="11" s="1"/>
  <c r="AV50" i="11"/>
  <c r="AV122" i="11" s="1"/>
  <c r="AV206" i="11" s="1"/>
  <c r="AV278" i="11" s="1"/>
  <c r="AV350" i="11" s="1"/>
  <c r="AV422" i="11" s="1"/>
  <c r="AI130" i="11"/>
  <c r="AI214" i="11" s="1"/>
  <c r="AI286" i="11" s="1"/>
  <c r="AI358" i="11" s="1"/>
  <c r="AI430" i="11" s="1"/>
  <c r="AV58" i="11"/>
  <c r="AV130" i="11" s="1"/>
  <c r="AV214" i="11" s="1"/>
  <c r="AV286" i="11" s="1"/>
  <c r="AV358" i="11" s="1"/>
  <c r="AV430" i="11" s="1"/>
  <c r="AI138" i="11"/>
  <c r="AI222" i="11" s="1"/>
  <c r="AI294" i="11" s="1"/>
  <c r="AI366" i="11" s="1"/>
  <c r="AI438" i="11" s="1"/>
  <c r="AV66" i="11"/>
  <c r="AV138" i="11" s="1"/>
  <c r="AV222" i="11" s="1"/>
  <c r="AV294" i="11" s="1"/>
  <c r="AV366" i="11" s="1"/>
  <c r="AV438" i="11" s="1"/>
  <c r="AI154" i="11"/>
  <c r="AI238" i="11" s="1"/>
  <c r="AI310" i="11" s="1"/>
  <c r="AI382" i="11" s="1"/>
  <c r="AI454" i="11" s="1"/>
  <c r="AV82" i="11"/>
  <c r="AV154" i="11" s="1"/>
  <c r="AV238" i="11" s="1"/>
  <c r="AV310" i="11" s="1"/>
  <c r="AV382" i="11" s="1"/>
  <c r="AV454" i="11" s="1"/>
  <c r="AH177" i="11"/>
  <c r="AH249" i="11" s="1"/>
  <c r="AH321" i="11" s="1"/>
  <c r="AH393" i="11" s="1"/>
  <c r="AM177" i="11"/>
  <c r="AM249" i="11" s="1"/>
  <c r="AM321" i="11" s="1"/>
  <c r="AU83" i="38"/>
  <c r="AU155" i="38" s="1"/>
  <c r="AU455" i="38" s="1"/>
  <c r="AQ83" i="38"/>
  <c r="AQ155" i="38" s="1"/>
  <c r="AQ455" i="38" s="1"/>
  <c r="AL83" i="38"/>
  <c r="AL155" i="38" s="1"/>
  <c r="AL239" i="38" s="1"/>
  <c r="AL311" i="38" s="1"/>
  <c r="AL383" i="38" s="1"/>
  <c r="AL455" i="38" s="1"/>
  <c r="AH83" i="38"/>
  <c r="AH155" i="38" s="1"/>
  <c r="AH239" i="38" s="1"/>
  <c r="AH311" i="38" s="1"/>
  <c r="AH383" i="38" s="1"/>
  <c r="AH455" i="38" s="1"/>
  <c r="AT83" i="38"/>
  <c r="AT155" i="38" s="1"/>
  <c r="AK83" i="38"/>
  <c r="AK155" i="38" s="1"/>
  <c r="AK239" i="38" s="1"/>
  <c r="AK311" i="38" s="1"/>
  <c r="AK383" i="38" s="1"/>
  <c r="AK455" i="38" s="1"/>
  <c r="BB83" i="38"/>
  <c r="BB155" i="38" s="1"/>
  <c r="AS83" i="38"/>
  <c r="AS155" i="38" s="1"/>
  <c r="AS455" i="38" s="1"/>
  <c r="AO83" i="38"/>
  <c r="AX83" i="38" s="1"/>
  <c r="AX155" i="38" s="1"/>
  <c r="AX239" i="38" s="1"/>
  <c r="AX311" i="38" s="1"/>
  <c r="AX383" i="38" s="1"/>
  <c r="AX455" i="38" s="1"/>
  <c r="AJ83" i="38"/>
  <c r="AJ155" i="38" s="1"/>
  <c r="AJ239" i="38" s="1"/>
  <c r="BA83" i="38"/>
  <c r="BA155" i="38" s="1"/>
  <c r="AR83" i="38"/>
  <c r="AR155" i="38" s="1"/>
  <c r="AR455" i="38" s="1"/>
  <c r="AN83" i="38"/>
  <c r="AN155" i="38" s="1"/>
  <c r="AN239" i="38" s="1"/>
  <c r="AN311" i="38" s="1"/>
  <c r="AN383" i="38" s="1"/>
  <c r="AN455" i="38" s="1"/>
  <c r="AI83" i="38"/>
  <c r="BB19" i="38"/>
  <c r="BB91" i="38" s="1"/>
  <c r="AS19" i="38"/>
  <c r="AS91" i="38" s="1"/>
  <c r="AS391" i="38" s="1"/>
  <c r="AO19" i="38"/>
  <c r="AX19" i="38" s="1"/>
  <c r="AX91" i="38" s="1"/>
  <c r="AX175" i="38" s="1"/>
  <c r="AX247" i="38" s="1"/>
  <c r="AX319" i="38" s="1"/>
  <c r="AX391" i="38" s="1"/>
  <c r="AJ19" i="38"/>
  <c r="AJ91" i="38" s="1"/>
  <c r="AJ175" i="38" s="1"/>
  <c r="BA19" i="38"/>
  <c r="BA91" i="38" s="1"/>
  <c r="AR19" i="38"/>
  <c r="AR91" i="38" s="1"/>
  <c r="AR391" i="38" s="1"/>
  <c r="AN19" i="38"/>
  <c r="AN91" i="38" s="1"/>
  <c r="AN175" i="38" s="1"/>
  <c r="AN247" i="38" s="1"/>
  <c r="AN319" i="38" s="1"/>
  <c r="AN391" i="38" s="1"/>
  <c r="AI19" i="38"/>
  <c r="AU19" i="38"/>
  <c r="AU91" i="38" s="1"/>
  <c r="AU391" i="38" s="1"/>
  <c r="AQ19" i="38"/>
  <c r="AQ91" i="38" s="1"/>
  <c r="AQ391" i="38" s="1"/>
  <c r="AL19" i="38"/>
  <c r="AL91" i="38" s="1"/>
  <c r="AL175" i="38" s="1"/>
  <c r="AL247" i="38" s="1"/>
  <c r="AL319" i="38" s="1"/>
  <c r="AL391" i="38" s="1"/>
  <c r="AH19" i="38"/>
  <c r="AH91" i="38" s="1"/>
  <c r="AH175" i="38" s="1"/>
  <c r="AH247" i="38" s="1"/>
  <c r="AH319" i="38" s="1"/>
  <c r="AH391" i="38" s="1"/>
  <c r="AT19" i="38"/>
  <c r="AT91" i="38" s="1"/>
  <c r="AK19" i="38"/>
  <c r="AK91" i="38" s="1"/>
  <c r="AK175" i="38" s="1"/>
  <c r="AK247" i="38" s="1"/>
  <c r="AK319" i="38" s="1"/>
  <c r="AK391" i="38" s="1"/>
  <c r="AU21" i="38"/>
  <c r="AU93" i="38" s="1"/>
  <c r="AU393" i="38" s="1"/>
  <c r="AQ21" i="38"/>
  <c r="AQ93" i="38" s="1"/>
  <c r="AQ393" i="38" s="1"/>
  <c r="AL21" i="38"/>
  <c r="AL93" i="38" s="1"/>
  <c r="AL177" i="38" s="1"/>
  <c r="AL249" i="38" s="1"/>
  <c r="AL321" i="38" s="1"/>
  <c r="AL393" i="38" s="1"/>
  <c r="AH21" i="38"/>
  <c r="AH93" i="38" s="1"/>
  <c r="AH177" i="38" s="1"/>
  <c r="AH249" i="38" s="1"/>
  <c r="AH321" i="38" s="1"/>
  <c r="AH393" i="38" s="1"/>
  <c r="AT21" i="38"/>
  <c r="AT93" i="38" s="1"/>
  <c r="AK21" i="38"/>
  <c r="AK93" i="38" s="1"/>
  <c r="AK177" i="38" s="1"/>
  <c r="AK249" i="38" s="1"/>
  <c r="AK321" i="38" s="1"/>
  <c r="AK393" i="38" s="1"/>
  <c r="BB21" i="38"/>
  <c r="BB93" i="38" s="1"/>
  <c r="AS21" i="38"/>
  <c r="AS93" i="38" s="1"/>
  <c r="AS393" i="38" s="1"/>
  <c r="AO21" i="38"/>
  <c r="AX21" i="38" s="1"/>
  <c r="AX93" i="38" s="1"/>
  <c r="AX177" i="38" s="1"/>
  <c r="AX249" i="38" s="1"/>
  <c r="AX321" i="38" s="1"/>
  <c r="AX393" i="38" s="1"/>
  <c r="AJ21" i="38"/>
  <c r="AJ93" i="38" s="1"/>
  <c r="AJ177" i="38" s="1"/>
  <c r="BA21" i="38"/>
  <c r="BA93" i="38" s="1"/>
  <c r="AR21" i="38"/>
  <c r="AR93" i="38" s="1"/>
  <c r="AR393" i="38" s="1"/>
  <c r="AN21" i="38"/>
  <c r="AN93" i="38" s="1"/>
  <c r="AN177" i="38" s="1"/>
  <c r="AN249" i="38" s="1"/>
  <c r="AN321" i="38" s="1"/>
  <c r="AN393" i="38" s="1"/>
  <c r="AI21" i="38"/>
  <c r="BA67" i="38"/>
  <c r="BA139" i="38" s="1"/>
  <c r="AR67" i="38"/>
  <c r="AR139" i="38" s="1"/>
  <c r="AR439" i="38" s="1"/>
  <c r="AN67" i="38"/>
  <c r="AN139" i="38" s="1"/>
  <c r="AN223" i="38" s="1"/>
  <c r="AN295" i="38" s="1"/>
  <c r="AN367" i="38" s="1"/>
  <c r="AN439" i="38" s="1"/>
  <c r="AI67" i="38"/>
  <c r="AU67" i="38"/>
  <c r="AU139" i="38" s="1"/>
  <c r="AU439" i="38" s="1"/>
  <c r="AQ67" i="38"/>
  <c r="AQ139" i="38" s="1"/>
  <c r="AQ439" i="38" s="1"/>
  <c r="AL67" i="38"/>
  <c r="AL139" i="38" s="1"/>
  <c r="AL223" i="38" s="1"/>
  <c r="AL295" i="38" s="1"/>
  <c r="AL367" i="38" s="1"/>
  <c r="AL439" i="38" s="1"/>
  <c r="AH67" i="38"/>
  <c r="AH139" i="38" s="1"/>
  <c r="AH223" i="38" s="1"/>
  <c r="AH295" i="38" s="1"/>
  <c r="AH367" i="38" s="1"/>
  <c r="AH439" i="38" s="1"/>
  <c r="AT67" i="38"/>
  <c r="AT139" i="38" s="1"/>
  <c r="AK67" i="38"/>
  <c r="AK139" i="38" s="1"/>
  <c r="AK223" i="38" s="1"/>
  <c r="AK295" i="38" s="1"/>
  <c r="AK367" i="38" s="1"/>
  <c r="AK439" i="38" s="1"/>
  <c r="BB67" i="38"/>
  <c r="BB139" i="38" s="1"/>
  <c r="AS67" i="38"/>
  <c r="AS139" i="38" s="1"/>
  <c r="AS439" i="38" s="1"/>
  <c r="AO67" i="38"/>
  <c r="AX67" i="38" s="1"/>
  <c r="AX139" i="38" s="1"/>
  <c r="AX223" i="38" s="1"/>
  <c r="AX295" i="38" s="1"/>
  <c r="AX367" i="38" s="1"/>
  <c r="AX439" i="38" s="1"/>
  <c r="AJ67" i="38"/>
  <c r="AJ139" i="38" s="1"/>
  <c r="AJ223" i="38" s="1"/>
  <c r="BA59" i="38"/>
  <c r="BA131" i="38" s="1"/>
  <c r="AR59" i="38"/>
  <c r="AR131" i="38" s="1"/>
  <c r="AR431" i="38" s="1"/>
  <c r="AN59" i="38"/>
  <c r="AN131" i="38" s="1"/>
  <c r="AN215" i="38" s="1"/>
  <c r="AN287" i="38" s="1"/>
  <c r="AN359" i="38" s="1"/>
  <c r="AN431" i="38" s="1"/>
  <c r="AI59" i="38"/>
  <c r="AU59" i="38"/>
  <c r="AU131" i="38" s="1"/>
  <c r="AU431" i="38" s="1"/>
  <c r="AQ59" i="38"/>
  <c r="AQ131" i="38" s="1"/>
  <c r="AQ431" i="38" s="1"/>
  <c r="AL59" i="38"/>
  <c r="AL131" i="38" s="1"/>
  <c r="AL215" i="38" s="1"/>
  <c r="AL287" i="38" s="1"/>
  <c r="AL359" i="38" s="1"/>
  <c r="AL431" i="38" s="1"/>
  <c r="AH59" i="38"/>
  <c r="AH131" i="38" s="1"/>
  <c r="AH215" i="38" s="1"/>
  <c r="AH287" i="38" s="1"/>
  <c r="AH359" i="38" s="1"/>
  <c r="AH431" i="38" s="1"/>
  <c r="AT59" i="38"/>
  <c r="AT131" i="38" s="1"/>
  <c r="AK59" i="38"/>
  <c r="AK131" i="38" s="1"/>
  <c r="AK215" i="38" s="1"/>
  <c r="AK287" i="38" s="1"/>
  <c r="AK359" i="38" s="1"/>
  <c r="AK431" i="38" s="1"/>
  <c r="BB59" i="38"/>
  <c r="BB131" i="38" s="1"/>
  <c r="AS59" i="38"/>
  <c r="AS131" i="38" s="1"/>
  <c r="AS431" i="38" s="1"/>
  <c r="AO59" i="38"/>
  <c r="AX59" i="38" s="1"/>
  <c r="AX131" i="38" s="1"/>
  <c r="AX215" i="38" s="1"/>
  <c r="AX287" i="38" s="1"/>
  <c r="AX359" i="38" s="1"/>
  <c r="AX431" i="38" s="1"/>
  <c r="AJ59" i="38"/>
  <c r="AJ131" i="38" s="1"/>
  <c r="AJ215" i="38" s="1"/>
  <c r="BA51" i="38"/>
  <c r="BA123" i="38" s="1"/>
  <c r="AR51" i="38"/>
  <c r="AR123" i="38" s="1"/>
  <c r="AR423" i="38" s="1"/>
  <c r="AN51" i="38"/>
  <c r="AN123" i="38" s="1"/>
  <c r="AN207" i="38" s="1"/>
  <c r="AN279" i="38" s="1"/>
  <c r="AN351" i="38" s="1"/>
  <c r="AN423" i="38" s="1"/>
  <c r="AI51" i="38"/>
  <c r="AU51" i="38"/>
  <c r="AU123" i="38" s="1"/>
  <c r="AU423" i="38" s="1"/>
  <c r="AQ51" i="38"/>
  <c r="AQ123" i="38" s="1"/>
  <c r="AQ423" i="38" s="1"/>
  <c r="AL51" i="38"/>
  <c r="AL123" i="38" s="1"/>
  <c r="AL207" i="38" s="1"/>
  <c r="AL279" i="38" s="1"/>
  <c r="AL351" i="38" s="1"/>
  <c r="AL423" i="38" s="1"/>
  <c r="AH51" i="38"/>
  <c r="AH123" i="38" s="1"/>
  <c r="AH207" i="38" s="1"/>
  <c r="AH279" i="38" s="1"/>
  <c r="AH351" i="38" s="1"/>
  <c r="AH423" i="38" s="1"/>
  <c r="AT51" i="38"/>
  <c r="AT123" i="38" s="1"/>
  <c r="AK51" i="38"/>
  <c r="AK123" i="38" s="1"/>
  <c r="AK207" i="38" s="1"/>
  <c r="AK279" i="38" s="1"/>
  <c r="AK351" i="38" s="1"/>
  <c r="AK423" i="38" s="1"/>
  <c r="BB51" i="38"/>
  <c r="BB123" i="38" s="1"/>
  <c r="AS51" i="38"/>
  <c r="AS123" i="38" s="1"/>
  <c r="AS423" i="38" s="1"/>
  <c r="AO51" i="38"/>
  <c r="AX51" i="38" s="1"/>
  <c r="AX123" i="38" s="1"/>
  <c r="AX207" i="38" s="1"/>
  <c r="AX279" i="38" s="1"/>
  <c r="AX351" i="38" s="1"/>
  <c r="AX423" i="38" s="1"/>
  <c r="AJ51" i="38"/>
  <c r="AJ123" i="38" s="1"/>
  <c r="AJ207" i="38" s="1"/>
  <c r="BA43" i="38"/>
  <c r="BA115" i="38" s="1"/>
  <c r="AR43" i="38"/>
  <c r="AR115" i="38" s="1"/>
  <c r="AR415" i="38" s="1"/>
  <c r="AN43" i="38"/>
  <c r="AN115" i="38" s="1"/>
  <c r="AN199" i="38" s="1"/>
  <c r="AN271" i="38" s="1"/>
  <c r="AN343" i="38" s="1"/>
  <c r="AN415" i="38" s="1"/>
  <c r="AI43" i="38"/>
  <c r="AU43" i="38"/>
  <c r="AU115" i="38" s="1"/>
  <c r="AU415" i="38" s="1"/>
  <c r="AQ43" i="38"/>
  <c r="AQ115" i="38" s="1"/>
  <c r="AQ415" i="38" s="1"/>
  <c r="AL43" i="38"/>
  <c r="AL115" i="38" s="1"/>
  <c r="AL199" i="38" s="1"/>
  <c r="AL271" i="38" s="1"/>
  <c r="AL343" i="38" s="1"/>
  <c r="AL415" i="38" s="1"/>
  <c r="AH43" i="38"/>
  <c r="AH115" i="38" s="1"/>
  <c r="AH199" i="38" s="1"/>
  <c r="AH271" i="38" s="1"/>
  <c r="AH343" i="38" s="1"/>
  <c r="AH415" i="38" s="1"/>
  <c r="AT43" i="38"/>
  <c r="AT115" i="38" s="1"/>
  <c r="AK43" i="38"/>
  <c r="AK115" i="38" s="1"/>
  <c r="AK199" i="38" s="1"/>
  <c r="AK271" i="38" s="1"/>
  <c r="AK343" i="38" s="1"/>
  <c r="AK415" i="38" s="1"/>
  <c r="BB43" i="38"/>
  <c r="BB115" i="38" s="1"/>
  <c r="AS43" i="38"/>
  <c r="AS115" i="38" s="1"/>
  <c r="AS415" i="38" s="1"/>
  <c r="AO43" i="38"/>
  <c r="AX43" i="38" s="1"/>
  <c r="AX115" i="38" s="1"/>
  <c r="AX199" i="38" s="1"/>
  <c r="AX271" i="38" s="1"/>
  <c r="AX343" i="38" s="1"/>
  <c r="AX415" i="38" s="1"/>
  <c r="AJ43" i="38"/>
  <c r="AJ115" i="38" s="1"/>
  <c r="AJ199" i="38" s="1"/>
  <c r="BA35" i="38"/>
  <c r="BA107" i="38" s="1"/>
  <c r="AR35" i="38"/>
  <c r="AR107" i="38" s="1"/>
  <c r="AR407" i="38" s="1"/>
  <c r="AN35" i="38"/>
  <c r="AN107" i="38" s="1"/>
  <c r="AN191" i="38" s="1"/>
  <c r="AN263" i="38" s="1"/>
  <c r="AN335" i="38" s="1"/>
  <c r="AN407" i="38" s="1"/>
  <c r="AI35" i="38"/>
  <c r="AU35" i="38"/>
  <c r="AU107" i="38" s="1"/>
  <c r="AU407" i="38" s="1"/>
  <c r="AQ35" i="38"/>
  <c r="AQ107" i="38" s="1"/>
  <c r="AQ407" i="38" s="1"/>
  <c r="AL35" i="38"/>
  <c r="AL107" i="38" s="1"/>
  <c r="AL191" i="38" s="1"/>
  <c r="AL263" i="38" s="1"/>
  <c r="AL335" i="38" s="1"/>
  <c r="AL407" i="38" s="1"/>
  <c r="AH35" i="38"/>
  <c r="AH107" i="38" s="1"/>
  <c r="AH191" i="38" s="1"/>
  <c r="AH263" i="38" s="1"/>
  <c r="AH335" i="38" s="1"/>
  <c r="AH407" i="38" s="1"/>
  <c r="AT35" i="38"/>
  <c r="AT107" i="38" s="1"/>
  <c r="AK35" i="38"/>
  <c r="AK107" i="38" s="1"/>
  <c r="AK191" i="38" s="1"/>
  <c r="AK263" i="38" s="1"/>
  <c r="AK335" i="38" s="1"/>
  <c r="AK407" i="38" s="1"/>
  <c r="BB35" i="38"/>
  <c r="BB107" i="38" s="1"/>
  <c r="AS35" i="38"/>
  <c r="AS107" i="38" s="1"/>
  <c r="AS407" i="38" s="1"/>
  <c r="AO35" i="38"/>
  <c r="AX35" i="38" s="1"/>
  <c r="AX107" i="38" s="1"/>
  <c r="AX191" i="38" s="1"/>
  <c r="AX263" i="38" s="1"/>
  <c r="AX335" i="38" s="1"/>
  <c r="AX407" i="38" s="1"/>
  <c r="AJ35" i="38"/>
  <c r="AJ107" i="38" s="1"/>
  <c r="AJ191" i="38" s="1"/>
  <c r="BA27" i="38"/>
  <c r="BA99" i="38" s="1"/>
  <c r="AR27" i="38"/>
  <c r="AR99" i="38" s="1"/>
  <c r="AR399" i="38" s="1"/>
  <c r="AN27" i="38"/>
  <c r="AN99" i="38" s="1"/>
  <c r="AN183" i="38" s="1"/>
  <c r="AN255" i="38" s="1"/>
  <c r="AN327" i="38" s="1"/>
  <c r="AN399" i="38" s="1"/>
  <c r="AI27" i="38"/>
  <c r="AU27" i="38"/>
  <c r="AU99" i="38" s="1"/>
  <c r="AU399" i="38" s="1"/>
  <c r="AQ27" i="38"/>
  <c r="AQ99" i="38" s="1"/>
  <c r="AQ399" i="38" s="1"/>
  <c r="AL27" i="38"/>
  <c r="AL99" i="38" s="1"/>
  <c r="AL183" i="38" s="1"/>
  <c r="AL255" i="38" s="1"/>
  <c r="AL327" i="38" s="1"/>
  <c r="AL399" i="38" s="1"/>
  <c r="AH27" i="38"/>
  <c r="AH99" i="38" s="1"/>
  <c r="AH183" i="38" s="1"/>
  <c r="AH255" i="38" s="1"/>
  <c r="AH327" i="38" s="1"/>
  <c r="AH399" i="38" s="1"/>
  <c r="AT27" i="38"/>
  <c r="AT99" i="38" s="1"/>
  <c r="AK27" i="38"/>
  <c r="AK99" i="38" s="1"/>
  <c r="AK183" i="38" s="1"/>
  <c r="AK255" i="38" s="1"/>
  <c r="AK327" i="38" s="1"/>
  <c r="AK399" i="38" s="1"/>
  <c r="BB27" i="38"/>
  <c r="BB99" i="38" s="1"/>
  <c r="AS27" i="38"/>
  <c r="AS99" i="38" s="1"/>
  <c r="AS399" i="38" s="1"/>
  <c r="AO27" i="38"/>
  <c r="AX27" i="38" s="1"/>
  <c r="AX99" i="38" s="1"/>
  <c r="AX183" i="38" s="1"/>
  <c r="AX255" i="38" s="1"/>
  <c r="AX327" i="38" s="1"/>
  <c r="AX399" i="38" s="1"/>
  <c r="AJ27" i="38"/>
  <c r="AJ99" i="38" s="1"/>
  <c r="AJ183" i="38" s="1"/>
  <c r="BB14" i="36"/>
  <c r="BB86" i="36" s="1"/>
  <c r="AS14" i="36"/>
  <c r="AS86" i="36" s="1"/>
  <c r="AS386" i="36" s="1"/>
  <c r="AO14" i="36"/>
  <c r="AX14" i="36" s="1"/>
  <c r="AX86" i="36" s="1"/>
  <c r="AJ14" i="36"/>
  <c r="AJ86" i="36" s="1"/>
  <c r="AJ170" i="36" s="1"/>
  <c r="AJ242" i="36" s="1"/>
  <c r="AJ314" i="36" s="1"/>
  <c r="AJ386" i="36" s="1"/>
  <c r="BA14" i="36"/>
  <c r="BA86" i="36" s="1"/>
  <c r="AR14" i="36"/>
  <c r="AR86" i="36" s="1"/>
  <c r="AR386" i="36" s="1"/>
  <c r="AN14" i="36"/>
  <c r="AN86" i="36" s="1"/>
  <c r="AN170" i="36" s="1"/>
  <c r="AN242" i="36" s="1"/>
  <c r="AN314" i="36" s="1"/>
  <c r="AN386" i="36" s="1"/>
  <c r="AI14" i="36"/>
  <c r="AU14" i="36"/>
  <c r="AU86" i="36" s="1"/>
  <c r="AU386" i="36" s="1"/>
  <c r="AQ14" i="36"/>
  <c r="AQ86" i="36" s="1"/>
  <c r="AQ386" i="36" s="1"/>
  <c r="AL14" i="36"/>
  <c r="AL86" i="36" s="1"/>
  <c r="AL170" i="36" s="1"/>
  <c r="AL242" i="36" s="1"/>
  <c r="AL314" i="36" s="1"/>
  <c r="AL386" i="36" s="1"/>
  <c r="AH14" i="36"/>
  <c r="AH86" i="36" s="1"/>
  <c r="AH170" i="36" s="1"/>
  <c r="AH242" i="36" s="1"/>
  <c r="AH314" i="36" s="1"/>
  <c r="AH386" i="36" s="1"/>
  <c r="AT14" i="36"/>
  <c r="AT86" i="36" s="1"/>
  <c r="AT386" i="36" s="1"/>
  <c r="AK14" i="36"/>
  <c r="AK86" i="36" s="1"/>
  <c r="AK170" i="36" s="1"/>
  <c r="AU79" i="36"/>
  <c r="AU151" i="36" s="1"/>
  <c r="AU451" i="36" s="1"/>
  <c r="AQ79" i="36"/>
  <c r="AQ151" i="36" s="1"/>
  <c r="AQ451" i="36" s="1"/>
  <c r="AL79" i="36"/>
  <c r="AL151" i="36" s="1"/>
  <c r="AL235" i="36" s="1"/>
  <c r="AL307" i="36" s="1"/>
  <c r="AL379" i="36" s="1"/>
  <c r="AL451" i="36" s="1"/>
  <c r="AH79" i="36"/>
  <c r="AH151" i="36" s="1"/>
  <c r="AH235" i="36" s="1"/>
  <c r="AH307" i="36" s="1"/>
  <c r="AH379" i="36" s="1"/>
  <c r="AH451" i="36" s="1"/>
  <c r="AT79" i="36"/>
  <c r="AT151" i="36" s="1"/>
  <c r="AT451" i="36" s="1"/>
  <c r="AK79" i="36"/>
  <c r="AK151" i="36" s="1"/>
  <c r="AK235" i="36" s="1"/>
  <c r="BB79" i="36"/>
  <c r="BB151" i="36" s="1"/>
  <c r="AS79" i="36"/>
  <c r="AS151" i="36" s="1"/>
  <c r="AS451" i="36" s="1"/>
  <c r="AO79" i="36"/>
  <c r="AX79" i="36" s="1"/>
  <c r="AX151" i="36" s="1"/>
  <c r="AJ79" i="36"/>
  <c r="AJ151" i="36" s="1"/>
  <c r="AJ235" i="36" s="1"/>
  <c r="AJ307" i="36" s="1"/>
  <c r="AJ379" i="36" s="1"/>
  <c r="AJ451" i="36" s="1"/>
  <c r="BA79" i="36"/>
  <c r="BA151" i="36" s="1"/>
  <c r="AR79" i="36"/>
  <c r="AR151" i="36" s="1"/>
  <c r="AR451" i="36" s="1"/>
  <c r="AN79" i="36"/>
  <c r="AN151" i="36" s="1"/>
  <c r="AN235" i="36" s="1"/>
  <c r="AN307" i="36" s="1"/>
  <c r="AN379" i="36" s="1"/>
  <c r="AN451" i="36" s="1"/>
  <c r="AI79" i="36"/>
  <c r="AU71" i="36"/>
  <c r="AU143" i="36" s="1"/>
  <c r="AU443" i="36" s="1"/>
  <c r="AQ71" i="36"/>
  <c r="AQ143" i="36" s="1"/>
  <c r="AQ443" i="36" s="1"/>
  <c r="AL71" i="36"/>
  <c r="AL143" i="36" s="1"/>
  <c r="AL227" i="36" s="1"/>
  <c r="AL299" i="36" s="1"/>
  <c r="AL371" i="36" s="1"/>
  <c r="AL443" i="36" s="1"/>
  <c r="AH71" i="36"/>
  <c r="AH143" i="36" s="1"/>
  <c r="AH227" i="36" s="1"/>
  <c r="AH299" i="36" s="1"/>
  <c r="AH371" i="36" s="1"/>
  <c r="AH443" i="36" s="1"/>
  <c r="AT71" i="36"/>
  <c r="AT143" i="36" s="1"/>
  <c r="AT443" i="36" s="1"/>
  <c r="AK71" i="36"/>
  <c r="AK143" i="36" s="1"/>
  <c r="AK227" i="36" s="1"/>
  <c r="BB71" i="36"/>
  <c r="BB143" i="36" s="1"/>
  <c r="AS71" i="36"/>
  <c r="AS143" i="36" s="1"/>
  <c r="AS443" i="36" s="1"/>
  <c r="AO71" i="36"/>
  <c r="AX71" i="36" s="1"/>
  <c r="AX143" i="36" s="1"/>
  <c r="AJ71" i="36"/>
  <c r="AJ143" i="36" s="1"/>
  <c r="AJ227" i="36" s="1"/>
  <c r="AJ299" i="36" s="1"/>
  <c r="AJ371" i="36" s="1"/>
  <c r="AJ443" i="36" s="1"/>
  <c r="BA71" i="36"/>
  <c r="BA143" i="36" s="1"/>
  <c r="AR71" i="36"/>
  <c r="AR143" i="36" s="1"/>
  <c r="AR443" i="36" s="1"/>
  <c r="AN71" i="36"/>
  <c r="AN143" i="36" s="1"/>
  <c r="AN227" i="36" s="1"/>
  <c r="AN299" i="36" s="1"/>
  <c r="AN371" i="36" s="1"/>
  <c r="AN443" i="36" s="1"/>
  <c r="AI71" i="36"/>
  <c r="AU63" i="36"/>
  <c r="AU135" i="36" s="1"/>
  <c r="AU435" i="36" s="1"/>
  <c r="AQ63" i="36"/>
  <c r="AQ135" i="36" s="1"/>
  <c r="AQ435" i="36" s="1"/>
  <c r="AL63" i="36"/>
  <c r="AL135" i="36" s="1"/>
  <c r="AL219" i="36" s="1"/>
  <c r="AL291" i="36" s="1"/>
  <c r="AL363" i="36" s="1"/>
  <c r="AL435" i="36" s="1"/>
  <c r="AH63" i="36"/>
  <c r="AH135" i="36" s="1"/>
  <c r="AH219" i="36" s="1"/>
  <c r="AH291" i="36" s="1"/>
  <c r="AH363" i="36" s="1"/>
  <c r="AH435" i="36" s="1"/>
  <c r="AT63" i="36"/>
  <c r="AT135" i="36" s="1"/>
  <c r="AT435" i="36" s="1"/>
  <c r="AK63" i="36"/>
  <c r="AK135" i="36" s="1"/>
  <c r="AK219" i="36" s="1"/>
  <c r="BB63" i="36"/>
  <c r="BB135" i="36" s="1"/>
  <c r="AS63" i="36"/>
  <c r="AS135" i="36" s="1"/>
  <c r="AS435" i="36" s="1"/>
  <c r="AO63" i="36"/>
  <c r="AX63" i="36" s="1"/>
  <c r="AX135" i="36" s="1"/>
  <c r="AJ63" i="36"/>
  <c r="AJ135" i="36" s="1"/>
  <c r="AJ219" i="36" s="1"/>
  <c r="AJ291" i="36" s="1"/>
  <c r="AJ363" i="36" s="1"/>
  <c r="AJ435" i="36" s="1"/>
  <c r="BA63" i="36"/>
  <c r="BA135" i="36" s="1"/>
  <c r="AR63" i="36"/>
  <c r="AR135" i="36" s="1"/>
  <c r="AR435" i="36" s="1"/>
  <c r="AN63" i="36"/>
  <c r="AN135" i="36" s="1"/>
  <c r="AN219" i="36" s="1"/>
  <c r="AN291" i="36" s="1"/>
  <c r="AN363" i="36" s="1"/>
  <c r="AN435" i="36" s="1"/>
  <c r="AI63" i="36"/>
  <c r="AU55" i="36"/>
  <c r="AU127" i="36" s="1"/>
  <c r="AU427" i="36" s="1"/>
  <c r="AQ55" i="36"/>
  <c r="AQ127" i="36" s="1"/>
  <c r="AQ427" i="36" s="1"/>
  <c r="AL55" i="36"/>
  <c r="AL127" i="36" s="1"/>
  <c r="AL211" i="36" s="1"/>
  <c r="AL283" i="36" s="1"/>
  <c r="AL355" i="36" s="1"/>
  <c r="AL427" i="36" s="1"/>
  <c r="AH55" i="36"/>
  <c r="AH127" i="36" s="1"/>
  <c r="AH211" i="36" s="1"/>
  <c r="AH283" i="36" s="1"/>
  <c r="AH355" i="36" s="1"/>
  <c r="AH427" i="36" s="1"/>
  <c r="AT55" i="36"/>
  <c r="AT127" i="36" s="1"/>
  <c r="AT427" i="36" s="1"/>
  <c r="AK55" i="36"/>
  <c r="AK127" i="36" s="1"/>
  <c r="AK211" i="36" s="1"/>
  <c r="BB55" i="36"/>
  <c r="BB127" i="36" s="1"/>
  <c r="AS55" i="36"/>
  <c r="AS127" i="36" s="1"/>
  <c r="AS427" i="36" s="1"/>
  <c r="AO55" i="36"/>
  <c r="AX55" i="36" s="1"/>
  <c r="AX127" i="36" s="1"/>
  <c r="AJ55" i="36"/>
  <c r="AJ127" i="36" s="1"/>
  <c r="AJ211" i="36" s="1"/>
  <c r="AJ283" i="36" s="1"/>
  <c r="AJ355" i="36" s="1"/>
  <c r="AJ427" i="36" s="1"/>
  <c r="BA55" i="36"/>
  <c r="BA127" i="36" s="1"/>
  <c r="AR55" i="36"/>
  <c r="AR127" i="36" s="1"/>
  <c r="AR427" i="36" s="1"/>
  <c r="AN55" i="36"/>
  <c r="AN127" i="36" s="1"/>
  <c r="AN211" i="36" s="1"/>
  <c r="AN283" i="36" s="1"/>
  <c r="AN355" i="36" s="1"/>
  <c r="AN427" i="36" s="1"/>
  <c r="AI55" i="36"/>
  <c r="AU47" i="36"/>
  <c r="AU119" i="36" s="1"/>
  <c r="AU419" i="36" s="1"/>
  <c r="AQ47" i="36"/>
  <c r="AQ119" i="36" s="1"/>
  <c r="AQ419" i="36" s="1"/>
  <c r="AL47" i="36"/>
  <c r="AL119" i="36" s="1"/>
  <c r="AL203" i="36" s="1"/>
  <c r="AL275" i="36" s="1"/>
  <c r="AL347" i="36" s="1"/>
  <c r="AL419" i="36" s="1"/>
  <c r="AH47" i="36"/>
  <c r="AH119" i="36" s="1"/>
  <c r="AH203" i="36" s="1"/>
  <c r="AH275" i="36" s="1"/>
  <c r="AH347" i="36" s="1"/>
  <c r="AH419" i="36" s="1"/>
  <c r="AT47" i="36"/>
  <c r="AT119" i="36" s="1"/>
  <c r="AT419" i="36" s="1"/>
  <c r="AK47" i="36"/>
  <c r="AK119" i="36" s="1"/>
  <c r="AK203" i="36" s="1"/>
  <c r="BB47" i="36"/>
  <c r="BB119" i="36" s="1"/>
  <c r="AS47" i="36"/>
  <c r="AS119" i="36" s="1"/>
  <c r="AS419" i="36" s="1"/>
  <c r="AO47" i="36"/>
  <c r="AX47" i="36" s="1"/>
  <c r="AX119" i="36" s="1"/>
  <c r="AJ47" i="36"/>
  <c r="AJ119" i="36" s="1"/>
  <c r="AJ203" i="36" s="1"/>
  <c r="AJ275" i="36" s="1"/>
  <c r="AJ347" i="36" s="1"/>
  <c r="AJ419" i="36" s="1"/>
  <c r="BA47" i="36"/>
  <c r="BA119" i="36" s="1"/>
  <c r="AR47" i="36"/>
  <c r="AR119" i="36" s="1"/>
  <c r="AR419" i="36" s="1"/>
  <c r="AN47" i="36"/>
  <c r="AN119" i="36" s="1"/>
  <c r="AN203" i="36" s="1"/>
  <c r="AN275" i="36" s="1"/>
  <c r="AN347" i="36" s="1"/>
  <c r="AN419" i="36" s="1"/>
  <c r="AI47" i="36"/>
  <c r="AU39" i="36"/>
  <c r="AU111" i="36" s="1"/>
  <c r="AU411" i="36" s="1"/>
  <c r="AQ39" i="36"/>
  <c r="AQ111" i="36" s="1"/>
  <c r="AQ411" i="36" s="1"/>
  <c r="AL39" i="36"/>
  <c r="AL111" i="36" s="1"/>
  <c r="AL195" i="36" s="1"/>
  <c r="AL267" i="36" s="1"/>
  <c r="AL339" i="36" s="1"/>
  <c r="AL411" i="36" s="1"/>
  <c r="AH39" i="36"/>
  <c r="AH111" i="36" s="1"/>
  <c r="AH195" i="36" s="1"/>
  <c r="AH267" i="36" s="1"/>
  <c r="AH339" i="36" s="1"/>
  <c r="AH411" i="36" s="1"/>
  <c r="AT39" i="36"/>
  <c r="AT111" i="36" s="1"/>
  <c r="AT411" i="36" s="1"/>
  <c r="AK39" i="36"/>
  <c r="AK111" i="36" s="1"/>
  <c r="AK195" i="36" s="1"/>
  <c r="BB39" i="36"/>
  <c r="BB111" i="36" s="1"/>
  <c r="AS39" i="36"/>
  <c r="AS111" i="36" s="1"/>
  <c r="AS411" i="36" s="1"/>
  <c r="AO39" i="36"/>
  <c r="AX39" i="36" s="1"/>
  <c r="AX111" i="36" s="1"/>
  <c r="AJ39" i="36"/>
  <c r="AJ111" i="36" s="1"/>
  <c r="AJ195" i="36" s="1"/>
  <c r="AJ267" i="36" s="1"/>
  <c r="AJ339" i="36" s="1"/>
  <c r="AJ411" i="36" s="1"/>
  <c r="BA39" i="36"/>
  <c r="BA111" i="36" s="1"/>
  <c r="AR39" i="36"/>
  <c r="AR111" i="36" s="1"/>
  <c r="AR411" i="36" s="1"/>
  <c r="AN39" i="36"/>
  <c r="AN111" i="36" s="1"/>
  <c r="AN195" i="36" s="1"/>
  <c r="AN267" i="36" s="1"/>
  <c r="AN339" i="36" s="1"/>
  <c r="AN411" i="36" s="1"/>
  <c r="AI39" i="36"/>
  <c r="AU31" i="36"/>
  <c r="AU103" i="36" s="1"/>
  <c r="AU403" i="36" s="1"/>
  <c r="AQ31" i="36"/>
  <c r="AQ103" i="36" s="1"/>
  <c r="AQ403" i="36" s="1"/>
  <c r="AL31" i="36"/>
  <c r="AL103" i="36" s="1"/>
  <c r="AL187" i="36" s="1"/>
  <c r="AL259" i="36" s="1"/>
  <c r="AL331" i="36" s="1"/>
  <c r="AL403" i="36" s="1"/>
  <c r="AH31" i="36"/>
  <c r="AH103" i="36" s="1"/>
  <c r="AH187" i="36" s="1"/>
  <c r="AH259" i="36" s="1"/>
  <c r="AH331" i="36" s="1"/>
  <c r="AH403" i="36" s="1"/>
  <c r="AT31" i="36"/>
  <c r="AT103" i="36" s="1"/>
  <c r="AT403" i="36" s="1"/>
  <c r="AK31" i="36"/>
  <c r="AK103" i="36" s="1"/>
  <c r="AK187" i="36" s="1"/>
  <c r="BB31" i="36"/>
  <c r="BB103" i="36" s="1"/>
  <c r="AS31" i="36"/>
  <c r="AS103" i="36" s="1"/>
  <c r="AS403" i="36" s="1"/>
  <c r="AO31" i="36"/>
  <c r="AX31" i="36" s="1"/>
  <c r="AX103" i="36" s="1"/>
  <c r="AJ31" i="36"/>
  <c r="AJ103" i="36" s="1"/>
  <c r="AJ187" i="36" s="1"/>
  <c r="AJ259" i="36" s="1"/>
  <c r="AJ331" i="36" s="1"/>
  <c r="AJ403" i="36" s="1"/>
  <c r="BA31" i="36"/>
  <c r="BA103" i="36" s="1"/>
  <c r="AR31" i="36"/>
  <c r="AR103" i="36" s="1"/>
  <c r="AR403" i="36" s="1"/>
  <c r="AN31" i="36"/>
  <c r="AN103" i="36" s="1"/>
  <c r="AN187" i="36" s="1"/>
  <c r="AN259" i="36" s="1"/>
  <c r="AN331" i="36" s="1"/>
  <c r="AN403" i="36" s="1"/>
  <c r="AI31" i="36"/>
  <c r="AV15" i="11"/>
  <c r="AV87" i="11" s="1"/>
  <c r="AV171" i="11" s="1"/>
  <c r="AV243" i="11" s="1"/>
  <c r="AV315" i="11" s="1"/>
  <c r="AV387" i="11" s="1"/>
  <c r="AI87" i="11"/>
  <c r="AI171" i="11" s="1"/>
  <c r="AI243" i="11" s="1"/>
  <c r="AI315" i="11" s="1"/>
  <c r="AI387" i="11" s="1"/>
  <c r="AV19" i="11"/>
  <c r="AV91" i="11" s="1"/>
  <c r="AV175" i="11" s="1"/>
  <c r="AV247" i="11" s="1"/>
  <c r="AV319" i="11" s="1"/>
  <c r="AV391" i="11" s="1"/>
  <c r="AI91" i="11"/>
  <c r="AI175" i="11" s="1"/>
  <c r="AI247" i="11" s="1"/>
  <c r="AI319" i="11" s="1"/>
  <c r="AI391" i="11" s="1"/>
  <c r="AI100" i="11"/>
  <c r="AI184" i="11" s="1"/>
  <c r="AI256" i="11" s="1"/>
  <c r="AI328" i="11" s="1"/>
  <c r="AI400" i="11" s="1"/>
  <c r="AV28" i="11"/>
  <c r="AV100" i="11" s="1"/>
  <c r="AV184" i="11" s="1"/>
  <c r="AV256" i="11" s="1"/>
  <c r="AV328" i="11" s="1"/>
  <c r="AV400" i="11" s="1"/>
  <c r="AI116" i="11"/>
  <c r="AI200" i="11" s="1"/>
  <c r="AI272" i="11" s="1"/>
  <c r="AI344" i="11" s="1"/>
  <c r="AI416" i="11" s="1"/>
  <c r="AV44" i="11"/>
  <c r="AV116" i="11" s="1"/>
  <c r="AV200" i="11" s="1"/>
  <c r="AV272" i="11" s="1"/>
  <c r="AV344" i="11" s="1"/>
  <c r="AV416" i="11" s="1"/>
  <c r="AV23" i="11"/>
  <c r="AV95" i="11" s="1"/>
  <c r="AV179" i="11" s="1"/>
  <c r="AV251" i="11" s="1"/>
  <c r="AV323" i="11" s="1"/>
  <c r="AV395" i="11" s="1"/>
  <c r="AI95" i="11"/>
  <c r="AI179" i="11" s="1"/>
  <c r="AI251" i="11" s="1"/>
  <c r="AI323" i="11" s="1"/>
  <c r="AI395" i="11" s="1"/>
  <c r="AI97" i="11"/>
  <c r="AI181" i="11" s="1"/>
  <c r="AI253" i="11" s="1"/>
  <c r="AI325" i="11" s="1"/>
  <c r="AI397" i="11" s="1"/>
  <c r="AV25" i="11"/>
  <c r="AV97" i="11" s="1"/>
  <c r="AV181" i="11" s="1"/>
  <c r="AV253" i="11" s="1"/>
  <c r="AV325" i="11" s="1"/>
  <c r="AV397" i="11" s="1"/>
  <c r="AI105" i="11"/>
  <c r="AI189" i="11" s="1"/>
  <c r="AI261" i="11" s="1"/>
  <c r="AI333" i="11" s="1"/>
  <c r="AI405" i="11" s="1"/>
  <c r="AV33" i="11"/>
  <c r="AV105" i="11" s="1"/>
  <c r="AV189" i="11" s="1"/>
  <c r="AV261" i="11" s="1"/>
  <c r="AV333" i="11" s="1"/>
  <c r="AV405" i="11" s="1"/>
  <c r="AI113" i="11"/>
  <c r="AI197" i="11" s="1"/>
  <c r="AI269" i="11" s="1"/>
  <c r="AI341" i="11" s="1"/>
  <c r="AI413" i="11" s="1"/>
  <c r="AV41" i="11"/>
  <c r="AV113" i="11" s="1"/>
  <c r="AV197" i="11" s="1"/>
  <c r="AV269" i="11" s="1"/>
  <c r="AV341" i="11" s="1"/>
  <c r="AV413" i="11" s="1"/>
  <c r="AI121" i="11"/>
  <c r="AI205" i="11" s="1"/>
  <c r="AI277" i="11" s="1"/>
  <c r="AI349" i="11" s="1"/>
  <c r="AI421" i="11" s="1"/>
  <c r="AV49" i="11"/>
  <c r="AV121" i="11" s="1"/>
  <c r="AV205" i="11" s="1"/>
  <c r="AV277" i="11" s="1"/>
  <c r="AV349" i="11" s="1"/>
  <c r="AV421" i="11" s="1"/>
  <c r="AI129" i="11"/>
  <c r="AI213" i="11" s="1"/>
  <c r="AI285" i="11" s="1"/>
  <c r="AI357" i="11" s="1"/>
  <c r="AI429" i="11" s="1"/>
  <c r="AV57" i="11"/>
  <c r="AV129" i="11" s="1"/>
  <c r="AV213" i="11" s="1"/>
  <c r="AV285" i="11" s="1"/>
  <c r="AV357" i="11" s="1"/>
  <c r="AV429" i="11" s="1"/>
  <c r="AI137" i="11"/>
  <c r="AI221" i="11" s="1"/>
  <c r="AI293" i="11" s="1"/>
  <c r="AI365" i="11" s="1"/>
  <c r="AI437" i="11" s="1"/>
  <c r="AV65" i="11"/>
  <c r="AV137" i="11" s="1"/>
  <c r="AV221" i="11" s="1"/>
  <c r="AV293" i="11" s="1"/>
  <c r="AV365" i="11" s="1"/>
  <c r="AV437" i="11" s="1"/>
  <c r="AU82" i="37"/>
  <c r="AU154" i="37" s="1"/>
  <c r="AU454" i="37" s="1"/>
  <c r="AQ82" i="37"/>
  <c r="AQ154" i="37" s="1"/>
  <c r="AQ454" i="37" s="1"/>
  <c r="AL82" i="37"/>
  <c r="AL154" i="37" s="1"/>
  <c r="AL238" i="37" s="1"/>
  <c r="AL310" i="37" s="1"/>
  <c r="AL382" i="37" s="1"/>
  <c r="AL454" i="37" s="1"/>
  <c r="AH82" i="37"/>
  <c r="AH154" i="37" s="1"/>
  <c r="AH238" i="37" s="1"/>
  <c r="AH310" i="37" s="1"/>
  <c r="AH382" i="37" s="1"/>
  <c r="AH454" i="37" s="1"/>
  <c r="AT82" i="37"/>
  <c r="AT154" i="37" s="1"/>
  <c r="AK82" i="37"/>
  <c r="AK154" i="37" s="1"/>
  <c r="BB82" i="37"/>
  <c r="BB154" i="37" s="1"/>
  <c r="AS82" i="37"/>
  <c r="AS154" i="37" s="1"/>
  <c r="AS454" i="37" s="1"/>
  <c r="AO82" i="37"/>
  <c r="AJ82" i="37"/>
  <c r="AJ154" i="37" s="1"/>
  <c r="AJ238" i="37" s="1"/>
  <c r="AJ310" i="37" s="1"/>
  <c r="AJ382" i="37" s="1"/>
  <c r="AJ454" i="37" s="1"/>
  <c r="BA82" i="37"/>
  <c r="BA154" i="37" s="1"/>
  <c r="AR82" i="37"/>
  <c r="AR154" i="37" s="1"/>
  <c r="AR454" i="37" s="1"/>
  <c r="AN82" i="37"/>
  <c r="AN154" i="37" s="1"/>
  <c r="AN238" i="37" s="1"/>
  <c r="AN310" i="37" s="1"/>
  <c r="AN382" i="37" s="1"/>
  <c r="AN454" i="37" s="1"/>
  <c r="AI82" i="37"/>
  <c r="AU74" i="37"/>
  <c r="AU146" i="37" s="1"/>
  <c r="AU446" i="37" s="1"/>
  <c r="AQ74" i="37"/>
  <c r="AQ146" i="37" s="1"/>
  <c r="AQ446" i="37" s="1"/>
  <c r="AL74" i="37"/>
  <c r="AL146" i="37" s="1"/>
  <c r="AL230" i="37" s="1"/>
  <c r="AL302" i="37" s="1"/>
  <c r="AL374" i="37" s="1"/>
  <c r="AL446" i="37" s="1"/>
  <c r="AH74" i="37"/>
  <c r="AH146" i="37" s="1"/>
  <c r="AH230" i="37" s="1"/>
  <c r="AH302" i="37" s="1"/>
  <c r="AH374" i="37" s="1"/>
  <c r="AH446" i="37" s="1"/>
  <c r="AT74" i="37"/>
  <c r="AT146" i="37" s="1"/>
  <c r="AK74" i="37"/>
  <c r="AK146" i="37" s="1"/>
  <c r="BB74" i="37"/>
  <c r="BB146" i="37" s="1"/>
  <c r="AS74" i="37"/>
  <c r="AS146" i="37" s="1"/>
  <c r="AS446" i="37" s="1"/>
  <c r="AO74" i="37"/>
  <c r="AJ74" i="37"/>
  <c r="AJ146" i="37" s="1"/>
  <c r="AJ230" i="37" s="1"/>
  <c r="AJ302" i="37" s="1"/>
  <c r="AJ374" i="37" s="1"/>
  <c r="AJ446" i="37" s="1"/>
  <c r="BA74" i="37"/>
  <c r="BA146" i="37" s="1"/>
  <c r="AR74" i="37"/>
  <c r="AR146" i="37" s="1"/>
  <c r="AR446" i="37" s="1"/>
  <c r="AN74" i="37"/>
  <c r="AN146" i="37" s="1"/>
  <c r="AN230" i="37" s="1"/>
  <c r="AN302" i="37" s="1"/>
  <c r="AN374" i="37" s="1"/>
  <c r="AN446" i="37" s="1"/>
  <c r="AI74" i="37"/>
  <c r="AU66" i="37"/>
  <c r="AU138" i="37" s="1"/>
  <c r="AU438" i="37" s="1"/>
  <c r="AQ66" i="37"/>
  <c r="AQ138" i="37" s="1"/>
  <c r="AQ438" i="37" s="1"/>
  <c r="AL66" i="37"/>
  <c r="AL138" i="37" s="1"/>
  <c r="AL222" i="37" s="1"/>
  <c r="AL294" i="37" s="1"/>
  <c r="AL366" i="37" s="1"/>
  <c r="AL438" i="37" s="1"/>
  <c r="AH66" i="37"/>
  <c r="AH138" i="37" s="1"/>
  <c r="AH222" i="37" s="1"/>
  <c r="AH294" i="37" s="1"/>
  <c r="AH366" i="37" s="1"/>
  <c r="AH438" i="37" s="1"/>
  <c r="AT66" i="37"/>
  <c r="AT138" i="37" s="1"/>
  <c r="AK66" i="37"/>
  <c r="AK138" i="37" s="1"/>
  <c r="BB66" i="37"/>
  <c r="BB138" i="37" s="1"/>
  <c r="AS66" i="37"/>
  <c r="AS138" i="37" s="1"/>
  <c r="AS438" i="37" s="1"/>
  <c r="AO66" i="37"/>
  <c r="AJ66" i="37"/>
  <c r="AJ138" i="37" s="1"/>
  <c r="AJ222" i="37" s="1"/>
  <c r="AJ294" i="37" s="1"/>
  <c r="AJ366" i="37" s="1"/>
  <c r="AJ438" i="37" s="1"/>
  <c r="BA66" i="37"/>
  <c r="BA138" i="37" s="1"/>
  <c r="AR66" i="37"/>
  <c r="AR138" i="37" s="1"/>
  <c r="AR438" i="37" s="1"/>
  <c r="AN66" i="37"/>
  <c r="AN138" i="37" s="1"/>
  <c r="AN222" i="37" s="1"/>
  <c r="AN294" i="37" s="1"/>
  <c r="AN366" i="37" s="1"/>
  <c r="AN438" i="37" s="1"/>
  <c r="AI66" i="37"/>
  <c r="AU58" i="37"/>
  <c r="AU130" i="37" s="1"/>
  <c r="AU430" i="37" s="1"/>
  <c r="AQ58" i="37"/>
  <c r="AQ130" i="37" s="1"/>
  <c r="AQ430" i="37" s="1"/>
  <c r="AL58" i="37"/>
  <c r="AL130" i="37" s="1"/>
  <c r="AL214" i="37" s="1"/>
  <c r="AL286" i="37" s="1"/>
  <c r="AL358" i="37" s="1"/>
  <c r="AL430" i="37" s="1"/>
  <c r="AH58" i="37"/>
  <c r="AH130" i="37" s="1"/>
  <c r="AH214" i="37" s="1"/>
  <c r="AH286" i="37" s="1"/>
  <c r="AH358" i="37" s="1"/>
  <c r="AH430" i="37" s="1"/>
  <c r="AT58" i="37"/>
  <c r="AT130" i="37" s="1"/>
  <c r="AK58" i="37"/>
  <c r="AK130" i="37" s="1"/>
  <c r="BB58" i="37"/>
  <c r="BB130" i="37" s="1"/>
  <c r="AS58" i="37"/>
  <c r="AS130" i="37" s="1"/>
  <c r="AS430" i="37" s="1"/>
  <c r="AO58" i="37"/>
  <c r="AJ58" i="37"/>
  <c r="AJ130" i="37" s="1"/>
  <c r="AJ214" i="37" s="1"/>
  <c r="AJ286" i="37" s="1"/>
  <c r="AJ358" i="37" s="1"/>
  <c r="AJ430" i="37" s="1"/>
  <c r="BA58" i="37"/>
  <c r="BA130" i="37" s="1"/>
  <c r="AR58" i="37"/>
  <c r="AR130" i="37" s="1"/>
  <c r="AR430" i="37" s="1"/>
  <c r="AN58" i="37"/>
  <c r="AN130" i="37" s="1"/>
  <c r="AN214" i="37" s="1"/>
  <c r="AN286" i="37" s="1"/>
  <c r="AN358" i="37" s="1"/>
  <c r="AN430" i="37" s="1"/>
  <c r="AI58" i="37"/>
  <c r="AU50" i="37"/>
  <c r="AU122" i="37" s="1"/>
  <c r="AU422" i="37" s="1"/>
  <c r="AQ50" i="37"/>
  <c r="AQ122" i="37" s="1"/>
  <c r="AQ422" i="37" s="1"/>
  <c r="AL50" i="37"/>
  <c r="AL122" i="37" s="1"/>
  <c r="AL206" i="37" s="1"/>
  <c r="AL278" i="37" s="1"/>
  <c r="AL350" i="37" s="1"/>
  <c r="AL422" i="37" s="1"/>
  <c r="AH50" i="37"/>
  <c r="AH122" i="37" s="1"/>
  <c r="AH206" i="37" s="1"/>
  <c r="AH278" i="37" s="1"/>
  <c r="AH350" i="37" s="1"/>
  <c r="AH422" i="37" s="1"/>
  <c r="AT50" i="37"/>
  <c r="AT122" i="37" s="1"/>
  <c r="BB50" i="37"/>
  <c r="BB122" i="37" s="1"/>
  <c r="AS50" i="37"/>
  <c r="AS122" i="37" s="1"/>
  <c r="AS422" i="37" s="1"/>
  <c r="AO50" i="37"/>
  <c r="AJ50" i="37"/>
  <c r="AJ122" i="37" s="1"/>
  <c r="AJ206" i="37" s="1"/>
  <c r="AJ278" i="37" s="1"/>
  <c r="AJ350" i="37" s="1"/>
  <c r="AJ422" i="37" s="1"/>
  <c r="BA50" i="37"/>
  <c r="BA122" i="37" s="1"/>
  <c r="AR50" i="37"/>
  <c r="AR122" i="37" s="1"/>
  <c r="AR422" i="37" s="1"/>
  <c r="AN50" i="37"/>
  <c r="AN122" i="37" s="1"/>
  <c r="AN206" i="37" s="1"/>
  <c r="AN278" i="37" s="1"/>
  <c r="AN350" i="37" s="1"/>
  <c r="AN422" i="37" s="1"/>
  <c r="AI50" i="37"/>
  <c r="AK50" i="37"/>
  <c r="AK122" i="37" s="1"/>
  <c r="BB18" i="37"/>
  <c r="BB90" i="37" s="1"/>
  <c r="AS18" i="37"/>
  <c r="AS90" i="37" s="1"/>
  <c r="AS390" i="37" s="1"/>
  <c r="AO18" i="37"/>
  <c r="AJ18" i="37"/>
  <c r="AJ90" i="37" s="1"/>
  <c r="AJ174" i="37" s="1"/>
  <c r="AJ246" i="37" s="1"/>
  <c r="AJ318" i="37" s="1"/>
  <c r="AJ390" i="37" s="1"/>
  <c r="BA18" i="37"/>
  <c r="BA90" i="37" s="1"/>
  <c r="AR18" i="37"/>
  <c r="AR90" i="37" s="1"/>
  <c r="AR390" i="37" s="1"/>
  <c r="AN18" i="37"/>
  <c r="AN90" i="37" s="1"/>
  <c r="AN174" i="37" s="1"/>
  <c r="AN246" i="37" s="1"/>
  <c r="AN318" i="37" s="1"/>
  <c r="AN390" i="37" s="1"/>
  <c r="AI18" i="37"/>
  <c r="AU18" i="37"/>
  <c r="AU90" i="37" s="1"/>
  <c r="AU390" i="37" s="1"/>
  <c r="AQ18" i="37"/>
  <c r="AQ90" i="37" s="1"/>
  <c r="AQ390" i="37" s="1"/>
  <c r="AL18" i="37"/>
  <c r="AL90" i="37" s="1"/>
  <c r="AL174" i="37" s="1"/>
  <c r="AL246" i="37" s="1"/>
  <c r="AL318" i="37" s="1"/>
  <c r="AL390" i="37" s="1"/>
  <c r="AH18" i="37"/>
  <c r="AH90" i="37" s="1"/>
  <c r="AH174" i="37" s="1"/>
  <c r="AH246" i="37" s="1"/>
  <c r="AH318" i="37" s="1"/>
  <c r="AH390" i="37" s="1"/>
  <c r="AT18" i="37"/>
  <c r="AT90" i="37" s="1"/>
  <c r="AK18" i="37"/>
  <c r="AK90" i="37" s="1"/>
  <c r="BA39" i="37"/>
  <c r="BA111" i="37" s="1"/>
  <c r="AR39" i="37"/>
  <c r="AR111" i="37" s="1"/>
  <c r="AR411" i="37" s="1"/>
  <c r="AN39" i="37"/>
  <c r="AN111" i="37" s="1"/>
  <c r="AN195" i="37" s="1"/>
  <c r="AN267" i="37" s="1"/>
  <c r="AN339" i="37" s="1"/>
  <c r="AN411" i="37" s="1"/>
  <c r="AI39" i="37"/>
  <c r="AT39" i="37"/>
  <c r="AT111" i="37" s="1"/>
  <c r="AO39" i="37"/>
  <c r="AX39" i="37" s="1"/>
  <c r="AX111" i="37" s="1"/>
  <c r="AX195" i="37" s="1"/>
  <c r="AX267" i="37" s="1"/>
  <c r="AX339" i="37" s="1"/>
  <c r="AX411" i="37" s="1"/>
  <c r="AH39" i="37"/>
  <c r="AH111" i="37" s="1"/>
  <c r="AH195" i="37" s="1"/>
  <c r="AH267" i="37" s="1"/>
  <c r="AH339" i="37" s="1"/>
  <c r="AH411" i="37" s="1"/>
  <c r="AS39" i="37"/>
  <c r="AS111" i="37" s="1"/>
  <c r="AS411" i="37" s="1"/>
  <c r="AL39" i="37"/>
  <c r="AL111" i="37" s="1"/>
  <c r="AL195" i="37" s="1"/>
  <c r="AL267" i="37" s="1"/>
  <c r="AL339" i="37" s="1"/>
  <c r="AL411" i="37" s="1"/>
  <c r="AQ39" i="37"/>
  <c r="AQ111" i="37" s="1"/>
  <c r="AQ411" i="37" s="1"/>
  <c r="AK39" i="37"/>
  <c r="AK111" i="37" s="1"/>
  <c r="BB39" i="37"/>
  <c r="BB111" i="37" s="1"/>
  <c r="AU39" i="37"/>
  <c r="AU111" i="37" s="1"/>
  <c r="AU411" i="37" s="1"/>
  <c r="AJ39" i="37"/>
  <c r="AJ111" i="37" s="1"/>
  <c r="AJ195" i="37" s="1"/>
  <c r="AJ267" i="37" s="1"/>
  <c r="AJ339" i="37" s="1"/>
  <c r="AJ411" i="37" s="1"/>
  <c r="AU28" i="37"/>
  <c r="AU100" i="37" s="1"/>
  <c r="AU400" i="37" s="1"/>
  <c r="AQ28" i="37"/>
  <c r="AQ100" i="37" s="1"/>
  <c r="AQ400" i="37" s="1"/>
  <c r="AL28" i="37"/>
  <c r="AL100" i="37" s="1"/>
  <c r="AL184" i="37" s="1"/>
  <c r="AL256" i="37" s="1"/>
  <c r="AL328" i="37" s="1"/>
  <c r="AL400" i="37" s="1"/>
  <c r="AH28" i="37"/>
  <c r="AH100" i="37" s="1"/>
  <c r="AH184" i="37" s="1"/>
  <c r="AH256" i="37" s="1"/>
  <c r="AH328" i="37" s="1"/>
  <c r="AH400" i="37" s="1"/>
  <c r="AT28" i="37"/>
  <c r="AT100" i="37" s="1"/>
  <c r="AK28" i="37"/>
  <c r="AK100" i="37" s="1"/>
  <c r="BB28" i="37"/>
  <c r="BB100" i="37" s="1"/>
  <c r="AS28" i="37"/>
  <c r="AS100" i="37" s="1"/>
  <c r="AS400" i="37" s="1"/>
  <c r="AO28" i="37"/>
  <c r="AJ28" i="37"/>
  <c r="AJ100" i="37" s="1"/>
  <c r="AJ184" i="37" s="1"/>
  <c r="AJ256" i="37" s="1"/>
  <c r="AJ328" i="37" s="1"/>
  <c r="AJ400" i="37" s="1"/>
  <c r="BA28" i="37"/>
  <c r="BA100" i="37" s="1"/>
  <c r="AR28" i="37"/>
  <c r="AR100" i="37" s="1"/>
  <c r="AR400" i="37" s="1"/>
  <c r="AN28" i="37"/>
  <c r="AN100" i="37" s="1"/>
  <c r="AN184" i="37" s="1"/>
  <c r="AN256" i="37" s="1"/>
  <c r="AN328" i="37" s="1"/>
  <c r="AN400" i="37" s="1"/>
  <c r="AI28" i="37"/>
  <c r="BA40" i="37"/>
  <c r="BA112" i="37" s="1"/>
  <c r="AR40" i="37"/>
  <c r="AR112" i="37" s="1"/>
  <c r="AR412" i="37" s="1"/>
  <c r="AN40" i="37"/>
  <c r="AN112" i="37" s="1"/>
  <c r="AN196" i="37" s="1"/>
  <c r="AN268" i="37" s="1"/>
  <c r="AN340" i="37" s="1"/>
  <c r="AN412" i="37" s="1"/>
  <c r="AI40" i="37"/>
  <c r="BB40" i="37"/>
  <c r="BB112" i="37" s="1"/>
  <c r="AU40" i="37"/>
  <c r="AU112" i="37" s="1"/>
  <c r="AU412" i="37" s="1"/>
  <c r="AJ40" i="37"/>
  <c r="AJ112" i="37" s="1"/>
  <c r="AJ196" i="37" s="1"/>
  <c r="AJ268" i="37" s="1"/>
  <c r="AJ340" i="37" s="1"/>
  <c r="AJ412" i="37" s="1"/>
  <c r="AT40" i="37"/>
  <c r="AT112" i="37" s="1"/>
  <c r="AO40" i="37"/>
  <c r="AX40" i="37" s="1"/>
  <c r="AX112" i="37" s="1"/>
  <c r="AX196" i="37" s="1"/>
  <c r="AX268" i="37" s="1"/>
  <c r="AX340" i="37" s="1"/>
  <c r="AX412" i="37" s="1"/>
  <c r="AH40" i="37"/>
  <c r="AH112" i="37" s="1"/>
  <c r="AH196" i="37" s="1"/>
  <c r="AH268" i="37" s="1"/>
  <c r="AH340" i="37" s="1"/>
  <c r="AH412" i="37" s="1"/>
  <c r="AS40" i="37"/>
  <c r="AS112" i="37" s="1"/>
  <c r="AS412" i="37" s="1"/>
  <c r="AL40" i="37"/>
  <c r="AL112" i="37" s="1"/>
  <c r="AL196" i="37" s="1"/>
  <c r="AL268" i="37" s="1"/>
  <c r="AL340" i="37" s="1"/>
  <c r="AL412" i="37" s="1"/>
  <c r="AQ40" i="37"/>
  <c r="AQ112" i="37" s="1"/>
  <c r="AQ412" i="37" s="1"/>
  <c r="AK40" i="37"/>
  <c r="AK112" i="37" s="1"/>
  <c r="AU82" i="38"/>
  <c r="AU154" i="38" s="1"/>
  <c r="AU454" i="38" s="1"/>
  <c r="AQ82" i="38"/>
  <c r="AQ154" i="38" s="1"/>
  <c r="AQ454" i="38" s="1"/>
  <c r="AL82" i="38"/>
  <c r="AL154" i="38" s="1"/>
  <c r="AL238" i="38" s="1"/>
  <c r="AL310" i="38" s="1"/>
  <c r="AL382" i="38" s="1"/>
  <c r="AL454" i="38" s="1"/>
  <c r="AH82" i="38"/>
  <c r="AH154" i="38" s="1"/>
  <c r="AH238" i="38" s="1"/>
  <c r="AH310" i="38" s="1"/>
  <c r="AH382" i="38" s="1"/>
  <c r="AH454" i="38" s="1"/>
  <c r="AT82" i="38"/>
  <c r="AT154" i="38" s="1"/>
  <c r="AK82" i="38"/>
  <c r="AK154" i="38" s="1"/>
  <c r="AK238" i="38" s="1"/>
  <c r="AK310" i="38" s="1"/>
  <c r="AK382" i="38" s="1"/>
  <c r="AK454" i="38" s="1"/>
  <c r="BB82" i="38"/>
  <c r="BB154" i="38" s="1"/>
  <c r="AS82" i="38"/>
  <c r="AS154" i="38" s="1"/>
  <c r="AS454" i="38" s="1"/>
  <c r="AO82" i="38"/>
  <c r="AJ82" i="38"/>
  <c r="AJ154" i="38" s="1"/>
  <c r="AJ238" i="38" s="1"/>
  <c r="BA82" i="38"/>
  <c r="BA154" i="38" s="1"/>
  <c r="AR82" i="38"/>
  <c r="AR154" i="38" s="1"/>
  <c r="AR454" i="38" s="1"/>
  <c r="AN82" i="38"/>
  <c r="AN154" i="38" s="1"/>
  <c r="AN238" i="38" s="1"/>
  <c r="AN310" i="38" s="1"/>
  <c r="AN382" i="38" s="1"/>
  <c r="AN454" i="38" s="1"/>
  <c r="AI82" i="38"/>
  <c r="BB15" i="38"/>
  <c r="BB87" i="38" s="1"/>
  <c r="AS15" i="38"/>
  <c r="AS87" i="38" s="1"/>
  <c r="AS387" i="38" s="1"/>
  <c r="AO15" i="38"/>
  <c r="AJ15" i="38"/>
  <c r="AJ87" i="38" s="1"/>
  <c r="AJ171" i="38" s="1"/>
  <c r="BA15" i="38"/>
  <c r="BA87" i="38" s="1"/>
  <c r="AR15" i="38"/>
  <c r="AR87" i="38" s="1"/>
  <c r="AR387" i="38" s="1"/>
  <c r="AN15" i="38"/>
  <c r="AN87" i="38" s="1"/>
  <c r="AN171" i="38" s="1"/>
  <c r="AN243" i="38" s="1"/>
  <c r="AN315" i="38" s="1"/>
  <c r="AN387" i="38" s="1"/>
  <c r="AI15" i="38"/>
  <c r="AU15" i="38"/>
  <c r="AU87" i="38" s="1"/>
  <c r="AU387" i="38" s="1"/>
  <c r="AQ15" i="38"/>
  <c r="AQ87" i="38" s="1"/>
  <c r="AQ387" i="38" s="1"/>
  <c r="AL15" i="38"/>
  <c r="AL87" i="38" s="1"/>
  <c r="AL171" i="38" s="1"/>
  <c r="AL243" i="38" s="1"/>
  <c r="AL315" i="38" s="1"/>
  <c r="AL387" i="38" s="1"/>
  <c r="AH15" i="38"/>
  <c r="AH87" i="38" s="1"/>
  <c r="AH171" i="38" s="1"/>
  <c r="AH243" i="38" s="1"/>
  <c r="AH315" i="38" s="1"/>
  <c r="AH387" i="38" s="1"/>
  <c r="AT15" i="38"/>
  <c r="AT87" i="38" s="1"/>
  <c r="AK15" i="38"/>
  <c r="AK87" i="38" s="1"/>
  <c r="AK171" i="38" s="1"/>
  <c r="AK243" i="38" s="1"/>
  <c r="AK315" i="38" s="1"/>
  <c r="AK387" i="38" s="1"/>
  <c r="AU17" i="38"/>
  <c r="AU89" i="38" s="1"/>
  <c r="AU389" i="38" s="1"/>
  <c r="AQ17" i="38"/>
  <c r="AQ89" i="38" s="1"/>
  <c r="AQ389" i="38" s="1"/>
  <c r="AL17" i="38"/>
  <c r="AL89" i="38" s="1"/>
  <c r="AL173" i="38" s="1"/>
  <c r="AL245" i="38" s="1"/>
  <c r="AL317" i="38" s="1"/>
  <c r="AL389" i="38" s="1"/>
  <c r="AH17" i="38"/>
  <c r="AH89" i="38" s="1"/>
  <c r="AH173" i="38" s="1"/>
  <c r="AH245" i="38" s="1"/>
  <c r="AH317" i="38" s="1"/>
  <c r="AH389" i="38" s="1"/>
  <c r="AT17" i="38"/>
  <c r="AT89" i="38" s="1"/>
  <c r="AK17" i="38"/>
  <c r="AK89" i="38" s="1"/>
  <c r="AK173" i="38" s="1"/>
  <c r="AK245" i="38" s="1"/>
  <c r="AK317" i="38" s="1"/>
  <c r="AK389" i="38" s="1"/>
  <c r="BB17" i="38"/>
  <c r="BB89" i="38" s="1"/>
  <c r="AS17" i="38"/>
  <c r="AS89" i="38" s="1"/>
  <c r="AS389" i="38" s="1"/>
  <c r="AO17" i="38"/>
  <c r="AJ17" i="38"/>
  <c r="AJ89" i="38" s="1"/>
  <c r="AJ173" i="38" s="1"/>
  <c r="BA17" i="38"/>
  <c r="BA89" i="38" s="1"/>
  <c r="AR17" i="38"/>
  <c r="AR89" i="38" s="1"/>
  <c r="AR389" i="38" s="1"/>
  <c r="AN17" i="38"/>
  <c r="AN89" i="38" s="1"/>
  <c r="AN173" i="38" s="1"/>
  <c r="AN245" i="38" s="1"/>
  <c r="AN317" i="38" s="1"/>
  <c r="AN389" i="38" s="1"/>
  <c r="AI17" i="38"/>
  <c r="BA66" i="38"/>
  <c r="BA138" i="38" s="1"/>
  <c r="AR66" i="38"/>
  <c r="AR138" i="38" s="1"/>
  <c r="AR438" i="38" s="1"/>
  <c r="AN66" i="38"/>
  <c r="AN138" i="38" s="1"/>
  <c r="AN222" i="38" s="1"/>
  <c r="AN294" i="38" s="1"/>
  <c r="AN366" i="38" s="1"/>
  <c r="AN438" i="38" s="1"/>
  <c r="AI66" i="38"/>
  <c r="AU66" i="38"/>
  <c r="AU138" i="38" s="1"/>
  <c r="AU438" i="38" s="1"/>
  <c r="AQ66" i="38"/>
  <c r="AQ138" i="38" s="1"/>
  <c r="AQ438" i="38" s="1"/>
  <c r="AL66" i="38"/>
  <c r="AL138" i="38" s="1"/>
  <c r="AL222" i="38" s="1"/>
  <c r="AL294" i="38" s="1"/>
  <c r="AL366" i="38" s="1"/>
  <c r="AL438" i="38" s="1"/>
  <c r="AH66" i="38"/>
  <c r="AH138" i="38" s="1"/>
  <c r="AH222" i="38" s="1"/>
  <c r="AH294" i="38" s="1"/>
  <c r="AH366" i="38" s="1"/>
  <c r="AH438" i="38" s="1"/>
  <c r="AT66" i="38"/>
  <c r="AT138" i="38" s="1"/>
  <c r="AK66" i="38"/>
  <c r="AK138" i="38" s="1"/>
  <c r="AK222" i="38" s="1"/>
  <c r="AK294" i="38" s="1"/>
  <c r="AK366" i="38" s="1"/>
  <c r="AK438" i="38" s="1"/>
  <c r="BB66" i="38"/>
  <c r="BB138" i="38" s="1"/>
  <c r="AS66" i="38"/>
  <c r="AS138" i="38" s="1"/>
  <c r="AS438" i="38" s="1"/>
  <c r="AO66" i="38"/>
  <c r="AJ66" i="38"/>
  <c r="AJ138" i="38" s="1"/>
  <c r="AJ222" i="38" s="1"/>
  <c r="BA58" i="38"/>
  <c r="BA130" i="38" s="1"/>
  <c r="AR58" i="38"/>
  <c r="AR130" i="38" s="1"/>
  <c r="AR430" i="38" s="1"/>
  <c r="AN58" i="38"/>
  <c r="AN130" i="38" s="1"/>
  <c r="AN214" i="38" s="1"/>
  <c r="AN286" i="38" s="1"/>
  <c r="AN358" i="38" s="1"/>
  <c r="AN430" i="38" s="1"/>
  <c r="AI58" i="38"/>
  <c r="AU58" i="38"/>
  <c r="AU130" i="38" s="1"/>
  <c r="AU430" i="38" s="1"/>
  <c r="AQ58" i="38"/>
  <c r="AQ130" i="38" s="1"/>
  <c r="AQ430" i="38" s="1"/>
  <c r="AL58" i="38"/>
  <c r="AL130" i="38" s="1"/>
  <c r="AL214" i="38" s="1"/>
  <c r="AL286" i="38" s="1"/>
  <c r="AL358" i="38" s="1"/>
  <c r="AL430" i="38" s="1"/>
  <c r="AH58" i="38"/>
  <c r="AH130" i="38" s="1"/>
  <c r="AH214" i="38" s="1"/>
  <c r="AH286" i="38" s="1"/>
  <c r="AH358" i="38" s="1"/>
  <c r="AH430" i="38" s="1"/>
  <c r="AT58" i="38"/>
  <c r="AT130" i="38" s="1"/>
  <c r="AK58" i="38"/>
  <c r="AK130" i="38" s="1"/>
  <c r="AK214" i="38" s="1"/>
  <c r="AK286" i="38" s="1"/>
  <c r="AK358" i="38" s="1"/>
  <c r="AK430" i="38" s="1"/>
  <c r="BB58" i="38"/>
  <c r="BB130" i="38" s="1"/>
  <c r="AS58" i="38"/>
  <c r="AS130" i="38" s="1"/>
  <c r="AS430" i="38" s="1"/>
  <c r="AO58" i="38"/>
  <c r="AJ58" i="38"/>
  <c r="AJ130" i="38" s="1"/>
  <c r="AJ214" i="38" s="1"/>
  <c r="BA50" i="38"/>
  <c r="BA122" i="38" s="1"/>
  <c r="AR50" i="38"/>
  <c r="AR122" i="38" s="1"/>
  <c r="AR422" i="38" s="1"/>
  <c r="AN50" i="38"/>
  <c r="AN122" i="38" s="1"/>
  <c r="AN206" i="38" s="1"/>
  <c r="AN278" i="38" s="1"/>
  <c r="AN350" i="38" s="1"/>
  <c r="AN422" i="38" s="1"/>
  <c r="AI50" i="38"/>
  <c r="AU50" i="38"/>
  <c r="AU122" i="38" s="1"/>
  <c r="AU422" i="38" s="1"/>
  <c r="AQ50" i="38"/>
  <c r="AQ122" i="38" s="1"/>
  <c r="AQ422" i="38" s="1"/>
  <c r="AL50" i="38"/>
  <c r="AL122" i="38" s="1"/>
  <c r="AL206" i="38" s="1"/>
  <c r="AL278" i="38" s="1"/>
  <c r="AL350" i="38" s="1"/>
  <c r="AL422" i="38" s="1"/>
  <c r="AH50" i="38"/>
  <c r="AH122" i="38" s="1"/>
  <c r="AH206" i="38" s="1"/>
  <c r="AH278" i="38" s="1"/>
  <c r="AH350" i="38" s="1"/>
  <c r="AH422" i="38" s="1"/>
  <c r="AT50" i="38"/>
  <c r="AT122" i="38" s="1"/>
  <c r="AK50" i="38"/>
  <c r="AK122" i="38" s="1"/>
  <c r="AK206" i="38" s="1"/>
  <c r="AK278" i="38" s="1"/>
  <c r="AK350" i="38" s="1"/>
  <c r="AK422" i="38" s="1"/>
  <c r="BB50" i="38"/>
  <c r="BB122" i="38" s="1"/>
  <c r="AS50" i="38"/>
  <c r="AS122" i="38" s="1"/>
  <c r="AS422" i="38" s="1"/>
  <c r="AO50" i="38"/>
  <c r="AJ50" i="38"/>
  <c r="AJ122" i="38" s="1"/>
  <c r="AJ206" i="38" s="1"/>
  <c r="BA42" i="38"/>
  <c r="BA114" i="38" s="1"/>
  <c r="AR42" i="38"/>
  <c r="AR114" i="38" s="1"/>
  <c r="AR414" i="38" s="1"/>
  <c r="AN42" i="38"/>
  <c r="AN114" i="38" s="1"/>
  <c r="AN198" i="38" s="1"/>
  <c r="AN270" i="38" s="1"/>
  <c r="AN342" i="38" s="1"/>
  <c r="AN414" i="38" s="1"/>
  <c r="AI42" i="38"/>
  <c r="AU42" i="38"/>
  <c r="AU114" i="38" s="1"/>
  <c r="AU414" i="38" s="1"/>
  <c r="AQ42" i="38"/>
  <c r="AQ114" i="38" s="1"/>
  <c r="AQ414" i="38" s="1"/>
  <c r="AL42" i="38"/>
  <c r="AL114" i="38" s="1"/>
  <c r="AL198" i="38" s="1"/>
  <c r="AL270" i="38" s="1"/>
  <c r="AL342" i="38" s="1"/>
  <c r="AL414" i="38" s="1"/>
  <c r="AH42" i="38"/>
  <c r="AH114" i="38" s="1"/>
  <c r="AH198" i="38" s="1"/>
  <c r="AH270" i="38" s="1"/>
  <c r="AH342" i="38" s="1"/>
  <c r="AH414" i="38" s="1"/>
  <c r="AT42" i="38"/>
  <c r="AT114" i="38" s="1"/>
  <c r="AK42" i="38"/>
  <c r="AK114" i="38" s="1"/>
  <c r="AK198" i="38" s="1"/>
  <c r="AK270" i="38" s="1"/>
  <c r="AK342" i="38" s="1"/>
  <c r="AK414" i="38" s="1"/>
  <c r="BB42" i="38"/>
  <c r="BB114" i="38" s="1"/>
  <c r="AS42" i="38"/>
  <c r="AS114" i="38" s="1"/>
  <c r="AS414" i="38" s="1"/>
  <c r="AO42" i="38"/>
  <c r="AJ42" i="38"/>
  <c r="AJ114" i="38" s="1"/>
  <c r="AJ198" i="38" s="1"/>
  <c r="BA34" i="38"/>
  <c r="BA106" i="38" s="1"/>
  <c r="AR34" i="38"/>
  <c r="AR106" i="38" s="1"/>
  <c r="AR406" i="38" s="1"/>
  <c r="AN34" i="38"/>
  <c r="AN106" i="38" s="1"/>
  <c r="AN190" i="38" s="1"/>
  <c r="AN262" i="38" s="1"/>
  <c r="AN334" i="38" s="1"/>
  <c r="AN406" i="38" s="1"/>
  <c r="AI34" i="38"/>
  <c r="AU34" i="38"/>
  <c r="AU106" i="38" s="1"/>
  <c r="AU406" i="38" s="1"/>
  <c r="AQ34" i="38"/>
  <c r="AQ106" i="38" s="1"/>
  <c r="AQ406" i="38" s="1"/>
  <c r="AL34" i="38"/>
  <c r="AL106" i="38" s="1"/>
  <c r="AL190" i="38" s="1"/>
  <c r="AL262" i="38" s="1"/>
  <c r="AL334" i="38" s="1"/>
  <c r="AL406" i="38" s="1"/>
  <c r="AH34" i="38"/>
  <c r="AH106" i="38" s="1"/>
  <c r="AH190" i="38" s="1"/>
  <c r="AH262" i="38" s="1"/>
  <c r="AH334" i="38" s="1"/>
  <c r="AH406" i="38" s="1"/>
  <c r="AT34" i="38"/>
  <c r="AT106" i="38" s="1"/>
  <c r="AK34" i="38"/>
  <c r="AK106" i="38" s="1"/>
  <c r="AK190" i="38" s="1"/>
  <c r="AK262" i="38" s="1"/>
  <c r="AK334" i="38" s="1"/>
  <c r="AK406" i="38" s="1"/>
  <c r="BB34" i="38"/>
  <c r="BB106" i="38" s="1"/>
  <c r="AS34" i="38"/>
  <c r="AS106" i="38" s="1"/>
  <c r="AS406" i="38" s="1"/>
  <c r="AO34" i="38"/>
  <c r="AJ34" i="38"/>
  <c r="AJ106" i="38" s="1"/>
  <c r="AJ190" i="38" s="1"/>
  <c r="BA26" i="38"/>
  <c r="BA98" i="38" s="1"/>
  <c r="AR26" i="38"/>
  <c r="AR98" i="38" s="1"/>
  <c r="AR398" i="38" s="1"/>
  <c r="AN26" i="38"/>
  <c r="AN98" i="38" s="1"/>
  <c r="AN182" i="38" s="1"/>
  <c r="AN254" i="38" s="1"/>
  <c r="AN326" i="38" s="1"/>
  <c r="AN398" i="38" s="1"/>
  <c r="AI26" i="38"/>
  <c r="AU26" i="38"/>
  <c r="AU98" i="38" s="1"/>
  <c r="AU398" i="38" s="1"/>
  <c r="AQ26" i="38"/>
  <c r="AQ98" i="38" s="1"/>
  <c r="AQ398" i="38" s="1"/>
  <c r="AL26" i="38"/>
  <c r="AL98" i="38" s="1"/>
  <c r="AL182" i="38" s="1"/>
  <c r="AL254" i="38" s="1"/>
  <c r="AL326" i="38" s="1"/>
  <c r="AL398" i="38" s="1"/>
  <c r="AH26" i="38"/>
  <c r="AH98" i="38" s="1"/>
  <c r="AH182" i="38" s="1"/>
  <c r="AH254" i="38" s="1"/>
  <c r="AH326" i="38" s="1"/>
  <c r="AH398" i="38" s="1"/>
  <c r="AT26" i="38"/>
  <c r="AT98" i="38" s="1"/>
  <c r="AK26" i="38"/>
  <c r="AK98" i="38" s="1"/>
  <c r="AK182" i="38" s="1"/>
  <c r="AK254" i="38" s="1"/>
  <c r="AK326" i="38" s="1"/>
  <c r="AK398" i="38" s="1"/>
  <c r="BB26" i="38"/>
  <c r="BB98" i="38" s="1"/>
  <c r="AS26" i="38"/>
  <c r="AS98" i="38" s="1"/>
  <c r="AS398" i="38" s="1"/>
  <c r="AO26" i="38"/>
  <c r="AJ26" i="38"/>
  <c r="AJ98" i="38" s="1"/>
  <c r="AJ182" i="38" s="1"/>
  <c r="AU78" i="36"/>
  <c r="AU150" i="36" s="1"/>
  <c r="AU450" i="36" s="1"/>
  <c r="AQ78" i="36"/>
  <c r="AQ150" i="36" s="1"/>
  <c r="AQ450" i="36" s="1"/>
  <c r="AL78" i="36"/>
  <c r="AL150" i="36" s="1"/>
  <c r="AL234" i="36" s="1"/>
  <c r="AL306" i="36" s="1"/>
  <c r="AL378" i="36" s="1"/>
  <c r="AL450" i="36" s="1"/>
  <c r="AH78" i="36"/>
  <c r="AH150" i="36" s="1"/>
  <c r="AH234" i="36" s="1"/>
  <c r="AH306" i="36" s="1"/>
  <c r="AH378" i="36" s="1"/>
  <c r="AH450" i="36" s="1"/>
  <c r="AT78" i="36"/>
  <c r="AT150" i="36" s="1"/>
  <c r="AT450" i="36" s="1"/>
  <c r="AK78" i="36"/>
  <c r="AK150" i="36" s="1"/>
  <c r="AK234" i="36" s="1"/>
  <c r="BB78" i="36"/>
  <c r="BB150" i="36" s="1"/>
  <c r="AS78" i="36"/>
  <c r="AS150" i="36" s="1"/>
  <c r="AS450" i="36" s="1"/>
  <c r="AO78" i="36"/>
  <c r="AJ78" i="36"/>
  <c r="AJ150" i="36" s="1"/>
  <c r="AJ234" i="36" s="1"/>
  <c r="AJ306" i="36" s="1"/>
  <c r="AJ378" i="36" s="1"/>
  <c r="AJ450" i="36" s="1"/>
  <c r="BA78" i="36"/>
  <c r="BA150" i="36" s="1"/>
  <c r="AR78" i="36"/>
  <c r="AR150" i="36" s="1"/>
  <c r="AR450" i="36" s="1"/>
  <c r="AN78" i="36"/>
  <c r="AN150" i="36" s="1"/>
  <c r="AN234" i="36" s="1"/>
  <c r="AN306" i="36" s="1"/>
  <c r="AN378" i="36" s="1"/>
  <c r="AN450" i="36" s="1"/>
  <c r="AI78" i="36"/>
  <c r="AU70" i="36"/>
  <c r="AU142" i="36" s="1"/>
  <c r="AU442" i="36" s="1"/>
  <c r="AQ70" i="36"/>
  <c r="AQ142" i="36" s="1"/>
  <c r="AQ442" i="36" s="1"/>
  <c r="AL70" i="36"/>
  <c r="AL142" i="36" s="1"/>
  <c r="AL226" i="36" s="1"/>
  <c r="AL298" i="36" s="1"/>
  <c r="AL370" i="36" s="1"/>
  <c r="AL442" i="36" s="1"/>
  <c r="AH70" i="36"/>
  <c r="AH142" i="36" s="1"/>
  <c r="AH226" i="36" s="1"/>
  <c r="AH298" i="36" s="1"/>
  <c r="AH370" i="36" s="1"/>
  <c r="AH442" i="36" s="1"/>
  <c r="AT70" i="36"/>
  <c r="AT142" i="36" s="1"/>
  <c r="AT442" i="36" s="1"/>
  <c r="AK70" i="36"/>
  <c r="AK142" i="36" s="1"/>
  <c r="AK226" i="36" s="1"/>
  <c r="BB70" i="36"/>
  <c r="BB142" i="36" s="1"/>
  <c r="AS70" i="36"/>
  <c r="AS142" i="36" s="1"/>
  <c r="AS442" i="36" s="1"/>
  <c r="AO70" i="36"/>
  <c r="AJ70" i="36"/>
  <c r="AJ142" i="36" s="1"/>
  <c r="AJ226" i="36" s="1"/>
  <c r="AJ298" i="36" s="1"/>
  <c r="AJ370" i="36" s="1"/>
  <c r="AJ442" i="36" s="1"/>
  <c r="BA70" i="36"/>
  <c r="BA142" i="36" s="1"/>
  <c r="AR70" i="36"/>
  <c r="AR142" i="36" s="1"/>
  <c r="AR442" i="36" s="1"/>
  <c r="AN70" i="36"/>
  <c r="AN142" i="36" s="1"/>
  <c r="AN226" i="36" s="1"/>
  <c r="AN298" i="36" s="1"/>
  <c r="AN370" i="36" s="1"/>
  <c r="AN442" i="36" s="1"/>
  <c r="AI70" i="36"/>
  <c r="AU62" i="36"/>
  <c r="AU134" i="36" s="1"/>
  <c r="AU434" i="36" s="1"/>
  <c r="AQ62" i="36"/>
  <c r="AQ134" i="36" s="1"/>
  <c r="AQ434" i="36" s="1"/>
  <c r="AL62" i="36"/>
  <c r="AL134" i="36" s="1"/>
  <c r="AL218" i="36" s="1"/>
  <c r="AL290" i="36" s="1"/>
  <c r="AL362" i="36" s="1"/>
  <c r="AL434" i="36" s="1"/>
  <c r="AH62" i="36"/>
  <c r="AH134" i="36" s="1"/>
  <c r="AH218" i="36" s="1"/>
  <c r="AH290" i="36" s="1"/>
  <c r="AH362" i="36" s="1"/>
  <c r="AH434" i="36" s="1"/>
  <c r="AT62" i="36"/>
  <c r="AT134" i="36" s="1"/>
  <c r="AT434" i="36" s="1"/>
  <c r="AK62" i="36"/>
  <c r="AK134" i="36" s="1"/>
  <c r="AK218" i="36" s="1"/>
  <c r="BB62" i="36"/>
  <c r="BB134" i="36" s="1"/>
  <c r="AS62" i="36"/>
  <c r="AS134" i="36" s="1"/>
  <c r="AS434" i="36" s="1"/>
  <c r="AO62" i="36"/>
  <c r="AJ62" i="36"/>
  <c r="AJ134" i="36" s="1"/>
  <c r="AJ218" i="36" s="1"/>
  <c r="AJ290" i="36" s="1"/>
  <c r="AJ362" i="36" s="1"/>
  <c r="AJ434" i="36" s="1"/>
  <c r="BA62" i="36"/>
  <c r="BA134" i="36" s="1"/>
  <c r="AR62" i="36"/>
  <c r="AR134" i="36" s="1"/>
  <c r="AR434" i="36" s="1"/>
  <c r="AN62" i="36"/>
  <c r="AN134" i="36" s="1"/>
  <c r="AN218" i="36" s="1"/>
  <c r="AN290" i="36" s="1"/>
  <c r="AN362" i="36" s="1"/>
  <c r="AN434" i="36" s="1"/>
  <c r="AI62" i="36"/>
  <c r="AU54" i="36"/>
  <c r="AU126" i="36" s="1"/>
  <c r="AU426" i="36" s="1"/>
  <c r="AQ54" i="36"/>
  <c r="AQ126" i="36" s="1"/>
  <c r="AQ426" i="36" s="1"/>
  <c r="AL54" i="36"/>
  <c r="AL126" i="36" s="1"/>
  <c r="AL210" i="36" s="1"/>
  <c r="AL282" i="36" s="1"/>
  <c r="AL354" i="36" s="1"/>
  <c r="AL426" i="36" s="1"/>
  <c r="AH54" i="36"/>
  <c r="AH126" i="36" s="1"/>
  <c r="AH210" i="36" s="1"/>
  <c r="AH282" i="36" s="1"/>
  <c r="AH354" i="36" s="1"/>
  <c r="AH426" i="36" s="1"/>
  <c r="AT54" i="36"/>
  <c r="AT126" i="36" s="1"/>
  <c r="AT426" i="36" s="1"/>
  <c r="AK54" i="36"/>
  <c r="AK126" i="36" s="1"/>
  <c r="AK210" i="36" s="1"/>
  <c r="BB54" i="36"/>
  <c r="BB126" i="36" s="1"/>
  <c r="AS54" i="36"/>
  <c r="AS126" i="36" s="1"/>
  <c r="AS426" i="36" s="1"/>
  <c r="AO54" i="36"/>
  <c r="AJ54" i="36"/>
  <c r="AJ126" i="36" s="1"/>
  <c r="AJ210" i="36" s="1"/>
  <c r="AJ282" i="36" s="1"/>
  <c r="AJ354" i="36" s="1"/>
  <c r="AJ426" i="36" s="1"/>
  <c r="BA54" i="36"/>
  <c r="BA126" i="36" s="1"/>
  <c r="AR54" i="36"/>
  <c r="AR126" i="36" s="1"/>
  <c r="AR426" i="36" s="1"/>
  <c r="AN54" i="36"/>
  <c r="AN126" i="36" s="1"/>
  <c r="AN210" i="36" s="1"/>
  <c r="AN282" i="36" s="1"/>
  <c r="AN354" i="36" s="1"/>
  <c r="AN426" i="36" s="1"/>
  <c r="AI54" i="36"/>
  <c r="AU46" i="36"/>
  <c r="AU118" i="36" s="1"/>
  <c r="AU418" i="36" s="1"/>
  <c r="AQ46" i="36"/>
  <c r="AQ118" i="36" s="1"/>
  <c r="AQ418" i="36" s="1"/>
  <c r="AL46" i="36"/>
  <c r="AL118" i="36" s="1"/>
  <c r="AL202" i="36" s="1"/>
  <c r="AL274" i="36" s="1"/>
  <c r="AL346" i="36" s="1"/>
  <c r="AL418" i="36" s="1"/>
  <c r="AH46" i="36"/>
  <c r="AH118" i="36" s="1"/>
  <c r="AH202" i="36" s="1"/>
  <c r="AH274" i="36" s="1"/>
  <c r="AH346" i="36" s="1"/>
  <c r="AH418" i="36" s="1"/>
  <c r="AT46" i="36"/>
  <c r="AT118" i="36" s="1"/>
  <c r="AT418" i="36" s="1"/>
  <c r="AK46" i="36"/>
  <c r="AK118" i="36" s="1"/>
  <c r="AK202" i="36" s="1"/>
  <c r="BB46" i="36"/>
  <c r="BB118" i="36" s="1"/>
  <c r="AS46" i="36"/>
  <c r="AS118" i="36" s="1"/>
  <c r="AS418" i="36" s="1"/>
  <c r="AO46" i="36"/>
  <c r="AJ46" i="36"/>
  <c r="AJ118" i="36" s="1"/>
  <c r="AJ202" i="36" s="1"/>
  <c r="AJ274" i="36" s="1"/>
  <c r="AJ346" i="36" s="1"/>
  <c r="AJ418" i="36" s="1"/>
  <c r="BA46" i="36"/>
  <c r="BA118" i="36" s="1"/>
  <c r="AR46" i="36"/>
  <c r="AR118" i="36" s="1"/>
  <c r="AR418" i="36" s="1"/>
  <c r="AN46" i="36"/>
  <c r="AN118" i="36" s="1"/>
  <c r="AN202" i="36" s="1"/>
  <c r="AN274" i="36" s="1"/>
  <c r="AN346" i="36" s="1"/>
  <c r="AN418" i="36" s="1"/>
  <c r="AI46" i="36"/>
  <c r="AU38" i="36"/>
  <c r="AU110" i="36" s="1"/>
  <c r="AU410" i="36" s="1"/>
  <c r="AQ38" i="36"/>
  <c r="AQ110" i="36" s="1"/>
  <c r="AQ410" i="36" s="1"/>
  <c r="AL38" i="36"/>
  <c r="AL110" i="36" s="1"/>
  <c r="AL194" i="36" s="1"/>
  <c r="AL266" i="36" s="1"/>
  <c r="AL338" i="36" s="1"/>
  <c r="AL410" i="36" s="1"/>
  <c r="AH38" i="36"/>
  <c r="AH110" i="36" s="1"/>
  <c r="AH194" i="36" s="1"/>
  <c r="AH266" i="36" s="1"/>
  <c r="AH338" i="36" s="1"/>
  <c r="AH410" i="36" s="1"/>
  <c r="AT38" i="36"/>
  <c r="AT110" i="36" s="1"/>
  <c r="AT410" i="36" s="1"/>
  <c r="AK38" i="36"/>
  <c r="AK110" i="36" s="1"/>
  <c r="AK194" i="36" s="1"/>
  <c r="BB38" i="36"/>
  <c r="BB110" i="36" s="1"/>
  <c r="AS38" i="36"/>
  <c r="AS110" i="36" s="1"/>
  <c r="AS410" i="36" s="1"/>
  <c r="AO38" i="36"/>
  <c r="AJ38" i="36"/>
  <c r="AJ110" i="36" s="1"/>
  <c r="AJ194" i="36" s="1"/>
  <c r="AJ266" i="36" s="1"/>
  <c r="AJ338" i="36" s="1"/>
  <c r="AJ410" i="36" s="1"/>
  <c r="BA38" i="36"/>
  <c r="BA110" i="36" s="1"/>
  <c r="AR38" i="36"/>
  <c r="AR110" i="36" s="1"/>
  <c r="AR410" i="36" s="1"/>
  <c r="AN38" i="36"/>
  <c r="AN110" i="36" s="1"/>
  <c r="AN194" i="36" s="1"/>
  <c r="AN266" i="36" s="1"/>
  <c r="AN338" i="36" s="1"/>
  <c r="AN410" i="36" s="1"/>
  <c r="AI38" i="36"/>
  <c r="AU30" i="36"/>
  <c r="AU102" i="36" s="1"/>
  <c r="AU402" i="36" s="1"/>
  <c r="AQ30" i="36"/>
  <c r="AQ102" i="36" s="1"/>
  <c r="AQ402" i="36" s="1"/>
  <c r="AL30" i="36"/>
  <c r="AL102" i="36" s="1"/>
  <c r="AL186" i="36" s="1"/>
  <c r="AL258" i="36" s="1"/>
  <c r="AL330" i="36" s="1"/>
  <c r="AL402" i="36" s="1"/>
  <c r="AH30" i="36"/>
  <c r="AH102" i="36" s="1"/>
  <c r="AH186" i="36" s="1"/>
  <c r="AH258" i="36" s="1"/>
  <c r="AH330" i="36" s="1"/>
  <c r="AH402" i="36" s="1"/>
  <c r="AT30" i="36"/>
  <c r="AT102" i="36" s="1"/>
  <c r="AT402" i="36" s="1"/>
  <c r="AK30" i="36"/>
  <c r="AK102" i="36" s="1"/>
  <c r="AK186" i="36" s="1"/>
  <c r="BB30" i="36"/>
  <c r="BB102" i="36" s="1"/>
  <c r="AS30" i="36"/>
  <c r="AS102" i="36" s="1"/>
  <c r="AS402" i="36" s="1"/>
  <c r="AO30" i="36"/>
  <c r="AJ30" i="36"/>
  <c r="AJ102" i="36" s="1"/>
  <c r="AJ186" i="36" s="1"/>
  <c r="AJ258" i="36" s="1"/>
  <c r="AJ330" i="36" s="1"/>
  <c r="AJ402" i="36" s="1"/>
  <c r="BA30" i="36"/>
  <c r="BA102" i="36" s="1"/>
  <c r="AR30" i="36"/>
  <c r="AR102" i="36" s="1"/>
  <c r="AR402" i="36" s="1"/>
  <c r="AN30" i="36"/>
  <c r="AN102" i="36" s="1"/>
  <c r="AN186" i="36" s="1"/>
  <c r="AN258" i="36" s="1"/>
  <c r="AN330" i="36" s="1"/>
  <c r="AN402" i="36" s="1"/>
  <c r="AI30" i="36"/>
  <c r="AM187" i="11"/>
  <c r="AM259" i="11" s="1"/>
  <c r="AM331" i="11" s="1"/>
  <c r="AM195" i="11"/>
  <c r="AM267" i="11" s="1"/>
  <c r="AM339" i="11" s="1"/>
  <c r="AM203" i="11"/>
  <c r="AM275" i="11" s="1"/>
  <c r="AM347" i="11" s="1"/>
  <c r="AM211" i="11"/>
  <c r="AM283" i="11" s="1"/>
  <c r="AM355" i="11" s="1"/>
  <c r="AM219" i="11"/>
  <c r="AM291" i="11" s="1"/>
  <c r="AM363" i="11" s="1"/>
  <c r="AM227" i="11"/>
  <c r="AM299" i="11" s="1"/>
  <c r="AM371" i="11" s="1"/>
  <c r="AM235" i="11"/>
  <c r="AM307" i="11" s="1"/>
  <c r="AM379" i="11" s="1"/>
  <c r="AM229" i="11"/>
  <c r="AM301" i="11" s="1"/>
  <c r="AM373" i="11" s="1"/>
  <c r="AM237" i="11"/>
  <c r="AM309" i="11" s="1"/>
  <c r="AM381" i="11" s="1"/>
  <c r="AU77" i="37"/>
  <c r="AU149" i="37" s="1"/>
  <c r="AU449" i="37" s="1"/>
  <c r="AQ77" i="37"/>
  <c r="AQ149" i="37" s="1"/>
  <c r="AQ449" i="37" s="1"/>
  <c r="AL77" i="37"/>
  <c r="AL149" i="37" s="1"/>
  <c r="AL233" i="37" s="1"/>
  <c r="AL305" i="37" s="1"/>
  <c r="AL377" i="37" s="1"/>
  <c r="AL449" i="37" s="1"/>
  <c r="AH77" i="37"/>
  <c r="AH149" i="37" s="1"/>
  <c r="AH233" i="37" s="1"/>
  <c r="AH305" i="37" s="1"/>
  <c r="AH377" i="37" s="1"/>
  <c r="AH449" i="37" s="1"/>
  <c r="AT77" i="37"/>
  <c r="AT149" i="37" s="1"/>
  <c r="AK77" i="37"/>
  <c r="AK149" i="37" s="1"/>
  <c r="BB77" i="37"/>
  <c r="BB149" i="37" s="1"/>
  <c r="AS77" i="37"/>
  <c r="AS149" i="37" s="1"/>
  <c r="AS449" i="37" s="1"/>
  <c r="AO77" i="37"/>
  <c r="AX77" i="37" s="1"/>
  <c r="AX149" i="37" s="1"/>
  <c r="AX233" i="37" s="1"/>
  <c r="AX305" i="37" s="1"/>
  <c r="AX377" i="37" s="1"/>
  <c r="AX449" i="37" s="1"/>
  <c r="AJ77" i="37"/>
  <c r="AJ149" i="37" s="1"/>
  <c r="AJ233" i="37" s="1"/>
  <c r="AJ305" i="37" s="1"/>
  <c r="AJ377" i="37" s="1"/>
  <c r="AJ449" i="37" s="1"/>
  <c r="BA77" i="37"/>
  <c r="BA149" i="37" s="1"/>
  <c r="AR77" i="37"/>
  <c r="AR149" i="37" s="1"/>
  <c r="AR449" i="37" s="1"/>
  <c r="AN77" i="37"/>
  <c r="AN149" i="37" s="1"/>
  <c r="AN233" i="37" s="1"/>
  <c r="AN305" i="37" s="1"/>
  <c r="AN377" i="37" s="1"/>
  <c r="AN449" i="37" s="1"/>
  <c r="AI77" i="37"/>
  <c r="AU69" i="37"/>
  <c r="AU141" i="37" s="1"/>
  <c r="AU441" i="37" s="1"/>
  <c r="AQ69" i="37"/>
  <c r="AQ141" i="37" s="1"/>
  <c r="AQ441" i="37" s="1"/>
  <c r="AL69" i="37"/>
  <c r="AL141" i="37" s="1"/>
  <c r="AL225" i="37" s="1"/>
  <c r="AL297" i="37" s="1"/>
  <c r="AL369" i="37" s="1"/>
  <c r="AL441" i="37" s="1"/>
  <c r="AH69" i="37"/>
  <c r="AH141" i="37" s="1"/>
  <c r="AH225" i="37" s="1"/>
  <c r="AH297" i="37" s="1"/>
  <c r="AH369" i="37" s="1"/>
  <c r="AH441" i="37" s="1"/>
  <c r="AT69" i="37"/>
  <c r="AT141" i="37" s="1"/>
  <c r="AK69" i="37"/>
  <c r="AK141" i="37" s="1"/>
  <c r="BB69" i="37"/>
  <c r="BB141" i="37" s="1"/>
  <c r="AS69" i="37"/>
  <c r="AS141" i="37" s="1"/>
  <c r="AS441" i="37" s="1"/>
  <c r="AO69" i="37"/>
  <c r="AX69" i="37" s="1"/>
  <c r="AX141" i="37" s="1"/>
  <c r="AX225" i="37" s="1"/>
  <c r="AX297" i="37" s="1"/>
  <c r="AX369" i="37" s="1"/>
  <c r="AX441" i="37" s="1"/>
  <c r="AJ69" i="37"/>
  <c r="AJ141" i="37" s="1"/>
  <c r="AJ225" i="37" s="1"/>
  <c r="AJ297" i="37" s="1"/>
  <c r="AJ369" i="37" s="1"/>
  <c r="AJ441" i="37" s="1"/>
  <c r="BA69" i="37"/>
  <c r="BA141" i="37" s="1"/>
  <c r="AR69" i="37"/>
  <c r="AR141" i="37" s="1"/>
  <c r="AR441" i="37" s="1"/>
  <c r="AN69" i="37"/>
  <c r="AN141" i="37" s="1"/>
  <c r="AN225" i="37" s="1"/>
  <c r="AN297" i="37" s="1"/>
  <c r="AN369" i="37" s="1"/>
  <c r="AN441" i="37" s="1"/>
  <c r="AI69" i="37"/>
  <c r="AU61" i="37"/>
  <c r="AU133" i="37" s="1"/>
  <c r="AU433" i="37" s="1"/>
  <c r="AQ61" i="37"/>
  <c r="AQ133" i="37" s="1"/>
  <c r="AQ433" i="37" s="1"/>
  <c r="AL61" i="37"/>
  <c r="AL133" i="37" s="1"/>
  <c r="AL217" i="37" s="1"/>
  <c r="AL289" i="37" s="1"/>
  <c r="AL361" i="37" s="1"/>
  <c r="AL433" i="37" s="1"/>
  <c r="AH61" i="37"/>
  <c r="AH133" i="37" s="1"/>
  <c r="AH217" i="37" s="1"/>
  <c r="AH289" i="37" s="1"/>
  <c r="AH361" i="37" s="1"/>
  <c r="AH433" i="37" s="1"/>
  <c r="AT61" i="37"/>
  <c r="AT133" i="37" s="1"/>
  <c r="AK61" i="37"/>
  <c r="AK133" i="37" s="1"/>
  <c r="BB61" i="37"/>
  <c r="BB133" i="37" s="1"/>
  <c r="AS61" i="37"/>
  <c r="AS133" i="37" s="1"/>
  <c r="AS433" i="37" s="1"/>
  <c r="AO61" i="37"/>
  <c r="AX61" i="37" s="1"/>
  <c r="AX133" i="37" s="1"/>
  <c r="AX217" i="37" s="1"/>
  <c r="AX289" i="37" s="1"/>
  <c r="AX361" i="37" s="1"/>
  <c r="AX433" i="37" s="1"/>
  <c r="AJ61" i="37"/>
  <c r="AJ133" i="37" s="1"/>
  <c r="AJ217" i="37" s="1"/>
  <c r="AJ289" i="37" s="1"/>
  <c r="AJ361" i="37" s="1"/>
  <c r="AJ433" i="37" s="1"/>
  <c r="BA61" i="37"/>
  <c r="BA133" i="37" s="1"/>
  <c r="AR61" i="37"/>
  <c r="AR133" i="37" s="1"/>
  <c r="AR433" i="37" s="1"/>
  <c r="AN61" i="37"/>
  <c r="AN133" i="37" s="1"/>
  <c r="AN217" i="37" s="1"/>
  <c r="AN289" i="37" s="1"/>
  <c r="AN361" i="37" s="1"/>
  <c r="AN433" i="37" s="1"/>
  <c r="AI61" i="37"/>
  <c r="AU53" i="37"/>
  <c r="AU125" i="37" s="1"/>
  <c r="AU425" i="37" s="1"/>
  <c r="AQ53" i="37"/>
  <c r="AQ125" i="37" s="1"/>
  <c r="AQ425" i="37" s="1"/>
  <c r="AL53" i="37"/>
  <c r="AL125" i="37" s="1"/>
  <c r="AL209" i="37" s="1"/>
  <c r="AL281" i="37" s="1"/>
  <c r="AL353" i="37" s="1"/>
  <c r="AL425" i="37" s="1"/>
  <c r="AH53" i="37"/>
  <c r="AH125" i="37" s="1"/>
  <c r="AH209" i="37" s="1"/>
  <c r="AH281" i="37" s="1"/>
  <c r="AH353" i="37" s="1"/>
  <c r="AH425" i="37" s="1"/>
  <c r="AT53" i="37"/>
  <c r="AT125" i="37" s="1"/>
  <c r="AK53" i="37"/>
  <c r="AK125" i="37" s="1"/>
  <c r="BB53" i="37"/>
  <c r="BB125" i="37" s="1"/>
  <c r="AS53" i="37"/>
  <c r="AS125" i="37" s="1"/>
  <c r="AS425" i="37" s="1"/>
  <c r="AO53" i="37"/>
  <c r="AX53" i="37" s="1"/>
  <c r="AX125" i="37" s="1"/>
  <c r="AX209" i="37" s="1"/>
  <c r="AX281" i="37" s="1"/>
  <c r="AX353" i="37" s="1"/>
  <c r="AX425" i="37" s="1"/>
  <c r="AJ53" i="37"/>
  <c r="AJ125" i="37" s="1"/>
  <c r="AJ209" i="37" s="1"/>
  <c r="AJ281" i="37" s="1"/>
  <c r="AJ353" i="37" s="1"/>
  <c r="AJ425" i="37" s="1"/>
  <c r="BA53" i="37"/>
  <c r="BA125" i="37" s="1"/>
  <c r="AR53" i="37"/>
  <c r="AR125" i="37" s="1"/>
  <c r="AR425" i="37" s="1"/>
  <c r="AN53" i="37"/>
  <c r="AN125" i="37" s="1"/>
  <c r="AN209" i="37" s="1"/>
  <c r="AN281" i="37" s="1"/>
  <c r="AN353" i="37" s="1"/>
  <c r="AN425" i="37" s="1"/>
  <c r="AI53" i="37"/>
  <c r="AO102" i="11"/>
  <c r="AP30" i="11"/>
  <c r="AT402" i="11"/>
  <c r="AO110" i="11"/>
  <c r="AP38" i="11"/>
  <c r="AT410" i="11"/>
  <c r="AO118" i="11"/>
  <c r="AP46" i="11"/>
  <c r="AT418" i="11"/>
  <c r="AO126" i="11"/>
  <c r="AP54" i="11"/>
  <c r="AW54" i="11" s="1"/>
  <c r="AW126" i="11" s="1"/>
  <c r="AW210" i="11" s="1"/>
  <c r="AT426" i="11"/>
  <c r="AO134" i="11"/>
  <c r="AP62" i="11"/>
  <c r="AT434" i="11"/>
  <c r="AO142" i="11"/>
  <c r="AP70" i="11"/>
  <c r="AT442" i="11"/>
  <c r="AO150" i="11"/>
  <c r="AP78" i="11"/>
  <c r="AT450" i="11"/>
  <c r="AU57" i="36"/>
  <c r="AU129" i="36" s="1"/>
  <c r="AU429" i="36" s="1"/>
  <c r="AQ57" i="36"/>
  <c r="AQ129" i="36" s="1"/>
  <c r="AQ429" i="36" s="1"/>
  <c r="AL57" i="36"/>
  <c r="AL129" i="36" s="1"/>
  <c r="AL213" i="36" s="1"/>
  <c r="AL285" i="36" s="1"/>
  <c r="AL357" i="36" s="1"/>
  <c r="AL429" i="36" s="1"/>
  <c r="AH57" i="36"/>
  <c r="AH129" i="36" s="1"/>
  <c r="AH213" i="36" s="1"/>
  <c r="AH285" i="36" s="1"/>
  <c r="AH357" i="36" s="1"/>
  <c r="AH429" i="36" s="1"/>
  <c r="AT57" i="36"/>
  <c r="AT129" i="36" s="1"/>
  <c r="AT429" i="36" s="1"/>
  <c r="AK57" i="36"/>
  <c r="AK129" i="36" s="1"/>
  <c r="AK213" i="36" s="1"/>
  <c r="BB57" i="36"/>
  <c r="BB129" i="36" s="1"/>
  <c r="AS57" i="36"/>
  <c r="AS129" i="36" s="1"/>
  <c r="AS429" i="36" s="1"/>
  <c r="AO57" i="36"/>
  <c r="AX57" i="36" s="1"/>
  <c r="AX129" i="36" s="1"/>
  <c r="AJ57" i="36"/>
  <c r="AJ129" i="36" s="1"/>
  <c r="AJ213" i="36" s="1"/>
  <c r="AJ285" i="36" s="1"/>
  <c r="AJ357" i="36" s="1"/>
  <c r="AJ429" i="36" s="1"/>
  <c r="BA57" i="36"/>
  <c r="BA129" i="36" s="1"/>
  <c r="AR57" i="36"/>
  <c r="AR129" i="36" s="1"/>
  <c r="AR429" i="36" s="1"/>
  <c r="AN57" i="36"/>
  <c r="AN129" i="36" s="1"/>
  <c r="AN213" i="36" s="1"/>
  <c r="AN285" i="36" s="1"/>
  <c r="AN357" i="36" s="1"/>
  <c r="AN429" i="36" s="1"/>
  <c r="AI57" i="36"/>
  <c r="AU49" i="36"/>
  <c r="AU121" i="36" s="1"/>
  <c r="AU421" i="36" s="1"/>
  <c r="AQ49" i="36"/>
  <c r="AQ121" i="36" s="1"/>
  <c r="AQ421" i="36" s="1"/>
  <c r="AL49" i="36"/>
  <c r="AL121" i="36" s="1"/>
  <c r="AL205" i="36" s="1"/>
  <c r="AL277" i="36" s="1"/>
  <c r="AL349" i="36" s="1"/>
  <c r="AL421" i="36" s="1"/>
  <c r="AH49" i="36"/>
  <c r="AH121" i="36" s="1"/>
  <c r="AH205" i="36" s="1"/>
  <c r="AH277" i="36" s="1"/>
  <c r="AH349" i="36" s="1"/>
  <c r="AH421" i="36" s="1"/>
  <c r="AT49" i="36"/>
  <c r="AT121" i="36" s="1"/>
  <c r="AT421" i="36" s="1"/>
  <c r="AK49" i="36"/>
  <c r="AK121" i="36" s="1"/>
  <c r="AK205" i="36" s="1"/>
  <c r="BB49" i="36"/>
  <c r="BB121" i="36" s="1"/>
  <c r="AS49" i="36"/>
  <c r="AS121" i="36" s="1"/>
  <c r="AS421" i="36" s="1"/>
  <c r="AO49" i="36"/>
  <c r="AX49" i="36" s="1"/>
  <c r="AX121" i="36" s="1"/>
  <c r="AJ49" i="36"/>
  <c r="AJ121" i="36" s="1"/>
  <c r="AJ205" i="36" s="1"/>
  <c r="AJ277" i="36" s="1"/>
  <c r="AJ349" i="36" s="1"/>
  <c r="AJ421" i="36" s="1"/>
  <c r="BA49" i="36"/>
  <c r="BA121" i="36" s="1"/>
  <c r="AR49" i="36"/>
  <c r="AR121" i="36" s="1"/>
  <c r="AR421" i="36" s="1"/>
  <c r="AN49" i="36"/>
  <c r="AN121" i="36" s="1"/>
  <c r="AN205" i="36" s="1"/>
  <c r="AN277" i="36" s="1"/>
  <c r="AN349" i="36" s="1"/>
  <c r="AN421" i="36" s="1"/>
  <c r="AI49" i="36"/>
  <c r="AU41" i="36"/>
  <c r="AU113" i="36" s="1"/>
  <c r="AU413" i="36" s="1"/>
  <c r="AQ41" i="36"/>
  <c r="AQ113" i="36" s="1"/>
  <c r="AQ413" i="36" s="1"/>
  <c r="AL41" i="36"/>
  <c r="AL113" i="36" s="1"/>
  <c r="AL197" i="36" s="1"/>
  <c r="AL269" i="36" s="1"/>
  <c r="AL341" i="36" s="1"/>
  <c r="AL413" i="36" s="1"/>
  <c r="AH41" i="36"/>
  <c r="AH113" i="36" s="1"/>
  <c r="AH197" i="36" s="1"/>
  <c r="AH269" i="36" s="1"/>
  <c r="AH341" i="36" s="1"/>
  <c r="AH413" i="36" s="1"/>
  <c r="AT41" i="36"/>
  <c r="AT113" i="36" s="1"/>
  <c r="AT413" i="36" s="1"/>
  <c r="AK41" i="36"/>
  <c r="AK113" i="36" s="1"/>
  <c r="AK197" i="36" s="1"/>
  <c r="BB41" i="36"/>
  <c r="BB113" i="36" s="1"/>
  <c r="AS41" i="36"/>
  <c r="AS113" i="36" s="1"/>
  <c r="AS413" i="36" s="1"/>
  <c r="AO41" i="36"/>
  <c r="AX41" i="36" s="1"/>
  <c r="AX113" i="36" s="1"/>
  <c r="AJ41" i="36"/>
  <c r="AJ113" i="36" s="1"/>
  <c r="AJ197" i="36" s="1"/>
  <c r="AJ269" i="36" s="1"/>
  <c r="AJ341" i="36" s="1"/>
  <c r="AJ413" i="36" s="1"/>
  <c r="BA41" i="36"/>
  <c r="BA113" i="36" s="1"/>
  <c r="AR41" i="36"/>
  <c r="AR113" i="36" s="1"/>
  <c r="AR413" i="36" s="1"/>
  <c r="AN41" i="36"/>
  <c r="AN113" i="36" s="1"/>
  <c r="AN197" i="36" s="1"/>
  <c r="AN269" i="36" s="1"/>
  <c r="AN341" i="36" s="1"/>
  <c r="AN413" i="36" s="1"/>
  <c r="AI41" i="36"/>
  <c r="AU33" i="36"/>
  <c r="AU105" i="36" s="1"/>
  <c r="AU405" i="36" s="1"/>
  <c r="AQ33" i="36"/>
  <c r="AQ105" i="36" s="1"/>
  <c r="AQ405" i="36" s="1"/>
  <c r="AL33" i="36"/>
  <c r="AL105" i="36" s="1"/>
  <c r="AL189" i="36" s="1"/>
  <c r="AL261" i="36" s="1"/>
  <c r="AL333" i="36" s="1"/>
  <c r="AL405" i="36" s="1"/>
  <c r="AH33" i="36"/>
  <c r="AH105" i="36" s="1"/>
  <c r="AH189" i="36" s="1"/>
  <c r="AH261" i="36" s="1"/>
  <c r="AH333" i="36" s="1"/>
  <c r="AH405" i="36" s="1"/>
  <c r="AT33" i="36"/>
  <c r="AT105" i="36" s="1"/>
  <c r="AT405" i="36" s="1"/>
  <c r="AK33" i="36"/>
  <c r="AK105" i="36" s="1"/>
  <c r="AK189" i="36" s="1"/>
  <c r="BB33" i="36"/>
  <c r="BB105" i="36" s="1"/>
  <c r="AS33" i="36"/>
  <c r="AS105" i="36" s="1"/>
  <c r="AS405" i="36" s="1"/>
  <c r="AO33" i="36"/>
  <c r="AX33" i="36" s="1"/>
  <c r="AX105" i="36" s="1"/>
  <c r="AJ33" i="36"/>
  <c r="AJ105" i="36" s="1"/>
  <c r="AJ189" i="36" s="1"/>
  <c r="AJ261" i="36" s="1"/>
  <c r="AJ333" i="36" s="1"/>
  <c r="AJ405" i="36" s="1"/>
  <c r="BA33" i="36"/>
  <c r="BA105" i="36" s="1"/>
  <c r="AR33" i="36"/>
  <c r="AR105" i="36" s="1"/>
  <c r="AR405" i="36" s="1"/>
  <c r="AN33" i="36"/>
  <c r="AN105" i="36" s="1"/>
  <c r="AN189" i="36" s="1"/>
  <c r="AN261" i="36" s="1"/>
  <c r="AN333" i="36" s="1"/>
  <c r="AN405" i="36" s="1"/>
  <c r="AI33" i="36"/>
  <c r="AU25" i="36"/>
  <c r="AU97" i="36" s="1"/>
  <c r="AU397" i="36" s="1"/>
  <c r="AQ25" i="36"/>
  <c r="AQ97" i="36" s="1"/>
  <c r="AQ397" i="36" s="1"/>
  <c r="AL25" i="36"/>
  <c r="AL97" i="36" s="1"/>
  <c r="AL181" i="36" s="1"/>
  <c r="AL253" i="36" s="1"/>
  <c r="AL325" i="36" s="1"/>
  <c r="AL397" i="36" s="1"/>
  <c r="AH25" i="36"/>
  <c r="AH97" i="36" s="1"/>
  <c r="AH181" i="36" s="1"/>
  <c r="AH253" i="36" s="1"/>
  <c r="AH325" i="36" s="1"/>
  <c r="AH397" i="36" s="1"/>
  <c r="AT25" i="36"/>
  <c r="AT97" i="36" s="1"/>
  <c r="AT397" i="36" s="1"/>
  <c r="AK25" i="36"/>
  <c r="AK97" i="36" s="1"/>
  <c r="AK181" i="36" s="1"/>
  <c r="BB25" i="36"/>
  <c r="BB97" i="36" s="1"/>
  <c r="AS25" i="36"/>
  <c r="AS97" i="36" s="1"/>
  <c r="AS397" i="36" s="1"/>
  <c r="AO25" i="36"/>
  <c r="AX25" i="36" s="1"/>
  <c r="AX97" i="36" s="1"/>
  <c r="AJ25" i="36"/>
  <c r="AJ97" i="36" s="1"/>
  <c r="AJ181" i="36" s="1"/>
  <c r="AJ253" i="36" s="1"/>
  <c r="AJ325" i="36" s="1"/>
  <c r="AJ397" i="36" s="1"/>
  <c r="BA25" i="36"/>
  <c r="BA97" i="36" s="1"/>
  <c r="AR25" i="36"/>
  <c r="AR97" i="36" s="1"/>
  <c r="AR397" i="36" s="1"/>
  <c r="AN25" i="36"/>
  <c r="AN97" i="36" s="1"/>
  <c r="AN181" i="36" s="1"/>
  <c r="AN253" i="36" s="1"/>
  <c r="AN325" i="36" s="1"/>
  <c r="AN397" i="36" s="1"/>
  <c r="AI25" i="36"/>
  <c r="AT386" i="11"/>
  <c r="AO86" i="11"/>
  <c r="AP14" i="11"/>
  <c r="AW14" i="11" s="1"/>
  <c r="AW86" i="11" s="1"/>
  <c r="AW170" i="11" s="1"/>
  <c r="AP68" i="11"/>
  <c r="AW68" i="11" s="1"/>
  <c r="AW140" i="11" s="1"/>
  <c r="AW224" i="11" s="1"/>
  <c r="AO140" i="11"/>
  <c r="AT440" i="11"/>
  <c r="AP76" i="11"/>
  <c r="AW76" i="11" s="1"/>
  <c r="AW148" i="11" s="1"/>
  <c r="AW232" i="11" s="1"/>
  <c r="AO148" i="11"/>
  <c r="AT448" i="11"/>
  <c r="AP84" i="11"/>
  <c r="AO156" i="11"/>
  <c r="AT456" i="11"/>
  <c r="AT390" i="11"/>
  <c r="AO90" i="11"/>
  <c r="AP18" i="11"/>
  <c r="AW18" i="11" s="1"/>
  <c r="AW90" i="11" s="1"/>
  <c r="AW174" i="11" s="1"/>
  <c r="AP24" i="11"/>
  <c r="AW24" i="11" s="1"/>
  <c r="AW96" i="11" s="1"/>
  <c r="AW180" i="11" s="1"/>
  <c r="AO96" i="11"/>
  <c r="AT396" i="11"/>
  <c r="AP32" i="11"/>
  <c r="AW32" i="11" s="1"/>
  <c r="AW104" i="11" s="1"/>
  <c r="AW188" i="11" s="1"/>
  <c r="AO104" i="11"/>
  <c r="AT404" i="11"/>
  <c r="AP48" i="11"/>
  <c r="AO120" i="11"/>
  <c r="AT420" i="11"/>
  <c r="AP56" i="11"/>
  <c r="AO128" i="11"/>
  <c r="AT428" i="11"/>
  <c r="AP64" i="11"/>
  <c r="AW64" i="11" s="1"/>
  <c r="AW136" i="11" s="1"/>
  <c r="AW220" i="11" s="1"/>
  <c r="AO136" i="11"/>
  <c r="AT436" i="11"/>
  <c r="AP72" i="11"/>
  <c r="AW72" i="11" s="1"/>
  <c r="AW144" i="11" s="1"/>
  <c r="AW228" i="11" s="1"/>
  <c r="AO144" i="11"/>
  <c r="AT444" i="11"/>
  <c r="AP80" i="11"/>
  <c r="AO152" i="11"/>
  <c r="AT452" i="11"/>
  <c r="AT401" i="11"/>
  <c r="AP37" i="11"/>
  <c r="AO109" i="11"/>
  <c r="AT425" i="11"/>
  <c r="AP61" i="11"/>
  <c r="AO133" i="11"/>
  <c r="AU16" i="37"/>
  <c r="AU88" i="37" s="1"/>
  <c r="AU388" i="37" s="1"/>
  <c r="AQ16" i="37"/>
  <c r="AQ88" i="37" s="1"/>
  <c r="AQ388" i="37" s="1"/>
  <c r="AL16" i="37"/>
  <c r="AL88" i="37" s="1"/>
  <c r="AL172" i="37" s="1"/>
  <c r="AL244" i="37" s="1"/>
  <c r="AL316" i="37" s="1"/>
  <c r="AL388" i="37" s="1"/>
  <c r="AH16" i="37"/>
  <c r="AH88" i="37" s="1"/>
  <c r="AH172" i="37" s="1"/>
  <c r="AH244" i="37" s="1"/>
  <c r="AH316" i="37" s="1"/>
  <c r="AH388" i="37" s="1"/>
  <c r="AT16" i="37"/>
  <c r="AT88" i="37" s="1"/>
  <c r="AK16" i="37"/>
  <c r="AK88" i="37" s="1"/>
  <c r="BB16" i="37"/>
  <c r="BB88" i="37" s="1"/>
  <c r="AS16" i="37"/>
  <c r="AS88" i="37" s="1"/>
  <c r="AS388" i="37" s="1"/>
  <c r="AO16" i="37"/>
  <c r="AX16" i="37" s="1"/>
  <c r="AX88" i="37" s="1"/>
  <c r="AX172" i="37" s="1"/>
  <c r="AX244" i="37" s="1"/>
  <c r="AX316" i="37" s="1"/>
  <c r="AX388" i="37" s="1"/>
  <c r="AJ16" i="37"/>
  <c r="AJ88" i="37" s="1"/>
  <c r="AJ172" i="37" s="1"/>
  <c r="AJ244" i="37" s="1"/>
  <c r="AJ316" i="37" s="1"/>
  <c r="AJ388" i="37" s="1"/>
  <c r="BA16" i="37"/>
  <c r="BA88" i="37" s="1"/>
  <c r="AR16" i="37"/>
  <c r="AR88" i="37" s="1"/>
  <c r="AR388" i="37" s="1"/>
  <c r="AN16" i="37"/>
  <c r="AN88" i="37" s="1"/>
  <c r="AN172" i="37" s="1"/>
  <c r="AN244" i="37" s="1"/>
  <c r="AN316" i="37" s="1"/>
  <c r="AN388" i="37" s="1"/>
  <c r="AI16" i="37"/>
  <c r="AI146" i="11"/>
  <c r="AI230" i="11" s="1"/>
  <c r="AI302" i="11" s="1"/>
  <c r="AI374" i="11" s="1"/>
  <c r="AI446" i="11" s="1"/>
  <c r="AV74" i="11"/>
  <c r="AV146" i="11" s="1"/>
  <c r="AV230" i="11" s="1"/>
  <c r="AV302" i="11" s="1"/>
  <c r="AV374" i="11" s="1"/>
  <c r="AV446" i="11" s="1"/>
  <c r="AU84" i="38"/>
  <c r="AU156" i="38" s="1"/>
  <c r="AU456" i="38" s="1"/>
  <c r="AQ84" i="38"/>
  <c r="AQ156" i="38" s="1"/>
  <c r="AQ456" i="38" s="1"/>
  <c r="AL84" i="38"/>
  <c r="AL156" i="38" s="1"/>
  <c r="AL240" i="38" s="1"/>
  <c r="AL312" i="38" s="1"/>
  <c r="AL384" i="38" s="1"/>
  <c r="AL456" i="38" s="1"/>
  <c r="AH84" i="38"/>
  <c r="AH156" i="38" s="1"/>
  <c r="AH240" i="38" s="1"/>
  <c r="AH312" i="38" s="1"/>
  <c r="AH384" i="38" s="1"/>
  <c r="AH456" i="38" s="1"/>
  <c r="AT84" i="38"/>
  <c r="AT156" i="38" s="1"/>
  <c r="AK84" i="38"/>
  <c r="AK156" i="38" s="1"/>
  <c r="AK240" i="38" s="1"/>
  <c r="AK312" i="38" s="1"/>
  <c r="AK384" i="38" s="1"/>
  <c r="AK456" i="38" s="1"/>
  <c r="BB84" i="38"/>
  <c r="BB156" i="38" s="1"/>
  <c r="AS84" i="38"/>
  <c r="AS156" i="38" s="1"/>
  <c r="AS456" i="38" s="1"/>
  <c r="AO84" i="38"/>
  <c r="AJ84" i="38"/>
  <c r="AJ156" i="38" s="1"/>
  <c r="AJ240" i="38" s="1"/>
  <c r="BA84" i="38"/>
  <c r="BA156" i="38" s="1"/>
  <c r="AR84" i="38"/>
  <c r="AR156" i="38" s="1"/>
  <c r="AR456" i="38" s="1"/>
  <c r="AN84" i="38"/>
  <c r="AN156" i="38" s="1"/>
  <c r="AN240" i="38" s="1"/>
  <c r="AN312" i="38" s="1"/>
  <c r="AN384" i="38" s="1"/>
  <c r="AN456" i="38" s="1"/>
  <c r="AI84" i="38"/>
  <c r="BB23" i="38"/>
  <c r="BB95" i="38" s="1"/>
  <c r="AS23" i="38"/>
  <c r="AS95" i="38" s="1"/>
  <c r="AS395" i="38" s="1"/>
  <c r="AO23" i="38"/>
  <c r="AJ23" i="38"/>
  <c r="AJ95" i="38" s="1"/>
  <c r="AJ179" i="38" s="1"/>
  <c r="BA23" i="38"/>
  <c r="BA95" i="38" s="1"/>
  <c r="AR23" i="38"/>
  <c r="AR95" i="38" s="1"/>
  <c r="AR395" i="38" s="1"/>
  <c r="AN23" i="38"/>
  <c r="AN95" i="38" s="1"/>
  <c r="AN179" i="38" s="1"/>
  <c r="AN251" i="38" s="1"/>
  <c r="AN323" i="38" s="1"/>
  <c r="AN395" i="38" s="1"/>
  <c r="AI23" i="38"/>
  <c r="AU23" i="38"/>
  <c r="AU95" i="38" s="1"/>
  <c r="AU395" i="38" s="1"/>
  <c r="AQ23" i="38"/>
  <c r="AQ95" i="38" s="1"/>
  <c r="AQ395" i="38" s="1"/>
  <c r="AL23" i="38"/>
  <c r="AL95" i="38" s="1"/>
  <c r="AL179" i="38" s="1"/>
  <c r="AL251" i="38" s="1"/>
  <c r="AL323" i="38" s="1"/>
  <c r="AL395" i="38" s="1"/>
  <c r="AH23" i="38"/>
  <c r="AH95" i="38" s="1"/>
  <c r="AH179" i="38" s="1"/>
  <c r="AH251" i="38" s="1"/>
  <c r="AH323" i="38" s="1"/>
  <c r="AH395" i="38" s="1"/>
  <c r="AT23" i="38"/>
  <c r="AT95" i="38" s="1"/>
  <c r="AK23" i="38"/>
  <c r="AK95" i="38" s="1"/>
  <c r="AK179" i="38" s="1"/>
  <c r="AK251" i="38" s="1"/>
  <c r="AK323" i="38" s="1"/>
  <c r="AK395" i="38" s="1"/>
  <c r="BA72" i="38"/>
  <c r="BA144" i="38" s="1"/>
  <c r="AR72" i="38"/>
  <c r="AR144" i="38" s="1"/>
  <c r="AR444" i="38" s="1"/>
  <c r="AN72" i="38"/>
  <c r="AN144" i="38" s="1"/>
  <c r="AN228" i="38" s="1"/>
  <c r="AN300" i="38" s="1"/>
  <c r="AN372" i="38" s="1"/>
  <c r="AN444" i="38" s="1"/>
  <c r="AI72" i="38"/>
  <c r="AT72" i="38"/>
  <c r="AT144" i="38" s="1"/>
  <c r="AO72" i="38"/>
  <c r="AH72" i="38"/>
  <c r="AH144" i="38" s="1"/>
  <c r="AH228" i="38" s="1"/>
  <c r="AH300" i="38" s="1"/>
  <c r="AH372" i="38" s="1"/>
  <c r="AH444" i="38" s="1"/>
  <c r="AS72" i="38"/>
  <c r="AS144" i="38" s="1"/>
  <c r="AS444" i="38" s="1"/>
  <c r="AL72" i="38"/>
  <c r="AL144" i="38" s="1"/>
  <c r="AL228" i="38" s="1"/>
  <c r="AL300" i="38" s="1"/>
  <c r="AL372" i="38" s="1"/>
  <c r="AL444" i="38" s="1"/>
  <c r="AQ72" i="38"/>
  <c r="AQ144" i="38" s="1"/>
  <c r="AQ444" i="38" s="1"/>
  <c r="AK72" i="38"/>
  <c r="AK144" i="38" s="1"/>
  <c r="AK228" i="38" s="1"/>
  <c r="AK300" i="38" s="1"/>
  <c r="AK372" i="38" s="1"/>
  <c r="AK444" i="38" s="1"/>
  <c r="BB72" i="38"/>
  <c r="BB144" i="38" s="1"/>
  <c r="AU72" i="38"/>
  <c r="AU144" i="38" s="1"/>
  <c r="AU444" i="38" s="1"/>
  <c r="AJ72" i="38"/>
  <c r="AJ144" i="38" s="1"/>
  <c r="AJ228" i="38" s="1"/>
  <c r="BA68" i="38"/>
  <c r="BA140" i="38" s="1"/>
  <c r="AR68" i="38"/>
  <c r="AR140" i="38" s="1"/>
  <c r="AR440" i="38" s="1"/>
  <c r="AN68" i="38"/>
  <c r="AN140" i="38" s="1"/>
  <c r="AN224" i="38" s="1"/>
  <c r="AN296" i="38" s="1"/>
  <c r="AN368" i="38" s="1"/>
  <c r="AN440" i="38" s="1"/>
  <c r="AI68" i="38"/>
  <c r="AU68" i="38"/>
  <c r="AU140" i="38" s="1"/>
  <c r="AU440" i="38" s="1"/>
  <c r="AQ68" i="38"/>
  <c r="AQ140" i="38" s="1"/>
  <c r="AQ440" i="38" s="1"/>
  <c r="AL68" i="38"/>
  <c r="AL140" i="38" s="1"/>
  <c r="AL224" i="38" s="1"/>
  <c r="AL296" i="38" s="1"/>
  <c r="AL368" i="38" s="1"/>
  <c r="AL440" i="38" s="1"/>
  <c r="AH68" i="38"/>
  <c r="AH140" i="38" s="1"/>
  <c r="AH224" i="38" s="1"/>
  <c r="AH296" i="38" s="1"/>
  <c r="AH368" i="38" s="1"/>
  <c r="AH440" i="38" s="1"/>
  <c r="AT68" i="38"/>
  <c r="AT140" i="38" s="1"/>
  <c r="AK68" i="38"/>
  <c r="AK140" i="38" s="1"/>
  <c r="AK224" i="38" s="1"/>
  <c r="AK296" i="38" s="1"/>
  <c r="AK368" i="38" s="1"/>
  <c r="AK440" i="38" s="1"/>
  <c r="BB68" i="38"/>
  <c r="BB140" i="38" s="1"/>
  <c r="AS68" i="38"/>
  <c r="AS140" i="38" s="1"/>
  <c r="AS440" i="38" s="1"/>
  <c r="AO68" i="38"/>
  <c r="AJ68" i="38"/>
  <c r="AJ140" i="38" s="1"/>
  <c r="AJ224" i="38" s="1"/>
  <c r="AU80" i="36"/>
  <c r="AU152" i="36" s="1"/>
  <c r="AU452" i="36" s="1"/>
  <c r="AQ80" i="36"/>
  <c r="AQ152" i="36" s="1"/>
  <c r="AQ452" i="36" s="1"/>
  <c r="AL80" i="36"/>
  <c r="AL152" i="36" s="1"/>
  <c r="AL236" i="36" s="1"/>
  <c r="AL308" i="36" s="1"/>
  <c r="AL380" i="36" s="1"/>
  <c r="AL452" i="36" s="1"/>
  <c r="AH80" i="36"/>
  <c r="AH152" i="36" s="1"/>
  <c r="AH236" i="36" s="1"/>
  <c r="AH308" i="36" s="1"/>
  <c r="AH380" i="36" s="1"/>
  <c r="AH452" i="36" s="1"/>
  <c r="AT80" i="36"/>
  <c r="AT152" i="36" s="1"/>
  <c r="AT452" i="36" s="1"/>
  <c r="AK80" i="36"/>
  <c r="AK152" i="36" s="1"/>
  <c r="AK236" i="36" s="1"/>
  <c r="BB80" i="36"/>
  <c r="BB152" i="36" s="1"/>
  <c r="AS80" i="36"/>
  <c r="AS152" i="36" s="1"/>
  <c r="AS452" i="36" s="1"/>
  <c r="AO80" i="36"/>
  <c r="AJ80" i="36"/>
  <c r="AJ152" i="36" s="1"/>
  <c r="AJ236" i="36" s="1"/>
  <c r="AJ308" i="36" s="1"/>
  <c r="AJ380" i="36" s="1"/>
  <c r="AJ452" i="36" s="1"/>
  <c r="BA80" i="36"/>
  <c r="BA152" i="36" s="1"/>
  <c r="AR80" i="36"/>
  <c r="AR152" i="36" s="1"/>
  <c r="AR452" i="36" s="1"/>
  <c r="AN80" i="36"/>
  <c r="AN152" i="36" s="1"/>
  <c r="AN236" i="36" s="1"/>
  <c r="AN308" i="36" s="1"/>
  <c r="AN380" i="36" s="1"/>
  <c r="AN452" i="36" s="1"/>
  <c r="AI80" i="36"/>
  <c r="AI99" i="11"/>
  <c r="AI183" i="11" s="1"/>
  <c r="AI255" i="11" s="1"/>
  <c r="AI327" i="11" s="1"/>
  <c r="AI399" i="11" s="1"/>
  <c r="AV27" i="11"/>
  <c r="AV99" i="11" s="1"/>
  <c r="AV183" i="11" s="1"/>
  <c r="AV255" i="11" s="1"/>
  <c r="AV327" i="11" s="1"/>
  <c r="AV399" i="11" s="1"/>
  <c r="AI107" i="11"/>
  <c r="AI191" i="11" s="1"/>
  <c r="AI263" i="11" s="1"/>
  <c r="AI335" i="11" s="1"/>
  <c r="AI407" i="11" s="1"/>
  <c r="AV35" i="11"/>
  <c r="AV107" i="11" s="1"/>
  <c r="AV191" i="11" s="1"/>
  <c r="AV263" i="11" s="1"/>
  <c r="AV335" i="11" s="1"/>
  <c r="AV407" i="11" s="1"/>
  <c r="AI115" i="11"/>
  <c r="AI199" i="11" s="1"/>
  <c r="AI271" i="11" s="1"/>
  <c r="AI343" i="11" s="1"/>
  <c r="AI415" i="11" s="1"/>
  <c r="AV43" i="11"/>
  <c r="AV115" i="11" s="1"/>
  <c r="AV199" i="11" s="1"/>
  <c r="AV271" i="11" s="1"/>
  <c r="AV343" i="11" s="1"/>
  <c r="AV415" i="11" s="1"/>
  <c r="AI123" i="11"/>
  <c r="AI207" i="11" s="1"/>
  <c r="AI279" i="11" s="1"/>
  <c r="AI351" i="11" s="1"/>
  <c r="AI423" i="11" s="1"/>
  <c r="AV51" i="11"/>
  <c r="AV123" i="11" s="1"/>
  <c r="AV207" i="11" s="1"/>
  <c r="AV279" i="11" s="1"/>
  <c r="AV351" i="11" s="1"/>
  <c r="AV423" i="11" s="1"/>
  <c r="AI131" i="11"/>
  <c r="AI215" i="11" s="1"/>
  <c r="AI287" i="11" s="1"/>
  <c r="AI359" i="11" s="1"/>
  <c r="AI431" i="11" s="1"/>
  <c r="AV59" i="11"/>
  <c r="AV131" i="11" s="1"/>
  <c r="AV215" i="11" s="1"/>
  <c r="AV287" i="11" s="1"/>
  <c r="AV359" i="11" s="1"/>
  <c r="AV431" i="11" s="1"/>
  <c r="AI139" i="11"/>
  <c r="AI223" i="11" s="1"/>
  <c r="AI295" i="11" s="1"/>
  <c r="AI367" i="11" s="1"/>
  <c r="AI439" i="11" s="1"/>
  <c r="AV67" i="11"/>
  <c r="AV139" i="11" s="1"/>
  <c r="AV223" i="11" s="1"/>
  <c r="AV295" i="11" s="1"/>
  <c r="AV367" i="11" s="1"/>
  <c r="AV439" i="11" s="1"/>
  <c r="AI147" i="11"/>
  <c r="AI231" i="11" s="1"/>
  <c r="AI303" i="11" s="1"/>
  <c r="AI375" i="11" s="1"/>
  <c r="AI447" i="11" s="1"/>
  <c r="AV75" i="11"/>
  <c r="AV147" i="11" s="1"/>
  <c r="AV231" i="11" s="1"/>
  <c r="AV303" i="11" s="1"/>
  <c r="AV375" i="11" s="1"/>
  <c r="AV447" i="11" s="1"/>
  <c r="AI155" i="11"/>
  <c r="AI239" i="11" s="1"/>
  <c r="AI311" i="11" s="1"/>
  <c r="AI383" i="11" s="1"/>
  <c r="AI455" i="11" s="1"/>
  <c r="AV83" i="11"/>
  <c r="AV155" i="11" s="1"/>
  <c r="AV239" i="11" s="1"/>
  <c r="AV311" i="11" s="1"/>
  <c r="AV383" i="11" s="1"/>
  <c r="AV455" i="11" s="1"/>
  <c r="AI112" i="11"/>
  <c r="AI196" i="11" s="1"/>
  <c r="AI268" i="11" s="1"/>
  <c r="AI340" i="11" s="1"/>
  <c r="AI412" i="11" s="1"/>
  <c r="AV40" i="11"/>
  <c r="AV112" i="11" s="1"/>
  <c r="AV196" i="11" s="1"/>
  <c r="AV268" i="11" s="1"/>
  <c r="AV340" i="11" s="1"/>
  <c r="AV412" i="11" s="1"/>
  <c r="AI108" i="11"/>
  <c r="AI192" i="11" s="1"/>
  <c r="AI264" i="11" s="1"/>
  <c r="AI336" i="11" s="1"/>
  <c r="AI408" i="11" s="1"/>
  <c r="AV36" i="11"/>
  <c r="AV108" i="11" s="1"/>
  <c r="AV192" i="11" s="1"/>
  <c r="AV264" i="11" s="1"/>
  <c r="AV336" i="11" s="1"/>
  <c r="AV408" i="11" s="1"/>
  <c r="AI124" i="11"/>
  <c r="AI208" i="11" s="1"/>
  <c r="AI280" i="11" s="1"/>
  <c r="AI352" i="11" s="1"/>
  <c r="AI424" i="11" s="1"/>
  <c r="AV52" i="11"/>
  <c r="AV124" i="11" s="1"/>
  <c r="AV208" i="11" s="1"/>
  <c r="AV280" i="11" s="1"/>
  <c r="AV352" i="11" s="1"/>
  <c r="AV424" i="11" s="1"/>
  <c r="AI132" i="11"/>
  <c r="AI216" i="11" s="1"/>
  <c r="AI288" i="11" s="1"/>
  <c r="AI360" i="11" s="1"/>
  <c r="AI432" i="11" s="1"/>
  <c r="AV60" i="11"/>
  <c r="AV132" i="11" s="1"/>
  <c r="AV216" i="11" s="1"/>
  <c r="AV288" i="11" s="1"/>
  <c r="AV360" i="11" s="1"/>
  <c r="AV432" i="11" s="1"/>
  <c r="AM225" i="11"/>
  <c r="AM297" i="11" s="1"/>
  <c r="AM369" i="11" s="1"/>
  <c r="AM233" i="11"/>
  <c r="AM305" i="11" s="1"/>
  <c r="AM377" i="11" s="1"/>
  <c r="AO98" i="11"/>
  <c r="AP26" i="11"/>
  <c r="AT398" i="11"/>
  <c r="AO106" i="11"/>
  <c r="AP34" i="11"/>
  <c r="AT406" i="11"/>
  <c r="AO114" i="11"/>
  <c r="AP42" i="11"/>
  <c r="AW42" i="11" s="1"/>
  <c r="AW114" i="11" s="1"/>
  <c r="AW198" i="11" s="1"/>
  <c r="AT414" i="11"/>
  <c r="AO122" i="11"/>
  <c r="AP50" i="11"/>
  <c r="AW50" i="11" s="1"/>
  <c r="AW122" i="11" s="1"/>
  <c r="AW206" i="11" s="1"/>
  <c r="AT422" i="11"/>
  <c r="AO130" i="11"/>
  <c r="AP58" i="11"/>
  <c r="AT430" i="11"/>
  <c r="AO138" i="11"/>
  <c r="AP66" i="11"/>
  <c r="AT438" i="11"/>
  <c r="AO154" i="11"/>
  <c r="AP82" i="11"/>
  <c r="AW82" i="11" s="1"/>
  <c r="AW154" i="11" s="1"/>
  <c r="AW238" i="11" s="1"/>
  <c r="AT454" i="11"/>
  <c r="AI93" i="11"/>
  <c r="AI177" i="11" s="1"/>
  <c r="AI249" i="11" s="1"/>
  <c r="AI321" i="11" s="1"/>
  <c r="AI393" i="11" s="1"/>
  <c r="AV21" i="11"/>
  <c r="AV93" i="11" s="1"/>
  <c r="AV177" i="11" s="1"/>
  <c r="AV249" i="11" s="1"/>
  <c r="AV321" i="11" s="1"/>
  <c r="AV393" i="11" s="1"/>
  <c r="AU20" i="36"/>
  <c r="AU92" i="36" s="1"/>
  <c r="AU392" i="36" s="1"/>
  <c r="AQ20" i="36"/>
  <c r="AQ92" i="36" s="1"/>
  <c r="AQ392" i="36" s="1"/>
  <c r="AL20" i="36"/>
  <c r="AL92" i="36" s="1"/>
  <c r="AL176" i="36" s="1"/>
  <c r="AL248" i="36" s="1"/>
  <c r="AL320" i="36" s="1"/>
  <c r="AL392" i="36" s="1"/>
  <c r="AH20" i="36"/>
  <c r="AH92" i="36" s="1"/>
  <c r="AH176" i="36" s="1"/>
  <c r="AH248" i="36" s="1"/>
  <c r="AH320" i="36" s="1"/>
  <c r="AH392" i="36" s="1"/>
  <c r="AT20" i="36"/>
  <c r="AT92" i="36" s="1"/>
  <c r="AT392" i="36" s="1"/>
  <c r="AK20" i="36"/>
  <c r="AK92" i="36" s="1"/>
  <c r="AK176" i="36" s="1"/>
  <c r="BB20" i="36"/>
  <c r="BB92" i="36" s="1"/>
  <c r="AS20" i="36"/>
  <c r="AS92" i="36" s="1"/>
  <c r="AS392" i="36" s="1"/>
  <c r="AO20" i="36"/>
  <c r="AJ20" i="36"/>
  <c r="AJ92" i="36" s="1"/>
  <c r="AJ176" i="36" s="1"/>
  <c r="AJ248" i="36" s="1"/>
  <c r="AJ320" i="36" s="1"/>
  <c r="AJ392" i="36" s="1"/>
  <c r="BA20" i="36"/>
  <c r="BA92" i="36" s="1"/>
  <c r="AR20" i="36"/>
  <c r="AR92" i="36" s="1"/>
  <c r="AR392" i="36" s="1"/>
  <c r="AN20" i="36"/>
  <c r="AN92" i="36" s="1"/>
  <c r="AN176" i="36" s="1"/>
  <c r="AN248" i="36" s="1"/>
  <c r="AN320" i="36" s="1"/>
  <c r="AN392" i="36" s="1"/>
  <c r="AI20" i="36"/>
  <c r="AO87" i="11"/>
  <c r="AP15" i="11"/>
  <c r="AT387" i="11"/>
  <c r="AO91" i="11"/>
  <c r="AP19" i="11"/>
  <c r="AW19" i="11" s="1"/>
  <c r="AW91" i="11" s="1"/>
  <c r="AW175" i="11" s="1"/>
  <c r="AT391" i="11"/>
  <c r="AP28" i="11"/>
  <c r="AO100" i="11"/>
  <c r="AT400" i="11"/>
  <c r="AP44" i="11"/>
  <c r="AO116" i="11"/>
  <c r="AT416" i="11"/>
  <c r="AO95" i="11"/>
  <c r="AP23" i="11"/>
  <c r="AT395" i="11"/>
  <c r="AP25" i="11"/>
  <c r="AO97" i="11"/>
  <c r="AT397" i="11"/>
  <c r="AP33" i="11"/>
  <c r="AO105" i="11"/>
  <c r="AT405" i="11"/>
  <c r="AP41" i="11"/>
  <c r="AO113" i="11"/>
  <c r="AT413" i="11"/>
  <c r="AP49" i="11"/>
  <c r="AO121" i="11"/>
  <c r="AT421" i="11"/>
  <c r="AP57" i="11"/>
  <c r="AO129" i="11"/>
  <c r="AT429" i="11"/>
  <c r="AP65" i="11"/>
  <c r="AO137" i="11"/>
  <c r="AT437" i="11"/>
  <c r="AT21" i="36"/>
  <c r="AT93" i="36" s="1"/>
  <c r="AT393" i="36" s="1"/>
  <c r="AK21" i="36"/>
  <c r="AK93" i="36" s="1"/>
  <c r="AK177" i="36" s="1"/>
  <c r="BB21" i="36"/>
  <c r="BB93" i="36" s="1"/>
  <c r="AS21" i="36"/>
  <c r="AS93" i="36" s="1"/>
  <c r="AS393" i="36" s="1"/>
  <c r="AO21" i="36"/>
  <c r="AX21" i="36" s="1"/>
  <c r="AX93" i="36" s="1"/>
  <c r="AJ21" i="36"/>
  <c r="AJ93" i="36" s="1"/>
  <c r="AJ177" i="36" s="1"/>
  <c r="AJ249" i="36" s="1"/>
  <c r="AJ321" i="36" s="1"/>
  <c r="AJ393" i="36" s="1"/>
  <c r="BA21" i="36"/>
  <c r="BA93" i="36" s="1"/>
  <c r="AR21" i="36"/>
  <c r="AR93" i="36" s="1"/>
  <c r="AR393" i="36" s="1"/>
  <c r="AN21" i="36"/>
  <c r="AN93" i="36" s="1"/>
  <c r="AN177" i="36" s="1"/>
  <c r="AN249" i="36" s="1"/>
  <c r="AN321" i="36" s="1"/>
  <c r="AN393" i="36" s="1"/>
  <c r="AI21" i="36"/>
  <c r="AU21" i="36"/>
  <c r="AU93" i="36" s="1"/>
  <c r="AU393" i="36" s="1"/>
  <c r="AQ21" i="36"/>
  <c r="AQ93" i="36" s="1"/>
  <c r="AQ393" i="36" s="1"/>
  <c r="AL21" i="36"/>
  <c r="AL93" i="36" s="1"/>
  <c r="AL177" i="36" s="1"/>
  <c r="AL249" i="36" s="1"/>
  <c r="AL321" i="36" s="1"/>
  <c r="AL393" i="36" s="1"/>
  <c r="AH21" i="36"/>
  <c r="AH93" i="36" s="1"/>
  <c r="AH177" i="36" s="1"/>
  <c r="AH249" i="36" s="1"/>
  <c r="AH321" i="36" s="1"/>
  <c r="AH393" i="36" s="1"/>
  <c r="AU16" i="36"/>
  <c r="AU88" i="36" s="1"/>
  <c r="AU388" i="36" s="1"/>
  <c r="AQ16" i="36"/>
  <c r="AQ88" i="36" s="1"/>
  <c r="AQ388" i="36" s="1"/>
  <c r="AL16" i="36"/>
  <c r="AL88" i="36" s="1"/>
  <c r="AL172" i="36" s="1"/>
  <c r="AL244" i="36" s="1"/>
  <c r="AL316" i="36" s="1"/>
  <c r="AL388" i="36" s="1"/>
  <c r="AH16" i="36"/>
  <c r="AH88" i="36" s="1"/>
  <c r="AH172" i="36" s="1"/>
  <c r="AH244" i="36" s="1"/>
  <c r="AH316" i="36" s="1"/>
  <c r="AH388" i="36" s="1"/>
  <c r="AT16" i="36"/>
  <c r="AT88" i="36" s="1"/>
  <c r="AT388" i="36" s="1"/>
  <c r="AK16" i="36"/>
  <c r="AK88" i="36" s="1"/>
  <c r="AK172" i="36" s="1"/>
  <c r="BB16" i="36"/>
  <c r="BB88" i="36" s="1"/>
  <c r="AS16" i="36"/>
  <c r="AS88" i="36" s="1"/>
  <c r="AS388" i="36" s="1"/>
  <c r="AO16" i="36"/>
  <c r="AJ16" i="36"/>
  <c r="AJ88" i="36" s="1"/>
  <c r="AJ172" i="36" s="1"/>
  <c r="AJ244" i="36" s="1"/>
  <c r="AJ316" i="36" s="1"/>
  <c r="AJ388" i="36" s="1"/>
  <c r="BA16" i="36"/>
  <c r="BA88" i="36" s="1"/>
  <c r="AR16" i="36"/>
  <c r="AR88" i="36" s="1"/>
  <c r="AR388" i="36" s="1"/>
  <c r="AN16" i="36"/>
  <c r="AN88" i="36" s="1"/>
  <c r="AN172" i="36" s="1"/>
  <c r="AN244" i="36" s="1"/>
  <c r="AN316" i="36" s="1"/>
  <c r="AN388" i="36" s="1"/>
  <c r="AI16" i="36"/>
  <c r="AI103" i="11"/>
  <c r="AI187" i="11" s="1"/>
  <c r="AI259" i="11" s="1"/>
  <c r="AI331" i="11" s="1"/>
  <c r="AI403" i="11" s="1"/>
  <c r="AV31" i="11"/>
  <c r="AV103" i="11" s="1"/>
  <c r="AV187" i="11" s="1"/>
  <c r="AV259" i="11" s="1"/>
  <c r="AV331" i="11" s="1"/>
  <c r="AV403" i="11" s="1"/>
  <c r="AI111" i="11"/>
  <c r="AI195" i="11" s="1"/>
  <c r="AI267" i="11" s="1"/>
  <c r="AI339" i="11" s="1"/>
  <c r="AI411" i="11" s="1"/>
  <c r="AV39" i="11"/>
  <c r="AV111" i="11" s="1"/>
  <c r="AV195" i="11" s="1"/>
  <c r="AV267" i="11" s="1"/>
  <c r="AV339" i="11" s="1"/>
  <c r="AV411" i="11" s="1"/>
  <c r="AI119" i="11"/>
  <c r="AI203" i="11" s="1"/>
  <c r="AI275" i="11" s="1"/>
  <c r="AI347" i="11" s="1"/>
  <c r="AI419" i="11" s="1"/>
  <c r="AV47" i="11"/>
  <c r="AV119" i="11" s="1"/>
  <c r="AV203" i="11" s="1"/>
  <c r="AV275" i="11" s="1"/>
  <c r="AV347" i="11" s="1"/>
  <c r="AV419" i="11" s="1"/>
  <c r="AI127" i="11"/>
  <c r="AI211" i="11" s="1"/>
  <c r="AI283" i="11" s="1"/>
  <c r="AI355" i="11" s="1"/>
  <c r="AI427" i="11" s="1"/>
  <c r="AV55" i="11"/>
  <c r="AV127" i="11" s="1"/>
  <c r="AV211" i="11" s="1"/>
  <c r="AV283" i="11" s="1"/>
  <c r="AV355" i="11" s="1"/>
  <c r="AV427" i="11" s="1"/>
  <c r="AI135" i="11"/>
  <c r="AI219" i="11" s="1"/>
  <c r="AI291" i="11" s="1"/>
  <c r="AI363" i="11" s="1"/>
  <c r="AI435" i="11" s="1"/>
  <c r="AV63" i="11"/>
  <c r="AV135" i="11" s="1"/>
  <c r="AV219" i="11" s="1"/>
  <c r="AV291" i="11" s="1"/>
  <c r="AV363" i="11" s="1"/>
  <c r="AV435" i="11" s="1"/>
  <c r="AI143" i="11"/>
  <c r="AI227" i="11" s="1"/>
  <c r="AI299" i="11" s="1"/>
  <c r="AI371" i="11" s="1"/>
  <c r="AI443" i="11" s="1"/>
  <c r="AV71" i="11"/>
  <c r="AV143" i="11" s="1"/>
  <c r="AV227" i="11" s="1"/>
  <c r="AV299" i="11" s="1"/>
  <c r="AV371" i="11" s="1"/>
  <c r="AV443" i="11" s="1"/>
  <c r="AI151" i="11"/>
  <c r="AI235" i="11" s="1"/>
  <c r="AI307" i="11" s="1"/>
  <c r="AI379" i="11" s="1"/>
  <c r="AI451" i="11" s="1"/>
  <c r="AV79" i="11"/>
  <c r="AV151" i="11" s="1"/>
  <c r="AV235" i="11" s="1"/>
  <c r="AV307" i="11" s="1"/>
  <c r="AV379" i="11" s="1"/>
  <c r="AV451" i="11" s="1"/>
  <c r="AI145" i="11"/>
  <c r="AI229" i="11" s="1"/>
  <c r="AI301" i="11" s="1"/>
  <c r="AI373" i="11" s="1"/>
  <c r="AI445" i="11" s="1"/>
  <c r="AV73" i="11"/>
  <c r="AV145" i="11" s="1"/>
  <c r="AV229" i="11" s="1"/>
  <c r="AV301" i="11" s="1"/>
  <c r="AV373" i="11" s="1"/>
  <c r="AV445" i="11" s="1"/>
  <c r="AI153" i="11"/>
  <c r="AI237" i="11" s="1"/>
  <c r="AI309" i="11" s="1"/>
  <c r="AI381" i="11" s="1"/>
  <c r="AI453" i="11" s="1"/>
  <c r="AV81" i="11"/>
  <c r="AV153" i="11" s="1"/>
  <c r="AV237" i="11" s="1"/>
  <c r="AV309" i="11" s="1"/>
  <c r="AV381" i="11" s="1"/>
  <c r="AV453" i="11" s="1"/>
  <c r="AU49" i="37"/>
  <c r="AU121" i="37" s="1"/>
  <c r="AU421" i="37" s="1"/>
  <c r="AQ49" i="37"/>
  <c r="AQ121" i="37" s="1"/>
  <c r="AQ421" i="37" s="1"/>
  <c r="AL49" i="37"/>
  <c r="AL121" i="37" s="1"/>
  <c r="AL205" i="37" s="1"/>
  <c r="AL277" i="37" s="1"/>
  <c r="AL349" i="37" s="1"/>
  <c r="AL421" i="37" s="1"/>
  <c r="AH49" i="37"/>
  <c r="AH121" i="37" s="1"/>
  <c r="AH205" i="37" s="1"/>
  <c r="AH277" i="37" s="1"/>
  <c r="AH349" i="37" s="1"/>
  <c r="AH421" i="37" s="1"/>
  <c r="BB49" i="37"/>
  <c r="BB121" i="37" s="1"/>
  <c r="AS49" i="37"/>
  <c r="AS121" i="37" s="1"/>
  <c r="AS421" i="37" s="1"/>
  <c r="AO49" i="37"/>
  <c r="AJ49" i="37"/>
  <c r="AJ121" i="37" s="1"/>
  <c r="AJ205" i="37" s="1"/>
  <c r="AJ277" i="37" s="1"/>
  <c r="AJ349" i="37" s="1"/>
  <c r="AJ421" i="37" s="1"/>
  <c r="BA49" i="37"/>
  <c r="BA121" i="37" s="1"/>
  <c r="AR49" i="37"/>
  <c r="AR121" i="37" s="1"/>
  <c r="AR421" i="37" s="1"/>
  <c r="AN49" i="37"/>
  <c r="AN121" i="37" s="1"/>
  <c r="AN205" i="37" s="1"/>
  <c r="AN277" i="37" s="1"/>
  <c r="AN349" i="37" s="1"/>
  <c r="AN421" i="37" s="1"/>
  <c r="AI49" i="37"/>
  <c r="AK49" i="37"/>
  <c r="AK121" i="37" s="1"/>
  <c r="AT49" i="37"/>
  <c r="AT121" i="37" s="1"/>
  <c r="BB14" i="37"/>
  <c r="BB86" i="37" s="1"/>
  <c r="AS14" i="37"/>
  <c r="AS86" i="37" s="1"/>
  <c r="AS386" i="37" s="1"/>
  <c r="AO14" i="37"/>
  <c r="AX14" i="37" s="1"/>
  <c r="AX86" i="37" s="1"/>
  <c r="AX170" i="37" s="1"/>
  <c r="AX242" i="37" s="1"/>
  <c r="AX314" i="37" s="1"/>
  <c r="AX386" i="37" s="1"/>
  <c r="AJ14" i="37"/>
  <c r="AJ86" i="37" s="1"/>
  <c r="AJ170" i="37" s="1"/>
  <c r="AJ242" i="37" s="1"/>
  <c r="AJ314" i="37" s="1"/>
  <c r="AJ386" i="37" s="1"/>
  <c r="BA14" i="37"/>
  <c r="BA86" i="37" s="1"/>
  <c r="AR14" i="37"/>
  <c r="AR86" i="37" s="1"/>
  <c r="AR386" i="37" s="1"/>
  <c r="AN14" i="37"/>
  <c r="AN86" i="37" s="1"/>
  <c r="AN170" i="37" s="1"/>
  <c r="AN242" i="37" s="1"/>
  <c r="AN314" i="37" s="1"/>
  <c r="AN386" i="37" s="1"/>
  <c r="AI14" i="37"/>
  <c r="AU14" i="37"/>
  <c r="AU86" i="37" s="1"/>
  <c r="AU386" i="37" s="1"/>
  <c r="AQ14" i="37"/>
  <c r="AQ86" i="37" s="1"/>
  <c r="AQ386" i="37" s="1"/>
  <c r="AL14" i="37"/>
  <c r="AL86" i="37" s="1"/>
  <c r="AL170" i="37" s="1"/>
  <c r="AL242" i="37" s="1"/>
  <c r="AL314" i="37" s="1"/>
  <c r="AL386" i="37" s="1"/>
  <c r="AH14" i="37"/>
  <c r="AH86" i="37" s="1"/>
  <c r="AH170" i="37" s="1"/>
  <c r="AH242" i="37" s="1"/>
  <c r="AH314" i="37" s="1"/>
  <c r="AH386" i="37" s="1"/>
  <c r="AT14" i="37"/>
  <c r="AT86" i="37" s="1"/>
  <c r="AK14" i="37"/>
  <c r="AK86" i="37" s="1"/>
  <c r="BA35" i="37"/>
  <c r="BA107" i="37" s="1"/>
  <c r="AR35" i="37"/>
  <c r="AR107" i="37" s="1"/>
  <c r="AR407" i="37" s="1"/>
  <c r="AN35" i="37"/>
  <c r="AN107" i="37" s="1"/>
  <c r="AN191" i="37" s="1"/>
  <c r="AN263" i="37" s="1"/>
  <c r="AN335" i="37" s="1"/>
  <c r="AN407" i="37" s="1"/>
  <c r="AI35" i="37"/>
  <c r="AT35" i="37"/>
  <c r="AT107" i="37" s="1"/>
  <c r="AO35" i="37"/>
  <c r="AX35" i="37" s="1"/>
  <c r="AX107" i="37" s="1"/>
  <c r="AX191" i="37" s="1"/>
  <c r="AX263" i="37" s="1"/>
  <c r="AX335" i="37" s="1"/>
  <c r="AX407" i="37" s="1"/>
  <c r="AH35" i="37"/>
  <c r="AH107" i="37" s="1"/>
  <c r="AH191" i="37" s="1"/>
  <c r="AH263" i="37" s="1"/>
  <c r="AH335" i="37" s="1"/>
  <c r="AH407" i="37" s="1"/>
  <c r="AS35" i="37"/>
  <c r="AS107" i="37" s="1"/>
  <c r="AS407" i="37" s="1"/>
  <c r="AL35" i="37"/>
  <c r="AL107" i="37" s="1"/>
  <c r="AL191" i="37" s="1"/>
  <c r="AL263" i="37" s="1"/>
  <c r="AL335" i="37" s="1"/>
  <c r="AL407" i="37" s="1"/>
  <c r="AQ35" i="37"/>
  <c r="AQ107" i="37" s="1"/>
  <c r="AQ407" i="37" s="1"/>
  <c r="AK35" i="37"/>
  <c r="AK107" i="37" s="1"/>
  <c r="BB35" i="37"/>
  <c r="BB107" i="37" s="1"/>
  <c r="AU35" i="37"/>
  <c r="AU107" i="37" s="1"/>
  <c r="AU407" i="37" s="1"/>
  <c r="AJ35" i="37"/>
  <c r="AJ107" i="37" s="1"/>
  <c r="AJ191" i="37" s="1"/>
  <c r="AJ263" i="37" s="1"/>
  <c r="AJ335" i="37" s="1"/>
  <c r="AJ407" i="37" s="1"/>
  <c r="AU27" i="37"/>
  <c r="AU99" i="37" s="1"/>
  <c r="AU399" i="37" s="1"/>
  <c r="AQ27" i="37"/>
  <c r="AQ99" i="37" s="1"/>
  <c r="AQ399" i="37" s="1"/>
  <c r="AL27" i="37"/>
  <c r="AL99" i="37" s="1"/>
  <c r="AL183" i="37" s="1"/>
  <c r="AL255" i="37" s="1"/>
  <c r="AL327" i="37" s="1"/>
  <c r="AL399" i="37" s="1"/>
  <c r="AH27" i="37"/>
  <c r="AH99" i="37" s="1"/>
  <c r="AH183" i="37" s="1"/>
  <c r="AH255" i="37" s="1"/>
  <c r="AH327" i="37" s="1"/>
  <c r="AH399" i="37" s="1"/>
  <c r="AT27" i="37"/>
  <c r="AT99" i="37" s="1"/>
  <c r="AK27" i="37"/>
  <c r="AK99" i="37" s="1"/>
  <c r="BB27" i="37"/>
  <c r="BB99" i="37" s="1"/>
  <c r="AS27" i="37"/>
  <c r="AS99" i="37" s="1"/>
  <c r="AS399" i="37" s="1"/>
  <c r="AO27" i="37"/>
  <c r="AX27" i="37" s="1"/>
  <c r="AX99" i="37" s="1"/>
  <c r="AX183" i="37" s="1"/>
  <c r="AX255" i="37" s="1"/>
  <c r="AX327" i="37" s="1"/>
  <c r="AX399" i="37" s="1"/>
  <c r="AJ27" i="37"/>
  <c r="AJ99" i="37" s="1"/>
  <c r="AJ183" i="37" s="1"/>
  <c r="AJ255" i="37" s="1"/>
  <c r="AJ327" i="37" s="1"/>
  <c r="AJ399" i="37" s="1"/>
  <c r="BA27" i="37"/>
  <c r="BA99" i="37" s="1"/>
  <c r="AR27" i="37"/>
  <c r="AR99" i="37" s="1"/>
  <c r="AR399" i="37" s="1"/>
  <c r="AN27" i="37"/>
  <c r="AN99" i="37" s="1"/>
  <c r="AN183" i="37" s="1"/>
  <c r="AN255" i="37" s="1"/>
  <c r="AN327" i="37" s="1"/>
  <c r="AN399" i="37" s="1"/>
  <c r="AI27" i="37"/>
  <c r="BA36" i="37"/>
  <c r="BA108" i="37" s="1"/>
  <c r="AR36" i="37"/>
  <c r="AR108" i="37" s="1"/>
  <c r="AR408" i="37" s="1"/>
  <c r="AN36" i="37"/>
  <c r="AN108" i="37" s="1"/>
  <c r="AN192" i="37" s="1"/>
  <c r="AN264" i="37" s="1"/>
  <c r="AN336" i="37" s="1"/>
  <c r="AN408" i="37" s="1"/>
  <c r="AI36" i="37"/>
  <c r="BB36" i="37"/>
  <c r="BB108" i="37" s="1"/>
  <c r="AU36" i="37"/>
  <c r="AU108" i="37" s="1"/>
  <c r="AU408" i="37" s="1"/>
  <c r="AJ36" i="37"/>
  <c r="AJ108" i="37" s="1"/>
  <c r="AJ192" i="37" s="1"/>
  <c r="AJ264" i="37" s="1"/>
  <c r="AJ336" i="37" s="1"/>
  <c r="AJ408" i="37" s="1"/>
  <c r="AT36" i="37"/>
  <c r="AT108" i="37" s="1"/>
  <c r="AO36" i="37"/>
  <c r="AX36" i="37" s="1"/>
  <c r="AX108" i="37" s="1"/>
  <c r="AX192" i="37" s="1"/>
  <c r="AX264" i="37" s="1"/>
  <c r="AX336" i="37" s="1"/>
  <c r="AX408" i="37" s="1"/>
  <c r="AH36" i="37"/>
  <c r="AH108" i="37" s="1"/>
  <c r="AH192" i="37" s="1"/>
  <c r="AH264" i="37" s="1"/>
  <c r="AH336" i="37" s="1"/>
  <c r="AH408" i="37" s="1"/>
  <c r="AS36" i="37"/>
  <c r="AS108" i="37" s="1"/>
  <c r="AS408" i="37" s="1"/>
  <c r="AL36" i="37"/>
  <c r="AL108" i="37" s="1"/>
  <c r="AL192" i="37" s="1"/>
  <c r="AL264" i="37" s="1"/>
  <c r="AL336" i="37" s="1"/>
  <c r="AL408" i="37" s="1"/>
  <c r="AQ36" i="37"/>
  <c r="AQ108" i="37" s="1"/>
  <c r="AQ408" i="37" s="1"/>
  <c r="AK36" i="37"/>
  <c r="AK108" i="37" s="1"/>
  <c r="AU81" i="38"/>
  <c r="AU153" i="38" s="1"/>
  <c r="AU453" i="38" s="1"/>
  <c r="AQ81" i="38"/>
  <c r="AQ153" i="38" s="1"/>
  <c r="AQ453" i="38" s="1"/>
  <c r="AL81" i="38"/>
  <c r="AL153" i="38" s="1"/>
  <c r="AL237" i="38" s="1"/>
  <c r="AL309" i="38" s="1"/>
  <c r="AL381" i="38" s="1"/>
  <c r="AL453" i="38" s="1"/>
  <c r="AH81" i="38"/>
  <c r="AH153" i="38" s="1"/>
  <c r="AH237" i="38" s="1"/>
  <c r="AH309" i="38" s="1"/>
  <c r="AH381" i="38" s="1"/>
  <c r="AH453" i="38" s="1"/>
  <c r="AT81" i="38"/>
  <c r="AT153" i="38" s="1"/>
  <c r="AK81" i="38"/>
  <c r="AK153" i="38" s="1"/>
  <c r="AK237" i="38" s="1"/>
  <c r="AK309" i="38" s="1"/>
  <c r="AK381" i="38" s="1"/>
  <c r="AK453" i="38" s="1"/>
  <c r="BB81" i="38"/>
  <c r="BB153" i="38" s="1"/>
  <c r="AS81" i="38"/>
  <c r="AS153" i="38" s="1"/>
  <c r="AS453" i="38" s="1"/>
  <c r="AO81" i="38"/>
  <c r="AX81" i="38" s="1"/>
  <c r="AX153" i="38" s="1"/>
  <c r="AX237" i="38" s="1"/>
  <c r="AX309" i="38" s="1"/>
  <c r="AX381" i="38" s="1"/>
  <c r="AX453" i="38" s="1"/>
  <c r="AJ81" i="38"/>
  <c r="AJ153" i="38" s="1"/>
  <c r="AJ237" i="38" s="1"/>
  <c r="BA81" i="38"/>
  <c r="BA153" i="38" s="1"/>
  <c r="AR81" i="38"/>
  <c r="AR153" i="38" s="1"/>
  <c r="AR453" i="38" s="1"/>
  <c r="AN81" i="38"/>
  <c r="AN153" i="38" s="1"/>
  <c r="AN237" i="38" s="1"/>
  <c r="AN309" i="38" s="1"/>
  <c r="AN381" i="38" s="1"/>
  <c r="AN453" i="38" s="1"/>
  <c r="AI81" i="38"/>
  <c r="BA75" i="38"/>
  <c r="BA147" i="38" s="1"/>
  <c r="AR75" i="38"/>
  <c r="AR147" i="38" s="1"/>
  <c r="AR447" i="38" s="1"/>
  <c r="AN75" i="38"/>
  <c r="AN147" i="38" s="1"/>
  <c r="AN231" i="38" s="1"/>
  <c r="AN303" i="38" s="1"/>
  <c r="AN375" i="38" s="1"/>
  <c r="AN447" i="38" s="1"/>
  <c r="AI75" i="38"/>
  <c r="AS75" i="38"/>
  <c r="AS147" i="38" s="1"/>
  <c r="AS447" i="38" s="1"/>
  <c r="AL75" i="38"/>
  <c r="AL147" i="38" s="1"/>
  <c r="AL231" i="38" s="1"/>
  <c r="AL303" i="38" s="1"/>
  <c r="AL375" i="38" s="1"/>
  <c r="AL447" i="38" s="1"/>
  <c r="AQ75" i="38"/>
  <c r="AQ147" i="38" s="1"/>
  <c r="AQ447" i="38" s="1"/>
  <c r="AK75" i="38"/>
  <c r="AK147" i="38" s="1"/>
  <c r="AK231" i="38" s="1"/>
  <c r="AK303" i="38" s="1"/>
  <c r="AK375" i="38" s="1"/>
  <c r="AK447" i="38" s="1"/>
  <c r="BB75" i="38"/>
  <c r="BB147" i="38" s="1"/>
  <c r="AU75" i="38"/>
  <c r="AU147" i="38" s="1"/>
  <c r="AU447" i="38" s="1"/>
  <c r="AJ75" i="38"/>
  <c r="AJ147" i="38" s="1"/>
  <c r="AJ231" i="38" s="1"/>
  <c r="AT75" i="38"/>
  <c r="AT147" i="38" s="1"/>
  <c r="AO75" i="38"/>
  <c r="AX75" i="38" s="1"/>
  <c r="AX147" i="38" s="1"/>
  <c r="AX231" i="38" s="1"/>
  <c r="AX303" i="38" s="1"/>
  <c r="AX375" i="38" s="1"/>
  <c r="AX447" i="38" s="1"/>
  <c r="AH75" i="38"/>
  <c r="AH147" i="38" s="1"/>
  <c r="AH231" i="38" s="1"/>
  <c r="AH303" i="38" s="1"/>
  <c r="AH375" i="38" s="1"/>
  <c r="AH447" i="38" s="1"/>
  <c r="BB77" i="38"/>
  <c r="BB149" i="38" s="1"/>
  <c r="AS77" i="38"/>
  <c r="AS149" i="38" s="1"/>
  <c r="AS449" i="38" s="1"/>
  <c r="AO77" i="38"/>
  <c r="AX77" i="38" s="1"/>
  <c r="AX149" i="38" s="1"/>
  <c r="AX233" i="38" s="1"/>
  <c r="AX305" i="38" s="1"/>
  <c r="AX377" i="38" s="1"/>
  <c r="AX449" i="38" s="1"/>
  <c r="BA77" i="38"/>
  <c r="BA149" i="38" s="1"/>
  <c r="AR77" i="38"/>
  <c r="AR149" i="38" s="1"/>
  <c r="AR449" i="38" s="1"/>
  <c r="AN77" i="38"/>
  <c r="AN149" i="38" s="1"/>
  <c r="AN233" i="38" s="1"/>
  <c r="AN305" i="38" s="1"/>
  <c r="AN377" i="38" s="1"/>
  <c r="AN449" i="38" s="1"/>
  <c r="AI77" i="38"/>
  <c r="AQ77" i="38"/>
  <c r="AQ149" i="38" s="1"/>
  <c r="AQ449" i="38" s="1"/>
  <c r="AJ77" i="38"/>
  <c r="AJ149" i="38" s="1"/>
  <c r="AJ233" i="38" s="1"/>
  <c r="AH77" i="38"/>
  <c r="AH149" i="38" s="1"/>
  <c r="AH233" i="38" s="1"/>
  <c r="AH305" i="38" s="1"/>
  <c r="AH377" i="38" s="1"/>
  <c r="AH449" i="38" s="1"/>
  <c r="AU77" i="38"/>
  <c r="AU149" i="38" s="1"/>
  <c r="AU449" i="38" s="1"/>
  <c r="AL77" i="38"/>
  <c r="AL149" i="38" s="1"/>
  <c r="AL233" i="38" s="1"/>
  <c r="AL305" i="38" s="1"/>
  <c r="AL377" i="38" s="1"/>
  <c r="AL449" i="38" s="1"/>
  <c r="AT77" i="38"/>
  <c r="AT149" i="38" s="1"/>
  <c r="AK77" i="38"/>
  <c r="AK149" i="38" s="1"/>
  <c r="AK233" i="38" s="1"/>
  <c r="AK305" i="38" s="1"/>
  <c r="AK377" i="38" s="1"/>
  <c r="AK449" i="38" s="1"/>
  <c r="BA65" i="38"/>
  <c r="BA137" i="38" s="1"/>
  <c r="AR65" i="38"/>
  <c r="AR137" i="38" s="1"/>
  <c r="AR437" i="38" s="1"/>
  <c r="AN65" i="38"/>
  <c r="AN137" i="38" s="1"/>
  <c r="AN221" i="38" s="1"/>
  <c r="AN293" i="38" s="1"/>
  <c r="AN365" i="38" s="1"/>
  <c r="AN437" i="38" s="1"/>
  <c r="AI65" i="38"/>
  <c r="AU65" i="38"/>
  <c r="AU137" i="38" s="1"/>
  <c r="AU437" i="38" s="1"/>
  <c r="AQ65" i="38"/>
  <c r="AQ137" i="38" s="1"/>
  <c r="AQ437" i="38" s="1"/>
  <c r="AL65" i="38"/>
  <c r="AL137" i="38" s="1"/>
  <c r="AL221" i="38" s="1"/>
  <c r="AL293" i="38" s="1"/>
  <c r="AL365" i="38" s="1"/>
  <c r="AL437" i="38" s="1"/>
  <c r="AH65" i="38"/>
  <c r="AH137" i="38" s="1"/>
  <c r="AH221" i="38" s="1"/>
  <c r="AH293" i="38" s="1"/>
  <c r="AH365" i="38" s="1"/>
  <c r="AH437" i="38" s="1"/>
  <c r="AT65" i="38"/>
  <c r="AT137" i="38" s="1"/>
  <c r="AK65" i="38"/>
  <c r="AK137" i="38" s="1"/>
  <c r="AK221" i="38" s="1"/>
  <c r="AK293" i="38" s="1"/>
  <c r="AK365" i="38" s="1"/>
  <c r="AK437" i="38" s="1"/>
  <c r="BB65" i="38"/>
  <c r="BB137" i="38" s="1"/>
  <c r="AS65" i="38"/>
  <c r="AS137" i="38" s="1"/>
  <c r="AS437" i="38" s="1"/>
  <c r="AO65" i="38"/>
  <c r="AX65" i="38" s="1"/>
  <c r="AX137" i="38" s="1"/>
  <c r="AX221" i="38" s="1"/>
  <c r="AX293" i="38" s="1"/>
  <c r="AX365" i="38" s="1"/>
  <c r="AX437" i="38" s="1"/>
  <c r="AJ65" i="38"/>
  <c r="AJ137" i="38" s="1"/>
  <c r="AJ221" i="38" s="1"/>
  <c r="BA57" i="38"/>
  <c r="BA129" i="38" s="1"/>
  <c r="AR57" i="38"/>
  <c r="AR129" i="38" s="1"/>
  <c r="AR429" i="38" s="1"/>
  <c r="AN57" i="38"/>
  <c r="AN129" i="38" s="1"/>
  <c r="AN213" i="38" s="1"/>
  <c r="AN285" i="38" s="1"/>
  <c r="AN357" i="38" s="1"/>
  <c r="AN429" i="38" s="1"/>
  <c r="AI57" i="38"/>
  <c r="AU57" i="38"/>
  <c r="AU129" i="38" s="1"/>
  <c r="AU429" i="38" s="1"/>
  <c r="AQ57" i="38"/>
  <c r="AQ129" i="38" s="1"/>
  <c r="AQ429" i="38" s="1"/>
  <c r="AL57" i="38"/>
  <c r="AL129" i="38" s="1"/>
  <c r="AL213" i="38" s="1"/>
  <c r="AL285" i="38" s="1"/>
  <c r="AL357" i="38" s="1"/>
  <c r="AL429" i="38" s="1"/>
  <c r="AH57" i="38"/>
  <c r="AH129" i="38" s="1"/>
  <c r="AH213" i="38" s="1"/>
  <c r="AH285" i="38" s="1"/>
  <c r="AH357" i="38" s="1"/>
  <c r="AH429" i="38" s="1"/>
  <c r="AT57" i="38"/>
  <c r="AT129" i="38" s="1"/>
  <c r="AK57" i="38"/>
  <c r="AK129" i="38" s="1"/>
  <c r="AK213" i="38" s="1"/>
  <c r="AK285" i="38" s="1"/>
  <c r="AK357" i="38" s="1"/>
  <c r="AK429" i="38" s="1"/>
  <c r="BB57" i="38"/>
  <c r="BB129" i="38" s="1"/>
  <c r="AS57" i="38"/>
  <c r="AS129" i="38" s="1"/>
  <c r="AS429" i="38" s="1"/>
  <c r="AO57" i="38"/>
  <c r="AX57" i="38" s="1"/>
  <c r="AX129" i="38" s="1"/>
  <c r="AX213" i="38" s="1"/>
  <c r="AX285" i="38" s="1"/>
  <c r="AX357" i="38" s="1"/>
  <c r="AX429" i="38" s="1"/>
  <c r="AJ57" i="38"/>
  <c r="AJ129" i="38" s="1"/>
  <c r="AJ213" i="38" s="1"/>
  <c r="BA49" i="38"/>
  <c r="BA121" i="38" s="1"/>
  <c r="AR49" i="38"/>
  <c r="AR121" i="38" s="1"/>
  <c r="AR421" i="38" s="1"/>
  <c r="AN49" i="38"/>
  <c r="AN121" i="38" s="1"/>
  <c r="AN205" i="38" s="1"/>
  <c r="AN277" i="38" s="1"/>
  <c r="AN349" i="38" s="1"/>
  <c r="AN421" i="38" s="1"/>
  <c r="AI49" i="38"/>
  <c r="AU49" i="38"/>
  <c r="AU121" i="38" s="1"/>
  <c r="AU421" i="38" s="1"/>
  <c r="AQ49" i="38"/>
  <c r="AQ121" i="38" s="1"/>
  <c r="AQ421" i="38" s="1"/>
  <c r="AL49" i="38"/>
  <c r="AL121" i="38" s="1"/>
  <c r="AL205" i="38" s="1"/>
  <c r="AL277" i="38" s="1"/>
  <c r="AL349" i="38" s="1"/>
  <c r="AL421" i="38" s="1"/>
  <c r="AH49" i="38"/>
  <c r="AH121" i="38" s="1"/>
  <c r="AH205" i="38" s="1"/>
  <c r="AH277" i="38" s="1"/>
  <c r="AH349" i="38" s="1"/>
  <c r="AH421" i="38" s="1"/>
  <c r="AT49" i="38"/>
  <c r="AT121" i="38" s="1"/>
  <c r="AK49" i="38"/>
  <c r="AK121" i="38" s="1"/>
  <c r="AK205" i="38" s="1"/>
  <c r="AK277" i="38" s="1"/>
  <c r="AK349" i="38" s="1"/>
  <c r="AK421" i="38" s="1"/>
  <c r="BB49" i="38"/>
  <c r="BB121" i="38" s="1"/>
  <c r="AS49" i="38"/>
  <c r="AS121" i="38" s="1"/>
  <c r="AS421" i="38" s="1"/>
  <c r="AO49" i="38"/>
  <c r="AX49" i="38" s="1"/>
  <c r="AX121" i="38" s="1"/>
  <c r="AX205" i="38" s="1"/>
  <c r="AX277" i="38" s="1"/>
  <c r="AX349" i="38" s="1"/>
  <c r="AX421" i="38" s="1"/>
  <c r="AJ49" i="38"/>
  <c r="AJ121" i="38" s="1"/>
  <c r="AJ205" i="38" s="1"/>
  <c r="BA41" i="38"/>
  <c r="BA113" i="38" s="1"/>
  <c r="AR41" i="38"/>
  <c r="AR113" i="38" s="1"/>
  <c r="AR413" i="38" s="1"/>
  <c r="AN41" i="38"/>
  <c r="AN113" i="38" s="1"/>
  <c r="AN197" i="38" s="1"/>
  <c r="AN269" i="38" s="1"/>
  <c r="AN341" i="38" s="1"/>
  <c r="AN413" i="38" s="1"/>
  <c r="AI41" i="38"/>
  <c r="AU41" i="38"/>
  <c r="AU113" i="38" s="1"/>
  <c r="AU413" i="38" s="1"/>
  <c r="AQ41" i="38"/>
  <c r="AQ113" i="38" s="1"/>
  <c r="AQ413" i="38" s="1"/>
  <c r="AL41" i="38"/>
  <c r="AL113" i="38" s="1"/>
  <c r="AL197" i="38" s="1"/>
  <c r="AL269" i="38" s="1"/>
  <c r="AL341" i="38" s="1"/>
  <c r="AL413" i="38" s="1"/>
  <c r="AH41" i="38"/>
  <c r="AH113" i="38" s="1"/>
  <c r="AH197" i="38" s="1"/>
  <c r="AH269" i="38" s="1"/>
  <c r="AH341" i="38" s="1"/>
  <c r="AH413" i="38" s="1"/>
  <c r="AT41" i="38"/>
  <c r="AT113" i="38" s="1"/>
  <c r="AK41" i="38"/>
  <c r="AK113" i="38" s="1"/>
  <c r="AK197" i="38" s="1"/>
  <c r="AK269" i="38" s="1"/>
  <c r="AK341" i="38" s="1"/>
  <c r="AK413" i="38" s="1"/>
  <c r="BB41" i="38"/>
  <c r="BB113" i="38" s="1"/>
  <c r="AS41" i="38"/>
  <c r="AS113" i="38" s="1"/>
  <c r="AS413" i="38" s="1"/>
  <c r="AO41" i="38"/>
  <c r="AX41" i="38" s="1"/>
  <c r="AX113" i="38" s="1"/>
  <c r="AX197" i="38" s="1"/>
  <c r="AX269" i="38" s="1"/>
  <c r="AX341" i="38" s="1"/>
  <c r="AX413" i="38" s="1"/>
  <c r="AJ41" i="38"/>
  <c r="AJ113" i="38" s="1"/>
  <c r="AJ197" i="38" s="1"/>
  <c r="BA33" i="38"/>
  <c r="BA105" i="38" s="1"/>
  <c r="AR33" i="38"/>
  <c r="AR105" i="38" s="1"/>
  <c r="AR405" i="38" s="1"/>
  <c r="AN33" i="38"/>
  <c r="AN105" i="38" s="1"/>
  <c r="AN189" i="38" s="1"/>
  <c r="AN261" i="38" s="1"/>
  <c r="AN333" i="38" s="1"/>
  <c r="AN405" i="38" s="1"/>
  <c r="AI33" i="38"/>
  <c r="AU33" i="38"/>
  <c r="AU105" i="38" s="1"/>
  <c r="AU405" i="38" s="1"/>
  <c r="AQ33" i="38"/>
  <c r="AQ105" i="38" s="1"/>
  <c r="AQ405" i="38" s="1"/>
  <c r="AL33" i="38"/>
  <c r="AL105" i="38" s="1"/>
  <c r="AL189" i="38" s="1"/>
  <c r="AL261" i="38" s="1"/>
  <c r="AL333" i="38" s="1"/>
  <c r="AL405" i="38" s="1"/>
  <c r="AH33" i="38"/>
  <c r="AH105" i="38" s="1"/>
  <c r="AH189" i="38" s="1"/>
  <c r="AH261" i="38" s="1"/>
  <c r="AH333" i="38" s="1"/>
  <c r="AH405" i="38" s="1"/>
  <c r="AT33" i="38"/>
  <c r="AT105" i="38" s="1"/>
  <c r="AK33" i="38"/>
  <c r="AK105" i="38" s="1"/>
  <c r="AK189" i="38" s="1"/>
  <c r="AK261" i="38" s="1"/>
  <c r="AK333" i="38" s="1"/>
  <c r="AK405" i="38" s="1"/>
  <c r="BB33" i="38"/>
  <c r="BB105" i="38" s="1"/>
  <c r="AS33" i="38"/>
  <c r="AS105" i="38" s="1"/>
  <c r="AS405" i="38" s="1"/>
  <c r="AO33" i="38"/>
  <c r="AX33" i="38" s="1"/>
  <c r="AX105" i="38" s="1"/>
  <c r="AX189" i="38" s="1"/>
  <c r="AX261" i="38" s="1"/>
  <c r="AX333" i="38" s="1"/>
  <c r="AX405" i="38" s="1"/>
  <c r="AJ33" i="38"/>
  <c r="AJ105" i="38" s="1"/>
  <c r="AJ189" i="38" s="1"/>
  <c r="BA25" i="38"/>
  <c r="BA97" i="38" s="1"/>
  <c r="AR25" i="38"/>
  <c r="AR97" i="38" s="1"/>
  <c r="AR397" i="38" s="1"/>
  <c r="AN25" i="38"/>
  <c r="AN97" i="38" s="1"/>
  <c r="AN181" i="38" s="1"/>
  <c r="AN253" i="38" s="1"/>
  <c r="AN325" i="38" s="1"/>
  <c r="AN397" i="38" s="1"/>
  <c r="AI25" i="38"/>
  <c r="AU25" i="38"/>
  <c r="AU97" i="38" s="1"/>
  <c r="AU397" i="38" s="1"/>
  <c r="AQ25" i="38"/>
  <c r="AQ97" i="38" s="1"/>
  <c r="AQ397" i="38" s="1"/>
  <c r="AL25" i="38"/>
  <c r="AL97" i="38" s="1"/>
  <c r="AL181" i="38" s="1"/>
  <c r="AL253" i="38" s="1"/>
  <c r="AL325" i="38" s="1"/>
  <c r="AL397" i="38" s="1"/>
  <c r="AH25" i="38"/>
  <c r="AH97" i="38" s="1"/>
  <c r="AH181" i="38" s="1"/>
  <c r="AH253" i="38" s="1"/>
  <c r="AH325" i="38" s="1"/>
  <c r="AH397" i="38" s="1"/>
  <c r="AT25" i="38"/>
  <c r="AT97" i="38" s="1"/>
  <c r="AK25" i="38"/>
  <c r="AK97" i="38" s="1"/>
  <c r="AK181" i="38" s="1"/>
  <c r="AK253" i="38" s="1"/>
  <c r="AK325" i="38" s="1"/>
  <c r="AK397" i="38" s="1"/>
  <c r="BB25" i="38"/>
  <c r="BB97" i="38" s="1"/>
  <c r="AS25" i="38"/>
  <c r="AS97" i="38" s="1"/>
  <c r="AS397" i="38" s="1"/>
  <c r="AO25" i="38"/>
  <c r="AX25" i="38" s="1"/>
  <c r="AX97" i="38" s="1"/>
  <c r="AX181" i="38" s="1"/>
  <c r="AX253" i="38" s="1"/>
  <c r="AX325" i="38" s="1"/>
  <c r="AX397" i="38" s="1"/>
  <c r="AJ25" i="38"/>
  <c r="AJ97" i="38" s="1"/>
  <c r="AJ181" i="38" s="1"/>
  <c r="AU77" i="36"/>
  <c r="AU149" i="36" s="1"/>
  <c r="AU449" i="36" s="1"/>
  <c r="AQ77" i="36"/>
  <c r="AQ149" i="36" s="1"/>
  <c r="AQ449" i="36" s="1"/>
  <c r="AL77" i="36"/>
  <c r="AL149" i="36" s="1"/>
  <c r="AL233" i="36" s="1"/>
  <c r="AL305" i="36" s="1"/>
  <c r="AL377" i="36" s="1"/>
  <c r="AL449" i="36" s="1"/>
  <c r="AH77" i="36"/>
  <c r="AH149" i="36" s="1"/>
  <c r="AH233" i="36" s="1"/>
  <c r="AH305" i="36" s="1"/>
  <c r="AH377" i="36" s="1"/>
  <c r="AH449" i="36" s="1"/>
  <c r="AT77" i="36"/>
  <c r="AT149" i="36" s="1"/>
  <c r="AT449" i="36" s="1"/>
  <c r="AK77" i="36"/>
  <c r="AK149" i="36" s="1"/>
  <c r="AK233" i="36" s="1"/>
  <c r="BB77" i="36"/>
  <c r="BB149" i="36" s="1"/>
  <c r="AS77" i="36"/>
  <c r="AS149" i="36" s="1"/>
  <c r="AS449" i="36" s="1"/>
  <c r="AO77" i="36"/>
  <c r="AX77" i="36" s="1"/>
  <c r="AX149" i="36" s="1"/>
  <c r="AJ77" i="36"/>
  <c r="AJ149" i="36" s="1"/>
  <c r="AJ233" i="36" s="1"/>
  <c r="AJ305" i="36" s="1"/>
  <c r="AJ377" i="36" s="1"/>
  <c r="AJ449" i="36" s="1"/>
  <c r="BA77" i="36"/>
  <c r="BA149" i="36" s="1"/>
  <c r="AR77" i="36"/>
  <c r="AR149" i="36" s="1"/>
  <c r="AR449" i="36" s="1"/>
  <c r="AN77" i="36"/>
  <c r="AN149" i="36" s="1"/>
  <c r="AN233" i="36" s="1"/>
  <c r="AN305" i="36" s="1"/>
  <c r="AN377" i="36" s="1"/>
  <c r="AN449" i="36" s="1"/>
  <c r="AI77" i="36"/>
  <c r="AU69" i="36"/>
  <c r="AU141" i="36" s="1"/>
  <c r="AU441" i="36" s="1"/>
  <c r="AQ69" i="36"/>
  <c r="AQ141" i="36" s="1"/>
  <c r="AQ441" i="36" s="1"/>
  <c r="AL69" i="36"/>
  <c r="AL141" i="36" s="1"/>
  <c r="AL225" i="36" s="1"/>
  <c r="AL297" i="36" s="1"/>
  <c r="AL369" i="36" s="1"/>
  <c r="AL441" i="36" s="1"/>
  <c r="AH69" i="36"/>
  <c r="AH141" i="36" s="1"/>
  <c r="AH225" i="36" s="1"/>
  <c r="AH297" i="36" s="1"/>
  <c r="AH369" i="36" s="1"/>
  <c r="AH441" i="36" s="1"/>
  <c r="AT69" i="36"/>
  <c r="AT141" i="36" s="1"/>
  <c r="AT441" i="36" s="1"/>
  <c r="AK69" i="36"/>
  <c r="AK141" i="36" s="1"/>
  <c r="AK225" i="36" s="1"/>
  <c r="BB69" i="36"/>
  <c r="BB141" i="36" s="1"/>
  <c r="AS69" i="36"/>
  <c r="AS141" i="36" s="1"/>
  <c r="AS441" i="36" s="1"/>
  <c r="AO69" i="36"/>
  <c r="AX69" i="36" s="1"/>
  <c r="AX141" i="36" s="1"/>
  <c r="AJ69" i="36"/>
  <c r="AJ141" i="36" s="1"/>
  <c r="AJ225" i="36" s="1"/>
  <c r="AJ297" i="36" s="1"/>
  <c r="AJ369" i="36" s="1"/>
  <c r="AJ441" i="36" s="1"/>
  <c r="BA69" i="36"/>
  <c r="BA141" i="36" s="1"/>
  <c r="AR69" i="36"/>
  <c r="AR141" i="36" s="1"/>
  <c r="AR441" i="36" s="1"/>
  <c r="AN69" i="36"/>
  <c r="AN141" i="36" s="1"/>
  <c r="AN225" i="36" s="1"/>
  <c r="AN297" i="36" s="1"/>
  <c r="AN369" i="36" s="1"/>
  <c r="AN441" i="36" s="1"/>
  <c r="AI69" i="36"/>
  <c r="BA23" i="36"/>
  <c r="BA95" i="36" s="1"/>
  <c r="AR23" i="36"/>
  <c r="AR95" i="36" s="1"/>
  <c r="AR395" i="36" s="1"/>
  <c r="AN23" i="36"/>
  <c r="AN95" i="36" s="1"/>
  <c r="AN179" i="36" s="1"/>
  <c r="AN251" i="36" s="1"/>
  <c r="AN323" i="36" s="1"/>
  <c r="AN395" i="36" s="1"/>
  <c r="AI23" i="36"/>
  <c r="AU23" i="36"/>
  <c r="AU95" i="36" s="1"/>
  <c r="AU395" i="36" s="1"/>
  <c r="AQ23" i="36"/>
  <c r="AQ95" i="36" s="1"/>
  <c r="AQ395" i="36" s="1"/>
  <c r="AL23" i="36"/>
  <c r="AL95" i="36" s="1"/>
  <c r="AL179" i="36" s="1"/>
  <c r="AL251" i="36" s="1"/>
  <c r="AL323" i="36" s="1"/>
  <c r="AL395" i="36" s="1"/>
  <c r="AH23" i="36"/>
  <c r="AH95" i="36" s="1"/>
  <c r="AH179" i="36" s="1"/>
  <c r="AH251" i="36" s="1"/>
  <c r="AH323" i="36" s="1"/>
  <c r="AH395" i="36" s="1"/>
  <c r="AT23" i="36"/>
  <c r="AT95" i="36" s="1"/>
  <c r="AT395" i="36" s="1"/>
  <c r="AK23" i="36"/>
  <c r="AK95" i="36" s="1"/>
  <c r="AK179" i="36" s="1"/>
  <c r="BB23" i="36"/>
  <c r="BB95" i="36" s="1"/>
  <c r="AS23" i="36"/>
  <c r="AS95" i="36" s="1"/>
  <c r="AS395" i="36" s="1"/>
  <c r="AO23" i="36"/>
  <c r="AX23" i="36" s="1"/>
  <c r="AX95" i="36" s="1"/>
  <c r="AJ23" i="36"/>
  <c r="AJ95" i="36" s="1"/>
  <c r="AJ179" i="36" s="1"/>
  <c r="AJ251" i="36" s="1"/>
  <c r="AJ323" i="36" s="1"/>
  <c r="AJ395" i="36" s="1"/>
  <c r="AP29" i="11"/>
  <c r="AO101" i="11"/>
  <c r="AT417" i="11"/>
  <c r="AP53" i="11"/>
  <c r="AW53" i="11" s="1"/>
  <c r="AW125" i="11" s="1"/>
  <c r="AW209" i="11" s="1"/>
  <c r="AO125" i="11"/>
  <c r="AT433" i="11"/>
  <c r="AI89" i="11"/>
  <c r="AI173" i="11" s="1"/>
  <c r="AI245" i="11" s="1"/>
  <c r="AI317" i="11" s="1"/>
  <c r="AI389" i="11" s="1"/>
  <c r="AV17" i="11"/>
  <c r="AV89" i="11" s="1"/>
  <c r="AV173" i="11" s="1"/>
  <c r="AV245" i="11" s="1"/>
  <c r="AV317" i="11" s="1"/>
  <c r="AV389" i="11" s="1"/>
  <c r="AT394" i="11"/>
  <c r="AO94" i="11"/>
  <c r="AP22" i="11"/>
  <c r="BA37" i="37"/>
  <c r="BA109" i="37" s="1"/>
  <c r="AR37" i="37"/>
  <c r="AR109" i="37" s="1"/>
  <c r="AR409" i="37" s="1"/>
  <c r="AN37" i="37"/>
  <c r="AN109" i="37" s="1"/>
  <c r="AN193" i="37" s="1"/>
  <c r="AN265" i="37" s="1"/>
  <c r="AN337" i="37" s="1"/>
  <c r="AN409" i="37" s="1"/>
  <c r="AI37" i="37"/>
  <c r="AQ37" i="37"/>
  <c r="AQ109" i="37" s="1"/>
  <c r="AQ409" i="37" s="1"/>
  <c r="AK37" i="37"/>
  <c r="AK109" i="37" s="1"/>
  <c r="BB37" i="37"/>
  <c r="BB109" i="37" s="1"/>
  <c r="AU37" i="37"/>
  <c r="AU109" i="37" s="1"/>
  <c r="AU409" i="37" s="1"/>
  <c r="AJ37" i="37"/>
  <c r="AJ109" i="37" s="1"/>
  <c r="AJ193" i="37" s="1"/>
  <c r="AJ265" i="37" s="1"/>
  <c r="AJ337" i="37" s="1"/>
  <c r="AJ409" i="37" s="1"/>
  <c r="AT37" i="37"/>
  <c r="AT109" i="37" s="1"/>
  <c r="AO37" i="37"/>
  <c r="AX37" i="37" s="1"/>
  <c r="AX109" i="37" s="1"/>
  <c r="AX193" i="37" s="1"/>
  <c r="AX265" i="37" s="1"/>
  <c r="AX337" i="37" s="1"/>
  <c r="AX409" i="37" s="1"/>
  <c r="AH37" i="37"/>
  <c r="AH109" i="37" s="1"/>
  <c r="AH193" i="37" s="1"/>
  <c r="AH265" i="37" s="1"/>
  <c r="AH337" i="37" s="1"/>
  <c r="AH409" i="37" s="1"/>
  <c r="AS37" i="37"/>
  <c r="AS109" i="37" s="1"/>
  <c r="AS409" i="37" s="1"/>
  <c r="AL37" i="37"/>
  <c r="AL109" i="37" s="1"/>
  <c r="AL193" i="37" s="1"/>
  <c r="AL265" i="37" s="1"/>
  <c r="AL337" i="37" s="1"/>
  <c r="AL409" i="37" s="1"/>
  <c r="AT17" i="37"/>
  <c r="AT89" i="37" s="1"/>
  <c r="AK17" i="37"/>
  <c r="AK89" i="37" s="1"/>
  <c r="BB17" i="37"/>
  <c r="BB89" i="37" s="1"/>
  <c r="AS17" i="37"/>
  <c r="AS89" i="37" s="1"/>
  <c r="AS389" i="37" s="1"/>
  <c r="AO17" i="37"/>
  <c r="AX17" i="37" s="1"/>
  <c r="AX89" i="37" s="1"/>
  <c r="AX173" i="37" s="1"/>
  <c r="AX245" i="37" s="1"/>
  <c r="AX317" i="37" s="1"/>
  <c r="AX389" i="37" s="1"/>
  <c r="AJ17" i="37"/>
  <c r="AJ89" i="37" s="1"/>
  <c r="AJ173" i="37" s="1"/>
  <c r="AJ245" i="37" s="1"/>
  <c r="AJ317" i="37" s="1"/>
  <c r="AJ389" i="37" s="1"/>
  <c r="BA17" i="37"/>
  <c r="BA89" i="37" s="1"/>
  <c r="AR17" i="37"/>
  <c r="AR89" i="37" s="1"/>
  <c r="AR389" i="37" s="1"/>
  <c r="AN17" i="37"/>
  <c r="AN89" i="37" s="1"/>
  <c r="AN173" i="37" s="1"/>
  <c r="AN245" i="37" s="1"/>
  <c r="AN317" i="37" s="1"/>
  <c r="AN389" i="37" s="1"/>
  <c r="AI17" i="37"/>
  <c r="AU17" i="37"/>
  <c r="AU89" i="37" s="1"/>
  <c r="AU389" i="37" s="1"/>
  <c r="AQ17" i="37"/>
  <c r="AQ89" i="37" s="1"/>
  <c r="AQ389" i="37" s="1"/>
  <c r="AL17" i="37"/>
  <c r="AL89" i="37" s="1"/>
  <c r="AL173" i="37" s="1"/>
  <c r="AL245" i="37" s="1"/>
  <c r="AL317" i="37" s="1"/>
  <c r="AL389" i="37" s="1"/>
  <c r="AH17" i="37"/>
  <c r="AH89" i="37" s="1"/>
  <c r="AH173" i="37" s="1"/>
  <c r="AH245" i="37" s="1"/>
  <c r="AH317" i="37" s="1"/>
  <c r="AH389" i="37" s="1"/>
  <c r="AU30" i="37"/>
  <c r="AU102" i="37" s="1"/>
  <c r="AU402" i="37" s="1"/>
  <c r="AQ30" i="37"/>
  <c r="AQ102" i="37" s="1"/>
  <c r="AQ402" i="37" s="1"/>
  <c r="AL30" i="37"/>
  <c r="AL102" i="37" s="1"/>
  <c r="AL186" i="37" s="1"/>
  <c r="AL258" i="37" s="1"/>
  <c r="AL330" i="37" s="1"/>
  <c r="AL402" i="37" s="1"/>
  <c r="AH30" i="37"/>
  <c r="AH102" i="37" s="1"/>
  <c r="AH186" i="37" s="1"/>
  <c r="AH258" i="37" s="1"/>
  <c r="AH330" i="37" s="1"/>
  <c r="AH402" i="37" s="1"/>
  <c r="AT30" i="37"/>
  <c r="AT102" i="37" s="1"/>
  <c r="AK30" i="37"/>
  <c r="AK102" i="37" s="1"/>
  <c r="BB30" i="37"/>
  <c r="BB102" i="37" s="1"/>
  <c r="AS30" i="37"/>
  <c r="AS102" i="37" s="1"/>
  <c r="AS402" i="37" s="1"/>
  <c r="AO30" i="37"/>
  <c r="AX30" i="37" s="1"/>
  <c r="AX102" i="37" s="1"/>
  <c r="AX186" i="37" s="1"/>
  <c r="AX258" i="37" s="1"/>
  <c r="AX330" i="37" s="1"/>
  <c r="AX402" i="37" s="1"/>
  <c r="AJ30" i="37"/>
  <c r="AJ102" i="37" s="1"/>
  <c r="AJ186" i="37" s="1"/>
  <c r="AJ258" i="37" s="1"/>
  <c r="AJ330" i="37" s="1"/>
  <c r="AJ402" i="37" s="1"/>
  <c r="BA30" i="37"/>
  <c r="BA102" i="37" s="1"/>
  <c r="AR30" i="37"/>
  <c r="AR102" i="37" s="1"/>
  <c r="AR402" i="37" s="1"/>
  <c r="AN30" i="37"/>
  <c r="AN102" i="37" s="1"/>
  <c r="AN186" i="37" s="1"/>
  <c r="AN258" i="37" s="1"/>
  <c r="AN330" i="37" s="1"/>
  <c r="AN402" i="37" s="1"/>
  <c r="AI30" i="37"/>
  <c r="AI88" i="11"/>
  <c r="AI172" i="11" s="1"/>
  <c r="AI244" i="11" s="1"/>
  <c r="AI316" i="11" s="1"/>
  <c r="AI388" i="11" s="1"/>
  <c r="AV16" i="11"/>
  <c r="AV88" i="11" s="1"/>
  <c r="AV172" i="11" s="1"/>
  <c r="AV244" i="11" s="1"/>
  <c r="AV316" i="11" s="1"/>
  <c r="AV388" i="11" s="1"/>
  <c r="BA60" i="38"/>
  <c r="BA132" i="38" s="1"/>
  <c r="AR60" i="38"/>
  <c r="AR132" i="38" s="1"/>
  <c r="AR432" i="38" s="1"/>
  <c r="AN60" i="38"/>
  <c r="AN132" i="38" s="1"/>
  <c r="AN216" i="38" s="1"/>
  <c r="AN288" i="38" s="1"/>
  <c r="AN360" i="38" s="1"/>
  <c r="AN432" i="38" s="1"/>
  <c r="AI60" i="38"/>
  <c r="AU60" i="38"/>
  <c r="AU132" i="38" s="1"/>
  <c r="AU432" i="38" s="1"/>
  <c r="AQ60" i="38"/>
  <c r="AQ132" i="38" s="1"/>
  <c r="AQ432" i="38" s="1"/>
  <c r="AL60" i="38"/>
  <c r="AL132" i="38" s="1"/>
  <c r="AL216" i="38" s="1"/>
  <c r="AL288" i="38" s="1"/>
  <c r="AL360" i="38" s="1"/>
  <c r="AL432" i="38" s="1"/>
  <c r="AH60" i="38"/>
  <c r="AH132" i="38" s="1"/>
  <c r="AH216" i="38" s="1"/>
  <c r="AH288" i="38" s="1"/>
  <c r="AH360" i="38" s="1"/>
  <c r="AH432" i="38" s="1"/>
  <c r="AT60" i="38"/>
  <c r="AT132" i="38" s="1"/>
  <c r="AK60" i="38"/>
  <c r="AK132" i="38" s="1"/>
  <c r="AK216" i="38" s="1"/>
  <c r="AK288" i="38" s="1"/>
  <c r="AK360" i="38" s="1"/>
  <c r="AK432" i="38" s="1"/>
  <c r="BB60" i="38"/>
  <c r="BB132" i="38" s="1"/>
  <c r="AS60" i="38"/>
  <c r="AS132" i="38" s="1"/>
  <c r="AS432" i="38" s="1"/>
  <c r="AO60" i="38"/>
  <c r="AX60" i="38" s="1"/>
  <c r="AX132" i="38" s="1"/>
  <c r="AX216" i="38" s="1"/>
  <c r="AX288" i="38" s="1"/>
  <c r="AX360" i="38" s="1"/>
  <c r="AX432" i="38" s="1"/>
  <c r="AJ60" i="38"/>
  <c r="AJ132" i="38" s="1"/>
  <c r="AJ216" i="38" s="1"/>
  <c r="BA52" i="38"/>
  <c r="BA124" i="38" s="1"/>
  <c r="AR52" i="38"/>
  <c r="AR124" i="38" s="1"/>
  <c r="AR424" i="38" s="1"/>
  <c r="AN52" i="38"/>
  <c r="AN124" i="38" s="1"/>
  <c r="AN208" i="38" s="1"/>
  <c r="AN280" i="38" s="1"/>
  <c r="AN352" i="38" s="1"/>
  <c r="AN424" i="38" s="1"/>
  <c r="AI52" i="38"/>
  <c r="AU52" i="38"/>
  <c r="AU124" i="38" s="1"/>
  <c r="AU424" i="38" s="1"/>
  <c r="AQ52" i="38"/>
  <c r="AQ124" i="38" s="1"/>
  <c r="AQ424" i="38" s="1"/>
  <c r="AL52" i="38"/>
  <c r="AL124" i="38" s="1"/>
  <c r="AL208" i="38" s="1"/>
  <c r="AL280" i="38" s="1"/>
  <c r="AL352" i="38" s="1"/>
  <c r="AL424" i="38" s="1"/>
  <c r="AH52" i="38"/>
  <c r="AH124" i="38" s="1"/>
  <c r="AH208" i="38" s="1"/>
  <c r="AH280" i="38" s="1"/>
  <c r="AH352" i="38" s="1"/>
  <c r="AH424" i="38" s="1"/>
  <c r="AT52" i="38"/>
  <c r="AT124" i="38" s="1"/>
  <c r="AK52" i="38"/>
  <c r="AK124" i="38" s="1"/>
  <c r="AK208" i="38" s="1"/>
  <c r="AK280" i="38" s="1"/>
  <c r="AK352" i="38" s="1"/>
  <c r="AK424" i="38" s="1"/>
  <c r="BB52" i="38"/>
  <c r="BB124" i="38" s="1"/>
  <c r="AS52" i="38"/>
  <c r="AS124" i="38" s="1"/>
  <c r="AS424" i="38" s="1"/>
  <c r="AO52" i="38"/>
  <c r="AX52" i="38" s="1"/>
  <c r="AX124" i="38" s="1"/>
  <c r="AX208" i="38" s="1"/>
  <c r="AX280" i="38" s="1"/>
  <c r="AX352" i="38" s="1"/>
  <c r="AX424" i="38" s="1"/>
  <c r="AJ52" i="38"/>
  <c r="AJ124" i="38" s="1"/>
  <c r="AJ208" i="38" s="1"/>
  <c r="BA44" i="38"/>
  <c r="BA116" i="38" s="1"/>
  <c r="AR44" i="38"/>
  <c r="AR116" i="38" s="1"/>
  <c r="AR416" i="38" s="1"/>
  <c r="AN44" i="38"/>
  <c r="AN116" i="38" s="1"/>
  <c r="AN200" i="38" s="1"/>
  <c r="AN272" i="38" s="1"/>
  <c r="AN344" i="38" s="1"/>
  <c r="AN416" i="38" s="1"/>
  <c r="AI44" i="38"/>
  <c r="AU44" i="38"/>
  <c r="AU116" i="38" s="1"/>
  <c r="AU416" i="38" s="1"/>
  <c r="AQ44" i="38"/>
  <c r="AQ116" i="38" s="1"/>
  <c r="AQ416" i="38" s="1"/>
  <c r="AL44" i="38"/>
  <c r="AL116" i="38" s="1"/>
  <c r="AL200" i="38" s="1"/>
  <c r="AL272" i="38" s="1"/>
  <c r="AL344" i="38" s="1"/>
  <c r="AL416" i="38" s="1"/>
  <c r="AH44" i="38"/>
  <c r="AH116" i="38" s="1"/>
  <c r="AH200" i="38" s="1"/>
  <c r="AH272" i="38" s="1"/>
  <c r="AH344" i="38" s="1"/>
  <c r="AH416" i="38" s="1"/>
  <c r="AT44" i="38"/>
  <c r="AT116" i="38" s="1"/>
  <c r="AK44" i="38"/>
  <c r="AK116" i="38" s="1"/>
  <c r="AK200" i="38" s="1"/>
  <c r="AK272" i="38" s="1"/>
  <c r="AK344" i="38" s="1"/>
  <c r="AK416" i="38" s="1"/>
  <c r="BB44" i="38"/>
  <c r="BB116" i="38" s="1"/>
  <c r="AS44" i="38"/>
  <c r="AS116" i="38" s="1"/>
  <c r="AS416" i="38" s="1"/>
  <c r="AO44" i="38"/>
  <c r="AX44" i="38" s="1"/>
  <c r="AX116" i="38" s="1"/>
  <c r="AX200" i="38" s="1"/>
  <c r="AX272" i="38" s="1"/>
  <c r="AX344" i="38" s="1"/>
  <c r="AX416" i="38" s="1"/>
  <c r="AJ44" i="38"/>
  <c r="AJ116" i="38" s="1"/>
  <c r="AJ200" i="38" s="1"/>
  <c r="BA36" i="38"/>
  <c r="BA108" i="38" s="1"/>
  <c r="AR36" i="38"/>
  <c r="AR108" i="38" s="1"/>
  <c r="AR408" i="38" s="1"/>
  <c r="AN36" i="38"/>
  <c r="AN108" i="38" s="1"/>
  <c r="AN192" i="38" s="1"/>
  <c r="AN264" i="38" s="1"/>
  <c r="AN336" i="38" s="1"/>
  <c r="AN408" i="38" s="1"/>
  <c r="AI36" i="38"/>
  <c r="AU36" i="38"/>
  <c r="AU108" i="38" s="1"/>
  <c r="AU408" i="38" s="1"/>
  <c r="AQ36" i="38"/>
  <c r="AQ108" i="38" s="1"/>
  <c r="AQ408" i="38" s="1"/>
  <c r="AL36" i="38"/>
  <c r="AL108" i="38" s="1"/>
  <c r="AL192" i="38" s="1"/>
  <c r="AL264" i="38" s="1"/>
  <c r="AL336" i="38" s="1"/>
  <c r="AL408" i="38" s="1"/>
  <c r="AH36" i="38"/>
  <c r="AH108" i="38" s="1"/>
  <c r="AH192" i="38" s="1"/>
  <c r="AH264" i="38" s="1"/>
  <c r="AH336" i="38" s="1"/>
  <c r="AH408" i="38" s="1"/>
  <c r="AT36" i="38"/>
  <c r="AT108" i="38" s="1"/>
  <c r="AK36" i="38"/>
  <c r="AK108" i="38" s="1"/>
  <c r="AK192" i="38" s="1"/>
  <c r="AK264" i="38" s="1"/>
  <c r="AK336" i="38" s="1"/>
  <c r="AK408" i="38" s="1"/>
  <c r="BB36" i="38"/>
  <c r="BB108" i="38" s="1"/>
  <c r="AS36" i="38"/>
  <c r="AS108" i="38" s="1"/>
  <c r="AS408" i="38" s="1"/>
  <c r="AO36" i="38"/>
  <c r="AX36" i="38" s="1"/>
  <c r="AX108" i="38" s="1"/>
  <c r="AX192" i="38" s="1"/>
  <c r="AX264" i="38" s="1"/>
  <c r="AX336" i="38" s="1"/>
  <c r="AX408" i="38" s="1"/>
  <c r="AJ36" i="38"/>
  <c r="AJ108" i="38" s="1"/>
  <c r="AJ192" i="38" s="1"/>
  <c r="BA28" i="38"/>
  <c r="BA100" i="38" s="1"/>
  <c r="AR28" i="38"/>
  <c r="AR100" i="38" s="1"/>
  <c r="AR400" i="38" s="1"/>
  <c r="AN28" i="38"/>
  <c r="AN100" i="38" s="1"/>
  <c r="AN184" i="38" s="1"/>
  <c r="AN256" i="38" s="1"/>
  <c r="AN328" i="38" s="1"/>
  <c r="AN400" i="38" s="1"/>
  <c r="AI28" i="38"/>
  <c r="AU28" i="38"/>
  <c r="AU100" i="38" s="1"/>
  <c r="AU400" i="38" s="1"/>
  <c r="AQ28" i="38"/>
  <c r="AQ100" i="38" s="1"/>
  <c r="AQ400" i="38" s="1"/>
  <c r="AL28" i="38"/>
  <c r="AL100" i="38" s="1"/>
  <c r="AL184" i="38" s="1"/>
  <c r="AL256" i="38" s="1"/>
  <c r="AL328" i="38" s="1"/>
  <c r="AL400" i="38" s="1"/>
  <c r="AH28" i="38"/>
  <c r="AH100" i="38" s="1"/>
  <c r="AH184" i="38" s="1"/>
  <c r="AH256" i="38" s="1"/>
  <c r="AH328" i="38" s="1"/>
  <c r="AH400" i="38" s="1"/>
  <c r="AT28" i="38"/>
  <c r="AT100" i="38" s="1"/>
  <c r="AK28" i="38"/>
  <c r="AK100" i="38" s="1"/>
  <c r="AK184" i="38" s="1"/>
  <c r="AK256" i="38" s="1"/>
  <c r="AK328" i="38" s="1"/>
  <c r="AK400" i="38" s="1"/>
  <c r="BB28" i="38"/>
  <c r="BB100" i="38" s="1"/>
  <c r="AS28" i="38"/>
  <c r="AS100" i="38" s="1"/>
  <c r="AS400" i="38" s="1"/>
  <c r="AO28" i="38"/>
  <c r="AX28" i="38" s="1"/>
  <c r="AX100" i="38" s="1"/>
  <c r="AX184" i="38" s="1"/>
  <c r="AX256" i="38" s="1"/>
  <c r="AX328" i="38" s="1"/>
  <c r="AX400" i="38" s="1"/>
  <c r="AJ28" i="38"/>
  <c r="AJ100" i="38" s="1"/>
  <c r="AJ184" i="38" s="1"/>
  <c r="BB18" i="36"/>
  <c r="BB90" i="36" s="1"/>
  <c r="AS18" i="36"/>
  <c r="AS90" i="36" s="1"/>
  <c r="AS390" i="36" s="1"/>
  <c r="AO18" i="36"/>
  <c r="AX18" i="36" s="1"/>
  <c r="AX90" i="36" s="1"/>
  <c r="AJ18" i="36"/>
  <c r="AJ90" i="36" s="1"/>
  <c r="AJ174" i="36" s="1"/>
  <c r="AJ246" i="36" s="1"/>
  <c r="AJ318" i="36" s="1"/>
  <c r="AJ390" i="36" s="1"/>
  <c r="BA18" i="36"/>
  <c r="BA90" i="36" s="1"/>
  <c r="AR18" i="36"/>
  <c r="AR90" i="36" s="1"/>
  <c r="AR390" i="36" s="1"/>
  <c r="AN18" i="36"/>
  <c r="AN90" i="36" s="1"/>
  <c r="AN174" i="36" s="1"/>
  <c r="AN246" i="36" s="1"/>
  <c r="AN318" i="36" s="1"/>
  <c r="AN390" i="36" s="1"/>
  <c r="AI18" i="36"/>
  <c r="AU18" i="36"/>
  <c r="AU90" i="36" s="1"/>
  <c r="AU390" i="36" s="1"/>
  <c r="AQ18" i="36"/>
  <c r="AQ90" i="36" s="1"/>
  <c r="AQ390" i="36" s="1"/>
  <c r="AL18" i="36"/>
  <c r="AL90" i="36" s="1"/>
  <c r="AL174" i="36" s="1"/>
  <c r="AL246" i="36" s="1"/>
  <c r="AL318" i="36" s="1"/>
  <c r="AL390" i="36" s="1"/>
  <c r="AH18" i="36"/>
  <c r="AH90" i="36" s="1"/>
  <c r="AH174" i="36" s="1"/>
  <c r="AH246" i="36" s="1"/>
  <c r="AH318" i="36" s="1"/>
  <c r="AH390" i="36" s="1"/>
  <c r="AT18" i="36"/>
  <c r="AT90" i="36" s="1"/>
  <c r="AT390" i="36" s="1"/>
  <c r="AK18" i="36"/>
  <c r="AK90" i="36" s="1"/>
  <c r="AK174" i="36" s="1"/>
  <c r="AU72" i="36"/>
  <c r="AU144" i="36" s="1"/>
  <c r="AU444" i="36" s="1"/>
  <c r="AQ72" i="36"/>
  <c r="AQ144" i="36" s="1"/>
  <c r="AQ444" i="36" s="1"/>
  <c r="AL72" i="36"/>
  <c r="AL144" i="36" s="1"/>
  <c r="AL228" i="36" s="1"/>
  <c r="AL300" i="36" s="1"/>
  <c r="AL372" i="36" s="1"/>
  <c r="AL444" i="36" s="1"/>
  <c r="AH72" i="36"/>
  <c r="AH144" i="36" s="1"/>
  <c r="AH228" i="36" s="1"/>
  <c r="AH300" i="36" s="1"/>
  <c r="AH372" i="36" s="1"/>
  <c r="AH444" i="36" s="1"/>
  <c r="AT72" i="36"/>
  <c r="AT144" i="36" s="1"/>
  <c r="AT444" i="36" s="1"/>
  <c r="AK72" i="36"/>
  <c r="AK144" i="36" s="1"/>
  <c r="AK228" i="36" s="1"/>
  <c r="BB72" i="36"/>
  <c r="BB144" i="36" s="1"/>
  <c r="AS72" i="36"/>
  <c r="AS144" i="36" s="1"/>
  <c r="AS444" i="36" s="1"/>
  <c r="AO72" i="36"/>
  <c r="AX72" i="36" s="1"/>
  <c r="AX144" i="36" s="1"/>
  <c r="AJ72" i="36"/>
  <c r="AJ144" i="36" s="1"/>
  <c r="AJ228" i="36" s="1"/>
  <c r="AJ300" i="36" s="1"/>
  <c r="AJ372" i="36" s="1"/>
  <c r="AJ444" i="36" s="1"/>
  <c r="BA72" i="36"/>
  <c r="BA144" i="36" s="1"/>
  <c r="AR72" i="36"/>
  <c r="AR144" i="36" s="1"/>
  <c r="AR444" i="36" s="1"/>
  <c r="AN72" i="36"/>
  <c r="AN144" i="36" s="1"/>
  <c r="AN228" i="36" s="1"/>
  <c r="AN300" i="36" s="1"/>
  <c r="AN372" i="36" s="1"/>
  <c r="AN444" i="36" s="1"/>
  <c r="AI72" i="36"/>
  <c r="AU64" i="36"/>
  <c r="AU136" i="36" s="1"/>
  <c r="AU436" i="36" s="1"/>
  <c r="AQ64" i="36"/>
  <c r="AQ136" i="36" s="1"/>
  <c r="AQ436" i="36" s="1"/>
  <c r="AL64" i="36"/>
  <c r="AL136" i="36" s="1"/>
  <c r="AL220" i="36" s="1"/>
  <c r="AL292" i="36" s="1"/>
  <c r="AL364" i="36" s="1"/>
  <c r="AL436" i="36" s="1"/>
  <c r="AH64" i="36"/>
  <c r="AH136" i="36" s="1"/>
  <c r="AH220" i="36" s="1"/>
  <c r="AH292" i="36" s="1"/>
  <c r="AH364" i="36" s="1"/>
  <c r="AH436" i="36" s="1"/>
  <c r="AT64" i="36"/>
  <c r="AT136" i="36" s="1"/>
  <c r="AT436" i="36" s="1"/>
  <c r="AK64" i="36"/>
  <c r="AK136" i="36" s="1"/>
  <c r="AK220" i="36" s="1"/>
  <c r="BB64" i="36"/>
  <c r="BB136" i="36" s="1"/>
  <c r="AS64" i="36"/>
  <c r="AS136" i="36" s="1"/>
  <c r="AS436" i="36" s="1"/>
  <c r="AO64" i="36"/>
  <c r="AX64" i="36" s="1"/>
  <c r="AX136" i="36" s="1"/>
  <c r="AJ64" i="36"/>
  <c r="AJ136" i="36" s="1"/>
  <c r="AJ220" i="36" s="1"/>
  <c r="AJ292" i="36" s="1"/>
  <c r="AJ364" i="36" s="1"/>
  <c r="AJ436" i="36" s="1"/>
  <c r="BA64" i="36"/>
  <c r="BA136" i="36" s="1"/>
  <c r="AR64" i="36"/>
  <c r="AR136" i="36" s="1"/>
  <c r="AR436" i="36" s="1"/>
  <c r="AN64" i="36"/>
  <c r="AN136" i="36" s="1"/>
  <c r="AN220" i="36" s="1"/>
  <c r="AN292" i="36" s="1"/>
  <c r="AN364" i="36" s="1"/>
  <c r="AN436" i="36" s="1"/>
  <c r="AI64" i="36"/>
  <c r="AI92" i="11"/>
  <c r="AI176" i="11" s="1"/>
  <c r="AI248" i="11" s="1"/>
  <c r="AI320" i="11" s="1"/>
  <c r="AI392" i="11" s="1"/>
  <c r="AV20" i="11"/>
  <c r="AV92" i="11" s="1"/>
  <c r="AV176" i="11" s="1"/>
  <c r="AV248" i="11" s="1"/>
  <c r="AV320" i="11" s="1"/>
  <c r="AV392" i="11" s="1"/>
  <c r="AX29" i="11"/>
  <c r="AX101" i="11" s="1"/>
  <c r="AX185" i="11" s="1"/>
  <c r="AX257" i="11" s="1"/>
  <c r="AX329" i="11" s="1"/>
  <c r="AX401" i="11" s="1"/>
  <c r="AX37" i="11"/>
  <c r="AX109" i="11" s="1"/>
  <c r="AX193" i="11" s="1"/>
  <c r="AX265" i="11" s="1"/>
  <c r="AX337" i="11" s="1"/>
  <c r="AX409" i="11" s="1"/>
  <c r="AX45" i="11"/>
  <c r="AX117" i="11" s="1"/>
  <c r="AX201" i="11" s="1"/>
  <c r="AX273" i="11" s="1"/>
  <c r="AX345" i="11" s="1"/>
  <c r="AX417" i="11" s="1"/>
  <c r="AX53" i="11"/>
  <c r="AX125" i="11" s="1"/>
  <c r="AX209" i="11" s="1"/>
  <c r="AX281" i="11" s="1"/>
  <c r="AX353" i="11" s="1"/>
  <c r="AX425" i="11" s="1"/>
  <c r="AX61" i="11"/>
  <c r="AX133" i="11" s="1"/>
  <c r="AX217" i="11" s="1"/>
  <c r="AX289" i="11" s="1"/>
  <c r="AX361" i="11" s="1"/>
  <c r="AX433" i="11" s="1"/>
  <c r="AP17" i="11"/>
  <c r="AW17" i="11" s="1"/>
  <c r="AW89" i="11" s="1"/>
  <c r="AW173" i="11" s="1"/>
  <c r="AO89" i="11"/>
  <c r="AT389" i="11"/>
  <c r="AX22" i="11"/>
  <c r="AX94" i="11" s="1"/>
  <c r="AX178" i="11" s="1"/>
  <c r="AX250" i="11" s="1"/>
  <c r="AX322" i="11" s="1"/>
  <c r="AX394" i="11" s="1"/>
  <c r="AU84" i="37"/>
  <c r="AU156" i="37" s="1"/>
  <c r="AU456" i="37" s="1"/>
  <c r="AQ84" i="37"/>
  <c r="AQ156" i="37" s="1"/>
  <c r="AQ456" i="37" s="1"/>
  <c r="AL84" i="37"/>
  <c r="AL156" i="37" s="1"/>
  <c r="AL240" i="37" s="1"/>
  <c r="AL312" i="37" s="1"/>
  <c r="AL384" i="37" s="1"/>
  <c r="AL456" i="37" s="1"/>
  <c r="AH84" i="37"/>
  <c r="AH156" i="37" s="1"/>
  <c r="AH240" i="37" s="1"/>
  <c r="AH312" i="37" s="1"/>
  <c r="AH384" i="37" s="1"/>
  <c r="AH456" i="37" s="1"/>
  <c r="AT84" i="37"/>
  <c r="AT156" i="37" s="1"/>
  <c r="AK84" i="37"/>
  <c r="AK156" i="37" s="1"/>
  <c r="BB84" i="37"/>
  <c r="BB156" i="37" s="1"/>
  <c r="AS84" i="37"/>
  <c r="AS156" i="37" s="1"/>
  <c r="AS456" i="37" s="1"/>
  <c r="AO84" i="37"/>
  <c r="AX84" i="37" s="1"/>
  <c r="AX156" i="37" s="1"/>
  <c r="AX240" i="37" s="1"/>
  <c r="AX312" i="37" s="1"/>
  <c r="AX384" i="37" s="1"/>
  <c r="AX456" i="37" s="1"/>
  <c r="AJ84" i="37"/>
  <c r="AJ156" i="37" s="1"/>
  <c r="AJ240" i="37" s="1"/>
  <c r="AJ312" i="37" s="1"/>
  <c r="AJ384" i="37" s="1"/>
  <c r="AJ456" i="37" s="1"/>
  <c r="BA84" i="37"/>
  <c r="BA156" i="37" s="1"/>
  <c r="AR84" i="37"/>
  <c r="AR156" i="37" s="1"/>
  <c r="AR456" i="37" s="1"/>
  <c r="AN84" i="37"/>
  <c r="AN156" i="37" s="1"/>
  <c r="AN240" i="37" s="1"/>
  <c r="AN312" i="37" s="1"/>
  <c r="AN384" i="37" s="1"/>
  <c r="AN456" i="37" s="1"/>
  <c r="AI84" i="37"/>
  <c r="AU76" i="37"/>
  <c r="AU148" i="37" s="1"/>
  <c r="AU448" i="37" s="1"/>
  <c r="AQ76" i="37"/>
  <c r="AQ148" i="37" s="1"/>
  <c r="AQ448" i="37" s="1"/>
  <c r="AL76" i="37"/>
  <c r="AL148" i="37" s="1"/>
  <c r="AL232" i="37" s="1"/>
  <c r="AL304" i="37" s="1"/>
  <c r="AL376" i="37" s="1"/>
  <c r="AL448" i="37" s="1"/>
  <c r="AH76" i="37"/>
  <c r="AH148" i="37" s="1"/>
  <c r="AH232" i="37" s="1"/>
  <c r="AH304" i="37" s="1"/>
  <c r="AH376" i="37" s="1"/>
  <c r="AH448" i="37" s="1"/>
  <c r="AT76" i="37"/>
  <c r="AT148" i="37" s="1"/>
  <c r="AK76" i="37"/>
  <c r="AK148" i="37" s="1"/>
  <c r="BB76" i="37"/>
  <c r="BB148" i="37" s="1"/>
  <c r="AS76" i="37"/>
  <c r="AS148" i="37" s="1"/>
  <c r="AS448" i="37" s="1"/>
  <c r="AO76" i="37"/>
  <c r="AX76" i="37" s="1"/>
  <c r="AX148" i="37" s="1"/>
  <c r="AX232" i="37" s="1"/>
  <c r="AX304" i="37" s="1"/>
  <c r="AX376" i="37" s="1"/>
  <c r="AX448" i="37" s="1"/>
  <c r="AJ76" i="37"/>
  <c r="AJ148" i="37" s="1"/>
  <c r="AJ232" i="37" s="1"/>
  <c r="AJ304" i="37" s="1"/>
  <c r="AJ376" i="37" s="1"/>
  <c r="AJ448" i="37" s="1"/>
  <c r="BA76" i="37"/>
  <c r="BA148" i="37" s="1"/>
  <c r="AR76" i="37"/>
  <c r="AR148" i="37" s="1"/>
  <c r="AR448" i="37" s="1"/>
  <c r="AN76" i="37"/>
  <c r="AN148" i="37" s="1"/>
  <c r="AN232" i="37" s="1"/>
  <c r="AN304" i="37" s="1"/>
  <c r="AN376" i="37" s="1"/>
  <c r="AN448" i="37" s="1"/>
  <c r="AI76" i="37"/>
  <c r="AU68" i="37"/>
  <c r="AU140" i="37" s="1"/>
  <c r="AU440" i="37" s="1"/>
  <c r="AQ68" i="37"/>
  <c r="AQ140" i="37" s="1"/>
  <c r="AQ440" i="37" s="1"/>
  <c r="AL68" i="37"/>
  <c r="AL140" i="37" s="1"/>
  <c r="AL224" i="37" s="1"/>
  <c r="AL296" i="37" s="1"/>
  <c r="AL368" i="37" s="1"/>
  <c r="AL440" i="37" s="1"/>
  <c r="AH68" i="37"/>
  <c r="AH140" i="37" s="1"/>
  <c r="AH224" i="37" s="1"/>
  <c r="AH296" i="37" s="1"/>
  <c r="AH368" i="37" s="1"/>
  <c r="AH440" i="37" s="1"/>
  <c r="AT68" i="37"/>
  <c r="AT140" i="37" s="1"/>
  <c r="AK68" i="37"/>
  <c r="AK140" i="37" s="1"/>
  <c r="BB68" i="37"/>
  <c r="BB140" i="37" s="1"/>
  <c r="AS68" i="37"/>
  <c r="AS140" i="37" s="1"/>
  <c r="AS440" i="37" s="1"/>
  <c r="AO68" i="37"/>
  <c r="AX68" i="37" s="1"/>
  <c r="AX140" i="37" s="1"/>
  <c r="AX224" i="37" s="1"/>
  <c r="AX296" i="37" s="1"/>
  <c r="AX368" i="37" s="1"/>
  <c r="AX440" i="37" s="1"/>
  <c r="AJ68" i="37"/>
  <c r="AJ140" i="37" s="1"/>
  <c r="AJ224" i="37" s="1"/>
  <c r="AJ296" i="37" s="1"/>
  <c r="AJ368" i="37" s="1"/>
  <c r="AJ440" i="37" s="1"/>
  <c r="BA68" i="37"/>
  <c r="BA140" i="37" s="1"/>
  <c r="AR68" i="37"/>
  <c r="AR140" i="37" s="1"/>
  <c r="AR440" i="37" s="1"/>
  <c r="AN68" i="37"/>
  <c r="AN140" i="37" s="1"/>
  <c r="AN224" i="37" s="1"/>
  <c r="AN296" i="37" s="1"/>
  <c r="AN368" i="37" s="1"/>
  <c r="AN440" i="37" s="1"/>
  <c r="AI68" i="37"/>
  <c r="AU60" i="37"/>
  <c r="AU132" i="37" s="1"/>
  <c r="AU432" i="37" s="1"/>
  <c r="AQ60" i="37"/>
  <c r="AQ132" i="37" s="1"/>
  <c r="AQ432" i="37" s="1"/>
  <c r="AL60" i="37"/>
  <c r="AL132" i="37" s="1"/>
  <c r="AL216" i="37" s="1"/>
  <c r="AL288" i="37" s="1"/>
  <c r="AL360" i="37" s="1"/>
  <c r="AL432" i="37" s="1"/>
  <c r="AH60" i="37"/>
  <c r="AH132" i="37" s="1"/>
  <c r="AH216" i="37" s="1"/>
  <c r="AH288" i="37" s="1"/>
  <c r="AH360" i="37" s="1"/>
  <c r="AH432" i="37" s="1"/>
  <c r="AT60" i="37"/>
  <c r="AT132" i="37" s="1"/>
  <c r="AK60" i="37"/>
  <c r="AK132" i="37" s="1"/>
  <c r="BB60" i="37"/>
  <c r="BB132" i="37" s="1"/>
  <c r="AS60" i="37"/>
  <c r="AS132" i="37" s="1"/>
  <c r="AS432" i="37" s="1"/>
  <c r="AO60" i="37"/>
  <c r="AX60" i="37" s="1"/>
  <c r="AX132" i="37" s="1"/>
  <c r="AX216" i="37" s="1"/>
  <c r="AX288" i="37" s="1"/>
  <c r="AX360" i="37" s="1"/>
  <c r="AX432" i="37" s="1"/>
  <c r="AJ60" i="37"/>
  <c r="AJ132" i="37" s="1"/>
  <c r="AJ216" i="37" s="1"/>
  <c r="AJ288" i="37" s="1"/>
  <c r="AJ360" i="37" s="1"/>
  <c r="AJ432" i="37" s="1"/>
  <c r="BA60" i="37"/>
  <c r="BA132" i="37" s="1"/>
  <c r="AR60" i="37"/>
  <c r="AR132" i="37" s="1"/>
  <c r="AR432" i="37" s="1"/>
  <c r="AN60" i="37"/>
  <c r="AN132" i="37" s="1"/>
  <c r="AN216" i="37" s="1"/>
  <c r="AN288" i="37" s="1"/>
  <c r="AN360" i="37" s="1"/>
  <c r="AN432" i="37" s="1"/>
  <c r="AI60" i="37"/>
  <c r="AU52" i="37"/>
  <c r="AU124" i="37" s="1"/>
  <c r="AU424" i="37" s="1"/>
  <c r="AQ52" i="37"/>
  <c r="AQ124" i="37" s="1"/>
  <c r="AQ424" i="37" s="1"/>
  <c r="AL52" i="37"/>
  <c r="AL124" i="37" s="1"/>
  <c r="AL208" i="37" s="1"/>
  <c r="AL280" i="37" s="1"/>
  <c r="AL352" i="37" s="1"/>
  <c r="AL424" i="37" s="1"/>
  <c r="AH52" i="37"/>
  <c r="AH124" i="37" s="1"/>
  <c r="AH208" i="37" s="1"/>
  <c r="AH280" i="37" s="1"/>
  <c r="AH352" i="37" s="1"/>
  <c r="AH424" i="37" s="1"/>
  <c r="AT52" i="37"/>
  <c r="AT124" i="37" s="1"/>
  <c r="AK52" i="37"/>
  <c r="AK124" i="37" s="1"/>
  <c r="BB52" i="37"/>
  <c r="BB124" i="37" s="1"/>
  <c r="AS52" i="37"/>
  <c r="AS124" i="37" s="1"/>
  <c r="AS424" i="37" s="1"/>
  <c r="AO52" i="37"/>
  <c r="AX52" i="37" s="1"/>
  <c r="AX124" i="37" s="1"/>
  <c r="AX208" i="37" s="1"/>
  <c r="AX280" i="37" s="1"/>
  <c r="AX352" i="37" s="1"/>
  <c r="AX424" i="37" s="1"/>
  <c r="AJ52" i="37"/>
  <c r="AJ124" i="37" s="1"/>
  <c r="AJ208" i="37" s="1"/>
  <c r="AJ280" i="37" s="1"/>
  <c r="AJ352" i="37" s="1"/>
  <c r="AJ424" i="37" s="1"/>
  <c r="BA52" i="37"/>
  <c r="BA124" i="37" s="1"/>
  <c r="AR52" i="37"/>
  <c r="AR124" i="37" s="1"/>
  <c r="AR424" i="37" s="1"/>
  <c r="AN52" i="37"/>
  <c r="AN124" i="37" s="1"/>
  <c r="AN208" i="37" s="1"/>
  <c r="AN280" i="37" s="1"/>
  <c r="AN352" i="37" s="1"/>
  <c r="AN424" i="37" s="1"/>
  <c r="AI52" i="37"/>
  <c r="AP16" i="11"/>
  <c r="AW16" i="11" s="1"/>
  <c r="AW88" i="11" s="1"/>
  <c r="AW172" i="11" s="1"/>
  <c r="AO88" i="11"/>
  <c r="AT388" i="11"/>
  <c r="AO146" i="11"/>
  <c r="AP74" i="11"/>
  <c r="AT446" i="11"/>
  <c r="AU56" i="36"/>
  <c r="AU128" i="36" s="1"/>
  <c r="AU428" i="36" s="1"/>
  <c r="AQ56" i="36"/>
  <c r="AQ128" i="36" s="1"/>
  <c r="AQ428" i="36" s="1"/>
  <c r="AL56" i="36"/>
  <c r="AL128" i="36" s="1"/>
  <c r="AL212" i="36" s="1"/>
  <c r="AL284" i="36" s="1"/>
  <c r="AL356" i="36" s="1"/>
  <c r="AL428" i="36" s="1"/>
  <c r="AH56" i="36"/>
  <c r="AH128" i="36" s="1"/>
  <c r="AH212" i="36" s="1"/>
  <c r="AH284" i="36" s="1"/>
  <c r="AH356" i="36" s="1"/>
  <c r="AH428" i="36" s="1"/>
  <c r="AT56" i="36"/>
  <c r="AT128" i="36" s="1"/>
  <c r="AT428" i="36" s="1"/>
  <c r="AK56" i="36"/>
  <c r="AK128" i="36" s="1"/>
  <c r="AK212" i="36" s="1"/>
  <c r="BB56" i="36"/>
  <c r="BB128" i="36" s="1"/>
  <c r="AS56" i="36"/>
  <c r="AS128" i="36" s="1"/>
  <c r="AS428" i="36" s="1"/>
  <c r="AO56" i="36"/>
  <c r="AX56" i="36" s="1"/>
  <c r="AX128" i="36" s="1"/>
  <c r="AJ56" i="36"/>
  <c r="AJ128" i="36" s="1"/>
  <c r="AJ212" i="36" s="1"/>
  <c r="AJ284" i="36" s="1"/>
  <c r="AJ356" i="36" s="1"/>
  <c r="AJ428" i="36" s="1"/>
  <c r="BA56" i="36"/>
  <c r="BA128" i="36" s="1"/>
  <c r="AR56" i="36"/>
  <c r="AR128" i="36" s="1"/>
  <c r="AR428" i="36" s="1"/>
  <c r="AN56" i="36"/>
  <c r="AN128" i="36" s="1"/>
  <c r="AN212" i="36" s="1"/>
  <c r="AN284" i="36" s="1"/>
  <c r="AN356" i="36" s="1"/>
  <c r="AN428" i="36" s="1"/>
  <c r="AI56" i="36"/>
  <c r="AU48" i="36"/>
  <c r="AU120" i="36" s="1"/>
  <c r="AU420" i="36" s="1"/>
  <c r="AQ48" i="36"/>
  <c r="AQ120" i="36" s="1"/>
  <c r="AQ420" i="36" s="1"/>
  <c r="AL48" i="36"/>
  <c r="AL120" i="36" s="1"/>
  <c r="AL204" i="36" s="1"/>
  <c r="AL276" i="36" s="1"/>
  <c r="AL348" i="36" s="1"/>
  <c r="AL420" i="36" s="1"/>
  <c r="AH48" i="36"/>
  <c r="AH120" i="36" s="1"/>
  <c r="AH204" i="36" s="1"/>
  <c r="AH276" i="36" s="1"/>
  <c r="AH348" i="36" s="1"/>
  <c r="AH420" i="36" s="1"/>
  <c r="AT48" i="36"/>
  <c r="AT120" i="36" s="1"/>
  <c r="AT420" i="36" s="1"/>
  <c r="AK48" i="36"/>
  <c r="AK120" i="36" s="1"/>
  <c r="AK204" i="36" s="1"/>
  <c r="BB48" i="36"/>
  <c r="BB120" i="36" s="1"/>
  <c r="AS48" i="36"/>
  <c r="AS120" i="36" s="1"/>
  <c r="AS420" i="36" s="1"/>
  <c r="AO48" i="36"/>
  <c r="AX48" i="36" s="1"/>
  <c r="AX120" i="36" s="1"/>
  <c r="AJ48" i="36"/>
  <c r="AJ120" i="36" s="1"/>
  <c r="AJ204" i="36" s="1"/>
  <c r="AJ276" i="36" s="1"/>
  <c r="AJ348" i="36" s="1"/>
  <c r="AJ420" i="36" s="1"/>
  <c r="BA48" i="36"/>
  <c r="BA120" i="36" s="1"/>
  <c r="AR48" i="36"/>
  <c r="AR120" i="36" s="1"/>
  <c r="AR420" i="36" s="1"/>
  <c r="AN48" i="36"/>
  <c r="AN120" i="36" s="1"/>
  <c r="AN204" i="36" s="1"/>
  <c r="AN276" i="36" s="1"/>
  <c r="AN348" i="36" s="1"/>
  <c r="AN420" i="36" s="1"/>
  <c r="AI48" i="36"/>
  <c r="AU40" i="36"/>
  <c r="AU112" i="36" s="1"/>
  <c r="AU412" i="36" s="1"/>
  <c r="AQ40" i="36"/>
  <c r="AQ112" i="36" s="1"/>
  <c r="AQ412" i="36" s="1"/>
  <c r="AL40" i="36"/>
  <c r="AL112" i="36" s="1"/>
  <c r="AL196" i="36" s="1"/>
  <c r="AL268" i="36" s="1"/>
  <c r="AL340" i="36" s="1"/>
  <c r="AL412" i="36" s="1"/>
  <c r="AH40" i="36"/>
  <c r="AH112" i="36" s="1"/>
  <c r="AH196" i="36" s="1"/>
  <c r="AH268" i="36" s="1"/>
  <c r="AH340" i="36" s="1"/>
  <c r="AH412" i="36" s="1"/>
  <c r="AT40" i="36"/>
  <c r="AT112" i="36" s="1"/>
  <c r="AT412" i="36" s="1"/>
  <c r="AK40" i="36"/>
  <c r="AK112" i="36" s="1"/>
  <c r="AK196" i="36" s="1"/>
  <c r="BB40" i="36"/>
  <c r="BB112" i="36" s="1"/>
  <c r="AS40" i="36"/>
  <c r="AS112" i="36" s="1"/>
  <c r="AS412" i="36" s="1"/>
  <c r="AO40" i="36"/>
  <c r="AX40" i="36" s="1"/>
  <c r="AX112" i="36" s="1"/>
  <c r="AJ40" i="36"/>
  <c r="AJ112" i="36" s="1"/>
  <c r="AJ196" i="36" s="1"/>
  <c r="AJ268" i="36" s="1"/>
  <c r="AJ340" i="36" s="1"/>
  <c r="AJ412" i="36" s="1"/>
  <c r="BA40" i="36"/>
  <c r="BA112" i="36" s="1"/>
  <c r="AR40" i="36"/>
  <c r="AR112" i="36" s="1"/>
  <c r="AR412" i="36" s="1"/>
  <c r="AN40" i="36"/>
  <c r="AN112" i="36" s="1"/>
  <c r="AN196" i="36" s="1"/>
  <c r="AN268" i="36" s="1"/>
  <c r="AN340" i="36" s="1"/>
  <c r="AN412" i="36" s="1"/>
  <c r="AI40" i="36"/>
  <c r="AU32" i="36"/>
  <c r="AU104" i="36" s="1"/>
  <c r="AU404" i="36" s="1"/>
  <c r="AQ32" i="36"/>
  <c r="AQ104" i="36" s="1"/>
  <c r="AQ404" i="36" s="1"/>
  <c r="AL32" i="36"/>
  <c r="AL104" i="36" s="1"/>
  <c r="AL188" i="36" s="1"/>
  <c r="AL260" i="36" s="1"/>
  <c r="AL332" i="36" s="1"/>
  <c r="AL404" i="36" s="1"/>
  <c r="AH32" i="36"/>
  <c r="AH104" i="36" s="1"/>
  <c r="AH188" i="36" s="1"/>
  <c r="AH260" i="36" s="1"/>
  <c r="AH332" i="36" s="1"/>
  <c r="AH404" i="36" s="1"/>
  <c r="AT32" i="36"/>
  <c r="AT104" i="36" s="1"/>
  <c r="AT404" i="36" s="1"/>
  <c r="AK32" i="36"/>
  <c r="AK104" i="36" s="1"/>
  <c r="AK188" i="36" s="1"/>
  <c r="BB32" i="36"/>
  <c r="BB104" i="36" s="1"/>
  <c r="AS32" i="36"/>
  <c r="AS104" i="36" s="1"/>
  <c r="AS404" i="36" s="1"/>
  <c r="AO32" i="36"/>
  <c r="AX32" i="36" s="1"/>
  <c r="AX104" i="36" s="1"/>
  <c r="AJ32" i="36"/>
  <c r="AJ104" i="36" s="1"/>
  <c r="AJ188" i="36" s="1"/>
  <c r="AJ260" i="36" s="1"/>
  <c r="AJ332" i="36" s="1"/>
  <c r="AJ404" i="36" s="1"/>
  <c r="BA32" i="36"/>
  <c r="BA104" i="36" s="1"/>
  <c r="AR32" i="36"/>
  <c r="AR104" i="36" s="1"/>
  <c r="AR404" i="36" s="1"/>
  <c r="AN32" i="36"/>
  <c r="AN104" i="36" s="1"/>
  <c r="AN188" i="36" s="1"/>
  <c r="AN260" i="36" s="1"/>
  <c r="AN332" i="36" s="1"/>
  <c r="AN404" i="36" s="1"/>
  <c r="AI32" i="36"/>
  <c r="AU24" i="36"/>
  <c r="AU96" i="36" s="1"/>
  <c r="AU396" i="36" s="1"/>
  <c r="AQ24" i="36"/>
  <c r="AQ96" i="36" s="1"/>
  <c r="AQ396" i="36" s="1"/>
  <c r="AL24" i="36"/>
  <c r="AL96" i="36" s="1"/>
  <c r="AL180" i="36" s="1"/>
  <c r="AL252" i="36" s="1"/>
  <c r="AL324" i="36" s="1"/>
  <c r="AL396" i="36" s="1"/>
  <c r="AH24" i="36"/>
  <c r="AH96" i="36" s="1"/>
  <c r="AH180" i="36" s="1"/>
  <c r="AH252" i="36" s="1"/>
  <c r="AH324" i="36" s="1"/>
  <c r="AH396" i="36" s="1"/>
  <c r="AT24" i="36"/>
  <c r="AT96" i="36" s="1"/>
  <c r="AT396" i="36" s="1"/>
  <c r="AK24" i="36"/>
  <c r="AK96" i="36" s="1"/>
  <c r="AK180" i="36" s="1"/>
  <c r="BB24" i="36"/>
  <c r="BB96" i="36" s="1"/>
  <c r="AS24" i="36"/>
  <c r="AS96" i="36" s="1"/>
  <c r="AS396" i="36" s="1"/>
  <c r="AO24" i="36"/>
  <c r="AX24" i="36" s="1"/>
  <c r="AX96" i="36" s="1"/>
  <c r="AJ24" i="36"/>
  <c r="AJ96" i="36" s="1"/>
  <c r="AJ180" i="36" s="1"/>
  <c r="AJ252" i="36" s="1"/>
  <c r="AJ324" i="36" s="1"/>
  <c r="AJ396" i="36" s="1"/>
  <c r="BA24" i="36"/>
  <c r="BA96" i="36" s="1"/>
  <c r="AR24" i="36"/>
  <c r="AR96" i="36" s="1"/>
  <c r="AR396" i="36" s="1"/>
  <c r="AN24" i="36"/>
  <c r="AN96" i="36" s="1"/>
  <c r="AN180" i="36" s="1"/>
  <c r="AN252" i="36" s="1"/>
  <c r="AN324" i="36" s="1"/>
  <c r="AN396" i="36" s="1"/>
  <c r="AI24" i="36"/>
  <c r="AP20" i="11"/>
  <c r="AO92" i="11"/>
  <c r="AT392" i="11"/>
  <c r="AO99" i="11"/>
  <c r="AP27" i="11"/>
  <c r="AT399" i="11"/>
  <c r="AO107" i="11"/>
  <c r="AP35" i="11"/>
  <c r="AT407" i="11"/>
  <c r="AO115" i="11"/>
  <c r="AP43" i="11"/>
  <c r="AW43" i="11" s="1"/>
  <c r="AW115" i="11" s="1"/>
  <c r="AW199" i="11" s="1"/>
  <c r="AT415" i="11"/>
  <c r="AO123" i="11"/>
  <c r="AP51" i="11"/>
  <c r="AT423" i="11"/>
  <c r="AO131" i="11"/>
  <c r="AP59" i="11"/>
  <c r="AT431" i="11"/>
  <c r="AO139" i="11"/>
  <c r="AP67" i="11"/>
  <c r="AT439" i="11"/>
  <c r="AO147" i="11"/>
  <c r="AP75" i="11"/>
  <c r="AW75" i="11" s="1"/>
  <c r="AW147" i="11" s="1"/>
  <c r="AW231" i="11" s="1"/>
  <c r="AT447" i="11"/>
  <c r="AO155" i="11"/>
  <c r="AP83" i="11"/>
  <c r="AT455" i="11"/>
  <c r="AP40" i="11"/>
  <c r="AO112" i="11"/>
  <c r="AT412" i="11"/>
  <c r="AP36" i="11"/>
  <c r="AO108" i="11"/>
  <c r="AT408" i="11"/>
  <c r="AP52" i="11"/>
  <c r="AW52" i="11" s="1"/>
  <c r="AW124" i="11" s="1"/>
  <c r="AW208" i="11" s="1"/>
  <c r="AO124" i="11"/>
  <c r="AT424" i="11"/>
  <c r="AP60" i="11"/>
  <c r="AW60" i="11" s="1"/>
  <c r="AW132" i="11" s="1"/>
  <c r="AW216" i="11" s="1"/>
  <c r="AO132" i="11"/>
  <c r="AT432" i="11"/>
  <c r="AI141" i="11"/>
  <c r="AI225" i="11" s="1"/>
  <c r="AI297" i="11" s="1"/>
  <c r="AI369" i="11" s="1"/>
  <c r="AI441" i="11" s="1"/>
  <c r="AV69" i="11"/>
  <c r="AV141" i="11" s="1"/>
  <c r="AV225" i="11" s="1"/>
  <c r="AV297" i="11" s="1"/>
  <c r="AV369" i="11" s="1"/>
  <c r="AV441" i="11" s="1"/>
  <c r="AI149" i="11"/>
  <c r="AI233" i="11" s="1"/>
  <c r="AI305" i="11" s="1"/>
  <c r="AI377" i="11" s="1"/>
  <c r="AI449" i="11" s="1"/>
  <c r="AV77" i="11"/>
  <c r="AV149" i="11" s="1"/>
  <c r="AV233" i="11" s="1"/>
  <c r="AV305" i="11" s="1"/>
  <c r="AV377" i="11" s="1"/>
  <c r="AV449" i="11" s="1"/>
  <c r="AU79" i="37"/>
  <c r="AU151" i="37" s="1"/>
  <c r="AU451" i="37" s="1"/>
  <c r="AQ79" i="37"/>
  <c r="AQ151" i="37" s="1"/>
  <c r="AQ451" i="37" s="1"/>
  <c r="AL79" i="37"/>
  <c r="AL151" i="37" s="1"/>
  <c r="AL235" i="37" s="1"/>
  <c r="AL307" i="37" s="1"/>
  <c r="AL379" i="37" s="1"/>
  <c r="AL451" i="37" s="1"/>
  <c r="AH79" i="37"/>
  <c r="AH151" i="37" s="1"/>
  <c r="AH235" i="37" s="1"/>
  <c r="AH307" i="37" s="1"/>
  <c r="AH379" i="37" s="1"/>
  <c r="AH451" i="37" s="1"/>
  <c r="AT79" i="37"/>
  <c r="AT151" i="37" s="1"/>
  <c r="AK79" i="37"/>
  <c r="AK151" i="37" s="1"/>
  <c r="BB79" i="37"/>
  <c r="BB151" i="37" s="1"/>
  <c r="AS79" i="37"/>
  <c r="AS151" i="37" s="1"/>
  <c r="AS451" i="37" s="1"/>
  <c r="AO79" i="37"/>
  <c r="AJ79" i="37"/>
  <c r="AJ151" i="37" s="1"/>
  <c r="AJ235" i="37" s="1"/>
  <c r="AJ307" i="37" s="1"/>
  <c r="AJ379" i="37" s="1"/>
  <c r="AJ451" i="37" s="1"/>
  <c r="BA79" i="37"/>
  <c r="BA151" i="37" s="1"/>
  <c r="AR79" i="37"/>
  <c r="AR151" i="37" s="1"/>
  <c r="AR451" i="37" s="1"/>
  <c r="AN79" i="37"/>
  <c r="AN151" i="37" s="1"/>
  <c r="AN235" i="37" s="1"/>
  <c r="AN307" i="37" s="1"/>
  <c r="AN379" i="37" s="1"/>
  <c r="AN451" i="37" s="1"/>
  <c r="AI79" i="37"/>
  <c r="AU71" i="37"/>
  <c r="AU143" i="37" s="1"/>
  <c r="AU443" i="37" s="1"/>
  <c r="AQ71" i="37"/>
  <c r="AQ143" i="37" s="1"/>
  <c r="AQ443" i="37" s="1"/>
  <c r="AL71" i="37"/>
  <c r="AL143" i="37" s="1"/>
  <c r="AL227" i="37" s="1"/>
  <c r="AL299" i="37" s="1"/>
  <c r="AL371" i="37" s="1"/>
  <c r="AL443" i="37" s="1"/>
  <c r="AH71" i="37"/>
  <c r="AH143" i="37" s="1"/>
  <c r="AH227" i="37" s="1"/>
  <c r="AH299" i="37" s="1"/>
  <c r="AH371" i="37" s="1"/>
  <c r="AH443" i="37" s="1"/>
  <c r="AT71" i="37"/>
  <c r="AT143" i="37" s="1"/>
  <c r="AK71" i="37"/>
  <c r="AK143" i="37" s="1"/>
  <c r="BB71" i="37"/>
  <c r="BB143" i="37" s="1"/>
  <c r="AS71" i="37"/>
  <c r="AS143" i="37" s="1"/>
  <c r="AS443" i="37" s="1"/>
  <c r="AO71" i="37"/>
  <c r="AJ71" i="37"/>
  <c r="AJ143" i="37" s="1"/>
  <c r="AJ227" i="37" s="1"/>
  <c r="AJ299" i="37" s="1"/>
  <c r="AJ371" i="37" s="1"/>
  <c r="AJ443" i="37" s="1"/>
  <c r="BA71" i="37"/>
  <c r="BA143" i="37" s="1"/>
  <c r="AR71" i="37"/>
  <c r="AR143" i="37" s="1"/>
  <c r="AR443" i="37" s="1"/>
  <c r="AN71" i="37"/>
  <c r="AN143" i="37" s="1"/>
  <c r="AN227" i="37" s="1"/>
  <c r="AN299" i="37" s="1"/>
  <c r="AN371" i="37" s="1"/>
  <c r="AN443" i="37" s="1"/>
  <c r="AI71" i="37"/>
  <c r="AU63" i="37"/>
  <c r="AU135" i="37" s="1"/>
  <c r="AU435" i="37" s="1"/>
  <c r="AQ63" i="37"/>
  <c r="AQ135" i="37" s="1"/>
  <c r="AQ435" i="37" s="1"/>
  <c r="AL63" i="37"/>
  <c r="AL135" i="37" s="1"/>
  <c r="AL219" i="37" s="1"/>
  <c r="AL291" i="37" s="1"/>
  <c r="AL363" i="37" s="1"/>
  <c r="AL435" i="37" s="1"/>
  <c r="AH63" i="37"/>
  <c r="AH135" i="37" s="1"/>
  <c r="AH219" i="37" s="1"/>
  <c r="AH291" i="37" s="1"/>
  <c r="AH363" i="37" s="1"/>
  <c r="AH435" i="37" s="1"/>
  <c r="AT63" i="37"/>
  <c r="AT135" i="37" s="1"/>
  <c r="AK63" i="37"/>
  <c r="AK135" i="37" s="1"/>
  <c r="BB63" i="37"/>
  <c r="BB135" i="37" s="1"/>
  <c r="AS63" i="37"/>
  <c r="AS135" i="37" s="1"/>
  <c r="AS435" i="37" s="1"/>
  <c r="AO63" i="37"/>
  <c r="AJ63" i="37"/>
  <c r="AJ135" i="37" s="1"/>
  <c r="AJ219" i="37" s="1"/>
  <c r="AJ291" i="37" s="1"/>
  <c r="AJ363" i="37" s="1"/>
  <c r="AJ435" i="37" s="1"/>
  <c r="BA63" i="37"/>
  <c r="BA135" i="37" s="1"/>
  <c r="AR63" i="37"/>
  <c r="AR135" i="37" s="1"/>
  <c r="AR435" i="37" s="1"/>
  <c r="AN63" i="37"/>
  <c r="AN135" i="37" s="1"/>
  <c r="AN219" i="37" s="1"/>
  <c r="AN291" i="37" s="1"/>
  <c r="AN363" i="37" s="1"/>
  <c r="AN435" i="37" s="1"/>
  <c r="AI63" i="37"/>
  <c r="AU55" i="37"/>
  <c r="AU127" i="37" s="1"/>
  <c r="AU427" i="37" s="1"/>
  <c r="AQ55" i="37"/>
  <c r="AQ127" i="37" s="1"/>
  <c r="AQ427" i="37" s="1"/>
  <c r="AL55" i="37"/>
  <c r="AL127" i="37" s="1"/>
  <c r="AL211" i="37" s="1"/>
  <c r="AL283" i="37" s="1"/>
  <c r="AL355" i="37" s="1"/>
  <c r="AL427" i="37" s="1"/>
  <c r="AH55" i="37"/>
  <c r="AH127" i="37" s="1"/>
  <c r="AH211" i="37" s="1"/>
  <c r="AH283" i="37" s="1"/>
  <c r="AH355" i="37" s="1"/>
  <c r="AH427" i="37" s="1"/>
  <c r="AT55" i="37"/>
  <c r="AT127" i="37" s="1"/>
  <c r="AK55" i="37"/>
  <c r="AK127" i="37" s="1"/>
  <c r="BB55" i="37"/>
  <c r="BB127" i="37" s="1"/>
  <c r="AS55" i="37"/>
  <c r="AS127" i="37" s="1"/>
  <c r="AS427" i="37" s="1"/>
  <c r="AO55" i="37"/>
  <c r="AJ55" i="37"/>
  <c r="AJ127" i="37" s="1"/>
  <c r="AJ211" i="37" s="1"/>
  <c r="AJ283" i="37" s="1"/>
  <c r="AJ355" i="37" s="1"/>
  <c r="AJ427" i="37" s="1"/>
  <c r="BA55" i="37"/>
  <c r="BA127" i="37" s="1"/>
  <c r="AR55" i="37"/>
  <c r="AR127" i="37" s="1"/>
  <c r="AR427" i="37" s="1"/>
  <c r="AN55" i="37"/>
  <c r="AN127" i="37" s="1"/>
  <c r="AN211" i="37" s="1"/>
  <c r="AN283" i="37" s="1"/>
  <c r="AN355" i="37" s="1"/>
  <c r="AN427" i="37" s="1"/>
  <c r="AI55" i="37"/>
  <c r="BB47" i="37"/>
  <c r="BB119" i="37" s="1"/>
  <c r="AS47" i="37"/>
  <c r="AS119" i="37" s="1"/>
  <c r="AS419" i="37" s="1"/>
  <c r="AO47" i="37"/>
  <c r="AX47" i="37" s="1"/>
  <c r="AX119" i="37" s="1"/>
  <c r="AX203" i="37" s="1"/>
  <c r="AX275" i="37" s="1"/>
  <c r="AX347" i="37" s="1"/>
  <c r="AX419" i="37" s="1"/>
  <c r="AJ47" i="37"/>
  <c r="AJ119" i="37" s="1"/>
  <c r="AJ203" i="37" s="1"/>
  <c r="AJ275" i="37" s="1"/>
  <c r="AJ347" i="37" s="1"/>
  <c r="AJ419" i="37" s="1"/>
  <c r="BA47" i="37"/>
  <c r="BA119" i="37" s="1"/>
  <c r="AR47" i="37"/>
  <c r="AR119" i="37" s="1"/>
  <c r="AR419" i="37" s="1"/>
  <c r="AN47" i="37"/>
  <c r="AN119" i="37" s="1"/>
  <c r="AN203" i="37" s="1"/>
  <c r="AN275" i="37" s="1"/>
  <c r="AN347" i="37" s="1"/>
  <c r="AN419" i="37" s="1"/>
  <c r="AI47" i="37"/>
  <c r="AU47" i="37"/>
  <c r="AU119" i="37" s="1"/>
  <c r="AU419" i="37" s="1"/>
  <c r="AL47" i="37"/>
  <c r="AL119" i="37" s="1"/>
  <c r="AL203" i="37" s="1"/>
  <c r="AL275" i="37" s="1"/>
  <c r="AL347" i="37" s="1"/>
  <c r="AL419" i="37" s="1"/>
  <c r="AT47" i="37"/>
  <c r="AT119" i="37" s="1"/>
  <c r="AK47" i="37"/>
  <c r="AK119" i="37" s="1"/>
  <c r="AQ47" i="37"/>
  <c r="AQ119" i="37" s="1"/>
  <c r="AQ419" i="37" s="1"/>
  <c r="AH47" i="37"/>
  <c r="AH119" i="37" s="1"/>
  <c r="AH203" i="37" s="1"/>
  <c r="AH275" i="37" s="1"/>
  <c r="AH347" i="37" s="1"/>
  <c r="AH419" i="37" s="1"/>
  <c r="BA42" i="37"/>
  <c r="BA114" i="37" s="1"/>
  <c r="AR42" i="37"/>
  <c r="AR114" i="37" s="1"/>
  <c r="AR414" i="37" s="1"/>
  <c r="AN42" i="37"/>
  <c r="AN114" i="37" s="1"/>
  <c r="AN198" i="37" s="1"/>
  <c r="AN270" i="37" s="1"/>
  <c r="AN342" i="37" s="1"/>
  <c r="AN414" i="37" s="1"/>
  <c r="AI42" i="37"/>
  <c r="AS42" i="37"/>
  <c r="AS114" i="37" s="1"/>
  <c r="AS414" i="37" s="1"/>
  <c r="AL42" i="37"/>
  <c r="AL114" i="37" s="1"/>
  <c r="AL198" i="37" s="1"/>
  <c r="AL270" i="37" s="1"/>
  <c r="AL342" i="37" s="1"/>
  <c r="AL414" i="37" s="1"/>
  <c r="AQ42" i="37"/>
  <c r="AQ114" i="37" s="1"/>
  <c r="AQ414" i="37" s="1"/>
  <c r="AK42" i="37"/>
  <c r="AK114" i="37" s="1"/>
  <c r="BB42" i="37"/>
  <c r="BB114" i="37" s="1"/>
  <c r="AU42" i="37"/>
  <c r="AU114" i="37" s="1"/>
  <c r="AU414" i="37" s="1"/>
  <c r="AJ42" i="37"/>
  <c r="AJ114" i="37" s="1"/>
  <c r="AJ198" i="37" s="1"/>
  <c r="AJ270" i="37" s="1"/>
  <c r="AJ342" i="37" s="1"/>
  <c r="AJ414" i="37" s="1"/>
  <c r="AT42" i="37"/>
  <c r="AT114" i="37" s="1"/>
  <c r="AO42" i="37"/>
  <c r="AX42" i="37" s="1"/>
  <c r="AX114" i="37" s="1"/>
  <c r="AX198" i="37" s="1"/>
  <c r="AX270" i="37" s="1"/>
  <c r="AX342" i="37" s="1"/>
  <c r="AX414" i="37" s="1"/>
  <c r="AH42" i="37"/>
  <c r="AH114" i="37" s="1"/>
  <c r="AH198" i="37" s="1"/>
  <c r="AH270" i="37" s="1"/>
  <c r="AH342" i="37" s="1"/>
  <c r="AH414" i="37" s="1"/>
  <c r="AU33" i="37"/>
  <c r="AU105" i="37" s="1"/>
  <c r="AU405" i="37" s="1"/>
  <c r="AQ33" i="37"/>
  <c r="AQ105" i="37" s="1"/>
  <c r="AQ405" i="37" s="1"/>
  <c r="AL33" i="37"/>
  <c r="AL105" i="37" s="1"/>
  <c r="AL189" i="37" s="1"/>
  <c r="AL261" i="37" s="1"/>
  <c r="AL333" i="37" s="1"/>
  <c r="AL405" i="37" s="1"/>
  <c r="AH33" i="37"/>
  <c r="AH105" i="37" s="1"/>
  <c r="AH189" i="37" s="1"/>
  <c r="AH261" i="37" s="1"/>
  <c r="AH333" i="37" s="1"/>
  <c r="AH405" i="37" s="1"/>
  <c r="AT33" i="37"/>
  <c r="AT105" i="37" s="1"/>
  <c r="AK33" i="37"/>
  <c r="AK105" i="37" s="1"/>
  <c r="BB33" i="37"/>
  <c r="BB105" i="37" s="1"/>
  <c r="AS33" i="37"/>
  <c r="AS105" i="37" s="1"/>
  <c r="AS405" i="37" s="1"/>
  <c r="AO33" i="37"/>
  <c r="AJ33" i="37"/>
  <c r="AJ105" i="37" s="1"/>
  <c r="AJ189" i="37" s="1"/>
  <c r="AJ261" i="37" s="1"/>
  <c r="AJ333" i="37" s="1"/>
  <c r="AJ405" i="37" s="1"/>
  <c r="BA33" i="37"/>
  <c r="BA105" i="37" s="1"/>
  <c r="AR33" i="37"/>
  <c r="AR105" i="37" s="1"/>
  <c r="AR405" i="37" s="1"/>
  <c r="AN33" i="37"/>
  <c r="AN105" i="37" s="1"/>
  <c r="AN189" i="37" s="1"/>
  <c r="AN261" i="37" s="1"/>
  <c r="AN333" i="37" s="1"/>
  <c r="AN405" i="37" s="1"/>
  <c r="AI33" i="37"/>
  <c r="AU25" i="37"/>
  <c r="AU97" i="37" s="1"/>
  <c r="AU397" i="37" s="1"/>
  <c r="AQ25" i="37"/>
  <c r="AQ97" i="37" s="1"/>
  <c r="AQ397" i="37" s="1"/>
  <c r="AL25" i="37"/>
  <c r="AL97" i="37" s="1"/>
  <c r="AL181" i="37" s="1"/>
  <c r="AL253" i="37" s="1"/>
  <c r="AL325" i="37" s="1"/>
  <c r="AL397" i="37" s="1"/>
  <c r="AH25" i="37"/>
  <c r="AH97" i="37" s="1"/>
  <c r="AH181" i="37" s="1"/>
  <c r="AH253" i="37" s="1"/>
  <c r="AH325" i="37" s="1"/>
  <c r="AH397" i="37" s="1"/>
  <c r="AT25" i="37"/>
  <c r="AT97" i="37" s="1"/>
  <c r="AK25" i="37"/>
  <c r="AK97" i="37" s="1"/>
  <c r="BB25" i="37"/>
  <c r="BB97" i="37" s="1"/>
  <c r="AS25" i="37"/>
  <c r="AS97" i="37" s="1"/>
  <c r="AS397" i="37" s="1"/>
  <c r="AO25" i="37"/>
  <c r="AJ25" i="37"/>
  <c r="AJ97" i="37" s="1"/>
  <c r="AJ181" i="37" s="1"/>
  <c r="AJ253" i="37" s="1"/>
  <c r="AJ325" i="37" s="1"/>
  <c r="AJ397" i="37" s="1"/>
  <c r="BA25" i="37"/>
  <c r="BA97" i="37" s="1"/>
  <c r="AR25" i="37"/>
  <c r="AR97" i="37" s="1"/>
  <c r="AR397" i="37" s="1"/>
  <c r="AN25" i="37"/>
  <c r="AN97" i="37" s="1"/>
  <c r="AN181" i="37" s="1"/>
  <c r="AN253" i="37" s="1"/>
  <c r="AN325" i="37" s="1"/>
  <c r="AN397" i="37" s="1"/>
  <c r="AI25" i="37"/>
  <c r="BA19" i="37"/>
  <c r="BA91" i="37" s="1"/>
  <c r="AR19" i="37"/>
  <c r="AR91" i="37" s="1"/>
  <c r="AR391" i="37" s="1"/>
  <c r="AN19" i="37"/>
  <c r="AN91" i="37" s="1"/>
  <c r="AN175" i="37" s="1"/>
  <c r="AN247" i="37" s="1"/>
  <c r="AN319" i="37" s="1"/>
  <c r="AN391" i="37" s="1"/>
  <c r="AI19" i="37"/>
  <c r="AU19" i="37"/>
  <c r="AU91" i="37" s="1"/>
  <c r="AU391" i="37" s="1"/>
  <c r="AQ19" i="37"/>
  <c r="AQ91" i="37" s="1"/>
  <c r="AQ391" i="37" s="1"/>
  <c r="AL19" i="37"/>
  <c r="AL91" i="37" s="1"/>
  <c r="AL175" i="37" s="1"/>
  <c r="AL247" i="37" s="1"/>
  <c r="AL319" i="37" s="1"/>
  <c r="AL391" i="37" s="1"/>
  <c r="AH19" i="37"/>
  <c r="AH91" i="37" s="1"/>
  <c r="AH175" i="37" s="1"/>
  <c r="AH247" i="37" s="1"/>
  <c r="AH319" i="37" s="1"/>
  <c r="AH391" i="37" s="1"/>
  <c r="AT19" i="37"/>
  <c r="AT91" i="37" s="1"/>
  <c r="AK19" i="37"/>
  <c r="AK91" i="37" s="1"/>
  <c r="BB19" i="37"/>
  <c r="BB91" i="37" s="1"/>
  <c r="AS19" i="37"/>
  <c r="AS91" i="37" s="1"/>
  <c r="AS391" i="37" s="1"/>
  <c r="AO19" i="37"/>
  <c r="AJ19" i="37"/>
  <c r="AJ91" i="37" s="1"/>
  <c r="AJ175" i="37" s="1"/>
  <c r="AJ247" i="37" s="1"/>
  <c r="AJ319" i="37" s="1"/>
  <c r="AJ391" i="37" s="1"/>
  <c r="AX26" i="11"/>
  <c r="AX98" i="11" s="1"/>
  <c r="AX182" i="11" s="1"/>
  <c r="AX254" i="11" s="1"/>
  <c r="AX326" i="11" s="1"/>
  <c r="AX398" i="11" s="1"/>
  <c r="AX34" i="11"/>
  <c r="AX106" i="11" s="1"/>
  <c r="AX190" i="11" s="1"/>
  <c r="AX262" i="11" s="1"/>
  <c r="AX334" i="11" s="1"/>
  <c r="AX406" i="11" s="1"/>
  <c r="AX42" i="11"/>
  <c r="AX114" i="11" s="1"/>
  <c r="AX198" i="11" s="1"/>
  <c r="AX270" i="11" s="1"/>
  <c r="AX342" i="11" s="1"/>
  <c r="AX414" i="11" s="1"/>
  <c r="AX50" i="11"/>
  <c r="AX122" i="11" s="1"/>
  <c r="AX206" i="11" s="1"/>
  <c r="AX278" i="11" s="1"/>
  <c r="AX350" i="11" s="1"/>
  <c r="AX422" i="11" s="1"/>
  <c r="AX58" i="11"/>
  <c r="AX130" i="11" s="1"/>
  <c r="AX214" i="11" s="1"/>
  <c r="AX286" i="11" s="1"/>
  <c r="AX358" i="11" s="1"/>
  <c r="AX430" i="11" s="1"/>
  <c r="AX66" i="11"/>
  <c r="AX138" i="11" s="1"/>
  <c r="AX222" i="11" s="1"/>
  <c r="AX294" i="11" s="1"/>
  <c r="AX366" i="11" s="1"/>
  <c r="AX438" i="11" s="1"/>
  <c r="AX82" i="11"/>
  <c r="AX154" i="11" s="1"/>
  <c r="AX238" i="11" s="1"/>
  <c r="AX310" i="11" s="1"/>
  <c r="AX382" i="11" s="1"/>
  <c r="AX454" i="11" s="1"/>
  <c r="AP21" i="11"/>
  <c r="AO93" i="11"/>
  <c r="AT393" i="11"/>
  <c r="AU79" i="38"/>
  <c r="AU151" i="38" s="1"/>
  <c r="AU451" i="38" s="1"/>
  <c r="AQ79" i="38"/>
  <c r="AQ151" i="38" s="1"/>
  <c r="AQ451" i="38" s="1"/>
  <c r="BB79" i="38"/>
  <c r="BB151" i="38" s="1"/>
  <c r="AS79" i="38"/>
  <c r="AS151" i="38" s="1"/>
  <c r="AS451" i="38" s="1"/>
  <c r="AO79" i="38"/>
  <c r="AX79" i="38" s="1"/>
  <c r="AX151" i="38" s="1"/>
  <c r="AX235" i="38" s="1"/>
  <c r="AX307" i="38" s="1"/>
  <c r="AX379" i="38" s="1"/>
  <c r="AX451" i="38" s="1"/>
  <c r="AJ79" i="38"/>
  <c r="AJ151" i="38" s="1"/>
  <c r="AJ235" i="38" s="1"/>
  <c r="BA79" i="38"/>
  <c r="BA151" i="38" s="1"/>
  <c r="AR79" i="38"/>
  <c r="AR151" i="38" s="1"/>
  <c r="AR451" i="38" s="1"/>
  <c r="AN79" i="38"/>
  <c r="AN151" i="38" s="1"/>
  <c r="AN235" i="38" s="1"/>
  <c r="AN307" i="38" s="1"/>
  <c r="AN379" i="38" s="1"/>
  <c r="AN451" i="38" s="1"/>
  <c r="AI79" i="38"/>
  <c r="AL79" i="38"/>
  <c r="AL151" i="38" s="1"/>
  <c r="AL235" i="38" s="1"/>
  <c r="AL307" i="38" s="1"/>
  <c r="AL379" i="38" s="1"/>
  <c r="AL451" i="38" s="1"/>
  <c r="AK79" i="38"/>
  <c r="AK151" i="38" s="1"/>
  <c r="AK235" i="38" s="1"/>
  <c r="AK307" i="38" s="1"/>
  <c r="AK379" i="38" s="1"/>
  <c r="AK451" i="38" s="1"/>
  <c r="AT79" i="38"/>
  <c r="AT151" i="38" s="1"/>
  <c r="AH79" i="38"/>
  <c r="AH151" i="38" s="1"/>
  <c r="AH235" i="38" s="1"/>
  <c r="AH307" i="38" s="1"/>
  <c r="AH379" i="38" s="1"/>
  <c r="AH451" i="38" s="1"/>
  <c r="AT18" i="38"/>
  <c r="AT90" i="38" s="1"/>
  <c r="AK18" i="38"/>
  <c r="AK90" i="38" s="1"/>
  <c r="AK174" i="38" s="1"/>
  <c r="AK246" i="38" s="1"/>
  <c r="AK318" i="38" s="1"/>
  <c r="AK390" i="38" s="1"/>
  <c r="BB18" i="38"/>
  <c r="BB90" i="38" s="1"/>
  <c r="AS18" i="38"/>
  <c r="AS90" i="38" s="1"/>
  <c r="AS390" i="38" s="1"/>
  <c r="AO18" i="38"/>
  <c r="AX18" i="38" s="1"/>
  <c r="AX90" i="38" s="1"/>
  <c r="AX174" i="38" s="1"/>
  <c r="AX246" i="38" s="1"/>
  <c r="AX318" i="38" s="1"/>
  <c r="AX390" i="38" s="1"/>
  <c r="AJ18" i="38"/>
  <c r="AJ90" i="38" s="1"/>
  <c r="AJ174" i="38" s="1"/>
  <c r="BA18" i="38"/>
  <c r="BA90" i="38" s="1"/>
  <c r="AR18" i="38"/>
  <c r="AR90" i="38" s="1"/>
  <c r="AR390" i="38" s="1"/>
  <c r="AN18" i="38"/>
  <c r="AN90" i="38" s="1"/>
  <c r="AN174" i="38" s="1"/>
  <c r="AN246" i="38" s="1"/>
  <c r="AN318" i="38" s="1"/>
  <c r="AN390" i="38" s="1"/>
  <c r="AI18" i="38"/>
  <c r="AU18" i="38"/>
  <c r="AU90" i="38" s="1"/>
  <c r="AU390" i="38" s="1"/>
  <c r="AQ18" i="38"/>
  <c r="AQ90" i="38" s="1"/>
  <c r="AQ390" i="38" s="1"/>
  <c r="AL18" i="38"/>
  <c r="AL90" i="38" s="1"/>
  <c r="AL174" i="38" s="1"/>
  <c r="AL246" i="38" s="1"/>
  <c r="AL318" i="38" s="1"/>
  <c r="AL390" i="38" s="1"/>
  <c r="AH18" i="38"/>
  <c r="AH90" i="38" s="1"/>
  <c r="AH174" i="38" s="1"/>
  <c r="AH246" i="38" s="1"/>
  <c r="AH318" i="38" s="1"/>
  <c r="AH390" i="38" s="1"/>
  <c r="BA71" i="38"/>
  <c r="BA143" i="38" s="1"/>
  <c r="AR71" i="38"/>
  <c r="AR143" i="38" s="1"/>
  <c r="AR443" i="38" s="1"/>
  <c r="AS71" i="38"/>
  <c r="AS143" i="38" s="1"/>
  <c r="AS443" i="38" s="1"/>
  <c r="AN71" i="38"/>
  <c r="AN143" i="38" s="1"/>
  <c r="AN227" i="38" s="1"/>
  <c r="AN299" i="38" s="1"/>
  <c r="AN371" i="38" s="1"/>
  <c r="AN443" i="38" s="1"/>
  <c r="AI71" i="38"/>
  <c r="AQ71" i="38"/>
  <c r="AQ143" i="38" s="1"/>
  <c r="AQ443" i="38" s="1"/>
  <c r="AL71" i="38"/>
  <c r="AL143" i="38" s="1"/>
  <c r="AL227" i="38" s="1"/>
  <c r="AL299" i="38" s="1"/>
  <c r="AL371" i="38" s="1"/>
  <c r="AL443" i="38" s="1"/>
  <c r="AH71" i="38"/>
  <c r="AH143" i="38" s="1"/>
  <c r="AH227" i="38" s="1"/>
  <c r="AH299" i="38" s="1"/>
  <c r="AH371" i="38" s="1"/>
  <c r="AH443" i="38" s="1"/>
  <c r="BB71" i="38"/>
  <c r="BB143" i="38" s="1"/>
  <c r="AU71" i="38"/>
  <c r="AU143" i="38" s="1"/>
  <c r="AU443" i="38" s="1"/>
  <c r="AK71" i="38"/>
  <c r="AK143" i="38" s="1"/>
  <c r="AK227" i="38" s="1"/>
  <c r="AK299" i="38" s="1"/>
  <c r="AK371" i="38" s="1"/>
  <c r="AK443" i="38" s="1"/>
  <c r="AT71" i="38"/>
  <c r="AT143" i="38" s="1"/>
  <c r="AO71" i="38"/>
  <c r="AJ71" i="38"/>
  <c r="AJ143" i="38" s="1"/>
  <c r="AJ227" i="38" s="1"/>
  <c r="BA63" i="38"/>
  <c r="BA135" i="38" s="1"/>
  <c r="AR63" i="38"/>
  <c r="AR135" i="38" s="1"/>
  <c r="AR435" i="38" s="1"/>
  <c r="AN63" i="38"/>
  <c r="AN135" i="38" s="1"/>
  <c r="AN219" i="38" s="1"/>
  <c r="AN291" i="38" s="1"/>
  <c r="AN363" i="38" s="1"/>
  <c r="AN435" i="38" s="1"/>
  <c r="AI63" i="38"/>
  <c r="AU63" i="38"/>
  <c r="AU135" i="38" s="1"/>
  <c r="AU435" i="38" s="1"/>
  <c r="AQ63" i="38"/>
  <c r="AQ135" i="38" s="1"/>
  <c r="AQ435" i="38" s="1"/>
  <c r="AL63" i="38"/>
  <c r="AL135" i="38" s="1"/>
  <c r="AL219" i="38" s="1"/>
  <c r="AL291" i="38" s="1"/>
  <c r="AL363" i="38" s="1"/>
  <c r="AL435" i="38" s="1"/>
  <c r="AH63" i="38"/>
  <c r="AH135" i="38" s="1"/>
  <c r="AH219" i="38" s="1"/>
  <c r="AH291" i="38" s="1"/>
  <c r="AH363" i="38" s="1"/>
  <c r="AH435" i="38" s="1"/>
  <c r="AT63" i="38"/>
  <c r="AT135" i="38" s="1"/>
  <c r="AK63" i="38"/>
  <c r="AK135" i="38" s="1"/>
  <c r="AK219" i="38" s="1"/>
  <c r="AK291" i="38" s="1"/>
  <c r="AK363" i="38" s="1"/>
  <c r="AK435" i="38" s="1"/>
  <c r="BB63" i="38"/>
  <c r="BB135" i="38" s="1"/>
  <c r="AS63" i="38"/>
  <c r="AS135" i="38" s="1"/>
  <c r="AS435" i="38" s="1"/>
  <c r="AO63" i="38"/>
  <c r="AX63" i="38" s="1"/>
  <c r="AX135" i="38" s="1"/>
  <c r="AX219" i="38" s="1"/>
  <c r="AX291" i="38" s="1"/>
  <c r="AX363" i="38" s="1"/>
  <c r="AX435" i="38" s="1"/>
  <c r="AJ63" i="38"/>
  <c r="AJ135" i="38" s="1"/>
  <c r="AJ219" i="38" s="1"/>
  <c r="BA55" i="38"/>
  <c r="BA127" i="38" s="1"/>
  <c r="AR55" i="38"/>
  <c r="AR127" i="38" s="1"/>
  <c r="AR427" i="38" s="1"/>
  <c r="AN55" i="38"/>
  <c r="AN127" i="38" s="1"/>
  <c r="AN211" i="38" s="1"/>
  <c r="AN283" i="38" s="1"/>
  <c r="AN355" i="38" s="1"/>
  <c r="AN427" i="38" s="1"/>
  <c r="AI55" i="38"/>
  <c r="AU55" i="38"/>
  <c r="AU127" i="38" s="1"/>
  <c r="AU427" i="38" s="1"/>
  <c r="AQ55" i="38"/>
  <c r="AQ127" i="38" s="1"/>
  <c r="AQ427" i="38" s="1"/>
  <c r="AL55" i="38"/>
  <c r="AL127" i="38" s="1"/>
  <c r="AL211" i="38" s="1"/>
  <c r="AL283" i="38" s="1"/>
  <c r="AL355" i="38" s="1"/>
  <c r="AL427" i="38" s="1"/>
  <c r="AH55" i="38"/>
  <c r="AH127" i="38" s="1"/>
  <c r="AH211" i="38" s="1"/>
  <c r="AH283" i="38" s="1"/>
  <c r="AH355" i="38" s="1"/>
  <c r="AH427" i="38" s="1"/>
  <c r="AT55" i="38"/>
  <c r="AT127" i="38" s="1"/>
  <c r="AK55" i="38"/>
  <c r="AK127" i="38" s="1"/>
  <c r="AK211" i="38" s="1"/>
  <c r="AK283" i="38" s="1"/>
  <c r="AK355" i="38" s="1"/>
  <c r="AK427" i="38" s="1"/>
  <c r="BB55" i="38"/>
  <c r="BB127" i="38" s="1"/>
  <c r="AS55" i="38"/>
  <c r="AS127" i="38" s="1"/>
  <c r="AS427" i="38" s="1"/>
  <c r="AO55" i="38"/>
  <c r="AX55" i="38" s="1"/>
  <c r="AX127" i="38" s="1"/>
  <c r="AX211" i="38" s="1"/>
  <c r="AX283" i="38" s="1"/>
  <c r="AX355" i="38" s="1"/>
  <c r="AX427" i="38" s="1"/>
  <c r="AJ55" i="38"/>
  <c r="AJ127" i="38" s="1"/>
  <c r="AJ211" i="38" s="1"/>
  <c r="BA47" i="38"/>
  <c r="BA119" i="38" s="1"/>
  <c r="AR47" i="38"/>
  <c r="AR119" i="38" s="1"/>
  <c r="AR419" i="38" s="1"/>
  <c r="AN47" i="38"/>
  <c r="AN119" i="38" s="1"/>
  <c r="AN203" i="38" s="1"/>
  <c r="AN275" i="38" s="1"/>
  <c r="AN347" i="38" s="1"/>
  <c r="AN419" i="38" s="1"/>
  <c r="AI47" i="38"/>
  <c r="AU47" i="38"/>
  <c r="AU119" i="38" s="1"/>
  <c r="AU419" i="38" s="1"/>
  <c r="AQ47" i="38"/>
  <c r="AQ119" i="38" s="1"/>
  <c r="AQ419" i="38" s="1"/>
  <c r="AL47" i="38"/>
  <c r="AL119" i="38" s="1"/>
  <c r="AL203" i="38" s="1"/>
  <c r="AL275" i="38" s="1"/>
  <c r="AL347" i="38" s="1"/>
  <c r="AL419" i="38" s="1"/>
  <c r="AH47" i="38"/>
  <c r="AH119" i="38" s="1"/>
  <c r="AH203" i="38" s="1"/>
  <c r="AH275" i="38" s="1"/>
  <c r="AH347" i="38" s="1"/>
  <c r="AH419" i="38" s="1"/>
  <c r="AT47" i="38"/>
  <c r="AT119" i="38" s="1"/>
  <c r="AK47" i="38"/>
  <c r="AK119" i="38" s="1"/>
  <c r="AK203" i="38" s="1"/>
  <c r="AK275" i="38" s="1"/>
  <c r="AK347" i="38" s="1"/>
  <c r="AK419" i="38" s="1"/>
  <c r="BB47" i="38"/>
  <c r="BB119" i="38" s="1"/>
  <c r="AS47" i="38"/>
  <c r="AS119" i="38" s="1"/>
  <c r="AS419" i="38" s="1"/>
  <c r="AO47" i="38"/>
  <c r="AX47" i="38" s="1"/>
  <c r="AX119" i="38" s="1"/>
  <c r="AX203" i="38" s="1"/>
  <c r="AX275" i="38" s="1"/>
  <c r="AX347" i="38" s="1"/>
  <c r="AX419" i="38" s="1"/>
  <c r="AJ47" i="38"/>
  <c r="AJ119" i="38" s="1"/>
  <c r="AJ203" i="38" s="1"/>
  <c r="BA39" i="38"/>
  <c r="BA111" i="38" s="1"/>
  <c r="AR39" i="38"/>
  <c r="AR111" i="38" s="1"/>
  <c r="AR411" i="38" s="1"/>
  <c r="AN39" i="38"/>
  <c r="AN111" i="38" s="1"/>
  <c r="AN195" i="38" s="1"/>
  <c r="AN267" i="38" s="1"/>
  <c r="AN339" i="38" s="1"/>
  <c r="AN411" i="38" s="1"/>
  <c r="AI39" i="38"/>
  <c r="AU39" i="38"/>
  <c r="AU111" i="38" s="1"/>
  <c r="AU411" i="38" s="1"/>
  <c r="AQ39" i="38"/>
  <c r="AQ111" i="38" s="1"/>
  <c r="AQ411" i="38" s="1"/>
  <c r="AL39" i="38"/>
  <c r="AL111" i="38" s="1"/>
  <c r="AL195" i="38" s="1"/>
  <c r="AL267" i="38" s="1"/>
  <c r="AL339" i="38" s="1"/>
  <c r="AL411" i="38" s="1"/>
  <c r="AH39" i="38"/>
  <c r="AH111" i="38" s="1"/>
  <c r="AH195" i="38" s="1"/>
  <c r="AH267" i="38" s="1"/>
  <c r="AH339" i="38" s="1"/>
  <c r="AH411" i="38" s="1"/>
  <c r="AT39" i="38"/>
  <c r="AT111" i="38" s="1"/>
  <c r="AK39" i="38"/>
  <c r="AK111" i="38" s="1"/>
  <c r="AK195" i="38" s="1"/>
  <c r="AK267" i="38" s="1"/>
  <c r="AK339" i="38" s="1"/>
  <c r="AK411" i="38" s="1"/>
  <c r="BB39" i="38"/>
  <c r="BB111" i="38" s="1"/>
  <c r="AS39" i="38"/>
  <c r="AS111" i="38" s="1"/>
  <c r="AS411" i="38" s="1"/>
  <c r="AO39" i="38"/>
  <c r="AX39" i="38" s="1"/>
  <c r="AX111" i="38" s="1"/>
  <c r="AX195" i="38" s="1"/>
  <c r="AX267" i="38" s="1"/>
  <c r="AX339" i="38" s="1"/>
  <c r="AX411" i="38" s="1"/>
  <c r="AJ39" i="38"/>
  <c r="AJ111" i="38" s="1"/>
  <c r="AJ195" i="38" s="1"/>
  <c r="BA31" i="38"/>
  <c r="BA103" i="38" s="1"/>
  <c r="AR31" i="38"/>
  <c r="AR103" i="38" s="1"/>
  <c r="AR403" i="38" s="1"/>
  <c r="AN31" i="38"/>
  <c r="AN103" i="38" s="1"/>
  <c r="AN187" i="38" s="1"/>
  <c r="AN259" i="38" s="1"/>
  <c r="AN331" i="38" s="1"/>
  <c r="AN403" i="38" s="1"/>
  <c r="AI31" i="38"/>
  <c r="AU31" i="38"/>
  <c r="AU103" i="38" s="1"/>
  <c r="AU403" i="38" s="1"/>
  <c r="AQ31" i="38"/>
  <c r="AQ103" i="38" s="1"/>
  <c r="AQ403" i="38" s="1"/>
  <c r="AL31" i="38"/>
  <c r="AL103" i="38" s="1"/>
  <c r="AL187" i="38" s="1"/>
  <c r="AL259" i="38" s="1"/>
  <c r="AL331" i="38" s="1"/>
  <c r="AL403" i="38" s="1"/>
  <c r="AH31" i="38"/>
  <c r="AH103" i="38" s="1"/>
  <c r="AH187" i="38" s="1"/>
  <c r="AH259" i="38" s="1"/>
  <c r="AH331" i="38" s="1"/>
  <c r="AH403" i="38" s="1"/>
  <c r="AT31" i="38"/>
  <c r="AT103" i="38" s="1"/>
  <c r="AK31" i="38"/>
  <c r="AK103" i="38" s="1"/>
  <c r="AK187" i="38" s="1"/>
  <c r="AK259" i="38" s="1"/>
  <c r="AK331" i="38" s="1"/>
  <c r="AK403" i="38" s="1"/>
  <c r="BB31" i="38"/>
  <c r="BB103" i="38" s="1"/>
  <c r="AS31" i="38"/>
  <c r="AS103" i="38" s="1"/>
  <c r="AS403" i="38" s="1"/>
  <c r="AO31" i="38"/>
  <c r="AX31" i="38" s="1"/>
  <c r="AX103" i="38" s="1"/>
  <c r="AX187" i="38" s="1"/>
  <c r="AX259" i="38" s="1"/>
  <c r="AX331" i="38" s="1"/>
  <c r="AX403" i="38" s="1"/>
  <c r="AJ31" i="38"/>
  <c r="AJ103" i="38" s="1"/>
  <c r="AJ187" i="38" s="1"/>
  <c r="BA20" i="38"/>
  <c r="BA92" i="38" s="1"/>
  <c r="AR20" i="38"/>
  <c r="AR92" i="38" s="1"/>
  <c r="AR392" i="38" s="1"/>
  <c r="AN20" i="38"/>
  <c r="AN92" i="38" s="1"/>
  <c r="AN176" i="38" s="1"/>
  <c r="AN248" i="38" s="1"/>
  <c r="AN320" i="38" s="1"/>
  <c r="AN392" i="38" s="1"/>
  <c r="AI20" i="38"/>
  <c r="AU20" i="38"/>
  <c r="AU92" i="38" s="1"/>
  <c r="AU392" i="38" s="1"/>
  <c r="AQ20" i="38"/>
  <c r="AQ92" i="38" s="1"/>
  <c r="AQ392" i="38" s="1"/>
  <c r="AL20" i="38"/>
  <c r="AL92" i="38" s="1"/>
  <c r="AL176" i="38" s="1"/>
  <c r="AL248" i="38" s="1"/>
  <c r="AL320" i="38" s="1"/>
  <c r="AL392" i="38" s="1"/>
  <c r="AH20" i="38"/>
  <c r="AH92" i="38" s="1"/>
  <c r="AH176" i="38" s="1"/>
  <c r="AH248" i="38" s="1"/>
  <c r="AH320" i="38" s="1"/>
  <c r="AH392" i="38" s="1"/>
  <c r="AT20" i="38"/>
  <c r="AT92" i="38" s="1"/>
  <c r="AK20" i="38"/>
  <c r="AK92" i="38" s="1"/>
  <c r="AK176" i="38" s="1"/>
  <c r="AK248" i="38" s="1"/>
  <c r="AK320" i="38" s="1"/>
  <c r="AK392" i="38" s="1"/>
  <c r="BB20" i="38"/>
  <c r="BB92" i="38" s="1"/>
  <c r="AS20" i="38"/>
  <c r="AS92" i="38" s="1"/>
  <c r="AS392" i="38" s="1"/>
  <c r="AO20" i="38"/>
  <c r="AX20" i="38" s="1"/>
  <c r="AX92" i="38" s="1"/>
  <c r="AX176" i="38" s="1"/>
  <c r="AX248" i="38" s="1"/>
  <c r="AX320" i="38" s="1"/>
  <c r="AX392" i="38" s="1"/>
  <c r="AJ20" i="38"/>
  <c r="AJ92" i="38" s="1"/>
  <c r="AJ176" i="38" s="1"/>
  <c r="AU83" i="36"/>
  <c r="AU155" i="36" s="1"/>
  <c r="AU455" i="36" s="1"/>
  <c r="AQ83" i="36"/>
  <c r="AQ155" i="36" s="1"/>
  <c r="AQ455" i="36" s="1"/>
  <c r="AL83" i="36"/>
  <c r="AL155" i="36" s="1"/>
  <c r="AL239" i="36" s="1"/>
  <c r="AL311" i="36" s="1"/>
  <c r="AL383" i="36" s="1"/>
  <c r="AL455" i="36" s="1"/>
  <c r="AH83" i="36"/>
  <c r="AH155" i="36" s="1"/>
  <c r="AH239" i="36" s="1"/>
  <c r="AH311" i="36" s="1"/>
  <c r="AH383" i="36" s="1"/>
  <c r="AH455" i="36" s="1"/>
  <c r="AT83" i="36"/>
  <c r="AT155" i="36" s="1"/>
  <c r="AT455" i="36" s="1"/>
  <c r="AK83" i="36"/>
  <c r="AK155" i="36" s="1"/>
  <c r="AK239" i="36" s="1"/>
  <c r="BB83" i="36"/>
  <c r="BB155" i="36" s="1"/>
  <c r="AS83" i="36"/>
  <c r="AS155" i="36" s="1"/>
  <c r="AS455" i="36" s="1"/>
  <c r="AO83" i="36"/>
  <c r="AX83" i="36" s="1"/>
  <c r="AX155" i="36" s="1"/>
  <c r="AJ83" i="36"/>
  <c r="AJ155" i="36" s="1"/>
  <c r="AJ239" i="36" s="1"/>
  <c r="AJ311" i="36" s="1"/>
  <c r="AJ383" i="36" s="1"/>
  <c r="AJ455" i="36" s="1"/>
  <c r="BA83" i="36"/>
  <c r="BA155" i="36" s="1"/>
  <c r="AR83" i="36"/>
  <c r="AR155" i="36" s="1"/>
  <c r="AR455" i="36" s="1"/>
  <c r="AN83" i="36"/>
  <c r="AN155" i="36" s="1"/>
  <c r="AN239" i="36" s="1"/>
  <c r="AN311" i="36" s="1"/>
  <c r="AN383" i="36" s="1"/>
  <c r="AN455" i="36" s="1"/>
  <c r="AI83" i="36"/>
  <c r="AU75" i="36"/>
  <c r="AU147" i="36" s="1"/>
  <c r="AU447" i="36" s="1"/>
  <c r="AQ75" i="36"/>
  <c r="AQ147" i="36" s="1"/>
  <c r="AQ447" i="36" s="1"/>
  <c r="AL75" i="36"/>
  <c r="AL147" i="36" s="1"/>
  <c r="AL231" i="36" s="1"/>
  <c r="AL303" i="36" s="1"/>
  <c r="AL375" i="36" s="1"/>
  <c r="AL447" i="36" s="1"/>
  <c r="AH75" i="36"/>
  <c r="AH147" i="36" s="1"/>
  <c r="AH231" i="36" s="1"/>
  <c r="AH303" i="36" s="1"/>
  <c r="AH375" i="36" s="1"/>
  <c r="AH447" i="36" s="1"/>
  <c r="AT75" i="36"/>
  <c r="AT147" i="36" s="1"/>
  <c r="AT447" i="36" s="1"/>
  <c r="AK75" i="36"/>
  <c r="AK147" i="36" s="1"/>
  <c r="AK231" i="36" s="1"/>
  <c r="BB75" i="36"/>
  <c r="BB147" i="36" s="1"/>
  <c r="AS75" i="36"/>
  <c r="AS147" i="36" s="1"/>
  <c r="AS447" i="36" s="1"/>
  <c r="AO75" i="36"/>
  <c r="AX75" i="36" s="1"/>
  <c r="AX147" i="36" s="1"/>
  <c r="AJ75" i="36"/>
  <c r="AJ147" i="36" s="1"/>
  <c r="AJ231" i="36" s="1"/>
  <c r="AJ303" i="36" s="1"/>
  <c r="AJ375" i="36" s="1"/>
  <c r="AJ447" i="36" s="1"/>
  <c r="BA75" i="36"/>
  <c r="BA147" i="36" s="1"/>
  <c r="AR75" i="36"/>
  <c r="AR147" i="36" s="1"/>
  <c r="AR447" i="36" s="1"/>
  <c r="AN75" i="36"/>
  <c r="AN147" i="36" s="1"/>
  <c r="AN231" i="36" s="1"/>
  <c r="AN303" i="36" s="1"/>
  <c r="AN375" i="36" s="1"/>
  <c r="AN447" i="36" s="1"/>
  <c r="AI75" i="36"/>
  <c r="AU67" i="36"/>
  <c r="AU139" i="36" s="1"/>
  <c r="AU439" i="36" s="1"/>
  <c r="AQ67" i="36"/>
  <c r="AQ139" i="36" s="1"/>
  <c r="AQ439" i="36" s="1"/>
  <c r="AL67" i="36"/>
  <c r="AL139" i="36" s="1"/>
  <c r="AL223" i="36" s="1"/>
  <c r="AL295" i="36" s="1"/>
  <c r="AL367" i="36" s="1"/>
  <c r="AL439" i="36" s="1"/>
  <c r="AH67" i="36"/>
  <c r="AH139" i="36" s="1"/>
  <c r="AH223" i="36" s="1"/>
  <c r="AH295" i="36" s="1"/>
  <c r="AH367" i="36" s="1"/>
  <c r="AH439" i="36" s="1"/>
  <c r="AT67" i="36"/>
  <c r="AT139" i="36" s="1"/>
  <c r="AT439" i="36" s="1"/>
  <c r="AK67" i="36"/>
  <c r="AK139" i="36" s="1"/>
  <c r="AK223" i="36" s="1"/>
  <c r="BB67" i="36"/>
  <c r="BB139" i="36" s="1"/>
  <c r="AS67" i="36"/>
  <c r="AS139" i="36" s="1"/>
  <c r="AS439" i="36" s="1"/>
  <c r="AO67" i="36"/>
  <c r="AX67" i="36" s="1"/>
  <c r="AX139" i="36" s="1"/>
  <c r="AJ67" i="36"/>
  <c r="AJ139" i="36" s="1"/>
  <c r="AJ223" i="36" s="1"/>
  <c r="AJ295" i="36" s="1"/>
  <c r="AJ367" i="36" s="1"/>
  <c r="AJ439" i="36" s="1"/>
  <c r="BA67" i="36"/>
  <c r="BA139" i="36" s="1"/>
  <c r="AR67" i="36"/>
  <c r="AR139" i="36" s="1"/>
  <c r="AR439" i="36" s="1"/>
  <c r="AN67" i="36"/>
  <c r="AN139" i="36" s="1"/>
  <c r="AN223" i="36" s="1"/>
  <c r="AN295" i="36" s="1"/>
  <c r="AN367" i="36" s="1"/>
  <c r="AN439" i="36" s="1"/>
  <c r="AI67" i="36"/>
  <c r="AU59" i="36"/>
  <c r="AU131" i="36" s="1"/>
  <c r="AU431" i="36" s="1"/>
  <c r="AQ59" i="36"/>
  <c r="AQ131" i="36" s="1"/>
  <c r="AQ431" i="36" s="1"/>
  <c r="AL59" i="36"/>
  <c r="AL131" i="36" s="1"/>
  <c r="AL215" i="36" s="1"/>
  <c r="AL287" i="36" s="1"/>
  <c r="AL359" i="36" s="1"/>
  <c r="AL431" i="36" s="1"/>
  <c r="AH59" i="36"/>
  <c r="AH131" i="36" s="1"/>
  <c r="AH215" i="36" s="1"/>
  <c r="AH287" i="36" s="1"/>
  <c r="AH359" i="36" s="1"/>
  <c r="AH431" i="36" s="1"/>
  <c r="AT59" i="36"/>
  <c r="AT131" i="36" s="1"/>
  <c r="AT431" i="36" s="1"/>
  <c r="AK59" i="36"/>
  <c r="AK131" i="36" s="1"/>
  <c r="AK215" i="36" s="1"/>
  <c r="BB59" i="36"/>
  <c r="BB131" i="36" s="1"/>
  <c r="AS59" i="36"/>
  <c r="AS131" i="36" s="1"/>
  <c r="AS431" i="36" s="1"/>
  <c r="AO59" i="36"/>
  <c r="AX59" i="36" s="1"/>
  <c r="AX131" i="36" s="1"/>
  <c r="AJ59" i="36"/>
  <c r="AJ131" i="36" s="1"/>
  <c r="AJ215" i="36" s="1"/>
  <c r="AJ287" i="36" s="1"/>
  <c r="AJ359" i="36" s="1"/>
  <c r="AJ431" i="36" s="1"/>
  <c r="BA59" i="36"/>
  <c r="BA131" i="36" s="1"/>
  <c r="AR59" i="36"/>
  <c r="AR131" i="36" s="1"/>
  <c r="AR431" i="36" s="1"/>
  <c r="AN59" i="36"/>
  <c r="AN131" i="36" s="1"/>
  <c r="AN215" i="36" s="1"/>
  <c r="AN287" i="36" s="1"/>
  <c r="AN359" i="36" s="1"/>
  <c r="AN431" i="36" s="1"/>
  <c r="AI59" i="36"/>
  <c r="AU51" i="36"/>
  <c r="AU123" i="36" s="1"/>
  <c r="AU423" i="36" s="1"/>
  <c r="AQ51" i="36"/>
  <c r="AQ123" i="36" s="1"/>
  <c r="AQ423" i="36" s="1"/>
  <c r="AL51" i="36"/>
  <c r="AL123" i="36" s="1"/>
  <c r="AL207" i="36" s="1"/>
  <c r="AL279" i="36" s="1"/>
  <c r="AL351" i="36" s="1"/>
  <c r="AL423" i="36" s="1"/>
  <c r="AH51" i="36"/>
  <c r="AH123" i="36" s="1"/>
  <c r="AH207" i="36" s="1"/>
  <c r="AH279" i="36" s="1"/>
  <c r="AH351" i="36" s="1"/>
  <c r="AH423" i="36" s="1"/>
  <c r="AT51" i="36"/>
  <c r="AT123" i="36" s="1"/>
  <c r="AT423" i="36" s="1"/>
  <c r="AK51" i="36"/>
  <c r="AK123" i="36" s="1"/>
  <c r="AK207" i="36" s="1"/>
  <c r="BB51" i="36"/>
  <c r="BB123" i="36" s="1"/>
  <c r="AS51" i="36"/>
  <c r="AS123" i="36" s="1"/>
  <c r="AS423" i="36" s="1"/>
  <c r="AO51" i="36"/>
  <c r="AX51" i="36" s="1"/>
  <c r="AX123" i="36" s="1"/>
  <c r="AJ51" i="36"/>
  <c r="AJ123" i="36" s="1"/>
  <c r="AJ207" i="36" s="1"/>
  <c r="AJ279" i="36" s="1"/>
  <c r="AJ351" i="36" s="1"/>
  <c r="AJ423" i="36" s="1"/>
  <c r="BA51" i="36"/>
  <c r="BA123" i="36" s="1"/>
  <c r="AR51" i="36"/>
  <c r="AR123" i="36" s="1"/>
  <c r="AR423" i="36" s="1"/>
  <c r="AN51" i="36"/>
  <c r="AN123" i="36" s="1"/>
  <c r="AN207" i="36" s="1"/>
  <c r="AN279" i="36" s="1"/>
  <c r="AN351" i="36" s="1"/>
  <c r="AN423" i="36" s="1"/>
  <c r="AI51" i="36"/>
  <c r="AU43" i="36"/>
  <c r="AU115" i="36" s="1"/>
  <c r="AU415" i="36" s="1"/>
  <c r="AQ43" i="36"/>
  <c r="AQ115" i="36" s="1"/>
  <c r="AQ415" i="36" s="1"/>
  <c r="AL43" i="36"/>
  <c r="AL115" i="36" s="1"/>
  <c r="AL199" i="36" s="1"/>
  <c r="AL271" i="36" s="1"/>
  <c r="AL343" i="36" s="1"/>
  <c r="AL415" i="36" s="1"/>
  <c r="AH43" i="36"/>
  <c r="AH115" i="36" s="1"/>
  <c r="AH199" i="36" s="1"/>
  <c r="AH271" i="36" s="1"/>
  <c r="AH343" i="36" s="1"/>
  <c r="AH415" i="36" s="1"/>
  <c r="AT43" i="36"/>
  <c r="AT115" i="36" s="1"/>
  <c r="AT415" i="36" s="1"/>
  <c r="AK43" i="36"/>
  <c r="AK115" i="36" s="1"/>
  <c r="AK199" i="36" s="1"/>
  <c r="BB43" i="36"/>
  <c r="BB115" i="36" s="1"/>
  <c r="AS43" i="36"/>
  <c r="AS115" i="36" s="1"/>
  <c r="AS415" i="36" s="1"/>
  <c r="AO43" i="36"/>
  <c r="AX43" i="36" s="1"/>
  <c r="AX115" i="36" s="1"/>
  <c r="AJ43" i="36"/>
  <c r="AJ115" i="36" s="1"/>
  <c r="AJ199" i="36" s="1"/>
  <c r="AJ271" i="36" s="1"/>
  <c r="AJ343" i="36" s="1"/>
  <c r="AJ415" i="36" s="1"/>
  <c r="BA43" i="36"/>
  <c r="BA115" i="36" s="1"/>
  <c r="AR43" i="36"/>
  <c r="AR115" i="36" s="1"/>
  <c r="AR415" i="36" s="1"/>
  <c r="AN43" i="36"/>
  <c r="AN115" i="36" s="1"/>
  <c r="AN199" i="36" s="1"/>
  <c r="AN271" i="36" s="1"/>
  <c r="AN343" i="36" s="1"/>
  <c r="AN415" i="36" s="1"/>
  <c r="AI43" i="36"/>
  <c r="AU35" i="36"/>
  <c r="AU107" i="36" s="1"/>
  <c r="AU407" i="36" s="1"/>
  <c r="AQ35" i="36"/>
  <c r="AQ107" i="36" s="1"/>
  <c r="AQ407" i="36" s="1"/>
  <c r="AL35" i="36"/>
  <c r="AL107" i="36" s="1"/>
  <c r="AL191" i="36" s="1"/>
  <c r="AL263" i="36" s="1"/>
  <c r="AL335" i="36" s="1"/>
  <c r="AL407" i="36" s="1"/>
  <c r="AH35" i="36"/>
  <c r="AH107" i="36" s="1"/>
  <c r="AH191" i="36" s="1"/>
  <c r="AH263" i="36" s="1"/>
  <c r="AH335" i="36" s="1"/>
  <c r="AH407" i="36" s="1"/>
  <c r="AT35" i="36"/>
  <c r="AT107" i="36" s="1"/>
  <c r="AT407" i="36" s="1"/>
  <c r="AK35" i="36"/>
  <c r="AK107" i="36" s="1"/>
  <c r="AK191" i="36" s="1"/>
  <c r="BB35" i="36"/>
  <c r="BB107" i="36" s="1"/>
  <c r="AS35" i="36"/>
  <c r="AS107" i="36" s="1"/>
  <c r="AS407" i="36" s="1"/>
  <c r="AO35" i="36"/>
  <c r="AX35" i="36" s="1"/>
  <c r="AX107" i="36" s="1"/>
  <c r="AJ35" i="36"/>
  <c r="AJ107" i="36" s="1"/>
  <c r="AJ191" i="36" s="1"/>
  <c r="AJ263" i="36" s="1"/>
  <c r="AJ335" i="36" s="1"/>
  <c r="AJ407" i="36" s="1"/>
  <c r="BA35" i="36"/>
  <c r="BA107" i="36" s="1"/>
  <c r="AR35" i="36"/>
  <c r="AR107" i="36" s="1"/>
  <c r="AR407" i="36" s="1"/>
  <c r="AN35" i="36"/>
  <c r="AN107" i="36" s="1"/>
  <c r="AN191" i="36" s="1"/>
  <c r="AN263" i="36" s="1"/>
  <c r="AN335" i="36" s="1"/>
  <c r="AN407" i="36" s="1"/>
  <c r="AI35" i="36"/>
  <c r="AU27" i="36"/>
  <c r="AU99" i="36" s="1"/>
  <c r="AU399" i="36" s="1"/>
  <c r="AQ27" i="36"/>
  <c r="AQ99" i="36" s="1"/>
  <c r="AQ399" i="36" s="1"/>
  <c r="AL27" i="36"/>
  <c r="AL99" i="36" s="1"/>
  <c r="AL183" i="36" s="1"/>
  <c r="AL255" i="36" s="1"/>
  <c r="AL327" i="36" s="1"/>
  <c r="AL399" i="36" s="1"/>
  <c r="AH27" i="36"/>
  <c r="AH99" i="36" s="1"/>
  <c r="AH183" i="36" s="1"/>
  <c r="AH255" i="36" s="1"/>
  <c r="AH327" i="36" s="1"/>
  <c r="AH399" i="36" s="1"/>
  <c r="AT27" i="36"/>
  <c r="AT99" i="36" s="1"/>
  <c r="AT399" i="36" s="1"/>
  <c r="AK27" i="36"/>
  <c r="AK99" i="36" s="1"/>
  <c r="AK183" i="36" s="1"/>
  <c r="BB27" i="36"/>
  <c r="BB99" i="36" s="1"/>
  <c r="AS27" i="36"/>
  <c r="AS99" i="36" s="1"/>
  <c r="AS399" i="36" s="1"/>
  <c r="AO27" i="36"/>
  <c r="AX27" i="36" s="1"/>
  <c r="AX99" i="36" s="1"/>
  <c r="AJ27" i="36"/>
  <c r="AJ99" i="36" s="1"/>
  <c r="AJ183" i="36" s="1"/>
  <c r="AJ255" i="36" s="1"/>
  <c r="AJ327" i="36" s="1"/>
  <c r="AJ399" i="36" s="1"/>
  <c r="BA27" i="36"/>
  <c r="BA99" i="36" s="1"/>
  <c r="AR27" i="36"/>
  <c r="AR99" i="36" s="1"/>
  <c r="AR399" i="36" s="1"/>
  <c r="AN27" i="36"/>
  <c r="AN99" i="36" s="1"/>
  <c r="AN183" i="36" s="1"/>
  <c r="AN255" i="36" s="1"/>
  <c r="AN327" i="36" s="1"/>
  <c r="AN399" i="36" s="1"/>
  <c r="AI27" i="36"/>
  <c r="BA15" i="36"/>
  <c r="BA87" i="36" s="1"/>
  <c r="AR15" i="36"/>
  <c r="AR87" i="36" s="1"/>
  <c r="AR387" i="36" s="1"/>
  <c r="AN15" i="36"/>
  <c r="AN87" i="36" s="1"/>
  <c r="AN171" i="36" s="1"/>
  <c r="AN243" i="36" s="1"/>
  <c r="AN315" i="36" s="1"/>
  <c r="AN387" i="36" s="1"/>
  <c r="AI15" i="36"/>
  <c r="AU15" i="36"/>
  <c r="AU87" i="36" s="1"/>
  <c r="AU387" i="36" s="1"/>
  <c r="AQ15" i="36"/>
  <c r="AQ87" i="36" s="1"/>
  <c r="AQ387" i="36" s="1"/>
  <c r="AL15" i="36"/>
  <c r="AL87" i="36" s="1"/>
  <c r="AL171" i="36" s="1"/>
  <c r="AL243" i="36" s="1"/>
  <c r="AL315" i="36" s="1"/>
  <c r="AL387" i="36" s="1"/>
  <c r="AH15" i="36"/>
  <c r="AH87" i="36" s="1"/>
  <c r="AH171" i="36" s="1"/>
  <c r="AH243" i="36" s="1"/>
  <c r="AH315" i="36" s="1"/>
  <c r="AH387" i="36" s="1"/>
  <c r="AT15" i="36"/>
  <c r="AT87" i="36" s="1"/>
  <c r="AT387" i="36" s="1"/>
  <c r="AK15" i="36"/>
  <c r="AK87" i="36" s="1"/>
  <c r="AK171" i="36" s="1"/>
  <c r="BB15" i="36"/>
  <c r="BB87" i="36" s="1"/>
  <c r="AS15" i="36"/>
  <c r="AS87" i="36" s="1"/>
  <c r="AS387" i="36" s="1"/>
  <c r="AO15" i="36"/>
  <c r="AX15" i="36" s="1"/>
  <c r="AX87" i="36" s="1"/>
  <c r="AJ15" i="36"/>
  <c r="AJ87" i="36" s="1"/>
  <c r="AJ171" i="36" s="1"/>
  <c r="AJ243" i="36" s="1"/>
  <c r="AJ315" i="36" s="1"/>
  <c r="AJ387" i="36" s="1"/>
  <c r="AX15" i="11"/>
  <c r="AX87" i="11" s="1"/>
  <c r="AX171" i="11" s="1"/>
  <c r="AX243" i="11" s="1"/>
  <c r="AX315" i="11" s="1"/>
  <c r="AX387" i="11" s="1"/>
  <c r="AX19" i="11"/>
  <c r="AX91" i="11" s="1"/>
  <c r="AX175" i="11" s="1"/>
  <c r="AX247" i="11" s="1"/>
  <c r="AX319" i="11" s="1"/>
  <c r="AX391" i="11" s="1"/>
  <c r="AX28" i="11"/>
  <c r="AX100" i="11" s="1"/>
  <c r="AX184" i="11" s="1"/>
  <c r="AX256" i="11" s="1"/>
  <c r="AX328" i="11" s="1"/>
  <c r="AX400" i="11" s="1"/>
  <c r="AX44" i="11"/>
  <c r="AX116" i="11" s="1"/>
  <c r="AX200" i="11" s="1"/>
  <c r="AX272" i="11" s="1"/>
  <c r="AX344" i="11" s="1"/>
  <c r="AX416" i="11" s="1"/>
  <c r="AX23" i="11"/>
  <c r="AX95" i="11" s="1"/>
  <c r="AX179" i="11" s="1"/>
  <c r="AX251" i="11" s="1"/>
  <c r="AX323" i="11" s="1"/>
  <c r="AX395" i="11" s="1"/>
  <c r="AX25" i="11"/>
  <c r="AX97" i="11" s="1"/>
  <c r="AX181" i="11" s="1"/>
  <c r="AX253" i="11" s="1"/>
  <c r="AX325" i="11" s="1"/>
  <c r="AX397" i="11" s="1"/>
  <c r="AX33" i="11"/>
  <c r="AX105" i="11" s="1"/>
  <c r="AX189" i="11" s="1"/>
  <c r="AX261" i="11" s="1"/>
  <c r="AX333" i="11" s="1"/>
  <c r="AX405" i="11" s="1"/>
  <c r="AX41" i="11"/>
  <c r="AX113" i="11" s="1"/>
  <c r="AX197" i="11" s="1"/>
  <c r="AX269" i="11" s="1"/>
  <c r="AX341" i="11" s="1"/>
  <c r="AX413" i="11" s="1"/>
  <c r="AX49" i="11"/>
  <c r="AX121" i="11" s="1"/>
  <c r="AX205" i="11" s="1"/>
  <c r="AX277" i="11" s="1"/>
  <c r="AX349" i="11" s="1"/>
  <c r="AX421" i="11" s="1"/>
  <c r="AX57" i="11"/>
  <c r="AX129" i="11" s="1"/>
  <c r="AX213" i="11" s="1"/>
  <c r="AX285" i="11" s="1"/>
  <c r="AX357" i="11" s="1"/>
  <c r="AX429" i="11" s="1"/>
  <c r="AX65" i="11"/>
  <c r="AX137" i="11" s="1"/>
  <c r="AX221" i="11" s="1"/>
  <c r="AX293" i="11" s="1"/>
  <c r="AX365" i="11" s="1"/>
  <c r="AX437" i="11" s="1"/>
  <c r="AU78" i="37"/>
  <c r="AU150" i="37" s="1"/>
  <c r="AU450" i="37" s="1"/>
  <c r="AQ78" i="37"/>
  <c r="AQ150" i="37" s="1"/>
  <c r="AQ450" i="37" s="1"/>
  <c r="AL78" i="37"/>
  <c r="AL150" i="37" s="1"/>
  <c r="AL234" i="37" s="1"/>
  <c r="AL306" i="37" s="1"/>
  <c r="AL378" i="37" s="1"/>
  <c r="AL450" i="37" s="1"/>
  <c r="AH78" i="37"/>
  <c r="AH150" i="37" s="1"/>
  <c r="AH234" i="37" s="1"/>
  <c r="AH306" i="37" s="1"/>
  <c r="AH378" i="37" s="1"/>
  <c r="AH450" i="37" s="1"/>
  <c r="AT78" i="37"/>
  <c r="AT150" i="37" s="1"/>
  <c r="AK78" i="37"/>
  <c r="AK150" i="37" s="1"/>
  <c r="BB78" i="37"/>
  <c r="BB150" i="37" s="1"/>
  <c r="AS78" i="37"/>
  <c r="AS150" i="37" s="1"/>
  <c r="AS450" i="37" s="1"/>
  <c r="AO78" i="37"/>
  <c r="AX78" i="37" s="1"/>
  <c r="AX150" i="37" s="1"/>
  <c r="AX234" i="37" s="1"/>
  <c r="AX306" i="37" s="1"/>
  <c r="AX378" i="37" s="1"/>
  <c r="AX450" i="37" s="1"/>
  <c r="AJ78" i="37"/>
  <c r="AJ150" i="37" s="1"/>
  <c r="AJ234" i="37" s="1"/>
  <c r="AJ306" i="37" s="1"/>
  <c r="AJ378" i="37" s="1"/>
  <c r="AJ450" i="37" s="1"/>
  <c r="BA78" i="37"/>
  <c r="BA150" i="37" s="1"/>
  <c r="AR78" i="37"/>
  <c r="AR150" i="37" s="1"/>
  <c r="AR450" i="37" s="1"/>
  <c r="AN78" i="37"/>
  <c r="AN150" i="37" s="1"/>
  <c r="AN234" i="37" s="1"/>
  <c r="AN306" i="37" s="1"/>
  <c r="AN378" i="37" s="1"/>
  <c r="AN450" i="37" s="1"/>
  <c r="AI78" i="37"/>
  <c r="AU70" i="37"/>
  <c r="AU142" i="37" s="1"/>
  <c r="AU442" i="37" s="1"/>
  <c r="AQ70" i="37"/>
  <c r="AQ142" i="37" s="1"/>
  <c r="AQ442" i="37" s="1"/>
  <c r="AL70" i="37"/>
  <c r="AL142" i="37" s="1"/>
  <c r="AL226" i="37" s="1"/>
  <c r="AL298" i="37" s="1"/>
  <c r="AL370" i="37" s="1"/>
  <c r="AL442" i="37" s="1"/>
  <c r="AH70" i="37"/>
  <c r="AH142" i="37" s="1"/>
  <c r="AH226" i="37" s="1"/>
  <c r="AH298" i="37" s="1"/>
  <c r="AH370" i="37" s="1"/>
  <c r="AH442" i="37" s="1"/>
  <c r="AT70" i="37"/>
  <c r="AT142" i="37" s="1"/>
  <c r="AK70" i="37"/>
  <c r="AK142" i="37" s="1"/>
  <c r="BB70" i="37"/>
  <c r="BB142" i="37" s="1"/>
  <c r="AS70" i="37"/>
  <c r="AS142" i="37" s="1"/>
  <c r="AS442" i="37" s="1"/>
  <c r="AO70" i="37"/>
  <c r="AX70" i="37" s="1"/>
  <c r="AX142" i="37" s="1"/>
  <c r="AX226" i="37" s="1"/>
  <c r="AX298" i="37" s="1"/>
  <c r="AX370" i="37" s="1"/>
  <c r="AX442" i="37" s="1"/>
  <c r="AJ70" i="37"/>
  <c r="AJ142" i="37" s="1"/>
  <c r="AJ226" i="37" s="1"/>
  <c r="AJ298" i="37" s="1"/>
  <c r="AJ370" i="37" s="1"/>
  <c r="AJ442" i="37" s="1"/>
  <c r="BA70" i="37"/>
  <c r="BA142" i="37" s="1"/>
  <c r="AR70" i="37"/>
  <c r="AR142" i="37" s="1"/>
  <c r="AR442" i="37" s="1"/>
  <c r="AN70" i="37"/>
  <c r="AN142" i="37" s="1"/>
  <c r="AN226" i="37" s="1"/>
  <c r="AN298" i="37" s="1"/>
  <c r="AN370" i="37" s="1"/>
  <c r="AN442" i="37" s="1"/>
  <c r="AI70" i="37"/>
  <c r="AU62" i="37"/>
  <c r="AU134" i="37" s="1"/>
  <c r="AU434" i="37" s="1"/>
  <c r="AQ62" i="37"/>
  <c r="AQ134" i="37" s="1"/>
  <c r="AQ434" i="37" s="1"/>
  <c r="AL62" i="37"/>
  <c r="AL134" i="37" s="1"/>
  <c r="AL218" i="37" s="1"/>
  <c r="AL290" i="37" s="1"/>
  <c r="AL362" i="37" s="1"/>
  <c r="AL434" i="37" s="1"/>
  <c r="AH62" i="37"/>
  <c r="AH134" i="37" s="1"/>
  <c r="AH218" i="37" s="1"/>
  <c r="AH290" i="37" s="1"/>
  <c r="AH362" i="37" s="1"/>
  <c r="AH434" i="37" s="1"/>
  <c r="AT62" i="37"/>
  <c r="AT134" i="37" s="1"/>
  <c r="AK62" i="37"/>
  <c r="AK134" i="37" s="1"/>
  <c r="BB62" i="37"/>
  <c r="BB134" i="37" s="1"/>
  <c r="AS62" i="37"/>
  <c r="AS134" i="37" s="1"/>
  <c r="AS434" i="37" s="1"/>
  <c r="AO62" i="37"/>
  <c r="AX62" i="37" s="1"/>
  <c r="AX134" i="37" s="1"/>
  <c r="AX218" i="37" s="1"/>
  <c r="AX290" i="37" s="1"/>
  <c r="AX362" i="37" s="1"/>
  <c r="AX434" i="37" s="1"/>
  <c r="AJ62" i="37"/>
  <c r="AJ134" i="37" s="1"/>
  <c r="AJ218" i="37" s="1"/>
  <c r="AJ290" i="37" s="1"/>
  <c r="AJ362" i="37" s="1"/>
  <c r="AJ434" i="37" s="1"/>
  <c r="BA62" i="37"/>
  <c r="BA134" i="37" s="1"/>
  <c r="AR62" i="37"/>
  <c r="AR134" i="37" s="1"/>
  <c r="AR434" i="37" s="1"/>
  <c r="AN62" i="37"/>
  <c r="AN134" i="37" s="1"/>
  <c r="AN218" i="37" s="1"/>
  <c r="AN290" i="37" s="1"/>
  <c r="AN362" i="37" s="1"/>
  <c r="AN434" i="37" s="1"/>
  <c r="AI62" i="37"/>
  <c r="AU54" i="37"/>
  <c r="AU126" i="37" s="1"/>
  <c r="AU426" i="37" s="1"/>
  <c r="AQ54" i="37"/>
  <c r="AQ126" i="37" s="1"/>
  <c r="AQ426" i="37" s="1"/>
  <c r="AL54" i="37"/>
  <c r="AL126" i="37" s="1"/>
  <c r="AL210" i="37" s="1"/>
  <c r="AL282" i="37" s="1"/>
  <c r="AL354" i="37" s="1"/>
  <c r="AL426" i="37" s="1"/>
  <c r="AH54" i="37"/>
  <c r="AH126" i="37" s="1"/>
  <c r="AH210" i="37" s="1"/>
  <c r="AH282" i="37" s="1"/>
  <c r="AH354" i="37" s="1"/>
  <c r="AH426" i="37" s="1"/>
  <c r="AT54" i="37"/>
  <c r="AT126" i="37" s="1"/>
  <c r="AK54" i="37"/>
  <c r="AK126" i="37" s="1"/>
  <c r="BB54" i="37"/>
  <c r="BB126" i="37" s="1"/>
  <c r="AS54" i="37"/>
  <c r="AS126" i="37" s="1"/>
  <c r="AS426" i="37" s="1"/>
  <c r="AO54" i="37"/>
  <c r="AX54" i="37" s="1"/>
  <c r="AX126" i="37" s="1"/>
  <c r="AX210" i="37" s="1"/>
  <c r="AX282" i="37" s="1"/>
  <c r="AX354" i="37" s="1"/>
  <c r="AX426" i="37" s="1"/>
  <c r="AJ54" i="37"/>
  <c r="AJ126" i="37" s="1"/>
  <c r="AJ210" i="37" s="1"/>
  <c r="AJ282" i="37" s="1"/>
  <c r="AJ354" i="37" s="1"/>
  <c r="AJ426" i="37" s="1"/>
  <c r="BA54" i="37"/>
  <c r="BA126" i="37" s="1"/>
  <c r="AR54" i="37"/>
  <c r="AR126" i="37" s="1"/>
  <c r="AR426" i="37" s="1"/>
  <c r="AN54" i="37"/>
  <c r="AN126" i="37" s="1"/>
  <c r="AN210" i="37" s="1"/>
  <c r="AN282" i="37" s="1"/>
  <c r="AN354" i="37" s="1"/>
  <c r="AN426" i="37" s="1"/>
  <c r="AI54" i="37"/>
  <c r="BA45" i="37"/>
  <c r="BA117" i="37" s="1"/>
  <c r="AR45" i="37"/>
  <c r="AR117" i="37" s="1"/>
  <c r="AR417" i="37" s="1"/>
  <c r="AN45" i="37"/>
  <c r="AN117" i="37" s="1"/>
  <c r="AN201" i="37" s="1"/>
  <c r="AN273" i="37" s="1"/>
  <c r="AN345" i="37" s="1"/>
  <c r="AN417" i="37" s="1"/>
  <c r="AI45" i="37"/>
  <c r="AQ45" i="37"/>
  <c r="AQ117" i="37" s="1"/>
  <c r="AQ417" i="37" s="1"/>
  <c r="AK45" i="37"/>
  <c r="AK117" i="37" s="1"/>
  <c r="BB45" i="37"/>
  <c r="BB117" i="37" s="1"/>
  <c r="AU45" i="37"/>
  <c r="AU117" i="37" s="1"/>
  <c r="AU417" i="37" s="1"/>
  <c r="AJ45" i="37"/>
  <c r="AJ117" i="37" s="1"/>
  <c r="AJ201" i="37" s="1"/>
  <c r="AJ273" i="37" s="1"/>
  <c r="AJ345" i="37" s="1"/>
  <c r="AJ417" i="37" s="1"/>
  <c r="AT45" i="37"/>
  <c r="AT117" i="37" s="1"/>
  <c r="AO45" i="37"/>
  <c r="AX45" i="37" s="1"/>
  <c r="AX117" i="37" s="1"/>
  <c r="AX201" i="37" s="1"/>
  <c r="AX273" i="37" s="1"/>
  <c r="AX345" i="37" s="1"/>
  <c r="AX417" i="37" s="1"/>
  <c r="AH45" i="37"/>
  <c r="AH117" i="37" s="1"/>
  <c r="AH201" i="37" s="1"/>
  <c r="AH273" i="37" s="1"/>
  <c r="AH345" i="37" s="1"/>
  <c r="AH417" i="37" s="1"/>
  <c r="AS45" i="37"/>
  <c r="AS117" i="37" s="1"/>
  <c r="AS417" i="37" s="1"/>
  <c r="AL45" i="37"/>
  <c r="AL117" i="37" s="1"/>
  <c r="AL201" i="37" s="1"/>
  <c r="AL273" i="37" s="1"/>
  <c r="AL345" i="37" s="1"/>
  <c r="AL417" i="37" s="1"/>
  <c r="BA38" i="37"/>
  <c r="BA110" i="37" s="1"/>
  <c r="AR38" i="37"/>
  <c r="AR110" i="37" s="1"/>
  <c r="AR410" i="37" s="1"/>
  <c r="AN38" i="37"/>
  <c r="AN110" i="37" s="1"/>
  <c r="AN194" i="37" s="1"/>
  <c r="AN266" i="37" s="1"/>
  <c r="AN338" i="37" s="1"/>
  <c r="AN410" i="37" s="1"/>
  <c r="AI38" i="37"/>
  <c r="AS38" i="37"/>
  <c r="AS110" i="37" s="1"/>
  <c r="AS410" i="37" s="1"/>
  <c r="AL38" i="37"/>
  <c r="AL110" i="37" s="1"/>
  <c r="AL194" i="37" s="1"/>
  <c r="AL266" i="37" s="1"/>
  <c r="AL338" i="37" s="1"/>
  <c r="AL410" i="37" s="1"/>
  <c r="AQ38" i="37"/>
  <c r="AQ110" i="37" s="1"/>
  <c r="AQ410" i="37" s="1"/>
  <c r="AK38" i="37"/>
  <c r="AK110" i="37" s="1"/>
  <c r="BB38" i="37"/>
  <c r="BB110" i="37" s="1"/>
  <c r="AU38" i="37"/>
  <c r="AU110" i="37" s="1"/>
  <c r="AU410" i="37" s="1"/>
  <c r="AJ38" i="37"/>
  <c r="AJ110" i="37" s="1"/>
  <c r="AJ194" i="37" s="1"/>
  <c r="AJ266" i="37" s="1"/>
  <c r="AJ338" i="37" s="1"/>
  <c r="AJ410" i="37" s="1"/>
  <c r="AT38" i="37"/>
  <c r="AT110" i="37" s="1"/>
  <c r="AO38" i="37"/>
  <c r="AX38" i="37" s="1"/>
  <c r="AX110" i="37" s="1"/>
  <c r="AX194" i="37" s="1"/>
  <c r="AX266" i="37" s="1"/>
  <c r="AX338" i="37" s="1"/>
  <c r="AX410" i="37" s="1"/>
  <c r="AH38" i="37"/>
  <c r="AH110" i="37" s="1"/>
  <c r="AH194" i="37" s="1"/>
  <c r="AH266" i="37" s="1"/>
  <c r="AH338" i="37" s="1"/>
  <c r="AH410" i="37" s="1"/>
  <c r="AU32" i="37"/>
  <c r="AU104" i="37" s="1"/>
  <c r="AU404" i="37" s="1"/>
  <c r="AQ32" i="37"/>
  <c r="AQ104" i="37" s="1"/>
  <c r="AQ404" i="37" s="1"/>
  <c r="AL32" i="37"/>
  <c r="AL104" i="37" s="1"/>
  <c r="AL188" i="37" s="1"/>
  <c r="AL260" i="37" s="1"/>
  <c r="AL332" i="37" s="1"/>
  <c r="AL404" i="37" s="1"/>
  <c r="AH32" i="37"/>
  <c r="AH104" i="37" s="1"/>
  <c r="AH188" i="37" s="1"/>
  <c r="AH260" i="37" s="1"/>
  <c r="AH332" i="37" s="1"/>
  <c r="AH404" i="37" s="1"/>
  <c r="AT32" i="37"/>
  <c r="AT104" i="37" s="1"/>
  <c r="AK32" i="37"/>
  <c r="AK104" i="37" s="1"/>
  <c r="BB32" i="37"/>
  <c r="BB104" i="37" s="1"/>
  <c r="AS32" i="37"/>
  <c r="AS104" i="37" s="1"/>
  <c r="AS404" i="37" s="1"/>
  <c r="AO32" i="37"/>
  <c r="AX32" i="37" s="1"/>
  <c r="AX104" i="37" s="1"/>
  <c r="AX188" i="37" s="1"/>
  <c r="AX260" i="37" s="1"/>
  <c r="AX332" i="37" s="1"/>
  <c r="AX404" i="37" s="1"/>
  <c r="AJ32" i="37"/>
  <c r="AJ104" i="37" s="1"/>
  <c r="AJ188" i="37" s="1"/>
  <c r="AJ260" i="37" s="1"/>
  <c r="AJ332" i="37" s="1"/>
  <c r="AJ404" i="37" s="1"/>
  <c r="BA32" i="37"/>
  <c r="BA104" i="37" s="1"/>
  <c r="AR32" i="37"/>
  <c r="AR104" i="37" s="1"/>
  <c r="AR404" i="37" s="1"/>
  <c r="AN32" i="37"/>
  <c r="AN104" i="37" s="1"/>
  <c r="AN188" i="37" s="1"/>
  <c r="AN260" i="37" s="1"/>
  <c r="AN332" i="37" s="1"/>
  <c r="AN404" i="37" s="1"/>
  <c r="AI32" i="37"/>
  <c r="AU24" i="37"/>
  <c r="AU96" i="37" s="1"/>
  <c r="AU396" i="37" s="1"/>
  <c r="AQ24" i="37"/>
  <c r="AQ96" i="37" s="1"/>
  <c r="AQ396" i="37" s="1"/>
  <c r="AL24" i="37"/>
  <c r="AL96" i="37" s="1"/>
  <c r="AL180" i="37" s="1"/>
  <c r="AL252" i="37" s="1"/>
  <c r="AL324" i="37" s="1"/>
  <c r="AL396" i="37" s="1"/>
  <c r="AH24" i="37"/>
  <c r="AH96" i="37" s="1"/>
  <c r="AH180" i="37" s="1"/>
  <c r="AH252" i="37" s="1"/>
  <c r="AH324" i="37" s="1"/>
  <c r="AH396" i="37" s="1"/>
  <c r="AT24" i="37"/>
  <c r="AT96" i="37" s="1"/>
  <c r="AK24" i="37"/>
  <c r="AK96" i="37" s="1"/>
  <c r="BB24" i="37"/>
  <c r="BB96" i="37" s="1"/>
  <c r="AS24" i="37"/>
  <c r="AS96" i="37" s="1"/>
  <c r="AS396" i="37" s="1"/>
  <c r="AO24" i="37"/>
  <c r="AX24" i="37" s="1"/>
  <c r="AX96" i="37" s="1"/>
  <c r="AX180" i="37" s="1"/>
  <c r="AX252" i="37" s="1"/>
  <c r="AX324" i="37" s="1"/>
  <c r="AX396" i="37" s="1"/>
  <c r="AJ24" i="37"/>
  <c r="AJ96" i="37" s="1"/>
  <c r="AJ180" i="37" s="1"/>
  <c r="AJ252" i="37" s="1"/>
  <c r="AJ324" i="37" s="1"/>
  <c r="AJ396" i="37" s="1"/>
  <c r="BA24" i="37"/>
  <c r="BA96" i="37" s="1"/>
  <c r="AR24" i="37"/>
  <c r="AR96" i="37" s="1"/>
  <c r="AR396" i="37" s="1"/>
  <c r="AN24" i="37"/>
  <c r="AN96" i="37" s="1"/>
  <c r="AN180" i="37" s="1"/>
  <c r="AN252" i="37" s="1"/>
  <c r="AN324" i="37" s="1"/>
  <c r="AN396" i="37" s="1"/>
  <c r="AI24" i="37"/>
  <c r="BA15" i="37"/>
  <c r="BA87" i="37" s="1"/>
  <c r="AR15" i="37"/>
  <c r="AR87" i="37" s="1"/>
  <c r="AR387" i="37" s="1"/>
  <c r="AN15" i="37"/>
  <c r="AN87" i="37" s="1"/>
  <c r="AN171" i="37" s="1"/>
  <c r="AN243" i="37" s="1"/>
  <c r="AN315" i="37" s="1"/>
  <c r="AN387" i="37" s="1"/>
  <c r="AI15" i="37"/>
  <c r="AU15" i="37"/>
  <c r="AU87" i="37" s="1"/>
  <c r="AU387" i="37" s="1"/>
  <c r="AQ15" i="37"/>
  <c r="AQ87" i="37" s="1"/>
  <c r="AQ387" i="37" s="1"/>
  <c r="AL15" i="37"/>
  <c r="AL87" i="37" s="1"/>
  <c r="AL171" i="37" s="1"/>
  <c r="AL243" i="37" s="1"/>
  <c r="AL315" i="37" s="1"/>
  <c r="AL387" i="37" s="1"/>
  <c r="AH15" i="37"/>
  <c r="AH87" i="37" s="1"/>
  <c r="AH171" i="37" s="1"/>
  <c r="AH243" i="37" s="1"/>
  <c r="AH315" i="37" s="1"/>
  <c r="AH387" i="37" s="1"/>
  <c r="AT15" i="37"/>
  <c r="AT87" i="37" s="1"/>
  <c r="AK15" i="37"/>
  <c r="AK87" i="37" s="1"/>
  <c r="BB15" i="37"/>
  <c r="BB87" i="37" s="1"/>
  <c r="AS15" i="37"/>
  <c r="AS87" i="37" s="1"/>
  <c r="AS387" i="37" s="1"/>
  <c r="AO15" i="37"/>
  <c r="AX15" i="37" s="1"/>
  <c r="AX87" i="37" s="1"/>
  <c r="AX171" i="37" s="1"/>
  <c r="AX243" i="37" s="1"/>
  <c r="AX315" i="37" s="1"/>
  <c r="AX387" i="37" s="1"/>
  <c r="AJ15" i="37"/>
  <c r="AJ87" i="37" s="1"/>
  <c r="AJ171" i="37" s="1"/>
  <c r="AJ243" i="37" s="1"/>
  <c r="AJ315" i="37" s="1"/>
  <c r="AJ387" i="37" s="1"/>
  <c r="BB78" i="38"/>
  <c r="BB150" i="38" s="1"/>
  <c r="AS78" i="38"/>
  <c r="AS150" i="38" s="1"/>
  <c r="AS450" i="38" s="1"/>
  <c r="AO78" i="38"/>
  <c r="AX78" i="38" s="1"/>
  <c r="AX150" i="38" s="1"/>
  <c r="AX234" i="38" s="1"/>
  <c r="AX306" i="38" s="1"/>
  <c r="AX378" i="38" s="1"/>
  <c r="AX450" i="38" s="1"/>
  <c r="AJ78" i="38"/>
  <c r="AJ150" i="38" s="1"/>
  <c r="AJ234" i="38" s="1"/>
  <c r="BA78" i="38"/>
  <c r="BA150" i="38" s="1"/>
  <c r="AR78" i="38"/>
  <c r="AR150" i="38" s="1"/>
  <c r="AR450" i="38" s="1"/>
  <c r="AN78" i="38"/>
  <c r="AN150" i="38" s="1"/>
  <c r="AN234" i="38" s="1"/>
  <c r="AN306" i="38" s="1"/>
  <c r="AN378" i="38" s="1"/>
  <c r="AN450" i="38" s="1"/>
  <c r="AI78" i="38"/>
  <c r="AU78" i="38"/>
  <c r="AU150" i="38" s="1"/>
  <c r="AU450" i="38" s="1"/>
  <c r="AL78" i="38"/>
  <c r="AL150" i="38" s="1"/>
  <c r="AL234" i="38" s="1"/>
  <c r="AL306" i="38" s="1"/>
  <c r="AL378" i="38" s="1"/>
  <c r="AL450" i="38" s="1"/>
  <c r="AT78" i="38"/>
  <c r="AT150" i="38" s="1"/>
  <c r="AK78" i="38"/>
  <c r="AK150" i="38" s="1"/>
  <c r="AK234" i="38" s="1"/>
  <c r="AK306" i="38" s="1"/>
  <c r="AK378" i="38" s="1"/>
  <c r="AK450" i="38" s="1"/>
  <c r="AQ78" i="38"/>
  <c r="AQ150" i="38" s="1"/>
  <c r="AQ450" i="38" s="1"/>
  <c r="AH78" i="38"/>
  <c r="AH150" i="38" s="1"/>
  <c r="AH234" i="38" s="1"/>
  <c r="AH306" i="38" s="1"/>
  <c r="AH378" i="38" s="1"/>
  <c r="AH450" i="38" s="1"/>
  <c r="AT14" i="38"/>
  <c r="AT86" i="38" s="1"/>
  <c r="AK14" i="38"/>
  <c r="AK86" i="38" s="1"/>
  <c r="AK170" i="38" s="1"/>
  <c r="AK242" i="38" s="1"/>
  <c r="AK314" i="38" s="1"/>
  <c r="AK386" i="38" s="1"/>
  <c r="BB14" i="38"/>
  <c r="BB86" i="38" s="1"/>
  <c r="AS14" i="38"/>
  <c r="AS86" i="38" s="1"/>
  <c r="AS386" i="38" s="1"/>
  <c r="AO14" i="38"/>
  <c r="AX14" i="38" s="1"/>
  <c r="AX86" i="38" s="1"/>
  <c r="AX170" i="38" s="1"/>
  <c r="AX242" i="38" s="1"/>
  <c r="AX314" i="38" s="1"/>
  <c r="AX386" i="38" s="1"/>
  <c r="AJ14" i="38"/>
  <c r="AJ86" i="38" s="1"/>
  <c r="AJ170" i="38" s="1"/>
  <c r="BA14" i="38"/>
  <c r="BA86" i="38" s="1"/>
  <c r="AR14" i="38"/>
  <c r="AR86" i="38" s="1"/>
  <c r="AR386" i="38" s="1"/>
  <c r="AN14" i="38"/>
  <c r="AN86" i="38" s="1"/>
  <c r="AN170" i="38" s="1"/>
  <c r="AN242" i="38" s="1"/>
  <c r="AN314" i="38" s="1"/>
  <c r="AN386" i="38" s="1"/>
  <c r="AI14" i="38"/>
  <c r="AU14" i="38"/>
  <c r="AU86" i="38" s="1"/>
  <c r="AU386" i="38" s="1"/>
  <c r="AQ14" i="38"/>
  <c r="AQ86" i="38" s="1"/>
  <c r="AQ386" i="38" s="1"/>
  <c r="AL14" i="38"/>
  <c r="AL86" i="38" s="1"/>
  <c r="AL170" i="38" s="1"/>
  <c r="AL242" i="38" s="1"/>
  <c r="AL314" i="38" s="1"/>
  <c r="AL386" i="38" s="1"/>
  <c r="AH14" i="38"/>
  <c r="AH86" i="38" s="1"/>
  <c r="AH170" i="38" s="1"/>
  <c r="AH242" i="38" s="1"/>
  <c r="AH314" i="38" s="1"/>
  <c r="AH386" i="38" s="1"/>
  <c r="BA70" i="38"/>
  <c r="BA142" i="38" s="1"/>
  <c r="AR70" i="38"/>
  <c r="AR142" i="38" s="1"/>
  <c r="AR442" i="38" s="1"/>
  <c r="AN70" i="38"/>
  <c r="AN142" i="38" s="1"/>
  <c r="AN226" i="38" s="1"/>
  <c r="AN298" i="38" s="1"/>
  <c r="AN370" i="38" s="1"/>
  <c r="AN442" i="38" s="1"/>
  <c r="AI70" i="38"/>
  <c r="AU70" i="38"/>
  <c r="AU142" i="38" s="1"/>
  <c r="AU442" i="38" s="1"/>
  <c r="AQ70" i="38"/>
  <c r="AQ142" i="38" s="1"/>
  <c r="AQ442" i="38" s="1"/>
  <c r="AL70" i="38"/>
  <c r="AL142" i="38" s="1"/>
  <c r="AL226" i="38" s="1"/>
  <c r="AL298" i="38" s="1"/>
  <c r="AL370" i="38" s="1"/>
  <c r="AL442" i="38" s="1"/>
  <c r="AH70" i="38"/>
  <c r="AH142" i="38" s="1"/>
  <c r="AH226" i="38" s="1"/>
  <c r="AH298" i="38" s="1"/>
  <c r="AH370" i="38" s="1"/>
  <c r="AH442" i="38" s="1"/>
  <c r="AT70" i="38"/>
  <c r="AT142" i="38" s="1"/>
  <c r="AK70" i="38"/>
  <c r="AK142" i="38" s="1"/>
  <c r="AK226" i="38" s="1"/>
  <c r="AK298" i="38" s="1"/>
  <c r="AK370" i="38" s="1"/>
  <c r="AK442" i="38" s="1"/>
  <c r="BB70" i="38"/>
  <c r="BB142" i="38" s="1"/>
  <c r="AS70" i="38"/>
  <c r="AS142" i="38" s="1"/>
  <c r="AS442" i="38" s="1"/>
  <c r="AO70" i="38"/>
  <c r="AX70" i="38" s="1"/>
  <c r="AX142" i="38" s="1"/>
  <c r="AX226" i="38" s="1"/>
  <c r="AX298" i="38" s="1"/>
  <c r="AX370" i="38" s="1"/>
  <c r="AX442" i="38" s="1"/>
  <c r="AJ70" i="38"/>
  <c r="AJ142" i="38" s="1"/>
  <c r="AJ226" i="38" s="1"/>
  <c r="BA62" i="38"/>
  <c r="BA134" i="38" s="1"/>
  <c r="AR62" i="38"/>
  <c r="AR134" i="38" s="1"/>
  <c r="AR434" i="38" s="1"/>
  <c r="AN62" i="38"/>
  <c r="AN134" i="38" s="1"/>
  <c r="AN218" i="38" s="1"/>
  <c r="AN290" i="38" s="1"/>
  <c r="AN362" i="38" s="1"/>
  <c r="AN434" i="38" s="1"/>
  <c r="AI62" i="38"/>
  <c r="AU62" i="38"/>
  <c r="AU134" i="38" s="1"/>
  <c r="AU434" i="38" s="1"/>
  <c r="AQ62" i="38"/>
  <c r="AQ134" i="38" s="1"/>
  <c r="AQ434" i="38" s="1"/>
  <c r="AL62" i="38"/>
  <c r="AL134" i="38" s="1"/>
  <c r="AL218" i="38" s="1"/>
  <c r="AL290" i="38" s="1"/>
  <c r="AL362" i="38" s="1"/>
  <c r="AL434" i="38" s="1"/>
  <c r="AH62" i="38"/>
  <c r="AH134" i="38" s="1"/>
  <c r="AH218" i="38" s="1"/>
  <c r="AH290" i="38" s="1"/>
  <c r="AH362" i="38" s="1"/>
  <c r="AH434" i="38" s="1"/>
  <c r="AT62" i="38"/>
  <c r="AT134" i="38" s="1"/>
  <c r="AK62" i="38"/>
  <c r="AK134" i="38" s="1"/>
  <c r="AK218" i="38" s="1"/>
  <c r="AK290" i="38" s="1"/>
  <c r="AK362" i="38" s="1"/>
  <c r="AK434" i="38" s="1"/>
  <c r="BB62" i="38"/>
  <c r="BB134" i="38" s="1"/>
  <c r="AS62" i="38"/>
  <c r="AS134" i="38" s="1"/>
  <c r="AS434" i="38" s="1"/>
  <c r="AO62" i="38"/>
  <c r="AX62" i="38" s="1"/>
  <c r="AX134" i="38" s="1"/>
  <c r="AX218" i="38" s="1"/>
  <c r="AX290" i="38" s="1"/>
  <c r="AX362" i="38" s="1"/>
  <c r="AX434" i="38" s="1"/>
  <c r="AJ62" i="38"/>
  <c r="AJ134" i="38" s="1"/>
  <c r="AJ218" i="38" s="1"/>
  <c r="BA54" i="38"/>
  <c r="BA126" i="38" s="1"/>
  <c r="AR54" i="38"/>
  <c r="AR126" i="38" s="1"/>
  <c r="AR426" i="38" s="1"/>
  <c r="AN54" i="38"/>
  <c r="AN126" i="38" s="1"/>
  <c r="AN210" i="38" s="1"/>
  <c r="AN282" i="38" s="1"/>
  <c r="AN354" i="38" s="1"/>
  <c r="AN426" i="38" s="1"/>
  <c r="AI54" i="38"/>
  <c r="AU54" i="38"/>
  <c r="AU126" i="38" s="1"/>
  <c r="AU426" i="38" s="1"/>
  <c r="AQ54" i="38"/>
  <c r="AQ126" i="38" s="1"/>
  <c r="AQ426" i="38" s="1"/>
  <c r="AL54" i="38"/>
  <c r="AL126" i="38" s="1"/>
  <c r="AL210" i="38" s="1"/>
  <c r="AL282" i="38" s="1"/>
  <c r="AL354" i="38" s="1"/>
  <c r="AL426" i="38" s="1"/>
  <c r="AH54" i="38"/>
  <c r="AH126" i="38" s="1"/>
  <c r="AH210" i="38" s="1"/>
  <c r="AH282" i="38" s="1"/>
  <c r="AH354" i="38" s="1"/>
  <c r="AH426" i="38" s="1"/>
  <c r="AT54" i="38"/>
  <c r="AT126" i="38" s="1"/>
  <c r="AK54" i="38"/>
  <c r="AK126" i="38" s="1"/>
  <c r="AK210" i="38" s="1"/>
  <c r="AK282" i="38" s="1"/>
  <c r="AK354" i="38" s="1"/>
  <c r="AK426" i="38" s="1"/>
  <c r="BB54" i="38"/>
  <c r="BB126" i="38" s="1"/>
  <c r="AS54" i="38"/>
  <c r="AS126" i="38" s="1"/>
  <c r="AS426" i="38" s="1"/>
  <c r="AO54" i="38"/>
  <c r="AX54" i="38" s="1"/>
  <c r="AX126" i="38" s="1"/>
  <c r="AX210" i="38" s="1"/>
  <c r="AX282" i="38" s="1"/>
  <c r="AX354" i="38" s="1"/>
  <c r="AX426" i="38" s="1"/>
  <c r="AJ54" i="38"/>
  <c r="AJ126" i="38" s="1"/>
  <c r="AJ210" i="38" s="1"/>
  <c r="BA46" i="38"/>
  <c r="BA118" i="38" s="1"/>
  <c r="AR46" i="38"/>
  <c r="AR118" i="38" s="1"/>
  <c r="AR418" i="38" s="1"/>
  <c r="AN46" i="38"/>
  <c r="AN118" i="38" s="1"/>
  <c r="AN202" i="38" s="1"/>
  <c r="AN274" i="38" s="1"/>
  <c r="AN346" i="38" s="1"/>
  <c r="AN418" i="38" s="1"/>
  <c r="AI46" i="38"/>
  <c r="AU46" i="38"/>
  <c r="AU118" i="38" s="1"/>
  <c r="AU418" i="38" s="1"/>
  <c r="AQ46" i="38"/>
  <c r="AQ118" i="38" s="1"/>
  <c r="AQ418" i="38" s="1"/>
  <c r="AL46" i="38"/>
  <c r="AL118" i="38" s="1"/>
  <c r="AL202" i="38" s="1"/>
  <c r="AL274" i="38" s="1"/>
  <c r="AL346" i="38" s="1"/>
  <c r="AL418" i="38" s="1"/>
  <c r="AH46" i="38"/>
  <c r="AH118" i="38" s="1"/>
  <c r="AH202" i="38" s="1"/>
  <c r="AH274" i="38" s="1"/>
  <c r="AH346" i="38" s="1"/>
  <c r="AH418" i="38" s="1"/>
  <c r="AT46" i="38"/>
  <c r="AT118" i="38" s="1"/>
  <c r="AK46" i="38"/>
  <c r="AK118" i="38" s="1"/>
  <c r="AK202" i="38" s="1"/>
  <c r="AK274" i="38" s="1"/>
  <c r="AK346" i="38" s="1"/>
  <c r="AK418" i="38" s="1"/>
  <c r="BB46" i="38"/>
  <c r="BB118" i="38" s="1"/>
  <c r="AS46" i="38"/>
  <c r="AS118" i="38" s="1"/>
  <c r="AS418" i="38" s="1"/>
  <c r="AO46" i="38"/>
  <c r="AX46" i="38" s="1"/>
  <c r="AX118" i="38" s="1"/>
  <c r="AX202" i="38" s="1"/>
  <c r="AX274" i="38" s="1"/>
  <c r="AX346" i="38" s="1"/>
  <c r="AX418" i="38" s="1"/>
  <c r="AJ46" i="38"/>
  <c r="AJ118" i="38" s="1"/>
  <c r="AJ202" i="38" s="1"/>
  <c r="BA38" i="38"/>
  <c r="BA110" i="38" s="1"/>
  <c r="AR38" i="38"/>
  <c r="AR110" i="38" s="1"/>
  <c r="AR410" i="38" s="1"/>
  <c r="AN38" i="38"/>
  <c r="AN110" i="38" s="1"/>
  <c r="AN194" i="38" s="1"/>
  <c r="AN266" i="38" s="1"/>
  <c r="AN338" i="38" s="1"/>
  <c r="AN410" i="38" s="1"/>
  <c r="AI38" i="38"/>
  <c r="AU38" i="38"/>
  <c r="AU110" i="38" s="1"/>
  <c r="AU410" i="38" s="1"/>
  <c r="AQ38" i="38"/>
  <c r="AQ110" i="38" s="1"/>
  <c r="AQ410" i="38" s="1"/>
  <c r="AL38" i="38"/>
  <c r="AL110" i="38" s="1"/>
  <c r="AL194" i="38" s="1"/>
  <c r="AL266" i="38" s="1"/>
  <c r="AL338" i="38" s="1"/>
  <c r="AL410" i="38" s="1"/>
  <c r="AH38" i="38"/>
  <c r="AH110" i="38" s="1"/>
  <c r="AH194" i="38" s="1"/>
  <c r="AH266" i="38" s="1"/>
  <c r="AH338" i="38" s="1"/>
  <c r="AH410" i="38" s="1"/>
  <c r="AT38" i="38"/>
  <c r="AT110" i="38" s="1"/>
  <c r="AK38" i="38"/>
  <c r="AK110" i="38" s="1"/>
  <c r="AK194" i="38" s="1"/>
  <c r="AK266" i="38" s="1"/>
  <c r="AK338" i="38" s="1"/>
  <c r="AK410" i="38" s="1"/>
  <c r="BB38" i="38"/>
  <c r="BB110" i="38" s="1"/>
  <c r="AS38" i="38"/>
  <c r="AS110" i="38" s="1"/>
  <c r="AS410" i="38" s="1"/>
  <c r="AO38" i="38"/>
  <c r="AX38" i="38" s="1"/>
  <c r="AX110" i="38" s="1"/>
  <c r="AX194" i="38" s="1"/>
  <c r="AX266" i="38" s="1"/>
  <c r="AX338" i="38" s="1"/>
  <c r="AX410" i="38" s="1"/>
  <c r="AJ38" i="38"/>
  <c r="AJ110" i="38" s="1"/>
  <c r="AJ194" i="38" s="1"/>
  <c r="BA30" i="38"/>
  <c r="BA102" i="38" s="1"/>
  <c r="AR30" i="38"/>
  <c r="AR102" i="38" s="1"/>
  <c r="AR402" i="38" s="1"/>
  <c r="AN30" i="38"/>
  <c r="AN102" i="38" s="1"/>
  <c r="AN186" i="38" s="1"/>
  <c r="AN258" i="38" s="1"/>
  <c r="AN330" i="38" s="1"/>
  <c r="AN402" i="38" s="1"/>
  <c r="AI30" i="38"/>
  <c r="AU30" i="38"/>
  <c r="AU102" i="38" s="1"/>
  <c r="AU402" i="38" s="1"/>
  <c r="AQ30" i="38"/>
  <c r="AQ102" i="38" s="1"/>
  <c r="AQ402" i="38" s="1"/>
  <c r="AL30" i="38"/>
  <c r="AL102" i="38" s="1"/>
  <c r="AL186" i="38" s="1"/>
  <c r="AL258" i="38" s="1"/>
  <c r="AL330" i="38" s="1"/>
  <c r="AL402" i="38" s="1"/>
  <c r="AH30" i="38"/>
  <c r="AH102" i="38" s="1"/>
  <c r="AH186" i="38" s="1"/>
  <c r="AH258" i="38" s="1"/>
  <c r="AH330" i="38" s="1"/>
  <c r="AH402" i="38" s="1"/>
  <c r="AT30" i="38"/>
  <c r="AT102" i="38" s="1"/>
  <c r="AK30" i="38"/>
  <c r="AK102" i="38" s="1"/>
  <c r="AK186" i="38" s="1"/>
  <c r="AK258" i="38" s="1"/>
  <c r="AK330" i="38" s="1"/>
  <c r="AK402" i="38" s="1"/>
  <c r="BB30" i="38"/>
  <c r="BB102" i="38" s="1"/>
  <c r="AS30" i="38"/>
  <c r="AS102" i="38" s="1"/>
  <c r="AS402" i="38" s="1"/>
  <c r="AO30" i="38"/>
  <c r="AX30" i="38" s="1"/>
  <c r="AX102" i="38" s="1"/>
  <c r="AX186" i="38" s="1"/>
  <c r="AX258" i="38" s="1"/>
  <c r="AX330" i="38" s="1"/>
  <c r="AX402" i="38" s="1"/>
  <c r="AJ30" i="38"/>
  <c r="AJ102" i="38" s="1"/>
  <c r="AJ186" i="38" s="1"/>
  <c r="BA16" i="38"/>
  <c r="BA88" i="38" s="1"/>
  <c r="AR16" i="38"/>
  <c r="AR88" i="38" s="1"/>
  <c r="AR388" i="38" s="1"/>
  <c r="AN16" i="38"/>
  <c r="AN88" i="38" s="1"/>
  <c r="AN172" i="38" s="1"/>
  <c r="AN244" i="38" s="1"/>
  <c r="AN316" i="38" s="1"/>
  <c r="AN388" i="38" s="1"/>
  <c r="AI16" i="38"/>
  <c r="AU16" i="38"/>
  <c r="AU88" i="38" s="1"/>
  <c r="AU388" i="38" s="1"/>
  <c r="AQ16" i="38"/>
  <c r="AQ88" i="38" s="1"/>
  <c r="AQ388" i="38" s="1"/>
  <c r="AL16" i="38"/>
  <c r="AL88" i="38" s="1"/>
  <c r="AL172" i="38" s="1"/>
  <c r="AL244" i="38" s="1"/>
  <c r="AL316" i="38" s="1"/>
  <c r="AL388" i="38" s="1"/>
  <c r="AH16" i="38"/>
  <c r="AH88" i="38" s="1"/>
  <c r="AH172" i="38" s="1"/>
  <c r="AH244" i="38" s="1"/>
  <c r="AH316" i="38" s="1"/>
  <c r="AH388" i="38" s="1"/>
  <c r="AT16" i="38"/>
  <c r="AT88" i="38" s="1"/>
  <c r="AK16" i="38"/>
  <c r="AK88" i="38" s="1"/>
  <c r="AK172" i="38" s="1"/>
  <c r="AK244" i="38" s="1"/>
  <c r="AK316" i="38" s="1"/>
  <c r="AK388" i="38" s="1"/>
  <c r="BB16" i="38"/>
  <c r="BB88" i="38" s="1"/>
  <c r="AS16" i="38"/>
  <c r="AS88" i="38" s="1"/>
  <c r="AS388" i="38" s="1"/>
  <c r="AO16" i="38"/>
  <c r="AX16" i="38" s="1"/>
  <c r="AX88" i="38" s="1"/>
  <c r="AX172" i="38" s="1"/>
  <c r="AX244" i="38" s="1"/>
  <c r="AX316" i="38" s="1"/>
  <c r="AX388" i="38" s="1"/>
  <c r="AJ16" i="38"/>
  <c r="AJ88" i="38" s="1"/>
  <c r="AJ172" i="38" s="1"/>
  <c r="AU82" i="36"/>
  <c r="AU154" i="36" s="1"/>
  <c r="AU454" i="36" s="1"/>
  <c r="AQ82" i="36"/>
  <c r="AQ154" i="36" s="1"/>
  <c r="AQ454" i="36" s="1"/>
  <c r="AL82" i="36"/>
  <c r="AL154" i="36" s="1"/>
  <c r="AL238" i="36" s="1"/>
  <c r="AL310" i="36" s="1"/>
  <c r="AL382" i="36" s="1"/>
  <c r="AL454" i="36" s="1"/>
  <c r="AH82" i="36"/>
  <c r="AH154" i="36" s="1"/>
  <c r="AH238" i="36" s="1"/>
  <c r="AH310" i="36" s="1"/>
  <c r="AH382" i="36" s="1"/>
  <c r="AH454" i="36" s="1"/>
  <c r="AT82" i="36"/>
  <c r="AT154" i="36" s="1"/>
  <c r="AT454" i="36" s="1"/>
  <c r="AK82" i="36"/>
  <c r="AK154" i="36" s="1"/>
  <c r="AK238" i="36" s="1"/>
  <c r="BB82" i="36"/>
  <c r="BB154" i="36" s="1"/>
  <c r="AS82" i="36"/>
  <c r="AS154" i="36" s="1"/>
  <c r="AS454" i="36" s="1"/>
  <c r="AO82" i="36"/>
  <c r="AX82" i="36" s="1"/>
  <c r="AX154" i="36" s="1"/>
  <c r="AJ82" i="36"/>
  <c r="AJ154" i="36" s="1"/>
  <c r="AJ238" i="36" s="1"/>
  <c r="AJ310" i="36" s="1"/>
  <c r="AJ382" i="36" s="1"/>
  <c r="AJ454" i="36" s="1"/>
  <c r="BA82" i="36"/>
  <c r="BA154" i="36" s="1"/>
  <c r="AR82" i="36"/>
  <c r="AR154" i="36" s="1"/>
  <c r="AR454" i="36" s="1"/>
  <c r="AN82" i="36"/>
  <c r="AN154" i="36" s="1"/>
  <c r="AN238" i="36" s="1"/>
  <c r="AN310" i="36" s="1"/>
  <c r="AN382" i="36" s="1"/>
  <c r="AN454" i="36" s="1"/>
  <c r="AI82" i="36"/>
  <c r="AU74" i="36"/>
  <c r="AU146" i="36" s="1"/>
  <c r="AU446" i="36" s="1"/>
  <c r="AQ74" i="36"/>
  <c r="AQ146" i="36" s="1"/>
  <c r="AQ446" i="36" s="1"/>
  <c r="AL74" i="36"/>
  <c r="AL146" i="36" s="1"/>
  <c r="AL230" i="36" s="1"/>
  <c r="AL302" i="36" s="1"/>
  <c r="AL374" i="36" s="1"/>
  <c r="AL446" i="36" s="1"/>
  <c r="AH74" i="36"/>
  <c r="AH146" i="36" s="1"/>
  <c r="AH230" i="36" s="1"/>
  <c r="AH302" i="36" s="1"/>
  <c r="AH374" i="36" s="1"/>
  <c r="AH446" i="36" s="1"/>
  <c r="AT74" i="36"/>
  <c r="AT146" i="36" s="1"/>
  <c r="AT446" i="36" s="1"/>
  <c r="AK74" i="36"/>
  <c r="AK146" i="36" s="1"/>
  <c r="AK230" i="36" s="1"/>
  <c r="BB74" i="36"/>
  <c r="BB146" i="36" s="1"/>
  <c r="AS74" i="36"/>
  <c r="AS146" i="36" s="1"/>
  <c r="AS446" i="36" s="1"/>
  <c r="AO74" i="36"/>
  <c r="AX74" i="36" s="1"/>
  <c r="AX146" i="36" s="1"/>
  <c r="AJ74" i="36"/>
  <c r="AJ146" i="36" s="1"/>
  <c r="AJ230" i="36" s="1"/>
  <c r="AJ302" i="36" s="1"/>
  <c r="AJ374" i="36" s="1"/>
  <c r="AJ446" i="36" s="1"/>
  <c r="BA74" i="36"/>
  <c r="BA146" i="36" s="1"/>
  <c r="AR74" i="36"/>
  <c r="AR146" i="36" s="1"/>
  <c r="AR446" i="36" s="1"/>
  <c r="AN74" i="36"/>
  <c r="AN146" i="36" s="1"/>
  <c r="AN230" i="36" s="1"/>
  <c r="AN302" i="36" s="1"/>
  <c r="AN374" i="36" s="1"/>
  <c r="AN446" i="36" s="1"/>
  <c r="AI74" i="36"/>
  <c r="AU66" i="36"/>
  <c r="AU138" i="36" s="1"/>
  <c r="AU438" i="36" s="1"/>
  <c r="AQ66" i="36"/>
  <c r="AQ138" i="36" s="1"/>
  <c r="AQ438" i="36" s="1"/>
  <c r="AL66" i="36"/>
  <c r="AL138" i="36" s="1"/>
  <c r="AL222" i="36" s="1"/>
  <c r="AL294" i="36" s="1"/>
  <c r="AL366" i="36" s="1"/>
  <c r="AL438" i="36" s="1"/>
  <c r="AH66" i="36"/>
  <c r="AH138" i="36" s="1"/>
  <c r="AH222" i="36" s="1"/>
  <c r="AH294" i="36" s="1"/>
  <c r="AH366" i="36" s="1"/>
  <c r="AH438" i="36" s="1"/>
  <c r="AT66" i="36"/>
  <c r="AT138" i="36" s="1"/>
  <c r="AT438" i="36" s="1"/>
  <c r="AK66" i="36"/>
  <c r="AK138" i="36" s="1"/>
  <c r="AK222" i="36" s="1"/>
  <c r="BB66" i="36"/>
  <c r="BB138" i="36" s="1"/>
  <c r="AS66" i="36"/>
  <c r="AS138" i="36" s="1"/>
  <c r="AS438" i="36" s="1"/>
  <c r="AO66" i="36"/>
  <c r="AX66" i="36" s="1"/>
  <c r="AX138" i="36" s="1"/>
  <c r="AJ66" i="36"/>
  <c r="AJ138" i="36" s="1"/>
  <c r="AJ222" i="36" s="1"/>
  <c r="AJ294" i="36" s="1"/>
  <c r="AJ366" i="36" s="1"/>
  <c r="AJ438" i="36" s="1"/>
  <c r="BA66" i="36"/>
  <c r="BA138" i="36" s="1"/>
  <c r="AR66" i="36"/>
  <c r="AR138" i="36" s="1"/>
  <c r="AR438" i="36" s="1"/>
  <c r="AN66" i="36"/>
  <c r="AN138" i="36" s="1"/>
  <c r="AN222" i="36" s="1"/>
  <c r="AN294" i="36" s="1"/>
  <c r="AN366" i="36" s="1"/>
  <c r="AN438" i="36" s="1"/>
  <c r="AI66" i="36"/>
  <c r="AU58" i="36"/>
  <c r="AU130" i="36" s="1"/>
  <c r="AU430" i="36" s="1"/>
  <c r="AQ58" i="36"/>
  <c r="AQ130" i="36" s="1"/>
  <c r="AQ430" i="36" s="1"/>
  <c r="AL58" i="36"/>
  <c r="AL130" i="36" s="1"/>
  <c r="AL214" i="36" s="1"/>
  <c r="AL286" i="36" s="1"/>
  <c r="AL358" i="36" s="1"/>
  <c r="AL430" i="36" s="1"/>
  <c r="AH58" i="36"/>
  <c r="AH130" i="36" s="1"/>
  <c r="AH214" i="36" s="1"/>
  <c r="AH286" i="36" s="1"/>
  <c r="AH358" i="36" s="1"/>
  <c r="AH430" i="36" s="1"/>
  <c r="AT58" i="36"/>
  <c r="AT130" i="36" s="1"/>
  <c r="AT430" i="36" s="1"/>
  <c r="AK58" i="36"/>
  <c r="AK130" i="36" s="1"/>
  <c r="AK214" i="36" s="1"/>
  <c r="BB58" i="36"/>
  <c r="BB130" i="36" s="1"/>
  <c r="AS58" i="36"/>
  <c r="AS130" i="36" s="1"/>
  <c r="AS430" i="36" s="1"/>
  <c r="AO58" i="36"/>
  <c r="AX58" i="36" s="1"/>
  <c r="AX130" i="36" s="1"/>
  <c r="AJ58" i="36"/>
  <c r="AJ130" i="36" s="1"/>
  <c r="AJ214" i="36" s="1"/>
  <c r="AJ286" i="36" s="1"/>
  <c r="AJ358" i="36" s="1"/>
  <c r="AJ430" i="36" s="1"/>
  <c r="BA58" i="36"/>
  <c r="BA130" i="36" s="1"/>
  <c r="AR58" i="36"/>
  <c r="AR130" i="36" s="1"/>
  <c r="AR430" i="36" s="1"/>
  <c r="AN58" i="36"/>
  <c r="AN130" i="36" s="1"/>
  <c r="AN214" i="36" s="1"/>
  <c r="AN286" i="36" s="1"/>
  <c r="AN358" i="36" s="1"/>
  <c r="AN430" i="36" s="1"/>
  <c r="AI58" i="36"/>
  <c r="AU50" i="36"/>
  <c r="AU122" i="36" s="1"/>
  <c r="AU422" i="36" s="1"/>
  <c r="AQ50" i="36"/>
  <c r="AQ122" i="36" s="1"/>
  <c r="AQ422" i="36" s="1"/>
  <c r="AL50" i="36"/>
  <c r="AL122" i="36" s="1"/>
  <c r="AL206" i="36" s="1"/>
  <c r="AL278" i="36" s="1"/>
  <c r="AL350" i="36" s="1"/>
  <c r="AL422" i="36" s="1"/>
  <c r="AH50" i="36"/>
  <c r="AH122" i="36" s="1"/>
  <c r="AH206" i="36" s="1"/>
  <c r="AH278" i="36" s="1"/>
  <c r="AH350" i="36" s="1"/>
  <c r="AH422" i="36" s="1"/>
  <c r="AT50" i="36"/>
  <c r="AT122" i="36" s="1"/>
  <c r="AT422" i="36" s="1"/>
  <c r="AK50" i="36"/>
  <c r="AK122" i="36" s="1"/>
  <c r="AK206" i="36" s="1"/>
  <c r="BB50" i="36"/>
  <c r="BB122" i="36" s="1"/>
  <c r="AS50" i="36"/>
  <c r="AS122" i="36" s="1"/>
  <c r="AS422" i="36" s="1"/>
  <c r="AO50" i="36"/>
  <c r="AX50" i="36" s="1"/>
  <c r="AX122" i="36" s="1"/>
  <c r="AJ50" i="36"/>
  <c r="AJ122" i="36" s="1"/>
  <c r="AJ206" i="36" s="1"/>
  <c r="AJ278" i="36" s="1"/>
  <c r="AJ350" i="36" s="1"/>
  <c r="AJ422" i="36" s="1"/>
  <c r="BA50" i="36"/>
  <c r="BA122" i="36" s="1"/>
  <c r="AR50" i="36"/>
  <c r="AR122" i="36" s="1"/>
  <c r="AR422" i="36" s="1"/>
  <c r="AN50" i="36"/>
  <c r="AN122" i="36" s="1"/>
  <c r="AN206" i="36" s="1"/>
  <c r="AN278" i="36" s="1"/>
  <c r="AN350" i="36" s="1"/>
  <c r="AN422" i="36" s="1"/>
  <c r="AI50" i="36"/>
  <c r="AU42" i="36"/>
  <c r="AU114" i="36" s="1"/>
  <c r="AU414" i="36" s="1"/>
  <c r="AQ42" i="36"/>
  <c r="AQ114" i="36" s="1"/>
  <c r="AQ414" i="36" s="1"/>
  <c r="AL42" i="36"/>
  <c r="AL114" i="36" s="1"/>
  <c r="AL198" i="36" s="1"/>
  <c r="AL270" i="36" s="1"/>
  <c r="AL342" i="36" s="1"/>
  <c r="AL414" i="36" s="1"/>
  <c r="AH42" i="36"/>
  <c r="AH114" i="36" s="1"/>
  <c r="AH198" i="36" s="1"/>
  <c r="AH270" i="36" s="1"/>
  <c r="AH342" i="36" s="1"/>
  <c r="AH414" i="36" s="1"/>
  <c r="AT42" i="36"/>
  <c r="AT114" i="36" s="1"/>
  <c r="AT414" i="36" s="1"/>
  <c r="AK42" i="36"/>
  <c r="AK114" i="36" s="1"/>
  <c r="AK198" i="36" s="1"/>
  <c r="BB42" i="36"/>
  <c r="BB114" i="36" s="1"/>
  <c r="AS42" i="36"/>
  <c r="AS114" i="36" s="1"/>
  <c r="AS414" i="36" s="1"/>
  <c r="AO42" i="36"/>
  <c r="AX42" i="36" s="1"/>
  <c r="AX114" i="36" s="1"/>
  <c r="AJ42" i="36"/>
  <c r="AJ114" i="36" s="1"/>
  <c r="AJ198" i="36" s="1"/>
  <c r="AJ270" i="36" s="1"/>
  <c r="AJ342" i="36" s="1"/>
  <c r="AJ414" i="36" s="1"/>
  <c r="BA42" i="36"/>
  <c r="BA114" i="36" s="1"/>
  <c r="AR42" i="36"/>
  <c r="AR114" i="36" s="1"/>
  <c r="AR414" i="36" s="1"/>
  <c r="AN42" i="36"/>
  <c r="AN114" i="36" s="1"/>
  <c r="AN198" i="36" s="1"/>
  <c r="AN270" i="36" s="1"/>
  <c r="AN342" i="36" s="1"/>
  <c r="AN414" i="36" s="1"/>
  <c r="AI42" i="36"/>
  <c r="AU34" i="36"/>
  <c r="AU106" i="36" s="1"/>
  <c r="AU406" i="36" s="1"/>
  <c r="AQ34" i="36"/>
  <c r="AQ106" i="36" s="1"/>
  <c r="AQ406" i="36" s="1"/>
  <c r="AL34" i="36"/>
  <c r="AL106" i="36" s="1"/>
  <c r="AL190" i="36" s="1"/>
  <c r="AL262" i="36" s="1"/>
  <c r="AL334" i="36" s="1"/>
  <c r="AL406" i="36" s="1"/>
  <c r="AH34" i="36"/>
  <c r="AH106" i="36" s="1"/>
  <c r="AH190" i="36" s="1"/>
  <c r="AH262" i="36" s="1"/>
  <c r="AH334" i="36" s="1"/>
  <c r="AH406" i="36" s="1"/>
  <c r="AT34" i="36"/>
  <c r="AT106" i="36" s="1"/>
  <c r="AT406" i="36" s="1"/>
  <c r="AK34" i="36"/>
  <c r="AK106" i="36" s="1"/>
  <c r="AK190" i="36" s="1"/>
  <c r="BB34" i="36"/>
  <c r="BB106" i="36" s="1"/>
  <c r="AS34" i="36"/>
  <c r="AS106" i="36" s="1"/>
  <c r="AS406" i="36" s="1"/>
  <c r="AO34" i="36"/>
  <c r="AX34" i="36" s="1"/>
  <c r="AX106" i="36" s="1"/>
  <c r="AJ34" i="36"/>
  <c r="AJ106" i="36" s="1"/>
  <c r="AJ190" i="36" s="1"/>
  <c r="AJ262" i="36" s="1"/>
  <c r="AJ334" i="36" s="1"/>
  <c r="AJ406" i="36" s="1"/>
  <c r="BA34" i="36"/>
  <c r="BA106" i="36" s="1"/>
  <c r="AR34" i="36"/>
  <c r="AR106" i="36" s="1"/>
  <c r="AR406" i="36" s="1"/>
  <c r="AN34" i="36"/>
  <c r="AN106" i="36" s="1"/>
  <c r="AN190" i="36" s="1"/>
  <c r="AN262" i="36" s="1"/>
  <c r="AN334" i="36" s="1"/>
  <c r="AN406" i="36" s="1"/>
  <c r="AI34" i="36"/>
  <c r="AU26" i="36"/>
  <c r="AU98" i="36" s="1"/>
  <c r="AU398" i="36" s="1"/>
  <c r="AQ26" i="36"/>
  <c r="AQ98" i="36" s="1"/>
  <c r="AQ398" i="36" s="1"/>
  <c r="AL26" i="36"/>
  <c r="AL98" i="36" s="1"/>
  <c r="AL182" i="36" s="1"/>
  <c r="AL254" i="36" s="1"/>
  <c r="AL326" i="36" s="1"/>
  <c r="AL398" i="36" s="1"/>
  <c r="AH26" i="36"/>
  <c r="AH98" i="36" s="1"/>
  <c r="AH182" i="36" s="1"/>
  <c r="AH254" i="36" s="1"/>
  <c r="AH326" i="36" s="1"/>
  <c r="AH398" i="36" s="1"/>
  <c r="AT26" i="36"/>
  <c r="AT98" i="36" s="1"/>
  <c r="AT398" i="36" s="1"/>
  <c r="AK26" i="36"/>
  <c r="AK98" i="36" s="1"/>
  <c r="AK182" i="36" s="1"/>
  <c r="BB26" i="36"/>
  <c r="BB98" i="36" s="1"/>
  <c r="AS26" i="36"/>
  <c r="AS98" i="36" s="1"/>
  <c r="AS398" i="36" s="1"/>
  <c r="AO26" i="36"/>
  <c r="AX26" i="36" s="1"/>
  <c r="AX98" i="36" s="1"/>
  <c r="AJ26" i="36"/>
  <c r="AJ98" i="36" s="1"/>
  <c r="AJ182" i="36" s="1"/>
  <c r="AJ254" i="36" s="1"/>
  <c r="AJ326" i="36" s="1"/>
  <c r="AJ398" i="36" s="1"/>
  <c r="BA26" i="36"/>
  <c r="BA98" i="36" s="1"/>
  <c r="AR26" i="36"/>
  <c r="AR98" i="36" s="1"/>
  <c r="AR398" i="36" s="1"/>
  <c r="AN26" i="36"/>
  <c r="AN98" i="36" s="1"/>
  <c r="AN182" i="36" s="1"/>
  <c r="AN254" i="36" s="1"/>
  <c r="AN326" i="36" s="1"/>
  <c r="AN398" i="36" s="1"/>
  <c r="AI26" i="36"/>
  <c r="AO103" i="11"/>
  <c r="AP31" i="11"/>
  <c r="AT403" i="11"/>
  <c r="AO111" i="11"/>
  <c r="AP39" i="11"/>
  <c r="AW39" i="11" s="1"/>
  <c r="AW111" i="11" s="1"/>
  <c r="AW195" i="11" s="1"/>
  <c r="AT411" i="11"/>
  <c r="AO119" i="11"/>
  <c r="AP47" i="11"/>
  <c r="AT419" i="11"/>
  <c r="AO127" i="11"/>
  <c r="AP55" i="11"/>
  <c r="AT427" i="11"/>
  <c r="AO135" i="11"/>
  <c r="AP63" i="11"/>
  <c r="AT435" i="11"/>
  <c r="AO143" i="11"/>
  <c r="AP71" i="11"/>
  <c r="AW71" i="11" s="1"/>
  <c r="AW143" i="11" s="1"/>
  <c r="AW227" i="11" s="1"/>
  <c r="AT443" i="11"/>
  <c r="AO151" i="11"/>
  <c r="AP79" i="11"/>
  <c r="AT451" i="11"/>
  <c r="AP73" i="11"/>
  <c r="AO145" i="11"/>
  <c r="AT445" i="11"/>
  <c r="AP81" i="11"/>
  <c r="AO153" i="11"/>
  <c r="AT453" i="11"/>
  <c r="AU81" i="37"/>
  <c r="AU153" i="37" s="1"/>
  <c r="AU453" i="37" s="1"/>
  <c r="AQ81" i="37"/>
  <c r="AQ153" i="37" s="1"/>
  <c r="AQ453" i="37" s="1"/>
  <c r="AL81" i="37"/>
  <c r="AL153" i="37" s="1"/>
  <c r="AL237" i="37" s="1"/>
  <c r="AL309" i="37" s="1"/>
  <c r="AL381" i="37" s="1"/>
  <c r="AL453" i="37" s="1"/>
  <c r="AH81" i="37"/>
  <c r="AH153" i="37" s="1"/>
  <c r="AH237" i="37" s="1"/>
  <c r="AH309" i="37" s="1"/>
  <c r="AH381" i="37" s="1"/>
  <c r="AH453" i="37" s="1"/>
  <c r="AT81" i="37"/>
  <c r="AT153" i="37" s="1"/>
  <c r="AK81" i="37"/>
  <c r="AK153" i="37" s="1"/>
  <c r="BB81" i="37"/>
  <c r="BB153" i="37" s="1"/>
  <c r="AS81" i="37"/>
  <c r="AS153" i="37" s="1"/>
  <c r="AS453" i="37" s="1"/>
  <c r="AO81" i="37"/>
  <c r="AX81" i="37" s="1"/>
  <c r="AX153" i="37" s="1"/>
  <c r="AX237" i="37" s="1"/>
  <c r="AX309" i="37" s="1"/>
  <c r="AX381" i="37" s="1"/>
  <c r="AX453" i="37" s="1"/>
  <c r="AJ81" i="37"/>
  <c r="AJ153" i="37" s="1"/>
  <c r="AJ237" i="37" s="1"/>
  <c r="AJ309" i="37" s="1"/>
  <c r="AJ381" i="37" s="1"/>
  <c r="AJ453" i="37" s="1"/>
  <c r="BA81" i="37"/>
  <c r="BA153" i="37" s="1"/>
  <c r="AR81" i="37"/>
  <c r="AR153" i="37" s="1"/>
  <c r="AR453" i="37" s="1"/>
  <c r="AN81" i="37"/>
  <c r="AN153" i="37" s="1"/>
  <c r="AN237" i="37" s="1"/>
  <c r="AN309" i="37" s="1"/>
  <c r="AN381" i="37" s="1"/>
  <c r="AN453" i="37" s="1"/>
  <c r="AI81" i="37"/>
  <c r="AU73" i="37"/>
  <c r="AU145" i="37" s="1"/>
  <c r="AU445" i="37" s="1"/>
  <c r="AQ73" i="37"/>
  <c r="AQ145" i="37" s="1"/>
  <c r="AQ445" i="37" s="1"/>
  <c r="AL73" i="37"/>
  <c r="AL145" i="37" s="1"/>
  <c r="AL229" i="37" s="1"/>
  <c r="AL301" i="37" s="1"/>
  <c r="AL373" i="37" s="1"/>
  <c r="AL445" i="37" s="1"/>
  <c r="AH73" i="37"/>
  <c r="AH145" i="37" s="1"/>
  <c r="AH229" i="37" s="1"/>
  <c r="AH301" i="37" s="1"/>
  <c r="AH373" i="37" s="1"/>
  <c r="AH445" i="37" s="1"/>
  <c r="AT73" i="37"/>
  <c r="AT145" i="37" s="1"/>
  <c r="AK73" i="37"/>
  <c r="AK145" i="37" s="1"/>
  <c r="BB73" i="37"/>
  <c r="BB145" i="37" s="1"/>
  <c r="AS73" i="37"/>
  <c r="AS145" i="37" s="1"/>
  <c r="AS445" i="37" s="1"/>
  <c r="AO73" i="37"/>
  <c r="AX73" i="37" s="1"/>
  <c r="AX145" i="37" s="1"/>
  <c r="AX229" i="37" s="1"/>
  <c r="AX301" i="37" s="1"/>
  <c r="AX373" i="37" s="1"/>
  <c r="AX445" i="37" s="1"/>
  <c r="AJ73" i="37"/>
  <c r="AJ145" i="37" s="1"/>
  <c r="AJ229" i="37" s="1"/>
  <c r="AJ301" i="37" s="1"/>
  <c r="AJ373" i="37" s="1"/>
  <c r="AJ445" i="37" s="1"/>
  <c r="BA73" i="37"/>
  <c r="BA145" i="37" s="1"/>
  <c r="AR73" i="37"/>
  <c r="AR145" i="37" s="1"/>
  <c r="AR445" i="37" s="1"/>
  <c r="AN73" i="37"/>
  <c r="AN145" i="37" s="1"/>
  <c r="AN229" i="37" s="1"/>
  <c r="AN301" i="37" s="1"/>
  <c r="AN373" i="37" s="1"/>
  <c r="AN445" i="37" s="1"/>
  <c r="AI73" i="37"/>
  <c r="AU65" i="37"/>
  <c r="AU137" i="37" s="1"/>
  <c r="AU437" i="37" s="1"/>
  <c r="AQ65" i="37"/>
  <c r="AQ137" i="37" s="1"/>
  <c r="AQ437" i="37" s="1"/>
  <c r="AL65" i="37"/>
  <c r="AL137" i="37" s="1"/>
  <c r="AL221" i="37" s="1"/>
  <c r="AL293" i="37" s="1"/>
  <c r="AL365" i="37" s="1"/>
  <c r="AL437" i="37" s="1"/>
  <c r="AH65" i="37"/>
  <c r="AH137" i="37" s="1"/>
  <c r="AH221" i="37" s="1"/>
  <c r="AH293" i="37" s="1"/>
  <c r="AH365" i="37" s="1"/>
  <c r="AH437" i="37" s="1"/>
  <c r="AT65" i="37"/>
  <c r="AT137" i="37" s="1"/>
  <c r="AK65" i="37"/>
  <c r="AK137" i="37" s="1"/>
  <c r="BB65" i="37"/>
  <c r="BB137" i="37" s="1"/>
  <c r="AS65" i="37"/>
  <c r="AS137" i="37" s="1"/>
  <c r="AS437" i="37" s="1"/>
  <c r="AO65" i="37"/>
  <c r="AX65" i="37" s="1"/>
  <c r="AX137" i="37" s="1"/>
  <c r="AX221" i="37" s="1"/>
  <c r="AX293" i="37" s="1"/>
  <c r="AX365" i="37" s="1"/>
  <c r="AX437" i="37" s="1"/>
  <c r="AJ65" i="37"/>
  <c r="AJ137" i="37" s="1"/>
  <c r="AJ221" i="37" s="1"/>
  <c r="AJ293" i="37" s="1"/>
  <c r="AJ365" i="37" s="1"/>
  <c r="AJ437" i="37" s="1"/>
  <c r="BA65" i="37"/>
  <c r="BA137" i="37" s="1"/>
  <c r="AR65" i="37"/>
  <c r="AR137" i="37" s="1"/>
  <c r="AR437" i="37" s="1"/>
  <c r="AN65" i="37"/>
  <c r="AN137" i="37" s="1"/>
  <c r="AN221" i="37" s="1"/>
  <c r="AN293" i="37" s="1"/>
  <c r="AN365" i="37" s="1"/>
  <c r="AN437" i="37" s="1"/>
  <c r="AI65" i="37"/>
  <c r="AU57" i="37"/>
  <c r="AU129" i="37" s="1"/>
  <c r="AU429" i="37" s="1"/>
  <c r="AQ57" i="37"/>
  <c r="AQ129" i="37" s="1"/>
  <c r="AQ429" i="37" s="1"/>
  <c r="AL57" i="37"/>
  <c r="AL129" i="37" s="1"/>
  <c r="AL213" i="37" s="1"/>
  <c r="AL285" i="37" s="1"/>
  <c r="AL357" i="37" s="1"/>
  <c r="AL429" i="37" s="1"/>
  <c r="AH57" i="37"/>
  <c r="AH129" i="37" s="1"/>
  <c r="AH213" i="37" s="1"/>
  <c r="AH285" i="37" s="1"/>
  <c r="AH357" i="37" s="1"/>
  <c r="AH429" i="37" s="1"/>
  <c r="AT57" i="37"/>
  <c r="AT129" i="37" s="1"/>
  <c r="AK57" i="37"/>
  <c r="AK129" i="37" s="1"/>
  <c r="BB57" i="37"/>
  <c r="BB129" i="37" s="1"/>
  <c r="AS57" i="37"/>
  <c r="AS129" i="37" s="1"/>
  <c r="AS429" i="37" s="1"/>
  <c r="AO57" i="37"/>
  <c r="AX57" i="37" s="1"/>
  <c r="AX129" i="37" s="1"/>
  <c r="AX213" i="37" s="1"/>
  <c r="AX285" i="37" s="1"/>
  <c r="AX357" i="37" s="1"/>
  <c r="AX429" i="37" s="1"/>
  <c r="AJ57" i="37"/>
  <c r="AJ129" i="37" s="1"/>
  <c r="AJ213" i="37" s="1"/>
  <c r="AJ285" i="37" s="1"/>
  <c r="AJ357" i="37" s="1"/>
  <c r="AJ429" i="37" s="1"/>
  <c r="BA57" i="37"/>
  <c r="BA129" i="37" s="1"/>
  <c r="AR57" i="37"/>
  <c r="AR129" i="37" s="1"/>
  <c r="AR429" i="37" s="1"/>
  <c r="AN57" i="37"/>
  <c r="AN129" i="37" s="1"/>
  <c r="AN213" i="37" s="1"/>
  <c r="AN285" i="37" s="1"/>
  <c r="AN357" i="37" s="1"/>
  <c r="AN429" i="37" s="1"/>
  <c r="AI57" i="37"/>
  <c r="AM186" i="11"/>
  <c r="AM258" i="11" s="1"/>
  <c r="AM330" i="11" s="1"/>
  <c r="AM194" i="11"/>
  <c r="AM266" i="11" s="1"/>
  <c r="AM338" i="11" s="1"/>
  <c r="AM202" i="11"/>
  <c r="AM274" i="11" s="1"/>
  <c r="AM346" i="11" s="1"/>
  <c r="AM210" i="11"/>
  <c r="AM282" i="11" s="1"/>
  <c r="AM354" i="11" s="1"/>
  <c r="AM218" i="11"/>
  <c r="AM290" i="11" s="1"/>
  <c r="AM362" i="11" s="1"/>
  <c r="AM226" i="11"/>
  <c r="AM298" i="11" s="1"/>
  <c r="AM370" i="11" s="1"/>
  <c r="AM234" i="11"/>
  <c r="AM306" i="11" s="1"/>
  <c r="AM378" i="11" s="1"/>
  <c r="AT17" i="36"/>
  <c r="AT89" i="36" s="1"/>
  <c r="AT389" i="36" s="1"/>
  <c r="AK17" i="36"/>
  <c r="AK89" i="36" s="1"/>
  <c r="AK173" i="36" s="1"/>
  <c r="BB17" i="36"/>
  <c r="BB89" i="36" s="1"/>
  <c r="AS17" i="36"/>
  <c r="AS89" i="36" s="1"/>
  <c r="AS389" i="36" s="1"/>
  <c r="AO17" i="36"/>
  <c r="AX17" i="36" s="1"/>
  <c r="AX89" i="36" s="1"/>
  <c r="AJ17" i="36"/>
  <c r="AJ89" i="36" s="1"/>
  <c r="AJ173" i="36" s="1"/>
  <c r="AJ245" i="36" s="1"/>
  <c r="AJ317" i="36" s="1"/>
  <c r="AJ389" i="36" s="1"/>
  <c r="BA17" i="36"/>
  <c r="BA89" i="36" s="1"/>
  <c r="AR17" i="36"/>
  <c r="AR89" i="36" s="1"/>
  <c r="AR389" i="36" s="1"/>
  <c r="AN17" i="36"/>
  <c r="AN89" i="36" s="1"/>
  <c r="AN173" i="36" s="1"/>
  <c r="AN245" i="36" s="1"/>
  <c r="AN317" i="36" s="1"/>
  <c r="AN389" i="36" s="1"/>
  <c r="AI17" i="36"/>
  <c r="AU17" i="36"/>
  <c r="AU89" i="36" s="1"/>
  <c r="AU389" i="36" s="1"/>
  <c r="AQ17" i="36"/>
  <c r="AQ89" i="36" s="1"/>
  <c r="AQ389" i="36" s="1"/>
  <c r="AL17" i="36"/>
  <c r="AL89" i="36" s="1"/>
  <c r="AL173" i="36" s="1"/>
  <c r="AL245" i="36" s="1"/>
  <c r="AL317" i="36" s="1"/>
  <c r="AL389" i="36" s="1"/>
  <c r="AH17" i="36"/>
  <c r="AH89" i="36" s="1"/>
  <c r="AH173" i="36" s="1"/>
  <c r="AH245" i="36" s="1"/>
  <c r="AH317" i="36" s="1"/>
  <c r="AH389" i="36" s="1"/>
  <c r="AU61" i="36"/>
  <c r="AU133" i="36" s="1"/>
  <c r="AU433" i="36" s="1"/>
  <c r="AQ61" i="36"/>
  <c r="AQ133" i="36" s="1"/>
  <c r="AQ433" i="36" s="1"/>
  <c r="AL61" i="36"/>
  <c r="AL133" i="36" s="1"/>
  <c r="AL217" i="36" s="1"/>
  <c r="AL289" i="36" s="1"/>
  <c r="AL361" i="36" s="1"/>
  <c r="AL433" i="36" s="1"/>
  <c r="AH61" i="36"/>
  <c r="AH133" i="36" s="1"/>
  <c r="AH217" i="36" s="1"/>
  <c r="AH289" i="36" s="1"/>
  <c r="AH361" i="36" s="1"/>
  <c r="AH433" i="36" s="1"/>
  <c r="AT61" i="36"/>
  <c r="AT133" i="36" s="1"/>
  <c r="AT433" i="36" s="1"/>
  <c r="AK61" i="36"/>
  <c r="AK133" i="36" s="1"/>
  <c r="AK217" i="36" s="1"/>
  <c r="BB61" i="36"/>
  <c r="BB133" i="36" s="1"/>
  <c r="AS61" i="36"/>
  <c r="AS133" i="36" s="1"/>
  <c r="AS433" i="36" s="1"/>
  <c r="AO61" i="36"/>
  <c r="AJ61" i="36"/>
  <c r="AJ133" i="36" s="1"/>
  <c r="AJ217" i="36" s="1"/>
  <c r="AJ289" i="36" s="1"/>
  <c r="AJ361" i="36" s="1"/>
  <c r="AJ433" i="36" s="1"/>
  <c r="BA61" i="36"/>
  <c r="BA133" i="36" s="1"/>
  <c r="AR61" i="36"/>
  <c r="AR133" i="36" s="1"/>
  <c r="AR433" i="36" s="1"/>
  <c r="AN61" i="36"/>
  <c r="AN133" i="36" s="1"/>
  <c r="AN217" i="36" s="1"/>
  <c r="AN289" i="36" s="1"/>
  <c r="AN361" i="36" s="1"/>
  <c r="AN433" i="36" s="1"/>
  <c r="AI61" i="36"/>
  <c r="AU53" i="36"/>
  <c r="AU125" i="36" s="1"/>
  <c r="AU425" i="36" s="1"/>
  <c r="AQ53" i="36"/>
  <c r="AQ125" i="36" s="1"/>
  <c r="AQ425" i="36" s="1"/>
  <c r="AL53" i="36"/>
  <c r="AL125" i="36" s="1"/>
  <c r="AL209" i="36" s="1"/>
  <c r="AL281" i="36" s="1"/>
  <c r="AL353" i="36" s="1"/>
  <c r="AL425" i="36" s="1"/>
  <c r="AH53" i="36"/>
  <c r="AH125" i="36" s="1"/>
  <c r="AH209" i="36" s="1"/>
  <c r="AH281" i="36" s="1"/>
  <c r="AH353" i="36" s="1"/>
  <c r="AH425" i="36" s="1"/>
  <c r="AT53" i="36"/>
  <c r="AT125" i="36" s="1"/>
  <c r="AT425" i="36" s="1"/>
  <c r="AK53" i="36"/>
  <c r="AK125" i="36" s="1"/>
  <c r="AK209" i="36" s="1"/>
  <c r="BB53" i="36"/>
  <c r="BB125" i="36" s="1"/>
  <c r="AS53" i="36"/>
  <c r="AS125" i="36" s="1"/>
  <c r="AS425" i="36" s="1"/>
  <c r="AO53" i="36"/>
  <c r="AJ53" i="36"/>
  <c r="AJ125" i="36" s="1"/>
  <c r="AJ209" i="36" s="1"/>
  <c r="AJ281" i="36" s="1"/>
  <c r="AJ353" i="36" s="1"/>
  <c r="AJ425" i="36" s="1"/>
  <c r="BA53" i="36"/>
  <c r="BA125" i="36" s="1"/>
  <c r="AR53" i="36"/>
  <c r="AR125" i="36" s="1"/>
  <c r="AR425" i="36" s="1"/>
  <c r="AN53" i="36"/>
  <c r="AN125" i="36" s="1"/>
  <c r="AN209" i="36" s="1"/>
  <c r="AN281" i="36" s="1"/>
  <c r="AN353" i="36" s="1"/>
  <c r="AN425" i="36" s="1"/>
  <c r="AI53" i="36"/>
  <c r="AU45" i="36"/>
  <c r="AU117" i="36" s="1"/>
  <c r="AU417" i="36" s="1"/>
  <c r="AQ45" i="36"/>
  <c r="AQ117" i="36" s="1"/>
  <c r="AQ417" i="36" s="1"/>
  <c r="AL45" i="36"/>
  <c r="AL117" i="36" s="1"/>
  <c r="AL201" i="36" s="1"/>
  <c r="AL273" i="36" s="1"/>
  <c r="AL345" i="36" s="1"/>
  <c r="AL417" i="36" s="1"/>
  <c r="AH45" i="36"/>
  <c r="AH117" i="36" s="1"/>
  <c r="AH201" i="36" s="1"/>
  <c r="AH273" i="36" s="1"/>
  <c r="AH345" i="36" s="1"/>
  <c r="AH417" i="36" s="1"/>
  <c r="AT45" i="36"/>
  <c r="AT117" i="36" s="1"/>
  <c r="AT417" i="36" s="1"/>
  <c r="AK45" i="36"/>
  <c r="AK117" i="36" s="1"/>
  <c r="AK201" i="36" s="1"/>
  <c r="BB45" i="36"/>
  <c r="BB117" i="36" s="1"/>
  <c r="AS45" i="36"/>
  <c r="AS117" i="36" s="1"/>
  <c r="AS417" i="36" s="1"/>
  <c r="AO45" i="36"/>
  <c r="AJ45" i="36"/>
  <c r="AJ117" i="36" s="1"/>
  <c r="AJ201" i="36" s="1"/>
  <c r="AJ273" i="36" s="1"/>
  <c r="AJ345" i="36" s="1"/>
  <c r="AJ417" i="36" s="1"/>
  <c r="BA45" i="36"/>
  <c r="BA117" i="36" s="1"/>
  <c r="AR45" i="36"/>
  <c r="AR117" i="36" s="1"/>
  <c r="AR417" i="36" s="1"/>
  <c r="AN45" i="36"/>
  <c r="AN117" i="36" s="1"/>
  <c r="AN201" i="36" s="1"/>
  <c r="AN273" i="36" s="1"/>
  <c r="AN345" i="36" s="1"/>
  <c r="AN417" i="36" s="1"/>
  <c r="AI45" i="36"/>
  <c r="AU37" i="36"/>
  <c r="AU109" i="36" s="1"/>
  <c r="AU409" i="36" s="1"/>
  <c r="AQ37" i="36"/>
  <c r="AQ109" i="36" s="1"/>
  <c r="AQ409" i="36" s="1"/>
  <c r="AL37" i="36"/>
  <c r="AL109" i="36" s="1"/>
  <c r="AL193" i="36" s="1"/>
  <c r="AL265" i="36" s="1"/>
  <c r="AL337" i="36" s="1"/>
  <c r="AL409" i="36" s="1"/>
  <c r="AH37" i="36"/>
  <c r="AH109" i="36" s="1"/>
  <c r="AH193" i="36" s="1"/>
  <c r="AH265" i="36" s="1"/>
  <c r="AH337" i="36" s="1"/>
  <c r="AH409" i="36" s="1"/>
  <c r="AT37" i="36"/>
  <c r="AT109" i="36" s="1"/>
  <c r="AT409" i="36" s="1"/>
  <c r="AK37" i="36"/>
  <c r="AK109" i="36" s="1"/>
  <c r="AK193" i="36" s="1"/>
  <c r="BB37" i="36"/>
  <c r="BB109" i="36" s="1"/>
  <c r="AS37" i="36"/>
  <c r="AS109" i="36" s="1"/>
  <c r="AS409" i="36" s="1"/>
  <c r="AO37" i="36"/>
  <c r="AJ37" i="36"/>
  <c r="AJ109" i="36" s="1"/>
  <c r="AJ193" i="36" s="1"/>
  <c r="AJ265" i="36" s="1"/>
  <c r="AJ337" i="36" s="1"/>
  <c r="AJ409" i="36" s="1"/>
  <c r="BA37" i="36"/>
  <c r="BA109" i="36" s="1"/>
  <c r="AR37" i="36"/>
  <c r="AR109" i="36" s="1"/>
  <c r="AR409" i="36" s="1"/>
  <c r="AN37" i="36"/>
  <c r="AN109" i="36" s="1"/>
  <c r="AN193" i="36" s="1"/>
  <c r="AN265" i="36" s="1"/>
  <c r="AN337" i="36" s="1"/>
  <c r="AN409" i="36" s="1"/>
  <c r="AI37" i="36"/>
  <c r="AU29" i="36"/>
  <c r="AU101" i="36" s="1"/>
  <c r="AU401" i="36" s="1"/>
  <c r="AQ29" i="36"/>
  <c r="AQ101" i="36" s="1"/>
  <c r="AQ401" i="36" s="1"/>
  <c r="AL29" i="36"/>
  <c r="AL101" i="36" s="1"/>
  <c r="AL185" i="36" s="1"/>
  <c r="AL257" i="36" s="1"/>
  <c r="AL329" i="36" s="1"/>
  <c r="AL401" i="36" s="1"/>
  <c r="AH29" i="36"/>
  <c r="AH101" i="36" s="1"/>
  <c r="AH185" i="36" s="1"/>
  <c r="AH257" i="36" s="1"/>
  <c r="AH329" i="36" s="1"/>
  <c r="AH401" i="36" s="1"/>
  <c r="AT29" i="36"/>
  <c r="AT101" i="36" s="1"/>
  <c r="AT401" i="36" s="1"/>
  <c r="AK29" i="36"/>
  <c r="AK101" i="36" s="1"/>
  <c r="AK185" i="36" s="1"/>
  <c r="BB29" i="36"/>
  <c r="BB101" i="36" s="1"/>
  <c r="AS29" i="36"/>
  <c r="AS101" i="36" s="1"/>
  <c r="AS401" i="36" s="1"/>
  <c r="AO29" i="36"/>
  <c r="AJ29" i="36"/>
  <c r="AJ101" i="36" s="1"/>
  <c r="AJ185" i="36" s="1"/>
  <c r="AJ257" i="36" s="1"/>
  <c r="AJ329" i="36" s="1"/>
  <c r="AJ401" i="36" s="1"/>
  <c r="BA29" i="36"/>
  <c r="BA101" i="36" s="1"/>
  <c r="AR29" i="36"/>
  <c r="AR101" i="36" s="1"/>
  <c r="AR401" i="36" s="1"/>
  <c r="AN29" i="36"/>
  <c r="AN101" i="36" s="1"/>
  <c r="AN185" i="36" s="1"/>
  <c r="AN257" i="36" s="1"/>
  <c r="AN329" i="36" s="1"/>
  <c r="AN401" i="36" s="1"/>
  <c r="AI29" i="36"/>
  <c r="AH170" i="11"/>
  <c r="AH242" i="11" s="1"/>
  <c r="AH314" i="11" s="1"/>
  <c r="AH386" i="11" s="1"/>
  <c r="AM170" i="11"/>
  <c r="AM242" i="11" s="1"/>
  <c r="AM314" i="11" s="1"/>
  <c r="AM224" i="11"/>
  <c r="AM296" i="11" s="1"/>
  <c r="AM368" i="11" s="1"/>
  <c r="AM232" i="11"/>
  <c r="AM304" i="11" s="1"/>
  <c r="AM376" i="11" s="1"/>
  <c r="AM240" i="11"/>
  <c r="AM312" i="11" s="1"/>
  <c r="AM384" i="11" s="1"/>
  <c r="AH174" i="11"/>
  <c r="AH246" i="11" s="1"/>
  <c r="AH318" i="11" s="1"/>
  <c r="AH390" i="11" s="1"/>
  <c r="AM174" i="11"/>
  <c r="AM246" i="11" s="1"/>
  <c r="AM318" i="11" s="1"/>
  <c r="AM180" i="11"/>
  <c r="AM252" i="11" s="1"/>
  <c r="AM324" i="11" s="1"/>
  <c r="AH180" i="11"/>
  <c r="AH252" i="11" s="1"/>
  <c r="AH324" i="11" s="1"/>
  <c r="AH396" i="11" s="1"/>
  <c r="AM188" i="11"/>
  <c r="AM260" i="11" s="1"/>
  <c r="AM332" i="11" s="1"/>
  <c r="AM204" i="11"/>
  <c r="AM276" i="11" s="1"/>
  <c r="AM348" i="11" s="1"/>
  <c r="AM212" i="11"/>
  <c r="AM284" i="11" s="1"/>
  <c r="AM356" i="11" s="1"/>
  <c r="AM220" i="11"/>
  <c r="AM292" i="11" s="1"/>
  <c r="AM364" i="11" s="1"/>
  <c r="AM228" i="11"/>
  <c r="AM300" i="11" s="1"/>
  <c r="AM372" i="11" s="1"/>
  <c r="AM236" i="11"/>
  <c r="AM308" i="11" s="1"/>
  <c r="AM380" i="11" s="1"/>
  <c r="AQ46" i="35" l="1"/>
  <c r="BD62" i="35"/>
  <c r="BC32" i="35"/>
  <c r="BE44" i="35"/>
  <c r="DS4" i="35"/>
  <c r="BE31" i="35"/>
  <c r="DU4" i="35"/>
  <c r="BE61" i="35"/>
  <c r="BD57" i="35"/>
  <c r="DS7" i="35"/>
  <c r="AO69" i="35"/>
  <c r="AQ19" i="35"/>
  <c r="DF26" i="35"/>
  <c r="BC30" i="35"/>
  <c r="BE62" i="35"/>
  <c r="DU49" i="35"/>
  <c r="DG69" i="35"/>
  <c r="BC31" i="35"/>
  <c r="BE32" i="35"/>
  <c r="BE14" i="35"/>
  <c r="BD21" i="35"/>
  <c r="BC57" i="35"/>
  <c r="AP29" i="35"/>
  <c r="BC62" i="35"/>
  <c r="AQ29" i="35"/>
  <c r="AO23" i="35"/>
  <c r="BD44" i="35"/>
  <c r="DG26" i="35"/>
  <c r="AP10" i="35"/>
  <c r="DS49" i="35"/>
  <c r="DF69" i="35"/>
  <c r="BD22" i="35"/>
  <c r="BE23" i="35"/>
  <c r="BC23" i="35"/>
  <c r="BC26" i="35"/>
  <c r="BE20" i="35"/>
  <c r="DT61" i="35"/>
  <c r="BC65" i="35"/>
  <c r="BE8" i="35"/>
  <c r="BD33" i="35"/>
  <c r="AQ69" i="35"/>
  <c r="AO25" i="35"/>
  <c r="AP69" i="35"/>
  <c r="AQ25" i="35"/>
  <c r="AP25" i="35"/>
  <c r="BC20" i="35"/>
  <c r="BD20" i="35"/>
  <c r="AP23" i="35"/>
  <c r="BE26" i="35"/>
  <c r="BD26" i="35"/>
  <c r="AP66" i="35"/>
  <c r="DT59" i="35"/>
  <c r="DS66" i="35"/>
  <c r="DT7" i="35"/>
  <c r="BD42" i="35"/>
  <c r="AQ34" i="35"/>
  <c r="AP24" i="35"/>
  <c r="AO18" i="35"/>
  <c r="DG62" i="35"/>
  <c r="DE50" i="35"/>
  <c r="DU66" i="35"/>
  <c r="BC15" i="35"/>
  <c r="AQ38" i="35"/>
  <c r="AO38" i="35"/>
  <c r="BD16" i="35"/>
  <c r="AQ66" i="35"/>
  <c r="DU31" i="35"/>
  <c r="AQ20" i="35"/>
  <c r="BD15" i="35"/>
  <c r="BE42" i="35"/>
  <c r="AO54" i="35"/>
  <c r="BD31" i="35"/>
  <c r="DS31" i="35"/>
  <c r="BD32" i="35"/>
  <c r="DS59" i="35"/>
  <c r="AQ18" i="35"/>
  <c r="BE21" i="35"/>
  <c r="BC22" i="35"/>
  <c r="AQ54" i="35"/>
  <c r="AO24" i="35"/>
  <c r="AQ24" i="35"/>
  <c r="BE22" i="35"/>
  <c r="AP67" i="35"/>
  <c r="DF28" i="35"/>
  <c r="BD58" i="35"/>
  <c r="DG73" i="35"/>
  <c r="DS12" i="35"/>
  <c r="AO45" i="35"/>
  <c r="DU41" i="35"/>
  <c r="DE46" i="35"/>
  <c r="BD49" i="35"/>
  <c r="BD11" i="35"/>
  <c r="AQ55" i="35"/>
  <c r="DS39" i="35"/>
  <c r="DT12" i="35"/>
  <c r="BC11" i="35"/>
  <c r="BE50" i="35"/>
  <c r="DU12" i="35"/>
  <c r="AP46" i="35"/>
  <c r="DF62" i="35"/>
  <c r="BD50" i="35"/>
  <c r="BC50" i="35"/>
  <c r="AP71" i="35"/>
  <c r="BD34" i="35"/>
  <c r="BE7" i="35"/>
  <c r="BE58" i="35"/>
  <c r="BD53" i="35"/>
  <c r="BC58" i="35"/>
  <c r="BE47" i="35"/>
  <c r="AO46" i="35"/>
  <c r="DT40" i="35"/>
  <c r="DS40" i="35"/>
  <c r="DU40" i="35"/>
  <c r="DU45" i="35"/>
  <c r="DF73" i="35"/>
  <c r="DE24" i="35"/>
  <c r="DU39" i="35"/>
  <c r="DG41" i="35"/>
  <c r="DF41" i="35"/>
  <c r="DE62" i="35"/>
  <c r="DU62" i="35"/>
  <c r="BC45" i="35"/>
  <c r="BE43" i="35"/>
  <c r="DE58" i="35"/>
  <c r="AP20" i="35"/>
  <c r="AQ35" i="35"/>
  <c r="DT66" i="35"/>
  <c r="DT53" i="35"/>
  <c r="AO35" i="35"/>
  <c r="DS45" i="35"/>
  <c r="DT45" i="35"/>
  <c r="AQ71" i="35"/>
  <c r="DF58" i="35"/>
  <c r="DT17" i="35"/>
  <c r="DU42" i="35"/>
  <c r="AP38" i="35"/>
  <c r="BC61" i="35"/>
  <c r="BD65" i="35"/>
  <c r="DE28" i="35"/>
  <c r="DE26" i="35"/>
  <c r="AQ17" i="35"/>
  <c r="BE15" i="35"/>
  <c r="AO66" i="35"/>
  <c r="BC14" i="35"/>
  <c r="BD30" i="35"/>
  <c r="AP45" i="35"/>
  <c r="DS62" i="35"/>
  <c r="DF46" i="35"/>
  <c r="BC16" i="35"/>
  <c r="AQ51" i="35"/>
  <c r="BE57" i="35"/>
  <c r="AO19" i="35"/>
  <c r="DS61" i="35"/>
  <c r="AP18" i="35"/>
  <c r="DS17" i="35"/>
  <c r="DU55" i="35"/>
  <c r="DE19" i="35"/>
  <c r="BC8" i="35"/>
  <c r="BD43" i="35"/>
  <c r="BE33" i="35"/>
  <c r="BD14" i="35"/>
  <c r="DT62" i="35"/>
  <c r="DU61" i="35"/>
  <c r="AQ45" i="35"/>
  <c r="AP19" i="35"/>
  <c r="DT19" i="35"/>
  <c r="DU11" i="35"/>
  <c r="DU25" i="35"/>
  <c r="BC68" i="35"/>
  <c r="BD39" i="35"/>
  <c r="BE64" i="35"/>
  <c r="AP65" i="35"/>
  <c r="AQ26" i="35"/>
  <c r="AQ62" i="35"/>
  <c r="BC33" i="35"/>
  <c r="DT36" i="35"/>
  <c r="DT16" i="35"/>
  <c r="DS42" i="35"/>
  <c r="BE16" i="35"/>
  <c r="BD61" i="35"/>
  <c r="BE30" i="35"/>
  <c r="DG28" i="35"/>
  <c r="DG46" i="35"/>
  <c r="DE31" i="35"/>
  <c r="AQ70" i="35"/>
  <c r="BE53" i="35"/>
  <c r="BD63" i="35"/>
  <c r="DT23" i="35"/>
  <c r="AQ27" i="35"/>
  <c r="BD19" i="35"/>
  <c r="DS10" i="35"/>
  <c r="AP26" i="35"/>
  <c r="BC18" i="35"/>
  <c r="DT58" i="35"/>
  <c r="DE42" i="35"/>
  <c r="DF63" i="35"/>
  <c r="BD24" i="35"/>
  <c r="BE27" i="35"/>
  <c r="DF71" i="35"/>
  <c r="AO52" i="35"/>
  <c r="AP34" i="35"/>
  <c r="BE37" i="35"/>
  <c r="DT49" i="35"/>
  <c r="DE69" i="35"/>
  <c r="DG74" i="35"/>
  <c r="DU36" i="35"/>
  <c r="DU65" i="35"/>
  <c r="DF47" i="35"/>
  <c r="DT18" i="35"/>
  <c r="DG37" i="35"/>
  <c r="AP63" i="35"/>
  <c r="BD13" i="35"/>
  <c r="AO20" i="35"/>
  <c r="DS19" i="35"/>
  <c r="DT25" i="35"/>
  <c r="DG65" i="35"/>
  <c r="BE56" i="35"/>
  <c r="AO65" i="35"/>
  <c r="AO61" i="35"/>
  <c r="BE29" i="35"/>
  <c r="AP44" i="35"/>
  <c r="DT31" i="35"/>
  <c r="DE55" i="35"/>
  <c r="BC52" i="35"/>
  <c r="BE59" i="35"/>
  <c r="DE39" i="35"/>
  <c r="DS13" i="35"/>
  <c r="AO32" i="35"/>
  <c r="AQ7" i="35"/>
  <c r="BC40" i="35"/>
  <c r="BC17" i="35"/>
  <c r="BC37" i="35"/>
  <c r="DF32" i="35"/>
  <c r="DE57" i="35"/>
  <c r="DU27" i="35"/>
  <c r="DG50" i="35"/>
  <c r="AP54" i="35"/>
  <c r="BE48" i="35"/>
  <c r="BC34" i="35"/>
  <c r="AQ28" i="35"/>
  <c r="AO56" i="35"/>
  <c r="AO60" i="35"/>
  <c r="AQ23" i="35"/>
  <c r="AO37" i="35"/>
  <c r="BD48" i="35"/>
  <c r="BC56" i="35"/>
  <c r="BD68" i="35"/>
  <c r="BE40" i="35"/>
  <c r="BE39" i="35"/>
  <c r="BD47" i="35"/>
  <c r="BC19" i="35"/>
  <c r="BD37" i="35"/>
  <c r="BD64" i="35"/>
  <c r="BD17" i="35"/>
  <c r="DF39" i="35"/>
  <c r="DU19" i="35"/>
  <c r="DT13" i="35"/>
  <c r="DT28" i="35"/>
  <c r="DT27" i="35"/>
  <c r="AP51" i="35"/>
  <c r="AP55" i="35"/>
  <c r="AP27" i="35"/>
  <c r="AO26" i="35"/>
  <c r="AP28" i="35"/>
  <c r="AO10" i="35"/>
  <c r="DF14" i="35"/>
  <c r="DS20" i="35"/>
  <c r="DF16" i="35"/>
  <c r="DU9" i="35"/>
  <c r="DE9" i="35"/>
  <c r="BC55" i="35"/>
  <c r="BE72" i="35"/>
  <c r="AQ31" i="35"/>
  <c r="BC69" i="35"/>
  <c r="BE66" i="35"/>
  <c r="BE18" i="35"/>
  <c r="BC48" i="35"/>
  <c r="BD56" i="35"/>
  <c r="BE63" i="35"/>
  <c r="BD40" i="35"/>
  <c r="BC47" i="35"/>
  <c r="BE19" i="35"/>
  <c r="BC64" i="35"/>
  <c r="BE17" i="35"/>
  <c r="DS25" i="35"/>
  <c r="DS28" i="35"/>
  <c r="DT10" i="35"/>
  <c r="AO57" i="35"/>
  <c r="AO51" i="35"/>
  <c r="AO55" i="35"/>
  <c r="AO27" i="35"/>
  <c r="AP11" i="35"/>
  <c r="AO62" i="35"/>
  <c r="AO28" i="35"/>
  <c r="DF67" i="35"/>
  <c r="DU58" i="35"/>
  <c r="DG57" i="35"/>
  <c r="DS44" i="35"/>
  <c r="DF56" i="35"/>
  <c r="AP57" i="35"/>
  <c r="BD73" i="35"/>
  <c r="AQ11" i="35"/>
  <c r="AQ60" i="35"/>
  <c r="AO36" i="35"/>
  <c r="BD38" i="35"/>
  <c r="BC63" i="35"/>
  <c r="DT11" i="35"/>
  <c r="DU10" i="35"/>
  <c r="AQ65" i="35"/>
  <c r="AP62" i="35"/>
  <c r="DF52" i="35"/>
  <c r="DT43" i="35"/>
  <c r="BE65" i="35"/>
  <c r="BC38" i="35"/>
  <c r="BC49" i="35"/>
  <c r="BE34" i="35"/>
  <c r="DF50" i="35"/>
  <c r="DU16" i="35"/>
  <c r="DS11" i="35"/>
  <c r="DS36" i="35"/>
  <c r="AP7" i="35"/>
  <c r="AO29" i="35"/>
  <c r="AQ37" i="35"/>
  <c r="BE41" i="35"/>
  <c r="BE38" i="35"/>
  <c r="BE49" i="35"/>
  <c r="DS16" i="35"/>
  <c r="AO7" i="35"/>
  <c r="AQ61" i="35"/>
  <c r="AQ56" i="35"/>
  <c r="AQ32" i="35"/>
  <c r="AQ52" i="35"/>
  <c r="AP37" i="35"/>
  <c r="DE8" i="35"/>
  <c r="BC41" i="35"/>
  <c r="BE68" i="35"/>
  <c r="BC39" i="35"/>
  <c r="DG39" i="35"/>
  <c r="DU13" i="35"/>
  <c r="DS27" i="35"/>
  <c r="AP61" i="35"/>
  <c r="AP56" i="35"/>
  <c r="AP60" i="35"/>
  <c r="AP32" i="35"/>
  <c r="AP52" i="35"/>
  <c r="DE40" i="35"/>
  <c r="BD41" i="35"/>
  <c r="DU28" i="35"/>
  <c r="DG10" i="35"/>
  <c r="BD10" i="35"/>
  <c r="DG61" i="35"/>
  <c r="BC9" i="35"/>
  <c r="BD36" i="35"/>
  <c r="BC72" i="35"/>
  <c r="AQ43" i="35"/>
  <c r="BD12" i="35"/>
  <c r="BE13" i="35"/>
  <c r="BC25" i="35"/>
  <c r="BE11" i="35"/>
  <c r="BC24" i="35"/>
  <c r="BC42" i="35"/>
  <c r="DF57" i="35"/>
  <c r="DE56" i="35"/>
  <c r="DU59" i="35"/>
  <c r="DS58" i="35"/>
  <c r="DF18" i="35"/>
  <c r="DE64" i="35"/>
  <c r="DE68" i="35"/>
  <c r="AO71" i="35"/>
  <c r="AO11" i="35"/>
  <c r="AP70" i="35"/>
  <c r="BC12" i="35"/>
  <c r="BC13" i="35"/>
  <c r="BD25" i="35"/>
  <c r="BE24" i="35"/>
  <c r="DG56" i="35"/>
  <c r="DG43" i="35"/>
  <c r="DT30" i="35"/>
  <c r="DG64" i="35"/>
  <c r="DE63" i="35"/>
  <c r="DG68" i="35"/>
  <c r="AO50" i="35"/>
  <c r="AO70" i="35"/>
  <c r="BE12" i="35"/>
  <c r="BD69" i="35"/>
  <c r="BD27" i="35"/>
  <c r="BC74" i="35"/>
  <c r="BE25" i="35"/>
  <c r="DF43" i="35"/>
  <c r="DS30" i="35"/>
  <c r="DG42" i="35"/>
  <c r="DT44" i="35"/>
  <c r="DE11" i="35"/>
  <c r="DF64" i="35"/>
  <c r="DG63" i="35"/>
  <c r="DF68" i="35"/>
  <c r="AQ50" i="35"/>
  <c r="AQ49" i="35"/>
  <c r="BC27" i="35"/>
  <c r="BE74" i="35"/>
  <c r="BD46" i="35"/>
  <c r="BE73" i="35"/>
  <c r="DS55" i="35"/>
  <c r="DG16" i="35"/>
  <c r="DE43" i="35"/>
  <c r="DU30" i="35"/>
  <c r="DF42" i="35"/>
  <c r="DU44" i="35"/>
  <c r="DG11" i="35"/>
  <c r="AP50" i="35"/>
  <c r="AP49" i="35"/>
  <c r="AQ36" i="35"/>
  <c r="BC43" i="35"/>
  <c r="BD74" i="35"/>
  <c r="BC53" i="35"/>
  <c r="BC73" i="35"/>
  <c r="BD8" i="35"/>
  <c r="DT55" i="35"/>
  <c r="DE67" i="35"/>
  <c r="DU18" i="35"/>
  <c r="DG9" i="35"/>
  <c r="DU17" i="35"/>
  <c r="DF11" i="35"/>
  <c r="AQ57" i="35"/>
  <c r="AP36" i="35"/>
  <c r="DS18" i="35"/>
  <c r="DE47" i="35"/>
  <c r="AP35" i="35"/>
  <c r="DS51" i="35"/>
  <c r="DT37" i="35"/>
  <c r="DS74" i="35"/>
  <c r="DT9" i="35"/>
  <c r="DS46" i="35"/>
  <c r="DF13" i="35"/>
  <c r="DU63" i="35"/>
  <c r="AQ39" i="35"/>
  <c r="AP48" i="35"/>
  <c r="AQ63" i="35"/>
  <c r="BC28" i="35"/>
  <c r="BE67" i="35"/>
  <c r="BE9" i="35"/>
  <c r="AQ44" i="35"/>
  <c r="BC59" i="35"/>
  <c r="BD35" i="35"/>
  <c r="AP42" i="35"/>
  <c r="DF35" i="35"/>
  <c r="DF65" i="35"/>
  <c r="DT71" i="35"/>
  <c r="DG30" i="35"/>
  <c r="AP14" i="35"/>
  <c r="DT72" i="35"/>
  <c r="AO9" i="35"/>
  <c r="DG49" i="35"/>
  <c r="BD29" i="35"/>
  <c r="BE51" i="35"/>
  <c r="BE69" i="35"/>
  <c r="BD66" i="35"/>
  <c r="BC10" i="35"/>
  <c r="BC46" i="35"/>
  <c r="BD59" i="35"/>
  <c r="BE36" i="35"/>
  <c r="BD72" i="35"/>
  <c r="DS9" i="35"/>
  <c r="DE54" i="35"/>
  <c r="DF9" i="35"/>
  <c r="DU37" i="35"/>
  <c r="DF10" i="35"/>
  <c r="AQ41" i="35"/>
  <c r="AO63" i="35"/>
  <c r="AQ40" i="35"/>
  <c r="AO44" i="35"/>
  <c r="DT47" i="35"/>
  <c r="DG23" i="35"/>
  <c r="DF19" i="35"/>
  <c r="BC7" i="35"/>
  <c r="BD51" i="35"/>
  <c r="BC60" i="35"/>
  <c r="BC66" i="35"/>
  <c r="BE10" i="35"/>
  <c r="BC70" i="35"/>
  <c r="BC36" i="35"/>
  <c r="BC67" i="35"/>
  <c r="DG54" i="35"/>
  <c r="DF55" i="35"/>
  <c r="DS37" i="35"/>
  <c r="DF25" i="35"/>
  <c r="DG24" i="35"/>
  <c r="DE12" i="35"/>
  <c r="DE10" i="35"/>
  <c r="AP41" i="35"/>
  <c r="AP40" i="35"/>
  <c r="AP39" i="35"/>
  <c r="DT32" i="35"/>
  <c r="DF5" i="35"/>
  <c r="DE45" i="35"/>
  <c r="AQ59" i="35"/>
  <c r="BD7" i="35"/>
  <c r="BC51" i="35"/>
  <c r="BD60" i="35"/>
  <c r="BE70" i="35"/>
  <c r="BD67" i="35"/>
  <c r="DT64" i="35"/>
  <c r="DF54" i="35"/>
  <c r="DG55" i="35"/>
  <c r="DG13" i="35"/>
  <c r="DG25" i="35"/>
  <c r="DT63" i="35"/>
  <c r="DF24" i="35"/>
  <c r="DU50" i="35"/>
  <c r="DF12" i="35"/>
  <c r="AO30" i="35"/>
  <c r="AO41" i="35"/>
  <c r="AO42" i="35"/>
  <c r="AO40" i="35"/>
  <c r="AO39" i="35"/>
  <c r="DT67" i="35"/>
  <c r="BD54" i="35"/>
  <c r="BE60" i="35"/>
  <c r="BE35" i="35"/>
  <c r="BD70" i="35"/>
  <c r="DS73" i="35"/>
  <c r="DS64" i="35"/>
  <c r="DE13" i="35"/>
  <c r="DE25" i="35"/>
  <c r="DS63" i="35"/>
  <c r="DT50" i="35"/>
  <c r="DG12" i="35"/>
  <c r="AQ30" i="35"/>
  <c r="AQ42" i="35"/>
  <c r="AP47" i="35"/>
  <c r="DG59" i="35"/>
  <c r="BC71" i="35"/>
  <c r="BE54" i="35"/>
  <c r="BE55" i="35"/>
  <c r="BC35" i="35"/>
  <c r="BE52" i="35"/>
  <c r="BE28" i="35"/>
  <c r="BE45" i="35"/>
  <c r="DU64" i="35"/>
  <c r="DT65" i="35"/>
  <c r="DU51" i="35"/>
  <c r="DS50" i="35"/>
  <c r="AO48" i="35"/>
  <c r="AP30" i="35"/>
  <c r="AO47" i="35"/>
  <c r="AP31" i="35"/>
  <c r="DS29" i="35"/>
  <c r="BE71" i="35"/>
  <c r="BC54" i="35"/>
  <c r="BD55" i="35"/>
  <c r="BD52" i="35"/>
  <c r="BD28" i="35"/>
  <c r="BD9" i="35"/>
  <c r="BD45" i="35"/>
  <c r="DE16" i="35"/>
  <c r="DS65" i="35"/>
  <c r="DG18" i="35"/>
  <c r="DT51" i="35"/>
  <c r="DG47" i="35"/>
  <c r="AP43" i="35"/>
  <c r="AQ47" i="35"/>
  <c r="AO31" i="35"/>
  <c r="DU38" i="35"/>
  <c r="BD71" i="35"/>
  <c r="BC29" i="35"/>
  <c r="BE46" i="35"/>
  <c r="DE18" i="35"/>
  <c r="AO43" i="35"/>
  <c r="DU73" i="35"/>
  <c r="DE59" i="35"/>
  <c r="DU29" i="35"/>
  <c r="DT29" i="35"/>
  <c r="DE61" i="35"/>
  <c r="DF61" i="35"/>
  <c r="DE65" i="35"/>
  <c r="DG44" i="35"/>
  <c r="DF44" i="35"/>
  <c r="DE44" i="35"/>
  <c r="DU46" i="35"/>
  <c r="DG19" i="35"/>
  <c r="DT42" i="35"/>
  <c r="DT46" i="35"/>
  <c r="DE60" i="35"/>
  <c r="DF60" i="35"/>
  <c r="DT73" i="35"/>
  <c r="DG48" i="35"/>
  <c r="DF48" i="35"/>
  <c r="DE48" i="35"/>
  <c r="DT38" i="35"/>
  <c r="DS38" i="35"/>
  <c r="DF49" i="35"/>
  <c r="DE49" i="35"/>
  <c r="DG60" i="35"/>
  <c r="AO33" i="35"/>
  <c r="DF59" i="35"/>
  <c r="AO58" i="35"/>
  <c r="AQ58" i="35"/>
  <c r="AP58" i="35"/>
  <c r="DF8" i="35"/>
  <c r="AO14" i="35"/>
  <c r="AQ14" i="35"/>
  <c r="AP15" i="35"/>
  <c r="AO15" i="35"/>
  <c r="AQ15" i="35"/>
  <c r="AQ68" i="35"/>
  <c r="AO68" i="35"/>
  <c r="AP16" i="35"/>
  <c r="AP68" i="35"/>
  <c r="AQ48" i="35"/>
  <c r="AP59" i="35"/>
  <c r="AO59" i="35"/>
  <c r="DS21" i="35"/>
  <c r="DT68" i="35"/>
  <c r="DT21" i="35"/>
  <c r="DU21" i="35"/>
  <c r="DU74" i="35"/>
  <c r="DU68" i="35"/>
  <c r="DS68" i="35"/>
  <c r="DU20" i="35"/>
  <c r="DT8" i="35"/>
  <c r="DG36" i="35"/>
  <c r="DE36" i="35"/>
  <c r="DF36" i="35"/>
  <c r="DS47" i="35"/>
  <c r="DS72" i="35"/>
  <c r="DU72" i="35"/>
  <c r="AO67" i="35"/>
  <c r="DT20" i="35"/>
  <c r="DU47" i="35"/>
  <c r="DS67" i="35"/>
  <c r="DS53" i="35"/>
  <c r="DU53" i="35"/>
  <c r="DU67" i="35"/>
  <c r="DT39" i="35"/>
  <c r="DE71" i="35"/>
  <c r="AP8" i="35"/>
  <c r="DG71" i="35"/>
  <c r="AO8" i="35"/>
  <c r="DF7" i="35"/>
  <c r="AQ67" i="35"/>
  <c r="DE7" i="35"/>
  <c r="DG7" i="35"/>
  <c r="DG22" i="35"/>
  <c r="DE22" i="35"/>
  <c r="DG8" i="35"/>
  <c r="DF22" i="35"/>
  <c r="DT74" i="35"/>
  <c r="DE74" i="35"/>
  <c r="AQ9" i="35"/>
  <c r="DG15" i="35"/>
  <c r="DE14" i="35"/>
  <c r="DF74" i="35"/>
  <c r="AP9" i="35"/>
  <c r="DE15" i="35"/>
  <c r="DG14" i="35"/>
  <c r="DF15" i="35"/>
  <c r="DS32" i="35"/>
  <c r="DU32" i="35"/>
  <c r="DE70" i="35"/>
  <c r="DF23" i="35"/>
  <c r="DG70" i="35"/>
  <c r="DE23" i="35"/>
  <c r="DF70" i="35"/>
  <c r="DS43" i="35"/>
  <c r="DU43" i="35"/>
  <c r="DG58" i="35"/>
  <c r="DF66" i="35"/>
  <c r="DT26" i="35"/>
  <c r="DG53" i="35"/>
  <c r="DF34" i="35"/>
  <c r="DS34" i="35"/>
  <c r="DT6" i="35"/>
  <c r="DF27" i="35"/>
  <c r="DT60" i="35"/>
  <c r="DS52" i="35"/>
  <c r="DF72" i="35"/>
  <c r="DU52" i="35"/>
  <c r="DT52" i="35"/>
  <c r="DS6" i="35"/>
  <c r="DU6" i="35"/>
  <c r="DE53" i="35"/>
  <c r="DG67" i="35"/>
  <c r="DS60" i="35"/>
  <c r="DU60" i="35"/>
  <c r="DE52" i="35"/>
  <c r="DF53" i="35"/>
  <c r="AO74" i="35"/>
  <c r="AQ74" i="35"/>
  <c r="DE21" i="35"/>
  <c r="DU5" i="35"/>
  <c r="AO53" i="35"/>
  <c r="DF37" i="35"/>
  <c r="DU24" i="35"/>
  <c r="DG6" i="35"/>
  <c r="DF45" i="35"/>
  <c r="BE4" i="35"/>
  <c r="BD4" i="35"/>
  <c r="DS15" i="35"/>
  <c r="DT57" i="35"/>
  <c r="DS26" i="35"/>
  <c r="AP64" i="35"/>
  <c r="DF51" i="35"/>
  <c r="AQ6" i="35"/>
  <c r="AO12" i="35"/>
  <c r="DG35" i="35"/>
  <c r="DS54" i="35"/>
  <c r="BC6" i="35"/>
  <c r="AQ16" i="35"/>
  <c r="DF40" i="35"/>
  <c r="DU7" i="35"/>
  <c r="DE35" i="35"/>
  <c r="DE73" i="35"/>
  <c r="DU26" i="35"/>
  <c r="DE37" i="35"/>
  <c r="DF6" i="35"/>
  <c r="DE72" i="35"/>
  <c r="DG72" i="35"/>
  <c r="DG45" i="35"/>
  <c r="DS8" i="35"/>
  <c r="DU8" i="35"/>
  <c r="DF31" i="35"/>
  <c r="DF20" i="35"/>
  <c r="DU35" i="35"/>
  <c r="DG33" i="35"/>
  <c r="DG20" i="35"/>
  <c r="DS35" i="35"/>
  <c r="DE20" i="35"/>
  <c r="DT35" i="35"/>
  <c r="DS14" i="35"/>
  <c r="DU14" i="35"/>
  <c r="DT14" i="35"/>
  <c r="DU71" i="35"/>
  <c r="DS71" i="35"/>
  <c r="DT56" i="35"/>
  <c r="DS56" i="35"/>
  <c r="DU56" i="35"/>
  <c r="DU70" i="35"/>
  <c r="DE66" i="35"/>
  <c r="DS70" i="35"/>
  <c r="DG66" i="35"/>
  <c r="DF21" i="35"/>
  <c r="DT70" i="35"/>
  <c r="DG21" i="35"/>
  <c r="DU23" i="35"/>
  <c r="DS23" i="35"/>
  <c r="DU34" i="35"/>
  <c r="DG51" i="35"/>
  <c r="DE27" i="35"/>
  <c r="DE32" i="35"/>
  <c r="DG27" i="35"/>
  <c r="DG32" i="35"/>
  <c r="DE33" i="35"/>
  <c r="DG31" i="35"/>
  <c r="DU22" i="35"/>
  <c r="DF33" i="35"/>
  <c r="DT22" i="35"/>
  <c r="DS22" i="35"/>
  <c r="DG52" i="35"/>
  <c r="DT34" i="35"/>
  <c r="DS57" i="35"/>
  <c r="DU57" i="35"/>
  <c r="DE51" i="35"/>
  <c r="DS5" i="35"/>
  <c r="DT5" i="35"/>
  <c r="DU33" i="35"/>
  <c r="DT24" i="35"/>
  <c r="DS24" i="35"/>
  <c r="AO34" i="35"/>
  <c r="AO64" i="35"/>
  <c r="AQ64" i="35"/>
  <c r="AQ53" i="35"/>
  <c r="AQ33" i="35"/>
  <c r="AP53" i="35"/>
  <c r="AP33" i="35"/>
  <c r="AQ73" i="35"/>
  <c r="DG34" i="35"/>
  <c r="DE34" i="35"/>
  <c r="AP5" i="35"/>
  <c r="DT15" i="35"/>
  <c r="DS48" i="35"/>
  <c r="DG38" i="35"/>
  <c r="DU15" i="35"/>
  <c r="DS69" i="35"/>
  <c r="AO17" i="35"/>
  <c r="AP6" i="35"/>
  <c r="AO6" i="35"/>
  <c r="DT41" i="35"/>
  <c r="DG5" i="35"/>
  <c r="DT33" i="35"/>
  <c r="DS33" i="35"/>
  <c r="DG40" i="35"/>
  <c r="DE6" i="35"/>
  <c r="DU54" i="35"/>
  <c r="DT54" i="35"/>
  <c r="AP4" i="35"/>
  <c r="AQ13" i="35"/>
  <c r="AP13" i="35"/>
  <c r="AO4" i="35"/>
  <c r="AO13" i="35"/>
  <c r="AO22" i="35"/>
  <c r="BD5" i="35"/>
  <c r="AQ22" i="35"/>
  <c r="AP22" i="35"/>
  <c r="AQ21" i="35"/>
  <c r="AP21" i="35"/>
  <c r="AQ12" i="35"/>
  <c r="AP12" i="35"/>
  <c r="AO72" i="35"/>
  <c r="BD6" i="35"/>
  <c r="AP73" i="35"/>
  <c r="AQ72" i="35"/>
  <c r="BE6" i="35"/>
  <c r="AO73" i="35"/>
  <c r="AP72" i="35"/>
  <c r="AQ5" i="35"/>
  <c r="AO5" i="35"/>
  <c r="AP17" i="35"/>
  <c r="BE5" i="35"/>
  <c r="BC5" i="35"/>
  <c r="DT48" i="35"/>
  <c r="DU48" i="35"/>
  <c r="DE29" i="35"/>
  <c r="DF38" i="35"/>
  <c r="DF29" i="35"/>
  <c r="DE38" i="35"/>
  <c r="DG29" i="35"/>
  <c r="DF30" i="35"/>
  <c r="DE30" i="35"/>
  <c r="DG4" i="35"/>
  <c r="DF4" i="35"/>
  <c r="DE4" i="35"/>
  <c r="DU69" i="35"/>
  <c r="DT69" i="35"/>
  <c r="DE17" i="35"/>
  <c r="DS41" i="35"/>
  <c r="DG17" i="35"/>
  <c r="DE5" i="35"/>
  <c r="CK5" i="35"/>
  <c r="CM6" i="35"/>
  <c r="CL5" i="35"/>
  <c r="CL6" i="35"/>
  <c r="CL4" i="35"/>
  <c r="CM5" i="35"/>
  <c r="CM4" i="35"/>
  <c r="CK6" i="35"/>
  <c r="BW4" i="35"/>
  <c r="BX5" i="35"/>
  <c r="BY6" i="35"/>
  <c r="BW6" i="35"/>
  <c r="BX4" i="35"/>
  <c r="BY5" i="35"/>
  <c r="BX6" i="35"/>
  <c r="BW5" i="35"/>
  <c r="V31" i="35"/>
  <c r="W30" i="35"/>
  <c r="V30" i="35"/>
  <c r="U30" i="35"/>
  <c r="H27" i="35"/>
  <c r="G27" i="35"/>
  <c r="I27" i="35"/>
  <c r="V18" i="35"/>
  <c r="W18" i="35"/>
  <c r="U18" i="35"/>
  <c r="G15" i="35"/>
  <c r="H15" i="35"/>
  <c r="I15" i="35"/>
  <c r="U7" i="35"/>
  <c r="U6" i="35"/>
  <c r="W6" i="35"/>
  <c r="V6" i="35"/>
  <c r="G73" i="35"/>
  <c r="I73" i="35"/>
  <c r="H73" i="35"/>
  <c r="V17" i="35"/>
  <c r="W17" i="35"/>
  <c r="U17" i="35"/>
  <c r="H10" i="35"/>
  <c r="I10" i="35"/>
  <c r="G10" i="35"/>
  <c r="U59" i="35"/>
  <c r="V59" i="35"/>
  <c r="W59" i="35"/>
  <c r="H56" i="35"/>
  <c r="G56" i="35"/>
  <c r="I56" i="35"/>
  <c r="V44" i="35"/>
  <c r="W44" i="35"/>
  <c r="U44" i="35"/>
  <c r="H41" i="35"/>
  <c r="G41" i="35"/>
  <c r="I41" i="35"/>
  <c r="V32" i="35"/>
  <c r="W32" i="35"/>
  <c r="U32" i="35"/>
  <c r="G29" i="35"/>
  <c r="H29" i="35"/>
  <c r="I29" i="35"/>
  <c r="V70" i="35"/>
  <c r="U70" i="35"/>
  <c r="W70" i="35"/>
  <c r="H55" i="35"/>
  <c r="I55" i="35"/>
  <c r="G55" i="35"/>
  <c r="U23" i="35"/>
  <c r="W23" i="35"/>
  <c r="V23" i="35"/>
  <c r="H8" i="35"/>
  <c r="I8" i="35"/>
  <c r="G8" i="35"/>
  <c r="U5" i="35"/>
  <c r="V5" i="35"/>
  <c r="W5" i="35"/>
  <c r="G72" i="35"/>
  <c r="H72" i="35"/>
  <c r="I72" i="35"/>
  <c r="U63" i="35"/>
  <c r="W63" i="35"/>
  <c r="V63" i="35"/>
  <c r="H60" i="35"/>
  <c r="I60" i="35"/>
  <c r="G60" i="35"/>
  <c r="V48" i="35"/>
  <c r="W48" i="35"/>
  <c r="U48" i="35"/>
  <c r="H45" i="35"/>
  <c r="I45" i="35"/>
  <c r="G45" i="35"/>
  <c r="V4" i="35"/>
  <c r="U4" i="35"/>
  <c r="W4" i="35"/>
  <c r="G71" i="35"/>
  <c r="H71" i="35"/>
  <c r="I71" i="35"/>
  <c r="V39" i="35"/>
  <c r="W39" i="35"/>
  <c r="U39" i="35"/>
  <c r="I24" i="35"/>
  <c r="G24" i="35"/>
  <c r="H24" i="35"/>
  <c r="U11" i="35"/>
  <c r="V11" i="35"/>
  <c r="W11" i="35"/>
  <c r="I12" i="35"/>
  <c r="H12" i="35"/>
  <c r="G12" i="35"/>
  <c r="V69" i="35"/>
  <c r="U69" i="35"/>
  <c r="W69" i="35"/>
  <c r="I66" i="35"/>
  <c r="H66" i="35"/>
  <c r="G66" i="35"/>
  <c r="V57" i="35"/>
  <c r="W57" i="35"/>
  <c r="U57" i="35"/>
  <c r="G35" i="35"/>
  <c r="H35" i="35"/>
  <c r="I35" i="35"/>
  <c r="W68" i="35"/>
  <c r="V68" i="35"/>
  <c r="U68" i="35"/>
  <c r="G61" i="35"/>
  <c r="I61" i="35"/>
  <c r="H61" i="35"/>
  <c r="W37" i="35"/>
  <c r="V37" i="35"/>
  <c r="U37" i="35"/>
  <c r="G30" i="35"/>
  <c r="I30" i="35"/>
  <c r="H30" i="35"/>
  <c r="W25" i="35"/>
  <c r="U25" i="35"/>
  <c r="V25" i="35"/>
  <c r="H18" i="35"/>
  <c r="G18" i="35"/>
  <c r="I18" i="35"/>
  <c r="W13" i="35"/>
  <c r="U13" i="35"/>
  <c r="I6" i="35"/>
  <c r="H6" i="35"/>
  <c r="G6" i="35"/>
  <c r="V36" i="35"/>
  <c r="W36" i="35"/>
  <c r="U36" i="35"/>
  <c r="G17" i="35"/>
  <c r="I17" i="35"/>
  <c r="H17" i="35"/>
  <c r="U74" i="35"/>
  <c r="W74" i="35"/>
  <c r="V74" i="35"/>
  <c r="I59" i="35"/>
  <c r="G59" i="35"/>
  <c r="H59" i="35"/>
  <c r="W43" i="35"/>
  <c r="V43" i="35"/>
  <c r="U43" i="35"/>
  <c r="H44" i="35"/>
  <c r="G44" i="35"/>
  <c r="I44" i="35"/>
  <c r="U31" i="35"/>
  <c r="W31" i="35"/>
  <c r="I32" i="35"/>
  <c r="G32" i="35"/>
  <c r="H32" i="35"/>
  <c r="U54" i="35"/>
  <c r="V54" i="35"/>
  <c r="W54" i="35"/>
  <c r="G70" i="35"/>
  <c r="H70" i="35"/>
  <c r="I70" i="35"/>
  <c r="V26" i="35"/>
  <c r="W26" i="35"/>
  <c r="U26" i="35"/>
  <c r="I23" i="35"/>
  <c r="G23" i="35"/>
  <c r="H23" i="35"/>
  <c r="H5" i="35"/>
  <c r="I5" i="35"/>
  <c r="G5" i="35"/>
  <c r="U62" i="35"/>
  <c r="V62" i="35"/>
  <c r="W62" i="35"/>
  <c r="G63" i="35"/>
  <c r="I63" i="35"/>
  <c r="H63" i="35"/>
  <c r="W47" i="35"/>
  <c r="U47" i="35"/>
  <c r="G48" i="35"/>
  <c r="I48" i="35"/>
  <c r="H48" i="35"/>
  <c r="W19" i="35"/>
  <c r="U19" i="35"/>
  <c r="V19" i="35"/>
  <c r="H4" i="35"/>
  <c r="G4" i="35"/>
  <c r="I4" i="35"/>
  <c r="W42" i="35"/>
  <c r="V42" i="35"/>
  <c r="U42" i="35"/>
  <c r="G39" i="35"/>
  <c r="H39" i="35"/>
  <c r="I39" i="35"/>
  <c r="V14" i="35"/>
  <c r="W14" i="35"/>
  <c r="U14" i="35"/>
  <c r="I11" i="35"/>
  <c r="G11" i="35"/>
  <c r="H11" i="35"/>
  <c r="W53" i="35"/>
  <c r="V53" i="35"/>
  <c r="U53" i="35"/>
  <c r="G69" i="35"/>
  <c r="I69" i="35"/>
  <c r="H69" i="35"/>
  <c r="U64" i="35"/>
  <c r="W64" i="35"/>
  <c r="V64" i="35"/>
  <c r="I57" i="35"/>
  <c r="H57" i="35"/>
  <c r="G57" i="35"/>
  <c r="V52" i="35"/>
  <c r="U52" i="35"/>
  <c r="G68" i="35"/>
  <c r="H68" i="35"/>
  <c r="I68" i="35"/>
  <c r="W40" i="35"/>
  <c r="V40" i="35"/>
  <c r="U40" i="35"/>
  <c r="H37" i="35"/>
  <c r="G37" i="35"/>
  <c r="I37" i="35"/>
  <c r="V28" i="35"/>
  <c r="W28" i="35"/>
  <c r="U28" i="35"/>
  <c r="I25" i="35"/>
  <c r="G25" i="35"/>
  <c r="H25" i="35"/>
  <c r="W16" i="35"/>
  <c r="V16" i="35"/>
  <c r="I13" i="35"/>
  <c r="G13" i="35"/>
  <c r="H13" i="35"/>
  <c r="W52" i="35"/>
  <c r="U51" i="35"/>
  <c r="W51" i="35"/>
  <c r="V51" i="35"/>
  <c r="G36" i="35"/>
  <c r="I36" i="35"/>
  <c r="H36" i="35"/>
  <c r="W7" i="35"/>
  <c r="V7" i="35"/>
  <c r="G74" i="35"/>
  <c r="H74" i="35"/>
  <c r="I74" i="35"/>
  <c r="V47" i="35"/>
  <c r="V46" i="35"/>
  <c r="W46" i="35"/>
  <c r="U46" i="35"/>
  <c r="I43" i="35"/>
  <c r="H43" i="35"/>
  <c r="G43" i="35"/>
  <c r="V34" i="35"/>
  <c r="U34" i="35"/>
  <c r="W34" i="35"/>
  <c r="G31" i="35"/>
  <c r="I31" i="35"/>
  <c r="H31" i="35"/>
  <c r="W22" i="35"/>
  <c r="V22" i="35"/>
  <c r="U22" i="35"/>
  <c r="H54" i="35"/>
  <c r="I54" i="35"/>
  <c r="G54" i="35"/>
  <c r="U33" i="35"/>
  <c r="V33" i="35"/>
  <c r="W33" i="35"/>
  <c r="G26" i="35"/>
  <c r="H26" i="35"/>
  <c r="I26" i="35"/>
  <c r="W65" i="35"/>
  <c r="U65" i="35"/>
  <c r="V65" i="35"/>
  <c r="G62" i="35"/>
  <c r="I62" i="35"/>
  <c r="H62" i="35"/>
  <c r="W50" i="35"/>
  <c r="U50" i="35"/>
  <c r="V50" i="35"/>
  <c r="H47" i="35"/>
  <c r="G47" i="35"/>
  <c r="I47" i="35"/>
  <c r="W38" i="35"/>
  <c r="U38" i="35"/>
  <c r="V38" i="35"/>
  <c r="G19" i="35"/>
  <c r="I19" i="35"/>
  <c r="H19" i="35"/>
  <c r="W49" i="35"/>
  <c r="V49" i="35"/>
  <c r="U49" i="35"/>
  <c r="I42" i="35"/>
  <c r="H42" i="35"/>
  <c r="G42" i="35"/>
  <c r="V21" i="35"/>
  <c r="W21" i="35"/>
  <c r="I14" i="35"/>
  <c r="H14" i="35"/>
  <c r="G14" i="35"/>
  <c r="W9" i="35"/>
  <c r="U9" i="35"/>
  <c r="V9" i="35"/>
  <c r="G53" i="35"/>
  <c r="H53" i="35"/>
  <c r="I53" i="35"/>
  <c r="U67" i="35"/>
  <c r="W67" i="35"/>
  <c r="V67" i="35"/>
  <c r="H64" i="35"/>
  <c r="I64" i="35"/>
  <c r="G64" i="35"/>
  <c r="U21" i="35"/>
  <c r="U20" i="35"/>
  <c r="W20" i="35"/>
  <c r="V20" i="35"/>
  <c r="G52" i="35"/>
  <c r="I52" i="35"/>
  <c r="H52" i="35"/>
  <c r="U58" i="35"/>
  <c r="V58" i="35"/>
  <c r="W58" i="35"/>
  <c r="I40" i="35"/>
  <c r="G40" i="35"/>
  <c r="H40" i="35"/>
  <c r="U27" i="35"/>
  <c r="W27" i="35"/>
  <c r="V27" i="35"/>
  <c r="H28" i="35"/>
  <c r="I28" i="35"/>
  <c r="G28" i="35"/>
  <c r="U16" i="35"/>
  <c r="W15" i="35"/>
  <c r="U15" i="35"/>
  <c r="V15" i="35"/>
  <c r="H16" i="35"/>
  <c r="G16" i="35"/>
  <c r="I16" i="35"/>
  <c r="U73" i="35"/>
  <c r="V73" i="35"/>
  <c r="W73" i="35"/>
  <c r="G51" i="35"/>
  <c r="H51" i="35"/>
  <c r="I51" i="35"/>
  <c r="W10" i="35"/>
  <c r="V10" i="35"/>
  <c r="U10" i="35"/>
  <c r="H7" i="35"/>
  <c r="I7" i="35"/>
  <c r="G7" i="35"/>
  <c r="U56" i="35"/>
  <c r="V56" i="35"/>
  <c r="W56" i="35"/>
  <c r="I46" i="35"/>
  <c r="G46" i="35"/>
  <c r="H46" i="35"/>
  <c r="V41" i="35"/>
  <c r="W41" i="35"/>
  <c r="U41" i="35"/>
  <c r="H34" i="35"/>
  <c r="I34" i="35"/>
  <c r="G34" i="35"/>
  <c r="V29" i="35"/>
  <c r="W29" i="35"/>
  <c r="U29" i="35"/>
  <c r="H22" i="35"/>
  <c r="G22" i="35"/>
  <c r="I22" i="35"/>
  <c r="V55" i="35"/>
  <c r="U55" i="35"/>
  <c r="W55" i="35"/>
  <c r="G33" i="35"/>
  <c r="I33" i="35"/>
  <c r="H33" i="35"/>
  <c r="W8" i="35"/>
  <c r="U8" i="35"/>
  <c r="V8" i="35"/>
  <c r="U72" i="35"/>
  <c r="W72" i="35"/>
  <c r="V72" i="35"/>
  <c r="G65" i="35"/>
  <c r="I65" i="35"/>
  <c r="H65" i="35"/>
  <c r="W60" i="35"/>
  <c r="V60" i="35"/>
  <c r="U60" i="35"/>
  <c r="I50" i="35"/>
  <c r="H50" i="35"/>
  <c r="G50" i="35"/>
  <c r="U45" i="35"/>
  <c r="V45" i="35"/>
  <c r="W45" i="35"/>
  <c r="H38" i="35"/>
  <c r="G38" i="35"/>
  <c r="I38" i="35"/>
  <c r="U71" i="35"/>
  <c r="W71" i="35"/>
  <c r="V71" i="35"/>
  <c r="G49" i="35"/>
  <c r="I49" i="35"/>
  <c r="H49" i="35"/>
  <c r="V24" i="35"/>
  <c r="U24" i="35"/>
  <c r="W24" i="35"/>
  <c r="I21" i="35"/>
  <c r="H21" i="35"/>
  <c r="G21" i="35"/>
  <c r="V13" i="35"/>
  <c r="V12" i="35"/>
  <c r="U12" i="35"/>
  <c r="W12" i="35"/>
  <c r="H9" i="35"/>
  <c r="G9" i="35"/>
  <c r="I9" i="35"/>
  <c r="U66" i="35"/>
  <c r="W66" i="35"/>
  <c r="V66" i="35"/>
  <c r="H67" i="35"/>
  <c r="G67" i="35"/>
  <c r="I67" i="35"/>
  <c r="V35" i="35"/>
  <c r="W35" i="35"/>
  <c r="U35" i="35"/>
  <c r="H20" i="35"/>
  <c r="I20" i="35"/>
  <c r="G20" i="35"/>
  <c r="V61" i="35"/>
  <c r="U61" i="35"/>
  <c r="W61" i="35"/>
  <c r="G58" i="35"/>
  <c r="I58" i="35"/>
  <c r="H58" i="35"/>
  <c r="AJ244" i="38"/>
  <c r="AJ316" i="38" s="1"/>
  <c r="AJ388" i="38" s="1"/>
  <c r="AJ266" i="38"/>
  <c r="AJ338" i="38" s="1"/>
  <c r="AJ410" i="38" s="1"/>
  <c r="AJ282" i="38"/>
  <c r="AJ354" i="38" s="1"/>
  <c r="AJ426" i="38" s="1"/>
  <c r="AJ298" i="38"/>
  <c r="AJ370" i="38" s="1"/>
  <c r="AJ442" i="38" s="1"/>
  <c r="AJ305" i="38"/>
  <c r="AJ377" i="38" s="1"/>
  <c r="AJ449" i="38" s="1"/>
  <c r="AJ303" i="38"/>
  <c r="AJ375" i="38" s="1"/>
  <c r="AJ447" i="38" s="1"/>
  <c r="AJ254" i="38"/>
  <c r="AJ326" i="38" s="1"/>
  <c r="AJ398" i="38" s="1"/>
  <c r="AJ270" i="38"/>
  <c r="AJ342" i="38" s="1"/>
  <c r="AJ414" i="38" s="1"/>
  <c r="AJ286" i="38"/>
  <c r="AJ358" i="38" s="1"/>
  <c r="AJ430" i="38" s="1"/>
  <c r="AJ245" i="38"/>
  <c r="AJ317" i="38" s="1"/>
  <c r="AJ389" i="38" s="1"/>
  <c r="AJ243" i="38"/>
  <c r="AJ315" i="38" s="1"/>
  <c r="AJ387" i="38" s="1"/>
  <c r="AJ310" i="38"/>
  <c r="AJ382" i="38" s="1"/>
  <c r="AJ454" i="38" s="1"/>
  <c r="AJ263" i="38"/>
  <c r="AJ335" i="38" s="1"/>
  <c r="AJ407" i="38" s="1"/>
  <c r="AJ279" i="38"/>
  <c r="AJ351" i="38" s="1"/>
  <c r="AJ423" i="38" s="1"/>
  <c r="AJ295" i="38"/>
  <c r="AJ367" i="38" s="1"/>
  <c r="AJ439" i="38" s="1"/>
  <c r="AJ265" i="38"/>
  <c r="AJ337" i="38" s="1"/>
  <c r="AJ409" i="38" s="1"/>
  <c r="AJ281" i="38"/>
  <c r="AJ353" i="38" s="1"/>
  <c r="AJ425" i="38" s="1"/>
  <c r="AJ297" i="38"/>
  <c r="AJ369" i="38" s="1"/>
  <c r="AJ441" i="38" s="1"/>
  <c r="AJ260" i="38"/>
  <c r="AJ332" i="38" s="1"/>
  <c r="AJ404" i="38" s="1"/>
  <c r="AJ276" i="38"/>
  <c r="AJ348" i="38" s="1"/>
  <c r="AJ420" i="38" s="1"/>
  <c r="AJ292" i="38"/>
  <c r="AJ364" i="38" s="1"/>
  <c r="AJ436" i="38" s="1"/>
  <c r="AJ250" i="38"/>
  <c r="AJ322" i="38" s="1"/>
  <c r="AJ394" i="38" s="1"/>
  <c r="AJ248" i="38"/>
  <c r="AJ320" i="38" s="1"/>
  <c r="AJ392" i="38" s="1"/>
  <c r="AJ267" i="38"/>
  <c r="AJ339" i="38" s="1"/>
  <c r="AJ411" i="38" s="1"/>
  <c r="AJ283" i="38"/>
  <c r="AJ355" i="38" s="1"/>
  <c r="AJ427" i="38" s="1"/>
  <c r="AJ299" i="38"/>
  <c r="AJ371" i="38" s="1"/>
  <c r="AJ443" i="38" s="1"/>
  <c r="AJ307" i="38"/>
  <c r="AJ379" i="38" s="1"/>
  <c r="AJ451" i="38" s="1"/>
  <c r="AJ264" i="38"/>
  <c r="AJ336" i="38" s="1"/>
  <c r="AJ408" i="38" s="1"/>
  <c r="AJ280" i="38"/>
  <c r="AJ352" i="38" s="1"/>
  <c r="AJ424" i="38" s="1"/>
  <c r="AJ261" i="38"/>
  <c r="AJ333" i="38" s="1"/>
  <c r="AJ405" i="38" s="1"/>
  <c r="AJ277" i="38"/>
  <c r="AJ349" i="38" s="1"/>
  <c r="AJ421" i="38" s="1"/>
  <c r="AJ293" i="38"/>
  <c r="AJ365" i="38" s="1"/>
  <c r="AJ437" i="38" s="1"/>
  <c r="AJ300" i="38"/>
  <c r="AJ372" i="38" s="1"/>
  <c r="AJ444" i="38" s="1"/>
  <c r="AJ251" i="38"/>
  <c r="AJ323" i="38" s="1"/>
  <c r="AJ395" i="38" s="1"/>
  <c r="AJ312" i="38"/>
  <c r="AJ384" i="38" s="1"/>
  <c r="AJ456" i="38" s="1"/>
  <c r="AJ302" i="38"/>
  <c r="AJ374" i="38" s="1"/>
  <c r="AJ446" i="38" s="1"/>
  <c r="AJ301" i="38"/>
  <c r="AJ373" i="38" s="1"/>
  <c r="AJ445" i="38" s="1"/>
  <c r="AJ258" i="38"/>
  <c r="AJ330" i="38" s="1"/>
  <c r="AJ402" i="38" s="1"/>
  <c r="AJ274" i="38"/>
  <c r="AJ346" i="38" s="1"/>
  <c r="AJ418" i="38" s="1"/>
  <c r="AJ290" i="38"/>
  <c r="AJ362" i="38" s="1"/>
  <c r="AJ434" i="38" s="1"/>
  <c r="AJ242" i="38"/>
  <c r="AJ314" i="38" s="1"/>
  <c r="AJ386" i="38" s="1"/>
  <c r="AJ306" i="38"/>
  <c r="AJ378" i="38" s="1"/>
  <c r="AJ450" i="38" s="1"/>
  <c r="AJ262" i="38"/>
  <c r="AJ334" i="38" s="1"/>
  <c r="AJ406" i="38" s="1"/>
  <c r="AJ278" i="38"/>
  <c r="AJ350" i="38" s="1"/>
  <c r="AJ422" i="38" s="1"/>
  <c r="AJ294" i="38"/>
  <c r="AJ366" i="38" s="1"/>
  <c r="AJ438" i="38" s="1"/>
  <c r="AJ255" i="38"/>
  <c r="AJ327" i="38" s="1"/>
  <c r="AJ399" i="38" s="1"/>
  <c r="AJ271" i="38"/>
  <c r="AJ343" i="38" s="1"/>
  <c r="AJ415" i="38" s="1"/>
  <c r="AJ287" i="38"/>
  <c r="AJ359" i="38" s="1"/>
  <c r="AJ431" i="38" s="1"/>
  <c r="AJ249" i="38"/>
  <c r="AJ321" i="38" s="1"/>
  <c r="AJ393" i="38" s="1"/>
  <c r="AJ247" i="38"/>
  <c r="AJ319" i="38" s="1"/>
  <c r="AJ391" i="38" s="1"/>
  <c r="AJ311" i="38"/>
  <c r="AJ383" i="38" s="1"/>
  <c r="AJ455" i="38" s="1"/>
  <c r="AJ257" i="38"/>
  <c r="AJ329" i="38" s="1"/>
  <c r="AJ401" i="38" s="1"/>
  <c r="AJ273" i="38"/>
  <c r="AJ345" i="38" s="1"/>
  <c r="AJ417" i="38" s="1"/>
  <c r="AJ289" i="38"/>
  <c r="AJ361" i="38" s="1"/>
  <c r="AJ433" i="38" s="1"/>
  <c r="AJ304" i="38"/>
  <c r="AJ376" i="38" s="1"/>
  <c r="AJ448" i="38" s="1"/>
  <c r="AJ252" i="38"/>
  <c r="AJ324" i="38" s="1"/>
  <c r="AJ396" i="38" s="1"/>
  <c r="AJ268" i="38"/>
  <c r="AJ340" i="38" s="1"/>
  <c r="AJ412" i="38" s="1"/>
  <c r="AJ284" i="38"/>
  <c r="AJ356" i="38" s="1"/>
  <c r="AJ428" i="38" s="1"/>
  <c r="AJ259" i="38"/>
  <c r="AJ331" i="38" s="1"/>
  <c r="AJ403" i="38" s="1"/>
  <c r="AJ275" i="38"/>
  <c r="AJ347" i="38" s="1"/>
  <c r="AJ419" i="38" s="1"/>
  <c r="AJ291" i="38"/>
  <c r="AJ363" i="38" s="1"/>
  <c r="AJ435" i="38" s="1"/>
  <c r="AJ246" i="38"/>
  <c r="AJ318" i="38" s="1"/>
  <c r="AJ390" i="38" s="1"/>
  <c r="AJ256" i="38"/>
  <c r="AJ328" i="38" s="1"/>
  <c r="AJ400" i="38" s="1"/>
  <c r="AJ272" i="38"/>
  <c r="AJ344" i="38" s="1"/>
  <c r="AJ416" i="38" s="1"/>
  <c r="AJ288" i="38"/>
  <c r="AJ360" i="38" s="1"/>
  <c r="AJ432" i="38" s="1"/>
  <c r="AJ253" i="38"/>
  <c r="AJ325" i="38" s="1"/>
  <c r="AJ397" i="38" s="1"/>
  <c r="AJ269" i="38"/>
  <c r="AJ341" i="38" s="1"/>
  <c r="AJ413" i="38" s="1"/>
  <c r="AJ285" i="38"/>
  <c r="AJ357" i="38" s="1"/>
  <c r="AJ429" i="38" s="1"/>
  <c r="AJ309" i="38"/>
  <c r="AJ381" i="38" s="1"/>
  <c r="AJ453" i="38" s="1"/>
  <c r="AJ296" i="38"/>
  <c r="AJ368" i="38" s="1"/>
  <c r="AJ440" i="38" s="1"/>
  <c r="AJ308" i="38"/>
  <c r="AJ380" i="38" s="1"/>
  <c r="AJ452" i="38" s="1"/>
  <c r="BW73" i="35"/>
  <c r="BX73" i="35"/>
  <c r="BY73" i="35"/>
  <c r="BW45" i="35"/>
  <c r="BX45" i="35"/>
  <c r="BY45" i="35"/>
  <c r="BW17" i="35"/>
  <c r="BY17" i="35"/>
  <c r="BX17" i="35"/>
  <c r="BW66" i="35"/>
  <c r="BX66" i="35"/>
  <c r="BY66" i="35"/>
  <c r="BX35" i="35"/>
  <c r="BW35" i="35"/>
  <c r="BY35" i="35"/>
  <c r="BY32" i="35"/>
  <c r="BX32" i="35"/>
  <c r="BW32" i="35"/>
  <c r="BX64" i="35"/>
  <c r="BW64" i="35"/>
  <c r="BY64" i="35"/>
  <c r="CL8" i="35"/>
  <c r="CK8" i="35"/>
  <c r="CM8" i="35"/>
  <c r="CK7" i="35"/>
  <c r="CL7" i="35"/>
  <c r="CM7" i="35"/>
  <c r="CM29" i="35"/>
  <c r="CL29" i="35"/>
  <c r="CK29" i="35"/>
  <c r="CL30" i="35"/>
  <c r="CK30" i="35"/>
  <c r="CM30" i="35"/>
  <c r="CM35" i="35"/>
  <c r="CL35" i="35"/>
  <c r="CK35" i="35"/>
  <c r="CK72" i="35"/>
  <c r="CL72" i="35"/>
  <c r="CM72" i="35"/>
  <c r="CM16" i="35"/>
  <c r="CL16" i="35"/>
  <c r="CK16" i="35"/>
  <c r="CM59" i="35"/>
  <c r="CK59" i="35"/>
  <c r="CL59" i="35"/>
  <c r="BW65" i="35"/>
  <c r="BX65" i="35"/>
  <c r="BY65" i="35"/>
  <c r="BW69" i="35"/>
  <c r="BX69" i="35"/>
  <c r="BY69" i="35"/>
  <c r="BY25" i="35"/>
  <c r="BX25" i="35"/>
  <c r="BW25" i="35"/>
  <c r="BX38" i="35"/>
  <c r="BW38" i="35"/>
  <c r="BY38" i="35"/>
  <c r="BW71" i="35"/>
  <c r="BX71" i="35"/>
  <c r="BY71" i="35"/>
  <c r="BY55" i="35"/>
  <c r="BW55" i="35"/>
  <c r="BX55" i="35"/>
  <c r="BY15" i="35"/>
  <c r="BW15" i="35"/>
  <c r="BX15" i="35"/>
  <c r="BY56" i="35"/>
  <c r="BX56" i="35"/>
  <c r="BW56" i="35"/>
  <c r="BX74" i="35"/>
  <c r="BY74" i="35"/>
  <c r="BW74" i="35"/>
  <c r="BW62" i="35"/>
  <c r="BY62" i="35"/>
  <c r="BX62" i="35"/>
  <c r="BW54" i="35"/>
  <c r="BX54" i="35"/>
  <c r="BY54" i="35"/>
  <c r="BW26" i="35"/>
  <c r="BY26" i="35"/>
  <c r="BX26" i="35"/>
  <c r="BW49" i="35"/>
  <c r="BY49" i="35"/>
  <c r="BX49" i="35"/>
  <c r="BY9" i="35"/>
  <c r="BW9" i="35"/>
  <c r="BX9" i="35"/>
  <c r="BX52" i="35"/>
  <c r="BY52" i="35"/>
  <c r="BW52" i="35"/>
  <c r="BY50" i="35"/>
  <c r="BX50" i="35"/>
  <c r="BW50" i="35"/>
  <c r="BW21" i="35"/>
  <c r="BX21" i="35"/>
  <c r="BY21" i="35"/>
  <c r="CK20" i="35"/>
  <c r="CL20" i="35"/>
  <c r="CM20" i="35"/>
  <c r="CK22" i="35"/>
  <c r="CL22" i="35"/>
  <c r="CM22" i="35"/>
  <c r="CL11" i="35"/>
  <c r="CM11" i="35"/>
  <c r="CK11" i="35"/>
  <c r="CL34" i="35"/>
  <c r="CK34" i="35"/>
  <c r="CM34" i="35"/>
  <c r="CK33" i="35"/>
  <c r="CM33" i="35"/>
  <c r="CL33" i="35"/>
  <c r="CL69" i="35"/>
  <c r="CM69" i="35"/>
  <c r="CK69" i="35"/>
  <c r="CL68" i="35"/>
  <c r="CK68" i="35"/>
  <c r="CM68" i="35"/>
  <c r="CL73" i="35"/>
  <c r="CM73" i="35"/>
  <c r="CK73" i="35"/>
  <c r="CM58" i="35"/>
  <c r="CL58" i="35"/>
  <c r="CK58" i="35"/>
  <c r="BY10" i="35"/>
  <c r="BW10" i="35"/>
  <c r="BX10" i="35"/>
  <c r="BX8" i="35"/>
  <c r="BW8" i="35"/>
  <c r="BY8" i="35"/>
  <c r="BY34" i="35"/>
  <c r="BX34" i="35"/>
  <c r="BW34" i="35"/>
  <c r="BX20" i="35"/>
  <c r="BY20" i="35"/>
  <c r="BW20" i="35"/>
  <c r="BY46" i="35"/>
  <c r="BW46" i="35"/>
  <c r="BX46" i="35"/>
  <c r="BX63" i="35"/>
  <c r="BW63" i="35"/>
  <c r="BY63" i="35"/>
  <c r="BY23" i="35"/>
  <c r="BX23" i="35"/>
  <c r="BW23" i="35"/>
  <c r="BW7" i="35"/>
  <c r="BX7" i="35"/>
  <c r="BY7" i="35"/>
  <c r="BY18" i="35"/>
  <c r="BX18" i="35"/>
  <c r="BW18" i="35"/>
  <c r="CK26" i="35"/>
  <c r="CM26" i="35"/>
  <c r="CL26" i="35"/>
  <c r="CL62" i="35"/>
  <c r="CM62" i="35"/>
  <c r="CK62" i="35"/>
  <c r="CK39" i="35"/>
  <c r="CL39" i="35"/>
  <c r="CM39" i="35"/>
  <c r="CL12" i="35"/>
  <c r="CM12" i="35"/>
  <c r="CK12" i="35"/>
  <c r="CM10" i="35"/>
  <c r="CL10" i="35"/>
  <c r="CK10" i="35"/>
  <c r="CK64" i="35"/>
  <c r="CM64" i="35"/>
  <c r="CL64" i="35"/>
  <c r="CL66" i="35"/>
  <c r="CM66" i="35"/>
  <c r="CK66" i="35"/>
  <c r="CK51" i="35"/>
  <c r="CM51" i="35"/>
  <c r="CL51" i="35"/>
  <c r="CL61" i="35"/>
  <c r="CK61" i="35"/>
  <c r="CM61" i="35"/>
  <c r="CL21" i="35"/>
  <c r="CK21" i="35"/>
  <c r="CM21" i="35"/>
  <c r="CK56" i="35"/>
  <c r="CM56" i="35"/>
  <c r="CL56" i="35"/>
  <c r="CK54" i="35"/>
  <c r="CL54" i="35"/>
  <c r="CM54" i="35"/>
  <c r="CK71" i="35"/>
  <c r="CL71" i="35"/>
  <c r="CM71" i="35"/>
  <c r="CM9" i="35"/>
  <c r="CK9" i="35"/>
  <c r="CL9" i="35"/>
  <c r="CK44" i="35"/>
  <c r="CL44" i="35"/>
  <c r="CM44" i="35"/>
  <c r="CM46" i="35"/>
  <c r="CK46" i="35"/>
  <c r="CL46" i="35"/>
  <c r="CK74" i="35"/>
  <c r="CM74" i="35"/>
  <c r="CL74" i="35"/>
  <c r="BX68" i="35"/>
  <c r="BW68" i="35"/>
  <c r="BY68" i="35"/>
  <c r="BY67" i="35"/>
  <c r="BW67" i="35"/>
  <c r="BX67" i="35"/>
  <c r="BX28" i="35"/>
  <c r="BW28" i="35"/>
  <c r="BY28" i="35"/>
  <c r="BY53" i="35"/>
  <c r="BX53" i="35"/>
  <c r="BW53" i="35"/>
  <c r="BX59" i="35"/>
  <c r="BW59" i="35"/>
  <c r="BY59" i="35"/>
  <c r="BY44" i="35"/>
  <c r="BW44" i="35"/>
  <c r="BX44" i="35"/>
  <c r="BW19" i="35"/>
  <c r="BY19" i="35"/>
  <c r="BX19" i="35"/>
  <c r="BW41" i="35"/>
  <c r="BX41" i="35"/>
  <c r="BY41" i="35"/>
  <c r="BW30" i="35"/>
  <c r="BX30" i="35"/>
  <c r="BY30" i="35"/>
  <c r="CM19" i="35"/>
  <c r="CK19" i="35"/>
  <c r="CL19" i="35"/>
  <c r="CL38" i="35"/>
  <c r="CK38" i="35"/>
  <c r="CM38" i="35"/>
  <c r="CL25" i="35"/>
  <c r="CK25" i="35"/>
  <c r="CM25" i="35"/>
  <c r="CL13" i="35"/>
  <c r="CK13" i="35"/>
  <c r="CM13" i="35"/>
  <c r="CL43" i="35"/>
  <c r="CK43" i="35"/>
  <c r="CM43" i="35"/>
  <c r="CL23" i="35"/>
  <c r="CM23" i="35"/>
  <c r="CK23" i="35"/>
  <c r="CK45" i="35"/>
  <c r="CL45" i="35"/>
  <c r="CM45" i="35"/>
  <c r="CL53" i="35"/>
  <c r="CM53" i="35"/>
  <c r="CK53" i="35"/>
  <c r="CL28" i="35"/>
  <c r="CM28" i="35"/>
  <c r="CK28" i="35"/>
  <c r="BW47" i="35"/>
  <c r="BY47" i="35"/>
  <c r="BX47" i="35"/>
  <c r="BY24" i="35"/>
  <c r="BX24" i="35"/>
  <c r="BW24" i="35"/>
  <c r="BX42" i="35"/>
  <c r="BW42" i="35"/>
  <c r="BY42" i="35"/>
  <c r="BY61" i="35"/>
  <c r="BX61" i="35"/>
  <c r="BW61" i="35"/>
  <c r="BX40" i="35"/>
  <c r="BY40" i="35"/>
  <c r="BW40" i="35"/>
  <c r="BW11" i="35"/>
  <c r="BX11" i="35"/>
  <c r="BY11" i="35"/>
  <c r="BW27" i="35"/>
  <c r="BY27" i="35"/>
  <c r="BX27" i="35"/>
  <c r="BY14" i="35"/>
  <c r="BW14" i="35"/>
  <c r="BX14" i="35"/>
  <c r="BY29" i="35"/>
  <c r="BW29" i="35"/>
  <c r="BX29" i="35"/>
  <c r="BW43" i="35"/>
  <c r="BY43" i="35"/>
  <c r="BX43" i="35"/>
  <c r="BX70" i="35"/>
  <c r="BY70" i="35"/>
  <c r="BW70" i="35"/>
  <c r="BX51" i="35"/>
  <c r="BW51" i="35"/>
  <c r="BY51" i="35"/>
  <c r="BW60" i="35"/>
  <c r="BY60" i="35"/>
  <c r="BX60" i="35"/>
  <c r="BY37" i="35"/>
  <c r="BX37" i="35"/>
  <c r="BW37" i="35"/>
  <c r="BY48" i="35"/>
  <c r="BX48" i="35"/>
  <c r="BW48" i="35"/>
  <c r="BW16" i="35"/>
  <c r="BX16" i="35"/>
  <c r="BY16" i="35"/>
  <c r="BW58" i="35"/>
  <c r="BX58" i="35"/>
  <c r="BY58" i="35"/>
  <c r="CM70" i="35"/>
  <c r="CK70" i="35"/>
  <c r="CL70" i="35"/>
  <c r="CL17" i="35"/>
  <c r="CK17" i="35"/>
  <c r="CM17" i="35"/>
  <c r="CL65" i="35"/>
  <c r="CM65" i="35"/>
  <c r="CK65" i="35"/>
  <c r="CM57" i="35"/>
  <c r="CK57" i="35"/>
  <c r="CL57" i="35"/>
  <c r="CM49" i="35"/>
  <c r="CK49" i="35"/>
  <c r="CL49" i="35"/>
  <c r="CM50" i="35"/>
  <c r="CK50" i="35"/>
  <c r="CL50" i="35"/>
  <c r="CK36" i="35"/>
  <c r="CL36" i="35"/>
  <c r="CM36" i="35"/>
  <c r="CK67" i="35"/>
  <c r="CL67" i="35"/>
  <c r="CM67" i="35"/>
  <c r="BY31" i="35"/>
  <c r="BX31" i="35"/>
  <c r="BW31" i="35"/>
  <c r="BY57" i="35"/>
  <c r="BX57" i="35"/>
  <c r="BW57" i="35"/>
  <c r="BX12" i="35"/>
  <c r="BY12" i="35"/>
  <c r="BW12" i="35"/>
  <c r="BW72" i="35"/>
  <c r="BY72" i="35"/>
  <c r="BX72" i="35"/>
  <c r="BW36" i="35"/>
  <c r="BY36" i="35"/>
  <c r="BX36" i="35"/>
  <c r="BX22" i="35"/>
  <c r="BY22" i="35"/>
  <c r="BW22" i="35"/>
  <c r="BW13" i="35"/>
  <c r="BX13" i="35"/>
  <c r="BY13" i="35"/>
  <c r="BW39" i="35"/>
  <c r="BY39" i="35"/>
  <c r="BX39" i="35"/>
  <c r="BW33" i="35"/>
  <c r="BX33" i="35"/>
  <c r="BY33" i="35"/>
  <c r="CL40" i="35"/>
  <c r="CM40" i="35"/>
  <c r="CK40" i="35"/>
  <c r="CL47" i="35"/>
  <c r="CM47" i="35"/>
  <c r="CK47" i="35"/>
  <c r="CM48" i="35"/>
  <c r="CK48" i="35"/>
  <c r="CL48" i="35"/>
  <c r="CM27" i="35"/>
  <c r="CL27" i="35"/>
  <c r="CK27" i="35"/>
  <c r="CL42" i="35"/>
  <c r="CM42" i="35"/>
  <c r="CK42" i="35"/>
  <c r="CK31" i="35"/>
  <c r="CM31" i="35"/>
  <c r="CL31" i="35"/>
  <c r="CK37" i="35"/>
  <c r="CM37" i="35"/>
  <c r="CL37" i="35"/>
  <c r="CM15" i="35"/>
  <c r="CK15" i="35"/>
  <c r="CL15" i="35"/>
  <c r="CM24" i="35"/>
  <c r="CL24" i="35"/>
  <c r="CK24" i="35"/>
  <c r="CM32" i="35"/>
  <c r="CL32" i="35"/>
  <c r="CK32" i="35"/>
  <c r="CK60" i="35"/>
  <c r="CM60" i="35"/>
  <c r="CL60" i="35"/>
  <c r="CK41" i="35"/>
  <c r="CM41" i="35"/>
  <c r="CL41" i="35"/>
  <c r="CL55" i="35"/>
  <c r="CK55" i="35"/>
  <c r="CM55" i="35"/>
  <c r="CK18" i="35"/>
  <c r="CL18" i="35"/>
  <c r="CM18" i="35"/>
  <c r="CK14" i="35"/>
  <c r="CL14" i="35"/>
  <c r="CM14" i="35"/>
  <c r="CM63" i="35"/>
  <c r="CK63" i="35"/>
  <c r="CL63" i="35"/>
  <c r="CL52" i="35"/>
  <c r="CK52" i="35"/>
  <c r="CM52" i="35"/>
  <c r="AM113" i="11"/>
  <c r="AM413" i="11" s="1"/>
  <c r="AM128" i="11"/>
  <c r="AM428" i="11" s="1"/>
  <c r="AM146" i="11"/>
  <c r="AM446" i="11" s="1"/>
  <c r="AM88" i="11"/>
  <c r="AM388" i="11" s="1"/>
  <c r="AX182" i="36"/>
  <c r="AX198" i="36"/>
  <c r="AX214" i="36"/>
  <c r="AX230" i="36"/>
  <c r="AT388" i="38"/>
  <c r="AT410" i="38"/>
  <c r="AT426" i="38"/>
  <c r="AT442" i="38"/>
  <c r="AX180" i="36"/>
  <c r="AX196" i="36"/>
  <c r="AX212" i="36"/>
  <c r="AX189" i="36"/>
  <c r="AX205" i="36"/>
  <c r="AT446" i="38"/>
  <c r="AT452" i="38"/>
  <c r="AX183" i="36"/>
  <c r="AX199" i="36"/>
  <c r="AX215" i="36"/>
  <c r="AX231" i="36"/>
  <c r="AT392" i="38"/>
  <c r="AT411" i="38"/>
  <c r="AT427" i="38"/>
  <c r="AT451" i="38"/>
  <c r="AX220" i="36"/>
  <c r="AT408" i="38"/>
  <c r="AT424" i="38"/>
  <c r="AX179" i="36"/>
  <c r="AX233" i="36"/>
  <c r="AT405" i="38"/>
  <c r="AT421" i="38"/>
  <c r="AT437" i="38"/>
  <c r="AT444" i="38"/>
  <c r="AT456" i="38"/>
  <c r="AT398" i="38"/>
  <c r="AT414" i="38"/>
  <c r="AT430" i="38"/>
  <c r="AT389" i="38"/>
  <c r="AT454" i="38"/>
  <c r="AX195" i="36"/>
  <c r="AX211" i="36"/>
  <c r="AX227" i="36"/>
  <c r="AT407" i="38"/>
  <c r="AT423" i="38"/>
  <c r="AT439" i="38"/>
  <c r="AT391" i="38"/>
  <c r="AX192" i="36"/>
  <c r="AX208" i="36"/>
  <c r="AT409" i="38"/>
  <c r="AT425" i="38"/>
  <c r="AT441" i="38"/>
  <c r="AX224" i="36"/>
  <c r="AX240" i="36"/>
  <c r="AT404" i="38"/>
  <c r="AT420" i="38"/>
  <c r="AT436" i="38"/>
  <c r="AT445" i="38"/>
  <c r="AX190" i="36"/>
  <c r="AX206" i="36"/>
  <c r="AX222" i="36"/>
  <c r="AX238" i="36"/>
  <c r="AT402" i="38"/>
  <c r="AT418" i="38"/>
  <c r="AT434" i="38"/>
  <c r="AT386" i="38"/>
  <c r="AT450" i="38"/>
  <c r="AT443" i="38"/>
  <c r="AX188" i="36"/>
  <c r="AX204" i="36"/>
  <c r="AT447" i="38"/>
  <c r="AX181" i="36"/>
  <c r="AX197" i="36"/>
  <c r="AX213" i="36"/>
  <c r="AT394" i="38"/>
  <c r="AX173" i="36"/>
  <c r="AX171" i="36"/>
  <c r="AX191" i="36"/>
  <c r="AX207" i="36"/>
  <c r="AX223" i="36"/>
  <c r="AX239" i="36"/>
  <c r="AT403" i="38"/>
  <c r="AT419" i="38"/>
  <c r="AT435" i="38"/>
  <c r="AT390" i="38"/>
  <c r="AX228" i="36"/>
  <c r="AX174" i="36"/>
  <c r="AT400" i="38"/>
  <c r="AT416" i="38"/>
  <c r="AT432" i="38"/>
  <c r="AX225" i="36"/>
  <c r="AT397" i="38"/>
  <c r="AT413" i="38"/>
  <c r="AT429" i="38"/>
  <c r="AT449" i="38"/>
  <c r="AT453" i="38"/>
  <c r="AX177" i="36"/>
  <c r="AT440" i="38"/>
  <c r="AT395" i="38"/>
  <c r="AT406" i="38"/>
  <c r="AT422" i="38"/>
  <c r="AT438" i="38"/>
  <c r="AT387" i="38"/>
  <c r="AX187" i="36"/>
  <c r="AX203" i="36"/>
  <c r="AX219" i="36"/>
  <c r="AX235" i="36"/>
  <c r="AX170" i="36"/>
  <c r="AT399" i="38"/>
  <c r="AT415" i="38"/>
  <c r="AT431" i="38"/>
  <c r="AT393" i="38"/>
  <c r="AT455" i="38"/>
  <c r="AX184" i="36"/>
  <c r="AX200" i="36"/>
  <c r="AX216" i="36"/>
  <c r="AT401" i="38"/>
  <c r="AT417" i="38"/>
  <c r="AT433" i="38"/>
  <c r="AT448" i="38"/>
  <c r="AX175" i="36"/>
  <c r="AX232" i="36"/>
  <c r="AT396" i="38"/>
  <c r="AT412" i="38"/>
  <c r="AT428" i="38"/>
  <c r="AM149" i="11"/>
  <c r="AM449" i="11" s="1"/>
  <c r="AM124" i="11"/>
  <c r="AM424" i="11" s="1"/>
  <c r="AM86" i="11"/>
  <c r="AM386" i="11" s="1"/>
  <c r="AM103" i="11"/>
  <c r="AM403" i="11" s="1"/>
  <c r="AM115" i="11"/>
  <c r="AM415" i="11" s="1"/>
  <c r="AM102" i="11"/>
  <c r="AM402" i="11" s="1"/>
  <c r="AM144" i="11"/>
  <c r="AM444" i="11" s="1"/>
  <c r="AM148" i="11"/>
  <c r="AM448" i="11" s="1"/>
  <c r="AM135" i="11"/>
  <c r="AM435" i="11" s="1"/>
  <c r="AM104" i="11"/>
  <c r="AM404" i="11" s="1"/>
  <c r="AM96" i="11"/>
  <c r="AM396" i="11" s="1"/>
  <c r="AK221" i="37"/>
  <c r="AK293" i="37" s="1"/>
  <c r="AK365" i="37" s="1"/>
  <c r="AK437" i="37" s="1"/>
  <c r="AK270" i="36"/>
  <c r="AK342" i="36" s="1"/>
  <c r="AK414" i="36" s="1"/>
  <c r="AK294" i="36"/>
  <c r="AK366" i="36" s="1"/>
  <c r="AK438" i="36" s="1"/>
  <c r="AK180" i="37"/>
  <c r="AK252" i="37" s="1"/>
  <c r="AK324" i="37" s="1"/>
  <c r="AK396" i="37" s="1"/>
  <c r="AK201" i="37"/>
  <c r="AK273" i="37" s="1"/>
  <c r="AK345" i="37" s="1"/>
  <c r="AK417" i="37" s="1"/>
  <c r="AK181" i="37"/>
  <c r="AK253" i="37" s="1"/>
  <c r="AK325" i="37" s="1"/>
  <c r="AK397" i="37" s="1"/>
  <c r="AK203" i="37"/>
  <c r="AK275" i="37" s="1"/>
  <c r="AK347" i="37" s="1"/>
  <c r="AK419" i="37" s="1"/>
  <c r="AK211" i="37"/>
  <c r="AK283" i="37" s="1"/>
  <c r="AK355" i="37" s="1"/>
  <c r="AK427" i="37" s="1"/>
  <c r="AK227" i="37"/>
  <c r="AK299" i="37" s="1"/>
  <c r="AK371" i="37" s="1"/>
  <c r="AK443" i="37" s="1"/>
  <c r="AW297" i="11"/>
  <c r="AW369" i="11" s="1"/>
  <c r="AW441" i="11" s="1"/>
  <c r="S59" i="35"/>
  <c r="AG59" i="35"/>
  <c r="AW303" i="11"/>
  <c r="AW375" i="11" s="1"/>
  <c r="AW447" i="11" s="1"/>
  <c r="S65" i="35"/>
  <c r="AG65" i="35"/>
  <c r="AW271" i="11"/>
  <c r="AW343" i="11" s="1"/>
  <c r="AW415" i="11" s="1"/>
  <c r="AG33" i="35"/>
  <c r="S33" i="35"/>
  <c r="AK284" i="36"/>
  <c r="AK356" i="36" s="1"/>
  <c r="AK428" i="36" s="1"/>
  <c r="AK224" i="37"/>
  <c r="AK296" i="37" s="1"/>
  <c r="AK368" i="37" s="1"/>
  <c r="AK440" i="37" s="1"/>
  <c r="AK240" i="37"/>
  <c r="AK312" i="37" s="1"/>
  <c r="AK384" i="37" s="1"/>
  <c r="AK456" i="37" s="1"/>
  <c r="AK173" i="37"/>
  <c r="AK245" i="37" s="1"/>
  <c r="AK317" i="37" s="1"/>
  <c r="AK389" i="37" s="1"/>
  <c r="AK308" i="36"/>
  <c r="AK380" i="36" s="1"/>
  <c r="AK452" i="36" s="1"/>
  <c r="AK172" i="37"/>
  <c r="AK244" i="37" s="1"/>
  <c r="AK316" i="37" s="1"/>
  <c r="AK388" i="37" s="1"/>
  <c r="AK269" i="36"/>
  <c r="AK341" i="36" s="1"/>
  <c r="AK413" i="36" s="1"/>
  <c r="AK225" i="37"/>
  <c r="AK297" i="37" s="1"/>
  <c r="AK369" i="37" s="1"/>
  <c r="AK441" i="37" s="1"/>
  <c r="AK195" i="37"/>
  <c r="AK267" i="37" s="1"/>
  <c r="AK339" i="37" s="1"/>
  <c r="AK411" i="37" s="1"/>
  <c r="AK200" i="37"/>
  <c r="AK272" i="37" s="1"/>
  <c r="AK344" i="37" s="1"/>
  <c r="AK416" i="37" s="1"/>
  <c r="AK199" i="37"/>
  <c r="AK271" i="37" s="1"/>
  <c r="AK343" i="37" s="1"/>
  <c r="AK415" i="37" s="1"/>
  <c r="AK223" i="37"/>
  <c r="AK295" i="37" s="1"/>
  <c r="AK367" i="37" s="1"/>
  <c r="AK439" i="37" s="1"/>
  <c r="AK239" i="37"/>
  <c r="AK311" i="37" s="1"/>
  <c r="AK383" i="37" s="1"/>
  <c r="AK455" i="37" s="1"/>
  <c r="AK264" i="36"/>
  <c r="AK336" i="36" s="1"/>
  <c r="AK408" i="36" s="1"/>
  <c r="AK280" i="36"/>
  <c r="AK352" i="36" s="1"/>
  <c r="AK424" i="36" s="1"/>
  <c r="AK212" i="37"/>
  <c r="AK284" i="37" s="1"/>
  <c r="AK356" i="37" s="1"/>
  <c r="AK428" i="37" s="1"/>
  <c r="AK228" i="37"/>
  <c r="AK300" i="37" s="1"/>
  <c r="AK372" i="37" s="1"/>
  <c r="AK444" i="37" s="1"/>
  <c r="AK293" i="36"/>
  <c r="AK365" i="36" s="1"/>
  <c r="AK437" i="36" s="1"/>
  <c r="AK309" i="36"/>
  <c r="AK381" i="36" s="1"/>
  <c r="AK453" i="36" s="1"/>
  <c r="AK187" i="37"/>
  <c r="AK259" i="37" s="1"/>
  <c r="AK331" i="37" s="1"/>
  <c r="AK403" i="37" s="1"/>
  <c r="AK204" i="37"/>
  <c r="AK276" i="37" s="1"/>
  <c r="AK348" i="37" s="1"/>
  <c r="AK420" i="37" s="1"/>
  <c r="AM152" i="11"/>
  <c r="AM452" i="11" s="1"/>
  <c r="AM136" i="11"/>
  <c r="AM436" i="11" s="1"/>
  <c r="AM120" i="11"/>
  <c r="AM420" i="11" s="1"/>
  <c r="AM90" i="11"/>
  <c r="AM390" i="11" s="1"/>
  <c r="AM156" i="11"/>
  <c r="AM456" i="11" s="1"/>
  <c r="AM140" i="11"/>
  <c r="AM440" i="11" s="1"/>
  <c r="AK265" i="36"/>
  <c r="AK337" i="36" s="1"/>
  <c r="AK409" i="36" s="1"/>
  <c r="AK281" i="36"/>
  <c r="AK353" i="36" s="1"/>
  <c r="AK425" i="36" s="1"/>
  <c r="AK245" i="36"/>
  <c r="AK317" i="36" s="1"/>
  <c r="AK389" i="36" s="1"/>
  <c r="AM142" i="11"/>
  <c r="AM442" i="11" s="1"/>
  <c r="AM126" i="11"/>
  <c r="AM426" i="11" s="1"/>
  <c r="AM110" i="11"/>
  <c r="AM410" i="11" s="1"/>
  <c r="AK213" i="37"/>
  <c r="AK285" i="37" s="1"/>
  <c r="AK357" i="37" s="1"/>
  <c r="AK429" i="37" s="1"/>
  <c r="AK237" i="37"/>
  <c r="AK309" i="37" s="1"/>
  <c r="AK381" i="37" s="1"/>
  <c r="AK453" i="37" s="1"/>
  <c r="AW299" i="11"/>
  <c r="AW371" i="11" s="1"/>
  <c r="AW443" i="11" s="1"/>
  <c r="S61" i="35"/>
  <c r="AG61" i="35"/>
  <c r="AW267" i="11"/>
  <c r="AW339" i="11" s="1"/>
  <c r="AW411" i="11" s="1"/>
  <c r="AG29" i="35"/>
  <c r="S29" i="35"/>
  <c r="AK286" i="36"/>
  <c r="AK358" i="36" s="1"/>
  <c r="AK430" i="36" s="1"/>
  <c r="AK310" i="36"/>
  <c r="AK382" i="36" s="1"/>
  <c r="AK454" i="36" s="1"/>
  <c r="AK218" i="37"/>
  <c r="AK290" i="37" s="1"/>
  <c r="AK362" i="37" s="1"/>
  <c r="AK434" i="37" s="1"/>
  <c r="AK255" i="36"/>
  <c r="AK327" i="36" s="1"/>
  <c r="AK399" i="36" s="1"/>
  <c r="AK271" i="36"/>
  <c r="AK343" i="36" s="1"/>
  <c r="AK415" i="36" s="1"/>
  <c r="AK287" i="36"/>
  <c r="AK359" i="36" s="1"/>
  <c r="AK431" i="36" s="1"/>
  <c r="AK303" i="36"/>
  <c r="AK375" i="36" s="1"/>
  <c r="AK447" i="36" s="1"/>
  <c r="AW305" i="11"/>
  <c r="AW377" i="11" s="1"/>
  <c r="AW449" i="11" s="1"/>
  <c r="AG67" i="35"/>
  <c r="S67" i="35"/>
  <c r="AW288" i="11"/>
  <c r="AW360" i="11" s="1"/>
  <c r="AW432" i="11" s="1"/>
  <c r="S50" i="35"/>
  <c r="AG50" i="35"/>
  <c r="AW280" i="11"/>
  <c r="AW352" i="11" s="1"/>
  <c r="AW424" i="11" s="1"/>
  <c r="AG42" i="35"/>
  <c r="S42" i="35"/>
  <c r="AK260" i="36"/>
  <c r="AK332" i="36" s="1"/>
  <c r="AK404" i="36" s="1"/>
  <c r="AK216" i="37"/>
  <c r="AK288" i="37" s="1"/>
  <c r="AK360" i="37" s="1"/>
  <c r="AK432" i="37" s="1"/>
  <c r="AK300" i="36"/>
  <c r="AK372" i="36" s="1"/>
  <c r="AK444" i="36" s="1"/>
  <c r="AK297" i="36"/>
  <c r="AK369" i="36" s="1"/>
  <c r="AK441" i="36" s="1"/>
  <c r="AK244" i="36"/>
  <c r="AK316" i="36" s="1"/>
  <c r="AK388" i="36" s="1"/>
  <c r="AK248" i="36"/>
  <c r="AK320" i="36" s="1"/>
  <c r="AK392" i="36" s="1"/>
  <c r="AK261" i="36"/>
  <c r="AK333" i="36" s="1"/>
  <c r="AK405" i="36" s="1"/>
  <c r="AK285" i="36"/>
  <c r="AK357" i="36" s="1"/>
  <c r="AK429" i="36" s="1"/>
  <c r="AW282" i="11"/>
  <c r="AW354" i="11" s="1"/>
  <c r="AW426" i="11" s="1"/>
  <c r="S44" i="35"/>
  <c r="AG44" i="35"/>
  <c r="AK258" i="36"/>
  <c r="AK330" i="36" s="1"/>
  <c r="AK402" i="36" s="1"/>
  <c r="AK274" i="36"/>
  <c r="AK346" i="36" s="1"/>
  <c r="AK418" i="36" s="1"/>
  <c r="AK290" i="36"/>
  <c r="AK362" i="36" s="1"/>
  <c r="AK434" i="36" s="1"/>
  <c r="AK306" i="36"/>
  <c r="AK378" i="36" s="1"/>
  <c r="AK450" i="36" s="1"/>
  <c r="AK196" i="37"/>
  <c r="AK268" i="37" s="1"/>
  <c r="AK340" i="37" s="1"/>
  <c r="AK412" i="37" s="1"/>
  <c r="AK206" i="37"/>
  <c r="AK278" i="37" s="1"/>
  <c r="AK350" i="37" s="1"/>
  <c r="AK422" i="37" s="1"/>
  <c r="AK222" i="37"/>
  <c r="AK294" i="37" s="1"/>
  <c r="AK366" i="37" s="1"/>
  <c r="AK438" i="37" s="1"/>
  <c r="AK238" i="37"/>
  <c r="AK310" i="37" s="1"/>
  <c r="AK382" i="37" s="1"/>
  <c r="AK454" i="37" s="1"/>
  <c r="AK259" i="36"/>
  <c r="AK331" i="36" s="1"/>
  <c r="AK403" i="36" s="1"/>
  <c r="AK275" i="36"/>
  <c r="AK347" i="36" s="1"/>
  <c r="AK419" i="36" s="1"/>
  <c r="AK291" i="36"/>
  <c r="AK363" i="36" s="1"/>
  <c r="AK435" i="36" s="1"/>
  <c r="AK307" i="36"/>
  <c r="AK379" i="36" s="1"/>
  <c r="AK451" i="36" s="1"/>
  <c r="AK215" i="37"/>
  <c r="AK287" i="37" s="1"/>
  <c r="AK359" i="37" s="1"/>
  <c r="AK431" i="37" s="1"/>
  <c r="AM131" i="11"/>
  <c r="AM431" i="11" s="1"/>
  <c r="AK256" i="36"/>
  <c r="AK328" i="36" s="1"/>
  <c r="AK400" i="36" s="1"/>
  <c r="AK197" i="37"/>
  <c r="AK269" i="37" s="1"/>
  <c r="AK341" i="37" s="1"/>
  <c r="AK413" i="37" s="1"/>
  <c r="AM129" i="11"/>
  <c r="AM429" i="11" s="1"/>
  <c r="AK296" i="36"/>
  <c r="AK368" i="36" s="1"/>
  <c r="AK440" i="36" s="1"/>
  <c r="AK312" i="36"/>
  <c r="AK384" i="36" s="1"/>
  <c r="AK456" i="36" s="1"/>
  <c r="AK182" i="37"/>
  <c r="AK254" i="37" s="1"/>
  <c r="AK326" i="37" s="1"/>
  <c r="AK398" i="37" s="1"/>
  <c r="AK229" i="37"/>
  <c r="AK301" i="37" s="1"/>
  <c r="AK373" i="37" s="1"/>
  <c r="AK445" i="37" s="1"/>
  <c r="AK262" i="36"/>
  <c r="AK334" i="36" s="1"/>
  <c r="AK406" i="36" s="1"/>
  <c r="AK302" i="36"/>
  <c r="AK374" i="36" s="1"/>
  <c r="AK446" i="36" s="1"/>
  <c r="AK171" i="37"/>
  <c r="AK243" i="37" s="1"/>
  <c r="AK315" i="37" s="1"/>
  <c r="AK387" i="37" s="1"/>
  <c r="AK210" i="37"/>
  <c r="AK282" i="37" s="1"/>
  <c r="AK354" i="37" s="1"/>
  <c r="AK426" i="37" s="1"/>
  <c r="AK234" i="37"/>
  <c r="AK306" i="37" s="1"/>
  <c r="AK378" i="37" s="1"/>
  <c r="AK450" i="37" s="1"/>
  <c r="AK175" i="37"/>
  <c r="AK247" i="37" s="1"/>
  <c r="AK319" i="37" s="1"/>
  <c r="AK391" i="37" s="1"/>
  <c r="AK189" i="37"/>
  <c r="AK261" i="37" s="1"/>
  <c r="AK333" i="37" s="1"/>
  <c r="AK405" i="37" s="1"/>
  <c r="AK198" i="37"/>
  <c r="AK270" i="37" s="1"/>
  <c r="AK342" i="37" s="1"/>
  <c r="AK414" i="37" s="1"/>
  <c r="AK219" i="37"/>
  <c r="AK291" i="37" s="1"/>
  <c r="AK363" i="37" s="1"/>
  <c r="AK435" i="37" s="1"/>
  <c r="AK235" i="37"/>
  <c r="AK307" i="37" s="1"/>
  <c r="AK379" i="37" s="1"/>
  <c r="AK451" i="37" s="1"/>
  <c r="AK252" i="36"/>
  <c r="AK324" i="36" s="1"/>
  <c r="AK396" i="36" s="1"/>
  <c r="AK276" i="36"/>
  <c r="AK348" i="36" s="1"/>
  <c r="AK420" i="36" s="1"/>
  <c r="AW244" i="11"/>
  <c r="AW316" i="11" s="1"/>
  <c r="AW388" i="11" s="1"/>
  <c r="S6" i="35"/>
  <c r="AG6" i="35"/>
  <c r="AK232" i="37"/>
  <c r="AK304" i="37" s="1"/>
  <c r="AK376" i="37" s="1"/>
  <c r="AK448" i="37" s="1"/>
  <c r="AW245" i="11"/>
  <c r="AW317" i="11" s="1"/>
  <c r="AW389" i="11" s="1"/>
  <c r="S7" i="35"/>
  <c r="AG7" i="35"/>
  <c r="AK292" i="36"/>
  <c r="AK364" i="36" s="1"/>
  <c r="AK436" i="36" s="1"/>
  <c r="AK186" i="37"/>
  <c r="AK258" i="37" s="1"/>
  <c r="AK330" i="37" s="1"/>
  <c r="AK402" i="37" s="1"/>
  <c r="AW281" i="11"/>
  <c r="AW353" i="11" s="1"/>
  <c r="AW425" i="11" s="1"/>
  <c r="AG43" i="35"/>
  <c r="S43" i="35"/>
  <c r="AK183" i="37"/>
  <c r="AK255" i="37" s="1"/>
  <c r="AK327" i="37" s="1"/>
  <c r="AK399" i="37" s="1"/>
  <c r="AK205" i="37"/>
  <c r="AK277" i="37" s="1"/>
  <c r="AK349" i="37" s="1"/>
  <c r="AK421" i="37" s="1"/>
  <c r="AW300" i="11"/>
  <c r="AW372" i="11" s="1"/>
  <c r="AW444" i="11" s="1"/>
  <c r="AG62" i="35"/>
  <c r="S62" i="35"/>
  <c r="AW292" i="11"/>
  <c r="AW364" i="11" s="1"/>
  <c r="AW436" i="11" s="1"/>
  <c r="S54" i="35"/>
  <c r="AG54" i="35"/>
  <c r="AW260" i="11"/>
  <c r="AW332" i="11" s="1"/>
  <c r="AW404" i="11" s="1"/>
  <c r="AG22" i="35"/>
  <c r="S22" i="35"/>
  <c r="AW252" i="11"/>
  <c r="AW324" i="11" s="1"/>
  <c r="AW396" i="11" s="1"/>
  <c r="AG14" i="35"/>
  <c r="S14" i="35"/>
  <c r="AW304" i="11"/>
  <c r="AW376" i="11" s="1"/>
  <c r="AW448" i="11" s="1"/>
  <c r="AG66" i="35"/>
  <c r="S66" i="35"/>
  <c r="AW296" i="11"/>
  <c r="AW368" i="11" s="1"/>
  <c r="AW440" i="11" s="1"/>
  <c r="S58" i="35"/>
  <c r="AG58" i="35"/>
  <c r="AK277" i="36"/>
  <c r="AK349" i="36" s="1"/>
  <c r="AK421" i="36" s="1"/>
  <c r="AK217" i="37"/>
  <c r="AK289" i="37" s="1"/>
  <c r="AK361" i="37" s="1"/>
  <c r="AK433" i="37" s="1"/>
  <c r="AK185" i="37"/>
  <c r="AK257" i="37" s="1"/>
  <c r="AK329" i="37" s="1"/>
  <c r="AK401" i="37" s="1"/>
  <c r="AK207" i="37"/>
  <c r="AK279" i="37" s="1"/>
  <c r="AK351" i="37" s="1"/>
  <c r="AK423" i="37" s="1"/>
  <c r="AK231" i="37"/>
  <c r="AK303" i="37" s="1"/>
  <c r="AK375" i="37" s="1"/>
  <c r="AK447" i="37" s="1"/>
  <c r="AK272" i="36"/>
  <c r="AK344" i="36" s="1"/>
  <c r="AK416" i="36" s="1"/>
  <c r="AK220" i="37"/>
  <c r="AK292" i="37" s="1"/>
  <c r="AK364" i="37" s="1"/>
  <c r="AK436" i="37" s="1"/>
  <c r="AK236" i="37"/>
  <c r="AK308" i="37" s="1"/>
  <c r="AK380" i="37" s="1"/>
  <c r="AK452" i="37" s="1"/>
  <c r="AW273" i="11"/>
  <c r="AW345" i="11" s="1"/>
  <c r="AW417" i="11" s="1"/>
  <c r="S35" i="35"/>
  <c r="AG35" i="35"/>
  <c r="AK301" i="36"/>
  <c r="AK373" i="36" s="1"/>
  <c r="AK445" i="36" s="1"/>
  <c r="AK250" i="36"/>
  <c r="AK322" i="36" s="1"/>
  <c r="AK394" i="36" s="1"/>
  <c r="AK176" i="37"/>
  <c r="AK248" i="37" s="1"/>
  <c r="AK320" i="37" s="1"/>
  <c r="AK392" i="37" s="1"/>
  <c r="AK177" i="37"/>
  <c r="AK249" i="37" s="1"/>
  <c r="AK321" i="37" s="1"/>
  <c r="AK393" i="37" s="1"/>
  <c r="AK202" i="37"/>
  <c r="AK274" i="37" s="1"/>
  <c r="AK346" i="37" s="1"/>
  <c r="AK418" i="37" s="1"/>
  <c r="AM125" i="11"/>
  <c r="AM425" i="11" s="1"/>
  <c r="AK257" i="36"/>
  <c r="AK329" i="36" s="1"/>
  <c r="AK401" i="36" s="1"/>
  <c r="AK273" i="36"/>
  <c r="AK345" i="36" s="1"/>
  <c r="AK417" i="36" s="1"/>
  <c r="AK289" i="36"/>
  <c r="AK361" i="36" s="1"/>
  <c r="AK433" i="36" s="1"/>
  <c r="AM150" i="11"/>
  <c r="AM450" i="11" s="1"/>
  <c r="AM134" i="11"/>
  <c r="AM434" i="11" s="1"/>
  <c r="AM118" i="11"/>
  <c r="AM418" i="11" s="1"/>
  <c r="AK254" i="36"/>
  <c r="AK326" i="36" s="1"/>
  <c r="AK398" i="36" s="1"/>
  <c r="AK278" i="36"/>
  <c r="AK350" i="36" s="1"/>
  <c r="AK422" i="36" s="1"/>
  <c r="AK188" i="37"/>
  <c r="AK260" i="37" s="1"/>
  <c r="AK332" i="37" s="1"/>
  <c r="AK404" i="37" s="1"/>
  <c r="AK194" i="37"/>
  <c r="AK266" i="37" s="1"/>
  <c r="AK338" i="37" s="1"/>
  <c r="AK410" i="37" s="1"/>
  <c r="AK226" i="37"/>
  <c r="AK298" i="37" s="1"/>
  <c r="AK370" i="37" s="1"/>
  <c r="AK442" i="37" s="1"/>
  <c r="AK243" i="36"/>
  <c r="AK315" i="36" s="1"/>
  <c r="AK387" i="36" s="1"/>
  <c r="AK263" i="36"/>
  <c r="AK335" i="36" s="1"/>
  <c r="AK407" i="36" s="1"/>
  <c r="AK279" i="36"/>
  <c r="AK351" i="36" s="1"/>
  <c r="AK423" i="36" s="1"/>
  <c r="AK295" i="36"/>
  <c r="AK367" i="36" s="1"/>
  <c r="AK439" i="36" s="1"/>
  <c r="AK311" i="36"/>
  <c r="AK383" i="36" s="1"/>
  <c r="AK455" i="36" s="1"/>
  <c r="AK268" i="36"/>
  <c r="AK340" i="36" s="1"/>
  <c r="AK412" i="36" s="1"/>
  <c r="AK208" i="37"/>
  <c r="AK280" i="37" s="1"/>
  <c r="AK352" i="37" s="1"/>
  <c r="AK424" i="37" s="1"/>
  <c r="AK246" i="36"/>
  <c r="AK318" i="36" s="1"/>
  <c r="AK390" i="36" s="1"/>
  <c r="AK193" i="37"/>
  <c r="AK265" i="37" s="1"/>
  <c r="AK337" i="37" s="1"/>
  <c r="AK409" i="37" s="1"/>
  <c r="AK251" i="36"/>
  <c r="AK323" i="36" s="1"/>
  <c r="AK395" i="36" s="1"/>
  <c r="AK305" i="36"/>
  <c r="AK377" i="36" s="1"/>
  <c r="AK449" i="36" s="1"/>
  <c r="AK192" i="37"/>
  <c r="AK264" i="37" s="1"/>
  <c r="AK336" i="37" s="1"/>
  <c r="AK408" i="37" s="1"/>
  <c r="AK191" i="37"/>
  <c r="AK263" i="37" s="1"/>
  <c r="AK335" i="37" s="1"/>
  <c r="AK407" i="37" s="1"/>
  <c r="AK170" i="37"/>
  <c r="AK242" i="37" s="1"/>
  <c r="AK314" i="37" s="1"/>
  <c r="AK386" i="37" s="1"/>
  <c r="AK249" i="36"/>
  <c r="AK321" i="36" s="1"/>
  <c r="AK393" i="36" s="1"/>
  <c r="AW247" i="11"/>
  <c r="AW319" i="11" s="1"/>
  <c r="AW391" i="11" s="1"/>
  <c r="AG9" i="35"/>
  <c r="S9" i="35"/>
  <c r="AW310" i="11"/>
  <c r="AW382" i="11" s="1"/>
  <c r="AW454" i="11" s="1"/>
  <c r="S72" i="35"/>
  <c r="AG72" i="35"/>
  <c r="AW278" i="11"/>
  <c r="AW350" i="11" s="1"/>
  <c r="AW422" i="11" s="1"/>
  <c r="S40" i="35"/>
  <c r="AG40" i="35"/>
  <c r="AW270" i="11"/>
  <c r="AW342" i="11" s="1"/>
  <c r="AW414" i="11" s="1"/>
  <c r="S32" i="35"/>
  <c r="AG32" i="35"/>
  <c r="AW246" i="11"/>
  <c r="AW318" i="11" s="1"/>
  <c r="AW390" i="11" s="1"/>
  <c r="S8" i="35"/>
  <c r="AG8" i="35"/>
  <c r="AW242" i="11"/>
  <c r="AW314" i="11" s="1"/>
  <c r="AW386" i="11" s="1"/>
  <c r="AG4" i="35"/>
  <c r="S4" i="35"/>
  <c r="AK253" i="36"/>
  <c r="AK325" i="36" s="1"/>
  <c r="AK397" i="36" s="1"/>
  <c r="AK209" i="37"/>
  <c r="AK281" i="37" s="1"/>
  <c r="AK353" i="37" s="1"/>
  <c r="AK425" i="37" s="1"/>
  <c r="AK233" i="37"/>
  <c r="AK305" i="37" s="1"/>
  <c r="AK377" i="37" s="1"/>
  <c r="AK449" i="37" s="1"/>
  <c r="AM145" i="11"/>
  <c r="AM445" i="11" s="1"/>
  <c r="AK266" i="36"/>
  <c r="AK338" i="36" s="1"/>
  <c r="AK410" i="36" s="1"/>
  <c r="AK282" i="36"/>
  <c r="AK354" i="36" s="1"/>
  <c r="AK426" i="36" s="1"/>
  <c r="AK298" i="36"/>
  <c r="AK370" i="36" s="1"/>
  <c r="AK442" i="36" s="1"/>
  <c r="AK184" i="37"/>
  <c r="AK256" i="37" s="1"/>
  <c r="AK328" i="37" s="1"/>
  <c r="AK400" i="37" s="1"/>
  <c r="AK174" i="37"/>
  <c r="AK246" i="37" s="1"/>
  <c r="AK318" i="37" s="1"/>
  <c r="AK390" i="37" s="1"/>
  <c r="AK214" i="37"/>
  <c r="AK286" i="37" s="1"/>
  <c r="AK358" i="37" s="1"/>
  <c r="AK430" i="37" s="1"/>
  <c r="AK230" i="37"/>
  <c r="AK302" i="37" s="1"/>
  <c r="AK374" i="37" s="1"/>
  <c r="AK446" i="37" s="1"/>
  <c r="AK267" i="36"/>
  <c r="AK339" i="36" s="1"/>
  <c r="AK411" i="36" s="1"/>
  <c r="AK283" i="36"/>
  <c r="AK355" i="36" s="1"/>
  <c r="AK427" i="36" s="1"/>
  <c r="AK299" i="36"/>
  <c r="AK371" i="36" s="1"/>
  <c r="AK443" i="36" s="1"/>
  <c r="AK242" i="36"/>
  <c r="AK314" i="36" s="1"/>
  <c r="AK386" i="36" s="1"/>
  <c r="AK178" i="37"/>
  <c r="AK250" i="37" s="1"/>
  <c r="AK322" i="37" s="1"/>
  <c r="AK394" i="37" s="1"/>
  <c r="AK288" i="36"/>
  <c r="AK360" i="36" s="1"/>
  <c r="AK432" i="36" s="1"/>
  <c r="AK247" i="36"/>
  <c r="AK319" i="36" s="1"/>
  <c r="AK391" i="36" s="1"/>
  <c r="AK304" i="36"/>
  <c r="AK376" i="36" s="1"/>
  <c r="AK448" i="36" s="1"/>
  <c r="AK179" i="37"/>
  <c r="AK251" i="37" s="1"/>
  <c r="AK323" i="37" s="1"/>
  <c r="AK395" i="37" s="1"/>
  <c r="AK190" i="37"/>
  <c r="AK262" i="37" s="1"/>
  <c r="AK334" i="37" s="1"/>
  <c r="AK406" i="37" s="1"/>
  <c r="AO453" i="11"/>
  <c r="AO445" i="11"/>
  <c r="AO432" i="11"/>
  <c r="AO424" i="11"/>
  <c r="AO408" i="11"/>
  <c r="AO412" i="11"/>
  <c r="AO392" i="11"/>
  <c r="AO446" i="11"/>
  <c r="AO394" i="11"/>
  <c r="AO395" i="11"/>
  <c r="AO391" i="11"/>
  <c r="AO387" i="11"/>
  <c r="AO454" i="11"/>
  <c r="AO438" i="11"/>
  <c r="AO430" i="11"/>
  <c r="AO422" i="11"/>
  <c r="AO414" i="11"/>
  <c r="AO406" i="11"/>
  <c r="AO398" i="11"/>
  <c r="AO390" i="11"/>
  <c r="AO386" i="11"/>
  <c r="AM147" i="11"/>
  <c r="AM447" i="11" s="1"/>
  <c r="AM114" i="11"/>
  <c r="AM414" i="11" s="1"/>
  <c r="AO449" i="11"/>
  <c r="AO441" i="11"/>
  <c r="AM94" i="11"/>
  <c r="AM394" i="11" s="1"/>
  <c r="AO417" i="11"/>
  <c r="AO393" i="11"/>
  <c r="AO455" i="11"/>
  <c r="AO447" i="11"/>
  <c r="AO439" i="11"/>
  <c r="AO431" i="11"/>
  <c r="AO423" i="11"/>
  <c r="AO415" i="11"/>
  <c r="AO407" i="11"/>
  <c r="AO399" i="11"/>
  <c r="AO452" i="11"/>
  <c r="AO444" i="11"/>
  <c r="AO436" i="11"/>
  <c r="AO428" i="11"/>
  <c r="AO420" i="11"/>
  <c r="AO404" i="11"/>
  <c r="AO396" i="11"/>
  <c r="AO456" i="11"/>
  <c r="AO448" i="11"/>
  <c r="AO440" i="11"/>
  <c r="AO450" i="11"/>
  <c r="AO442" i="11"/>
  <c r="AO434" i="11"/>
  <c r="AO426" i="11"/>
  <c r="AO418" i="11"/>
  <c r="AO410" i="11"/>
  <c r="AO402" i="11"/>
  <c r="AM151" i="11"/>
  <c r="AM451" i="11" s="1"/>
  <c r="AM112" i="11"/>
  <c r="AM412" i="11" s="1"/>
  <c r="AM130" i="11"/>
  <c r="AM430" i="11" s="1"/>
  <c r="AM91" i="11"/>
  <c r="AM391" i="11" s="1"/>
  <c r="AM87" i="11"/>
  <c r="AM387" i="11" s="1"/>
  <c r="AM154" i="11"/>
  <c r="AM454" i="11" s="1"/>
  <c r="AO451" i="11"/>
  <c r="AO443" i="11"/>
  <c r="AO435" i="11"/>
  <c r="AO427" i="11"/>
  <c r="AO419" i="11"/>
  <c r="AO411" i="11"/>
  <c r="AO403" i="11"/>
  <c r="AO388" i="11"/>
  <c r="AO389" i="11"/>
  <c r="AO425" i="11"/>
  <c r="AO401" i="11"/>
  <c r="AO437" i="11"/>
  <c r="AO429" i="11"/>
  <c r="AO421" i="11"/>
  <c r="AO413" i="11"/>
  <c r="AO405" i="11"/>
  <c r="AO397" i="11"/>
  <c r="AO416" i="11"/>
  <c r="AO400" i="11"/>
  <c r="AO433" i="11"/>
  <c r="AO409" i="11"/>
  <c r="AM119" i="11"/>
  <c r="AM419" i="11" s="1"/>
  <c r="AM89" i="11"/>
  <c r="AM389" i="11" s="1"/>
  <c r="AI125" i="36"/>
  <c r="AV53" i="36"/>
  <c r="AV125" i="36" s="1"/>
  <c r="AV209" i="36" s="1"/>
  <c r="AV281" i="36" s="1"/>
  <c r="AV353" i="36" s="1"/>
  <c r="AV425" i="36" s="1"/>
  <c r="AM173" i="36"/>
  <c r="AM245" i="36" s="1"/>
  <c r="AM317" i="36" s="1"/>
  <c r="AP29" i="36"/>
  <c r="AW29" i="36" s="1"/>
  <c r="AW101" i="36" s="1"/>
  <c r="AW185" i="36" s="1"/>
  <c r="AW257" i="36" s="1"/>
  <c r="AW329" i="36" s="1"/>
  <c r="AW401" i="36" s="1"/>
  <c r="AO101" i="36"/>
  <c r="AO401" i="36" s="1"/>
  <c r="AP37" i="36"/>
  <c r="AW37" i="36" s="1"/>
  <c r="AW109" i="36" s="1"/>
  <c r="AW193" i="36" s="1"/>
  <c r="AW265" i="36" s="1"/>
  <c r="AW337" i="36" s="1"/>
  <c r="AW409" i="36" s="1"/>
  <c r="AO109" i="36"/>
  <c r="AO409" i="36" s="1"/>
  <c r="AP45" i="36"/>
  <c r="AW45" i="36" s="1"/>
  <c r="AW117" i="36" s="1"/>
  <c r="AW201" i="36" s="1"/>
  <c r="AW273" i="36" s="1"/>
  <c r="AW345" i="36" s="1"/>
  <c r="AW417" i="36" s="1"/>
  <c r="AO117" i="36"/>
  <c r="AO417" i="36" s="1"/>
  <c r="AP53" i="36"/>
  <c r="AO125" i="36"/>
  <c r="AO425" i="36" s="1"/>
  <c r="AP61" i="36"/>
  <c r="AW61" i="36" s="1"/>
  <c r="AW133" i="36" s="1"/>
  <c r="AW217" i="36" s="1"/>
  <c r="AW289" i="36" s="1"/>
  <c r="AW361" i="36" s="1"/>
  <c r="AW433" i="36" s="1"/>
  <c r="AO133" i="36"/>
  <c r="AO433" i="36" s="1"/>
  <c r="AM213" i="37"/>
  <c r="AP153" i="11"/>
  <c r="AP453" i="11" s="1"/>
  <c r="AY81" i="11"/>
  <c r="AY153" i="11" s="1"/>
  <c r="AY237" i="11" s="1"/>
  <c r="AY309" i="11" s="1"/>
  <c r="AY381" i="11" s="1"/>
  <c r="AY453" i="11" s="1"/>
  <c r="AM182" i="36"/>
  <c r="AM254" i="36" s="1"/>
  <c r="AM326" i="36" s="1"/>
  <c r="AM198" i="36"/>
  <c r="AM270" i="36" s="1"/>
  <c r="AM342" i="36" s="1"/>
  <c r="AM214" i="36"/>
  <c r="AM286" i="36" s="1"/>
  <c r="AM358" i="36" s="1"/>
  <c r="AM222" i="36"/>
  <c r="AM294" i="36" s="1"/>
  <c r="AM366" i="36" s="1"/>
  <c r="AX29" i="36"/>
  <c r="AX101" i="36" s="1"/>
  <c r="AX53" i="36"/>
  <c r="AX125" i="36" s="1"/>
  <c r="AI129" i="37"/>
  <c r="AI213" i="37" s="1"/>
  <c r="AI285" i="37" s="1"/>
  <c r="AI357" i="37" s="1"/>
  <c r="AI429" i="37" s="1"/>
  <c r="AV57" i="37"/>
  <c r="AV129" i="37" s="1"/>
  <c r="AV213" i="37" s="1"/>
  <c r="AV285" i="37" s="1"/>
  <c r="AV357" i="37" s="1"/>
  <c r="AV429" i="37" s="1"/>
  <c r="AI145" i="37"/>
  <c r="AI229" i="37" s="1"/>
  <c r="AI301" i="37" s="1"/>
  <c r="AI373" i="37" s="1"/>
  <c r="AI445" i="37" s="1"/>
  <c r="AV73" i="37"/>
  <c r="AV145" i="37" s="1"/>
  <c r="AV229" i="37" s="1"/>
  <c r="AV301" i="37" s="1"/>
  <c r="AV373" i="37" s="1"/>
  <c r="AV445" i="37" s="1"/>
  <c r="AI98" i="36"/>
  <c r="AV26" i="36"/>
  <c r="AV98" i="36" s="1"/>
  <c r="AV182" i="36" s="1"/>
  <c r="AV254" i="36" s="1"/>
  <c r="AV326" i="36" s="1"/>
  <c r="AV398" i="36" s="1"/>
  <c r="AI114" i="36"/>
  <c r="AV42" i="36"/>
  <c r="AV114" i="36" s="1"/>
  <c r="AV198" i="36" s="1"/>
  <c r="AV270" i="36" s="1"/>
  <c r="AV342" i="36" s="1"/>
  <c r="AV414" i="36" s="1"/>
  <c r="AI130" i="36"/>
  <c r="AV58" i="36"/>
  <c r="AV130" i="36" s="1"/>
  <c r="AV214" i="36" s="1"/>
  <c r="AV286" i="36" s="1"/>
  <c r="AV358" i="36" s="1"/>
  <c r="AV430" i="36" s="1"/>
  <c r="AI154" i="36"/>
  <c r="AV82" i="36"/>
  <c r="AV154" i="36" s="1"/>
  <c r="AV238" i="36" s="1"/>
  <c r="AV310" i="36" s="1"/>
  <c r="AV382" i="36" s="1"/>
  <c r="AV454" i="36" s="1"/>
  <c r="AI88" i="38"/>
  <c r="AI172" i="38" s="1"/>
  <c r="AI244" i="38" s="1"/>
  <c r="AI316" i="38" s="1"/>
  <c r="AI388" i="38" s="1"/>
  <c r="AV16" i="38"/>
  <c r="AV88" i="38" s="1"/>
  <c r="AV172" i="38" s="1"/>
  <c r="AV244" i="38" s="1"/>
  <c r="AV316" i="38" s="1"/>
  <c r="AV388" i="38" s="1"/>
  <c r="AM185" i="36"/>
  <c r="AM257" i="36" s="1"/>
  <c r="AM329" i="36" s="1"/>
  <c r="AM193" i="36"/>
  <c r="AM265" i="36" s="1"/>
  <c r="AM337" i="36" s="1"/>
  <c r="AM201" i="36"/>
  <c r="AM273" i="36" s="1"/>
  <c r="AM345" i="36" s="1"/>
  <c r="AM209" i="36"/>
  <c r="AM281" i="36" s="1"/>
  <c r="AM353" i="36" s="1"/>
  <c r="AM217" i="36"/>
  <c r="AM289" i="36" s="1"/>
  <c r="AM361" i="36" s="1"/>
  <c r="AP57" i="37"/>
  <c r="AW57" i="37" s="1"/>
  <c r="AW129" i="37" s="1"/>
  <c r="AW213" i="37" s="1"/>
  <c r="AW285" i="37" s="1"/>
  <c r="AW357" i="37" s="1"/>
  <c r="AW429" i="37" s="1"/>
  <c r="AO129" i="37"/>
  <c r="AO429" i="37" s="1"/>
  <c r="AT429" i="37"/>
  <c r="AP65" i="37"/>
  <c r="AW65" i="37" s="1"/>
  <c r="AW137" i="37" s="1"/>
  <c r="AW221" i="37" s="1"/>
  <c r="AW293" i="37" s="1"/>
  <c r="AW365" i="37" s="1"/>
  <c r="AW437" i="37" s="1"/>
  <c r="AO137" i="37"/>
  <c r="AO437" i="37" s="1"/>
  <c r="AT437" i="37"/>
  <c r="AP73" i="37"/>
  <c r="AO145" i="37"/>
  <c r="AO445" i="37" s="1"/>
  <c r="AT445" i="37"/>
  <c r="AP81" i="37"/>
  <c r="AW81" i="37" s="1"/>
  <c r="AW153" i="37" s="1"/>
  <c r="AW237" i="37" s="1"/>
  <c r="AW309" i="37" s="1"/>
  <c r="AW381" i="37" s="1"/>
  <c r="AW453" i="37" s="1"/>
  <c r="AO153" i="37"/>
  <c r="AO453" i="37" s="1"/>
  <c r="AT453" i="37"/>
  <c r="AO98" i="36"/>
  <c r="AO398" i="36" s="1"/>
  <c r="AP26" i="36"/>
  <c r="AW26" i="36" s="1"/>
  <c r="AW98" i="36" s="1"/>
  <c r="AW182" i="36" s="1"/>
  <c r="AW254" i="36" s="1"/>
  <c r="AW326" i="36" s="1"/>
  <c r="AW398" i="36" s="1"/>
  <c r="AO106" i="36"/>
  <c r="AO406" i="36" s="1"/>
  <c r="AP34" i="36"/>
  <c r="AW34" i="36" s="1"/>
  <c r="AW106" i="36" s="1"/>
  <c r="AW190" i="36" s="1"/>
  <c r="AW262" i="36" s="1"/>
  <c r="AW334" i="36" s="1"/>
  <c r="AW406" i="36" s="1"/>
  <c r="AO114" i="36"/>
  <c r="AO414" i="36" s="1"/>
  <c r="AP42" i="36"/>
  <c r="AO122" i="36"/>
  <c r="AO422" i="36" s="1"/>
  <c r="AP50" i="36"/>
  <c r="AW50" i="36" s="1"/>
  <c r="AW122" i="36" s="1"/>
  <c r="AW206" i="36" s="1"/>
  <c r="AW278" i="36" s="1"/>
  <c r="AW350" i="36" s="1"/>
  <c r="AW422" i="36" s="1"/>
  <c r="AO130" i="36"/>
  <c r="AO430" i="36" s="1"/>
  <c r="AP58" i="36"/>
  <c r="AP66" i="36"/>
  <c r="AW66" i="36" s="1"/>
  <c r="AW138" i="36" s="1"/>
  <c r="AW222" i="36" s="1"/>
  <c r="AW294" i="36" s="1"/>
  <c r="AW366" i="36" s="1"/>
  <c r="AW438" i="36" s="1"/>
  <c r="AO138" i="36"/>
  <c r="AO438" i="36" s="1"/>
  <c r="AO146" i="36"/>
  <c r="AO446" i="36" s="1"/>
  <c r="AP74" i="36"/>
  <c r="AW74" i="36" s="1"/>
  <c r="AW146" i="36" s="1"/>
  <c r="AW230" i="36" s="1"/>
  <c r="AW302" i="36" s="1"/>
  <c r="AW374" i="36" s="1"/>
  <c r="AW446" i="36" s="1"/>
  <c r="AO154" i="36"/>
  <c r="AO454" i="36" s="1"/>
  <c r="AP82" i="36"/>
  <c r="AO88" i="38"/>
  <c r="AO388" i="38" s="1"/>
  <c r="AP16" i="38"/>
  <c r="AO102" i="38"/>
  <c r="AO402" i="38" s="1"/>
  <c r="AP30" i="38"/>
  <c r="AW30" i="38" s="1"/>
  <c r="AW102" i="38" s="1"/>
  <c r="AW186" i="38" s="1"/>
  <c r="AW258" i="38" s="1"/>
  <c r="AW330" i="38" s="1"/>
  <c r="AW402" i="38" s="1"/>
  <c r="AO110" i="38"/>
  <c r="AO410" i="38" s="1"/>
  <c r="AP38" i="38"/>
  <c r="AW38" i="38" s="1"/>
  <c r="AW110" i="38" s="1"/>
  <c r="AW194" i="38" s="1"/>
  <c r="AW266" i="38" s="1"/>
  <c r="AW338" i="38" s="1"/>
  <c r="AW410" i="38" s="1"/>
  <c r="AO118" i="38"/>
  <c r="AO418" i="38" s="1"/>
  <c r="AP46" i="38"/>
  <c r="AW46" i="38" s="1"/>
  <c r="AW118" i="38" s="1"/>
  <c r="AW202" i="38" s="1"/>
  <c r="AW274" i="38" s="1"/>
  <c r="AW346" i="38" s="1"/>
  <c r="AW418" i="38" s="1"/>
  <c r="AO126" i="38"/>
  <c r="AO426" i="38" s="1"/>
  <c r="AP54" i="38"/>
  <c r="AW54" i="38" s="1"/>
  <c r="AW126" i="38" s="1"/>
  <c r="AW210" i="38" s="1"/>
  <c r="AW282" i="38" s="1"/>
  <c r="AW354" i="38" s="1"/>
  <c r="AW426" i="38" s="1"/>
  <c r="AO134" i="38"/>
  <c r="AO434" i="38" s="1"/>
  <c r="AP62" i="38"/>
  <c r="AW62" i="38" s="1"/>
  <c r="AW134" i="38" s="1"/>
  <c r="AW218" i="38" s="1"/>
  <c r="AW290" i="38" s="1"/>
  <c r="AW362" i="38" s="1"/>
  <c r="AW434" i="38" s="1"/>
  <c r="AO142" i="38"/>
  <c r="AO442" i="38" s="1"/>
  <c r="AP70" i="38"/>
  <c r="AW70" i="38" s="1"/>
  <c r="AW142" i="38" s="1"/>
  <c r="AW226" i="38" s="1"/>
  <c r="AW298" i="38" s="1"/>
  <c r="AW370" i="38" s="1"/>
  <c r="AW442" i="38" s="1"/>
  <c r="AI86" i="38"/>
  <c r="AI170" i="38" s="1"/>
  <c r="AI242" i="38" s="1"/>
  <c r="AI314" i="38" s="1"/>
  <c r="AI386" i="38" s="1"/>
  <c r="AV14" i="38"/>
  <c r="AV86" i="38" s="1"/>
  <c r="AV170" i="38" s="1"/>
  <c r="AV242" i="38" s="1"/>
  <c r="AV314" i="38" s="1"/>
  <c r="AV386" i="38" s="1"/>
  <c r="AO150" i="38"/>
  <c r="AO450" i="38" s="1"/>
  <c r="AP78" i="38"/>
  <c r="AW78" i="38" s="1"/>
  <c r="AW150" i="38" s="1"/>
  <c r="AW234" i="38" s="1"/>
  <c r="AW306" i="38" s="1"/>
  <c r="AW378" i="38" s="1"/>
  <c r="AW450" i="38" s="1"/>
  <c r="AO87" i="37"/>
  <c r="AO387" i="37" s="1"/>
  <c r="AP15" i="37"/>
  <c r="AW15" i="37" s="1"/>
  <c r="AW87" i="37" s="1"/>
  <c r="AW171" i="37" s="1"/>
  <c r="AW243" i="37" s="1"/>
  <c r="AW315" i="37" s="1"/>
  <c r="AW387" i="37" s="1"/>
  <c r="AT387" i="37"/>
  <c r="AO96" i="37"/>
  <c r="AO396" i="37" s="1"/>
  <c r="AP24" i="37"/>
  <c r="AW24" i="37" s="1"/>
  <c r="AW96" i="37" s="1"/>
  <c r="AW180" i="37" s="1"/>
  <c r="AW252" i="37" s="1"/>
  <c r="AW324" i="37" s="1"/>
  <c r="AW396" i="37" s="1"/>
  <c r="AT396" i="37"/>
  <c r="AO104" i="37"/>
  <c r="AO404" i="37" s="1"/>
  <c r="AP32" i="37"/>
  <c r="AW32" i="37" s="1"/>
  <c r="AW104" i="37" s="1"/>
  <c r="AW188" i="37" s="1"/>
  <c r="AW260" i="37" s="1"/>
  <c r="AW332" i="37" s="1"/>
  <c r="AW404" i="37" s="1"/>
  <c r="AT404" i="37"/>
  <c r="AO110" i="37"/>
  <c r="AO410" i="37" s="1"/>
  <c r="AP38" i="37"/>
  <c r="AW38" i="37" s="1"/>
  <c r="AW110" i="37" s="1"/>
  <c r="AW194" i="37" s="1"/>
  <c r="AW266" i="37" s="1"/>
  <c r="AW338" i="37" s="1"/>
  <c r="AW410" i="37" s="1"/>
  <c r="AT417" i="37"/>
  <c r="AO126" i="37"/>
  <c r="AO426" i="37" s="1"/>
  <c r="AP54" i="37"/>
  <c r="AW54" i="37" s="1"/>
  <c r="AW126" i="37" s="1"/>
  <c r="AW210" i="37" s="1"/>
  <c r="AW282" i="37" s="1"/>
  <c r="AW354" i="37" s="1"/>
  <c r="AW426" i="37" s="1"/>
  <c r="AT426" i="37"/>
  <c r="AO134" i="37"/>
  <c r="AO434" i="37" s="1"/>
  <c r="AP62" i="37"/>
  <c r="AW62" i="37" s="1"/>
  <c r="AW134" i="37" s="1"/>
  <c r="AW218" i="37" s="1"/>
  <c r="AW290" i="37" s="1"/>
  <c r="AW362" i="37" s="1"/>
  <c r="AW434" i="37" s="1"/>
  <c r="AT434" i="37"/>
  <c r="AO142" i="37"/>
  <c r="AO442" i="37" s="1"/>
  <c r="AP70" i="37"/>
  <c r="AW70" i="37" s="1"/>
  <c r="AW142" i="37" s="1"/>
  <c r="AW226" i="37" s="1"/>
  <c r="AW298" i="37" s="1"/>
  <c r="AW370" i="37" s="1"/>
  <c r="AW442" i="37" s="1"/>
  <c r="AT442" i="37"/>
  <c r="AO150" i="37"/>
  <c r="AO450" i="37" s="1"/>
  <c r="AP78" i="37"/>
  <c r="AW78" i="37" s="1"/>
  <c r="AW150" i="37" s="1"/>
  <c r="AW234" i="37" s="1"/>
  <c r="AW306" i="37" s="1"/>
  <c r="AW378" i="37" s="1"/>
  <c r="AW450" i="37" s="1"/>
  <c r="AT450" i="37"/>
  <c r="AI143" i="38"/>
  <c r="AI227" i="38" s="1"/>
  <c r="AI299" i="38" s="1"/>
  <c r="AI371" i="38" s="1"/>
  <c r="AI443" i="38" s="1"/>
  <c r="AV71" i="38"/>
  <c r="AV143" i="38" s="1"/>
  <c r="AV227" i="38" s="1"/>
  <c r="AV299" i="38" s="1"/>
  <c r="AV371" i="38" s="1"/>
  <c r="AV443" i="38" s="1"/>
  <c r="AO90" i="38"/>
  <c r="AO390" i="38" s="1"/>
  <c r="AP18" i="38"/>
  <c r="AW18" i="38" s="1"/>
  <c r="AW90" i="38" s="1"/>
  <c r="AW174" i="38" s="1"/>
  <c r="AW246" i="38" s="1"/>
  <c r="AW318" i="38" s="1"/>
  <c r="AW390" i="38" s="1"/>
  <c r="AO151" i="38"/>
  <c r="AO451" i="38" s="1"/>
  <c r="AP79" i="38"/>
  <c r="AW79" i="38" s="1"/>
  <c r="AW151" i="38" s="1"/>
  <c r="AW235" i="38" s="1"/>
  <c r="AW307" i="38" s="1"/>
  <c r="AW379" i="38" s="1"/>
  <c r="AW451" i="38" s="1"/>
  <c r="AM175" i="37"/>
  <c r="AM181" i="37"/>
  <c r="AM189" i="37"/>
  <c r="AM198" i="37"/>
  <c r="AM203" i="37"/>
  <c r="AM211" i="37"/>
  <c r="AM219" i="37"/>
  <c r="AM227" i="37"/>
  <c r="AM235" i="37"/>
  <c r="AP24" i="36"/>
  <c r="AW24" i="36" s="1"/>
  <c r="AW96" i="36" s="1"/>
  <c r="AW180" i="36" s="1"/>
  <c r="AW252" i="36" s="1"/>
  <c r="AW324" i="36" s="1"/>
  <c r="AW396" i="36" s="1"/>
  <c r="AO96" i="36"/>
  <c r="AO396" i="36" s="1"/>
  <c r="AP32" i="36"/>
  <c r="AW32" i="36" s="1"/>
  <c r="AW104" i="36" s="1"/>
  <c r="AW188" i="36" s="1"/>
  <c r="AW260" i="36" s="1"/>
  <c r="AW332" i="36" s="1"/>
  <c r="AW404" i="36" s="1"/>
  <c r="AO104" i="36"/>
  <c r="AO404" i="36" s="1"/>
  <c r="AP40" i="36"/>
  <c r="AW40" i="36" s="1"/>
  <c r="AW112" i="36" s="1"/>
  <c r="AW196" i="36" s="1"/>
  <c r="AW268" i="36" s="1"/>
  <c r="AW340" i="36" s="1"/>
  <c r="AW412" i="36" s="1"/>
  <c r="AO112" i="36"/>
  <c r="AO412" i="36" s="1"/>
  <c r="AP48" i="36"/>
  <c r="AW48" i="36" s="1"/>
  <c r="AW120" i="36" s="1"/>
  <c r="AW204" i="36" s="1"/>
  <c r="AW276" i="36" s="1"/>
  <c r="AW348" i="36" s="1"/>
  <c r="AW420" i="36" s="1"/>
  <c r="AO120" i="36"/>
  <c r="AO420" i="36" s="1"/>
  <c r="AP56" i="36"/>
  <c r="AW56" i="36" s="1"/>
  <c r="AW128" i="36" s="1"/>
  <c r="AW212" i="36" s="1"/>
  <c r="AW284" i="36" s="1"/>
  <c r="AW356" i="36" s="1"/>
  <c r="AW428" i="36" s="1"/>
  <c r="AO128" i="36"/>
  <c r="AO428" i="36" s="1"/>
  <c r="AP52" i="37"/>
  <c r="AW52" i="37" s="1"/>
  <c r="AW124" i="37" s="1"/>
  <c r="AW208" i="37" s="1"/>
  <c r="AW280" i="37" s="1"/>
  <c r="AW352" i="37" s="1"/>
  <c r="AW424" i="37" s="1"/>
  <c r="AO124" i="37"/>
  <c r="AO424" i="37" s="1"/>
  <c r="AT424" i="37"/>
  <c r="AP60" i="37"/>
  <c r="AW60" i="37" s="1"/>
  <c r="AW132" i="37" s="1"/>
  <c r="AW216" i="37" s="1"/>
  <c r="AW288" i="37" s="1"/>
  <c r="AW360" i="37" s="1"/>
  <c r="AW432" i="37" s="1"/>
  <c r="AO132" i="37"/>
  <c r="AO432" i="37" s="1"/>
  <c r="AT432" i="37"/>
  <c r="AP68" i="37"/>
  <c r="AW68" i="37" s="1"/>
  <c r="AW140" i="37" s="1"/>
  <c r="AW224" i="37" s="1"/>
  <c r="AW296" i="37" s="1"/>
  <c r="AW368" i="37" s="1"/>
  <c r="AW440" i="37" s="1"/>
  <c r="AO140" i="37"/>
  <c r="AO440" i="37" s="1"/>
  <c r="AT440" i="37"/>
  <c r="AP76" i="37"/>
  <c r="AW76" i="37" s="1"/>
  <c r="AW148" i="37" s="1"/>
  <c r="AW232" i="37" s="1"/>
  <c r="AW304" i="37" s="1"/>
  <c r="AW376" i="37" s="1"/>
  <c r="AW448" i="37" s="1"/>
  <c r="AO148" i="37"/>
  <c r="AO448" i="37" s="1"/>
  <c r="AT448" i="37"/>
  <c r="AP84" i="37"/>
  <c r="AW84" i="37" s="1"/>
  <c r="AW156" i="37" s="1"/>
  <c r="AW240" i="37" s="1"/>
  <c r="AW312" i="37" s="1"/>
  <c r="AW384" i="37" s="1"/>
  <c r="AW456" i="37" s="1"/>
  <c r="AO156" i="37"/>
  <c r="AO456" i="37" s="1"/>
  <c r="AT456" i="37"/>
  <c r="AI136" i="36"/>
  <c r="AV64" i="36"/>
  <c r="AV136" i="36" s="1"/>
  <c r="AV220" i="36" s="1"/>
  <c r="AV292" i="36" s="1"/>
  <c r="AV364" i="36" s="1"/>
  <c r="AV436" i="36" s="1"/>
  <c r="AI144" i="36"/>
  <c r="AV72" i="36"/>
  <c r="AV144" i="36" s="1"/>
  <c r="AV228" i="36" s="1"/>
  <c r="AV300" i="36" s="1"/>
  <c r="AV372" i="36" s="1"/>
  <c r="AV444" i="36" s="1"/>
  <c r="AV18" i="36"/>
  <c r="AV90" i="36" s="1"/>
  <c r="AV174" i="36" s="1"/>
  <c r="AV246" i="36" s="1"/>
  <c r="AV318" i="36" s="1"/>
  <c r="AV390" i="36" s="1"/>
  <c r="AI90" i="36"/>
  <c r="AI100" i="38"/>
  <c r="AI184" i="38" s="1"/>
  <c r="AI256" i="38" s="1"/>
  <c r="AI328" i="38" s="1"/>
  <c r="AI400" i="38" s="1"/>
  <c r="AV28" i="38"/>
  <c r="AV100" i="38" s="1"/>
  <c r="AV184" i="38" s="1"/>
  <c r="AV256" i="38" s="1"/>
  <c r="AV328" i="38" s="1"/>
  <c r="AV400" i="38" s="1"/>
  <c r="AI108" i="38"/>
  <c r="AI192" i="38" s="1"/>
  <c r="AI264" i="38" s="1"/>
  <c r="AI336" i="38" s="1"/>
  <c r="AI408" i="38" s="1"/>
  <c r="AV36" i="38"/>
  <c r="AV108" i="38" s="1"/>
  <c r="AV192" i="38" s="1"/>
  <c r="AV264" i="38" s="1"/>
  <c r="AV336" i="38" s="1"/>
  <c r="AV408" i="38" s="1"/>
  <c r="AI116" i="38"/>
  <c r="AI200" i="38" s="1"/>
  <c r="AI272" i="38" s="1"/>
  <c r="AI344" i="38" s="1"/>
  <c r="AI416" i="38" s="1"/>
  <c r="AV44" i="38"/>
  <c r="AV116" i="38" s="1"/>
  <c r="AV200" i="38" s="1"/>
  <c r="AV272" i="38" s="1"/>
  <c r="AV344" i="38" s="1"/>
  <c r="AV416" i="38" s="1"/>
  <c r="AI124" i="38"/>
  <c r="AI208" i="38" s="1"/>
  <c r="AI280" i="38" s="1"/>
  <c r="AI352" i="38" s="1"/>
  <c r="AI424" i="38" s="1"/>
  <c r="AV52" i="38"/>
  <c r="AV124" i="38" s="1"/>
  <c r="AV208" i="38" s="1"/>
  <c r="AV280" i="38" s="1"/>
  <c r="AV352" i="38" s="1"/>
  <c r="AV424" i="38" s="1"/>
  <c r="AI132" i="38"/>
  <c r="AI216" i="38" s="1"/>
  <c r="AI288" i="38" s="1"/>
  <c r="AI360" i="38" s="1"/>
  <c r="AI432" i="38" s="1"/>
  <c r="AV60" i="38"/>
  <c r="AV132" i="38" s="1"/>
  <c r="AV216" i="38" s="1"/>
  <c r="AV288" i="38" s="1"/>
  <c r="AV360" i="38" s="1"/>
  <c r="AV432" i="38" s="1"/>
  <c r="AO102" i="37"/>
  <c r="AO402" i="37" s="1"/>
  <c r="AP30" i="37"/>
  <c r="AW30" i="37" s="1"/>
  <c r="AW102" i="37" s="1"/>
  <c r="AW186" i="37" s="1"/>
  <c r="AW258" i="37" s="1"/>
  <c r="AW330" i="37" s="1"/>
  <c r="AW402" i="37" s="1"/>
  <c r="AT402" i="37"/>
  <c r="AI89" i="37"/>
  <c r="AI173" i="37" s="1"/>
  <c r="AI245" i="37" s="1"/>
  <c r="AI317" i="37" s="1"/>
  <c r="AI389" i="37" s="1"/>
  <c r="AV17" i="37"/>
  <c r="AV89" i="37" s="1"/>
  <c r="AV173" i="37" s="1"/>
  <c r="AV245" i="37" s="1"/>
  <c r="AV317" i="37" s="1"/>
  <c r="AV389" i="37" s="1"/>
  <c r="AT409" i="37"/>
  <c r="AO108" i="37"/>
  <c r="AO408" i="37" s="1"/>
  <c r="AP36" i="37"/>
  <c r="AW36" i="37" s="1"/>
  <c r="AW108" i="37" s="1"/>
  <c r="AW192" i="37" s="1"/>
  <c r="AW264" i="37" s="1"/>
  <c r="AW336" i="37" s="1"/>
  <c r="AW408" i="37" s="1"/>
  <c r="AT407" i="37"/>
  <c r="AM205" i="37"/>
  <c r="AM172" i="36"/>
  <c r="AM244" i="36" s="1"/>
  <c r="AM316" i="36" s="1"/>
  <c r="AP137" i="11"/>
  <c r="AP437" i="11" s="1"/>
  <c r="AY65" i="11"/>
  <c r="AY137" i="11" s="1"/>
  <c r="AY221" i="11" s="1"/>
  <c r="AY293" i="11" s="1"/>
  <c r="AY365" i="11" s="1"/>
  <c r="AY437" i="11" s="1"/>
  <c r="AP129" i="11"/>
  <c r="AP429" i="11" s="1"/>
  <c r="AY57" i="11"/>
  <c r="AY129" i="11" s="1"/>
  <c r="AY213" i="11" s="1"/>
  <c r="AY285" i="11" s="1"/>
  <c r="AY357" i="11" s="1"/>
  <c r="AY429" i="11" s="1"/>
  <c r="AP121" i="11"/>
  <c r="AP421" i="11" s="1"/>
  <c r="AY49" i="11"/>
  <c r="AY121" i="11" s="1"/>
  <c r="AY205" i="11" s="1"/>
  <c r="AY277" i="11" s="1"/>
  <c r="AY349" i="11" s="1"/>
  <c r="AY421" i="11" s="1"/>
  <c r="AP113" i="11"/>
  <c r="AP413" i="11" s="1"/>
  <c r="AY41" i="11"/>
  <c r="AY113" i="11" s="1"/>
  <c r="AY197" i="11" s="1"/>
  <c r="AY269" i="11" s="1"/>
  <c r="AY341" i="11" s="1"/>
  <c r="AY413" i="11" s="1"/>
  <c r="AP105" i="11"/>
  <c r="AP405" i="11" s="1"/>
  <c r="AY33" i="11"/>
  <c r="AY105" i="11" s="1"/>
  <c r="AY189" i="11" s="1"/>
  <c r="AY261" i="11" s="1"/>
  <c r="AY333" i="11" s="1"/>
  <c r="AY405" i="11" s="1"/>
  <c r="AP97" i="11"/>
  <c r="AP397" i="11" s="1"/>
  <c r="AY25" i="11"/>
  <c r="AY97" i="11" s="1"/>
  <c r="AY181" i="11" s="1"/>
  <c r="AY253" i="11" s="1"/>
  <c r="AY325" i="11" s="1"/>
  <c r="AY397" i="11" s="1"/>
  <c r="AP116" i="11"/>
  <c r="AP416" i="11" s="1"/>
  <c r="AY44" i="11"/>
  <c r="AY116" i="11" s="1"/>
  <c r="AY200" i="11" s="1"/>
  <c r="AY272" i="11" s="1"/>
  <c r="AY344" i="11" s="1"/>
  <c r="AY416" i="11" s="1"/>
  <c r="AP100" i="11"/>
  <c r="AP400" i="11" s="1"/>
  <c r="AY28" i="11"/>
  <c r="AY100" i="11" s="1"/>
  <c r="AY184" i="11" s="1"/>
  <c r="AY256" i="11" s="1"/>
  <c r="AY328" i="11" s="1"/>
  <c r="AY400" i="11" s="1"/>
  <c r="AM176" i="36"/>
  <c r="AM248" i="36" s="1"/>
  <c r="AM320" i="36" s="1"/>
  <c r="AI152" i="36"/>
  <c r="AV80" i="36"/>
  <c r="AV152" i="36" s="1"/>
  <c r="AV236" i="36" s="1"/>
  <c r="AV308" i="36" s="1"/>
  <c r="AV380" i="36" s="1"/>
  <c r="AV452" i="36" s="1"/>
  <c r="AI140" i="38"/>
  <c r="AI224" i="38" s="1"/>
  <c r="AI296" i="38" s="1"/>
  <c r="AI368" i="38" s="1"/>
  <c r="AI440" i="38" s="1"/>
  <c r="AV68" i="38"/>
  <c r="AV140" i="38" s="1"/>
  <c r="AV224" i="38" s="1"/>
  <c r="AV296" i="38" s="1"/>
  <c r="AV368" i="38" s="1"/>
  <c r="AV440" i="38" s="1"/>
  <c r="AI144" i="38"/>
  <c r="AI228" i="38" s="1"/>
  <c r="AI300" i="38" s="1"/>
  <c r="AI372" i="38" s="1"/>
  <c r="AI444" i="38" s="1"/>
  <c r="AV72" i="38"/>
  <c r="AV144" i="38" s="1"/>
  <c r="AV228" i="38" s="1"/>
  <c r="AV300" i="38" s="1"/>
  <c r="AV372" i="38" s="1"/>
  <c r="AV444" i="38" s="1"/>
  <c r="AI95" i="38"/>
  <c r="AI179" i="38" s="1"/>
  <c r="AI251" i="38" s="1"/>
  <c r="AI323" i="38" s="1"/>
  <c r="AI395" i="38" s="1"/>
  <c r="AV23" i="38"/>
  <c r="AV95" i="38" s="1"/>
  <c r="AV179" i="38" s="1"/>
  <c r="AV251" i="38" s="1"/>
  <c r="AV323" i="38" s="1"/>
  <c r="AV395" i="38" s="1"/>
  <c r="AI156" i="38"/>
  <c r="AI240" i="38" s="1"/>
  <c r="AI312" i="38" s="1"/>
  <c r="AI384" i="38" s="1"/>
  <c r="AI456" i="38" s="1"/>
  <c r="AV84" i="38"/>
  <c r="AV156" i="38" s="1"/>
  <c r="AV240" i="38" s="1"/>
  <c r="AV312" i="38" s="1"/>
  <c r="AV384" i="38" s="1"/>
  <c r="AV456" i="38" s="1"/>
  <c r="AO88" i="37"/>
  <c r="AO388" i="37" s="1"/>
  <c r="AP16" i="37"/>
  <c r="AW16" i="37" s="1"/>
  <c r="AW88" i="37" s="1"/>
  <c r="AW172" i="37" s="1"/>
  <c r="AW244" i="37" s="1"/>
  <c r="AW316" i="37" s="1"/>
  <c r="AW388" i="37" s="1"/>
  <c r="AT388" i="37"/>
  <c r="AP133" i="11"/>
  <c r="AP433" i="11" s="1"/>
  <c r="AY61" i="11"/>
  <c r="AY133" i="11" s="1"/>
  <c r="AY217" i="11" s="1"/>
  <c r="AY289" i="11" s="1"/>
  <c r="AY361" i="11" s="1"/>
  <c r="AY433" i="11" s="1"/>
  <c r="AP109" i="11"/>
  <c r="AP409" i="11" s="1"/>
  <c r="AY37" i="11"/>
  <c r="AY109" i="11" s="1"/>
  <c r="AY193" i="11" s="1"/>
  <c r="AY265" i="11" s="1"/>
  <c r="AY337" i="11" s="1"/>
  <c r="AY409" i="11" s="1"/>
  <c r="AP25" i="36"/>
  <c r="AW25" i="36" s="1"/>
  <c r="AW97" i="36" s="1"/>
  <c r="AW181" i="36" s="1"/>
  <c r="AW253" i="36" s="1"/>
  <c r="AW325" i="36" s="1"/>
  <c r="AW397" i="36" s="1"/>
  <c r="AO97" i="36"/>
  <c r="AO397" i="36" s="1"/>
  <c r="AP33" i="36"/>
  <c r="AW33" i="36" s="1"/>
  <c r="AW105" i="36" s="1"/>
  <c r="AW189" i="36" s="1"/>
  <c r="AW261" i="36" s="1"/>
  <c r="AW333" i="36" s="1"/>
  <c r="AW405" i="36" s="1"/>
  <c r="AO105" i="36"/>
  <c r="AO405" i="36" s="1"/>
  <c r="AP41" i="36"/>
  <c r="AW41" i="36" s="1"/>
  <c r="AW113" i="36" s="1"/>
  <c r="AW197" i="36" s="1"/>
  <c r="AW269" i="36" s="1"/>
  <c r="AW341" i="36" s="1"/>
  <c r="AW413" i="36" s="1"/>
  <c r="AO113" i="36"/>
  <c r="AO413" i="36" s="1"/>
  <c r="AP49" i="36"/>
  <c r="AW49" i="36" s="1"/>
  <c r="AW121" i="36" s="1"/>
  <c r="AW205" i="36" s="1"/>
  <c r="AW277" i="36" s="1"/>
  <c r="AW349" i="36" s="1"/>
  <c r="AW421" i="36" s="1"/>
  <c r="AO121" i="36"/>
  <c r="AO421" i="36" s="1"/>
  <c r="AP57" i="36"/>
  <c r="AW57" i="36" s="1"/>
  <c r="AW129" i="36" s="1"/>
  <c r="AW213" i="36" s="1"/>
  <c r="AW285" i="36" s="1"/>
  <c r="AW357" i="36" s="1"/>
  <c r="AW429" i="36" s="1"/>
  <c r="AO129" i="36"/>
  <c r="AO429" i="36" s="1"/>
  <c r="AP53" i="37"/>
  <c r="AW53" i="37" s="1"/>
  <c r="AW125" i="37" s="1"/>
  <c r="AW209" i="37" s="1"/>
  <c r="AW281" i="37" s="1"/>
  <c r="AW353" i="37" s="1"/>
  <c r="AW425" i="37" s="1"/>
  <c r="AO125" i="37"/>
  <c r="AO425" i="37" s="1"/>
  <c r="AT425" i="37"/>
  <c r="AP61" i="37"/>
  <c r="AW61" i="37" s="1"/>
  <c r="AW133" i="37" s="1"/>
  <c r="AW217" i="37" s="1"/>
  <c r="AW289" i="37" s="1"/>
  <c r="AW361" i="37" s="1"/>
  <c r="AW433" i="37" s="1"/>
  <c r="AO133" i="37"/>
  <c r="AO433" i="37" s="1"/>
  <c r="AT433" i="37"/>
  <c r="AP69" i="37"/>
  <c r="AW69" i="37" s="1"/>
  <c r="AW141" i="37" s="1"/>
  <c r="AW225" i="37" s="1"/>
  <c r="AW297" i="37" s="1"/>
  <c r="AW369" i="37" s="1"/>
  <c r="AW441" i="37" s="1"/>
  <c r="AO141" i="37"/>
  <c r="AO441" i="37" s="1"/>
  <c r="AT441" i="37"/>
  <c r="AP77" i="37"/>
  <c r="AW77" i="37" s="1"/>
  <c r="AW149" i="37" s="1"/>
  <c r="AW233" i="37" s="1"/>
  <c r="AW305" i="37" s="1"/>
  <c r="AW377" i="37" s="1"/>
  <c r="AW449" i="37" s="1"/>
  <c r="AO149" i="37"/>
  <c r="AO449" i="37" s="1"/>
  <c r="AT449" i="37"/>
  <c r="AM153" i="11"/>
  <c r="AM453" i="11" s="1"/>
  <c r="AM186" i="36"/>
  <c r="AM258" i="36" s="1"/>
  <c r="AM330" i="36" s="1"/>
  <c r="AM194" i="36"/>
  <c r="AM266" i="36" s="1"/>
  <c r="AM338" i="36" s="1"/>
  <c r="AM202" i="36"/>
  <c r="AM274" i="36" s="1"/>
  <c r="AM346" i="36" s="1"/>
  <c r="AM210" i="36"/>
  <c r="AM282" i="36" s="1"/>
  <c r="AM354" i="36" s="1"/>
  <c r="AM218" i="36"/>
  <c r="AM290" i="36" s="1"/>
  <c r="AM362" i="36" s="1"/>
  <c r="AM226" i="36"/>
  <c r="AM298" i="36" s="1"/>
  <c r="AM370" i="36" s="1"/>
  <c r="AM234" i="36"/>
  <c r="AM306" i="36" s="1"/>
  <c r="AM378" i="36" s="1"/>
  <c r="AM182" i="38"/>
  <c r="AM254" i="38" s="1"/>
  <c r="AM326" i="38" s="1"/>
  <c r="AM190" i="38"/>
  <c r="AM262" i="38" s="1"/>
  <c r="AM334" i="38" s="1"/>
  <c r="AM198" i="38"/>
  <c r="AM270" i="38" s="1"/>
  <c r="AM342" i="38" s="1"/>
  <c r="AM206" i="38"/>
  <c r="AM278" i="38" s="1"/>
  <c r="AM350" i="38" s="1"/>
  <c r="AM214" i="38"/>
  <c r="AM286" i="38" s="1"/>
  <c r="AM358" i="38" s="1"/>
  <c r="AM222" i="38"/>
  <c r="AM294" i="38" s="1"/>
  <c r="AM366" i="38" s="1"/>
  <c r="AM173" i="38"/>
  <c r="AM245" i="38" s="1"/>
  <c r="AM317" i="38" s="1"/>
  <c r="AM171" i="38"/>
  <c r="AM243" i="38" s="1"/>
  <c r="AM315" i="38" s="1"/>
  <c r="AM238" i="38"/>
  <c r="AM310" i="38" s="1"/>
  <c r="AM382" i="38" s="1"/>
  <c r="AT412" i="37"/>
  <c r="AM196" i="37"/>
  <c r="AM184" i="37"/>
  <c r="AM195" i="37"/>
  <c r="AM174" i="37"/>
  <c r="AM214" i="37"/>
  <c r="AM222" i="37"/>
  <c r="AM230" i="37"/>
  <c r="AM238" i="37"/>
  <c r="AW49" i="11"/>
  <c r="AW121" i="11" s="1"/>
  <c r="AO101" i="37"/>
  <c r="AO401" i="37" s="1"/>
  <c r="AP29" i="37"/>
  <c r="AW29" i="37" s="1"/>
  <c r="AW101" i="37" s="1"/>
  <c r="AW185" i="37" s="1"/>
  <c r="AW257" i="37" s="1"/>
  <c r="AW329" i="37" s="1"/>
  <c r="AW401" i="37" s="1"/>
  <c r="AT401" i="37"/>
  <c r="AO115" i="37"/>
  <c r="AO415" i="37" s="1"/>
  <c r="AP43" i="37"/>
  <c r="AW43" i="37" s="1"/>
  <c r="AW115" i="37" s="1"/>
  <c r="AW199" i="37" s="1"/>
  <c r="AW271" i="37" s="1"/>
  <c r="AW343" i="37" s="1"/>
  <c r="AW415" i="37" s="1"/>
  <c r="AT394" i="37"/>
  <c r="AO94" i="37"/>
  <c r="AO394" i="37" s="1"/>
  <c r="AP22" i="37"/>
  <c r="AW22" i="37" s="1"/>
  <c r="AW94" i="37" s="1"/>
  <c r="AW178" i="37" s="1"/>
  <c r="AW250" i="37" s="1"/>
  <c r="AW322" i="37" s="1"/>
  <c r="AW394" i="37" s="1"/>
  <c r="AO123" i="37"/>
  <c r="AO423" i="37" s="1"/>
  <c r="AP51" i="37"/>
  <c r="AW51" i="37" s="1"/>
  <c r="AW123" i="37" s="1"/>
  <c r="AW207" i="37" s="1"/>
  <c r="AW279" i="37" s="1"/>
  <c r="AW351" i="37" s="1"/>
  <c r="AW423" i="37" s="1"/>
  <c r="AT423" i="37"/>
  <c r="AO131" i="37"/>
  <c r="AO431" i="37" s="1"/>
  <c r="AP59" i="37"/>
  <c r="AW59" i="37" s="1"/>
  <c r="AW131" i="37" s="1"/>
  <c r="AW215" i="37" s="1"/>
  <c r="AW287" i="37" s="1"/>
  <c r="AW359" i="37" s="1"/>
  <c r="AW431" i="37" s="1"/>
  <c r="AT431" i="37"/>
  <c r="AO139" i="37"/>
  <c r="AO439" i="37" s="1"/>
  <c r="AP67" i="37"/>
  <c r="AW67" i="37" s="1"/>
  <c r="AW139" i="37" s="1"/>
  <c r="AW223" i="37" s="1"/>
  <c r="AW295" i="37" s="1"/>
  <c r="AW367" i="37" s="1"/>
  <c r="AW439" i="37" s="1"/>
  <c r="AT439" i="37"/>
  <c r="AO147" i="37"/>
  <c r="AO447" i="37" s="1"/>
  <c r="AP75" i="37"/>
  <c r="AW75" i="37" s="1"/>
  <c r="AW147" i="37" s="1"/>
  <c r="AW231" i="37" s="1"/>
  <c r="AW303" i="37" s="1"/>
  <c r="AW375" i="37" s="1"/>
  <c r="AW447" i="37" s="1"/>
  <c r="AT447" i="37"/>
  <c r="AO155" i="37"/>
  <c r="AO455" i="37" s="1"/>
  <c r="AP83" i="37"/>
  <c r="AW83" i="37" s="1"/>
  <c r="AW155" i="37" s="1"/>
  <c r="AW239" i="37" s="1"/>
  <c r="AW311" i="37" s="1"/>
  <c r="AW383" i="37" s="1"/>
  <c r="AW455" i="37" s="1"/>
  <c r="AT455" i="37"/>
  <c r="AP28" i="36"/>
  <c r="AW28" i="36" s="1"/>
  <c r="AW100" i="36" s="1"/>
  <c r="AW184" i="36" s="1"/>
  <c r="AW256" i="36" s="1"/>
  <c r="AW328" i="36" s="1"/>
  <c r="AW400" i="36" s="1"/>
  <c r="AO100" i="36"/>
  <c r="AO400" i="36" s="1"/>
  <c r="AP36" i="36"/>
  <c r="AW36" i="36" s="1"/>
  <c r="AW108" i="36" s="1"/>
  <c r="AW192" i="36" s="1"/>
  <c r="AW264" i="36" s="1"/>
  <c r="AW336" i="36" s="1"/>
  <c r="AW408" i="36" s="1"/>
  <c r="AO108" i="36"/>
  <c r="AO408" i="36" s="1"/>
  <c r="AP44" i="36"/>
  <c r="AW44" i="36" s="1"/>
  <c r="AW116" i="36" s="1"/>
  <c r="AW200" i="36" s="1"/>
  <c r="AW272" i="36" s="1"/>
  <c r="AW344" i="36" s="1"/>
  <c r="AW416" i="36" s="1"/>
  <c r="AO116" i="36"/>
  <c r="AO416" i="36" s="1"/>
  <c r="AP52" i="36"/>
  <c r="AW52" i="36" s="1"/>
  <c r="AW124" i="36" s="1"/>
  <c r="AW208" i="36" s="1"/>
  <c r="AW280" i="36" s="1"/>
  <c r="AW352" i="36" s="1"/>
  <c r="AW424" i="36" s="1"/>
  <c r="AO124" i="36"/>
  <c r="AO424" i="36" s="1"/>
  <c r="AP60" i="36"/>
  <c r="AW60" i="36" s="1"/>
  <c r="AW132" i="36" s="1"/>
  <c r="AW216" i="36" s="1"/>
  <c r="AW288" i="36" s="1"/>
  <c r="AW360" i="36" s="1"/>
  <c r="AW432" i="36" s="1"/>
  <c r="AO132" i="36"/>
  <c r="AO432" i="36" s="1"/>
  <c r="AM212" i="37"/>
  <c r="AM220" i="37"/>
  <c r="AM228" i="37"/>
  <c r="AM236" i="37"/>
  <c r="AM109" i="11"/>
  <c r="AM409" i="11" s="1"/>
  <c r="AM101" i="11"/>
  <c r="AM401" i="11" s="1"/>
  <c r="AM221" i="36"/>
  <c r="AM293" i="36" s="1"/>
  <c r="AM365" i="36" s="1"/>
  <c r="AM229" i="36"/>
  <c r="AM301" i="36" s="1"/>
  <c r="AM373" i="36" s="1"/>
  <c r="AM237" i="36"/>
  <c r="AM309" i="36" s="1"/>
  <c r="AM381" i="36" s="1"/>
  <c r="AM178" i="36"/>
  <c r="AM250" i="36" s="1"/>
  <c r="AM322" i="36" s="1"/>
  <c r="AM185" i="38"/>
  <c r="AM257" i="38" s="1"/>
  <c r="AM329" i="38" s="1"/>
  <c r="AM193" i="38"/>
  <c r="AM265" i="38" s="1"/>
  <c r="AM337" i="38" s="1"/>
  <c r="AM201" i="38"/>
  <c r="AM273" i="38" s="1"/>
  <c r="AM345" i="38" s="1"/>
  <c r="AM209" i="38"/>
  <c r="AM281" i="38" s="1"/>
  <c r="AM353" i="38" s="1"/>
  <c r="AM217" i="38"/>
  <c r="AM289" i="38" s="1"/>
  <c r="AM361" i="38" s="1"/>
  <c r="AM225" i="38"/>
  <c r="AM297" i="38" s="1"/>
  <c r="AM369" i="38" s="1"/>
  <c r="AM232" i="38"/>
  <c r="AM304" i="38" s="1"/>
  <c r="AM376" i="38" s="1"/>
  <c r="AM230" i="38"/>
  <c r="AM302" i="38" s="1"/>
  <c r="AM374" i="38" s="1"/>
  <c r="AO93" i="37"/>
  <c r="AO393" i="37" s="1"/>
  <c r="AP21" i="37"/>
  <c r="AW21" i="37" s="1"/>
  <c r="AW93" i="37" s="1"/>
  <c r="AW177" i="37" s="1"/>
  <c r="AW249" i="37" s="1"/>
  <c r="AW321" i="37" s="1"/>
  <c r="AW393" i="37" s="1"/>
  <c r="AT393" i="37"/>
  <c r="AM95" i="11"/>
  <c r="AM395" i="11" s="1"/>
  <c r="AM116" i="11"/>
  <c r="AM416" i="11" s="1"/>
  <c r="AM100" i="11"/>
  <c r="AM400" i="11" s="1"/>
  <c r="AM138" i="11"/>
  <c r="AM438" i="11" s="1"/>
  <c r="AM122" i="11"/>
  <c r="AM422" i="11" s="1"/>
  <c r="AM106" i="11"/>
  <c r="AM406" i="11" s="1"/>
  <c r="AM98" i="11"/>
  <c r="AM398" i="11" s="1"/>
  <c r="AO145" i="38"/>
  <c r="AO445" i="38" s="1"/>
  <c r="AP73" i="38"/>
  <c r="AW73" i="38" s="1"/>
  <c r="AW145" i="38" s="1"/>
  <c r="AW229" i="38" s="1"/>
  <c r="AW301" i="38" s="1"/>
  <c r="AW373" i="38" s="1"/>
  <c r="AW445" i="38" s="1"/>
  <c r="AO94" i="38"/>
  <c r="AO394" i="38" s="1"/>
  <c r="AP22" i="38"/>
  <c r="AW22" i="38" s="1"/>
  <c r="AW94" i="38" s="1"/>
  <c r="AW178" i="38" s="1"/>
  <c r="AW250" i="38" s="1"/>
  <c r="AW322" i="38" s="1"/>
  <c r="AW394" i="38" s="1"/>
  <c r="AO152" i="38"/>
  <c r="AO452" i="38" s="1"/>
  <c r="AP80" i="38"/>
  <c r="AW80" i="38" s="1"/>
  <c r="AW152" i="38" s="1"/>
  <c r="AW236" i="38" s="1"/>
  <c r="AW308" i="38" s="1"/>
  <c r="AW380" i="38" s="1"/>
  <c r="AW452" i="38" s="1"/>
  <c r="AX80" i="38"/>
  <c r="AX152" i="38" s="1"/>
  <c r="AX236" i="38" s="1"/>
  <c r="AX308" i="38" s="1"/>
  <c r="AX380" i="38" s="1"/>
  <c r="AX452" i="38" s="1"/>
  <c r="AT418" i="37"/>
  <c r="AM202" i="37"/>
  <c r="AM204" i="37"/>
  <c r="AI117" i="36"/>
  <c r="AV45" i="36"/>
  <c r="AV117" i="36" s="1"/>
  <c r="AV201" i="36" s="1"/>
  <c r="AV273" i="36" s="1"/>
  <c r="AV345" i="36" s="1"/>
  <c r="AV417" i="36" s="1"/>
  <c r="AP151" i="11"/>
  <c r="AP451" i="11" s="1"/>
  <c r="AY79" i="11"/>
  <c r="AY151" i="11" s="1"/>
  <c r="AY235" i="11" s="1"/>
  <c r="AY307" i="11" s="1"/>
  <c r="AY379" i="11" s="1"/>
  <c r="AY451" i="11" s="1"/>
  <c r="AP143" i="11"/>
  <c r="AP443" i="11" s="1"/>
  <c r="AY71" i="11"/>
  <c r="AY143" i="11" s="1"/>
  <c r="AY227" i="11" s="1"/>
  <c r="AY299" i="11" s="1"/>
  <c r="AY371" i="11" s="1"/>
  <c r="AY443" i="11" s="1"/>
  <c r="AP135" i="11"/>
  <c r="AP435" i="11" s="1"/>
  <c r="AY63" i="11"/>
  <c r="AY135" i="11" s="1"/>
  <c r="AY219" i="11" s="1"/>
  <c r="AY291" i="11" s="1"/>
  <c r="AY363" i="11" s="1"/>
  <c r="AY435" i="11" s="1"/>
  <c r="AP127" i="11"/>
  <c r="AP427" i="11" s="1"/>
  <c r="AY55" i="11"/>
  <c r="AY127" i="11" s="1"/>
  <c r="AY211" i="11" s="1"/>
  <c r="AY283" i="11" s="1"/>
  <c r="AY355" i="11" s="1"/>
  <c r="AY427" i="11" s="1"/>
  <c r="AP119" i="11"/>
  <c r="AP419" i="11" s="1"/>
  <c r="AY47" i="11"/>
  <c r="AY119" i="11" s="1"/>
  <c r="AY203" i="11" s="1"/>
  <c r="AY275" i="11" s="1"/>
  <c r="AY347" i="11" s="1"/>
  <c r="AY419" i="11" s="1"/>
  <c r="AP111" i="11"/>
  <c r="AP411" i="11" s="1"/>
  <c r="AY39" i="11"/>
  <c r="AY111" i="11" s="1"/>
  <c r="AY195" i="11" s="1"/>
  <c r="AY267" i="11" s="1"/>
  <c r="AY339" i="11" s="1"/>
  <c r="AY411" i="11" s="1"/>
  <c r="AP103" i="11"/>
  <c r="AP403" i="11" s="1"/>
  <c r="AY31" i="11"/>
  <c r="AY103" i="11" s="1"/>
  <c r="AY187" i="11" s="1"/>
  <c r="AY259" i="11" s="1"/>
  <c r="AY331" i="11" s="1"/>
  <c r="AY403" i="11" s="1"/>
  <c r="AO86" i="38"/>
  <c r="AO386" i="38" s="1"/>
  <c r="AP14" i="38"/>
  <c r="AW14" i="38" s="1"/>
  <c r="AW86" i="38" s="1"/>
  <c r="AW170" i="38" s="1"/>
  <c r="AW242" i="38" s="1"/>
  <c r="AW314" i="38" s="1"/>
  <c r="AW386" i="38" s="1"/>
  <c r="AT410" i="37"/>
  <c r="AM171" i="36"/>
  <c r="AM243" i="36" s="1"/>
  <c r="AM315" i="36" s="1"/>
  <c r="AM183" i="36"/>
  <c r="AM255" i="36" s="1"/>
  <c r="AM327" i="36" s="1"/>
  <c r="AM191" i="36"/>
  <c r="AM263" i="36" s="1"/>
  <c r="AM335" i="36" s="1"/>
  <c r="AM199" i="36"/>
  <c r="AM271" i="36" s="1"/>
  <c r="AM343" i="36" s="1"/>
  <c r="AM207" i="36"/>
  <c r="AM279" i="36" s="1"/>
  <c r="AM351" i="36" s="1"/>
  <c r="AM215" i="36"/>
  <c r="AM287" i="36" s="1"/>
  <c r="AM359" i="36" s="1"/>
  <c r="AM223" i="36"/>
  <c r="AM295" i="36" s="1"/>
  <c r="AM367" i="36" s="1"/>
  <c r="AM231" i="36"/>
  <c r="AM303" i="36" s="1"/>
  <c r="AM375" i="36" s="1"/>
  <c r="AM239" i="36"/>
  <c r="AM311" i="36" s="1"/>
  <c r="AM383" i="36" s="1"/>
  <c r="AM176" i="38"/>
  <c r="AM248" i="38" s="1"/>
  <c r="AM320" i="38" s="1"/>
  <c r="AM187" i="38"/>
  <c r="AM259" i="38" s="1"/>
  <c r="AM331" i="38" s="1"/>
  <c r="AM195" i="38"/>
  <c r="AM267" i="38" s="1"/>
  <c r="AM339" i="38" s="1"/>
  <c r="AM203" i="38"/>
  <c r="AM275" i="38" s="1"/>
  <c r="AM347" i="38" s="1"/>
  <c r="AM211" i="38"/>
  <c r="AM283" i="38" s="1"/>
  <c r="AM355" i="38" s="1"/>
  <c r="AM219" i="38"/>
  <c r="AM291" i="38" s="1"/>
  <c r="AM363" i="38" s="1"/>
  <c r="AM227" i="38"/>
  <c r="AM299" i="38" s="1"/>
  <c r="AM371" i="38" s="1"/>
  <c r="AP93" i="11"/>
  <c r="AP393" i="11" s="1"/>
  <c r="AY21" i="11"/>
  <c r="AY93" i="11" s="1"/>
  <c r="AY177" i="11" s="1"/>
  <c r="AY249" i="11" s="1"/>
  <c r="AY321" i="11" s="1"/>
  <c r="AY393" i="11" s="1"/>
  <c r="AI91" i="37"/>
  <c r="AI175" i="37" s="1"/>
  <c r="AI247" i="37" s="1"/>
  <c r="AI319" i="37" s="1"/>
  <c r="AI391" i="37" s="1"/>
  <c r="AV19" i="37"/>
  <c r="AV91" i="37" s="1"/>
  <c r="AV175" i="37" s="1"/>
  <c r="AV247" i="37" s="1"/>
  <c r="AV319" i="37" s="1"/>
  <c r="AV391" i="37" s="1"/>
  <c r="AI97" i="37"/>
  <c r="AI181" i="37" s="1"/>
  <c r="AI253" i="37" s="1"/>
  <c r="AI325" i="37" s="1"/>
  <c r="AI397" i="37" s="1"/>
  <c r="AV25" i="37"/>
  <c r="AV97" i="37" s="1"/>
  <c r="AV181" i="37" s="1"/>
  <c r="AV253" i="37" s="1"/>
  <c r="AV325" i="37" s="1"/>
  <c r="AV397" i="37" s="1"/>
  <c r="AI105" i="37"/>
  <c r="AI189" i="37" s="1"/>
  <c r="AI261" i="37" s="1"/>
  <c r="AI333" i="37" s="1"/>
  <c r="AI405" i="37" s="1"/>
  <c r="AV33" i="37"/>
  <c r="AV105" i="37" s="1"/>
  <c r="AV189" i="37" s="1"/>
  <c r="AV261" i="37" s="1"/>
  <c r="AV333" i="37" s="1"/>
  <c r="AV405" i="37" s="1"/>
  <c r="AI114" i="37"/>
  <c r="AI198" i="37" s="1"/>
  <c r="AI270" i="37" s="1"/>
  <c r="AI342" i="37" s="1"/>
  <c r="AI414" i="37" s="1"/>
  <c r="AV42" i="37"/>
  <c r="AV114" i="37" s="1"/>
  <c r="AV198" i="37" s="1"/>
  <c r="AV270" i="37" s="1"/>
  <c r="AV342" i="37" s="1"/>
  <c r="AV414" i="37" s="1"/>
  <c r="AI119" i="37"/>
  <c r="AI203" i="37" s="1"/>
  <c r="AI275" i="37" s="1"/>
  <c r="AI347" i="37" s="1"/>
  <c r="AI419" i="37" s="1"/>
  <c r="AV47" i="37"/>
  <c r="AV119" i="37" s="1"/>
  <c r="AV203" i="37" s="1"/>
  <c r="AV275" i="37" s="1"/>
  <c r="AV347" i="37" s="1"/>
  <c r="AV419" i="37" s="1"/>
  <c r="AI127" i="37"/>
  <c r="AI211" i="37" s="1"/>
  <c r="AI283" i="37" s="1"/>
  <c r="AI355" i="37" s="1"/>
  <c r="AI427" i="37" s="1"/>
  <c r="AV55" i="37"/>
  <c r="AV127" i="37" s="1"/>
  <c r="AV211" i="37" s="1"/>
  <c r="AV283" i="37" s="1"/>
  <c r="AV355" i="37" s="1"/>
  <c r="AV427" i="37" s="1"/>
  <c r="AI135" i="37"/>
  <c r="AI219" i="37" s="1"/>
  <c r="AI291" i="37" s="1"/>
  <c r="AI363" i="37" s="1"/>
  <c r="AI435" i="37" s="1"/>
  <c r="AV63" i="37"/>
  <c r="AV135" i="37" s="1"/>
  <c r="AV219" i="37" s="1"/>
  <c r="AV291" i="37" s="1"/>
  <c r="AV363" i="37" s="1"/>
  <c r="AV435" i="37" s="1"/>
  <c r="AI143" i="37"/>
  <c r="AI227" i="37" s="1"/>
  <c r="AI299" i="37" s="1"/>
  <c r="AI371" i="37" s="1"/>
  <c r="AI443" i="37" s="1"/>
  <c r="AV71" i="37"/>
  <c r="AV143" i="37" s="1"/>
  <c r="AV227" i="37" s="1"/>
  <c r="AV299" i="37" s="1"/>
  <c r="AV371" i="37" s="1"/>
  <c r="AV443" i="37" s="1"/>
  <c r="AI151" i="37"/>
  <c r="AI235" i="37" s="1"/>
  <c r="AI307" i="37" s="1"/>
  <c r="AI379" i="37" s="1"/>
  <c r="AI451" i="37" s="1"/>
  <c r="AV79" i="37"/>
  <c r="AV151" i="37" s="1"/>
  <c r="AV235" i="37" s="1"/>
  <c r="AV307" i="37" s="1"/>
  <c r="AV379" i="37" s="1"/>
  <c r="AV451" i="37" s="1"/>
  <c r="AP155" i="11"/>
  <c r="AP455" i="11" s="1"/>
  <c r="AY83" i="11"/>
  <c r="AY155" i="11" s="1"/>
  <c r="AY239" i="11" s="1"/>
  <c r="AY311" i="11" s="1"/>
  <c r="AY383" i="11" s="1"/>
  <c r="AY455" i="11" s="1"/>
  <c r="AP147" i="11"/>
  <c r="AP447" i="11" s="1"/>
  <c r="AY75" i="11"/>
  <c r="AY147" i="11" s="1"/>
  <c r="AY231" i="11" s="1"/>
  <c r="AY303" i="11" s="1"/>
  <c r="AY375" i="11" s="1"/>
  <c r="AY447" i="11" s="1"/>
  <c r="AP139" i="11"/>
  <c r="AP439" i="11" s="1"/>
  <c r="AY67" i="11"/>
  <c r="AY139" i="11" s="1"/>
  <c r="AY223" i="11" s="1"/>
  <c r="AY295" i="11" s="1"/>
  <c r="AY367" i="11" s="1"/>
  <c r="AY439" i="11" s="1"/>
  <c r="AP131" i="11"/>
  <c r="AP431" i="11" s="1"/>
  <c r="AY59" i="11"/>
  <c r="AY131" i="11" s="1"/>
  <c r="AY215" i="11" s="1"/>
  <c r="AY287" i="11" s="1"/>
  <c r="AY359" i="11" s="1"/>
  <c r="AY431" i="11" s="1"/>
  <c r="AP123" i="11"/>
  <c r="AP423" i="11" s="1"/>
  <c r="AY51" i="11"/>
  <c r="AY123" i="11" s="1"/>
  <c r="AY207" i="11" s="1"/>
  <c r="AY279" i="11" s="1"/>
  <c r="AY351" i="11" s="1"/>
  <c r="AY423" i="11" s="1"/>
  <c r="AP115" i="11"/>
  <c r="AP415" i="11" s="1"/>
  <c r="AY43" i="11"/>
  <c r="AY115" i="11" s="1"/>
  <c r="AY199" i="11" s="1"/>
  <c r="AY271" i="11" s="1"/>
  <c r="AY343" i="11" s="1"/>
  <c r="AY415" i="11" s="1"/>
  <c r="AP107" i="11"/>
  <c r="AP407" i="11" s="1"/>
  <c r="AY35" i="11"/>
  <c r="AY107" i="11" s="1"/>
  <c r="AY191" i="11" s="1"/>
  <c r="AY263" i="11" s="1"/>
  <c r="AY335" i="11" s="1"/>
  <c r="AY407" i="11" s="1"/>
  <c r="AP99" i="11"/>
  <c r="AP399" i="11" s="1"/>
  <c r="AY27" i="11"/>
  <c r="AY99" i="11" s="1"/>
  <c r="AY183" i="11" s="1"/>
  <c r="AY255" i="11" s="1"/>
  <c r="AY327" i="11" s="1"/>
  <c r="AY399" i="11" s="1"/>
  <c r="AP146" i="11"/>
  <c r="AP446" i="11" s="1"/>
  <c r="AY74" i="11"/>
  <c r="AY146" i="11" s="1"/>
  <c r="AY230" i="11" s="1"/>
  <c r="AY302" i="11" s="1"/>
  <c r="AY374" i="11" s="1"/>
  <c r="AY446" i="11" s="1"/>
  <c r="AO136" i="36"/>
  <c r="AO436" i="36" s="1"/>
  <c r="AP64" i="36"/>
  <c r="AO144" i="36"/>
  <c r="AO444" i="36" s="1"/>
  <c r="AP72" i="36"/>
  <c r="AO90" i="36"/>
  <c r="AO390" i="36" s="1"/>
  <c r="AP18" i="36"/>
  <c r="AO100" i="38"/>
  <c r="AO400" i="38" s="1"/>
  <c r="AP28" i="38"/>
  <c r="AO108" i="38"/>
  <c r="AO408" i="38" s="1"/>
  <c r="AP36" i="38"/>
  <c r="AO116" i="38"/>
  <c r="AO416" i="38" s="1"/>
  <c r="AP44" i="38"/>
  <c r="AO124" i="38"/>
  <c r="AO424" i="38" s="1"/>
  <c r="AP52" i="38"/>
  <c r="AW52" i="38" s="1"/>
  <c r="AW124" i="38" s="1"/>
  <c r="AW208" i="38" s="1"/>
  <c r="AW280" i="38" s="1"/>
  <c r="AW352" i="38" s="1"/>
  <c r="AW424" i="38" s="1"/>
  <c r="AO132" i="38"/>
  <c r="AO432" i="38" s="1"/>
  <c r="AP60" i="38"/>
  <c r="AO89" i="37"/>
  <c r="AO389" i="37" s="1"/>
  <c r="AP17" i="37"/>
  <c r="AT389" i="37"/>
  <c r="AP125" i="11"/>
  <c r="AP425" i="11" s="1"/>
  <c r="AY53" i="11"/>
  <c r="AY125" i="11" s="1"/>
  <c r="AY209" i="11" s="1"/>
  <c r="AY281" i="11" s="1"/>
  <c r="AY353" i="11" s="1"/>
  <c r="AY425" i="11" s="1"/>
  <c r="AP101" i="11"/>
  <c r="AP401" i="11" s="1"/>
  <c r="AY29" i="11"/>
  <c r="AY101" i="11" s="1"/>
  <c r="AY185" i="11" s="1"/>
  <c r="AY257" i="11" s="1"/>
  <c r="AY329" i="11" s="1"/>
  <c r="AY401" i="11" s="1"/>
  <c r="AM179" i="36"/>
  <c r="AM251" i="36" s="1"/>
  <c r="AM323" i="36" s="1"/>
  <c r="AM225" i="36"/>
  <c r="AM297" i="36" s="1"/>
  <c r="AM369" i="36" s="1"/>
  <c r="AM233" i="36"/>
  <c r="AM305" i="36" s="1"/>
  <c r="AM377" i="36" s="1"/>
  <c r="AM181" i="38"/>
  <c r="AM253" i="38" s="1"/>
  <c r="AM325" i="38" s="1"/>
  <c r="AM189" i="38"/>
  <c r="AM261" i="38" s="1"/>
  <c r="AM333" i="38" s="1"/>
  <c r="AM197" i="38"/>
  <c r="AM269" i="38" s="1"/>
  <c r="AM341" i="38" s="1"/>
  <c r="AM205" i="38"/>
  <c r="AM277" i="38" s="1"/>
  <c r="AM349" i="38" s="1"/>
  <c r="AM213" i="38"/>
  <c r="AM285" i="38" s="1"/>
  <c r="AM357" i="38" s="1"/>
  <c r="AM221" i="38"/>
  <c r="AM293" i="38" s="1"/>
  <c r="AM365" i="38" s="1"/>
  <c r="AM231" i="38"/>
  <c r="AM303" i="38" s="1"/>
  <c r="AM375" i="38" s="1"/>
  <c r="AM237" i="38"/>
  <c r="AM309" i="38" s="1"/>
  <c r="AM381" i="38" s="1"/>
  <c r="AT408" i="37"/>
  <c r="AM192" i="37"/>
  <c r="AM183" i="37"/>
  <c r="AM191" i="37"/>
  <c r="AM170" i="37"/>
  <c r="AI121" i="37"/>
  <c r="AI205" i="37" s="1"/>
  <c r="AI277" i="37" s="1"/>
  <c r="AI349" i="37" s="1"/>
  <c r="AI421" i="37" s="1"/>
  <c r="AV49" i="37"/>
  <c r="AV121" i="37" s="1"/>
  <c r="AV205" i="37" s="1"/>
  <c r="AV277" i="37" s="1"/>
  <c r="AV349" i="37" s="1"/>
  <c r="AV421" i="37" s="1"/>
  <c r="AW79" i="11"/>
  <c r="AW151" i="11" s="1"/>
  <c r="AW47" i="11"/>
  <c r="AW119" i="11" s="1"/>
  <c r="AI88" i="36"/>
  <c r="AV16" i="36"/>
  <c r="AV88" i="36" s="1"/>
  <c r="AV172" i="36" s="1"/>
  <c r="AV244" i="36" s="1"/>
  <c r="AV316" i="36" s="1"/>
  <c r="AV388" i="36" s="1"/>
  <c r="AM177" i="36"/>
  <c r="AM249" i="36" s="1"/>
  <c r="AM321" i="36" s="1"/>
  <c r="AI92" i="36"/>
  <c r="AV20" i="36"/>
  <c r="AV92" i="36" s="1"/>
  <c r="AV176" i="36" s="1"/>
  <c r="AV248" i="36" s="1"/>
  <c r="AV320" i="36" s="1"/>
  <c r="AV392" i="36" s="1"/>
  <c r="AW83" i="11"/>
  <c r="AW155" i="11" s="1"/>
  <c r="AW51" i="11"/>
  <c r="AW123" i="11" s="1"/>
  <c r="AO152" i="36"/>
  <c r="AO452" i="36" s="1"/>
  <c r="AP80" i="36"/>
  <c r="AW80" i="36" s="1"/>
  <c r="AW152" i="36" s="1"/>
  <c r="AW236" i="36" s="1"/>
  <c r="AW308" i="36" s="1"/>
  <c r="AW380" i="36" s="1"/>
  <c r="AW452" i="36" s="1"/>
  <c r="AO140" i="38"/>
  <c r="AO440" i="38" s="1"/>
  <c r="AP68" i="38"/>
  <c r="AW68" i="38" s="1"/>
  <c r="AW140" i="38" s="1"/>
  <c r="AW224" i="38" s="1"/>
  <c r="AW296" i="38" s="1"/>
  <c r="AW368" i="38" s="1"/>
  <c r="AW440" i="38" s="1"/>
  <c r="AO144" i="38"/>
  <c r="AO444" i="38" s="1"/>
  <c r="AP72" i="38"/>
  <c r="AO95" i="38"/>
  <c r="AO395" i="38" s="1"/>
  <c r="AP23" i="38"/>
  <c r="AO156" i="38"/>
  <c r="AO456" i="38" s="1"/>
  <c r="AP84" i="38"/>
  <c r="AW84" i="38" s="1"/>
  <c r="AW156" i="38" s="1"/>
  <c r="AW240" i="38" s="1"/>
  <c r="AW312" i="38" s="1"/>
  <c r="AW384" i="38" s="1"/>
  <c r="AW456" i="38" s="1"/>
  <c r="AP150" i="11"/>
  <c r="AP450" i="11" s="1"/>
  <c r="AY78" i="11"/>
  <c r="AY150" i="11" s="1"/>
  <c r="AY234" i="11" s="1"/>
  <c r="AY306" i="11" s="1"/>
  <c r="AY378" i="11" s="1"/>
  <c r="AY450" i="11" s="1"/>
  <c r="AP142" i="11"/>
  <c r="AP442" i="11" s="1"/>
  <c r="AY70" i="11"/>
  <c r="AY142" i="11" s="1"/>
  <c r="AY226" i="11" s="1"/>
  <c r="AY298" i="11" s="1"/>
  <c r="AY370" i="11" s="1"/>
  <c r="AY442" i="11" s="1"/>
  <c r="AP134" i="11"/>
  <c r="AP434" i="11" s="1"/>
  <c r="AY62" i="11"/>
  <c r="AY134" i="11" s="1"/>
  <c r="AY218" i="11" s="1"/>
  <c r="AY290" i="11" s="1"/>
  <c r="AY362" i="11" s="1"/>
  <c r="AY434" i="11" s="1"/>
  <c r="AP126" i="11"/>
  <c r="AP426" i="11" s="1"/>
  <c r="AY54" i="11"/>
  <c r="AY126" i="11" s="1"/>
  <c r="AY210" i="11" s="1"/>
  <c r="AY282" i="11" s="1"/>
  <c r="AY354" i="11" s="1"/>
  <c r="AY426" i="11" s="1"/>
  <c r="AP118" i="11"/>
  <c r="AP418" i="11" s="1"/>
  <c r="AY46" i="11"/>
  <c r="AY118" i="11" s="1"/>
  <c r="AY202" i="11" s="1"/>
  <c r="AY274" i="11" s="1"/>
  <c r="AY346" i="11" s="1"/>
  <c r="AY418" i="11" s="1"/>
  <c r="AP110" i="11"/>
  <c r="AP410" i="11" s="1"/>
  <c r="AY38" i="11"/>
  <c r="AY110" i="11" s="1"/>
  <c r="AY194" i="11" s="1"/>
  <c r="AY266" i="11" s="1"/>
  <c r="AY338" i="11" s="1"/>
  <c r="AY410" i="11" s="1"/>
  <c r="AP102" i="11"/>
  <c r="AP402" i="11" s="1"/>
  <c r="AY30" i="11"/>
  <c r="AY102" i="11" s="1"/>
  <c r="AY186" i="11" s="1"/>
  <c r="AY258" i="11" s="1"/>
  <c r="AY330" i="11" s="1"/>
  <c r="AY402" i="11" s="1"/>
  <c r="AM143" i="11"/>
  <c r="AM443" i="11" s="1"/>
  <c r="AM127" i="11"/>
  <c r="AM427" i="11" s="1"/>
  <c r="AM111" i="11"/>
  <c r="AM411" i="11" s="1"/>
  <c r="AI102" i="36"/>
  <c r="AV30" i="36"/>
  <c r="AV102" i="36" s="1"/>
  <c r="AV186" i="36" s="1"/>
  <c r="AV258" i="36" s="1"/>
  <c r="AV330" i="36" s="1"/>
  <c r="AV402" i="36" s="1"/>
  <c r="AI110" i="36"/>
  <c r="AV38" i="36"/>
  <c r="AV110" i="36" s="1"/>
  <c r="AV194" i="36" s="1"/>
  <c r="AV266" i="36" s="1"/>
  <c r="AV338" i="36" s="1"/>
  <c r="AV410" i="36" s="1"/>
  <c r="AI118" i="36"/>
  <c r="AV46" i="36"/>
  <c r="AV118" i="36" s="1"/>
  <c r="AV202" i="36" s="1"/>
  <c r="AV274" i="36" s="1"/>
  <c r="AV346" i="36" s="1"/>
  <c r="AV418" i="36" s="1"/>
  <c r="AI126" i="36"/>
  <c r="AV54" i="36"/>
  <c r="AV126" i="36" s="1"/>
  <c r="AV210" i="36" s="1"/>
  <c r="AV282" i="36" s="1"/>
  <c r="AV354" i="36" s="1"/>
  <c r="AV426" i="36" s="1"/>
  <c r="AI134" i="36"/>
  <c r="AV62" i="36"/>
  <c r="AV134" i="36" s="1"/>
  <c r="AV218" i="36" s="1"/>
  <c r="AV290" i="36" s="1"/>
  <c r="AV362" i="36" s="1"/>
  <c r="AV434" i="36" s="1"/>
  <c r="AI142" i="36"/>
  <c r="AV70" i="36"/>
  <c r="AV142" i="36" s="1"/>
  <c r="AV226" i="36" s="1"/>
  <c r="AV298" i="36" s="1"/>
  <c r="AV370" i="36" s="1"/>
  <c r="AV442" i="36" s="1"/>
  <c r="AI150" i="36"/>
  <c r="AV78" i="36"/>
  <c r="AV150" i="36" s="1"/>
  <c r="AV234" i="36" s="1"/>
  <c r="AV306" i="36" s="1"/>
  <c r="AV378" i="36" s="1"/>
  <c r="AV450" i="36" s="1"/>
  <c r="AI98" i="38"/>
  <c r="AI182" i="38" s="1"/>
  <c r="AI254" i="38" s="1"/>
  <c r="AI326" i="38" s="1"/>
  <c r="AI398" i="38" s="1"/>
  <c r="AV26" i="38"/>
  <c r="AV98" i="38" s="1"/>
  <c r="AV182" i="38" s="1"/>
  <c r="AV254" i="38" s="1"/>
  <c r="AV326" i="38" s="1"/>
  <c r="AV398" i="38" s="1"/>
  <c r="AI106" i="38"/>
  <c r="AI190" i="38" s="1"/>
  <c r="AI262" i="38" s="1"/>
  <c r="AI334" i="38" s="1"/>
  <c r="AI406" i="38" s="1"/>
  <c r="AV34" i="38"/>
  <c r="AV106" i="38" s="1"/>
  <c r="AV190" i="38" s="1"/>
  <c r="AV262" i="38" s="1"/>
  <c r="AV334" i="38" s="1"/>
  <c r="AV406" i="38" s="1"/>
  <c r="AI114" i="38"/>
  <c r="AI198" i="38" s="1"/>
  <c r="AI270" i="38" s="1"/>
  <c r="AI342" i="38" s="1"/>
  <c r="AI414" i="38" s="1"/>
  <c r="AV42" i="38"/>
  <c r="AV114" i="38" s="1"/>
  <c r="AV198" i="38" s="1"/>
  <c r="AV270" i="38" s="1"/>
  <c r="AV342" i="38" s="1"/>
  <c r="AV414" i="38" s="1"/>
  <c r="AI122" i="38"/>
  <c r="AI206" i="38" s="1"/>
  <c r="AI278" i="38" s="1"/>
  <c r="AI350" i="38" s="1"/>
  <c r="AI422" i="38" s="1"/>
  <c r="AV50" i="38"/>
  <c r="AV122" i="38" s="1"/>
  <c r="AV206" i="38" s="1"/>
  <c r="AV278" i="38" s="1"/>
  <c r="AV350" i="38" s="1"/>
  <c r="AV422" i="38" s="1"/>
  <c r="AI130" i="38"/>
  <c r="AI214" i="38" s="1"/>
  <c r="AI286" i="38" s="1"/>
  <c r="AI358" i="38" s="1"/>
  <c r="AI430" i="38" s="1"/>
  <c r="AV58" i="38"/>
  <c r="AV130" i="38" s="1"/>
  <c r="AV214" i="38" s="1"/>
  <c r="AV286" i="38" s="1"/>
  <c r="AV358" i="38" s="1"/>
  <c r="AV430" i="38" s="1"/>
  <c r="AI138" i="38"/>
  <c r="AI222" i="38" s="1"/>
  <c r="AI294" i="38" s="1"/>
  <c r="AI366" i="38" s="1"/>
  <c r="AI438" i="38" s="1"/>
  <c r="AV66" i="38"/>
  <c r="AV138" i="38" s="1"/>
  <c r="AV222" i="38" s="1"/>
  <c r="AV294" i="38" s="1"/>
  <c r="AV366" i="38" s="1"/>
  <c r="AV438" i="38" s="1"/>
  <c r="AI89" i="38"/>
  <c r="AI173" i="38" s="1"/>
  <c r="AI245" i="38" s="1"/>
  <c r="AI317" i="38" s="1"/>
  <c r="AI389" i="38" s="1"/>
  <c r="AV17" i="38"/>
  <c r="AV89" i="38" s="1"/>
  <c r="AV173" i="38" s="1"/>
  <c r="AV245" i="38" s="1"/>
  <c r="AV317" i="38" s="1"/>
  <c r="AV389" i="38" s="1"/>
  <c r="AI87" i="38"/>
  <c r="AI171" i="38" s="1"/>
  <c r="AI243" i="38" s="1"/>
  <c r="AI315" i="38" s="1"/>
  <c r="AI387" i="38" s="1"/>
  <c r="AV15" i="38"/>
  <c r="AV87" i="38" s="1"/>
  <c r="AV171" i="38" s="1"/>
  <c r="AV243" i="38" s="1"/>
  <c r="AV315" i="38" s="1"/>
  <c r="AV387" i="38" s="1"/>
  <c r="AI154" i="38"/>
  <c r="AI238" i="38" s="1"/>
  <c r="AI310" i="38" s="1"/>
  <c r="AI382" i="38" s="1"/>
  <c r="AI454" i="38" s="1"/>
  <c r="AV82" i="38"/>
  <c r="AV154" i="38" s="1"/>
  <c r="AV238" i="38" s="1"/>
  <c r="AV310" i="38" s="1"/>
  <c r="AV382" i="38" s="1"/>
  <c r="AV454" i="38" s="1"/>
  <c r="AI112" i="37"/>
  <c r="AI196" i="37" s="1"/>
  <c r="AI268" i="37" s="1"/>
  <c r="AI340" i="37" s="1"/>
  <c r="AI412" i="37" s="1"/>
  <c r="AV40" i="37"/>
  <c r="AV112" i="37" s="1"/>
  <c r="AV196" i="37" s="1"/>
  <c r="AV268" i="37" s="1"/>
  <c r="AV340" i="37" s="1"/>
  <c r="AV412" i="37" s="1"/>
  <c r="AI100" i="37"/>
  <c r="AI184" i="37" s="1"/>
  <c r="AI256" i="37" s="1"/>
  <c r="AI328" i="37" s="1"/>
  <c r="AI400" i="37" s="1"/>
  <c r="AV28" i="37"/>
  <c r="AV100" i="37" s="1"/>
  <c r="AV184" i="37" s="1"/>
  <c r="AV256" i="37" s="1"/>
  <c r="AV328" i="37" s="1"/>
  <c r="AV400" i="37" s="1"/>
  <c r="AI111" i="37"/>
  <c r="AI195" i="37" s="1"/>
  <c r="AI267" i="37" s="1"/>
  <c r="AI339" i="37" s="1"/>
  <c r="AI411" i="37" s="1"/>
  <c r="AV39" i="37"/>
  <c r="AV111" i="37" s="1"/>
  <c r="AV195" i="37" s="1"/>
  <c r="AV267" i="37" s="1"/>
  <c r="AV339" i="37" s="1"/>
  <c r="AV411" i="37" s="1"/>
  <c r="AI90" i="37"/>
  <c r="AI174" i="37" s="1"/>
  <c r="AI246" i="37" s="1"/>
  <c r="AI318" i="37" s="1"/>
  <c r="AI390" i="37" s="1"/>
  <c r="AV18" i="37"/>
  <c r="AV90" i="37" s="1"/>
  <c r="AV174" i="37" s="1"/>
  <c r="AV246" i="37" s="1"/>
  <c r="AV318" i="37" s="1"/>
  <c r="AV390" i="37" s="1"/>
  <c r="AM206" i="37"/>
  <c r="AI130" i="37"/>
  <c r="AI214" i="37" s="1"/>
  <c r="AI286" i="37" s="1"/>
  <c r="AI358" i="37" s="1"/>
  <c r="AI430" i="37" s="1"/>
  <c r="AV58" i="37"/>
  <c r="AV130" i="37" s="1"/>
  <c r="AV214" i="37" s="1"/>
  <c r="AV286" i="37" s="1"/>
  <c r="AV358" i="37" s="1"/>
  <c r="AV430" i="37" s="1"/>
  <c r="AI138" i="37"/>
  <c r="AI222" i="37" s="1"/>
  <c r="AI294" i="37" s="1"/>
  <c r="AI366" i="37" s="1"/>
  <c r="AI438" i="37" s="1"/>
  <c r="AV66" i="37"/>
  <c r="AV138" i="37" s="1"/>
  <c r="AV222" i="37" s="1"/>
  <c r="AV294" i="37" s="1"/>
  <c r="AV366" i="37" s="1"/>
  <c r="AV438" i="37" s="1"/>
  <c r="AI146" i="37"/>
  <c r="AI230" i="37" s="1"/>
  <c r="AI302" i="37" s="1"/>
  <c r="AI374" i="37" s="1"/>
  <c r="AI446" i="37" s="1"/>
  <c r="AV74" i="37"/>
  <c r="AV146" i="37" s="1"/>
  <c r="AV230" i="37" s="1"/>
  <c r="AV302" i="37" s="1"/>
  <c r="AV374" i="37" s="1"/>
  <c r="AV446" i="37" s="1"/>
  <c r="AI154" i="37"/>
  <c r="AI238" i="37" s="1"/>
  <c r="AI310" i="37" s="1"/>
  <c r="AI382" i="37" s="1"/>
  <c r="AI454" i="37" s="1"/>
  <c r="AV82" i="37"/>
  <c r="AV154" i="37" s="1"/>
  <c r="AV238" i="37" s="1"/>
  <c r="AV310" i="37" s="1"/>
  <c r="AV382" i="37" s="1"/>
  <c r="AV454" i="37" s="1"/>
  <c r="AW57" i="11"/>
  <c r="AW129" i="11" s="1"/>
  <c r="AW25" i="11"/>
  <c r="AW97" i="11" s="1"/>
  <c r="AM187" i="36"/>
  <c r="AM259" i="36" s="1"/>
  <c r="AM331" i="36" s="1"/>
  <c r="AM195" i="36"/>
  <c r="AM267" i="36" s="1"/>
  <c r="AM339" i="36" s="1"/>
  <c r="AM203" i="36"/>
  <c r="AM275" i="36" s="1"/>
  <c r="AM347" i="36" s="1"/>
  <c r="AM211" i="36"/>
  <c r="AM283" i="36" s="1"/>
  <c r="AM355" i="36" s="1"/>
  <c r="AM219" i="36"/>
  <c r="AM291" i="36" s="1"/>
  <c r="AM363" i="36" s="1"/>
  <c r="AM227" i="36"/>
  <c r="AM299" i="36" s="1"/>
  <c r="AM371" i="36" s="1"/>
  <c r="AM235" i="36"/>
  <c r="AM307" i="36" s="1"/>
  <c r="AM379" i="36" s="1"/>
  <c r="AM170" i="36"/>
  <c r="AM242" i="36" s="1"/>
  <c r="AM314" i="36" s="1"/>
  <c r="AM183" i="38"/>
  <c r="AM255" i="38" s="1"/>
  <c r="AM327" i="38" s="1"/>
  <c r="AM191" i="38"/>
  <c r="AM263" i="38" s="1"/>
  <c r="AM335" i="38" s="1"/>
  <c r="AM199" i="38"/>
  <c r="AM271" i="38" s="1"/>
  <c r="AM343" i="38" s="1"/>
  <c r="AM207" i="38"/>
  <c r="AM279" i="38" s="1"/>
  <c r="AM351" i="38" s="1"/>
  <c r="AM215" i="38"/>
  <c r="AM287" i="38" s="1"/>
  <c r="AM359" i="38" s="1"/>
  <c r="AM223" i="38"/>
  <c r="AM295" i="38" s="1"/>
  <c r="AM367" i="38" s="1"/>
  <c r="AM177" i="38"/>
  <c r="AM249" i="38" s="1"/>
  <c r="AM321" i="38" s="1"/>
  <c r="AM175" i="38"/>
  <c r="AM247" i="38" s="1"/>
  <c r="AM319" i="38" s="1"/>
  <c r="AM239" i="38"/>
  <c r="AM311" i="38" s="1"/>
  <c r="AM383" i="38" s="1"/>
  <c r="AO116" i="37"/>
  <c r="AO416" i="37" s="1"/>
  <c r="AP44" i="37"/>
  <c r="AW44" i="37" s="1"/>
  <c r="AW116" i="37" s="1"/>
  <c r="AW200" i="37" s="1"/>
  <c r="AW272" i="37" s="1"/>
  <c r="AW344" i="37" s="1"/>
  <c r="AW416" i="37" s="1"/>
  <c r="AT415" i="37"/>
  <c r="AM132" i="11"/>
  <c r="AM432" i="11" s="1"/>
  <c r="AM108" i="11"/>
  <c r="AM408" i="11" s="1"/>
  <c r="AM155" i="11"/>
  <c r="AM455" i="11" s="1"/>
  <c r="AM139" i="11"/>
  <c r="AM439" i="11" s="1"/>
  <c r="AM123" i="11"/>
  <c r="AM423" i="11" s="1"/>
  <c r="AM107" i="11"/>
  <c r="AM407" i="11" s="1"/>
  <c r="AM99" i="11"/>
  <c r="AM399" i="11" s="1"/>
  <c r="AM92" i="11"/>
  <c r="AM392" i="11" s="1"/>
  <c r="AI128" i="37"/>
  <c r="AI212" i="37" s="1"/>
  <c r="AI284" i="37" s="1"/>
  <c r="AI356" i="37" s="1"/>
  <c r="AI428" i="37" s="1"/>
  <c r="AV56" i="37"/>
  <c r="AV128" i="37" s="1"/>
  <c r="AV212" i="37" s="1"/>
  <c r="AV284" i="37" s="1"/>
  <c r="AV356" i="37" s="1"/>
  <c r="AV428" i="37" s="1"/>
  <c r="AI136" i="37"/>
  <c r="AI220" i="37" s="1"/>
  <c r="AI292" i="37" s="1"/>
  <c r="AI364" i="37" s="1"/>
  <c r="AI436" i="37" s="1"/>
  <c r="AV64" i="37"/>
  <c r="AV136" i="37" s="1"/>
  <c r="AV220" i="37" s="1"/>
  <c r="AV292" i="37" s="1"/>
  <c r="AV364" i="37" s="1"/>
  <c r="AV436" i="37" s="1"/>
  <c r="AI144" i="37"/>
  <c r="AI228" i="37" s="1"/>
  <c r="AI300" i="37" s="1"/>
  <c r="AI372" i="37" s="1"/>
  <c r="AI444" i="37" s="1"/>
  <c r="AV72" i="37"/>
  <c r="AV144" i="37" s="1"/>
  <c r="AV228" i="37" s="1"/>
  <c r="AV300" i="37" s="1"/>
  <c r="AV372" i="37" s="1"/>
  <c r="AV444" i="37" s="1"/>
  <c r="AI152" i="37"/>
  <c r="AI236" i="37" s="1"/>
  <c r="AI308" i="37" s="1"/>
  <c r="AI380" i="37" s="1"/>
  <c r="AI452" i="37" s="1"/>
  <c r="AV80" i="37"/>
  <c r="AV152" i="37" s="1"/>
  <c r="AV236" i="37" s="1"/>
  <c r="AV308" i="37" s="1"/>
  <c r="AV380" i="37" s="1"/>
  <c r="AV452" i="37" s="1"/>
  <c r="AW61" i="11"/>
  <c r="AW133" i="11" s="1"/>
  <c r="AW29" i="11"/>
  <c r="AW101" i="11" s="1"/>
  <c r="AI137" i="36"/>
  <c r="AV65" i="36"/>
  <c r="AV137" i="36" s="1"/>
  <c r="AV221" i="36" s="1"/>
  <c r="AV293" i="36" s="1"/>
  <c r="AV365" i="36" s="1"/>
  <c r="AV437" i="36" s="1"/>
  <c r="AI145" i="36"/>
  <c r="AV73" i="36"/>
  <c r="AV145" i="36" s="1"/>
  <c r="AV229" i="36" s="1"/>
  <c r="AV301" i="36" s="1"/>
  <c r="AV373" i="36" s="1"/>
  <c r="AV445" i="36" s="1"/>
  <c r="AI153" i="36"/>
  <c r="AV81" i="36"/>
  <c r="AV153" i="36" s="1"/>
  <c r="AV237" i="36" s="1"/>
  <c r="AV309" i="36" s="1"/>
  <c r="AV381" i="36" s="1"/>
  <c r="AV453" i="36" s="1"/>
  <c r="AV22" i="36"/>
  <c r="AV94" i="36" s="1"/>
  <c r="AV178" i="36" s="1"/>
  <c r="AV250" i="36" s="1"/>
  <c r="AV322" i="36" s="1"/>
  <c r="AV394" i="36" s="1"/>
  <c r="AI94" i="36"/>
  <c r="AI101" i="38"/>
  <c r="AI185" i="38" s="1"/>
  <c r="AI257" i="38" s="1"/>
  <c r="AI329" i="38" s="1"/>
  <c r="AI401" i="38" s="1"/>
  <c r="AV29" i="38"/>
  <c r="AV101" i="38" s="1"/>
  <c r="AV185" i="38" s="1"/>
  <c r="AV257" i="38" s="1"/>
  <c r="AV329" i="38" s="1"/>
  <c r="AV401" i="38" s="1"/>
  <c r="AI109" i="38"/>
  <c r="AI193" i="38" s="1"/>
  <c r="AI265" i="38" s="1"/>
  <c r="AI337" i="38" s="1"/>
  <c r="AI409" i="38" s="1"/>
  <c r="AV37" i="38"/>
  <c r="AV109" i="38" s="1"/>
  <c r="AV193" i="38" s="1"/>
  <c r="AV265" i="38" s="1"/>
  <c r="AV337" i="38" s="1"/>
  <c r="AV409" i="38" s="1"/>
  <c r="AI117" i="38"/>
  <c r="AI201" i="38" s="1"/>
  <c r="AI273" i="38" s="1"/>
  <c r="AI345" i="38" s="1"/>
  <c r="AI417" i="38" s="1"/>
  <c r="AV45" i="38"/>
  <c r="AV117" i="38" s="1"/>
  <c r="AV201" i="38" s="1"/>
  <c r="AV273" i="38" s="1"/>
  <c r="AV345" i="38" s="1"/>
  <c r="AV417" i="38" s="1"/>
  <c r="AI125" i="38"/>
  <c r="AI209" i="38" s="1"/>
  <c r="AI281" i="38" s="1"/>
  <c r="AI353" i="38" s="1"/>
  <c r="AI425" i="38" s="1"/>
  <c r="AV53" i="38"/>
  <c r="AV125" i="38" s="1"/>
  <c r="AV209" i="38" s="1"/>
  <c r="AV281" i="38" s="1"/>
  <c r="AV353" i="38" s="1"/>
  <c r="AV425" i="38" s="1"/>
  <c r="AI133" i="38"/>
  <c r="AI217" i="38" s="1"/>
  <c r="AI289" i="38" s="1"/>
  <c r="AI361" i="38" s="1"/>
  <c r="AI433" i="38" s="1"/>
  <c r="AV61" i="38"/>
  <c r="AV133" i="38" s="1"/>
  <c r="AV217" i="38" s="1"/>
  <c r="AV289" i="38" s="1"/>
  <c r="AV361" i="38" s="1"/>
  <c r="AV433" i="38" s="1"/>
  <c r="AI141" i="38"/>
  <c r="AI225" i="38" s="1"/>
  <c r="AI297" i="38" s="1"/>
  <c r="AI369" i="38" s="1"/>
  <c r="AI441" i="38" s="1"/>
  <c r="AV69" i="38"/>
  <c r="AV141" i="38" s="1"/>
  <c r="AV225" i="38" s="1"/>
  <c r="AV297" i="38" s="1"/>
  <c r="AV369" i="38" s="1"/>
  <c r="AV441" i="38" s="1"/>
  <c r="AI148" i="38"/>
  <c r="AI232" i="38" s="1"/>
  <c r="AI304" i="38" s="1"/>
  <c r="AI376" i="38" s="1"/>
  <c r="AI448" i="38" s="1"/>
  <c r="AV76" i="38"/>
  <c r="AV148" i="38" s="1"/>
  <c r="AV232" i="38" s="1"/>
  <c r="AV304" i="38" s="1"/>
  <c r="AV376" i="38" s="1"/>
  <c r="AV448" i="38" s="1"/>
  <c r="AO146" i="38"/>
  <c r="AO446" i="38" s="1"/>
  <c r="AP74" i="38"/>
  <c r="AW74" i="38" s="1"/>
  <c r="AW146" i="38" s="1"/>
  <c r="AW230" i="38" s="1"/>
  <c r="AW302" i="38" s="1"/>
  <c r="AW374" i="38" s="1"/>
  <c r="AW446" i="38" s="1"/>
  <c r="AI146" i="38"/>
  <c r="AI230" i="38" s="1"/>
  <c r="AI302" i="38" s="1"/>
  <c r="AI374" i="38" s="1"/>
  <c r="AI446" i="38" s="1"/>
  <c r="AV74" i="38"/>
  <c r="AV146" i="38" s="1"/>
  <c r="AV230" i="38" s="1"/>
  <c r="AV302" i="38" s="1"/>
  <c r="AV374" i="38" s="1"/>
  <c r="AV446" i="38" s="1"/>
  <c r="AW62" i="11"/>
  <c r="AW134" i="11" s="1"/>
  <c r="AW30" i="11"/>
  <c r="AW102" i="11" s="1"/>
  <c r="AM176" i="37"/>
  <c r="AM187" i="37"/>
  <c r="AM197" i="37"/>
  <c r="AP149" i="11"/>
  <c r="AP449" i="11" s="1"/>
  <c r="AY77" i="11"/>
  <c r="AY149" i="11" s="1"/>
  <c r="AY233" i="11" s="1"/>
  <c r="AY305" i="11" s="1"/>
  <c r="AY377" i="11" s="1"/>
  <c r="AY449" i="11" s="1"/>
  <c r="AP141" i="11"/>
  <c r="AP441" i="11" s="1"/>
  <c r="AY69" i="11"/>
  <c r="AY141" i="11" s="1"/>
  <c r="AY225" i="11" s="1"/>
  <c r="AY297" i="11" s="1"/>
  <c r="AY369" i="11" s="1"/>
  <c r="AY441" i="11" s="1"/>
  <c r="AM175" i="36"/>
  <c r="AM247" i="36" s="1"/>
  <c r="AM319" i="36" s="1"/>
  <c r="AM224" i="36"/>
  <c r="AM296" i="36" s="1"/>
  <c r="AM368" i="36" s="1"/>
  <c r="AM232" i="36"/>
  <c r="AM304" i="36" s="1"/>
  <c r="AM376" i="36" s="1"/>
  <c r="AM240" i="36"/>
  <c r="AM312" i="36" s="1"/>
  <c r="AM384" i="36" s="1"/>
  <c r="AM180" i="38"/>
  <c r="AM252" i="38" s="1"/>
  <c r="AM324" i="38" s="1"/>
  <c r="AM188" i="38"/>
  <c r="AM260" i="38" s="1"/>
  <c r="AM332" i="38" s="1"/>
  <c r="AM196" i="38"/>
  <c r="AM268" i="38" s="1"/>
  <c r="AM340" i="38" s="1"/>
  <c r="AM204" i="38"/>
  <c r="AM276" i="38" s="1"/>
  <c r="AM348" i="38" s="1"/>
  <c r="AM212" i="38"/>
  <c r="AM284" i="38" s="1"/>
  <c r="AM356" i="38" s="1"/>
  <c r="AM220" i="38"/>
  <c r="AM292" i="38" s="1"/>
  <c r="AM364" i="38" s="1"/>
  <c r="AM229" i="38"/>
  <c r="AM301" i="38" s="1"/>
  <c r="AM373" i="38" s="1"/>
  <c r="AM179" i="37"/>
  <c r="AM182" i="37"/>
  <c r="AM190" i="37"/>
  <c r="AI118" i="37"/>
  <c r="AI202" i="37" s="1"/>
  <c r="AI274" i="37" s="1"/>
  <c r="AI346" i="37" s="1"/>
  <c r="AI418" i="37" s="1"/>
  <c r="AV46" i="37"/>
  <c r="AV118" i="37" s="1"/>
  <c r="AV202" i="37" s="1"/>
  <c r="AV274" i="37" s="1"/>
  <c r="AV346" i="37" s="1"/>
  <c r="AV418" i="37" s="1"/>
  <c r="AI120" i="37"/>
  <c r="AI204" i="37" s="1"/>
  <c r="AI276" i="37" s="1"/>
  <c r="AI348" i="37" s="1"/>
  <c r="AI420" i="37" s="1"/>
  <c r="AV48" i="37"/>
  <c r="AV120" i="37" s="1"/>
  <c r="AV204" i="37" s="1"/>
  <c r="AV276" i="37" s="1"/>
  <c r="AV348" i="37" s="1"/>
  <c r="AV420" i="37" s="1"/>
  <c r="AP117" i="11"/>
  <c r="AP417" i="11" s="1"/>
  <c r="AY45" i="11"/>
  <c r="AY117" i="11" s="1"/>
  <c r="AY201" i="11" s="1"/>
  <c r="AY273" i="11" s="1"/>
  <c r="AY345" i="11" s="1"/>
  <c r="AY417" i="11" s="1"/>
  <c r="AI109" i="36"/>
  <c r="AV37" i="36"/>
  <c r="AV109" i="36" s="1"/>
  <c r="AV193" i="36" s="1"/>
  <c r="AV265" i="36" s="1"/>
  <c r="AV337" i="36" s="1"/>
  <c r="AV409" i="36" s="1"/>
  <c r="AI89" i="36"/>
  <c r="AV17" i="36"/>
  <c r="AV89" i="36" s="1"/>
  <c r="AV173" i="36" s="1"/>
  <c r="AV245" i="36" s="1"/>
  <c r="AV317" i="36" s="1"/>
  <c r="AV389" i="36" s="1"/>
  <c r="AM221" i="37"/>
  <c r="AM237" i="37"/>
  <c r="AP145" i="11"/>
  <c r="AP445" i="11" s="1"/>
  <c r="AY73" i="11"/>
  <c r="AY145" i="11" s="1"/>
  <c r="AY229" i="11" s="1"/>
  <c r="AY301" i="11" s="1"/>
  <c r="AY373" i="11" s="1"/>
  <c r="AY445" i="11" s="1"/>
  <c r="AM206" i="36"/>
  <c r="AM278" i="36" s="1"/>
  <c r="AM350" i="36" s="1"/>
  <c r="AM238" i="36"/>
  <c r="AM310" i="36" s="1"/>
  <c r="AM382" i="36" s="1"/>
  <c r="AM172" i="38"/>
  <c r="AM244" i="38" s="1"/>
  <c r="AM316" i="38" s="1"/>
  <c r="AM186" i="38"/>
  <c r="AM258" i="38" s="1"/>
  <c r="AM330" i="38" s="1"/>
  <c r="AM194" i="38"/>
  <c r="AM266" i="38" s="1"/>
  <c r="AM338" i="38" s="1"/>
  <c r="AM202" i="38"/>
  <c r="AM274" i="38" s="1"/>
  <c r="AM346" i="38" s="1"/>
  <c r="AM210" i="38"/>
  <c r="AM282" i="38" s="1"/>
  <c r="AM354" i="38" s="1"/>
  <c r="AM218" i="38"/>
  <c r="AM290" i="38" s="1"/>
  <c r="AM362" i="38" s="1"/>
  <c r="AM226" i="38"/>
  <c r="AM298" i="38" s="1"/>
  <c r="AM370" i="38" s="1"/>
  <c r="AM234" i="38"/>
  <c r="AM306" i="38" s="1"/>
  <c r="AM378" i="38" s="1"/>
  <c r="AM171" i="37"/>
  <c r="AM180" i="37"/>
  <c r="AM188" i="37"/>
  <c r="AM194" i="37"/>
  <c r="AM201" i="37"/>
  <c r="AM210" i="37"/>
  <c r="AM218" i="37"/>
  <c r="AM226" i="37"/>
  <c r="AM234" i="37"/>
  <c r="AV15" i="36"/>
  <c r="AV87" i="36" s="1"/>
  <c r="AV171" i="36" s="1"/>
  <c r="AV243" i="36" s="1"/>
  <c r="AV315" i="36" s="1"/>
  <c r="AV387" i="36" s="1"/>
  <c r="AI87" i="36"/>
  <c r="AI99" i="36"/>
  <c r="AV27" i="36"/>
  <c r="AV99" i="36" s="1"/>
  <c r="AV183" i="36" s="1"/>
  <c r="AV255" i="36" s="1"/>
  <c r="AV327" i="36" s="1"/>
  <c r="AV399" i="36" s="1"/>
  <c r="AI107" i="36"/>
  <c r="AV35" i="36"/>
  <c r="AV107" i="36" s="1"/>
  <c r="AV191" i="36" s="1"/>
  <c r="AV263" i="36" s="1"/>
  <c r="AV335" i="36" s="1"/>
  <c r="AV407" i="36" s="1"/>
  <c r="AI115" i="36"/>
  <c r="AV43" i="36"/>
  <c r="AV115" i="36" s="1"/>
  <c r="AV199" i="36" s="1"/>
  <c r="AV271" i="36" s="1"/>
  <c r="AV343" i="36" s="1"/>
  <c r="AV415" i="36" s="1"/>
  <c r="AI123" i="36"/>
  <c r="AV51" i="36"/>
  <c r="AV123" i="36" s="1"/>
  <c r="AV207" i="36" s="1"/>
  <c r="AV279" i="36" s="1"/>
  <c r="AV351" i="36" s="1"/>
  <c r="AV423" i="36" s="1"/>
  <c r="AI131" i="36"/>
  <c r="AV59" i="36"/>
  <c r="AV131" i="36" s="1"/>
  <c r="AV215" i="36" s="1"/>
  <c r="AV287" i="36" s="1"/>
  <c r="AV359" i="36" s="1"/>
  <c r="AV431" i="36" s="1"/>
  <c r="AI139" i="36"/>
  <c r="AV67" i="36"/>
  <c r="AV139" i="36" s="1"/>
  <c r="AV223" i="36" s="1"/>
  <c r="AV295" i="36" s="1"/>
  <c r="AV367" i="36" s="1"/>
  <c r="AV439" i="36" s="1"/>
  <c r="AI147" i="36"/>
  <c r="AV75" i="36"/>
  <c r="AV147" i="36" s="1"/>
  <c r="AV231" i="36" s="1"/>
  <c r="AV303" i="36" s="1"/>
  <c r="AV375" i="36" s="1"/>
  <c r="AV447" i="36" s="1"/>
  <c r="AI155" i="36"/>
  <c r="AV83" i="36"/>
  <c r="AV155" i="36" s="1"/>
  <c r="AV239" i="36" s="1"/>
  <c r="AV311" i="36" s="1"/>
  <c r="AV383" i="36" s="1"/>
  <c r="AV455" i="36" s="1"/>
  <c r="AI92" i="38"/>
  <c r="AI176" i="38" s="1"/>
  <c r="AI248" i="38" s="1"/>
  <c r="AI320" i="38" s="1"/>
  <c r="AI392" i="38" s="1"/>
  <c r="AV20" i="38"/>
  <c r="AV92" i="38" s="1"/>
  <c r="AV176" i="38" s="1"/>
  <c r="AV248" i="38" s="1"/>
  <c r="AV320" i="38" s="1"/>
  <c r="AV392" i="38" s="1"/>
  <c r="AI103" i="38"/>
  <c r="AI187" i="38" s="1"/>
  <c r="AI259" i="38" s="1"/>
  <c r="AI331" i="38" s="1"/>
  <c r="AI403" i="38" s="1"/>
  <c r="AV31" i="38"/>
  <c r="AV103" i="38" s="1"/>
  <c r="AV187" i="38" s="1"/>
  <c r="AV259" i="38" s="1"/>
  <c r="AV331" i="38" s="1"/>
  <c r="AV403" i="38" s="1"/>
  <c r="AI111" i="38"/>
  <c r="AI195" i="38" s="1"/>
  <c r="AI267" i="38" s="1"/>
  <c r="AI339" i="38" s="1"/>
  <c r="AI411" i="38" s="1"/>
  <c r="AV39" i="38"/>
  <c r="AV111" i="38" s="1"/>
  <c r="AV195" i="38" s="1"/>
  <c r="AV267" i="38" s="1"/>
  <c r="AV339" i="38" s="1"/>
  <c r="AV411" i="38" s="1"/>
  <c r="AI119" i="38"/>
  <c r="AI203" i="38" s="1"/>
  <c r="AI275" i="38" s="1"/>
  <c r="AI347" i="38" s="1"/>
  <c r="AI419" i="38" s="1"/>
  <c r="AV47" i="38"/>
  <c r="AV119" i="38" s="1"/>
  <c r="AV203" i="38" s="1"/>
  <c r="AV275" i="38" s="1"/>
  <c r="AV347" i="38" s="1"/>
  <c r="AV419" i="38" s="1"/>
  <c r="AI127" i="38"/>
  <c r="AI211" i="38" s="1"/>
  <c r="AI283" i="38" s="1"/>
  <c r="AI355" i="38" s="1"/>
  <c r="AI427" i="38" s="1"/>
  <c r="AV55" i="38"/>
  <c r="AV127" i="38" s="1"/>
  <c r="AV211" i="38" s="1"/>
  <c r="AV283" i="38" s="1"/>
  <c r="AV355" i="38" s="1"/>
  <c r="AV427" i="38" s="1"/>
  <c r="AI135" i="38"/>
  <c r="AI219" i="38" s="1"/>
  <c r="AI291" i="38" s="1"/>
  <c r="AI363" i="38" s="1"/>
  <c r="AI435" i="38" s="1"/>
  <c r="AV63" i="38"/>
  <c r="AV135" i="38" s="1"/>
  <c r="AV219" i="38" s="1"/>
  <c r="AV291" i="38" s="1"/>
  <c r="AV363" i="38" s="1"/>
  <c r="AV435" i="38" s="1"/>
  <c r="AM174" i="38"/>
  <c r="AM246" i="38" s="1"/>
  <c r="AM318" i="38" s="1"/>
  <c r="AM235" i="38"/>
  <c r="AM307" i="38" s="1"/>
  <c r="AM379" i="38" s="1"/>
  <c r="AO91" i="37"/>
  <c r="AO391" i="37" s="1"/>
  <c r="AP19" i="37"/>
  <c r="AT391" i="37"/>
  <c r="AO97" i="37"/>
  <c r="AO397" i="37" s="1"/>
  <c r="AP25" i="37"/>
  <c r="AT397" i="37"/>
  <c r="AO105" i="37"/>
  <c r="AO405" i="37" s="1"/>
  <c r="AP33" i="37"/>
  <c r="AW33" i="37" s="1"/>
  <c r="AW105" i="37" s="1"/>
  <c r="AW189" i="37" s="1"/>
  <c r="AW261" i="37" s="1"/>
  <c r="AW333" i="37" s="1"/>
  <c r="AW405" i="37" s="1"/>
  <c r="AT405" i="37"/>
  <c r="AO114" i="37"/>
  <c r="AO414" i="37" s="1"/>
  <c r="AP42" i="37"/>
  <c r="AW42" i="37" s="1"/>
  <c r="AW114" i="37" s="1"/>
  <c r="AW198" i="37" s="1"/>
  <c r="AW270" i="37" s="1"/>
  <c r="AW342" i="37" s="1"/>
  <c r="AW414" i="37" s="1"/>
  <c r="AT419" i="37"/>
  <c r="AO119" i="37"/>
  <c r="AO419" i="37" s="1"/>
  <c r="AP47" i="37"/>
  <c r="AO127" i="37"/>
  <c r="AO427" i="37" s="1"/>
  <c r="AP55" i="37"/>
  <c r="AW55" i="37" s="1"/>
  <c r="AW127" i="37" s="1"/>
  <c r="AW211" i="37" s="1"/>
  <c r="AW283" i="37" s="1"/>
  <c r="AW355" i="37" s="1"/>
  <c r="AW427" i="37" s="1"/>
  <c r="AT427" i="37"/>
  <c r="AO135" i="37"/>
  <c r="AO435" i="37" s="1"/>
  <c r="AP63" i="37"/>
  <c r="AW63" i="37" s="1"/>
  <c r="AW135" i="37" s="1"/>
  <c r="AW219" i="37" s="1"/>
  <c r="AW291" i="37" s="1"/>
  <c r="AW363" i="37" s="1"/>
  <c r="AW435" i="37" s="1"/>
  <c r="AT435" i="37"/>
  <c r="AO143" i="37"/>
  <c r="AO443" i="37" s="1"/>
  <c r="AP71" i="37"/>
  <c r="AT443" i="37"/>
  <c r="AO151" i="37"/>
  <c r="AO451" i="37" s="1"/>
  <c r="AP79" i="37"/>
  <c r="AT451" i="37"/>
  <c r="AP132" i="11"/>
  <c r="AP432" i="11" s="1"/>
  <c r="AY60" i="11"/>
  <c r="AY132" i="11" s="1"/>
  <c r="AY216" i="11" s="1"/>
  <c r="AY288" i="11" s="1"/>
  <c r="AY360" i="11" s="1"/>
  <c r="AY432" i="11" s="1"/>
  <c r="AP124" i="11"/>
  <c r="AP424" i="11" s="1"/>
  <c r="AY52" i="11"/>
  <c r="AY124" i="11" s="1"/>
  <c r="AY208" i="11" s="1"/>
  <c r="AY280" i="11" s="1"/>
  <c r="AY352" i="11" s="1"/>
  <c r="AY424" i="11" s="1"/>
  <c r="AP108" i="11"/>
  <c r="AP408" i="11" s="1"/>
  <c r="AY36" i="11"/>
  <c r="AY108" i="11" s="1"/>
  <c r="AY192" i="11" s="1"/>
  <c r="AY264" i="11" s="1"/>
  <c r="AY336" i="11" s="1"/>
  <c r="AY408" i="11" s="1"/>
  <c r="AP112" i="11"/>
  <c r="AP412" i="11" s="1"/>
  <c r="AY40" i="11"/>
  <c r="AY112" i="11" s="1"/>
  <c r="AY196" i="11" s="1"/>
  <c r="AY268" i="11" s="1"/>
  <c r="AY340" i="11" s="1"/>
  <c r="AY412" i="11" s="1"/>
  <c r="AP92" i="11"/>
  <c r="AP392" i="11" s="1"/>
  <c r="AY20" i="11"/>
  <c r="AY92" i="11" s="1"/>
  <c r="AY176" i="11" s="1"/>
  <c r="AY248" i="11" s="1"/>
  <c r="AY320" i="11" s="1"/>
  <c r="AY392" i="11" s="1"/>
  <c r="AM180" i="36"/>
  <c r="AM252" i="36" s="1"/>
  <c r="AM324" i="36" s="1"/>
  <c r="AM188" i="36"/>
  <c r="AM260" i="36" s="1"/>
  <c r="AM332" i="36" s="1"/>
  <c r="AM196" i="36"/>
  <c r="AM268" i="36" s="1"/>
  <c r="AM340" i="36" s="1"/>
  <c r="AM204" i="36"/>
  <c r="AM276" i="36" s="1"/>
  <c r="AM348" i="36" s="1"/>
  <c r="AM212" i="36"/>
  <c r="AM284" i="36" s="1"/>
  <c r="AM356" i="36" s="1"/>
  <c r="AP88" i="11"/>
  <c r="AP388" i="11" s="1"/>
  <c r="AY16" i="11"/>
  <c r="AY88" i="11" s="1"/>
  <c r="AY172" i="11" s="1"/>
  <c r="AY244" i="11" s="1"/>
  <c r="AY316" i="11" s="1"/>
  <c r="AY388" i="11" s="1"/>
  <c r="AM208" i="37"/>
  <c r="AM216" i="37"/>
  <c r="AM224" i="37"/>
  <c r="AM232" i="37"/>
  <c r="AM240" i="37"/>
  <c r="AW20" i="11"/>
  <c r="AW92" i="11" s="1"/>
  <c r="AM186" i="37"/>
  <c r="AM193" i="37"/>
  <c r="AV23" i="36"/>
  <c r="AV95" i="36" s="1"/>
  <c r="AV179" i="36" s="1"/>
  <c r="AV251" i="36" s="1"/>
  <c r="AV323" i="36" s="1"/>
  <c r="AV395" i="36" s="1"/>
  <c r="AI95" i="36"/>
  <c r="AI141" i="36"/>
  <c r="AV69" i="36"/>
  <c r="AV141" i="36" s="1"/>
  <c r="AV225" i="36" s="1"/>
  <c r="AV297" i="36" s="1"/>
  <c r="AV369" i="36" s="1"/>
  <c r="AV441" i="36" s="1"/>
  <c r="AI149" i="36"/>
  <c r="AV77" i="36"/>
  <c r="AV149" i="36" s="1"/>
  <c r="AV233" i="36" s="1"/>
  <c r="AV305" i="36" s="1"/>
  <c r="AV377" i="36" s="1"/>
  <c r="AV449" i="36" s="1"/>
  <c r="AI97" i="38"/>
  <c r="AI181" i="38" s="1"/>
  <c r="AI253" i="38" s="1"/>
  <c r="AI325" i="38" s="1"/>
  <c r="AI397" i="38" s="1"/>
  <c r="AV25" i="38"/>
  <c r="AV97" i="38" s="1"/>
  <c r="AV181" i="38" s="1"/>
  <c r="AV253" i="38" s="1"/>
  <c r="AV325" i="38" s="1"/>
  <c r="AV397" i="38" s="1"/>
  <c r="AI105" i="38"/>
  <c r="AI189" i="38" s="1"/>
  <c r="AI261" i="38" s="1"/>
  <c r="AI333" i="38" s="1"/>
  <c r="AI405" i="38" s="1"/>
  <c r="AV33" i="38"/>
  <c r="AV105" i="38" s="1"/>
  <c r="AV189" i="38" s="1"/>
  <c r="AV261" i="38" s="1"/>
  <c r="AV333" i="38" s="1"/>
  <c r="AV405" i="38" s="1"/>
  <c r="AI113" i="38"/>
  <c r="AI197" i="38" s="1"/>
  <c r="AI269" i="38" s="1"/>
  <c r="AI341" i="38" s="1"/>
  <c r="AI413" i="38" s="1"/>
  <c r="AV41" i="38"/>
  <c r="AV113" i="38" s="1"/>
  <c r="AV197" i="38" s="1"/>
  <c r="AV269" i="38" s="1"/>
  <c r="AV341" i="38" s="1"/>
  <c r="AV413" i="38" s="1"/>
  <c r="AI121" i="38"/>
  <c r="AI205" i="38" s="1"/>
  <c r="AI277" i="38" s="1"/>
  <c r="AI349" i="38" s="1"/>
  <c r="AI421" i="38" s="1"/>
  <c r="AV49" i="38"/>
  <c r="AV121" i="38" s="1"/>
  <c r="AV205" i="38" s="1"/>
  <c r="AV277" i="38" s="1"/>
  <c r="AV349" i="38" s="1"/>
  <c r="AV421" i="38" s="1"/>
  <c r="AI129" i="38"/>
  <c r="AI213" i="38" s="1"/>
  <c r="AI285" i="38" s="1"/>
  <c r="AI357" i="38" s="1"/>
  <c r="AI429" i="38" s="1"/>
  <c r="AV57" i="38"/>
  <c r="AV129" i="38" s="1"/>
  <c r="AV213" i="38" s="1"/>
  <c r="AV285" i="38" s="1"/>
  <c r="AV357" i="38" s="1"/>
  <c r="AV429" i="38" s="1"/>
  <c r="AI137" i="38"/>
  <c r="AI221" i="38" s="1"/>
  <c r="AI293" i="38" s="1"/>
  <c r="AI365" i="38" s="1"/>
  <c r="AI437" i="38" s="1"/>
  <c r="AV65" i="38"/>
  <c r="AV137" i="38" s="1"/>
  <c r="AV221" i="38" s="1"/>
  <c r="AV293" i="38" s="1"/>
  <c r="AV365" i="38" s="1"/>
  <c r="AV437" i="38" s="1"/>
  <c r="AM233" i="38"/>
  <c r="AM305" i="38" s="1"/>
  <c r="AM377" i="38" s="1"/>
  <c r="AI147" i="38"/>
  <c r="AI231" i="38" s="1"/>
  <c r="AI303" i="38" s="1"/>
  <c r="AI375" i="38" s="1"/>
  <c r="AI447" i="38" s="1"/>
  <c r="AV75" i="38"/>
  <c r="AV147" i="38" s="1"/>
  <c r="AV231" i="38" s="1"/>
  <c r="AV303" i="38" s="1"/>
  <c r="AV375" i="38" s="1"/>
  <c r="AV447" i="38" s="1"/>
  <c r="AI153" i="38"/>
  <c r="AI237" i="38" s="1"/>
  <c r="AI309" i="38" s="1"/>
  <c r="AI381" i="38" s="1"/>
  <c r="AI453" i="38" s="1"/>
  <c r="AV81" i="38"/>
  <c r="AV153" i="38" s="1"/>
  <c r="AV237" i="38" s="1"/>
  <c r="AV309" i="38" s="1"/>
  <c r="AV381" i="38" s="1"/>
  <c r="AV453" i="38" s="1"/>
  <c r="AI108" i="37"/>
  <c r="AI192" i="37" s="1"/>
  <c r="AI264" i="37" s="1"/>
  <c r="AI336" i="37" s="1"/>
  <c r="AI408" i="37" s="1"/>
  <c r="AV36" i="37"/>
  <c r="AV108" i="37" s="1"/>
  <c r="AV192" i="37" s="1"/>
  <c r="AV264" i="37" s="1"/>
  <c r="AV336" i="37" s="1"/>
  <c r="AV408" i="37" s="1"/>
  <c r="AI99" i="37"/>
  <c r="AI183" i="37" s="1"/>
  <c r="AI255" i="37" s="1"/>
  <c r="AI327" i="37" s="1"/>
  <c r="AI399" i="37" s="1"/>
  <c r="AV27" i="37"/>
  <c r="AV99" i="37" s="1"/>
  <c r="AV183" i="37" s="1"/>
  <c r="AV255" i="37" s="1"/>
  <c r="AV327" i="37" s="1"/>
  <c r="AV399" i="37" s="1"/>
  <c r="AI107" i="37"/>
  <c r="AI191" i="37" s="1"/>
  <c r="AI263" i="37" s="1"/>
  <c r="AI335" i="37" s="1"/>
  <c r="AI407" i="37" s="1"/>
  <c r="AV35" i="37"/>
  <c r="AV107" i="37" s="1"/>
  <c r="AV191" i="37" s="1"/>
  <c r="AV263" i="37" s="1"/>
  <c r="AV335" i="37" s="1"/>
  <c r="AV407" i="37" s="1"/>
  <c r="AI86" i="37"/>
  <c r="AI170" i="37" s="1"/>
  <c r="AI242" i="37" s="1"/>
  <c r="AI314" i="37" s="1"/>
  <c r="AI386" i="37" s="1"/>
  <c r="AV14" i="37"/>
  <c r="AV86" i="37" s="1"/>
  <c r="AV170" i="37" s="1"/>
  <c r="AV242" i="37" s="1"/>
  <c r="AV314" i="37" s="1"/>
  <c r="AV386" i="37" s="1"/>
  <c r="AT421" i="37"/>
  <c r="AO121" i="37"/>
  <c r="AO421" i="37" s="1"/>
  <c r="AP49" i="37"/>
  <c r="AW73" i="11"/>
  <c r="AW145" i="11" s="1"/>
  <c r="AW55" i="11"/>
  <c r="AW127" i="11" s="1"/>
  <c r="AP16" i="36"/>
  <c r="AO88" i="36"/>
  <c r="AO388" i="36" s="1"/>
  <c r="AI93" i="36"/>
  <c r="AV21" i="36"/>
  <c r="AV93" i="36" s="1"/>
  <c r="AV177" i="36" s="1"/>
  <c r="AV249" i="36" s="1"/>
  <c r="AV321" i="36" s="1"/>
  <c r="AV393" i="36" s="1"/>
  <c r="AP20" i="36"/>
  <c r="AO92" i="36"/>
  <c r="AO392" i="36" s="1"/>
  <c r="AW21" i="11"/>
  <c r="AW93" i="11" s="1"/>
  <c r="AP154" i="11"/>
  <c r="AP454" i="11" s="1"/>
  <c r="AY82" i="11"/>
  <c r="AY154" i="11" s="1"/>
  <c r="AY238" i="11" s="1"/>
  <c r="AY310" i="11" s="1"/>
  <c r="AY382" i="11" s="1"/>
  <c r="AY454" i="11" s="1"/>
  <c r="AP138" i="11"/>
  <c r="AP438" i="11" s="1"/>
  <c r="AY66" i="11"/>
  <c r="AY138" i="11" s="1"/>
  <c r="AY222" i="11" s="1"/>
  <c r="AY294" i="11" s="1"/>
  <c r="AY366" i="11" s="1"/>
  <c r="AY438" i="11" s="1"/>
  <c r="AP130" i="11"/>
  <c r="AP430" i="11" s="1"/>
  <c r="AY58" i="11"/>
  <c r="AY130" i="11" s="1"/>
  <c r="AY214" i="11" s="1"/>
  <c r="AY286" i="11" s="1"/>
  <c r="AY358" i="11" s="1"/>
  <c r="AY430" i="11" s="1"/>
  <c r="AP122" i="11"/>
  <c r="AP422" i="11" s="1"/>
  <c r="AY50" i="11"/>
  <c r="AY122" i="11" s="1"/>
  <c r="AY206" i="11" s="1"/>
  <c r="AY278" i="11" s="1"/>
  <c r="AY350" i="11" s="1"/>
  <c r="AY422" i="11" s="1"/>
  <c r="AP114" i="11"/>
  <c r="AP414" i="11" s="1"/>
  <c r="AY42" i="11"/>
  <c r="AY114" i="11" s="1"/>
  <c r="AY198" i="11" s="1"/>
  <c r="AY270" i="11" s="1"/>
  <c r="AY342" i="11" s="1"/>
  <c r="AY414" i="11" s="1"/>
  <c r="AP106" i="11"/>
  <c r="AP406" i="11" s="1"/>
  <c r="AY34" i="11"/>
  <c r="AY106" i="11" s="1"/>
  <c r="AY190" i="11" s="1"/>
  <c r="AY262" i="11" s="1"/>
  <c r="AY334" i="11" s="1"/>
  <c r="AY406" i="11" s="1"/>
  <c r="AP98" i="11"/>
  <c r="AP398" i="11" s="1"/>
  <c r="AY26" i="11"/>
  <c r="AY98" i="11" s="1"/>
  <c r="AY182" i="11" s="1"/>
  <c r="AY254" i="11" s="1"/>
  <c r="AY326" i="11" s="1"/>
  <c r="AY398" i="11" s="1"/>
  <c r="AW40" i="11"/>
  <c r="AW112" i="11" s="1"/>
  <c r="AW59" i="11"/>
  <c r="AW131" i="11" s="1"/>
  <c r="AW27" i="11"/>
  <c r="AW99" i="11" s="1"/>
  <c r="AX80" i="36"/>
  <c r="AX152" i="36" s="1"/>
  <c r="AX68" i="38"/>
  <c r="AX140" i="38" s="1"/>
  <c r="AX224" i="38" s="1"/>
  <c r="AX296" i="38" s="1"/>
  <c r="AX368" i="38" s="1"/>
  <c r="AX440" i="38" s="1"/>
  <c r="AX23" i="38"/>
  <c r="AX95" i="38" s="1"/>
  <c r="AX179" i="38" s="1"/>
  <c r="AX251" i="38" s="1"/>
  <c r="AX323" i="38" s="1"/>
  <c r="AX395" i="38" s="1"/>
  <c r="AX84" i="38"/>
  <c r="AX156" i="38" s="1"/>
  <c r="AX240" i="38" s="1"/>
  <c r="AX312" i="38" s="1"/>
  <c r="AX384" i="38" s="1"/>
  <c r="AX456" i="38" s="1"/>
  <c r="AW74" i="11"/>
  <c r="AW146" i="11" s="1"/>
  <c r="AM172" i="37"/>
  <c r="AP152" i="11"/>
  <c r="AP452" i="11" s="1"/>
  <c r="AY80" i="11"/>
  <c r="AY152" i="11" s="1"/>
  <c r="AY236" i="11" s="1"/>
  <c r="AY308" i="11" s="1"/>
  <c r="AY380" i="11" s="1"/>
  <c r="AY452" i="11" s="1"/>
  <c r="AP144" i="11"/>
  <c r="AP444" i="11" s="1"/>
  <c r="AY72" i="11"/>
  <c r="AY144" i="11" s="1"/>
  <c r="AY228" i="11" s="1"/>
  <c r="AY300" i="11" s="1"/>
  <c r="AY372" i="11" s="1"/>
  <c r="AY444" i="11" s="1"/>
  <c r="AP136" i="11"/>
  <c r="AP436" i="11" s="1"/>
  <c r="AY64" i="11"/>
  <c r="AY136" i="11" s="1"/>
  <c r="AY220" i="11" s="1"/>
  <c r="AY292" i="11" s="1"/>
  <c r="AY364" i="11" s="1"/>
  <c r="AY436" i="11" s="1"/>
  <c r="AP128" i="11"/>
  <c r="AP428" i="11" s="1"/>
  <c r="AY56" i="11"/>
  <c r="AY128" i="11" s="1"/>
  <c r="AY212" i="11" s="1"/>
  <c r="AY284" i="11" s="1"/>
  <c r="AY356" i="11" s="1"/>
  <c r="AY428" i="11" s="1"/>
  <c r="AP120" i="11"/>
  <c r="AP420" i="11" s="1"/>
  <c r="AY48" i="11"/>
  <c r="AY120" i="11" s="1"/>
  <c r="AY204" i="11" s="1"/>
  <c r="AY276" i="11" s="1"/>
  <c r="AY348" i="11" s="1"/>
  <c r="AY420" i="11" s="1"/>
  <c r="AP104" i="11"/>
  <c r="AP404" i="11" s="1"/>
  <c r="AY32" i="11"/>
  <c r="AY104" i="11" s="1"/>
  <c r="AY188" i="11" s="1"/>
  <c r="AY260" i="11" s="1"/>
  <c r="AY332" i="11" s="1"/>
  <c r="AY404" i="11" s="1"/>
  <c r="AP96" i="11"/>
  <c r="AP396" i="11" s="1"/>
  <c r="AY24" i="11"/>
  <c r="AY96" i="11" s="1"/>
  <c r="AY180" i="11" s="1"/>
  <c r="AY252" i="11" s="1"/>
  <c r="AY324" i="11" s="1"/>
  <c r="AY396" i="11" s="1"/>
  <c r="AP156" i="11"/>
  <c r="AP456" i="11" s="1"/>
  <c r="AY84" i="11"/>
  <c r="AY156" i="11" s="1"/>
  <c r="AY240" i="11" s="1"/>
  <c r="AY312" i="11" s="1"/>
  <c r="AY384" i="11" s="1"/>
  <c r="AY456" i="11" s="1"/>
  <c r="AP148" i="11"/>
  <c r="AP448" i="11" s="1"/>
  <c r="AY76" i="11"/>
  <c r="AY148" i="11" s="1"/>
  <c r="AY232" i="11" s="1"/>
  <c r="AY304" i="11" s="1"/>
  <c r="AY376" i="11" s="1"/>
  <c r="AY448" i="11" s="1"/>
  <c r="AP140" i="11"/>
  <c r="AP440" i="11" s="1"/>
  <c r="AY68" i="11"/>
  <c r="AY140" i="11" s="1"/>
  <c r="AY224" i="11" s="1"/>
  <c r="AY296" i="11" s="1"/>
  <c r="AY368" i="11" s="1"/>
  <c r="AY440" i="11" s="1"/>
  <c r="AM181" i="36"/>
  <c r="AM253" i="36" s="1"/>
  <c r="AM325" i="36" s="1"/>
  <c r="AM189" i="36"/>
  <c r="AM261" i="36" s="1"/>
  <c r="AM333" i="36" s="1"/>
  <c r="AM197" i="36"/>
  <c r="AM269" i="36" s="1"/>
  <c r="AM341" i="36" s="1"/>
  <c r="AM205" i="36"/>
  <c r="AM277" i="36" s="1"/>
  <c r="AM349" i="36" s="1"/>
  <c r="AM213" i="36"/>
  <c r="AM285" i="36" s="1"/>
  <c r="AM357" i="36" s="1"/>
  <c r="AM209" i="37"/>
  <c r="AM217" i="37"/>
  <c r="AM225" i="37"/>
  <c r="AM233" i="37"/>
  <c r="AO102" i="36"/>
  <c r="AO402" i="36" s="1"/>
  <c r="AP30" i="36"/>
  <c r="AO110" i="36"/>
  <c r="AO410" i="36" s="1"/>
  <c r="AP38" i="36"/>
  <c r="AO118" i="36"/>
  <c r="AO418" i="36" s="1"/>
  <c r="AP46" i="36"/>
  <c r="AW46" i="36" s="1"/>
  <c r="AW118" i="36" s="1"/>
  <c r="AW202" i="36" s="1"/>
  <c r="AW274" i="36" s="1"/>
  <c r="AW346" i="36" s="1"/>
  <c r="AW418" i="36" s="1"/>
  <c r="AO126" i="36"/>
  <c r="AO426" i="36" s="1"/>
  <c r="AP54" i="36"/>
  <c r="AO134" i="36"/>
  <c r="AO434" i="36" s="1"/>
  <c r="AP62" i="36"/>
  <c r="AO142" i="36"/>
  <c r="AO442" i="36" s="1"/>
  <c r="AP70" i="36"/>
  <c r="AO150" i="36"/>
  <c r="AO450" i="36" s="1"/>
  <c r="AP78" i="36"/>
  <c r="AO98" i="38"/>
  <c r="AO398" i="38" s="1"/>
  <c r="AP26" i="38"/>
  <c r="AO106" i="38"/>
  <c r="AO406" i="38" s="1"/>
  <c r="AP34" i="38"/>
  <c r="AW34" i="38" s="1"/>
  <c r="AW106" i="38" s="1"/>
  <c r="AW190" i="38" s="1"/>
  <c r="AW262" i="38" s="1"/>
  <c r="AW334" i="38" s="1"/>
  <c r="AW406" i="38" s="1"/>
  <c r="AO114" i="38"/>
  <c r="AO414" i="38" s="1"/>
  <c r="AP42" i="38"/>
  <c r="AO122" i="38"/>
  <c r="AO422" i="38" s="1"/>
  <c r="AP50" i="38"/>
  <c r="AO130" i="38"/>
  <c r="AO430" i="38" s="1"/>
  <c r="AP58" i="38"/>
  <c r="AO138" i="38"/>
  <c r="AO438" i="38" s="1"/>
  <c r="AP66" i="38"/>
  <c r="AW66" i="38" s="1"/>
  <c r="AW138" i="38" s="1"/>
  <c r="AW222" i="38" s="1"/>
  <c r="AW294" i="38" s="1"/>
  <c r="AW366" i="38" s="1"/>
  <c r="AW438" i="38" s="1"/>
  <c r="AO89" i="38"/>
  <c r="AO389" i="38" s="1"/>
  <c r="AP17" i="38"/>
  <c r="AO87" i="38"/>
  <c r="AO387" i="38" s="1"/>
  <c r="AP15" i="38"/>
  <c r="AO154" i="38"/>
  <c r="AO454" i="38" s="1"/>
  <c r="AP82" i="38"/>
  <c r="AO100" i="37"/>
  <c r="AO400" i="37" s="1"/>
  <c r="AP28" i="37"/>
  <c r="AT400" i="37"/>
  <c r="AO111" i="37"/>
  <c r="AO411" i="37" s="1"/>
  <c r="AP39" i="37"/>
  <c r="AT390" i="37"/>
  <c r="AO90" i="37"/>
  <c r="AO390" i="37" s="1"/>
  <c r="AP18" i="37"/>
  <c r="AI122" i="37"/>
  <c r="AI206" i="37" s="1"/>
  <c r="AI278" i="37" s="1"/>
  <c r="AI350" i="37" s="1"/>
  <c r="AI422" i="37" s="1"/>
  <c r="AV50" i="37"/>
  <c r="AV122" i="37" s="1"/>
  <c r="AV206" i="37" s="1"/>
  <c r="AV278" i="37" s="1"/>
  <c r="AV350" i="37" s="1"/>
  <c r="AV422" i="37" s="1"/>
  <c r="AT422" i="37"/>
  <c r="AO130" i="37"/>
  <c r="AO430" i="37" s="1"/>
  <c r="AP58" i="37"/>
  <c r="AT430" i="37"/>
  <c r="AO138" i="37"/>
  <c r="AO438" i="37" s="1"/>
  <c r="AP66" i="37"/>
  <c r="AW66" i="37" s="1"/>
  <c r="AW138" i="37" s="1"/>
  <c r="AW222" i="37" s="1"/>
  <c r="AW294" i="37" s="1"/>
  <c r="AW366" i="37" s="1"/>
  <c r="AW438" i="37" s="1"/>
  <c r="AT438" i="37"/>
  <c r="AO146" i="37"/>
  <c r="AO446" i="37" s="1"/>
  <c r="AP74" i="37"/>
  <c r="AT446" i="37"/>
  <c r="AO154" i="37"/>
  <c r="AO454" i="37" s="1"/>
  <c r="AP82" i="37"/>
  <c r="AT454" i="37"/>
  <c r="AW65" i="11"/>
  <c r="AW137" i="11" s="1"/>
  <c r="AW33" i="11"/>
  <c r="AW105" i="11" s="1"/>
  <c r="AW28" i="11"/>
  <c r="AW100" i="11" s="1"/>
  <c r="AI103" i="36"/>
  <c r="AV31" i="36"/>
  <c r="AV103" i="36" s="1"/>
  <c r="AV187" i="36" s="1"/>
  <c r="AV259" i="36" s="1"/>
  <c r="AV331" i="36" s="1"/>
  <c r="AV403" i="36" s="1"/>
  <c r="AI111" i="36"/>
  <c r="AV39" i="36"/>
  <c r="AV111" i="36" s="1"/>
  <c r="AV195" i="36" s="1"/>
  <c r="AV267" i="36" s="1"/>
  <c r="AV339" i="36" s="1"/>
  <c r="AV411" i="36" s="1"/>
  <c r="AI119" i="36"/>
  <c r="AV47" i="36"/>
  <c r="AV119" i="36" s="1"/>
  <c r="AV203" i="36" s="1"/>
  <c r="AV275" i="36" s="1"/>
  <c r="AV347" i="36" s="1"/>
  <c r="AV419" i="36" s="1"/>
  <c r="AI127" i="36"/>
  <c r="AV55" i="36"/>
  <c r="AV127" i="36" s="1"/>
  <c r="AV211" i="36" s="1"/>
  <c r="AV283" i="36" s="1"/>
  <c r="AV355" i="36" s="1"/>
  <c r="AV427" i="36" s="1"/>
  <c r="AI135" i="36"/>
  <c r="AV63" i="36"/>
  <c r="AV135" i="36" s="1"/>
  <c r="AV219" i="36" s="1"/>
  <c r="AV291" i="36" s="1"/>
  <c r="AV363" i="36" s="1"/>
  <c r="AV435" i="36" s="1"/>
  <c r="AI143" i="36"/>
  <c r="AV71" i="36"/>
  <c r="AV143" i="36" s="1"/>
  <c r="AV227" i="36" s="1"/>
  <c r="AV299" i="36" s="1"/>
  <c r="AV371" i="36" s="1"/>
  <c r="AV443" i="36" s="1"/>
  <c r="AI151" i="36"/>
  <c r="AV79" i="36"/>
  <c r="AV151" i="36" s="1"/>
  <c r="AV235" i="36" s="1"/>
  <c r="AV307" i="36" s="1"/>
  <c r="AV379" i="36" s="1"/>
  <c r="AV451" i="36" s="1"/>
  <c r="AV14" i="36"/>
  <c r="AV86" i="36" s="1"/>
  <c r="AV170" i="36" s="1"/>
  <c r="AV242" i="36" s="1"/>
  <c r="AV314" i="36" s="1"/>
  <c r="AV386" i="36" s="1"/>
  <c r="AI86" i="36"/>
  <c r="AI99" i="38"/>
  <c r="AI183" i="38" s="1"/>
  <c r="AI255" i="38" s="1"/>
  <c r="AI327" i="38" s="1"/>
  <c r="AI399" i="38" s="1"/>
  <c r="AV27" i="38"/>
  <c r="AV99" i="38" s="1"/>
  <c r="AV183" i="38" s="1"/>
  <c r="AV255" i="38" s="1"/>
  <c r="AV327" i="38" s="1"/>
  <c r="AV399" i="38" s="1"/>
  <c r="AI107" i="38"/>
  <c r="AI191" i="38" s="1"/>
  <c r="AI263" i="38" s="1"/>
  <c r="AI335" i="38" s="1"/>
  <c r="AI407" i="38" s="1"/>
  <c r="AV35" i="38"/>
  <c r="AV107" i="38" s="1"/>
  <c r="AV191" i="38" s="1"/>
  <c r="AV263" i="38" s="1"/>
  <c r="AV335" i="38" s="1"/>
  <c r="AV407" i="38" s="1"/>
  <c r="AI115" i="38"/>
  <c r="AI199" i="38" s="1"/>
  <c r="AI271" i="38" s="1"/>
  <c r="AI343" i="38" s="1"/>
  <c r="AI415" i="38" s="1"/>
  <c r="AV43" i="38"/>
  <c r="AV115" i="38" s="1"/>
  <c r="AV199" i="38" s="1"/>
  <c r="AV271" i="38" s="1"/>
  <c r="AV343" i="38" s="1"/>
  <c r="AV415" i="38" s="1"/>
  <c r="AI123" i="38"/>
  <c r="AI207" i="38" s="1"/>
  <c r="AI279" i="38" s="1"/>
  <c r="AI351" i="38" s="1"/>
  <c r="AI423" i="38" s="1"/>
  <c r="AV51" i="38"/>
  <c r="AV123" i="38" s="1"/>
  <c r="AV207" i="38" s="1"/>
  <c r="AV279" i="38" s="1"/>
  <c r="AV351" i="38" s="1"/>
  <c r="AV423" i="38" s="1"/>
  <c r="AI131" i="38"/>
  <c r="AI215" i="38" s="1"/>
  <c r="AI287" i="38" s="1"/>
  <c r="AI359" i="38" s="1"/>
  <c r="AI431" i="38" s="1"/>
  <c r="AV59" i="38"/>
  <c r="AV131" i="38" s="1"/>
  <c r="AV215" i="38" s="1"/>
  <c r="AV287" i="38" s="1"/>
  <c r="AV359" i="38" s="1"/>
  <c r="AV431" i="38" s="1"/>
  <c r="AI139" i="38"/>
  <c r="AI223" i="38" s="1"/>
  <c r="AI295" i="38" s="1"/>
  <c r="AI367" i="38" s="1"/>
  <c r="AI439" i="38" s="1"/>
  <c r="AV67" i="38"/>
  <c r="AV139" i="38" s="1"/>
  <c r="AV223" i="38" s="1"/>
  <c r="AV295" i="38" s="1"/>
  <c r="AV367" i="38" s="1"/>
  <c r="AV439" i="38" s="1"/>
  <c r="AI93" i="38"/>
  <c r="AI177" i="38" s="1"/>
  <c r="AI249" i="38" s="1"/>
  <c r="AI321" i="38" s="1"/>
  <c r="AI393" i="38" s="1"/>
  <c r="AV21" i="38"/>
  <c r="AV93" i="38" s="1"/>
  <c r="AV177" i="38" s="1"/>
  <c r="AV249" i="38" s="1"/>
  <c r="AV321" i="38" s="1"/>
  <c r="AV393" i="38" s="1"/>
  <c r="AI91" i="38"/>
  <c r="AI175" i="38" s="1"/>
  <c r="AI247" i="38" s="1"/>
  <c r="AI319" i="38" s="1"/>
  <c r="AI391" i="38" s="1"/>
  <c r="AV19" i="38"/>
  <c r="AV91" i="38" s="1"/>
  <c r="AV175" i="38" s="1"/>
  <c r="AV247" i="38" s="1"/>
  <c r="AV319" i="38" s="1"/>
  <c r="AV391" i="38" s="1"/>
  <c r="AI155" i="38"/>
  <c r="AI239" i="38" s="1"/>
  <c r="AI311" i="38" s="1"/>
  <c r="AI383" i="38" s="1"/>
  <c r="AI455" i="38" s="1"/>
  <c r="AV83" i="38"/>
  <c r="AV155" i="38" s="1"/>
  <c r="AV239" i="38" s="1"/>
  <c r="AV311" i="38" s="1"/>
  <c r="AV383" i="38" s="1"/>
  <c r="AV455" i="38" s="1"/>
  <c r="AW58" i="11"/>
  <c r="AW130" i="11" s="1"/>
  <c r="AW26" i="11"/>
  <c r="AW98" i="11" s="1"/>
  <c r="AT416" i="37"/>
  <c r="AM200" i="37"/>
  <c r="AM185" i="37"/>
  <c r="AM199" i="37"/>
  <c r="AM178" i="37"/>
  <c r="AM207" i="37"/>
  <c r="AM215" i="37"/>
  <c r="AM223" i="37"/>
  <c r="AM231" i="37"/>
  <c r="AM239" i="37"/>
  <c r="AM184" i="36"/>
  <c r="AM256" i="36" s="1"/>
  <c r="AM328" i="36" s="1"/>
  <c r="AM192" i="36"/>
  <c r="AM264" i="36" s="1"/>
  <c r="AM336" i="36" s="1"/>
  <c r="AM200" i="36"/>
  <c r="AM272" i="36" s="1"/>
  <c r="AM344" i="36" s="1"/>
  <c r="AM208" i="36"/>
  <c r="AM280" i="36" s="1"/>
  <c r="AM352" i="36" s="1"/>
  <c r="AM216" i="36"/>
  <c r="AM288" i="36" s="1"/>
  <c r="AM360" i="36" s="1"/>
  <c r="AP56" i="37"/>
  <c r="AO128" i="37"/>
  <c r="AO428" i="37" s="1"/>
  <c r="AT428" i="37"/>
  <c r="AP64" i="37"/>
  <c r="AO136" i="37"/>
  <c r="AO436" i="37" s="1"/>
  <c r="AT436" i="37"/>
  <c r="AP72" i="37"/>
  <c r="AW72" i="37" s="1"/>
  <c r="AW144" i="37" s="1"/>
  <c r="AW228" i="37" s="1"/>
  <c r="AW300" i="37" s="1"/>
  <c r="AW372" i="37" s="1"/>
  <c r="AW444" i="37" s="1"/>
  <c r="AO144" i="37"/>
  <c r="AO444" i="37" s="1"/>
  <c r="AT444" i="37"/>
  <c r="AP80" i="37"/>
  <c r="AW80" i="37" s="1"/>
  <c r="AW152" i="37" s="1"/>
  <c r="AW236" i="37" s="1"/>
  <c r="AW308" i="37" s="1"/>
  <c r="AW380" i="37" s="1"/>
  <c r="AW452" i="37" s="1"/>
  <c r="AO152" i="37"/>
  <c r="AO452" i="37" s="1"/>
  <c r="AT452" i="37"/>
  <c r="AW37" i="11"/>
  <c r="AW109" i="11" s="1"/>
  <c r="AW80" i="11"/>
  <c r="AW152" i="11" s="1"/>
  <c r="AW48" i="11"/>
  <c r="AW120" i="11" s="1"/>
  <c r="AW84" i="11"/>
  <c r="AW156" i="11" s="1"/>
  <c r="AP65" i="36"/>
  <c r="AW65" i="36" s="1"/>
  <c r="AW137" i="36" s="1"/>
  <c r="AW221" i="36" s="1"/>
  <c r="AW293" i="36" s="1"/>
  <c r="AW365" i="36" s="1"/>
  <c r="AW437" i="36" s="1"/>
  <c r="AO137" i="36"/>
  <c r="AO437" i="36" s="1"/>
  <c r="AO145" i="36"/>
  <c r="AO445" i="36" s="1"/>
  <c r="AP73" i="36"/>
  <c r="AW73" i="36" s="1"/>
  <c r="AW145" i="36" s="1"/>
  <c r="AW229" i="36" s="1"/>
  <c r="AW301" i="36" s="1"/>
  <c r="AW373" i="36" s="1"/>
  <c r="AW445" i="36" s="1"/>
  <c r="AO153" i="36"/>
  <c r="AO453" i="36" s="1"/>
  <c r="AP81" i="36"/>
  <c r="AO94" i="36"/>
  <c r="AO394" i="36" s="1"/>
  <c r="AP22" i="36"/>
  <c r="AW22" i="36" s="1"/>
  <c r="AW94" i="36" s="1"/>
  <c r="AW178" i="36" s="1"/>
  <c r="AW250" i="36" s="1"/>
  <c r="AW322" i="36" s="1"/>
  <c r="AW394" i="36" s="1"/>
  <c r="AO101" i="38"/>
  <c r="AO401" i="38" s="1"/>
  <c r="AP29" i="38"/>
  <c r="AO109" i="38"/>
  <c r="AO409" i="38" s="1"/>
  <c r="AP37" i="38"/>
  <c r="AW37" i="38" s="1"/>
  <c r="AW109" i="38" s="1"/>
  <c r="AW193" i="38" s="1"/>
  <c r="AW265" i="38" s="1"/>
  <c r="AW337" i="38" s="1"/>
  <c r="AW409" i="38" s="1"/>
  <c r="AO117" i="38"/>
  <c r="AO417" i="38" s="1"/>
  <c r="AP45" i="38"/>
  <c r="AO125" i="38"/>
  <c r="AO425" i="38" s="1"/>
  <c r="AP53" i="38"/>
  <c r="AO133" i="38"/>
  <c r="AO433" i="38" s="1"/>
  <c r="AP61" i="38"/>
  <c r="AO141" i="38"/>
  <c r="AO441" i="38" s="1"/>
  <c r="AP69" i="38"/>
  <c r="AW69" i="38" s="1"/>
  <c r="AW141" i="38" s="1"/>
  <c r="AW225" i="38" s="1"/>
  <c r="AW297" i="38" s="1"/>
  <c r="AW369" i="38" s="1"/>
  <c r="AW441" i="38" s="1"/>
  <c r="AO148" i="38"/>
  <c r="AO448" i="38" s="1"/>
  <c r="AP76" i="38"/>
  <c r="AW70" i="11"/>
  <c r="AW142" i="11" s="1"/>
  <c r="AW38" i="11"/>
  <c r="AW110" i="11" s="1"/>
  <c r="AI92" i="37"/>
  <c r="AI176" i="37" s="1"/>
  <c r="AI248" i="37" s="1"/>
  <c r="AI320" i="37" s="1"/>
  <c r="AI392" i="37" s="1"/>
  <c r="AV20" i="37"/>
  <c r="AV92" i="37" s="1"/>
  <c r="AV176" i="37" s="1"/>
  <c r="AV248" i="37" s="1"/>
  <c r="AV320" i="37" s="1"/>
  <c r="AV392" i="37" s="1"/>
  <c r="AI103" i="37"/>
  <c r="AI187" i="37" s="1"/>
  <c r="AI259" i="37" s="1"/>
  <c r="AI331" i="37" s="1"/>
  <c r="AI403" i="37" s="1"/>
  <c r="AV31" i="37"/>
  <c r="AV103" i="37" s="1"/>
  <c r="AV187" i="37" s="1"/>
  <c r="AV259" i="37" s="1"/>
  <c r="AV331" i="37" s="1"/>
  <c r="AV403" i="37" s="1"/>
  <c r="AM177" i="37"/>
  <c r="AO113" i="37"/>
  <c r="AO413" i="37" s="1"/>
  <c r="AP41" i="37"/>
  <c r="AW41" i="37" s="1"/>
  <c r="AW113" i="37" s="1"/>
  <c r="AW197" i="37" s="1"/>
  <c r="AW269" i="37" s="1"/>
  <c r="AW341" i="37" s="1"/>
  <c r="AW413" i="37" s="1"/>
  <c r="AI113" i="37"/>
  <c r="AI197" i="37" s="1"/>
  <c r="AI269" i="37" s="1"/>
  <c r="AI341" i="37" s="1"/>
  <c r="AI413" i="37" s="1"/>
  <c r="AV41" i="37"/>
  <c r="AV113" i="37" s="1"/>
  <c r="AV197" i="37" s="1"/>
  <c r="AV269" i="37" s="1"/>
  <c r="AV341" i="37" s="1"/>
  <c r="AV413" i="37" s="1"/>
  <c r="AV19" i="36"/>
  <c r="AV91" i="36" s="1"/>
  <c r="AV175" i="36" s="1"/>
  <c r="AV247" i="36" s="1"/>
  <c r="AV319" i="36" s="1"/>
  <c r="AV391" i="36" s="1"/>
  <c r="AI91" i="36"/>
  <c r="AI140" i="36"/>
  <c r="AV68" i="36"/>
  <c r="AV140" i="36" s="1"/>
  <c r="AV224" i="36" s="1"/>
  <c r="AV296" i="36" s="1"/>
  <c r="AV368" i="36" s="1"/>
  <c r="AV440" i="36" s="1"/>
  <c r="AI148" i="36"/>
  <c r="AV76" i="36"/>
  <c r="AV148" i="36" s="1"/>
  <c r="AV232" i="36" s="1"/>
  <c r="AV304" i="36" s="1"/>
  <c r="AV376" i="36" s="1"/>
  <c r="AV448" i="36" s="1"/>
  <c r="AI156" i="36"/>
  <c r="AV84" i="36"/>
  <c r="AV156" i="36" s="1"/>
  <c r="AV240" i="36" s="1"/>
  <c r="AV312" i="36" s="1"/>
  <c r="AV384" i="36" s="1"/>
  <c r="AV456" i="36" s="1"/>
  <c r="AI96" i="38"/>
  <c r="AI180" i="38" s="1"/>
  <c r="AI252" i="38" s="1"/>
  <c r="AI324" i="38" s="1"/>
  <c r="AI396" i="38" s="1"/>
  <c r="AV24" i="38"/>
  <c r="AV96" i="38" s="1"/>
  <c r="AV180" i="38" s="1"/>
  <c r="AV252" i="38" s="1"/>
  <c r="AV324" i="38" s="1"/>
  <c r="AV396" i="38" s="1"/>
  <c r="AI104" i="38"/>
  <c r="AI188" i="38" s="1"/>
  <c r="AI260" i="38" s="1"/>
  <c r="AI332" i="38" s="1"/>
  <c r="AI404" i="38" s="1"/>
  <c r="AV32" i="38"/>
  <c r="AV104" i="38" s="1"/>
  <c r="AV188" i="38" s="1"/>
  <c r="AV260" i="38" s="1"/>
  <c r="AV332" i="38" s="1"/>
  <c r="AV404" i="38" s="1"/>
  <c r="AI112" i="38"/>
  <c r="AI196" i="38" s="1"/>
  <c r="AI268" i="38" s="1"/>
  <c r="AI340" i="38" s="1"/>
  <c r="AI412" i="38" s="1"/>
  <c r="AV40" i="38"/>
  <c r="AV112" i="38" s="1"/>
  <c r="AV196" i="38" s="1"/>
  <c r="AV268" i="38" s="1"/>
  <c r="AV340" i="38" s="1"/>
  <c r="AV412" i="38" s="1"/>
  <c r="AI120" i="38"/>
  <c r="AI204" i="38" s="1"/>
  <c r="AI276" i="38" s="1"/>
  <c r="AI348" i="38" s="1"/>
  <c r="AI420" i="38" s="1"/>
  <c r="AV48" i="38"/>
  <c r="AV120" i="38" s="1"/>
  <c r="AV204" i="38" s="1"/>
  <c r="AV276" i="38" s="1"/>
  <c r="AV348" i="38" s="1"/>
  <c r="AV420" i="38" s="1"/>
  <c r="AI128" i="38"/>
  <c r="AI212" i="38" s="1"/>
  <c r="AI284" i="38" s="1"/>
  <c r="AI356" i="38" s="1"/>
  <c r="AI428" i="38" s="1"/>
  <c r="AV56" i="38"/>
  <c r="AV128" i="38" s="1"/>
  <c r="AV212" i="38" s="1"/>
  <c r="AV284" i="38" s="1"/>
  <c r="AV356" i="38" s="1"/>
  <c r="AV428" i="38" s="1"/>
  <c r="AI136" i="38"/>
  <c r="AI220" i="38" s="1"/>
  <c r="AI292" i="38" s="1"/>
  <c r="AI364" i="38" s="1"/>
  <c r="AI436" i="38" s="1"/>
  <c r="AV64" i="38"/>
  <c r="AV136" i="38" s="1"/>
  <c r="AV220" i="38" s="1"/>
  <c r="AV292" i="38" s="1"/>
  <c r="AV364" i="38" s="1"/>
  <c r="AV436" i="38" s="1"/>
  <c r="AI145" i="38"/>
  <c r="AI229" i="38" s="1"/>
  <c r="AI301" i="38" s="1"/>
  <c r="AI373" i="38" s="1"/>
  <c r="AI445" i="38" s="1"/>
  <c r="AV73" i="38"/>
  <c r="AV145" i="38" s="1"/>
  <c r="AV229" i="38" s="1"/>
  <c r="AV301" i="38" s="1"/>
  <c r="AV373" i="38" s="1"/>
  <c r="AV445" i="38" s="1"/>
  <c r="AM178" i="38"/>
  <c r="AM250" i="38" s="1"/>
  <c r="AM322" i="38" s="1"/>
  <c r="AM236" i="38"/>
  <c r="AM308" i="38" s="1"/>
  <c r="AM380" i="38" s="1"/>
  <c r="AI95" i="37"/>
  <c r="AI179" i="37" s="1"/>
  <c r="AI251" i="37" s="1"/>
  <c r="AI323" i="37" s="1"/>
  <c r="AI395" i="37" s="1"/>
  <c r="AV23" i="37"/>
  <c r="AV95" i="37" s="1"/>
  <c r="AV179" i="37" s="1"/>
  <c r="AV251" i="37" s="1"/>
  <c r="AV323" i="37" s="1"/>
  <c r="AV395" i="37" s="1"/>
  <c r="AI98" i="37"/>
  <c r="AI182" i="37" s="1"/>
  <c r="AI254" i="37" s="1"/>
  <c r="AI326" i="37" s="1"/>
  <c r="AI398" i="37" s="1"/>
  <c r="AV26" i="37"/>
  <c r="AV98" i="37" s="1"/>
  <c r="AV182" i="37" s="1"/>
  <c r="AV254" i="37" s="1"/>
  <c r="AV326" i="37" s="1"/>
  <c r="AV398" i="37" s="1"/>
  <c r="AI106" i="37"/>
  <c r="AI190" i="37" s="1"/>
  <c r="AI262" i="37" s="1"/>
  <c r="AI334" i="37" s="1"/>
  <c r="AI406" i="37" s="1"/>
  <c r="AV34" i="37"/>
  <c r="AV106" i="37" s="1"/>
  <c r="AV190" i="37" s="1"/>
  <c r="AV262" i="37" s="1"/>
  <c r="AV334" i="37" s="1"/>
  <c r="AV406" i="37" s="1"/>
  <c r="AT420" i="37"/>
  <c r="AO120" i="37"/>
  <c r="AO420" i="37" s="1"/>
  <c r="AP48" i="37"/>
  <c r="AW48" i="37" s="1"/>
  <c r="AW120" i="37" s="1"/>
  <c r="AW204" i="37" s="1"/>
  <c r="AW276" i="37" s="1"/>
  <c r="AW348" i="37" s="1"/>
  <c r="AW420" i="37" s="1"/>
  <c r="AI101" i="36"/>
  <c r="AV29" i="36"/>
  <c r="AV101" i="36" s="1"/>
  <c r="AV185" i="36" s="1"/>
  <c r="AV257" i="36" s="1"/>
  <c r="AV329" i="36" s="1"/>
  <c r="AV401" i="36" s="1"/>
  <c r="AI133" i="36"/>
  <c r="AV61" i="36"/>
  <c r="AV133" i="36" s="1"/>
  <c r="AV217" i="36" s="1"/>
  <c r="AV289" i="36" s="1"/>
  <c r="AV361" i="36" s="1"/>
  <c r="AV433" i="36" s="1"/>
  <c r="AM229" i="37"/>
  <c r="AM190" i="36"/>
  <c r="AM262" i="36" s="1"/>
  <c r="AM334" i="36" s="1"/>
  <c r="AM230" i="36"/>
  <c r="AM302" i="36" s="1"/>
  <c r="AM374" i="36" s="1"/>
  <c r="AX37" i="36"/>
  <c r="AX109" i="36" s="1"/>
  <c r="AX45" i="36"/>
  <c r="AX117" i="36" s="1"/>
  <c r="AX61" i="36"/>
  <c r="AX133" i="36" s="1"/>
  <c r="AP17" i="36"/>
  <c r="AO89" i="36"/>
  <c r="AO389" i="36" s="1"/>
  <c r="AI137" i="37"/>
  <c r="AI221" i="37" s="1"/>
  <c r="AI293" i="37" s="1"/>
  <c r="AI365" i="37" s="1"/>
  <c r="AI437" i="37" s="1"/>
  <c r="AV65" i="37"/>
  <c r="AV137" i="37" s="1"/>
  <c r="AV221" i="37" s="1"/>
  <c r="AV293" i="37" s="1"/>
  <c r="AV365" i="37" s="1"/>
  <c r="AV437" i="37" s="1"/>
  <c r="AI153" i="37"/>
  <c r="AI237" i="37" s="1"/>
  <c r="AI309" i="37" s="1"/>
  <c r="AI381" i="37" s="1"/>
  <c r="AI453" i="37" s="1"/>
  <c r="AV81" i="37"/>
  <c r="AV153" i="37" s="1"/>
  <c r="AV237" i="37" s="1"/>
  <c r="AV309" i="37" s="1"/>
  <c r="AV381" i="37" s="1"/>
  <c r="AV453" i="37" s="1"/>
  <c r="AI106" i="36"/>
  <c r="AV34" i="36"/>
  <c r="AV106" i="36" s="1"/>
  <c r="AV190" i="36" s="1"/>
  <c r="AV262" i="36" s="1"/>
  <c r="AV334" i="36" s="1"/>
  <c r="AV406" i="36" s="1"/>
  <c r="AI122" i="36"/>
  <c r="AV50" i="36"/>
  <c r="AV122" i="36" s="1"/>
  <c r="AV206" i="36" s="1"/>
  <c r="AV278" i="36" s="1"/>
  <c r="AV350" i="36" s="1"/>
  <c r="AV422" i="36" s="1"/>
  <c r="AI138" i="36"/>
  <c r="AV66" i="36"/>
  <c r="AV138" i="36" s="1"/>
  <c r="AV222" i="36" s="1"/>
  <c r="AV294" i="36" s="1"/>
  <c r="AV366" i="36" s="1"/>
  <c r="AV438" i="36" s="1"/>
  <c r="AI146" i="36"/>
  <c r="AV74" i="36"/>
  <c r="AV146" i="36" s="1"/>
  <c r="AV230" i="36" s="1"/>
  <c r="AV302" i="36" s="1"/>
  <c r="AV374" i="36" s="1"/>
  <c r="AV446" i="36" s="1"/>
  <c r="AI102" i="38"/>
  <c r="AI186" i="38" s="1"/>
  <c r="AI258" i="38" s="1"/>
  <c r="AI330" i="38" s="1"/>
  <c r="AI402" i="38" s="1"/>
  <c r="AV30" i="38"/>
  <c r="AV102" i="38" s="1"/>
  <c r="AV186" i="38" s="1"/>
  <c r="AV258" i="38" s="1"/>
  <c r="AV330" i="38" s="1"/>
  <c r="AV402" i="38" s="1"/>
  <c r="AI110" i="38"/>
  <c r="AI194" i="38" s="1"/>
  <c r="AI266" i="38" s="1"/>
  <c r="AI338" i="38" s="1"/>
  <c r="AI410" i="38" s="1"/>
  <c r="AV38" i="38"/>
  <c r="AV110" i="38" s="1"/>
  <c r="AV194" i="38" s="1"/>
  <c r="AV266" i="38" s="1"/>
  <c r="AV338" i="38" s="1"/>
  <c r="AV410" i="38" s="1"/>
  <c r="AI118" i="38"/>
  <c r="AI202" i="38" s="1"/>
  <c r="AI274" i="38" s="1"/>
  <c r="AI346" i="38" s="1"/>
  <c r="AI418" i="38" s="1"/>
  <c r="AV46" i="38"/>
  <c r="AV118" i="38" s="1"/>
  <c r="AV202" i="38" s="1"/>
  <c r="AV274" i="38" s="1"/>
  <c r="AV346" i="38" s="1"/>
  <c r="AV418" i="38" s="1"/>
  <c r="AI126" i="38"/>
  <c r="AI210" i="38" s="1"/>
  <c r="AI282" i="38" s="1"/>
  <c r="AI354" i="38" s="1"/>
  <c r="AI426" i="38" s="1"/>
  <c r="AV54" i="38"/>
  <c r="AV126" i="38" s="1"/>
  <c r="AV210" i="38" s="1"/>
  <c r="AV282" i="38" s="1"/>
  <c r="AV354" i="38" s="1"/>
  <c r="AV426" i="38" s="1"/>
  <c r="AI134" i="38"/>
  <c r="AI218" i="38" s="1"/>
  <c r="AI290" i="38" s="1"/>
  <c r="AI362" i="38" s="1"/>
  <c r="AI434" i="38" s="1"/>
  <c r="AV62" i="38"/>
  <c r="AV134" i="38" s="1"/>
  <c r="AV218" i="38" s="1"/>
  <c r="AV290" i="38" s="1"/>
  <c r="AV362" i="38" s="1"/>
  <c r="AV434" i="38" s="1"/>
  <c r="AI142" i="38"/>
  <c r="AI226" i="38" s="1"/>
  <c r="AI298" i="38" s="1"/>
  <c r="AI370" i="38" s="1"/>
  <c r="AI442" i="38" s="1"/>
  <c r="AV70" i="38"/>
  <c r="AV142" i="38" s="1"/>
  <c r="AV226" i="38" s="1"/>
  <c r="AV298" i="38" s="1"/>
  <c r="AV370" i="38" s="1"/>
  <c r="AV442" i="38" s="1"/>
  <c r="AM170" i="38"/>
  <c r="AM242" i="38" s="1"/>
  <c r="AM314" i="38" s="1"/>
  <c r="AI150" i="38"/>
  <c r="AI234" i="38" s="1"/>
  <c r="AI306" i="38" s="1"/>
  <c r="AI378" i="38" s="1"/>
  <c r="AI450" i="38" s="1"/>
  <c r="AV78" i="38"/>
  <c r="AV150" i="38" s="1"/>
  <c r="AV234" i="38" s="1"/>
  <c r="AV306" i="38" s="1"/>
  <c r="AV378" i="38" s="1"/>
  <c r="AV450" i="38" s="1"/>
  <c r="AI87" i="37"/>
  <c r="AI171" i="37" s="1"/>
  <c r="AI243" i="37" s="1"/>
  <c r="AI315" i="37" s="1"/>
  <c r="AI387" i="37" s="1"/>
  <c r="AV15" i="37"/>
  <c r="AV87" i="37" s="1"/>
  <c r="AV171" i="37" s="1"/>
  <c r="AV243" i="37" s="1"/>
  <c r="AV315" i="37" s="1"/>
  <c r="AV387" i="37" s="1"/>
  <c r="AI96" i="37"/>
  <c r="AI180" i="37" s="1"/>
  <c r="AI252" i="37" s="1"/>
  <c r="AI324" i="37" s="1"/>
  <c r="AI396" i="37" s="1"/>
  <c r="AV24" i="37"/>
  <c r="AV96" i="37" s="1"/>
  <c r="AV180" i="37" s="1"/>
  <c r="AV252" i="37" s="1"/>
  <c r="AV324" i="37" s="1"/>
  <c r="AV396" i="37" s="1"/>
  <c r="AI104" i="37"/>
  <c r="AI188" i="37" s="1"/>
  <c r="AI260" i="37" s="1"/>
  <c r="AI332" i="37" s="1"/>
  <c r="AI404" i="37" s="1"/>
  <c r="AV32" i="37"/>
  <c r="AV104" i="37" s="1"/>
  <c r="AV188" i="37" s="1"/>
  <c r="AV260" i="37" s="1"/>
  <c r="AV332" i="37" s="1"/>
  <c r="AV404" i="37" s="1"/>
  <c r="AI110" i="37"/>
  <c r="AI194" i="37" s="1"/>
  <c r="AI266" i="37" s="1"/>
  <c r="AI338" i="37" s="1"/>
  <c r="AI410" i="37" s="1"/>
  <c r="AV38" i="37"/>
  <c r="AV110" i="37" s="1"/>
  <c r="AV194" i="37" s="1"/>
  <c r="AV266" i="37" s="1"/>
  <c r="AV338" i="37" s="1"/>
  <c r="AV410" i="37" s="1"/>
  <c r="AO117" i="37"/>
  <c r="AO417" i="37" s="1"/>
  <c r="AP45" i="37"/>
  <c r="AW45" i="37" s="1"/>
  <c r="AW117" i="37" s="1"/>
  <c r="AW201" i="37" s="1"/>
  <c r="AW273" i="37" s="1"/>
  <c r="AW345" i="37" s="1"/>
  <c r="AW417" i="37" s="1"/>
  <c r="AI117" i="37"/>
  <c r="AI201" i="37" s="1"/>
  <c r="AI273" i="37" s="1"/>
  <c r="AI345" i="37" s="1"/>
  <c r="AI417" i="37" s="1"/>
  <c r="AV45" i="37"/>
  <c r="AV117" i="37" s="1"/>
  <c r="AV201" i="37" s="1"/>
  <c r="AV273" i="37" s="1"/>
  <c r="AV345" i="37" s="1"/>
  <c r="AV417" i="37" s="1"/>
  <c r="AI126" i="37"/>
  <c r="AI210" i="37" s="1"/>
  <c r="AI282" i="37" s="1"/>
  <c r="AI354" i="37" s="1"/>
  <c r="AI426" i="37" s="1"/>
  <c r="AV54" i="37"/>
  <c r="AV126" i="37" s="1"/>
  <c r="AV210" i="37" s="1"/>
  <c r="AV282" i="37" s="1"/>
  <c r="AV354" i="37" s="1"/>
  <c r="AV426" i="37" s="1"/>
  <c r="AI134" i="37"/>
  <c r="AI218" i="37" s="1"/>
  <c r="AI290" i="37" s="1"/>
  <c r="AI362" i="37" s="1"/>
  <c r="AI434" i="37" s="1"/>
  <c r="AV62" i="37"/>
  <c r="AV134" i="37" s="1"/>
  <c r="AV218" i="37" s="1"/>
  <c r="AV290" i="37" s="1"/>
  <c r="AV362" i="37" s="1"/>
  <c r="AV434" i="37" s="1"/>
  <c r="AI142" i="37"/>
  <c r="AI226" i="37" s="1"/>
  <c r="AI298" i="37" s="1"/>
  <c r="AI370" i="37" s="1"/>
  <c r="AI442" i="37" s="1"/>
  <c r="AV70" i="37"/>
  <c r="AV142" i="37" s="1"/>
  <c r="AV226" i="37" s="1"/>
  <c r="AV298" i="37" s="1"/>
  <c r="AV370" i="37" s="1"/>
  <c r="AV442" i="37" s="1"/>
  <c r="AI150" i="37"/>
  <c r="AI234" i="37" s="1"/>
  <c r="AI306" i="37" s="1"/>
  <c r="AI378" i="37" s="1"/>
  <c r="AI450" i="37" s="1"/>
  <c r="AV78" i="37"/>
  <c r="AV150" i="37" s="1"/>
  <c r="AV234" i="37" s="1"/>
  <c r="AV306" i="37" s="1"/>
  <c r="AV378" i="37" s="1"/>
  <c r="AV450" i="37" s="1"/>
  <c r="AO87" i="36"/>
  <c r="AO387" i="36" s="1"/>
  <c r="AP15" i="36"/>
  <c r="AW15" i="36" s="1"/>
  <c r="AW87" i="36" s="1"/>
  <c r="AW171" i="36" s="1"/>
  <c r="AW243" i="36" s="1"/>
  <c r="AW315" i="36" s="1"/>
  <c r="AW387" i="36" s="1"/>
  <c r="AO99" i="36"/>
  <c r="AO399" i="36" s="1"/>
  <c r="AP27" i="36"/>
  <c r="AO107" i="36"/>
  <c r="AO407" i="36" s="1"/>
  <c r="AP35" i="36"/>
  <c r="AW35" i="36" s="1"/>
  <c r="AW107" i="36" s="1"/>
  <c r="AW191" i="36" s="1"/>
  <c r="AW263" i="36" s="1"/>
  <c r="AW335" i="36" s="1"/>
  <c r="AW407" i="36" s="1"/>
  <c r="AO115" i="36"/>
  <c r="AO415" i="36" s="1"/>
  <c r="AP43" i="36"/>
  <c r="AO123" i="36"/>
  <c r="AO423" i="36" s="1"/>
  <c r="AP51" i="36"/>
  <c r="AW51" i="36" s="1"/>
  <c r="AW123" i="36" s="1"/>
  <c r="AW207" i="36" s="1"/>
  <c r="AW279" i="36" s="1"/>
  <c r="AW351" i="36" s="1"/>
  <c r="AW423" i="36" s="1"/>
  <c r="AO131" i="36"/>
  <c r="AO431" i="36" s="1"/>
  <c r="AP59" i="36"/>
  <c r="AP67" i="36"/>
  <c r="AO139" i="36"/>
  <c r="AO439" i="36" s="1"/>
  <c r="AO147" i="36"/>
  <c r="AO447" i="36" s="1"/>
  <c r="AP75" i="36"/>
  <c r="AO155" i="36"/>
  <c r="AO455" i="36" s="1"/>
  <c r="AP83" i="36"/>
  <c r="AW83" i="36" s="1"/>
  <c r="AW155" i="36" s="1"/>
  <c r="AW239" i="36" s="1"/>
  <c r="AW311" i="36" s="1"/>
  <c r="AW383" i="36" s="1"/>
  <c r="AW455" i="36" s="1"/>
  <c r="AO92" i="38"/>
  <c r="AO392" i="38" s="1"/>
  <c r="AP20" i="38"/>
  <c r="AO103" i="38"/>
  <c r="AO403" i="38" s="1"/>
  <c r="AP31" i="38"/>
  <c r="AO111" i="38"/>
  <c r="AO411" i="38" s="1"/>
  <c r="AP39" i="38"/>
  <c r="AW39" i="38" s="1"/>
  <c r="AW111" i="38" s="1"/>
  <c r="AW195" i="38" s="1"/>
  <c r="AW267" i="38" s="1"/>
  <c r="AW339" i="38" s="1"/>
  <c r="AW411" i="38" s="1"/>
  <c r="AO119" i="38"/>
  <c r="AO419" i="38" s="1"/>
  <c r="AP47" i="38"/>
  <c r="AW47" i="38" s="1"/>
  <c r="AW119" i="38" s="1"/>
  <c r="AW203" i="38" s="1"/>
  <c r="AW275" i="38" s="1"/>
  <c r="AW347" i="38" s="1"/>
  <c r="AW419" i="38" s="1"/>
  <c r="AO127" i="38"/>
  <c r="AO427" i="38" s="1"/>
  <c r="AP55" i="38"/>
  <c r="AO135" i="38"/>
  <c r="AO435" i="38" s="1"/>
  <c r="AP63" i="38"/>
  <c r="AO143" i="38"/>
  <c r="AO443" i="38" s="1"/>
  <c r="AP71" i="38"/>
  <c r="AX71" i="38"/>
  <c r="AX143" i="38" s="1"/>
  <c r="AX227" i="38" s="1"/>
  <c r="AX299" i="38" s="1"/>
  <c r="AX371" i="38" s="1"/>
  <c r="AX443" i="38" s="1"/>
  <c r="AI90" i="38"/>
  <c r="AI174" i="38" s="1"/>
  <c r="AI246" i="38" s="1"/>
  <c r="AI318" i="38" s="1"/>
  <c r="AI390" i="38" s="1"/>
  <c r="AV18" i="38"/>
  <c r="AV90" i="38" s="1"/>
  <c r="AV174" i="38" s="1"/>
  <c r="AV246" i="38" s="1"/>
  <c r="AV318" i="38" s="1"/>
  <c r="AV390" i="38" s="1"/>
  <c r="AI151" i="38"/>
  <c r="AI235" i="38" s="1"/>
  <c r="AI307" i="38" s="1"/>
  <c r="AI379" i="38" s="1"/>
  <c r="AI451" i="38" s="1"/>
  <c r="AV79" i="38"/>
  <c r="AV151" i="38" s="1"/>
  <c r="AV235" i="38" s="1"/>
  <c r="AV307" i="38" s="1"/>
  <c r="AV379" i="38" s="1"/>
  <c r="AV451" i="38" s="1"/>
  <c r="AX19" i="37"/>
  <c r="AX91" i="37" s="1"/>
  <c r="AX175" i="37" s="1"/>
  <c r="AX247" i="37" s="1"/>
  <c r="AX319" i="37" s="1"/>
  <c r="AX391" i="37" s="1"/>
  <c r="AX25" i="37"/>
  <c r="AX97" i="37" s="1"/>
  <c r="AX181" i="37" s="1"/>
  <c r="AX253" i="37" s="1"/>
  <c r="AX325" i="37" s="1"/>
  <c r="AX397" i="37" s="1"/>
  <c r="AX33" i="37"/>
  <c r="AX105" i="37" s="1"/>
  <c r="AX189" i="37" s="1"/>
  <c r="AX261" i="37" s="1"/>
  <c r="AX333" i="37" s="1"/>
  <c r="AX405" i="37" s="1"/>
  <c r="AT414" i="37"/>
  <c r="AX55" i="37"/>
  <c r="AX127" i="37" s="1"/>
  <c r="AX211" i="37" s="1"/>
  <c r="AX283" i="37" s="1"/>
  <c r="AX355" i="37" s="1"/>
  <c r="AX427" i="37" s="1"/>
  <c r="AX63" i="37"/>
  <c r="AX135" i="37" s="1"/>
  <c r="AX219" i="37" s="1"/>
  <c r="AX291" i="37" s="1"/>
  <c r="AX363" i="37" s="1"/>
  <c r="AX435" i="37" s="1"/>
  <c r="AX71" i="37"/>
  <c r="AX143" i="37" s="1"/>
  <c r="AX227" i="37" s="1"/>
  <c r="AX299" i="37" s="1"/>
  <c r="AX371" i="37" s="1"/>
  <c r="AX443" i="37" s="1"/>
  <c r="AX79" i="37"/>
  <c r="AX151" i="37" s="1"/>
  <c r="AX235" i="37" s="1"/>
  <c r="AX307" i="37" s="1"/>
  <c r="AX379" i="37" s="1"/>
  <c r="AX451" i="37" s="1"/>
  <c r="AI96" i="36"/>
  <c r="AV24" i="36"/>
  <c r="AV96" i="36" s="1"/>
  <c r="AV180" i="36" s="1"/>
  <c r="AV252" i="36" s="1"/>
  <c r="AV324" i="36" s="1"/>
  <c r="AV396" i="36" s="1"/>
  <c r="AI104" i="36"/>
  <c r="AV32" i="36"/>
  <c r="AV104" i="36" s="1"/>
  <c r="AV188" i="36" s="1"/>
  <c r="AV260" i="36" s="1"/>
  <c r="AV332" i="36" s="1"/>
  <c r="AV404" i="36" s="1"/>
  <c r="AI112" i="36"/>
  <c r="AV40" i="36"/>
  <c r="AV112" i="36" s="1"/>
  <c r="AV196" i="36" s="1"/>
  <c r="AV268" i="36" s="1"/>
  <c r="AV340" i="36" s="1"/>
  <c r="AV412" i="36" s="1"/>
  <c r="AI120" i="36"/>
  <c r="AV48" i="36"/>
  <c r="AV120" i="36" s="1"/>
  <c r="AV204" i="36" s="1"/>
  <c r="AV276" i="36" s="1"/>
  <c r="AV348" i="36" s="1"/>
  <c r="AV420" i="36" s="1"/>
  <c r="AI128" i="36"/>
  <c r="AV56" i="36"/>
  <c r="AV128" i="36" s="1"/>
  <c r="AV212" i="36" s="1"/>
  <c r="AV284" i="36" s="1"/>
  <c r="AV356" i="36" s="1"/>
  <c r="AV428" i="36" s="1"/>
  <c r="AI124" i="37"/>
  <c r="AI208" i="37" s="1"/>
  <c r="AI280" i="37" s="1"/>
  <c r="AI352" i="37" s="1"/>
  <c r="AI424" i="37" s="1"/>
  <c r="AV52" i="37"/>
  <c r="AV124" i="37" s="1"/>
  <c r="AV208" i="37" s="1"/>
  <c r="AV280" i="37" s="1"/>
  <c r="AV352" i="37" s="1"/>
  <c r="AV424" i="37" s="1"/>
  <c r="AI132" i="37"/>
  <c r="AI216" i="37" s="1"/>
  <c r="AI288" i="37" s="1"/>
  <c r="AI360" i="37" s="1"/>
  <c r="AI432" i="37" s="1"/>
  <c r="AV60" i="37"/>
  <c r="AV132" i="37" s="1"/>
  <c r="AV216" i="37" s="1"/>
  <c r="AV288" i="37" s="1"/>
  <c r="AV360" i="37" s="1"/>
  <c r="AV432" i="37" s="1"/>
  <c r="AI140" i="37"/>
  <c r="AI224" i="37" s="1"/>
  <c r="AI296" i="37" s="1"/>
  <c r="AI368" i="37" s="1"/>
  <c r="AI440" i="37" s="1"/>
  <c r="AV68" i="37"/>
  <c r="AV140" i="37" s="1"/>
  <c r="AV224" i="37" s="1"/>
  <c r="AV296" i="37" s="1"/>
  <c r="AV368" i="37" s="1"/>
  <c r="AV440" i="37" s="1"/>
  <c r="AI148" i="37"/>
  <c r="AI232" i="37" s="1"/>
  <c r="AI304" i="37" s="1"/>
  <c r="AI376" i="37" s="1"/>
  <c r="AI448" i="37" s="1"/>
  <c r="AV76" i="37"/>
  <c r="AV148" i="37" s="1"/>
  <c r="AV232" i="37" s="1"/>
  <c r="AV304" i="37" s="1"/>
  <c r="AV376" i="37" s="1"/>
  <c r="AV448" i="37" s="1"/>
  <c r="AI156" i="37"/>
  <c r="AI240" i="37" s="1"/>
  <c r="AI312" i="37" s="1"/>
  <c r="AI384" i="37" s="1"/>
  <c r="AI456" i="37" s="1"/>
  <c r="AV84" i="37"/>
  <c r="AV156" i="37" s="1"/>
  <c r="AV240" i="37" s="1"/>
  <c r="AV312" i="37" s="1"/>
  <c r="AV384" i="37" s="1"/>
  <c r="AV456" i="37" s="1"/>
  <c r="AP89" i="11"/>
  <c r="AP389" i="11" s="1"/>
  <c r="AY17" i="11"/>
  <c r="AY89" i="11" s="1"/>
  <c r="AY173" i="11" s="1"/>
  <c r="AY245" i="11" s="1"/>
  <c r="AY317" i="11" s="1"/>
  <c r="AY389" i="11" s="1"/>
  <c r="AM220" i="36"/>
  <c r="AM292" i="36" s="1"/>
  <c r="AM364" i="36" s="1"/>
  <c r="AM228" i="36"/>
  <c r="AM300" i="36" s="1"/>
  <c r="AM372" i="36" s="1"/>
  <c r="AM174" i="36"/>
  <c r="AM246" i="36" s="1"/>
  <c r="AM318" i="36" s="1"/>
  <c r="AM184" i="38"/>
  <c r="AM256" i="38" s="1"/>
  <c r="AM328" i="38" s="1"/>
  <c r="AM192" i="38"/>
  <c r="AM264" i="38" s="1"/>
  <c r="AM336" i="38" s="1"/>
  <c r="AM200" i="38"/>
  <c r="AM272" i="38" s="1"/>
  <c r="AM344" i="38" s="1"/>
  <c r="AM208" i="38"/>
  <c r="AM280" i="38" s="1"/>
  <c r="AM352" i="38" s="1"/>
  <c r="AM216" i="38"/>
  <c r="AM288" i="38" s="1"/>
  <c r="AM360" i="38" s="1"/>
  <c r="AI102" i="37"/>
  <c r="AI186" i="37" s="1"/>
  <c r="AI258" i="37" s="1"/>
  <c r="AI330" i="37" s="1"/>
  <c r="AI402" i="37" s="1"/>
  <c r="AV30" i="37"/>
  <c r="AV102" i="37" s="1"/>
  <c r="AV186" i="37" s="1"/>
  <c r="AV258" i="37" s="1"/>
  <c r="AV330" i="37" s="1"/>
  <c r="AV402" i="37" s="1"/>
  <c r="AM173" i="37"/>
  <c r="AO109" i="37"/>
  <c r="AO409" i="37" s="1"/>
  <c r="AP37" i="37"/>
  <c r="AI109" i="37"/>
  <c r="AI193" i="37" s="1"/>
  <c r="AI265" i="37" s="1"/>
  <c r="AI337" i="37" s="1"/>
  <c r="AI409" i="37" s="1"/>
  <c r="AV37" i="37"/>
  <c r="AV109" i="37" s="1"/>
  <c r="AV193" i="37" s="1"/>
  <c r="AV265" i="37" s="1"/>
  <c r="AV337" i="37" s="1"/>
  <c r="AV409" i="37" s="1"/>
  <c r="AP94" i="11"/>
  <c r="AP394" i="11" s="1"/>
  <c r="AY22" i="11"/>
  <c r="AY94" i="11" s="1"/>
  <c r="AY178" i="11" s="1"/>
  <c r="AY250" i="11" s="1"/>
  <c r="AY322" i="11" s="1"/>
  <c r="AY394" i="11" s="1"/>
  <c r="AO95" i="36"/>
  <c r="AO395" i="36" s="1"/>
  <c r="AP23" i="36"/>
  <c r="AW23" i="36" s="1"/>
  <c r="AW95" i="36" s="1"/>
  <c r="AW179" i="36" s="1"/>
  <c r="AW251" i="36" s="1"/>
  <c r="AW323" i="36" s="1"/>
  <c r="AW395" i="36" s="1"/>
  <c r="AO141" i="36"/>
  <c r="AO441" i="36" s="1"/>
  <c r="AP69" i="36"/>
  <c r="AO149" i="36"/>
  <c r="AO449" i="36" s="1"/>
  <c r="AP77" i="36"/>
  <c r="AW77" i="36" s="1"/>
  <c r="AW149" i="36" s="1"/>
  <c r="AW233" i="36" s="1"/>
  <c r="AW305" i="36" s="1"/>
  <c r="AW377" i="36" s="1"/>
  <c r="AW449" i="36" s="1"/>
  <c r="AO97" i="38"/>
  <c r="AO397" i="38" s="1"/>
  <c r="AP25" i="38"/>
  <c r="AO105" i="38"/>
  <c r="AO405" i="38" s="1"/>
  <c r="AP33" i="38"/>
  <c r="AW33" i="38" s="1"/>
  <c r="AW105" i="38" s="1"/>
  <c r="AW189" i="38" s="1"/>
  <c r="AW261" i="38" s="1"/>
  <c r="AW333" i="38" s="1"/>
  <c r="AW405" i="38" s="1"/>
  <c r="AO113" i="38"/>
  <c r="AO413" i="38" s="1"/>
  <c r="AP41" i="38"/>
  <c r="AO121" i="38"/>
  <c r="AO421" i="38" s="1"/>
  <c r="AP49" i="38"/>
  <c r="AO129" i="38"/>
  <c r="AO429" i="38" s="1"/>
  <c r="AP57" i="38"/>
  <c r="AO137" i="38"/>
  <c r="AO437" i="38" s="1"/>
  <c r="AP65" i="38"/>
  <c r="AW65" i="38" s="1"/>
  <c r="AW137" i="38" s="1"/>
  <c r="AW221" i="38" s="1"/>
  <c r="AW293" i="38" s="1"/>
  <c r="AW365" i="38" s="1"/>
  <c r="AW437" i="38" s="1"/>
  <c r="AI149" i="38"/>
  <c r="AI233" i="38" s="1"/>
  <c r="AI305" i="38" s="1"/>
  <c r="AI377" i="38" s="1"/>
  <c r="AI449" i="38" s="1"/>
  <c r="AV77" i="38"/>
  <c r="AV149" i="38" s="1"/>
  <c r="AV233" i="38" s="1"/>
  <c r="AV305" i="38" s="1"/>
  <c r="AV377" i="38" s="1"/>
  <c r="AV449" i="38" s="1"/>
  <c r="AO149" i="38"/>
  <c r="AO449" i="38" s="1"/>
  <c r="AP77" i="38"/>
  <c r="AW77" i="38" s="1"/>
  <c r="AW149" i="38" s="1"/>
  <c r="AW233" i="38" s="1"/>
  <c r="AW305" i="38" s="1"/>
  <c r="AW377" i="38" s="1"/>
  <c r="AW449" i="38" s="1"/>
  <c r="AO147" i="38"/>
  <c r="AO447" i="38" s="1"/>
  <c r="AP75" i="38"/>
  <c r="AW75" i="38" s="1"/>
  <c r="AW147" i="38" s="1"/>
  <c r="AW231" i="38" s="1"/>
  <c r="AW303" i="38" s="1"/>
  <c r="AW375" i="38" s="1"/>
  <c r="AW447" i="38" s="1"/>
  <c r="AO153" i="38"/>
  <c r="AO453" i="38" s="1"/>
  <c r="AP81" i="38"/>
  <c r="AO99" i="37"/>
  <c r="AO399" i="37" s="1"/>
  <c r="AP27" i="37"/>
  <c r="AW27" i="37" s="1"/>
  <c r="AW99" i="37" s="1"/>
  <c r="AW183" i="37" s="1"/>
  <c r="AW255" i="37" s="1"/>
  <c r="AW327" i="37" s="1"/>
  <c r="AW399" i="37" s="1"/>
  <c r="AT399" i="37"/>
  <c r="AO107" i="37"/>
  <c r="AO407" i="37" s="1"/>
  <c r="AP35" i="37"/>
  <c r="AW35" i="37" s="1"/>
  <c r="AW107" i="37" s="1"/>
  <c r="AW191" i="37" s="1"/>
  <c r="AW263" i="37" s="1"/>
  <c r="AW335" i="37" s="1"/>
  <c r="AW407" i="37" s="1"/>
  <c r="AT386" i="37"/>
  <c r="AO86" i="37"/>
  <c r="AO386" i="37" s="1"/>
  <c r="AP14" i="37"/>
  <c r="AX49" i="37"/>
  <c r="AX121" i="37" s="1"/>
  <c r="AX205" i="37" s="1"/>
  <c r="AX277" i="37" s="1"/>
  <c r="AX349" i="37" s="1"/>
  <c r="AX421" i="37" s="1"/>
  <c r="AW81" i="11"/>
  <c r="AW153" i="11" s="1"/>
  <c r="AW63" i="11"/>
  <c r="AW135" i="11" s="1"/>
  <c r="AW31" i="11"/>
  <c r="AW103" i="11" s="1"/>
  <c r="AX16" i="36"/>
  <c r="AX88" i="36" s="1"/>
  <c r="AP21" i="36"/>
  <c r="AW21" i="36" s="1"/>
  <c r="AW93" i="36" s="1"/>
  <c r="AW177" i="36" s="1"/>
  <c r="AW249" i="36" s="1"/>
  <c r="AW321" i="36" s="1"/>
  <c r="AW393" i="36" s="1"/>
  <c r="AO93" i="36"/>
  <c r="AO393" i="36" s="1"/>
  <c r="AP95" i="11"/>
  <c r="AP395" i="11" s="1"/>
  <c r="AY23" i="11"/>
  <c r="AY95" i="11" s="1"/>
  <c r="AY179" i="11" s="1"/>
  <c r="AY251" i="11" s="1"/>
  <c r="AY323" i="11" s="1"/>
  <c r="AY395" i="11" s="1"/>
  <c r="AP91" i="11"/>
  <c r="AP391" i="11" s="1"/>
  <c r="AY19" i="11"/>
  <c r="AY91" i="11" s="1"/>
  <c r="AY175" i="11" s="1"/>
  <c r="AY247" i="11" s="1"/>
  <c r="AY319" i="11" s="1"/>
  <c r="AY391" i="11" s="1"/>
  <c r="AP87" i="11"/>
  <c r="AP387" i="11" s="1"/>
  <c r="AY15" i="11"/>
  <c r="AY87" i="11" s="1"/>
  <c r="AY171" i="11" s="1"/>
  <c r="AY243" i="11" s="1"/>
  <c r="AY315" i="11" s="1"/>
  <c r="AY387" i="11" s="1"/>
  <c r="AX20" i="36"/>
  <c r="AX92" i="36" s="1"/>
  <c r="AM141" i="11"/>
  <c r="AM441" i="11" s="1"/>
  <c r="AW36" i="11"/>
  <c r="AW108" i="11" s="1"/>
  <c r="AW67" i="11"/>
  <c r="AW139" i="11" s="1"/>
  <c r="AW35" i="11"/>
  <c r="AW107" i="11" s="1"/>
  <c r="AM236" i="36"/>
  <c r="AM308" i="36" s="1"/>
  <c r="AM380" i="36" s="1"/>
  <c r="AM224" i="38"/>
  <c r="AM296" i="38" s="1"/>
  <c r="AM368" i="38" s="1"/>
  <c r="AX72" i="38"/>
  <c r="AX144" i="38" s="1"/>
  <c r="AX228" i="38" s="1"/>
  <c r="AX300" i="38" s="1"/>
  <c r="AX372" i="38" s="1"/>
  <c r="AX444" i="38" s="1"/>
  <c r="AM228" i="38"/>
  <c r="AM300" i="38" s="1"/>
  <c r="AM372" i="38" s="1"/>
  <c r="AM179" i="38"/>
  <c r="AM251" i="38" s="1"/>
  <c r="AM323" i="38" s="1"/>
  <c r="AM240" i="38"/>
  <c r="AM312" i="38" s="1"/>
  <c r="AM384" i="38" s="1"/>
  <c r="AI88" i="37"/>
  <c r="AI172" i="37" s="1"/>
  <c r="AI244" i="37" s="1"/>
  <c r="AI316" i="37" s="1"/>
  <c r="AI388" i="37" s="1"/>
  <c r="AV16" i="37"/>
  <c r="AV88" i="37" s="1"/>
  <c r="AV172" i="37" s="1"/>
  <c r="AV244" i="37" s="1"/>
  <c r="AV316" i="37" s="1"/>
  <c r="AV388" i="37" s="1"/>
  <c r="AP90" i="11"/>
  <c r="AP390" i="11" s="1"/>
  <c r="AY18" i="11"/>
  <c r="AY90" i="11" s="1"/>
  <c r="AY174" i="11" s="1"/>
  <c r="AY246" i="11" s="1"/>
  <c r="AY318" i="11" s="1"/>
  <c r="AY390" i="11" s="1"/>
  <c r="AP86" i="11"/>
  <c r="AP386" i="11" s="1"/>
  <c r="AY14" i="11"/>
  <c r="AY86" i="11" s="1"/>
  <c r="AY170" i="11" s="1"/>
  <c r="AY242" i="11" s="1"/>
  <c r="AY314" i="11" s="1"/>
  <c r="AY386" i="11" s="1"/>
  <c r="AI97" i="36"/>
  <c r="AV25" i="36"/>
  <c r="AV97" i="36" s="1"/>
  <c r="AV181" i="36" s="1"/>
  <c r="AV253" i="36" s="1"/>
  <c r="AV325" i="36" s="1"/>
  <c r="AV397" i="36" s="1"/>
  <c r="AI105" i="36"/>
  <c r="AV33" i="36"/>
  <c r="AV105" i="36" s="1"/>
  <c r="AV189" i="36" s="1"/>
  <c r="AV261" i="36" s="1"/>
  <c r="AV333" i="36" s="1"/>
  <c r="AV405" i="36" s="1"/>
  <c r="AI113" i="36"/>
  <c r="AV41" i="36"/>
  <c r="AV113" i="36" s="1"/>
  <c r="AV197" i="36" s="1"/>
  <c r="AV269" i="36" s="1"/>
  <c r="AV341" i="36" s="1"/>
  <c r="AV413" i="36" s="1"/>
  <c r="AI121" i="36"/>
  <c r="AV49" i="36"/>
  <c r="AV121" i="36" s="1"/>
  <c r="AV205" i="36" s="1"/>
  <c r="AV277" i="36" s="1"/>
  <c r="AV349" i="36" s="1"/>
  <c r="AV421" i="36" s="1"/>
  <c r="AI129" i="36"/>
  <c r="AV57" i="36"/>
  <c r="AV129" i="36" s="1"/>
  <c r="AV213" i="36" s="1"/>
  <c r="AV285" i="36" s="1"/>
  <c r="AV357" i="36" s="1"/>
  <c r="AV429" i="36" s="1"/>
  <c r="AI125" i="37"/>
  <c r="AI209" i="37" s="1"/>
  <c r="AI281" i="37" s="1"/>
  <c r="AI353" i="37" s="1"/>
  <c r="AI425" i="37" s="1"/>
  <c r="AV53" i="37"/>
  <c r="AV125" i="37" s="1"/>
  <c r="AV209" i="37" s="1"/>
  <c r="AV281" i="37" s="1"/>
  <c r="AV353" i="37" s="1"/>
  <c r="AV425" i="37" s="1"/>
  <c r="AI133" i="37"/>
  <c r="AI217" i="37" s="1"/>
  <c r="AI289" i="37" s="1"/>
  <c r="AI361" i="37" s="1"/>
  <c r="AI433" i="37" s="1"/>
  <c r="AV61" i="37"/>
  <c r="AV133" i="37" s="1"/>
  <c r="AV217" i="37" s="1"/>
  <c r="AV289" i="37" s="1"/>
  <c r="AV361" i="37" s="1"/>
  <c r="AV433" i="37" s="1"/>
  <c r="AI141" i="37"/>
  <c r="AI225" i="37" s="1"/>
  <c r="AI297" i="37" s="1"/>
  <c r="AI369" i="37" s="1"/>
  <c r="AI441" i="37" s="1"/>
  <c r="AV69" i="37"/>
  <c r="AV141" i="37" s="1"/>
  <c r="AV225" i="37" s="1"/>
  <c r="AV297" i="37" s="1"/>
  <c r="AV369" i="37" s="1"/>
  <c r="AV441" i="37" s="1"/>
  <c r="AI149" i="37"/>
  <c r="AI233" i="37" s="1"/>
  <c r="AI305" i="37" s="1"/>
  <c r="AI377" i="37" s="1"/>
  <c r="AI449" i="37" s="1"/>
  <c r="AV77" i="37"/>
  <c r="AV149" i="37" s="1"/>
  <c r="AV233" i="37" s="1"/>
  <c r="AV305" i="37" s="1"/>
  <c r="AV377" i="37" s="1"/>
  <c r="AV449" i="37" s="1"/>
  <c r="AX30" i="36"/>
  <c r="AX102" i="36" s="1"/>
  <c r="AX38" i="36"/>
  <c r="AX110" i="36" s="1"/>
  <c r="AX46" i="36"/>
  <c r="AX118" i="36" s="1"/>
  <c r="AX54" i="36"/>
  <c r="AX126" i="36" s="1"/>
  <c r="AX62" i="36"/>
  <c r="AX134" i="36" s="1"/>
  <c r="AX70" i="36"/>
  <c r="AX142" i="36" s="1"/>
  <c r="AX78" i="36"/>
  <c r="AX150" i="36" s="1"/>
  <c r="AX26" i="38"/>
  <c r="AX98" i="38" s="1"/>
  <c r="AX182" i="38" s="1"/>
  <c r="AX254" i="38" s="1"/>
  <c r="AX326" i="38" s="1"/>
  <c r="AX398" i="38" s="1"/>
  <c r="AX34" i="38"/>
  <c r="AX106" i="38" s="1"/>
  <c r="AX190" i="38" s="1"/>
  <c r="AX262" i="38" s="1"/>
  <c r="AX334" i="38" s="1"/>
  <c r="AX406" i="38" s="1"/>
  <c r="AX42" i="38"/>
  <c r="AX114" i="38" s="1"/>
  <c r="AX198" i="38" s="1"/>
  <c r="AX270" i="38" s="1"/>
  <c r="AX342" i="38" s="1"/>
  <c r="AX414" i="38" s="1"/>
  <c r="AX50" i="38"/>
  <c r="AX122" i="38" s="1"/>
  <c r="AX206" i="38" s="1"/>
  <c r="AX278" i="38" s="1"/>
  <c r="AX350" i="38" s="1"/>
  <c r="AX422" i="38" s="1"/>
  <c r="AX58" i="38"/>
  <c r="AX130" i="38" s="1"/>
  <c r="AX214" i="38" s="1"/>
  <c r="AX286" i="38" s="1"/>
  <c r="AX358" i="38" s="1"/>
  <c r="AX430" i="38" s="1"/>
  <c r="AX66" i="38"/>
  <c r="AX138" i="38" s="1"/>
  <c r="AX222" i="38" s="1"/>
  <c r="AX294" i="38" s="1"/>
  <c r="AX366" i="38" s="1"/>
  <c r="AX438" i="38" s="1"/>
  <c r="AX17" i="38"/>
  <c r="AX89" i="38" s="1"/>
  <c r="AX173" i="38" s="1"/>
  <c r="AX245" i="38" s="1"/>
  <c r="AX317" i="38" s="1"/>
  <c r="AX389" i="38" s="1"/>
  <c r="AX15" i="38"/>
  <c r="AX87" i="38" s="1"/>
  <c r="AX171" i="38" s="1"/>
  <c r="AX243" i="38" s="1"/>
  <c r="AX315" i="38" s="1"/>
  <c r="AX387" i="38" s="1"/>
  <c r="AX82" i="38"/>
  <c r="AX154" i="38" s="1"/>
  <c r="AX238" i="38" s="1"/>
  <c r="AX310" i="38" s="1"/>
  <c r="AX382" i="38" s="1"/>
  <c r="AX454" i="38" s="1"/>
  <c r="AO112" i="37"/>
  <c r="AO412" i="37" s="1"/>
  <c r="AP40" i="37"/>
  <c r="AX28" i="37"/>
  <c r="AX100" i="37" s="1"/>
  <c r="AX184" i="37" s="1"/>
  <c r="AX256" i="37" s="1"/>
  <c r="AX328" i="37" s="1"/>
  <c r="AX400" i="37" s="1"/>
  <c r="AT411" i="37"/>
  <c r="AX18" i="37"/>
  <c r="AX90" i="37" s="1"/>
  <c r="AX174" i="37" s="1"/>
  <c r="AX246" i="37" s="1"/>
  <c r="AX318" i="37" s="1"/>
  <c r="AX390" i="37" s="1"/>
  <c r="AO122" i="37"/>
  <c r="AO422" i="37" s="1"/>
  <c r="AP50" i="37"/>
  <c r="AX50" i="37"/>
  <c r="AX122" i="37" s="1"/>
  <c r="AX206" i="37" s="1"/>
  <c r="AX278" i="37" s="1"/>
  <c r="AX350" i="37" s="1"/>
  <c r="AX422" i="37" s="1"/>
  <c r="AX58" i="37"/>
  <c r="AX130" i="37" s="1"/>
  <c r="AX214" i="37" s="1"/>
  <c r="AX286" i="37" s="1"/>
  <c r="AX358" i="37" s="1"/>
  <c r="AX430" i="37" s="1"/>
  <c r="AX66" i="37"/>
  <c r="AX138" i="37" s="1"/>
  <c r="AX222" i="37" s="1"/>
  <c r="AX294" i="37" s="1"/>
  <c r="AX366" i="37" s="1"/>
  <c r="AX438" i="37" s="1"/>
  <c r="AX74" i="37"/>
  <c r="AX146" i="37" s="1"/>
  <c r="AX230" i="37" s="1"/>
  <c r="AX302" i="37" s="1"/>
  <c r="AX374" i="37" s="1"/>
  <c r="AX446" i="37" s="1"/>
  <c r="AX82" i="37"/>
  <c r="AX154" i="37" s="1"/>
  <c r="AX238" i="37" s="1"/>
  <c r="AX310" i="37" s="1"/>
  <c r="AX382" i="37" s="1"/>
  <c r="AX454" i="37" s="1"/>
  <c r="AW41" i="11"/>
  <c r="AW113" i="11" s="1"/>
  <c r="AW23" i="11"/>
  <c r="AW95" i="11" s="1"/>
  <c r="AW44" i="11"/>
  <c r="AW116" i="11" s="1"/>
  <c r="AW15" i="11"/>
  <c r="AW87" i="11" s="1"/>
  <c r="AO103" i="36"/>
  <c r="AO403" i="36" s="1"/>
  <c r="AP31" i="36"/>
  <c r="AO111" i="36"/>
  <c r="AO411" i="36" s="1"/>
  <c r="AP39" i="36"/>
  <c r="AW39" i="36" s="1"/>
  <c r="AW111" i="36" s="1"/>
  <c r="AW195" i="36" s="1"/>
  <c r="AW267" i="36" s="1"/>
  <c r="AW339" i="36" s="1"/>
  <c r="AW411" i="36" s="1"/>
  <c r="AO119" i="36"/>
  <c r="AO419" i="36" s="1"/>
  <c r="AP47" i="36"/>
  <c r="AO127" i="36"/>
  <c r="AO427" i="36" s="1"/>
  <c r="AP55" i="36"/>
  <c r="AW55" i="36" s="1"/>
  <c r="AW127" i="36" s="1"/>
  <c r="AW211" i="36" s="1"/>
  <c r="AW283" i="36" s="1"/>
  <c r="AW355" i="36" s="1"/>
  <c r="AW427" i="36" s="1"/>
  <c r="AO135" i="36"/>
  <c r="AO435" i="36" s="1"/>
  <c r="AP63" i="36"/>
  <c r="AO143" i="36"/>
  <c r="AO443" i="36" s="1"/>
  <c r="AP71" i="36"/>
  <c r="AW71" i="36" s="1"/>
  <c r="AW143" i="36" s="1"/>
  <c r="AW227" i="36" s="1"/>
  <c r="AW299" i="36" s="1"/>
  <c r="AW371" i="36" s="1"/>
  <c r="AW443" i="36" s="1"/>
  <c r="AO151" i="36"/>
  <c r="AO451" i="36" s="1"/>
  <c r="AP79" i="36"/>
  <c r="AO86" i="36"/>
  <c r="AO386" i="36" s="1"/>
  <c r="AP14" i="36"/>
  <c r="AW14" i="36" s="1"/>
  <c r="AW86" i="36" s="1"/>
  <c r="AW170" i="36" s="1"/>
  <c r="AW242" i="36" s="1"/>
  <c r="AW314" i="36" s="1"/>
  <c r="AW386" i="36" s="1"/>
  <c r="AO99" i="38"/>
  <c r="AO399" i="38" s="1"/>
  <c r="AP27" i="38"/>
  <c r="AW27" i="38" s="1"/>
  <c r="AW99" i="38" s="1"/>
  <c r="AW183" i="38" s="1"/>
  <c r="AW255" i="38" s="1"/>
  <c r="AW327" i="38" s="1"/>
  <c r="AW399" i="38" s="1"/>
  <c r="AO107" i="38"/>
  <c r="AO407" i="38" s="1"/>
  <c r="AP35" i="38"/>
  <c r="AO115" i="38"/>
  <c r="AO415" i="38" s="1"/>
  <c r="AP43" i="38"/>
  <c r="AO123" i="38"/>
  <c r="AO423" i="38" s="1"/>
  <c r="AP51" i="38"/>
  <c r="AO131" i="38"/>
  <c r="AO431" i="38" s="1"/>
  <c r="AP59" i="38"/>
  <c r="AW59" i="38" s="1"/>
  <c r="AW131" i="38" s="1"/>
  <c r="AW215" i="38" s="1"/>
  <c r="AW287" i="38" s="1"/>
  <c r="AW359" i="38" s="1"/>
  <c r="AW431" i="38" s="1"/>
  <c r="AO139" i="38"/>
  <c r="AO439" i="38" s="1"/>
  <c r="AP67" i="38"/>
  <c r="AO93" i="38"/>
  <c r="AO393" i="38" s="1"/>
  <c r="AP21" i="38"/>
  <c r="AO91" i="38"/>
  <c r="AO391" i="38" s="1"/>
  <c r="AP19" i="38"/>
  <c r="AW19" i="38" s="1"/>
  <c r="AW91" i="38" s="1"/>
  <c r="AW175" i="38" s="1"/>
  <c r="AW247" i="38" s="1"/>
  <c r="AW319" i="38" s="1"/>
  <c r="AW391" i="38" s="1"/>
  <c r="AO155" i="38"/>
  <c r="AO455" i="38" s="1"/>
  <c r="AP83" i="38"/>
  <c r="AM93" i="11"/>
  <c r="AM393" i="11" s="1"/>
  <c r="AW66" i="11"/>
  <c r="AW138" i="11" s="1"/>
  <c r="AW34" i="11"/>
  <c r="AW106" i="11" s="1"/>
  <c r="AI116" i="37"/>
  <c r="AI200" i="37" s="1"/>
  <c r="AI272" i="37" s="1"/>
  <c r="AI344" i="37" s="1"/>
  <c r="AI416" i="37" s="1"/>
  <c r="AV44" i="37"/>
  <c r="AV116" i="37" s="1"/>
  <c r="AV200" i="37" s="1"/>
  <c r="AV272" i="37" s="1"/>
  <c r="AV344" i="37" s="1"/>
  <c r="AV416" i="37" s="1"/>
  <c r="AI101" i="37"/>
  <c r="AI185" i="37" s="1"/>
  <c r="AI257" i="37" s="1"/>
  <c r="AI329" i="37" s="1"/>
  <c r="AI401" i="37" s="1"/>
  <c r="AV29" i="37"/>
  <c r="AV101" i="37" s="1"/>
  <c r="AV185" i="37" s="1"/>
  <c r="AV257" i="37" s="1"/>
  <c r="AV329" i="37" s="1"/>
  <c r="AV401" i="37" s="1"/>
  <c r="AI115" i="37"/>
  <c r="AI199" i="37" s="1"/>
  <c r="AI271" i="37" s="1"/>
  <c r="AI343" i="37" s="1"/>
  <c r="AI415" i="37" s="1"/>
  <c r="AV43" i="37"/>
  <c r="AV115" i="37" s="1"/>
  <c r="AV199" i="37" s="1"/>
  <c r="AV271" i="37" s="1"/>
  <c r="AV343" i="37" s="1"/>
  <c r="AV415" i="37" s="1"/>
  <c r="AI94" i="37"/>
  <c r="AI178" i="37" s="1"/>
  <c r="AI250" i="37" s="1"/>
  <c r="AI322" i="37" s="1"/>
  <c r="AI394" i="37" s="1"/>
  <c r="AV22" i="37"/>
  <c r="AV94" i="37" s="1"/>
  <c r="AV178" i="37" s="1"/>
  <c r="AV250" i="37" s="1"/>
  <c r="AV322" i="37" s="1"/>
  <c r="AV394" i="37" s="1"/>
  <c r="AI123" i="37"/>
  <c r="AI207" i="37" s="1"/>
  <c r="AI279" i="37" s="1"/>
  <c r="AI351" i="37" s="1"/>
  <c r="AI423" i="37" s="1"/>
  <c r="AV51" i="37"/>
  <c r="AV123" i="37" s="1"/>
  <c r="AV207" i="37" s="1"/>
  <c r="AV279" i="37" s="1"/>
  <c r="AV351" i="37" s="1"/>
  <c r="AV423" i="37" s="1"/>
  <c r="AI131" i="37"/>
  <c r="AI215" i="37" s="1"/>
  <c r="AI287" i="37" s="1"/>
  <c r="AI359" i="37" s="1"/>
  <c r="AI431" i="37" s="1"/>
  <c r="AV59" i="37"/>
  <c r="AV131" i="37" s="1"/>
  <c r="AV215" i="37" s="1"/>
  <c r="AV287" i="37" s="1"/>
  <c r="AV359" i="37" s="1"/>
  <c r="AV431" i="37" s="1"/>
  <c r="AI139" i="37"/>
  <c r="AI223" i="37" s="1"/>
  <c r="AI295" i="37" s="1"/>
  <c r="AI367" i="37" s="1"/>
  <c r="AI439" i="37" s="1"/>
  <c r="AV67" i="37"/>
  <c r="AV139" i="37" s="1"/>
  <c r="AV223" i="37" s="1"/>
  <c r="AV295" i="37" s="1"/>
  <c r="AV367" i="37" s="1"/>
  <c r="AV439" i="37" s="1"/>
  <c r="AI147" i="37"/>
  <c r="AI231" i="37" s="1"/>
  <c r="AI303" i="37" s="1"/>
  <c r="AI375" i="37" s="1"/>
  <c r="AI447" i="37" s="1"/>
  <c r="AV75" i="37"/>
  <c r="AV147" i="37" s="1"/>
  <c r="AV231" i="37" s="1"/>
  <c r="AV303" i="37" s="1"/>
  <c r="AV375" i="37" s="1"/>
  <c r="AV447" i="37" s="1"/>
  <c r="AI155" i="37"/>
  <c r="AI239" i="37" s="1"/>
  <c r="AI311" i="37" s="1"/>
  <c r="AI383" i="37" s="1"/>
  <c r="AI455" i="37" s="1"/>
  <c r="AV83" i="37"/>
  <c r="AV155" i="37" s="1"/>
  <c r="AV239" i="37" s="1"/>
  <c r="AV311" i="37" s="1"/>
  <c r="AV383" i="37" s="1"/>
  <c r="AV455" i="37" s="1"/>
  <c r="AI100" i="36"/>
  <c r="AV28" i="36"/>
  <c r="AV100" i="36" s="1"/>
  <c r="AV184" i="36" s="1"/>
  <c r="AV256" i="36" s="1"/>
  <c r="AV328" i="36" s="1"/>
  <c r="AV400" i="36" s="1"/>
  <c r="AI108" i="36"/>
  <c r="AV36" i="36"/>
  <c r="AV108" i="36" s="1"/>
  <c r="AV192" i="36" s="1"/>
  <c r="AV264" i="36" s="1"/>
  <c r="AV336" i="36" s="1"/>
  <c r="AV408" i="36" s="1"/>
  <c r="AI116" i="36"/>
  <c r="AV44" i="36"/>
  <c r="AV116" i="36" s="1"/>
  <c r="AV200" i="36" s="1"/>
  <c r="AV272" i="36" s="1"/>
  <c r="AV344" i="36" s="1"/>
  <c r="AV416" i="36" s="1"/>
  <c r="AI124" i="36"/>
  <c r="AV52" i="36"/>
  <c r="AV124" i="36" s="1"/>
  <c r="AV208" i="36" s="1"/>
  <c r="AV280" i="36" s="1"/>
  <c r="AV352" i="36" s="1"/>
  <c r="AV424" i="36" s="1"/>
  <c r="AI132" i="36"/>
  <c r="AV60" i="36"/>
  <c r="AV132" i="36" s="1"/>
  <c r="AV216" i="36" s="1"/>
  <c r="AV288" i="36" s="1"/>
  <c r="AV360" i="36" s="1"/>
  <c r="AV432" i="36" s="1"/>
  <c r="AX56" i="37"/>
  <c r="AX128" i="37" s="1"/>
  <c r="AX212" i="37" s="1"/>
  <c r="AX284" i="37" s="1"/>
  <c r="AX356" i="37" s="1"/>
  <c r="AX428" i="37" s="1"/>
  <c r="AX64" i="37"/>
  <c r="AX136" i="37" s="1"/>
  <c r="AX220" i="37" s="1"/>
  <c r="AX292" i="37" s="1"/>
  <c r="AX364" i="37" s="1"/>
  <c r="AX436" i="37" s="1"/>
  <c r="AX72" i="37"/>
  <c r="AX144" i="37" s="1"/>
  <c r="AX228" i="37" s="1"/>
  <c r="AX300" i="37" s="1"/>
  <c r="AX372" i="37" s="1"/>
  <c r="AX444" i="37" s="1"/>
  <c r="AX80" i="37"/>
  <c r="AX152" i="37" s="1"/>
  <c r="AX236" i="37" s="1"/>
  <c r="AX308" i="37" s="1"/>
  <c r="AX380" i="37" s="1"/>
  <c r="AX452" i="37" s="1"/>
  <c r="AW22" i="11"/>
  <c r="AW94" i="11" s="1"/>
  <c r="AW56" i="11"/>
  <c r="AW128" i="11" s="1"/>
  <c r="AX65" i="36"/>
  <c r="AX137" i="36" s="1"/>
  <c r="AX73" i="36"/>
  <c r="AX145" i="36" s="1"/>
  <c r="AX81" i="36"/>
  <c r="AX153" i="36" s="1"/>
  <c r="AX22" i="36"/>
  <c r="AX94" i="36" s="1"/>
  <c r="AX29" i="38"/>
  <c r="AX101" i="38" s="1"/>
  <c r="AX185" i="38" s="1"/>
  <c r="AX257" i="38" s="1"/>
  <c r="AX329" i="38" s="1"/>
  <c r="AX401" i="38" s="1"/>
  <c r="AX37" i="38"/>
  <c r="AX109" i="38" s="1"/>
  <c r="AX193" i="38" s="1"/>
  <c r="AX265" i="38" s="1"/>
  <c r="AX337" i="38" s="1"/>
  <c r="AX409" i="38" s="1"/>
  <c r="AX45" i="38"/>
  <c r="AX117" i="38" s="1"/>
  <c r="AX201" i="38" s="1"/>
  <c r="AX273" i="38" s="1"/>
  <c r="AX345" i="38" s="1"/>
  <c r="AX417" i="38" s="1"/>
  <c r="AX53" i="38"/>
  <c r="AX125" i="38" s="1"/>
  <c r="AX209" i="38" s="1"/>
  <c r="AX281" i="38" s="1"/>
  <c r="AX353" i="38" s="1"/>
  <c r="AX425" i="38" s="1"/>
  <c r="AX61" i="38"/>
  <c r="AX133" i="38" s="1"/>
  <c r="AX217" i="38" s="1"/>
  <c r="AX289" i="38" s="1"/>
  <c r="AX361" i="38" s="1"/>
  <c r="AX433" i="38" s="1"/>
  <c r="AX69" i="38"/>
  <c r="AX141" i="38" s="1"/>
  <c r="AX225" i="38" s="1"/>
  <c r="AX297" i="38" s="1"/>
  <c r="AX369" i="38" s="1"/>
  <c r="AX441" i="38" s="1"/>
  <c r="AW78" i="11"/>
  <c r="AW150" i="11" s="1"/>
  <c r="AW46" i="11"/>
  <c r="AW118" i="11" s="1"/>
  <c r="AO92" i="37"/>
  <c r="AO392" i="37" s="1"/>
  <c r="AP20" i="37"/>
  <c r="AW20" i="37" s="1"/>
  <c r="AW92" i="37" s="1"/>
  <c r="AW176" i="37" s="1"/>
  <c r="AW248" i="37" s="1"/>
  <c r="AW320" i="37" s="1"/>
  <c r="AW392" i="37" s="1"/>
  <c r="AT392" i="37"/>
  <c r="AO103" i="37"/>
  <c r="AO403" i="37" s="1"/>
  <c r="AP31" i="37"/>
  <c r="AT403" i="37"/>
  <c r="AI93" i="37"/>
  <c r="AI177" i="37" s="1"/>
  <c r="AI249" i="37" s="1"/>
  <c r="AI321" i="37" s="1"/>
  <c r="AI393" i="37" s="1"/>
  <c r="AV21" i="37"/>
  <c r="AV93" i="37" s="1"/>
  <c r="AV177" i="37" s="1"/>
  <c r="AV249" i="37" s="1"/>
  <c r="AV321" i="37" s="1"/>
  <c r="AV393" i="37" s="1"/>
  <c r="AT413" i="37"/>
  <c r="AM137" i="11"/>
  <c r="AM437" i="11" s="1"/>
  <c r="AM121" i="11"/>
  <c r="AM421" i="11" s="1"/>
  <c r="AM105" i="11"/>
  <c r="AM405" i="11" s="1"/>
  <c r="AM97" i="11"/>
  <c r="AM397" i="11" s="1"/>
  <c r="AO91" i="36"/>
  <c r="AO391" i="36" s="1"/>
  <c r="AP19" i="36"/>
  <c r="AW19" i="36" s="1"/>
  <c r="AW91" i="36" s="1"/>
  <c r="AW175" i="36" s="1"/>
  <c r="AW247" i="36" s="1"/>
  <c r="AW319" i="36" s="1"/>
  <c r="AW391" i="36" s="1"/>
  <c r="AO140" i="36"/>
  <c r="AO440" i="36" s="1"/>
  <c r="AP68" i="36"/>
  <c r="AO148" i="36"/>
  <c r="AO448" i="36" s="1"/>
  <c r="AP76" i="36"/>
  <c r="AO156" i="36"/>
  <c r="AO456" i="36" s="1"/>
  <c r="AP84" i="36"/>
  <c r="AO96" i="38"/>
  <c r="AO396" i="38" s="1"/>
  <c r="AP24" i="38"/>
  <c r="AW24" i="38" s="1"/>
  <c r="AW96" i="38" s="1"/>
  <c r="AW180" i="38" s="1"/>
  <c r="AW252" i="38" s="1"/>
  <c r="AW324" i="38" s="1"/>
  <c r="AW396" i="38" s="1"/>
  <c r="AO104" i="38"/>
  <c r="AO404" i="38" s="1"/>
  <c r="AP32" i="38"/>
  <c r="AO112" i="38"/>
  <c r="AO412" i="38" s="1"/>
  <c r="AP40" i="38"/>
  <c r="AO120" i="38"/>
  <c r="AO420" i="38" s="1"/>
  <c r="AP48" i="38"/>
  <c r="AW48" i="38" s="1"/>
  <c r="AW120" i="38" s="1"/>
  <c r="AW204" i="38" s="1"/>
  <c r="AW276" i="38" s="1"/>
  <c r="AW348" i="38" s="1"/>
  <c r="AW420" i="38" s="1"/>
  <c r="AO128" i="38"/>
  <c r="AO428" i="38" s="1"/>
  <c r="AP56" i="38"/>
  <c r="AO136" i="38"/>
  <c r="AO436" i="38" s="1"/>
  <c r="AP64" i="38"/>
  <c r="AI94" i="38"/>
  <c r="AI178" i="38" s="1"/>
  <c r="AI250" i="38" s="1"/>
  <c r="AI322" i="38" s="1"/>
  <c r="AI394" i="38" s="1"/>
  <c r="AV22" i="38"/>
  <c r="AV94" i="38" s="1"/>
  <c r="AV178" i="38" s="1"/>
  <c r="AV250" i="38" s="1"/>
  <c r="AV322" i="38" s="1"/>
  <c r="AV394" i="38" s="1"/>
  <c r="AI152" i="38"/>
  <c r="AI236" i="38" s="1"/>
  <c r="AI308" i="38" s="1"/>
  <c r="AI380" i="38" s="1"/>
  <c r="AI452" i="38" s="1"/>
  <c r="AV80" i="38"/>
  <c r="AV152" i="38" s="1"/>
  <c r="AV236" i="38" s="1"/>
  <c r="AV308" i="38" s="1"/>
  <c r="AV380" i="38" s="1"/>
  <c r="AV452" i="38" s="1"/>
  <c r="AO95" i="37"/>
  <c r="AO395" i="37" s="1"/>
  <c r="AP23" i="37"/>
  <c r="AW23" i="37" s="1"/>
  <c r="AW95" i="37" s="1"/>
  <c r="AW179" i="37" s="1"/>
  <c r="AW251" i="37" s="1"/>
  <c r="AW323" i="37" s="1"/>
  <c r="AW395" i="37" s="1"/>
  <c r="AT395" i="37"/>
  <c r="AO98" i="37"/>
  <c r="AO398" i="37" s="1"/>
  <c r="AP26" i="37"/>
  <c r="AT398" i="37"/>
  <c r="AO106" i="37"/>
  <c r="AO406" i="37" s="1"/>
  <c r="AP34" i="37"/>
  <c r="AW34" i="37" s="1"/>
  <c r="AW106" i="37" s="1"/>
  <c r="AW190" i="37" s="1"/>
  <c r="AW262" i="37" s="1"/>
  <c r="AW334" i="37" s="1"/>
  <c r="AW406" i="37" s="1"/>
  <c r="AT406" i="37"/>
  <c r="AO118" i="37"/>
  <c r="AO418" i="37" s="1"/>
  <c r="AP46" i="37"/>
  <c r="AX48" i="37"/>
  <c r="AX120" i="37" s="1"/>
  <c r="AX204" i="37" s="1"/>
  <c r="AX276" i="37" s="1"/>
  <c r="AX348" i="37" s="1"/>
  <c r="AX420" i="37" s="1"/>
  <c r="AM133" i="11"/>
  <c r="AM433" i="11" s="1"/>
  <c r="AM117" i="11"/>
  <c r="AM417" i="11" s="1"/>
  <c r="BX78" i="35" l="1"/>
  <c r="BY78" i="35" s="1"/>
  <c r="BX79" i="35"/>
  <c r="BY79" i="35" s="1"/>
  <c r="BX77" i="35"/>
  <c r="BY77" i="35" s="1"/>
  <c r="CL79" i="35"/>
  <c r="CM79" i="35" s="1"/>
  <c r="CL78" i="35"/>
  <c r="CM78" i="35" s="1"/>
  <c r="CL77" i="35"/>
  <c r="CM77" i="35" s="1"/>
  <c r="DF78" i="35"/>
  <c r="DG78" i="35" s="1"/>
  <c r="DT77" i="35"/>
  <c r="DU77" i="35" s="1"/>
  <c r="DT79" i="35"/>
  <c r="DU79" i="35" s="1"/>
  <c r="DT78" i="35"/>
  <c r="DU78" i="35" s="1"/>
  <c r="DF79" i="35"/>
  <c r="DG79" i="35" s="1"/>
  <c r="DF77" i="35"/>
  <c r="DG77" i="35" s="1"/>
  <c r="BD77" i="35"/>
  <c r="BE77" i="35" s="1"/>
  <c r="BD79" i="35"/>
  <c r="BE79" i="35" s="1"/>
  <c r="AP78" i="35"/>
  <c r="AQ78" i="35" s="1"/>
  <c r="AP79" i="35"/>
  <c r="AQ79" i="35" s="1"/>
  <c r="AP77" i="35"/>
  <c r="AQ77" i="35" s="1"/>
  <c r="BD78" i="35"/>
  <c r="BE78" i="35" s="1"/>
  <c r="AE42" i="35"/>
  <c r="E42" i="35" s="1"/>
  <c r="H79" i="35"/>
  <c r="I79" i="35" s="1"/>
  <c r="H78" i="35"/>
  <c r="I78" i="35" s="1"/>
  <c r="V77" i="35"/>
  <c r="W77" i="35" s="1"/>
  <c r="H77" i="35"/>
  <c r="I77" i="35" s="1"/>
  <c r="V79" i="35"/>
  <c r="W79" i="35" s="1"/>
  <c r="V78" i="35"/>
  <c r="W78" i="35" s="1"/>
  <c r="AM310" i="37"/>
  <c r="AM382" i="37" s="1"/>
  <c r="AM257" i="37"/>
  <c r="AM329" i="37" s="1"/>
  <c r="CW19" i="35"/>
  <c r="CI19" i="35"/>
  <c r="AM265" i="37"/>
  <c r="AM337" i="37" s="1"/>
  <c r="AM246" i="37"/>
  <c r="AM318" i="37" s="1"/>
  <c r="AM272" i="37"/>
  <c r="AM344" i="37" s="1"/>
  <c r="CI34" i="35"/>
  <c r="CW34" i="35"/>
  <c r="AM305" i="37"/>
  <c r="AM377" i="37" s="1"/>
  <c r="CI67" i="35"/>
  <c r="CW67" i="35"/>
  <c r="AM258" i="37"/>
  <c r="AM330" i="37" s="1"/>
  <c r="CI20" i="35"/>
  <c r="CW20" i="35"/>
  <c r="AM267" i="37"/>
  <c r="AM339" i="37" s="1"/>
  <c r="AM297" i="37"/>
  <c r="AM369" i="37" s="1"/>
  <c r="CI59" i="35"/>
  <c r="CW59" i="35"/>
  <c r="AM256" i="37"/>
  <c r="AM328" i="37" s="1"/>
  <c r="AM307" i="37"/>
  <c r="AM379" i="37" s="1"/>
  <c r="AM289" i="37"/>
  <c r="AM361" i="37" s="1"/>
  <c r="CW51" i="35"/>
  <c r="CI51" i="35"/>
  <c r="AM312" i="37"/>
  <c r="AM384" i="37" s="1"/>
  <c r="CW74" i="35"/>
  <c r="CI74" i="35"/>
  <c r="AM268" i="37"/>
  <c r="AM340" i="37" s="1"/>
  <c r="AM299" i="37"/>
  <c r="AM371" i="37" s="1"/>
  <c r="AM281" i="37"/>
  <c r="AM353" i="37" s="1"/>
  <c r="CW43" i="35"/>
  <c r="CI43" i="35"/>
  <c r="AM304" i="37"/>
  <c r="AM376" i="37" s="1"/>
  <c r="CW66" i="35"/>
  <c r="CI66" i="35"/>
  <c r="AM242" i="37"/>
  <c r="AM314" i="37" s="1"/>
  <c r="AM291" i="37"/>
  <c r="AM363" i="37" s="1"/>
  <c r="CW53" i="35"/>
  <c r="CI53" i="35"/>
  <c r="AM296" i="37"/>
  <c r="AM368" i="37" s="1"/>
  <c r="CI58" i="35"/>
  <c r="CW58" i="35"/>
  <c r="AM263" i="37"/>
  <c r="AM335" i="37" s="1"/>
  <c r="CI25" i="35"/>
  <c r="CW25" i="35"/>
  <c r="AM283" i="37"/>
  <c r="AM355" i="37" s="1"/>
  <c r="CW45" i="35"/>
  <c r="CI45" i="35"/>
  <c r="AM288" i="37"/>
  <c r="AM360" i="37" s="1"/>
  <c r="CW50" i="35"/>
  <c r="CI50" i="35"/>
  <c r="AM269" i="37"/>
  <c r="AM341" i="37" s="1"/>
  <c r="CI31" i="35"/>
  <c r="CW31" i="35"/>
  <c r="AM255" i="37"/>
  <c r="AM327" i="37" s="1"/>
  <c r="CW17" i="35"/>
  <c r="CI17" i="35"/>
  <c r="AM275" i="37"/>
  <c r="AM347" i="37" s="1"/>
  <c r="AM243" i="37"/>
  <c r="AM315" i="37" s="1"/>
  <c r="CW5" i="35"/>
  <c r="CI5" i="35"/>
  <c r="AM249" i="37"/>
  <c r="AM321" i="37" s="1"/>
  <c r="CW11" i="35"/>
  <c r="CI11" i="35"/>
  <c r="AM280" i="37"/>
  <c r="AM352" i="37" s="1"/>
  <c r="CW42" i="35"/>
  <c r="CI42" i="35"/>
  <c r="AM259" i="37"/>
  <c r="AM331" i="37" s="1"/>
  <c r="AM264" i="37"/>
  <c r="AM336" i="37" s="1"/>
  <c r="CI26" i="35"/>
  <c r="CW26" i="35"/>
  <c r="AM270" i="37"/>
  <c r="AM342" i="37" s="1"/>
  <c r="CI32" i="35"/>
  <c r="CW32" i="35"/>
  <c r="AM309" i="37"/>
  <c r="AM381" i="37" s="1"/>
  <c r="CW71" i="35"/>
  <c r="CI71" i="35"/>
  <c r="AM248" i="37"/>
  <c r="AM320" i="37" s="1"/>
  <c r="CW10" i="35"/>
  <c r="CI10" i="35"/>
  <c r="AM261" i="37"/>
  <c r="AM333" i="37" s="1"/>
  <c r="CI23" i="35"/>
  <c r="CW23" i="35"/>
  <c r="AM293" i="37"/>
  <c r="AM365" i="37" s="1"/>
  <c r="CI55" i="35"/>
  <c r="CW55" i="35"/>
  <c r="AM253" i="37"/>
  <c r="AM325" i="37" s="1"/>
  <c r="AM279" i="37"/>
  <c r="AM351" i="37" s="1"/>
  <c r="CW41" i="35"/>
  <c r="CI41" i="35"/>
  <c r="AM247" i="37"/>
  <c r="AM319" i="37" s="1"/>
  <c r="AM244" i="37"/>
  <c r="AM316" i="37" s="1"/>
  <c r="CW6" i="35"/>
  <c r="CI6" i="35"/>
  <c r="AM301" i="37"/>
  <c r="AM373" i="37" s="1"/>
  <c r="AM277" i="37"/>
  <c r="AM349" i="37" s="1"/>
  <c r="AM271" i="37"/>
  <c r="AM343" i="37" s="1"/>
  <c r="CW33" i="35"/>
  <c r="CI33" i="35"/>
  <c r="AM285" i="37"/>
  <c r="AM357" i="37" s="1"/>
  <c r="CW47" i="35"/>
  <c r="CI47" i="35"/>
  <c r="AM286" i="37"/>
  <c r="AM358" i="37" s="1"/>
  <c r="AM306" i="37"/>
  <c r="AM378" i="37" s="1"/>
  <c r="CI68" i="35"/>
  <c r="CW68" i="35"/>
  <c r="AM298" i="37"/>
  <c r="AM370" i="37" s="1"/>
  <c r="CI60" i="35"/>
  <c r="CW60" i="35"/>
  <c r="AM262" i="37"/>
  <c r="AM334" i="37" s="1"/>
  <c r="CI24" i="35"/>
  <c r="CW24" i="35"/>
  <c r="AM276" i="37"/>
  <c r="AM348" i="37" s="1"/>
  <c r="CW38" i="35"/>
  <c r="CI38" i="35"/>
  <c r="AM295" i="37"/>
  <c r="AM367" i="37" s="1"/>
  <c r="CI57" i="35"/>
  <c r="CW57" i="35"/>
  <c r="AM290" i="37"/>
  <c r="AM362" i="37" s="1"/>
  <c r="CI52" i="35"/>
  <c r="CW52" i="35"/>
  <c r="AM254" i="37"/>
  <c r="AM326" i="37" s="1"/>
  <c r="AM278" i="37"/>
  <c r="AM350" i="37" s="1"/>
  <c r="AM274" i="37"/>
  <c r="AM346" i="37" s="1"/>
  <c r="AM282" i="37"/>
  <c r="AM354" i="37" s="1"/>
  <c r="CW44" i="35"/>
  <c r="CI44" i="35"/>
  <c r="AM251" i="37"/>
  <c r="AM323" i="37" s="1"/>
  <c r="CW13" i="35"/>
  <c r="CI13" i="35"/>
  <c r="AM308" i="37"/>
  <c r="AM380" i="37" s="1"/>
  <c r="CW70" i="35"/>
  <c r="CI70" i="35"/>
  <c r="AM287" i="37"/>
  <c r="AM359" i="37" s="1"/>
  <c r="CW49" i="35"/>
  <c r="CI49" i="35"/>
  <c r="AM294" i="37"/>
  <c r="AM366" i="37" s="1"/>
  <c r="CI56" i="35"/>
  <c r="CW56" i="35"/>
  <c r="AM273" i="37"/>
  <c r="AM345" i="37" s="1"/>
  <c r="CI35" i="35"/>
  <c r="CW35" i="35"/>
  <c r="AM300" i="37"/>
  <c r="AM372" i="37" s="1"/>
  <c r="CI62" i="35"/>
  <c r="CW62" i="35"/>
  <c r="AM266" i="37"/>
  <c r="AM338" i="37" s="1"/>
  <c r="CI28" i="35"/>
  <c r="CW28" i="35"/>
  <c r="AM292" i="37"/>
  <c r="AM364" i="37" s="1"/>
  <c r="AM302" i="37"/>
  <c r="AM374" i="37" s="1"/>
  <c r="AM245" i="37"/>
  <c r="AM317" i="37" s="1"/>
  <c r="AM311" i="37"/>
  <c r="AM383" i="37" s="1"/>
  <c r="CW73" i="35"/>
  <c r="CI73" i="35"/>
  <c r="AM260" i="37"/>
  <c r="AM332" i="37" s="1"/>
  <c r="CW22" i="35"/>
  <c r="CI22" i="35"/>
  <c r="AM284" i="37"/>
  <c r="AM356" i="37" s="1"/>
  <c r="AM250" i="37"/>
  <c r="AM322" i="37" s="1"/>
  <c r="CW12" i="35"/>
  <c r="CI12" i="35"/>
  <c r="AM303" i="37"/>
  <c r="AM375" i="37" s="1"/>
  <c r="CW65" i="35"/>
  <c r="CI65" i="35"/>
  <c r="AM252" i="37"/>
  <c r="AM324" i="37" s="1"/>
  <c r="CW14" i="35"/>
  <c r="CI14" i="35"/>
  <c r="Q22" i="35"/>
  <c r="C22" i="35" s="1"/>
  <c r="AE22" i="35"/>
  <c r="E22" i="35" s="1"/>
  <c r="Q67" i="35"/>
  <c r="C67" i="35" s="1"/>
  <c r="Q66" i="35"/>
  <c r="C66" i="35" s="1"/>
  <c r="AE65" i="35"/>
  <c r="E65" i="35" s="1"/>
  <c r="AE59" i="35"/>
  <c r="E59" i="35" s="1"/>
  <c r="AE33" i="35"/>
  <c r="E33" i="35" s="1"/>
  <c r="AE54" i="35"/>
  <c r="E54" i="35" s="1"/>
  <c r="Q58" i="35"/>
  <c r="C58" i="35" s="1"/>
  <c r="Q42" i="35"/>
  <c r="C42" i="35" s="1"/>
  <c r="AE58" i="35"/>
  <c r="E58" i="35" s="1"/>
  <c r="AE8" i="35"/>
  <c r="E8" i="35" s="1"/>
  <c r="Q14" i="35"/>
  <c r="C14" i="35" s="1"/>
  <c r="Q8" i="35"/>
  <c r="C8" i="35" s="1"/>
  <c r="Q54" i="35"/>
  <c r="C54" i="35" s="1"/>
  <c r="AE14" i="35"/>
  <c r="E14" i="35" s="1"/>
  <c r="Q50" i="35"/>
  <c r="C50" i="35" s="1"/>
  <c r="AE66" i="35"/>
  <c r="E66" i="35" s="1"/>
  <c r="AE61" i="35"/>
  <c r="E61" i="35" s="1"/>
  <c r="Q62" i="35"/>
  <c r="C62" i="35" s="1"/>
  <c r="Q43" i="35"/>
  <c r="C43" i="35" s="1"/>
  <c r="Q40" i="35"/>
  <c r="C40" i="35" s="1"/>
  <c r="Q72" i="35"/>
  <c r="C72" i="35" s="1"/>
  <c r="AE40" i="35"/>
  <c r="E40" i="35" s="1"/>
  <c r="AE72" i="35"/>
  <c r="E72" i="35" s="1"/>
  <c r="AE62" i="35"/>
  <c r="E62" i="35" s="1"/>
  <c r="AE67" i="35"/>
  <c r="E67" i="35" s="1"/>
  <c r="AE50" i="35"/>
  <c r="E50" i="35" s="1"/>
  <c r="Q32" i="35"/>
  <c r="C32" i="35" s="1"/>
  <c r="Q9" i="35"/>
  <c r="C9" i="35" s="1"/>
  <c r="AE9" i="35"/>
  <c r="E9" i="35" s="1"/>
  <c r="Q29" i="35"/>
  <c r="C29" i="35" s="1"/>
  <c r="Q61" i="35"/>
  <c r="C61" i="35" s="1"/>
  <c r="Q4" i="35"/>
  <c r="C4" i="35" s="1"/>
  <c r="AE43" i="35"/>
  <c r="E43" i="35" s="1"/>
  <c r="Q7" i="35"/>
  <c r="C7" i="35" s="1"/>
  <c r="AE35" i="35"/>
  <c r="E35" i="35" s="1"/>
  <c r="AE4" i="35"/>
  <c r="E4" i="35" s="1"/>
  <c r="Q6" i="35"/>
  <c r="C6" i="35" s="1"/>
  <c r="AE7" i="35"/>
  <c r="E7" i="35" s="1"/>
  <c r="Q44" i="35"/>
  <c r="C44" i="35" s="1"/>
  <c r="AE6" i="35"/>
  <c r="E6" i="35" s="1"/>
  <c r="Q35" i="35"/>
  <c r="C35" i="35" s="1"/>
  <c r="AE44" i="35"/>
  <c r="E44" i="35" s="1"/>
  <c r="Q59" i="35"/>
  <c r="C59" i="35" s="1"/>
  <c r="AE29" i="35"/>
  <c r="E29" i="35" s="1"/>
  <c r="Q33" i="35"/>
  <c r="C33" i="35" s="1"/>
  <c r="AE32" i="35"/>
  <c r="E32" i="35" s="1"/>
  <c r="Q65" i="35"/>
  <c r="C65" i="35" s="1"/>
  <c r="EE68" i="35"/>
  <c r="DQ8" i="35"/>
  <c r="EE8" i="35"/>
  <c r="DQ4" i="35"/>
  <c r="DN4" i="35" s="1"/>
  <c r="EE4" i="35"/>
  <c r="DZ4" i="35" s="1"/>
  <c r="EE38" i="35"/>
  <c r="DQ23" i="35"/>
  <c r="DQ38" i="35"/>
  <c r="DQ52" i="35"/>
  <c r="EE23" i="35"/>
  <c r="EE70" i="35"/>
  <c r="EE52" i="35"/>
  <c r="DQ70" i="35"/>
  <c r="EE37" i="35"/>
  <c r="EE9" i="35"/>
  <c r="EE42" i="35"/>
  <c r="DQ37" i="35"/>
  <c r="DQ9" i="35"/>
  <c r="DQ36" i="35"/>
  <c r="DQ42" i="35"/>
  <c r="EE58" i="35"/>
  <c r="EE36" i="35"/>
  <c r="DQ59" i="35"/>
  <c r="DQ58" i="35"/>
  <c r="EE59" i="35"/>
  <c r="DQ20" i="35"/>
  <c r="EE20" i="35"/>
  <c r="EE49" i="35"/>
  <c r="EE69" i="35"/>
  <c r="EE65" i="35"/>
  <c r="DQ49" i="35"/>
  <c r="DQ69" i="35"/>
  <c r="DQ65" i="35"/>
  <c r="DQ63" i="35"/>
  <c r="DQ27" i="35"/>
  <c r="EE63" i="35"/>
  <c r="EE27" i="35"/>
  <c r="DQ67" i="35"/>
  <c r="EE67" i="35"/>
  <c r="DQ64" i="35"/>
  <c r="EE17" i="35"/>
  <c r="EE64" i="35"/>
  <c r="DQ60" i="35"/>
  <c r="DQ17" i="35"/>
  <c r="EE60" i="35"/>
  <c r="EE14" i="35"/>
  <c r="EE74" i="35"/>
  <c r="DQ14" i="35"/>
  <c r="DQ56" i="35"/>
  <c r="DQ74" i="35"/>
  <c r="EE29" i="35"/>
  <c r="DQ44" i="35"/>
  <c r="EE56" i="35"/>
  <c r="DQ29" i="35"/>
  <c r="EE44" i="35"/>
  <c r="DQ28" i="35"/>
  <c r="EE28" i="35"/>
  <c r="DQ24" i="35"/>
  <c r="EE24" i="35"/>
  <c r="DQ12" i="35"/>
  <c r="DQ55" i="35"/>
  <c r="EE12" i="35"/>
  <c r="DQ68" i="35"/>
  <c r="EE55" i="35"/>
  <c r="AM143" i="36"/>
  <c r="AM139" i="38"/>
  <c r="AM439" i="38" s="1"/>
  <c r="AM98" i="38"/>
  <c r="AM398" i="38" s="1"/>
  <c r="AM91" i="38"/>
  <c r="AM391" i="38" s="1"/>
  <c r="AM86" i="36"/>
  <c r="AM119" i="36"/>
  <c r="AM103" i="36"/>
  <c r="AM107" i="38"/>
  <c r="AM407" i="38" s="1"/>
  <c r="AM123" i="38"/>
  <c r="AM423" i="38" s="1"/>
  <c r="AM127" i="36"/>
  <c r="AM111" i="36"/>
  <c r="AX178" i="36"/>
  <c r="AX218" i="36"/>
  <c r="AX186" i="36"/>
  <c r="AX201" i="36"/>
  <c r="AM148" i="36"/>
  <c r="AM99" i="37"/>
  <c r="AM137" i="38"/>
  <c r="AM437" i="38" s="1"/>
  <c r="AX209" i="36"/>
  <c r="AX237" i="36"/>
  <c r="AX210" i="36"/>
  <c r="AX193" i="36"/>
  <c r="AX236" i="36"/>
  <c r="AM155" i="38"/>
  <c r="AM455" i="38" s="1"/>
  <c r="AM93" i="38"/>
  <c r="AM393" i="38" s="1"/>
  <c r="AM131" i="38"/>
  <c r="AM431" i="38" s="1"/>
  <c r="AM115" i="38"/>
  <c r="AM415" i="38" s="1"/>
  <c r="AM99" i="38"/>
  <c r="AM399" i="38" s="1"/>
  <c r="AM151" i="36"/>
  <c r="AM135" i="36"/>
  <c r="AM122" i="37"/>
  <c r="AX185" i="36"/>
  <c r="AX304" i="36"/>
  <c r="AX376" i="36" s="1"/>
  <c r="AX448" i="36" s="1"/>
  <c r="AX288" i="36"/>
  <c r="AX360" i="36" s="1"/>
  <c r="AX432" i="36" s="1"/>
  <c r="AX256" i="36"/>
  <c r="AX328" i="36" s="1"/>
  <c r="AX400" i="36" s="1"/>
  <c r="AX242" i="36"/>
  <c r="AX314" i="36" s="1"/>
  <c r="AX386" i="36" s="1"/>
  <c r="AX291" i="36"/>
  <c r="AX363" i="36" s="1"/>
  <c r="AX435" i="36" s="1"/>
  <c r="AX259" i="36"/>
  <c r="AX331" i="36" s="1"/>
  <c r="AX403" i="36" s="1"/>
  <c r="AX300" i="36"/>
  <c r="AX372" i="36" s="1"/>
  <c r="AX444" i="36" s="1"/>
  <c r="AX295" i="36"/>
  <c r="AX367" i="36" s="1"/>
  <c r="AX439" i="36" s="1"/>
  <c r="AX263" i="36"/>
  <c r="AX335" i="36" s="1"/>
  <c r="AX407" i="36" s="1"/>
  <c r="AX245" i="36"/>
  <c r="AX317" i="36" s="1"/>
  <c r="AX389" i="36" s="1"/>
  <c r="AX285" i="36"/>
  <c r="AX357" i="36" s="1"/>
  <c r="AX429" i="36" s="1"/>
  <c r="AX253" i="36"/>
  <c r="AX325" i="36" s="1"/>
  <c r="AX397" i="36" s="1"/>
  <c r="AX276" i="36"/>
  <c r="AX348" i="36" s="1"/>
  <c r="AX420" i="36" s="1"/>
  <c r="AX310" i="36"/>
  <c r="AX382" i="36" s="1"/>
  <c r="AX454" i="36" s="1"/>
  <c r="AX278" i="36"/>
  <c r="AX350" i="36" s="1"/>
  <c r="AX422" i="36" s="1"/>
  <c r="AX312" i="36"/>
  <c r="AX384" i="36" s="1"/>
  <c r="AX456" i="36" s="1"/>
  <c r="AX264" i="36"/>
  <c r="AX336" i="36" s="1"/>
  <c r="AX408" i="36" s="1"/>
  <c r="AX283" i="36"/>
  <c r="AX355" i="36" s="1"/>
  <c r="AX427" i="36" s="1"/>
  <c r="AX305" i="36"/>
  <c r="AX377" i="36" s="1"/>
  <c r="AX449" i="36" s="1"/>
  <c r="AX292" i="36"/>
  <c r="AX364" i="36" s="1"/>
  <c r="AX436" i="36" s="1"/>
  <c r="AX287" i="36"/>
  <c r="AX359" i="36" s="1"/>
  <c r="AX431" i="36" s="1"/>
  <c r="AX255" i="36"/>
  <c r="AX327" i="36" s="1"/>
  <c r="AX399" i="36" s="1"/>
  <c r="AX261" i="36"/>
  <c r="AX333" i="36" s="1"/>
  <c r="AX405" i="36" s="1"/>
  <c r="AX268" i="36"/>
  <c r="AX340" i="36" s="1"/>
  <c r="AX412" i="36" s="1"/>
  <c r="AX302" i="36"/>
  <c r="AX374" i="36" s="1"/>
  <c r="AX446" i="36" s="1"/>
  <c r="AX270" i="36"/>
  <c r="AX342" i="36" s="1"/>
  <c r="AX414" i="36" s="1"/>
  <c r="AX229" i="36"/>
  <c r="AX234" i="36"/>
  <c r="AX202" i="36"/>
  <c r="AX176" i="36"/>
  <c r="AX221" i="36"/>
  <c r="AX226" i="36"/>
  <c r="AX194" i="36"/>
  <c r="AX172" i="36"/>
  <c r="AX217" i="36"/>
  <c r="AX247" i="36"/>
  <c r="AX319" i="36" s="1"/>
  <c r="AX391" i="36" s="1"/>
  <c r="AX272" i="36"/>
  <c r="AX344" i="36" s="1"/>
  <c r="AX416" i="36" s="1"/>
  <c r="AX307" i="36"/>
  <c r="AX379" i="36" s="1"/>
  <c r="AX451" i="36" s="1"/>
  <c r="AX275" i="36"/>
  <c r="AX347" i="36" s="1"/>
  <c r="AX419" i="36" s="1"/>
  <c r="AX249" i="36"/>
  <c r="AX321" i="36" s="1"/>
  <c r="AX393" i="36" s="1"/>
  <c r="AX297" i="36"/>
  <c r="AX369" i="36" s="1"/>
  <c r="AX441" i="36" s="1"/>
  <c r="AX246" i="36"/>
  <c r="AX318" i="36" s="1"/>
  <c r="AX390" i="36" s="1"/>
  <c r="AX311" i="36"/>
  <c r="AX383" i="36" s="1"/>
  <c r="AX455" i="36" s="1"/>
  <c r="AX279" i="36"/>
  <c r="AX351" i="36" s="1"/>
  <c r="AX423" i="36" s="1"/>
  <c r="AX243" i="36"/>
  <c r="AX315" i="36" s="1"/>
  <c r="AX387" i="36" s="1"/>
  <c r="AX269" i="36"/>
  <c r="AX341" i="36" s="1"/>
  <c r="AX413" i="36" s="1"/>
  <c r="AX260" i="36"/>
  <c r="AX332" i="36" s="1"/>
  <c r="AX404" i="36" s="1"/>
  <c r="AX294" i="36"/>
  <c r="AX366" i="36" s="1"/>
  <c r="AX438" i="36" s="1"/>
  <c r="AX262" i="36"/>
  <c r="AX334" i="36" s="1"/>
  <c r="AX406" i="36" s="1"/>
  <c r="AX296" i="36"/>
  <c r="AX368" i="36" s="1"/>
  <c r="AX440" i="36" s="1"/>
  <c r="AX280" i="36"/>
  <c r="AX352" i="36" s="1"/>
  <c r="AX424" i="36" s="1"/>
  <c r="AX299" i="36"/>
  <c r="AX371" i="36" s="1"/>
  <c r="AX443" i="36" s="1"/>
  <c r="AX267" i="36"/>
  <c r="AX339" i="36" s="1"/>
  <c r="AX411" i="36" s="1"/>
  <c r="AX251" i="36"/>
  <c r="AX323" i="36" s="1"/>
  <c r="AX395" i="36" s="1"/>
  <c r="AX303" i="36"/>
  <c r="AX375" i="36" s="1"/>
  <c r="AX447" i="36" s="1"/>
  <c r="AX271" i="36"/>
  <c r="AX343" i="36" s="1"/>
  <c r="AX415" i="36" s="1"/>
  <c r="AX277" i="36"/>
  <c r="AX349" i="36" s="1"/>
  <c r="AX421" i="36" s="1"/>
  <c r="AX284" i="36"/>
  <c r="AX356" i="36" s="1"/>
  <c r="AX428" i="36" s="1"/>
  <c r="AX252" i="36"/>
  <c r="AX324" i="36" s="1"/>
  <c r="AX396" i="36" s="1"/>
  <c r="AX286" i="36"/>
  <c r="AX358" i="36" s="1"/>
  <c r="AX430" i="36" s="1"/>
  <c r="AX254" i="36"/>
  <c r="AX326" i="36" s="1"/>
  <c r="AX398" i="36" s="1"/>
  <c r="AM133" i="36"/>
  <c r="AM433" i="36" s="1"/>
  <c r="AM131" i="37"/>
  <c r="AM96" i="37"/>
  <c r="AM130" i="38"/>
  <c r="AM430" i="38" s="1"/>
  <c r="AM126" i="36"/>
  <c r="AM426" i="36" s="1"/>
  <c r="AM132" i="37"/>
  <c r="AM114" i="38"/>
  <c r="AM414" i="38" s="1"/>
  <c r="AM110" i="36"/>
  <c r="AM126" i="37"/>
  <c r="AM118" i="38"/>
  <c r="AM418" i="38" s="1"/>
  <c r="AM112" i="38"/>
  <c r="AM412" i="38" s="1"/>
  <c r="AM89" i="38"/>
  <c r="AM389" i="38" s="1"/>
  <c r="AM142" i="36"/>
  <c r="AM442" i="36" s="1"/>
  <c r="AM90" i="36"/>
  <c r="AM125" i="37"/>
  <c r="AM105" i="38"/>
  <c r="AM405" i="38" s="1"/>
  <c r="AM87" i="38"/>
  <c r="AM387" i="38" s="1"/>
  <c r="AM138" i="38"/>
  <c r="AM438" i="38" s="1"/>
  <c r="AM122" i="38"/>
  <c r="AM422" i="38" s="1"/>
  <c r="AM106" i="38"/>
  <c r="AM406" i="38" s="1"/>
  <c r="AM150" i="36"/>
  <c r="AM134" i="36"/>
  <c r="AM434" i="36" s="1"/>
  <c r="AM118" i="36"/>
  <c r="AM102" i="36"/>
  <c r="AM101" i="36"/>
  <c r="AM401" i="36" s="1"/>
  <c r="AM89" i="36"/>
  <c r="AM105" i="36"/>
  <c r="AM120" i="36"/>
  <c r="AM144" i="37"/>
  <c r="AM151" i="38"/>
  <c r="AM451" i="38" s="1"/>
  <c r="AM88" i="36"/>
  <c r="AW202" i="11"/>
  <c r="Q36" i="35"/>
  <c r="C36" i="35" s="1"/>
  <c r="AW212" i="11"/>
  <c r="Q46" i="35"/>
  <c r="C46" i="35" s="1"/>
  <c r="AW200" i="11"/>
  <c r="Q34" i="35"/>
  <c r="C34" i="35" s="1"/>
  <c r="AW223" i="11"/>
  <c r="Q57" i="35"/>
  <c r="C57" i="35" s="1"/>
  <c r="AW193" i="11"/>
  <c r="Q27" i="35"/>
  <c r="C27" i="35" s="1"/>
  <c r="AW182" i="11"/>
  <c r="Q16" i="35"/>
  <c r="C16" i="35" s="1"/>
  <c r="AW184" i="11"/>
  <c r="Q18" i="35"/>
  <c r="C18" i="35" s="1"/>
  <c r="AW196" i="11"/>
  <c r="Q30" i="35"/>
  <c r="C30" i="35" s="1"/>
  <c r="P8" i="35"/>
  <c r="N8" i="35"/>
  <c r="O8" i="35"/>
  <c r="AC9" i="35"/>
  <c r="AB9" i="35"/>
  <c r="AC66" i="35"/>
  <c r="AD66" i="35"/>
  <c r="AB66" i="35"/>
  <c r="P62" i="35"/>
  <c r="O62" i="35"/>
  <c r="N62" i="35"/>
  <c r="AD43" i="35"/>
  <c r="AC43" i="35"/>
  <c r="AB43" i="35"/>
  <c r="P7" i="35"/>
  <c r="O7" i="35"/>
  <c r="N7" i="35"/>
  <c r="P67" i="35"/>
  <c r="O67" i="35"/>
  <c r="N59" i="35"/>
  <c r="P59" i="35"/>
  <c r="O59" i="35"/>
  <c r="AW234" i="11"/>
  <c r="Q68" i="35"/>
  <c r="C68" i="35" s="1"/>
  <c r="AW179" i="11"/>
  <c r="Q13" i="35"/>
  <c r="C13" i="35" s="1"/>
  <c r="AM152" i="36"/>
  <c r="AW192" i="11"/>
  <c r="Q26" i="35"/>
  <c r="C26" i="35" s="1"/>
  <c r="AW187" i="11"/>
  <c r="Q21" i="35"/>
  <c r="C21" i="35" s="1"/>
  <c r="AM136" i="36"/>
  <c r="AW194" i="11"/>
  <c r="Q28" i="35"/>
  <c r="C28" i="35" s="1"/>
  <c r="AW240" i="11"/>
  <c r="Q74" i="35"/>
  <c r="C74" i="35" s="1"/>
  <c r="AW214" i="11"/>
  <c r="Q48" i="35"/>
  <c r="C48" i="35" s="1"/>
  <c r="AW189" i="11"/>
  <c r="Q23" i="35"/>
  <c r="C23" i="35" s="1"/>
  <c r="AM121" i="36"/>
  <c r="AW230" i="11"/>
  <c r="Q64" i="35"/>
  <c r="C64" i="35" s="1"/>
  <c r="AM148" i="37"/>
  <c r="AM104" i="36"/>
  <c r="AM137" i="37"/>
  <c r="AM106" i="37"/>
  <c r="AM95" i="37"/>
  <c r="AM128" i="38"/>
  <c r="AM428" i="38" s="1"/>
  <c r="AM91" i="36"/>
  <c r="AW186" i="11"/>
  <c r="Q20" i="35"/>
  <c r="C20" i="35" s="1"/>
  <c r="AW185" i="11"/>
  <c r="Q19" i="35"/>
  <c r="C19" i="35" s="1"/>
  <c r="AW203" i="11"/>
  <c r="Q37" i="35"/>
  <c r="C37" i="35" s="1"/>
  <c r="AM86" i="37"/>
  <c r="AM153" i="36"/>
  <c r="AB62" i="35"/>
  <c r="AC62" i="35"/>
  <c r="AD62" i="35"/>
  <c r="AC67" i="35"/>
  <c r="AD67" i="35"/>
  <c r="AB67" i="35"/>
  <c r="O33" i="35"/>
  <c r="P33" i="35"/>
  <c r="N33" i="35"/>
  <c r="AW190" i="11"/>
  <c r="Q24" i="35"/>
  <c r="C24" i="35" s="1"/>
  <c r="AW197" i="11"/>
  <c r="Q31" i="35"/>
  <c r="C31" i="35" s="1"/>
  <c r="AW219" i="11"/>
  <c r="Q53" i="35"/>
  <c r="C53" i="35" s="1"/>
  <c r="AW226" i="11"/>
  <c r="Q60" i="35"/>
  <c r="C60" i="35" s="1"/>
  <c r="AW204" i="11"/>
  <c r="Q38" i="35"/>
  <c r="C38" i="35" s="1"/>
  <c r="AW221" i="11"/>
  <c r="Q55" i="35"/>
  <c r="C55" i="35" s="1"/>
  <c r="AW183" i="11"/>
  <c r="Q17" i="35"/>
  <c r="C17" i="35" s="1"/>
  <c r="AW211" i="11"/>
  <c r="Q45" i="35"/>
  <c r="C45" i="35" s="1"/>
  <c r="AW218" i="11"/>
  <c r="Q52" i="35"/>
  <c r="C52" i="35" s="1"/>
  <c r="AW217" i="11"/>
  <c r="Q51" i="35"/>
  <c r="C51" i="35" s="1"/>
  <c r="AW181" i="11"/>
  <c r="Q15" i="35"/>
  <c r="C15" i="35" s="1"/>
  <c r="AW207" i="11"/>
  <c r="Q41" i="35"/>
  <c r="C41" i="35" s="1"/>
  <c r="AW235" i="11"/>
  <c r="Q69" i="35"/>
  <c r="C69" i="35" s="1"/>
  <c r="P4" i="35"/>
  <c r="N4" i="35"/>
  <c r="O4" i="35"/>
  <c r="AB33" i="35"/>
  <c r="AD44" i="35"/>
  <c r="AC44" i="35"/>
  <c r="AB44" i="35"/>
  <c r="AC33" i="35"/>
  <c r="AD33" i="35"/>
  <c r="AW178" i="11"/>
  <c r="Q12" i="35"/>
  <c r="C12" i="35" s="1"/>
  <c r="AW222" i="11"/>
  <c r="Q56" i="35"/>
  <c r="C56" i="35" s="1"/>
  <c r="AW171" i="11"/>
  <c r="Q5" i="35"/>
  <c r="C5" i="35" s="1"/>
  <c r="AW191" i="11"/>
  <c r="Q25" i="35"/>
  <c r="C25" i="35" s="1"/>
  <c r="AW237" i="11"/>
  <c r="Q71" i="35"/>
  <c r="C71" i="35" s="1"/>
  <c r="AW236" i="11"/>
  <c r="Q70" i="35"/>
  <c r="C70" i="35" s="1"/>
  <c r="AM147" i="37"/>
  <c r="AM141" i="37"/>
  <c r="AM88" i="37"/>
  <c r="AW215" i="11"/>
  <c r="Q49" i="35"/>
  <c r="C49" i="35" s="1"/>
  <c r="AW177" i="11"/>
  <c r="Q11" i="35"/>
  <c r="C11" i="35" s="1"/>
  <c r="AW229" i="11"/>
  <c r="Q63" i="35"/>
  <c r="C63" i="35" s="1"/>
  <c r="AW176" i="11"/>
  <c r="Q10" i="35"/>
  <c r="C10" i="35" s="1"/>
  <c r="AM110" i="37"/>
  <c r="AM134" i="38"/>
  <c r="AM434" i="38" s="1"/>
  <c r="AM154" i="36"/>
  <c r="AM98" i="37"/>
  <c r="AM96" i="38"/>
  <c r="AM396" i="38" s="1"/>
  <c r="AW213" i="11"/>
  <c r="Q47" i="35"/>
  <c r="C47" i="35" s="1"/>
  <c r="AW239" i="11"/>
  <c r="Q73" i="35"/>
  <c r="C73" i="35" s="1"/>
  <c r="AM121" i="38"/>
  <c r="AM421" i="38" s="1"/>
  <c r="AM128" i="37"/>
  <c r="AW205" i="11"/>
  <c r="Q39" i="35"/>
  <c r="C39" i="35" s="1"/>
  <c r="AM97" i="37"/>
  <c r="AM117" i="36"/>
  <c r="AB4" i="35"/>
  <c r="AC4" i="35"/>
  <c r="AD4" i="35"/>
  <c r="AD9" i="35"/>
  <c r="AD8" i="35"/>
  <c r="AB8" i="35"/>
  <c r="AC8" i="35"/>
  <c r="P9" i="35"/>
  <c r="O9" i="35"/>
  <c r="N9" i="35"/>
  <c r="N67" i="35"/>
  <c r="O66" i="35"/>
  <c r="P66" i="35"/>
  <c r="N66" i="35"/>
  <c r="O43" i="35"/>
  <c r="N43" i="35"/>
  <c r="P43" i="35"/>
  <c r="AD7" i="35"/>
  <c r="AC7" i="35"/>
  <c r="AB7" i="35"/>
  <c r="N44" i="35"/>
  <c r="P44" i="35"/>
  <c r="O44" i="35"/>
  <c r="AB59" i="35"/>
  <c r="AC59" i="35"/>
  <c r="AD59" i="35"/>
  <c r="AM140" i="38"/>
  <c r="AM440" i="38" s="1"/>
  <c r="AM100" i="36"/>
  <c r="AM149" i="37"/>
  <c r="AM133" i="37"/>
  <c r="AM129" i="36"/>
  <c r="AM113" i="36"/>
  <c r="AM97" i="36"/>
  <c r="AM156" i="37"/>
  <c r="AM140" i="37"/>
  <c r="AM124" i="37"/>
  <c r="AM128" i="36"/>
  <c r="AM112" i="36"/>
  <c r="AM96" i="36"/>
  <c r="AM90" i="38"/>
  <c r="AM390" i="38" s="1"/>
  <c r="AM102" i="38"/>
  <c r="AM402" i="38" s="1"/>
  <c r="AM136" i="38"/>
  <c r="AM436" i="38" s="1"/>
  <c r="AM120" i="38"/>
  <c r="AM420" i="38" s="1"/>
  <c r="AM104" i="38"/>
  <c r="AM404" i="38" s="1"/>
  <c r="AM156" i="36"/>
  <c r="AM140" i="36"/>
  <c r="AM147" i="38"/>
  <c r="AM447" i="38" s="1"/>
  <c r="AM129" i="38"/>
  <c r="AM429" i="38" s="1"/>
  <c r="AM113" i="38"/>
  <c r="AM413" i="38" s="1"/>
  <c r="AM97" i="38"/>
  <c r="AM397" i="38" s="1"/>
  <c r="AM95" i="36"/>
  <c r="AM148" i="38"/>
  <c r="AM448" i="38" s="1"/>
  <c r="AM152" i="37"/>
  <c r="AM136" i="37"/>
  <c r="AM92" i="36"/>
  <c r="AM121" i="37"/>
  <c r="AM125" i="36"/>
  <c r="AM109" i="36"/>
  <c r="AM86" i="38"/>
  <c r="AM386" i="38" s="1"/>
  <c r="AM94" i="37"/>
  <c r="AM149" i="38"/>
  <c r="AM449" i="38" s="1"/>
  <c r="AM143" i="38"/>
  <c r="AM443" i="38" s="1"/>
  <c r="AM127" i="38"/>
  <c r="AM427" i="38" s="1"/>
  <c r="AM111" i="38"/>
  <c r="AM411" i="38" s="1"/>
  <c r="AM92" i="38"/>
  <c r="AM392" i="38" s="1"/>
  <c r="AM147" i="36"/>
  <c r="AM131" i="36"/>
  <c r="AM115" i="36"/>
  <c r="AM99" i="36"/>
  <c r="AM93" i="37"/>
  <c r="AM135" i="38"/>
  <c r="AM435" i="38" s="1"/>
  <c r="AM119" i="38"/>
  <c r="AM419" i="38" s="1"/>
  <c r="AM103" i="38"/>
  <c r="AM403" i="38" s="1"/>
  <c r="AM155" i="36"/>
  <c r="AM139" i="36"/>
  <c r="AM123" i="36"/>
  <c r="AM107" i="36"/>
  <c r="AM87" i="36"/>
  <c r="AM145" i="36"/>
  <c r="AM105" i="37"/>
  <c r="AP112" i="38"/>
  <c r="AY40" i="38"/>
  <c r="AY112" i="38" s="1"/>
  <c r="AY196" i="38" s="1"/>
  <c r="AY268" i="38" s="1"/>
  <c r="AY340" i="38" s="1"/>
  <c r="AY412" i="38" s="1"/>
  <c r="AP148" i="36"/>
  <c r="AP448" i="36" s="1"/>
  <c r="AY76" i="36"/>
  <c r="AY148" i="36" s="1"/>
  <c r="AY232" i="36" s="1"/>
  <c r="AY304" i="36" s="1"/>
  <c r="AY376" i="36" s="1"/>
  <c r="AY448" i="36" s="1"/>
  <c r="AP103" i="37"/>
  <c r="AP403" i="37" s="1"/>
  <c r="AY31" i="37"/>
  <c r="AY103" i="37" s="1"/>
  <c r="AY187" i="37" s="1"/>
  <c r="AY259" i="37" s="1"/>
  <c r="AY331" i="37" s="1"/>
  <c r="AY403" i="37" s="1"/>
  <c r="AP136" i="38"/>
  <c r="AY64" i="38"/>
  <c r="AY136" i="38" s="1"/>
  <c r="AY220" i="38" s="1"/>
  <c r="AY292" i="38" s="1"/>
  <c r="AY364" i="38" s="1"/>
  <c r="AY436" i="38" s="1"/>
  <c r="AP104" i="38"/>
  <c r="AY32" i="38"/>
  <c r="AY104" i="38" s="1"/>
  <c r="AY188" i="38" s="1"/>
  <c r="AY260" i="38" s="1"/>
  <c r="AY332" i="38" s="1"/>
  <c r="AY404" i="38" s="1"/>
  <c r="AP156" i="36"/>
  <c r="AP456" i="36" s="1"/>
  <c r="AY84" i="36"/>
  <c r="AY156" i="36" s="1"/>
  <c r="AY240" i="36" s="1"/>
  <c r="AY312" i="36" s="1"/>
  <c r="AY384" i="36" s="1"/>
  <c r="AY456" i="36" s="1"/>
  <c r="AP140" i="36"/>
  <c r="AP440" i="36" s="1"/>
  <c r="AY68" i="36"/>
  <c r="AY140" i="36" s="1"/>
  <c r="AY224" i="36" s="1"/>
  <c r="AY296" i="36" s="1"/>
  <c r="AY368" i="36" s="1"/>
  <c r="AY440" i="36" s="1"/>
  <c r="AI192" i="36"/>
  <c r="AP139" i="38"/>
  <c r="AY67" i="38"/>
  <c r="AY139" i="38" s="1"/>
  <c r="AY223" i="38" s="1"/>
  <c r="AY295" i="38" s="1"/>
  <c r="AY367" i="38" s="1"/>
  <c r="AY439" i="38" s="1"/>
  <c r="AP107" i="38"/>
  <c r="AY35" i="38"/>
  <c r="AY107" i="38" s="1"/>
  <c r="AY191" i="38" s="1"/>
  <c r="AY263" i="38" s="1"/>
  <c r="AY335" i="38" s="1"/>
  <c r="AY407" i="38" s="1"/>
  <c r="AP112" i="37"/>
  <c r="AP412" i="37" s="1"/>
  <c r="AY40" i="37"/>
  <c r="AY112" i="37" s="1"/>
  <c r="AY196" i="37" s="1"/>
  <c r="AY268" i="37" s="1"/>
  <c r="AY340" i="37" s="1"/>
  <c r="AY412" i="37" s="1"/>
  <c r="AP118" i="37"/>
  <c r="AP418" i="37" s="1"/>
  <c r="AY46" i="37"/>
  <c r="AY118" i="37" s="1"/>
  <c r="AY202" i="37" s="1"/>
  <c r="AY274" i="37" s="1"/>
  <c r="AY346" i="37" s="1"/>
  <c r="AY418" i="37" s="1"/>
  <c r="AI200" i="36"/>
  <c r="AP122" i="37"/>
  <c r="AP422" i="37" s="1"/>
  <c r="AY50" i="37"/>
  <c r="AY122" i="37" s="1"/>
  <c r="AY206" i="37" s="1"/>
  <c r="AY278" i="37" s="1"/>
  <c r="AY350" i="37" s="1"/>
  <c r="AY422" i="37" s="1"/>
  <c r="AI213" i="36"/>
  <c r="AI181" i="36"/>
  <c r="AM156" i="38"/>
  <c r="AM456" i="38" s="1"/>
  <c r="AM144" i="38"/>
  <c r="AM444" i="38" s="1"/>
  <c r="AP129" i="38"/>
  <c r="AY57" i="38"/>
  <c r="AY129" i="38" s="1"/>
  <c r="AY213" i="38" s="1"/>
  <c r="AY285" i="38" s="1"/>
  <c r="AY357" i="38" s="1"/>
  <c r="AY429" i="38" s="1"/>
  <c r="AP113" i="38"/>
  <c r="AY41" i="38"/>
  <c r="AY113" i="38" s="1"/>
  <c r="AY197" i="38" s="1"/>
  <c r="AY269" i="38" s="1"/>
  <c r="AY341" i="38" s="1"/>
  <c r="AY413" i="38" s="1"/>
  <c r="AP97" i="38"/>
  <c r="AY25" i="38"/>
  <c r="AY97" i="38" s="1"/>
  <c r="AY181" i="38" s="1"/>
  <c r="AY253" i="38" s="1"/>
  <c r="AY325" i="38" s="1"/>
  <c r="AY397" i="38" s="1"/>
  <c r="AP141" i="36"/>
  <c r="AP441" i="36" s="1"/>
  <c r="AY69" i="36"/>
  <c r="AY141" i="36" s="1"/>
  <c r="AY225" i="36" s="1"/>
  <c r="AY297" i="36" s="1"/>
  <c r="AY369" i="36" s="1"/>
  <c r="AY441" i="36" s="1"/>
  <c r="AM89" i="37"/>
  <c r="AM132" i="38"/>
  <c r="AM432" i="38" s="1"/>
  <c r="AM116" i="38"/>
  <c r="AM416" i="38" s="1"/>
  <c r="AM100" i="38"/>
  <c r="AM400" i="38" s="1"/>
  <c r="AM144" i="36"/>
  <c r="AI188" i="36"/>
  <c r="AP139" i="36"/>
  <c r="AP439" i="36" s="1"/>
  <c r="AY67" i="36"/>
  <c r="AY139" i="36" s="1"/>
  <c r="AY223" i="36" s="1"/>
  <c r="AY295" i="36" s="1"/>
  <c r="AY367" i="36" s="1"/>
  <c r="AY439" i="36" s="1"/>
  <c r="AP117" i="37"/>
  <c r="AP417" i="37" s="1"/>
  <c r="AY45" i="37"/>
  <c r="AY117" i="37" s="1"/>
  <c r="AY201" i="37" s="1"/>
  <c r="AY273" i="37" s="1"/>
  <c r="AY345" i="37" s="1"/>
  <c r="AY417" i="37" s="1"/>
  <c r="AI206" i="36"/>
  <c r="AP89" i="36"/>
  <c r="AP389" i="36" s="1"/>
  <c r="AY17" i="36"/>
  <c r="AY89" i="36" s="1"/>
  <c r="AY173" i="36" s="1"/>
  <c r="AY245" i="36" s="1"/>
  <c r="AY317" i="36" s="1"/>
  <c r="AY389" i="36" s="1"/>
  <c r="AM146" i="36"/>
  <c r="AM145" i="37"/>
  <c r="AI217" i="36"/>
  <c r="AM152" i="38"/>
  <c r="AM452" i="38" s="1"/>
  <c r="AW40" i="38"/>
  <c r="AW112" i="38" s="1"/>
  <c r="AW196" i="38" s="1"/>
  <c r="AW68" i="36"/>
  <c r="AW140" i="36" s="1"/>
  <c r="AW224" i="36" s="1"/>
  <c r="AP113" i="37"/>
  <c r="AP413" i="37" s="1"/>
  <c r="AY41" i="37"/>
  <c r="AY113" i="37" s="1"/>
  <c r="AY197" i="37" s="1"/>
  <c r="AY269" i="37" s="1"/>
  <c r="AY341" i="37" s="1"/>
  <c r="AY413" i="37" s="1"/>
  <c r="AP148" i="38"/>
  <c r="AY76" i="38"/>
  <c r="AY148" i="38" s="1"/>
  <c r="AY232" i="38" s="1"/>
  <c r="AY304" i="38" s="1"/>
  <c r="AY376" i="38" s="1"/>
  <c r="AY448" i="38" s="1"/>
  <c r="AP133" i="38"/>
  <c r="AY61" i="38"/>
  <c r="AY133" i="38" s="1"/>
  <c r="AY217" i="38" s="1"/>
  <c r="AY289" i="38" s="1"/>
  <c r="AY361" i="38" s="1"/>
  <c r="AY433" i="38" s="1"/>
  <c r="AP117" i="38"/>
  <c r="AY45" i="38"/>
  <c r="AY117" i="38" s="1"/>
  <c r="AY201" i="38" s="1"/>
  <c r="AY273" i="38" s="1"/>
  <c r="AY345" i="38" s="1"/>
  <c r="AY417" i="38" s="1"/>
  <c r="AP101" i="38"/>
  <c r="AY29" i="38"/>
  <c r="AY101" i="38" s="1"/>
  <c r="AY185" i="38" s="1"/>
  <c r="AY257" i="38" s="1"/>
  <c r="AY329" i="38" s="1"/>
  <c r="AY401" i="38" s="1"/>
  <c r="AP153" i="36"/>
  <c r="AP453" i="36" s="1"/>
  <c r="AY81" i="36"/>
  <c r="AY153" i="36" s="1"/>
  <c r="AY237" i="36" s="1"/>
  <c r="AY309" i="36" s="1"/>
  <c r="AY381" i="36" s="1"/>
  <c r="AY453" i="36" s="1"/>
  <c r="AP136" i="37"/>
  <c r="AP436" i="37" s="1"/>
  <c r="AY64" i="37"/>
  <c r="AY136" i="37" s="1"/>
  <c r="AY220" i="37" s="1"/>
  <c r="AY292" i="37" s="1"/>
  <c r="AY364" i="37" s="1"/>
  <c r="AY436" i="37" s="1"/>
  <c r="AM124" i="36"/>
  <c r="AM108" i="36"/>
  <c r="AM155" i="37"/>
  <c r="AM139" i="37"/>
  <c r="AM123" i="37"/>
  <c r="AM115" i="37"/>
  <c r="AM116" i="37"/>
  <c r="AI235" i="36"/>
  <c r="AI203" i="36"/>
  <c r="AP130" i="37"/>
  <c r="AP430" i="37" s="1"/>
  <c r="AY58" i="37"/>
  <c r="AY130" i="37" s="1"/>
  <c r="AY214" i="37" s="1"/>
  <c r="AY286" i="37" s="1"/>
  <c r="AY358" i="37" s="1"/>
  <c r="AY430" i="37" s="1"/>
  <c r="AP90" i="37"/>
  <c r="AP390" i="37" s="1"/>
  <c r="AY18" i="37"/>
  <c r="AY90" i="37" s="1"/>
  <c r="AY174" i="37" s="1"/>
  <c r="AY246" i="37" s="1"/>
  <c r="AY318" i="37" s="1"/>
  <c r="AY390" i="37" s="1"/>
  <c r="AP154" i="38"/>
  <c r="AY82" i="38"/>
  <c r="AY154" i="38" s="1"/>
  <c r="AY238" i="38" s="1"/>
  <c r="AY310" i="38" s="1"/>
  <c r="AY382" i="38" s="1"/>
  <c r="AY454" i="38" s="1"/>
  <c r="AP89" i="38"/>
  <c r="AY17" i="38"/>
  <c r="AY89" i="38" s="1"/>
  <c r="AY173" i="38" s="1"/>
  <c r="AY245" i="38" s="1"/>
  <c r="AY317" i="38" s="1"/>
  <c r="AY389" i="38" s="1"/>
  <c r="AP130" i="38"/>
  <c r="AY58" i="38"/>
  <c r="AY130" i="38" s="1"/>
  <c r="AY214" i="38" s="1"/>
  <c r="AY286" i="38" s="1"/>
  <c r="AY358" i="38" s="1"/>
  <c r="AY430" i="38" s="1"/>
  <c r="AP114" i="38"/>
  <c r="AY42" i="38"/>
  <c r="AY114" i="38" s="1"/>
  <c r="AY198" i="38" s="1"/>
  <c r="AY270" i="38" s="1"/>
  <c r="AY342" i="38" s="1"/>
  <c r="AY414" i="38" s="1"/>
  <c r="AP98" i="38"/>
  <c r="AY26" i="38"/>
  <c r="AY98" i="38" s="1"/>
  <c r="AY182" i="38" s="1"/>
  <c r="AY254" i="38" s="1"/>
  <c r="AY326" i="38" s="1"/>
  <c r="AY398" i="38" s="1"/>
  <c r="AP142" i="36"/>
  <c r="AP442" i="36" s="1"/>
  <c r="AY70" i="36"/>
  <c r="AY142" i="36" s="1"/>
  <c r="AY226" i="36" s="1"/>
  <c r="AY298" i="36" s="1"/>
  <c r="AY370" i="36" s="1"/>
  <c r="AY442" i="36" s="1"/>
  <c r="AP126" i="36"/>
  <c r="AP426" i="36" s="1"/>
  <c r="AY54" i="36"/>
  <c r="AY126" i="36" s="1"/>
  <c r="AY210" i="36" s="1"/>
  <c r="AY282" i="36" s="1"/>
  <c r="AY354" i="36" s="1"/>
  <c r="AY426" i="36" s="1"/>
  <c r="AP110" i="36"/>
  <c r="AP410" i="36" s="1"/>
  <c r="AY38" i="36"/>
  <c r="AY110" i="36" s="1"/>
  <c r="AY194" i="36" s="1"/>
  <c r="AY266" i="36" s="1"/>
  <c r="AY338" i="36" s="1"/>
  <c r="AY410" i="36" s="1"/>
  <c r="AP92" i="36"/>
  <c r="AP392" i="36" s="1"/>
  <c r="AY20" i="36"/>
  <c r="AY92" i="36" s="1"/>
  <c r="AY176" i="36" s="1"/>
  <c r="AY248" i="36" s="1"/>
  <c r="AY320" i="36" s="1"/>
  <c r="AY392" i="36" s="1"/>
  <c r="AP121" i="37"/>
  <c r="AP421" i="37" s="1"/>
  <c r="AY49" i="37"/>
  <c r="AY121" i="37" s="1"/>
  <c r="AY205" i="37" s="1"/>
  <c r="AY277" i="37" s="1"/>
  <c r="AY349" i="37" s="1"/>
  <c r="AY421" i="37" s="1"/>
  <c r="AW57" i="38"/>
  <c r="AW129" i="38" s="1"/>
  <c r="AW213" i="38" s="1"/>
  <c r="AW25" i="38"/>
  <c r="AW97" i="38" s="1"/>
  <c r="AW181" i="38" s="1"/>
  <c r="AI225" i="36"/>
  <c r="AM109" i="37"/>
  <c r="AP151" i="37"/>
  <c r="AP451" i="37" s="1"/>
  <c r="AY79" i="37"/>
  <c r="AY151" i="37" s="1"/>
  <c r="AY235" i="37" s="1"/>
  <c r="AY307" i="37" s="1"/>
  <c r="AY379" i="37" s="1"/>
  <c r="AY451" i="37" s="1"/>
  <c r="AP97" i="37"/>
  <c r="AP397" i="37" s="1"/>
  <c r="AY25" i="37"/>
  <c r="AY97" i="37" s="1"/>
  <c r="AY181" i="37" s="1"/>
  <c r="AY253" i="37" s="1"/>
  <c r="AY325" i="37" s="1"/>
  <c r="AY397" i="37" s="1"/>
  <c r="AI223" i="36"/>
  <c r="AI215" i="36"/>
  <c r="AI183" i="36"/>
  <c r="AM150" i="37"/>
  <c r="AM134" i="37"/>
  <c r="AM117" i="37"/>
  <c r="AM104" i="37"/>
  <c r="AM87" i="37"/>
  <c r="AM142" i="38"/>
  <c r="AM442" i="38" s="1"/>
  <c r="AM126" i="38"/>
  <c r="AM426" i="38" s="1"/>
  <c r="AM110" i="38"/>
  <c r="AM410" i="38" s="1"/>
  <c r="AM88" i="38"/>
  <c r="AM388" i="38" s="1"/>
  <c r="AM122" i="36"/>
  <c r="AM153" i="37"/>
  <c r="AI193" i="36"/>
  <c r="AM145" i="38"/>
  <c r="AM445" i="38" s="1"/>
  <c r="AM113" i="37"/>
  <c r="AM92" i="37"/>
  <c r="AW58" i="37"/>
  <c r="AW130" i="37" s="1"/>
  <c r="AW18" i="37"/>
  <c r="AW90" i="37" s="1"/>
  <c r="AW40" i="37"/>
  <c r="AW112" i="37" s="1"/>
  <c r="AW82" i="38"/>
  <c r="AW154" i="38" s="1"/>
  <c r="AW238" i="38" s="1"/>
  <c r="AI234" i="36"/>
  <c r="AI210" i="36"/>
  <c r="AM93" i="36"/>
  <c r="AI172" i="36"/>
  <c r="AW49" i="37"/>
  <c r="AW121" i="37" s="1"/>
  <c r="AM107" i="37"/>
  <c r="AM108" i="37"/>
  <c r="AM141" i="36"/>
  <c r="AP132" i="38"/>
  <c r="AY60" i="38"/>
  <c r="AY132" i="38" s="1"/>
  <c r="AY216" i="38" s="1"/>
  <c r="AY288" i="38" s="1"/>
  <c r="AY360" i="38" s="1"/>
  <c r="AY432" i="38" s="1"/>
  <c r="AP116" i="38"/>
  <c r="AY44" i="38"/>
  <c r="AY116" i="38" s="1"/>
  <c r="AY200" i="38" s="1"/>
  <c r="AY272" i="38" s="1"/>
  <c r="AY344" i="38" s="1"/>
  <c r="AY416" i="38" s="1"/>
  <c r="AP100" i="38"/>
  <c r="AY28" i="38"/>
  <c r="AY100" i="38" s="1"/>
  <c r="AY184" i="38" s="1"/>
  <c r="AY256" i="38" s="1"/>
  <c r="AY328" i="38" s="1"/>
  <c r="AY400" i="38" s="1"/>
  <c r="AP144" i="36"/>
  <c r="AP444" i="36" s="1"/>
  <c r="AY72" i="36"/>
  <c r="AY144" i="36" s="1"/>
  <c r="AY228" i="36" s="1"/>
  <c r="AY300" i="36" s="1"/>
  <c r="AY372" i="36" s="1"/>
  <c r="AY444" i="36" s="1"/>
  <c r="AW25" i="37"/>
  <c r="AW97" i="37" s="1"/>
  <c r="AI201" i="36"/>
  <c r="AM118" i="37"/>
  <c r="AP94" i="38"/>
  <c r="AY22" i="38"/>
  <c r="AY94" i="38" s="1"/>
  <c r="AY178" i="38" s="1"/>
  <c r="AY250" i="38" s="1"/>
  <c r="AY322" i="38" s="1"/>
  <c r="AY394" i="38" s="1"/>
  <c r="AP93" i="37"/>
  <c r="AP393" i="37" s="1"/>
  <c r="AY21" i="37"/>
  <c r="AY93" i="37" s="1"/>
  <c r="AY177" i="37" s="1"/>
  <c r="AY249" i="37" s="1"/>
  <c r="AY321" i="37" s="1"/>
  <c r="AY393" i="37" s="1"/>
  <c r="AM133" i="38"/>
  <c r="AM433" i="38" s="1"/>
  <c r="AM117" i="38"/>
  <c r="AM417" i="38" s="1"/>
  <c r="AM101" i="38"/>
  <c r="AM401" i="38" s="1"/>
  <c r="AM137" i="36"/>
  <c r="AM437" i="36" s="1"/>
  <c r="AP132" i="36"/>
  <c r="AP432" i="36" s="1"/>
  <c r="AY60" i="36"/>
  <c r="AY132" i="36" s="1"/>
  <c r="AY216" i="36" s="1"/>
  <c r="AY288" i="36" s="1"/>
  <c r="AY360" i="36" s="1"/>
  <c r="AY432" i="36" s="1"/>
  <c r="AP116" i="36"/>
  <c r="AP416" i="36" s="1"/>
  <c r="AY44" i="36"/>
  <c r="AY116" i="36" s="1"/>
  <c r="AY200" i="36" s="1"/>
  <c r="AY272" i="36" s="1"/>
  <c r="AY344" i="36" s="1"/>
  <c r="AY416" i="36" s="1"/>
  <c r="AP100" i="36"/>
  <c r="AP400" i="36" s="1"/>
  <c r="AY28" i="36"/>
  <c r="AY100" i="36" s="1"/>
  <c r="AY184" i="36" s="1"/>
  <c r="AY256" i="36" s="1"/>
  <c r="AY328" i="36" s="1"/>
  <c r="AY400" i="36" s="1"/>
  <c r="AP131" i="37"/>
  <c r="AP431" i="37" s="1"/>
  <c r="AY59" i="37"/>
  <c r="AY131" i="37" s="1"/>
  <c r="AY215" i="37" s="1"/>
  <c r="AY287" i="37" s="1"/>
  <c r="AY359" i="37" s="1"/>
  <c r="AY431" i="37" s="1"/>
  <c r="AP115" i="37"/>
  <c r="AP415" i="37" s="1"/>
  <c r="AY43" i="37"/>
  <c r="AY115" i="37" s="1"/>
  <c r="AY199" i="37" s="1"/>
  <c r="AY271" i="37" s="1"/>
  <c r="AY343" i="37" s="1"/>
  <c r="AY415" i="37" s="1"/>
  <c r="AM154" i="37"/>
  <c r="AM138" i="37"/>
  <c r="AM90" i="37"/>
  <c r="AM100" i="37"/>
  <c r="AM154" i="38"/>
  <c r="AM454" i="38" s="1"/>
  <c r="AP149" i="37"/>
  <c r="AP449" i="37" s="1"/>
  <c r="AY77" i="37"/>
  <c r="AY149" i="37" s="1"/>
  <c r="AY233" i="37" s="1"/>
  <c r="AY305" i="37" s="1"/>
  <c r="AY377" i="37" s="1"/>
  <c r="AY449" i="37" s="1"/>
  <c r="AP108" i="37"/>
  <c r="AP408" i="37" s="1"/>
  <c r="AY36" i="37"/>
  <c r="AY108" i="37" s="1"/>
  <c r="AY192" i="37" s="1"/>
  <c r="AY264" i="37" s="1"/>
  <c r="AY336" i="37" s="1"/>
  <c r="AY408" i="37" s="1"/>
  <c r="AI174" i="36"/>
  <c r="AW72" i="36"/>
  <c r="AW144" i="36" s="1"/>
  <c r="AW228" i="36" s="1"/>
  <c r="AI220" i="36"/>
  <c r="AP132" i="37"/>
  <c r="AP432" i="37" s="1"/>
  <c r="AY60" i="37"/>
  <c r="AY132" i="37" s="1"/>
  <c r="AY216" i="37" s="1"/>
  <c r="AY288" i="37" s="1"/>
  <c r="AY360" i="37" s="1"/>
  <c r="AY432" i="37" s="1"/>
  <c r="AM151" i="37"/>
  <c r="AM135" i="37"/>
  <c r="AM119" i="37"/>
  <c r="AM91" i="37"/>
  <c r="AP90" i="38"/>
  <c r="AY18" i="38"/>
  <c r="AY90" i="38" s="1"/>
  <c r="AY174" i="38" s="1"/>
  <c r="AY246" i="38" s="1"/>
  <c r="AY318" i="38" s="1"/>
  <c r="AY390" i="38" s="1"/>
  <c r="AP150" i="37"/>
  <c r="AP450" i="37" s="1"/>
  <c r="AY78" i="37"/>
  <c r="AY150" i="37" s="1"/>
  <c r="AY234" i="37" s="1"/>
  <c r="AY306" i="37" s="1"/>
  <c r="AY378" i="37" s="1"/>
  <c r="AY450" i="37" s="1"/>
  <c r="AP110" i="37"/>
  <c r="AP410" i="37" s="1"/>
  <c r="AY38" i="37"/>
  <c r="AY110" i="37" s="1"/>
  <c r="AY194" i="37" s="1"/>
  <c r="AY266" i="37" s="1"/>
  <c r="AY338" i="37" s="1"/>
  <c r="AY410" i="37" s="1"/>
  <c r="AP134" i="38"/>
  <c r="AY62" i="38"/>
  <c r="AY134" i="38" s="1"/>
  <c r="AY218" i="38" s="1"/>
  <c r="AY290" i="38" s="1"/>
  <c r="AY362" i="38" s="1"/>
  <c r="AY434" i="38" s="1"/>
  <c r="AP118" i="38"/>
  <c r="AY46" i="38"/>
  <c r="AY118" i="38" s="1"/>
  <c r="AY202" i="38" s="1"/>
  <c r="AY274" i="38" s="1"/>
  <c r="AY346" i="38" s="1"/>
  <c r="AY418" i="38" s="1"/>
  <c r="AP102" i="38"/>
  <c r="AY30" i="38"/>
  <c r="AY102" i="38" s="1"/>
  <c r="AY186" i="38" s="1"/>
  <c r="AY258" i="38" s="1"/>
  <c r="AY330" i="38" s="1"/>
  <c r="AY402" i="38" s="1"/>
  <c r="AP154" i="36"/>
  <c r="AP454" i="36" s="1"/>
  <c r="AY82" i="36"/>
  <c r="AY154" i="36" s="1"/>
  <c r="AY238" i="36" s="1"/>
  <c r="AY310" i="36" s="1"/>
  <c r="AY382" i="36" s="1"/>
  <c r="AY454" i="36" s="1"/>
  <c r="AP122" i="36"/>
  <c r="AP422" i="36" s="1"/>
  <c r="AY50" i="36"/>
  <c r="AY122" i="36" s="1"/>
  <c r="AY206" i="36" s="1"/>
  <c r="AY278" i="36" s="1"/>
  <c r="AY350" i="36" s="1"/>
  <c r="AY422" i="36" s="1"/>
  <c r="AP106" i="36"/>
  <c r="AP406" i="36" s="1"/>
  <c r="AY34" i="36"/>
  <c r="AY106" i="36" s="1"/>
  <c r="AY190" i="36" s="1"/>
  <c r="AY262" i="36" s="1"/>
  <c r="AY334" i="36" s="1"/>
  <c r="AY406" i="36" s="1"/>
  <c r="AP153" i="37"/>
  <c r="AP453" i="37" s="1"/>
  <c r="AY81" i="37"/>
  <c r="AY153" i="37" s="1"/>
  <c r="AY237" i="37" s="1"/>
  <c r="AY309" i="37" s="1"/>
  <c r="AY381" i="37" s="1"/>
  <c r="AY453" i="37" s="1"/>
  <c r="AI238" i="36"/>
  <c r="AI182" i="36"/>
  <c r="AM130" i="36"/>
  <c r="AM98" i="36"/>
  <c r="AM129" i="37"/>
  <c r="AP133" i="36"/>
  <c r="AP433" i="36" s="1"/>
  <c r="AY61" i="36"/>
  <c r="AY133" i="36" s="1"/>
  <c r="AY217" i="36" s="1"/>
  <c r="AY289" i="36" s="1"/>
  <c r="AY361" i="36" s="1"/>
  <c r="AY433" i="36" s="1"/>
  <c r="AP117" i="36"/>
  <c r="AP417" i="36" s="1"/>
  <c r="AY45" i="36"/>
  <c r="AY117" i="36" s="1"/>
  <c r="AY201" i="36" s="1"/>
  <c r="AY273" i="36" s="1"/>
  <c r="AY345" i="36" s="1"/>
  <c r="AY417" i="36" s="1"/>
  <c r="AP101" i="36"/>
  <c r="AP401" i="36" s="1"/>
  <c r="AY29" i="36"/>
  <c r="AY101" i="36" s="1"/>
  <c r="AY185" i="36" s="1"/>
  <c r="AY257" i="36" s="1"/>
  <c r="AY329" i="36" s="1"/>
  <c r="AY401" i="36" s="1"/>
  <c r="AP128" i="38"/>
  <c r="AY56" i="38"/>
  <c r="AY128" i="38" s="1"/>
  <c r="AY212" i="38" s="1"/>
  <c r="AY284" i="38" s="1"/>
  <c r="AY356" i="38" s="1"/>
  <c r="AY428" i="38" s="1"/>
  <c r="AI208" i="36"/>
  <c r="AP155" i="38"/>
  <c r="AY83" i="38"/>
  <c r="AY155" i="38" s="1"/>
  <c r="AY239" i="38" s="1"/>
  <c r="AY311" i="38" s="1"/>
  <c r="AY383" i="38" s="1"/>
  <c r="AY455" i="38" s="1"/>
  <c r="AP93" i="38"/>
  <c r="AY21" i="38"/>
  <c r="AY93" i="38" s="1"/>
  <c r="AY177" i="38" s="1"/>
  <c r="AY249" i="38" s="1"/>
  <c r="AY321" i="38" s="1"/>
  <c r="AY393" i="38" s="1"/>
  <c r="AP131" i="38"/>
  <c r="AY59" i="38"/>
  <c r="AY131" i="38" s="1"/>
  <c r="AY215" i="38" s="1"/>
  <c r="AY287" i="38" s="1"/>
  <c r="AY359" i="38" s="1"/>
  <c r="AY431" i="38" s="1"/>
  <c r="AP115" i="38"/>
  <c r="AY43" i="38"/>
  <c r="AY115" i="38" s="1"/>
  <c r="AY199" i="38" s="1"/>
  <c r="AY271" i="38" s="1"/>
  <c r="AY343" i="38" s="1"/>
  <c r="AY415" i="38" s="1"/>
  <c r="AP99" i="38"/>
  <c r="AY27" i="38"/>
  <c r="AY99" i="38" s="1"/>
  <c r="AY183" i="38" s="1"/>
  <c r="AY255" i="38" s="1"/>
  <c r="AY327" i="38" s="1"/>
  <c r="AY399" i="38" s="1"/>
  <c r="AP151" i="36"/>
  <c r="AP451" i="36" s="1"/>
  <c r="AY79" i="36"/>
  <c r="AY151" i="36" s="1"/>
  <c r="AY235" i="36" s="1"/>
  <c r="AY307" i="36" s="1"/>
  <c r="AY379" i="36" s="1"/>
  <c r="AY451" i="36" s="1"/>
  <c r="AP135" i="36"/>
  <c r="AP435" i="36" s="1"/>
  <c r="AY63" i="36"/>
  <c r="AY135" i="36" s="1"/>
  <c r="AY219" i="36" s="1"/>
  <c r="AY291" i="36" s="1"/>
  <c r="AY363" i="36" s="1"/>
  <c r="AY435" i="36" s="1"/>
  <c r="AP119" i="36"/>
  <c r="AP419" i="36" s="1"/>
  <c r="AY47" i="36"/>
  <c r="AY119" i="36" s="1"/>
  <c r="AY203" i="36" s="1"/>
  <c r="AY275" i="36" s="1"/>
  <c r="AY347" i="36" s="1"/>
  <c r="AY419" i="36" s="1"/>
  <c r="AP103" i="36"/>
  <c r="AP403" i="36" s="1"/>
  <c r="AY31" i="36"/>
  <c r="AY103" i="36" s="1"/>
  <c r="AY187" i="36" s="1"/>
  <c r="AY259" i="36" s="1"/>
  <c r="AY331" i="36" s="1"/>
  <c r="AY403" i="36" s="1"/>
  <c r="AI189" i="36"/>
  <c r="AP86" i="37"/>
  <c r="AP386" i="37" s="1"/>
  <c r="AY14" i="37"/>
  <c r="AY86" i="37" s="1"/>
  <c r="AY170" i="37" s="1"/>
  <c r="AY242" i="37" s="1"/>
  <c r="AY314" i="37" s="1"/>
  <c r="AY386" i="37" s="1"/>
  <c r="AP153" i="38"/>
  <c r="AY81" i="38"/>
  <c r="AY153" i="38" s="1"/>
  <c r="AY237" i="38" s="1"/>
  <c r="AY309" i="38" s="1"/>
  <c r="AY381" i="38" s="1"/>
  <c r="AY453" i="38" s="1"/>
  <c r="AP149" i="38"/>
  <c r="AY77" i="38"/>
  <c r="AY149" i="38" s="1"/>
  <c r="AY233" i="38" s="1"/>
  <c r="AY305" i="38" s="1"/>
  <c r="AY377" i="38" s="1"/>
  <c r="AY449" i="38" s="1"/>
  <c r="AP109" i="37"/>
  <c r="AP409" i="37" s="1"/>
  <c r="AY37" i="37"/>
  <c r="AY109" i="37" s="1"/>
  <c r="AY193" i="37" s="1"/>
  <c r="AY265" i="37" s="1"/>
  <c r="AY337" i="37" s="1"/>
  <c r="AY409" i="37" s="1"/>
  <c r="AI196" i="36"/>
  <c r="AP143" i="38"/>
  <c r="AY71" i="38"/>
  <c r="AY143" i="38" s="1"/>
  <c r="AY227" i="38" s="1"/>
  <c r="AY299" i="38" s="1"/>
  <c r="AY371" i="38" s="1"/>
  <c r="AY443" i="38" s="1"/>
  <c r="AP127" i="38"/>
  <c r="AY55" i="38"/>
  <c r="AY127" i="38" s="1"/>
  <c r="AY211" i="38" s="1"/>
  <c r="AY283" i="38" s="1"/>
  <c r="AY355" i="38" s="1"/>
  <c r="AY427" i="38" s="1"/>
  <c r="AP111" i="38"/>
  <c r="AY39" i="38"/>
  <c r="AY111" i="38" s="1"/>
  <c r="AY195" i="38" s="1"/>
  <c r="AY267" i="38" s="1"/>
  <c r="AY339" i="38" s="1"/>
  <c r="AY411" i="38" s="1"/>
  <c r="AP92" i="38"/>
  <c r="AY20" i="38"/>
  <c r="AY92" i="38" s="1"/>
  <c r="AY176" i="38" s="1"/>
  <c r="AY248" i="38" s="1"/>
  <c r="AY320" i="38" s="1"/>
  <c r="AY392" i="38" s="1"/>
  <c r="AP147" i="36"/>
  <c r="AP447" i="36" s="1"/>
  <c r="AY75" i="36"/>
  <c r="AY147" i="36" s="1"/>
  <c r="AY231" i="36" s="1"/>
  <c r="AY303" i="36" s="1"/>
  <c r="AY375" i="36" s="1"/>
  <c r="AY447" i="36" s="1"/>
  <c r="AP131" i="36"/>
  <c r="AP431" i="36" s="1"/>
  <c r="AY59" i="36"/>
  <c r="AY131" i="36" s="1"/>
  <c r="AY215" i="36" s="1"/>
  <c r="AY287" i="36" s="1"/>
  <c r="AY359" i="36" s="1"/>
  <c r="AY431" i="36" s="1"/>
  <c r="AP115" i="36"/>
  <c r="AP415" i="36" s="1"/>
  <c r="AY43" i="36"/>
  <c r="AY115" i="36" s="1"/>
  <c r="AY199" i="36" s="1"/>
  <c r="AY271" i="36" s="1"/>
  <c r="AY343" i="36" s="1"/>
  <c r="AY415" i="36" s="1"/>
  <c r="AP99" i="36"/>
  <c r="AP399" i="36" s="1"/>
  <c r="AY27" i="36"/>
  <c r="AY99" i="36" s="1"/>
  <c r="AY183" i="36" s="1"/>
  <c r="AY255" i="36" s="1"/>
  <c r="AY327" i="36" s="1"/>
  <c r="AY399" i="36" s="1"/>
  <c r="AW76" i="36"/>
  <c r="AW148" i="36" s="1"/>
  <c r="AW232" i="36" s="1"/>
  <c r="AI224" i="36"/>
  <c r="AW31" i="37"/>
  <c r="AW103" i="37" s="1"/>
  <c r="AP137" i="36"/>
  <c r="AP437" i="36" s="1"/>
  <c r="AY65" i="36"/>
  <c r="AY137" i="36" s="1"/>
  <c r="AY221" i="36" s="1"/>
  <c r="AY293" i="36" s="1"/>
  <c r="AY365" i="36" s="1"/>
  <c r="AY437" i="36" s="1"/>
  <c r="AP128" i="37"/>
  <c r="AP428" i="37" s="1"/>
  <c r="AY56" i="37"/>
  <c r="AY128" i="37" s="1"/>
  <c r="AY212" i="37" s="1"/>
  <c r="AY284" i="37" s="1"/>
  <c r="AY356" i="37" s="1"/>
  <c r="AY428" i="37" s="1"/>
  <c r="AW83" i="38"/>
  <c r="AW155" i="38" s="1"/>
  <c r="AW239" i="38" s="1"/>
  <c r="AW67" i="38"/>
  <c r="AW139" i="38" s="1"/>
  <c r="AW223" i="38" s="1"/>
  <c r="AW35" i="38"/>
  <c r="AW107" i="38" s="1"/>
  <c r="AW191" i="38" s="1"/>
  <c r="AW63" i="36"/>
  <c r="AW135" i="36" s="1"/>
  <c r="AW219" i="36" s="1"/>
  <c r="AI211" i="36"/>
  <c r="AW31" i="36"/>
  <c r="AW103" i="36" s="1"/>
  <c r="AW187" i="36" s="1"/>
  <c r="AP154" i="37"/>
  <c r="AP454" i="37" s="1"/>
  <c r="AY82" i="37"/>
  <c r="AY154" i="37" s="1"/>
  <c r="AY238" i="37" s="1"/>
  <c r="AY310" i="37" s="1"/>
  <c r="AY382" i="37" s="1"/>
  <c r="AY454" i="37" s="1"/>
  <c r="AP111" i="37"/>
  <c r="AP411" i="37" s="1"/>
  <c r="AY39" i="37"/>
  <c r="AY111" i="37" s="1"/>
  <c r="AY195" i="37" s="1"/>
  <c r="AY267" i="37" s="1"/>
  <c r="AY339" i="37" s="1"/>
  <c r="AY411" i="37" s="1"/>
  <c r="AP88" i="36"/>
  <c r="AP388" i="36" s="1"/>
  <c r="AY16" i="36"/>
  <c r="AY88" i="36" s="1"/>
  <c r="AY172" i="36" s="1"/>
  <c r="AY244" i="36" s="1"/>
  <c r="AY316" i="36" s="1"/>
  <c r="AY388" i="36" s="1"/>
  <c r="AI233" i="36"/>
  <c r="AP143" i="37"/>
  <c r="AP443" i="37" s="1"/>
  <c r="AY71" i="37"/>
  <c r="AY143" i="37" s="1"/>
  <c r="AY227" i="37" s="1"/>
  <c r="AY299" i="37" s="1"/>
  <c r="AY371" i="37" s="1"/>
  <c r="AY443" i="37" s="1"/>
  <c r="AP119" i="37"/>
  <c r="AP419" i="37" s="1"/>
  <c r="AY47" i="37"/>
  <c r="AY119" i="37" s="1"/>
  <c r="AY203" i="37" s="1"/>
  <c r="AY275" i="37" s="1"/>
  <c r="AY347" i="37" s="1"/>
  <c r="AY419" i="37" s="1"/>
  <c r="AP91" i="37"/>
  <c r="AP391" i="37" s="1"/>
  <c r="AY19" i="37"/>
  <c r="AY91" i="37" s="1"/>
  <c r="AY175" i="37" s="1"/>
  <c r="AY247" i="37" s="1"/>
  <c r="AY319" i="37" s="1"/>
  <c r="AY391" i="37" s="1"/>
  <c r="AW75" i="36"/>
  <c r="AW147" i="36" s="1"/>
  <c r="AW231" i="36" s="1"/>
  <c r="AW67" i="36"/>
  <c r="AW139" i="36" s="1"/>
  <c r="AW223" i="36" s="1"/>
  <c r="AW43" i="36"/>
  <c r="AW115" i="36" s="1"/>
  <c r="AW199" i="36" s="1"/>
  <c r="AI191" i="36"/>
  <c r="AW76" i="38"/>
  <c r="AW148" i="38" s="1"/>
  <c r="AW232" i="38" s="1"/>
  <c r="AW45" i="38"/>
  <c r="AW117" i="38" s="1"/>
  <c r="AW201" i="38" s="1"/>
  <c r="AI221" i="36"/>
  <c r="AW42" i="38"/>
  <c r="AW114" i="38" s="1"/>
  <c r="AW198" i="38" s="1"/>
  <c r="AI218" i="36"/>
  <c r="AW54" i="36"/>
  <c r="AW126" i="36" s="1"/>
  <c r="AW210" i="36" s="1"/>
  <c r="AI186" i="36"/>
  <c r="AP156" i="38"/>
  <c r="AY84" i="38"/>
  <c r="AY156" i="38" s="1"/>
  <c r="AY240" i="38" s="1"/>
  <c r="AY312" i="38" s="1"/>
  <c r="AY384" i="38" s="1"/>
  <c r="AY456" i="38" s="1"/>
  <c r="AP144" i="38"/>
  <c r="AY72" i="38"/>
  <c r="AY144" i="38" s="1"/>
  <c r="AY228" i="38" s="1"/>
  <c r="AY300" i="38" s="1"/>
  <c r="AY372" i="38" s="1"/>
  <c r="AY444" i="38" s="1"/>
  <c r="AP152" i="36"/>
  <c r="AP452" i="36" s="1"/>
  <c r="AY80" i="36"/>
  <c r="AY152" i="36" s="1"/>
  <c r="AY236" i="36" s="1"/>
  <c r="AY308" i="36" s="1"/>
  <c r="AY380" i="36" s="1"/>
  <c r="AY452" i="36" s="1"/>
  <c r="AP155" i="37"/>
  <c r="AP455" i="37" s="1"/>
  <c r="AY83" i="37"/>
  <c r="AY155" i="37" s="1"/>
  <c r="AY239" i="37" s="1"/>
  <c r="AY311" i="37" s="1"/>
  <c r="AY383" i="37" s="1"/>
  <c r="AY455" i="37" s="1"/>
  <c r="AP123" i="37"/>
  <c r="AP423" i="37" s="1"/>
  <c r="AY51" i="37"/>
  <c r="AY123" i="37" s="1"/>
  <c r="AY207" i="37" s="1"/>
  <c r="AY279" i="37" s="1"/>
  <c r="AY351" i="37" s="1"/>
  <c r="AY423" i="37" s="1"/>
  <c r="AP101" i="37"/>
  <c r="AP401" i="37" s="1"/>
  <c r="AY29" i="37"/>
  <c r="AY101" i="37" s="1"/>
  <c r="AY185" i="37" s="1"/>
  <c r="AY257" i="37" s="1"/>
  <c r="AY329" i="37" s="1"/>
  <c r="AY401" i="37" s="1"/>
  <c r="AP141" i="37"/>
  <c r="AP441" i="37" s="1"/>
  <c r="AY69" i="37"/>
  <c r="AY141" i="37" s="1"/>
  <c r="AY225" i="37" s="1"/>
  <c r="AY297" i="37" s="1"/>
  <c r="AY369" i="37" s="1"/>
  <c r="AY441" i="37" s="1"/>
  <c r="AP129" i="36"/>
  <c r="AP429" i="36" s="1"/>
  <c r="AY57" i="36"/>
  <c r="AY129" i="36" s="1"/>
  <c r="AY213" i="36" s="1"/>
  <c r="AY285" i="36" s="1"/>
  <c r="AY357" i="36" s="1"/>
  <c r="AY429" i="36" s="1"/>
  <c r="AP113" i="36"/>
  <c r="AP413" i="36" s="1"/>
  <c r="AY41" i="36"/>
  <c r="AY113" i="36" s="1"/>
  <c r="AY197" i="36" s="1"/>
  <c r="AY269" i="36" s="1"/>
  <c r="AY341" i="36" s="1"/>
  <c r="AY413" i="36" s="1"/>
  <c r="AP97" i="36"/>
  <c r="AP397" i="36" s="1"/>
  <c r="AY25" i="36"/>
  <c r="AY97" i="36" s="1"/>
  <c r="AY181" i="36" s="1"/>
  <c r="AY253" i="36" s="1"/>
  <c r="AY325" i="36" s="1"/>
  <c r="AY397" i="36" s="1"/>
  <c r="AP88" i="37"/>
  <c r="AP388" i="37" s="1"/>
  <c r="AY16" i="37"/>
  <c r="AY88" i="37" s="1"/>
  <c r="AY172" i="37" s="1"/>
  <c r="AY244" i="37" s="1"/>
  <c r="AY316" i="37" s="1"/>
  <c r="AY388" i="37" s="1"/>
  <c r="AW72" i="38"/>
  <c r="AW144" i="38" s="1"/>
  <c r="AW228" i="38" s="1"/>
  <c r="AI236" i="36"/>
  <c r="AW60" i="38"/>
  <c r="AW132" i="38" s="1"/>
  <c r="AW216" i="38" s="1"/>
  <c r="AW28" i="38"/>
  <c r="AW100" i="38" s="1"/>
  <c r="AW184" i="38" s="1"/>
  <c r="AI228" i="36"/>
  <c r="AP156" i="37"/>
  <c r="AP456" i="37" s="1"/>
  <c r="AY84" i="37"/>
  <c r="AY156" i="37" s="1"/>
  <c r="AY240" i="37" s="1"/>
  <c r="AY312" i="37" s="1"/>
  <c r="AY384" i="37" s="1"/>
  <c r="AY456" i="37" s="1"/>
  <c r="AP124" i="37"/>
  <c r="AP424" i="37" s="1"/>
  <c r="AY52" i="37"/>
  <c r="AY124" i="37" s="1"/>
  <c r="AY208" i="37" s="1"/>
  <c r="AY280" i="37" s="1"/>
  <c r="AY352" i="37" s="1"/>
  <c r="AY424" i="37" s="1"/>
  <c r="AP120" i="36"/>
  <c r="AP420" i="36" s="1"/>
  <c r="AY48" i="36"/>
  <c r="AY120" i="36" s="1"/>
  <c r="AY204" i="36" s="1"/>
  <c r="AY276" i="36" s="1"/>
  <c r="AY348" i="36" s="1"/>
  <c r="AY420" i="36" s="1"/>
  <c r="AP104" i="36"/>
  <c r="AP404" i="36" s="1"/>
  <c r="AY32" i="36"/>
  <c r="AY104" i="36" s="1"/>
  <c r="AY188" i="36" s="1"/>
  <c r="AY260" i="36" s="1"/>
  <c r="AY332" i="36" s="1"/>
  <c r="AY404" i="36" s="1"/>
  <c r="AP142" i="37"/>
  <c r="AP442" i="37" s="1"/>
  <c r="AY70" i="37"/>
  <c r="AY142" i="37" s="1"/>
  <c r="AY226" i="37" s="1"/>
  <c r="AY298" i="37" s="1"/>
  <c r="AY370" i="37" s="1"/>
  <c r="AY442" i="37" s="1"/>
  <c r="AP104" i="37"/>
  <c r="AP404" i="37" s="1"/>
  <c r="AY32" i="37"/>
  <c r="AY104" i="37" s="1"/>
  <c r="AY188" i="37" s="1"/>
  <c r="AY260" i="37" s="1"/>
  <c r="AY332" i="37" s="1"/>
  <c r="AY404" i="37" s="1"/>
  <c r="AP150" i="38"/>
  <c r="AY78" i="38"/>
  <c r="AY150" i="38" s="1"/>
  <c r="AY234" i="38" s="1"/>
  <c r="AY306" i="38" s="1"/>
  <c r="AY378" i="38" s="1"/>
  <c r="AY450" i="38" s="1"/>
  <c r="AP138" i="36"/>
  <c r="AP438" i="36" s="1"/>
  <c r="AY66" i="36"/>
  <c r="AY138" i="36" s="1"/>
  <c r="AY222" i="36" s="1"/>
  <c r="AY294" i="36" s="1"/>
  <c r="AY366" i="36" s="1"/>
  <c r="AY438" i="36" s="1"/>
  <c r="AP145" i="37"/>
  <c r="AP445" i="37" s="1"/>
  <c r="AY73" i="37"/>
  <c r="AY145" i="37" s="1"/>
  <c r="AY229" i="37" s="1"/>
  <c r="AY301" i="37" s="1"/>
  <c r="AY373" i="37" s="1"/>
  <c r="AY445" i="37" s="1"/>
  <c r="AI198" i="36"/>
  <c r="AP106" i="37"/>
  <c r="AP406" i="37" s="1"/>
  <c r="AY34" i="37"/>
  <c r="AY106" i="37" s="1"/>
  <c r="AY190" i="37" s="1"/>
  <c r="AY262" i="37" s="1"/>
  <c r="AY334" i="37" s="1"/>
  <c r="AY406" i="37" s="1"/>
  <c r="AP98" i="37"/>
  <c r="AP398" i="37" s="1"/>
  <c r="AY26" i="37"/>
  <c r="AY98" i="37" s="1"/>
  <c r="AY182" i="37" s="1"/>
  <c r="AY254" i="37" s="1"/>
  <c r="AY326" i="37" s="1"/>
  <c r="AY398" i="37" s="1"/>
  <c r="AI216" i="36"/>
  <c r="AI184" i="36"/>
  <c r="AI197" i="36"/>
  <c r="AM95" i="38"/>
  <c r="AM395" i="38" s="1"/>
  <c r="AP107" i="37"/>
  <c r="AP407" i="37" s="1"/>
  <c r="AY35" i="37"/>
  <c r="AY107" i="37" s="1"/>
  <c r="AY191" i="37" s="1"/>
  <c r="AY263" i="37" s="1"/>
  <c r="AY335" i="37" s="1"/>
  <c r="AY407" i="37" s="1"/>
  <c r="AP137" i="38"/>
  <c r="AY65" i="38"/>
  <c r="AY137" i="38" s="1"/>
  <c r="AY221" i="38" s="1"/>
  <c r="AY293" i="38" s="1"/>
  <c r="AY365" i="38" s="1"/>
  <c r="AY437" i="38" s="1"/>
  <c r="AP121" i="38"/>
  <c r="AY49" i="38"/>
  <c r="AY121" i="38" s="1"/>
  <c r="AY205" i="38" s="1"/>
  <c r="AY277" i="38" s="1"/>
  <c r="AY349" i="38" s="1"/>
  <c r="AY421" i="38" s="1"/>
  <c r="AP105" i="38"/>
  <c r="AY33" i="38"/>
  <c r="AY105" i="38" s="1"/>
  <c r="AY189" i="38" s="1"/>
  <c r="AY261" i="38" s="1"/>
  <c r="AY333" i="38" s="1"/>
  <c r="AY405" i="38" s="1"/>
  <c r="AP149" i="36"/>
  <c r="AP449" i="36" s="1"/>
  <c r="AY77" i="36"/>
  <c r="AY149" i="36" s="1"/>
  <c r="AY233" i="36" s="1"/>
  <c r="AY305" i="36" s="1"/>
  <c r="AY377" i="36" s="1"/>
  <c r="AY449" i="36" s="1"/>
  <c r="AP95" i="36"/>
  <c r="AP395" i="36" s="1"/>
  <c r="AY23" i="36"/>
  <c r="AY95" i="36" s="1"/>
  <c r="AY179" i="36" s="1"/>
  <c r="AY251" i="36" s="1"/>
  <c r="AY323" i="36" s="1"/>
  <c r="AY395" i="36" s="1"/>
  <c r="AW37" i="37"/>
  <c r="AW109" i="37" s="1"/>
  <c r="AM124" i="38"/>
  <c r="AM424" i="38" s="1"/>
  <c r="AM108" i="38"/>
  <c r="AM408" i="38" s="1"/>
  <c r="AI204" i="36"/>
  <c r="AI222" i="36"/>
  <c r="AM106" i="36"/>
  <c r="AP120" i="37"/>
  <c r="AP420" i="37" s="1"/>
  <c r="AY48" i="37"/>
  <c r="AY120" i="37" s="1"/>
  <c r="AY204" i="37" s="1"/>
  <c r="AY276" i="37" s="1"/>
  <c r="AY348" i="37" s="1"/>
  <c r="AY420" i="37" s="1"/>
  <c r="AM94" i="38"/>
  <c r="AM394" i="38" s="1"/>
  <c r="AW56" i="38"/>
  <c r="AW128" i="38" s="1"/>
  <c r="AW212" i="38" s="1"/>
  <c r="AW84" i="36"/>
  <c r="AW156" i="36" s="1"/>
  <c r="AW240" i="36" s="1"/>
  <c r="AI232" i="36"/>
  <c r="AP141" i="38"/>
  <c r="AY69" i="38"/>
  <c r="AY141" i="38" s="1"/>
  <c r="AY225" i="38" s="1"/>
  <c r="AY297" i="38" s="1"/>
  <c r="AY369" i="38" s="1"/>
  <c r="AY441" i="38" s="1"/>
  <c r="AP125" i="38"/>
  <c r="AY53" i="38"/>
  <c r="AY125" i="38" s="1"/>
  <c r="AY209" i="38" s="1"/>
  <c r="AY281" i="38" s="1"/>
  <c r="AY353" i="38" s="1"/>
  <c r="AY425" i="38" s="1"/>
  <c r="AP109" i="38"/>
  <c r="AY37" i="38"/>
  <c r="AY109" i="38" s="1"/>
  <c r="AY193" i="38" s="1"/>
  <c r="AY265" i="38" s="1"/>
  <c r="AY337" i="38" s="1"/>
  <c r="AY409" i="38" s="1"/>
  <c r="AP94" i="36"/>
  <c r="AP394" i="36" s="1"/>
  <c r="AY22" i="36"/>
  <c r="AY94" i="36" s="1"/>
  <c r="AY178" i="36" s="1"/>
  <c r="AY250" i="36" s="1"/>
  <c r="AY322" i="36" s="1"/>
  <c r="AY394" i="36" s="1"/>
  <c r="AP145" i="36"/>
  <c r="AP445" i="36" s="1"/>
  <c r="AY73" i="36"/>
  <c r="AY145" i="36" s="1"/>
  <c r="AY229" i="36" s="1"/>
  <c r="AY301" i="36" s="1"/>
  <c r="AY373" i="36" s="1"/>
  <c r="AY445" i="36" s="1"/>
  <c r="AP152" i="37"/>
  <c r="AP452" i="37" s="1"/>
  <c r="AY80" i="37"/>
  <c r="AY152" i="37" s="1"/>
  <c r="AY236" i="37" s="1"/>
  <c r="AY308" i="37" s="1"/>
  <c r="AY380" i="37" s="1"/>
  <c r="AY452" i="37" s="1"/>
  <c r="AM132" i="36"/>
  <c r="AM116" i="36"/>
  <c r="AY34" i="35" s="1"/>
  <c r="AK34" i="35" s="1"/>
  <c r="AW43" i="38"/>
  <c r="AW115" i="38" s="1"/>
  <c r="AW199" i="38" s="1"/>
  <c r="AI219" i="36"/>
  <c r="BO53" i="35" s="1"/>
  <c r="AI187" i="36"/>
  <c r="AP146" i="37"/>
  <c r="AP446" i="37" s="1"/>
  <c r="AY74" i="37"/>
  <c r="AY146" i="37" s="1"/>
  <c r="AY230" i="37" s="1"/>
  <c r="AY302" i="37" s="1"/>
  <c r="AY374" i="37" s="1"/>
  <c r="AY446" i="37" s="1"/>
  <c r="AP100" i="37"/>
  <c r="AP400" i="37" s="1"/>
  <c r="AY28" i="37"/>
  <c r="AY100" i="37" s="1"/>
  <c r="AY184" i="37" s="1"/>
  <c r="AY256" i="37" s="1"/>
  <c r="AY328" i="37" s="1"/>
  <c r="AY400" i="37" s="1"/>
  <c r="AP87" i="38"/>
  <c r="AY15" i="38"/>
  <c r="AY87" i="38" s="1"/>
  <c r="AY171" i="38" s="1"/>
  <c r="AY243" i="38" s="1"/>
  <c r="AY315" i="38" s="1"/>
  <c r="AY387" i="38" s="1"/>
  <c r="AP138" i="38"/>
  <c r="AY66" i="38"/>
  <c r="AY138" i="38" s="1"/>
  <c r="AY222" i="38" s="1"/>
  <c r="AY294" i="38" s="1"/>
  <c r="AY366" i="38" s="1"/>
  <c r="AY438" i="38" s="1"/>
  <c r="AP122" i="38"/>
  <c r="AY50" i="38"/>
  <c r="AY122" i="38" s="1"/>
  <c r="AY206" i="38" s="1"/>
  <c r="AY278" i="38" s="1"/>
  <c r="AY350" i="38" s="1"/>
  <c r="AY422" i="38" s="1"/>
  <c r="AP106" i="38"/>
  <c r="AY34" i="38"/>
  <c r="AY106" i="38" s="1"/>
  <c r="AY190" i="38" s="1"/>
  <c r="AY262" i="38" s="1"/>
  <c r="AY334" i="38" s="1"/>
  <c r="AY406" i="38" s="1"/>
  <c r="AP150" i="36"/>
  <c r="AP450" i="36" s="1"/>
  <c r="AY78" i="36"/>
  <c r="AY150" i="36" s="1"/>
  <c r="AY234" i="36" s="1"/>
  <c r="AY306" i="36" s="1"/>
  <c r="AY378" i="36" s="1"/>
  <c r="AY450" i="36" s="1"/>
  <c r="AP134" i="36"/>
  <c r="AP434" i="36" s="1"/>
  <c r="AY62" i="36"/>
  <c r="AY134" i="36" s="1"/>
  <c r="AY218" i="36" s="1"/>
  <c r="AY290" i="36" s="1"/>
  <c r="AY362" i="36" s="1"/>
  <c r="AY434" i="36" s="1"/>
  <c r="AP118" i="36"/>
  <c r="AP418" i="36" s="1"/>
  <c r="AY46" i="36"/>
  <c r="AY118" i="36" s="1"/>
  <c r="AY202" i="36" s="1"/>
  <c r="AY274" i="36" s="1"/>
  <c r="AY346" i="36" s="1"/>
  <c r="AY418" i="36" s="1"/>
  <c r="AP102" i="36"/>
  <c r="AP402" i="36" s="1"/>
  <c r="AY30" i="36"/>
  <c r="AY102" i="36" s="1"/>
  <c r="AY186" i="36" s="1"/>
  <c r="AY258" i="36" s="1"/>
  <c r="AY330" i="36" s="1"/>
  <c r="AY402" i="36" s="1"/>
  <c r="AW14" i="37"/>
  <c r="AW86" i="37" s="1"/>
  <c r="AW81" i="38"/>
  <c r="AW153" i="38" s="1"/>
  <c r="AW237" i="38" s="1"/>
  <c r="AW41" i="38"/>
  <c r="AW113" i="38" s="1"/>
  <c r="AW197" i="38" s="1"/>
  <c r="AI179" i="36"/>
  <c r="AM102" i="37"/>
  <c r="AP135" i="37"/>
  <c r="AP435" i="37" s="1"/>
  <c r="AY63" i="37"/>
  <c r="AY135" i="37" s="1"/>
  <c r="AY219" i="37" s="1"/>
  <c r="AY291" i="37" s="1"/>
  <c r="AY363" i="37" s="1"/>
  <c r="AY435" i="37" s="1"/>
  <c r="AP114" i="37"/>
  <c r="AP414" i="37" s="1"/>
  <c r="AY42" i="37"/>
  <c r="AY114" i="37" s="1"/>
  <c r="AY198" i="37" s="1"/>
  <c r="AY270" i="37" s="1"/>
  <c r="AY342" i="37" s="1"/>
  <c r="AY414" i="37" s="1"/>
  <c r="AW55" i="38"/>
  <c r="AW127" i="38" s="1"/>
  <c r="AW211" i="38" s="1"/>
  <c r="AW20" i="38"/>
  <c r="AW92" i="38" s="1"/>
  <c r="AW176" i="38" s="1"/>
  <c r="AI231" i="36"/>
  <c r="AI199" i="36"/>
  <c r="AI171" i="36"/>
  <c r="AM142" i="37"/>
  <c r="CG60" i="35" s="1"/>
  <c r="BS60" i="35" s="1"/>
  <c r="AW17" i="36"/>
  <c r="AW89" i="36" s="1"/>
  <c r="AW173" i="36" s="1"/>
  <c r="AW46" i="37"/>
  <c r="AW118" i="37" s="1"/>
  <c r="AW53" i="38"/>
  <c r="AW125" i="38" s="1"/>
  <c r="AW209" i="38" s="1"/>
  <c r="AI178" i="36"/>
  <c r="AW81" i="36"/>
  <c r="AW153" i="36" s="1"/>
  <c r="AW237" i="36" s="1"/>
  <c r="AI229" i="36"/>
  <c r="AW56" i="37"/>
  <c r="AW128" i="37" s="1"/>
  <c r="AW74" i="37"/>
  <c r="AW146" i="37" s="1"/>
  <c r="AW39" i="37"/>
  <c r="AW111" i="37" s="1"/>
  <c r="AW28" i="37"/>
  <c r="AW100" i="37" s="1"/>
  <c r="AW17" i="38"/>
  <c r="AW89" i="38" s="1"/>
  <c r="AW173" i="38" s="1"/>
  <c r="AW50" i="38"/>
  <c r="AW122" i="38" s="1"/>
  <c r="AW206" i="38" s="1"/>
  <c r="AW70" i="36"/>
  <c r="AW142" i="36" s="1"/>
  <c r="AW226" i="36" s="1"/>
  <c r="AW62" i="36"/>
  <c r="AW134" i="36" s="1"/>
  <c r="AW218" i="36" s="1"/>
  <c r="AI194" i="36"/>
  <c r="AW30" i="36"/>
  <c r="AW102" i="36" s="1"/>
  <c r="AW186" i="36" s="1"/>
  <c r="AW20" i="36"/>
  <c r="AW92" i="36" s="1"/>
  <c r="AW176" i="36" s="1"/>
  <c r="AM153" i="38"/>
  <c r="AM453" i="38" s="1"/>
  <c r="AM149" i="36"/>
  <c r="AP89" i="37"/>
  <c r="AP389" i="37" s="1"/>
  <c r="AY17" i="37"/>
  <c r="AY89" i="37" s="1"/>
  <c r="AY173" i="37" s="1"/>
  <c r="AY245" i="37" s="1"/>
  <c r="AY317" i="37" s="1"/>
  <c r="AY389" i="37" s="1"/>
  <c r="AP124" i="38"/>
  <c r="AY52" i="38"/>
  <c r="AY124" i="38" s="1"/>
  <c r="AY208" i="38" s="1"/>
  <c r="AY280" i="38" s="1"/>
  <c r="AY352" i="38" s="1"/>
  <c r="AY424" i="38" s="1"/>
  <c r="AP108" i="38"/>
  <c r="AY36" i="38"/>
  <c r="AY108" i="38" s="1"/>
  <c r="AY192" i="38" s="1"/>
  <c r="AY264" i="38" s="1"/>
  <c r="AY336" i="38" s="1"/>
  <c r="AY408" i="38" s="1"/>
  <c r="AP90" i="36"/>
  <c r="AP390" i="36" s="1"/>
  <c r="AY18" i="36"/>
  <c r="AY90" i="36" s="1"/>
  <c r="AY174" i="36" s="1"/>
  <c r="AY246" i="36" s="1"/>
  <c r="AY318" i="36" s="1"/>
  <c r="AY390" i="36" s="1"/>
  <c r="AP136" i="36"/>
  <c r="AP436" i="36" s="1"/>
  <c r="AY64" i="36"/>
  <c r="AY136" i="36" s="1"/>
  <c r="AY220" i="36" s="1"/>
  <c r="AY292" i="36" s="1"/>
  <c r="AY364" i="36" s="1"/>
  <c r="AY436" i="36" s="1"/>
  <c r="AW71" i="37"/>
  <c r="AW143" i="37" s="1"/>
  <c r="AW19" i="37"/>
  <c r="AW91" i="37" s="1"/>
  <c r="AP86" i="38"/>
  <c r="AY14" i="38"/>
  <c r="AY86" i="38" s="1"/>
  <c r="AY170" i="38" s="1"/>
  <c r="AY242" i="38" s="1"/>
  <c r="AY314" i="38" s="1"/>
  <c r="AY386" i="38" s="1"/>
  <c r="AM120" i="37"/>
  <c r="CG38" i="35" s="1"/>
  <c r="BS38" i="35" s="1"/>
  <c r="AP152" i="38"/>
  <c r="AY80" i="38"/>
  <c r="AY152" i="38" s="1"/>
  <c r="AY236" i="38" s="1"/>
  <c r="AY308" i="38" s="1"/>
  <c r="AY380" i="38" s="1"/>
  <c r="AY452" i="38" s="1"/>
  <c r="AP145" i="38"/>
  <c r="AY73" i="38"/>
  <c r="AY145" i="38" s="1"/>
  <c r="AY229" i="38" s="1"/>
  <c r="AY301" i="38" s="1"/>
  <c r="AY373" i="38" s="1"/>
  <c r="AY445" i="38" s="1"/>
  <c r="AM146" i="38"/>
  <c r="AM446" i="38" s="1"/>
  <c r="AM141" i="38"/>
  <c r="AM441" i="38" s="1"/>
  <c r="AM125" i="38"/>
  <c r="AM425" i="38" s="1"/>
  <c r="AM109" i="38"/>
  <c r="AM409" i="38" s="1"/>
  <c r="AM94" i="36"/>
  <c r="AM394" i="36" s="1"/>
  <c r="AP124" i="36"/>
  <c r="AP424" i="36" s="1"/>
  <c r="AY52" i="36"/>
  <c r="AY124" i="36" s="1"/>
  <c r="AY208" i="36" s="1"/>
  <c r="AY280" i="36" s="1"/>
  <c r="AY352" i="36" s="1"/>
  <c r="AY424" i="36" s="1"/>
  <c r="AP108" i="36"/>
  <c r="AP408" i="36" s="1"/>
  <c r="AY36" i="36"/>
  <c r="AY108" i="36" s="1"/>
  <c r="AY192" i="36" s="1"/>
  <c r="AY264" i="36" s="1"/>
  <c r="AY336" i="36" s="1"/>
  <c r="AY408" i="36" s="1"/>
  <c r="AP147" i="37"/>
  <c r="AP447" i="37" s="1"/>
  <c r="AY75" i="37"/>
  <c r="AY147" i="37" s="1"/>
  <c r="AY231" i="37" s="1"/>
  <c r="AY303" i="37" s="1"/>
  <c r="AY375" i="37" s="1"/>
  <c r="AY447" i="37" s="1"/>
  <c r="AM146" i="37"/>
  <c r="AM130" i="37"/>
  <c r="AM111" i="37"/>
  <c r="AM112" i="37"/>
  <c r="AP133" i="37"/>
  <c r="AP433" i="37" s="1"/>
  <c r="AY61" i="37"/>
  <c r="AY133" i="37" s="1"/>
  <c r="AY217" i="37" s="1"/>
  <c r="AY289" i="37" s="1"/>
  <c r="AY361" i="37" s="1"/>
  <c r="AY433" i="37" s="1"/>
  <c r="AW17" i="37"/>
  <c r="AW89" i="37" s="1"/>
  <c r="AW36" i="38"/>
  <c r="AW108" i="38" s="1"/>
  <c r="AW192" i="38" s="1"/>
  <c r="AW18" i="36"/>
  <c r="AW90" i="36" s="1"/>
  <c r="AW174" i="36" s="1"/>
  <c r="AP148" i="37"/>
  <c r="AP448" i="37" s="1"/>
  <c r="AY76" i="37"/>
  <c r="AY148" i="37" s="1"/>
  <c r="AY232" i="37" s="1"/>
  <c r="AY304" i="37" s="1"/>
  <c r="AY376" i="37" s="1"/>
  <c r="AY448" i="37" s="1"/>
  <c r="AM143" i="37"/>
  <c r="AM127" i="37"/>
  <c r="AM114" i="37"/>
  <c r="AP151" i="38"/>
  <c r="AY79" i="38"/>
  <c r="AY151" i="38" s="1"/>
  <c r="AY235" i="38" s="1"/>
  <c r="AY307" i="38" s="1"/>
  <c r="AY379" i="38" s="1"/>
  <c r="AY451" i="38" s="1"/>
  <c r="AW71" i="38"/>
  <c r="AW143" i="38" s="1"/>
  <c r="AW227" i="38" s="1"/>
  <c r="AP134" i="37"/>
  <c r="AP434" i="37" s="1"/>
  <c r="AY62" i="37"/>
  <c r="AY134" i="37" s="1"/>
  <c r="AY218" i="37" s="1"/>
  <c r="AY290" i="37" s="1"/>
  <c r="AY362" i="37" s="1"/>
  <c r="AY434" i="37" s="1"/>
  <c r="AP96" i="37"/>
  <c r="AP396" i="37" s="1"/>
  <c r="AY24" i="37"/>
  <c r="AY96" i="37" s="1"/>
  <c r="AY180" i="37" s="1"/>
  <c r="AY252" i="37" s="1"/>
  <c r="AY324" i="37" s="1"/>
  <c r="AY396" i="37" s="1"/>
  <c r="AP142" i="38"/>
  <c r="AY70" i="38"/>
  <c r="AY142" i="38" s="1"/>
  <c r="AY226" i="38" s="1"/>
  <c r="AY298" i="38" s="1"/>
  <c r="AY370" i="38" s="1"/>
  <c r="AY442" i="38" s="1"/>
  <c r="AP126" i="38"/>
  <c r="AY54" i="38"/>
  <c r="AY126" i="38" s="1"/>
  <c r="AY210" i="38" s="1"/>
  <c r="AY282" i="38" s="1"/>
  <c r="AY354" i="38" s="1"/>
  <c r="AY426" i="38" s="1"/>
  <c r="AP110" i="38"/>
  <c r="AY38" i="38"/>
  <c r="AY110" i="38" s="1"/>
  <c r="AY194" i="38" s="1"/>
  <c r="AY266" i="38" s="1"/>
  <c r="AY338" i="38" s="1"/>
  <c r="AY410" i="38" s="1"/>
  <c r="AP88" i="38"/>
  <c r="AY16" i="38"/>
  <c r="AY88" i="38" s="1"/>
  <c r="AY172" i="38" s="1"/>
  <c r="AY244" i="38" s="1"/>
  <c r="AY316" i="38" s="1"/>
  <c r="AY388" i="38" s="1"/>
  <c r="AP146" i="36"/>
  <c r="AP446" i="36" s="1"/>
  <c r="AY74" i="36"/>
  <c r="AY146" i="36" s="1"/>
  <c r="AY230" i="36" s="1"/>
  <c r="AY302" i="36" s="1"/>
  <c r="AY374" i="36" s="1"/>
  <c r="AY446" i="36" s="1"/>
  <c r="AP130" i="36"/>
  <c r="AP430" i="36" s="1"/>
  <c r="AY58" i="36"/>
  <c r="AY130" i="36" s="1"/>
  <c r="AY214" i="36" s="1"/>
  <c r="AY286" i="36" s="1"/>
  <c r="AY358" i="36" s="1"/>
  <c r="AY430" i="36" s="1"/>
  <c r="AP114" i="36"/>
  <c r="AP414" i="36" s="1"/>
  <c r="AY42" i="36"/>
  <c r="AY114" i="36" s="1"/>
  <c r="AY198" i="36" s="1"/>
  <c r="AY270" i="36" s="1"/>
  <c r="AY342" i="36" s="1"/>
  <c r="AY414" i="36" s="1"/>
  <c r="AP98" i="36"/>
  <c r="AP398" i="36" s="1"/>
  <c r="AY26" i="36"/>
  <c r="AY98" i="36" s="1"/>
  <c r="AY182" i="36" s="1"/>
  <c r="AY254" i="36" s="1"/>
  <c r="AY326" i="36" s="1"/>
  <c r="AY398" i="36" s="1"/>
  <c r="AP137" i="37"/>
  <c r="AP437" i="37" s="1"/>
  <c r="AY65" i="37"/>
  <c r="AY137" i="37" s="1"/>
  <c r="AY221" i="37" s="1"/>
  <c r="AY293" i="37" s="1"/>
  <c r="AY365" i="37" s="1"/>
  <c r="AY437" i="37" s="1"/>
  <c r="AI214" i="36"/>
  <c r="AW42" i="36"/>
  <c r="AW114" i="36" s="1"/>
  <c r="AW198" i="36" s="1"/>
  <c r="AM138" i="36"/>
  <c r="AY56" i="35" s="1"/>
  <c r="AK56" i="35" s="1"/>
  <c r="AM114" i="36"/>
  <c r="AP125" i="36"/>
  <c r="AP425" i="36" s="1"/>
  <c r="AY53" i="36"/>
  <c r="AY125" i="36" s="1"/>
  <c r="AY209" i="36" s="1"/>
  <c r="AY281" i="36" s="1"/>
  <c r="AY353" i="36" s="1"/>
  <c r="AY425" i="36" s="1"/>
  <c r="AP109" i="36"/>
  <c r="AP409" i="36" s="1"/>
  <c r="AY37" i="36"/>
  <c r="AY109" i="36" s="1"/>
  <c r="AY193" i="36" s="1"/>
  <c r="AY265" i="36" s="1"/>
  <c r="AY337" i="36" s="1"/>
  <c r="AY409" i="36" s="1"/>
  <c r="AW53" i="36"/>
  <c r="AW125" i="36" s="1"/>
  <c r="AW209" i="36" s="1"/>
  <c r="AP96" i="38"/>
  <c r="AY24" i="38"/>
  <c r="AY96" i="38" s="1"/>
  <c r="AY180" i="38" s="1"/>
  <c r="AY252" i="38" s="1"/>
  <c r="AY324" i="38" s="1"/>
  <c r="AY396" i="38" s="1"/>
  <c r="AP91" i="36"/>
  <c r="AP391" i="36" s="1"/>
  <c r="AY19" i="36"/>
  <c r="AY91" i="36" s="1"/>
  <c r="AY175" i="36" s="1"/>
  <c r="AY247" i="36" s="1"/>
  <c r="AY319" i="36" s="1"/>
  <c r="AY391" i="36" s="1"/>
  <c r="AP92" i="37"/>
  <c r="AP392" i="37" s="1"/>
  <c r="AY20" i="37"/>
  <c r="AY92" i="37" s="1"/>
  <c r="AY176" i="37" s="1"/>
  <c r="AY248" i="37" s="1"/>
  <c r="AY320" i="37" s="1"/>
  <c r="AY392" i="37" s="1"/>
  <c r="AP95" i="37"/>
  <c r="AP395" i="37" s="1"/>
  <c r="AY23" i="37"/>
  <c r="AY95" i="37" s="1"/>
  <c r="AY179" i="37" s="1"/>
  <c r="AY251" i="37" s="1"/>
  <c r="AY323" i="37" s="1"/>
  <c r="AY395" i="37" s="1"/>
  <c r="AP120" i="38"/>
  <c r="AY48" i="38"/>
  <c r="AY120" i="38" s="1"/>
  <c r="AY204" i="38" s="1"/>
  <c r="AY276" i="38" s="1"/>
  <c r="AY348" i="38" s="1"/>
  <c r="AY420" i="38" s="1"/>
  <c r="AP91" i="38"/>
  <c r="AY19" i="38"/>
  <c r="AY91" i="38" s="1"/>
  <c r="AY175" i="38" s="1"/>
  <c r="AY247" i="38" s="1"/>
  <c r="AY319" i="38" s="1"/>
  <c r="AY391" i="38" s="1"/>
  <c r="AP123" i="38"/>
  <c r="AY51" i="38"/>
  <c r="AY123" i="38" s="1"/>
  <c r="AY207" i="38" s="1"/>
  <c r="AY279" i="38" s="1"/>
  <c r="AY351" i="38" s="1"/>
  <c r="AY423" i="38" s="1"/>
  <c r="AP86" i="36"/>
  <c r="AP386" i="36" s="1"/>
  <c r="AY14" i="36"/>
  <c r="AY86" i="36" s="1"/>
  <c r="AY170" i="36" s="1"/>
  <c r="AY242" i="36" s="1"/>
  <c r="AY314" i="36" s="1"/>
  <c r="AY386" i="36" s="1"/>
  <c r="AP143" i="36"/>
  <c r="AP443" i="36" s="1"/>
  <c r="AY71" i="36"/>
  <c r="AY143" i="36" s="1"/>
  <c r="AY227" i="36" s="1"/>
  <c r="AY299" i="36" s="1"/>
  <c r="AY371" i="36" s="1"/>
  <c r="AY443" i="36" s="1"/>
  <c r="AP127" i="36"/>
  <c r="AP427" i="36" s="1"/>
  <c r="AY55" i="36"/>
  <c r="AY127" i="36" s="1"/>
  <c r="AY211" i="36" s="1"/>
  <c r="AY283" i="36" s="1"/>
  <c r="AY355" i="36" s="1"/>
  <c r="AY427" i="36" s="1"/>
  <c r="AP111" i="36"/>
  <c r="AP411" i="36" s="1"/>
  <c r="AY39" i="36"/>
  <c r="AY111" i="36" s="1"/>
  <c r="AY195" i="36" s="1"/>
  <c r="AY267" i="36" s="1"/>
  <c r="AY339" i="36" s="1"/>
  <c r="AY411" i="36" s="1"/>
  <c r="AI205" i="36"/>
  <c r="AP93" i="36"/>
  <c r="AP393" i="36" s="1"/>
  <c r="AY21" i="36"/>
  <c r="AY93" i="36" s="1"/>
  <c r="AY177" i="36" s="1"/>
  <c r="AY249" i="36" s="1"/>
  <c r="AY321" i="36" s="1"/>
  <c r="AY393" i="36" s="1"/>
  <c r="AP99" i="37"/>
  <c r="AP399" i="37" s="1"/>
  <c r="AY27" i="37"/>
  <c r="AY99" i="37" s="1"/>
  <c r="AY183" i="37" s="1"/>
  <c r="AY255" i="37" s="1"/>
  <c r="AY327" i="37" s="1"/>
  <c r="AY399" i="37" s="1"/>
  <c r="AP147" i="38"/>
  <c r="AY75" i="38"/>
  <c r="AY147" i="38" s="1"/>
  <c r="AY231" i="38" s="1"/>
  <c r="AY303" i="38" s="1"/>
  <c r="AY375" i="38" s="1"/>
  <c r="AY447" i="38" s="1"/>
  <c r="AI212" i="36"/>
  <c r="AI180" i="36"/>
  <c r="AP135" i="38"/>
  <c r="AY63" i="38"/>
  <c r="AY135" i="38" s="1"/>
  <c r="AY219" i="38" s="1"/>
  <c r="AY291" i="38" s="1"/>
  <c r="AY363" i="38" s="1"/>
  <c r="AY435" i="38" s="1"/>
  <c r="AP119" i="38"/>
  <c r="AY47" i="38"/>
  <c r="AY119" i="38" s="1"/>
  <c r="AY203" i="38" s="1"/>
  <c r="AY275" i="38" s="1"/>
  <c r="AY347" i="38" s="1"/>
  <c r="AY419" i="38" s="1"/>
  <c r="AP103" i="38"/>
  <c r="AY31" i="38"/>
  <c r="AY103" i="38" s="1"/>
  <c r="AY187" i="38" s="1"/>
  <c r="AY259" i="38" s="1"/>
  <c r="AY331" i="38" s="1"/>
  <c r="AY403" i="38" s="1"/>
  <c r="AP155" i="36"/>
  <c r="AP455" i="36" s="1"/>
  <c r="AY83" i="36"/>
  <c r="AY155" i="36" s="1"/>
  <c r="AY239" i="36" s="1"/>
  <c r="AY311" i="36" s="1"/>
  <c r="AY383" i="36" s="1"/>
  <c r="AY455" i="36" s="1"/>
  <c r="AP123" i="36"/>
  <c r="AP423" i="36" s="1"/>
  <c r="AY51" i="36"/>
  <c r="AY123" i="36" s="1"/>
  <c r="AY207" i="36" s="1"/>
  <c r="AY279" i="36" s="1"/>
  <c r="AY351" i="36" s="1"/>
  <c r="AY423" i="36" s="1"/>
  <c r="AP107" i="36"/>
  <c r="AP407" i="36" s="1"/>
  <c r="AY35" i="36"/>
  <c r="AY107" i="36" s="1"/>
  <c r="AY191" i="36" s="1"/>
  <c r="AY263" i="36" s="1"/>
  <c r="AY335" i="36" s="1"/>
  <c r="AY407" i="36" s="1"/>
  <c r="AP87" i="36"/>
  <c r="AP387" i="36" s="1"/>
  <c r="AY15" i="36"/>
  <c r="AY87" i="36" s="1"/>
  <c r="AY171" i="36" s="1"/>
  <c r="AY243" i="36" s="1"/>
  <c r="AY315" i="36" s="1"/>
  <c r="AY387" i="36" s="1"/>
  <c r="AI230" i="36"/>
  <c r="AI190" i="36"/>
  <c r="AI185" i="36"/>
  <c r="AW26" i="37"/>
  <c r="AW98" i="37" s="1"/>
  <c r="AW64" i="38"/>
  <c r="AW136" i="38" s="1"/>
  <c r="AW220" i="38" s="1"/>
  <c r="AW32" i="38"/>
  <c r="AW104" i="38" s="1"/>
  <c r="AW188" i="38" s="1"/>
  <c r="AI240" i="36"/>
  <c r="AI175" i="36"/>
  <c r="AP144" i="37"/>
  <c r="AP444" i="37" s="1"/>
  <c r="AY72" i="37"/>
  <c r="AY144" i="37" s="1"/>
  <c r="AY228" i="37" s="1"/>
  <c r="AY300" i="37" s="1"/>
  <c r="AY372" i="37" s="1"/>
  <c r="AY444" i="37" s="1"/>
  <c r="AM101" i="37"/>
  <c r="AW21" i="38"/>
  <c r="AW93" i="38" s="1"/>
  <c r="AW177" i="38" s="1"/>
  <c r="AW51" i="38"/>
  <c r="AW123" i="38" s="1"/>
  <c r="AW207" i="38" s="1"/>
  <c r="AI170" i="36"/>
  <c r="AW79" i="36"/>
  <c r="AW151" i="36" s="1"/>
  <c r="AW235" i="36" s="1"/>
  <c r="AI227" i="36"/>
  <c r="AW47" i="36"/>
  <c r="AW119" i="36" s="1"/>
  <c r="AW203" i="36" s="1"/>
  <c r="AI195" i="36"/>
  <c r="AP138" i="37"/>
  <c r="AP438" i="37" s="1"/>
  <c r="AY66" i="37"/>
  <c r="AY138" i="37" s="1"/>
  <c r="AY222" i="37" s="1"/>
  <c r="AY294" i="37" s="1"/>
  <c r="AY366" i="37" s="1"/>
  <c r="AY438" i="37" s="1"/>
  <c r="AW50" i="37"/>
  <c r="AW122" i="37" s="1"/>
  <c r="AI177" i="36"/>
  <c r="AW49" i="38"/>
  <c r="AW121" i="38" s="1"/>
  <c r="AW205" i="38" s="1"/>
  <c r="AW69" i="36"/>
  <c r="AW141" i="36" s="1"/>
  <c r="AW225" i="36" s="1"/>
  <c r="AP127" i="37"/>
  <c r="AP427" i="37" s="1"/>
  <c r="AY55" i="37"/>
  <c r="AY127" i="37" s="1"/>
  <c r="AY211" i="37" s="1"/>
  <c r="AY283" i="37" s="1"/>
  <c r="AY355" i="37" s="1"/>
  <c r="AY427" i="37" s="1"/>
  <c r="AP105" i="37"/>
  <c r="AP405" i="37" s="1"/>
  <c r="AY33" i="37"/>
  <c r="AY105" i="37" s="1"/>
  <c r="AY189" i="37" s="1"/>
  <c r="AY261" i="37" s="1"/>
  <c r="AY333" i="37" s="1"/>
  <c r="AY405" i="37" s="1"/>
  <c r="AW63" i="38"/>
  <c r="AW135" i="38" s="1"/>
  <c r="AW219" i="38" s="1"/>
  <c r="AW31" i="38"/>
  <c r="AW103" i="38" s="1"/>
  <c r="AW187" i="38" s="1"/>
  <c r="AI239" i="36"/>
  <c r="AW59" i="36"/>
  <c r="AW131" i="36" s="1"/>
  <c r="AW215" i="36" s="1"/>
  <c r="AI207" i="36"/>
  <c r="AW27" i="36"/>
  <c r="AW99" i="36" s="1"/>
  <c r="AW183" i="36" s="1"/>
  <c r="AM150" i="38"/>
  <c r="AM450" i="38" s="1"/>
  <c r="AI173" i="36"/>
  <c r="AM103" i="37"/>
  <c r="AP146" i="38"/>
  <c r="AY74" i="38"/>
  <c r="AY146" i="38" s="1"/>
  <c r="AY230" i="38" s="1"/>
  <c r="AY302" i="38" s="1"/>
  <c r="AY374" i="38" s="1"/>
  <c r="AY446" i="38" s="1"/>
  <c r="AW61" i="38"/>
  <c r="AW133" i="38" s="1"/>
  <c r="AW217" i="38" s="1"/>
  <c r="AW29" i="38"/>
  <c r="AW101" i="38" s="1"/>
  <c r="AW185" i="38" s="1"/>
  <c r="AI237" i="36"/>
  <c r="AW64" i="37"/>
  <c r="AW136" i="37" s="1"/>
  <c r="AP116" i="37"/>
  <c r="AP416" i="37" s="1"/>
  <c r="AY44" i="37"/>
  <c r="AY116" i="37" s="1"/>
  <c r="AY200" i="37" s="1"/>
  <c r="AY272" i="37" s="1"/>
  <c r="AY344" i="37" s="1"/>
  <c r="AY416" i="37" s="1"/>
  <c r="AW82" i="37"/>
  <c r="AW154" i="37" s="1"/>
  <c r="AW15" i="38"/>
  <c r="AW87" i="38" s="1"/>
  <c r="AW171" i="38" s="1"/>
  <c r="AW58" i="38"/>
  <c r="AW130" i="38" s="1"/>
  <c r="AW214" i="38" s="1"/>
  <c r="AW26" i="38"/>
  <c r="AW98" i="38" s="1"/>
  <c r="AW182" i="38" s="1"/>
  <c r="AW78" i="36"/>
  <c r="AW150" i="36" s="1"/>
  <c r="AW234" i="36" s="1"/>
  <c r="AI226" i="36"/>
  <c r="AI202" i="36"/>
  <c r="AW38" i="36"/>
  <c r="AW110" i="36" s="1"/>
  <c r="AW194" i="36" s="1"/>
  <c r="AP95" i="38"/>
  <c r="AY23" i="38"/>
  <c r="AY95" i="38" s="1"/>
  <c r="AY179" i="38" s="1"/>
  <c r="AY251" i="38" s="1"/>
  <c r="AY323" i="38" s="1"/>
  <c r="AY395" i="38" s="1"/>
  <c r="AP140" i="38"/>
  <c r="AY68" i="38"/>
  <c r="AY140" i="38" s="1"/>
  <c r="AY224" i="38" s="1"/>
  <c r="AY296" i="38" s="1"/>
  <c r="AY368" i="38" s="1"/>
  <c r="AY440" i="38" s="1"/>
  <c r="AI176" i="36"/>
  <c r="AW16" i="36"/>
  <c r="AW88" i="36" s="1"/>
  <c r="AW172" i="36" s="1"/>
  <c r="AW79" i="37"/>
  <c r="AW151" i="37" s="1"/>
  <c r="AW47" i="37"/>
  <c r="AW119" i="37" s="1"/>
  <c r="AP139" i="37"/>
  <c r="AP439" i="37" s="1"/>
  <c r="AY67" i="37"/>
  <c r="AY139" i="37" s="1"/>
  <c r="AY223" i="37" s="1"/>
  <c r="AY295" i="37" s="1"/>
  <c r="AY367" i="37" s="1"/>
  <c r="AY439" i="37" s="1"/>
  <c r="AP94" i="37"/>
  <c r="AP394" i="37" s="1"/>
  <c r="AY22" i="37"/>
  <c r="AY94" i="37" s="1"/>
  <c r="AY178" i="37" s="1"/>
  <c r="AY250" i="37" s="1"/>
  <c r="AY322" i="37" s="1"/>
  <c r="AY394" i="37" s="1"/>
  <c r="AP125" i="37"/>
  <c r="AP425" i="37" s="1"/>
  <c r="AY53" i="37"/>
  <c r="AY125" i="37" s="1"/>
  <c r="AY209" i="37" s="1"/>
  <c r="AY281" i="37" s="1"/>
  <c r="AY353" i="37" s="1"/>
  <c r="AY425" i="37" s="1"/>
  <c r="AP121" i="36"/>
  <c r="AP421" i="36" s="1"/>
  <c r="AY49" i="36"/>
  <c r="AY121" i="36" s="1"/>
  <c r="AY205" i="36" s="1"/>
  <c r="AY277" i="36" s="1"/>
  <c r="AY349" i="36" s="1"/>
  <c r="AY421" i="36" s="1"/>
  <c r="AP105" i="36"/>
  <c r="AP405" i="36" s="1"/>
  <c r="AY33" i="36"/>
  <c r="AY105" i="36" s="1"/>
  <c r="AY189" i="36" s="1"/>
  <c r="AY261" i="36" s="1"/>
  <c r="AY333" i="36" s="1"/>
  <c r="AY405" i="36" s="1"/>
  <c r="AW23" i="38"/>
  <c r="AW95" i="38" s="1"/>
  <c r="AW179" i="38" s="1"/>
  <c r="AP102" i="37"/>
  <c r="AP402" i="37" s="1"/>
  <c r="AY30" i="37"/>
  <c r="AY102" i="37" s="1"/>
  <c r="AY186" i="37" s="1"/>
  <c r="AY258" i="37" s="1"/>
  <c r="AY330" i="37" s="1"/>
  <c r="AY402" i="37" s="1"/>
  <c r="AW44" i="38"/>
  <c r="AW116" i="38" s="1"/>
  <c r="AW200" i="38" s="1"/>
  <c r="AW64" i="36"/>
  <c r="AW136" i="36" s="1"/>
  <c r="AW220" i="36" s="1"/>
  <c r="AP140" i="37"/>
  <c r="AP440" i="37" s="1"/>
  <c r="AY68" i="37"/>
  <c r="AY140" i="37" s="1"/>
  <c r="AY224" i="37" s="1"/>
  <c r="AY296" i="37" s="1"/>
  <c r="AY368" i="37" s="1"/>
  <c r="AY440" i="37" s="1"/>
  <c r="AP128" i="36"/>
  <c r="AP428" i="36" s="1"/>
  <c r="AY56" i="36"/>
  <c r="AY128" i="36" s="1"/>
  <c r="AY212" i="36" s="1"/>
  <c r="AY284" i="36" s="1"/>
  <c r="AY356" i="36" s="1"/>
  <c r="AY428" i="36" s="1"/>
  <c r="AP112" i="36"/>
  <c r="AP412" i="36" s="1"/>
  <c r="AY40" i="36"/>
  <c r="AY112" i="36" s="1"/>
  <c r="AY196" i="36" s="1"/>
  <c r="AY268" i="36" s="1"/>
  <c r="AY340" i="36" s="1"/>
  <c r="AY412" i="36" s="1"/>
  <c r="AP96" i="36"/>
  <c r="AP396" i="36" s="1"/>
  <c r="AY24" i="36"/>
  <c r="AY96" i="36" s="1"/>
  <c r="AY180" i="36" s="1"/>
  <c r="AY252" i="36" s="1"/>
  <c r="AY324" i="36" s="1"/>
  <c r="AY396" i="36" s="1"/>
  <c r="AP126" i="37"/>
  <c r="AP426" i="37" s="1"/>
  <c r="AY54" i="37"/>
  <c r="AY126" i="37" s="1"/>
  <c r="AY210" i="37" s="1"/>
  <c r="AY282" i="37" s="1"/>
  <c r="AY354" i="37" s="1"/>
  <c r="AY426" i="37" s="1"/>
  <c r="AP87" i="37"/>
  <c r="AP387" i="37" s="1"/>
  <c r="AY15" i="37"/>
  <c r="AY87" i="37" s="1"/>
  <c r="AY171" i="37" s="1"/>
  <c r="AY243" i="37" s="1"/>
  <c r="AY315" i="37" s="1"/>
  <c r="AY387" i="37" s="1"/>
  <c r="AP129" i="37"/>
  <c r="AP429" i="37" s="1"/>
  <c r="AY57" i="37"/>
  <c r="AY129" i="37" s="1"/>
  <c r="AY213" i="37" s="1"/>
  <c r="AY285" i="37" s="1"/>
  <c r="AY357" i="37" s="1"/>
  <c r="AY429" i="37" s="1"/>
  <c r="AW16" i="38"/>
  <c r="AW88" i="38" s="1"/>
  <c r="AW172" i="38" s="1"/>
  <c r="AW82" i="36"/>
  <c r="AW154" i="36" s="1"/>
  <c r="AW238" i="36" s="1"/>
  <c r="AW58" i="36"/>
  <c r="AW130" i="36" s="1"/>
  <c r="AW214" i="36" s="1"/>
  <c r="AW73" i="37"/>
  <c r="AW145" i="37" s="1"/>
  <c r="AI209" i="36"/>
  <c r="AY63" i="35" l="1"/>
  <c r="AK63" i="35" s="1"/>
  <c r="AY47" i="35"/>
  <c r="AK47" i="35" s="1"/>
  <c r="AY16" i="35"/>
  <c r="AK16" i="35" s="1"/>
  <c r="AY14" i="35"/>
  <c r="AK14" i="35" s="1"/>
  <c r="AY70" i="35"/>
  <c r="AK70" i="35" s="1"/>
  <c r="AY30" i="35"/>
  <c r="AK30" i="35" s="1"/>
  <c r="AY9" i="35"/>
  <c r="AK9" i="35" s="1"/>
  <c r="AY25" i="35"/>
  <c r="AK25" i="35" s="1"/>
  <c r="AY46" i="35"/>
  <c r="AK46" i="35" s="1"/>
  <c r="AY39" i="35"/>
  <c r="AK39" i="35" s="1"/>
  <c r="AY41" i="35"/>
  <c r="AK41" i="35" s="1"/>
  <c r="AY18" i="35"/>
  <c r="AK18" i="35" s="1"/>
  <c r="AY36" i="35"/>
  <c r="AK36" i="35" s="1"/>
  <c r="AY13" i="35"/>
  <c r="AK13" i="35" s="1"/>
  <c r="AY29" i="35"/>
  <c r="AK29" i="35" s="1"/>
  <c r="AY45" i="35"/>
  <c r="AK45" i="35" s="1"/>
  <c r="AY73" i="35"/>
  <c r="AK73" i="35" s="1"/>
  <c r="AY27" i="35"/>
  <c r="AK27" i="35" s="1"/>
  <c r="AY11" i="35"/>
  <c r="AK11" i="35" s="1"/>
  <c r="AY26" i="35"/>
  <c r="AK26" i="35" s="1"/>
  <c r="AY15" i="35"/>
  <c r="AK15" i="35" s="1"/>
  <c r="AY22" i="35"/>
  <c r="AK22" i="35" s="1"/>
  <c r="AY38" i="35"/>
  <c r="AK38" i="35" s="1"/>
  <c r="AY42" i="35"/>
  <c r="AK42" i="35" s="1"/>
  <c r="AY31" i="35"/>
  <c r="AK31" i="35" s="1"/>
  <c r="AY35" i="35"/>
  <c r="AK35" i="35" s="1"/>
  <c r="AY23" i="35"/>
  <c r="AK23" i="35" s="1"/>
  <c r="BA58" i="35"/>
  <c r="AM411" i="37"/>
  <c r="AM430" i="37"/>
  <c r="AM445" i="37"/>
  <c r="BA21" i="35"/>
  <c r="BA62" i="35"/>
  <c r="AM403" i="37"/>
  <c r="AM412" i="37"/>
  <c r="AM414" i="37"/>
  <c r="CU32" i="35" s="1"/>
  <c r="BU32" i="35" s="1"/>
  <c r="BA74" i="35"/>
  <c r="AM400" i="37"/>
  <c r="AM387" i="37"/>
  <c r="CU5" i="35" s="1"/>
  <c r="BU5" i="35" s="1"/>
  <c r="AM391" i="37"/>
  <c r="BA66" i="35"/>
  <c r="BO7" i="35"/>
  <c r="AM434" i="37"/>
  <c r="CU52" i="35" s="1"/>
  <c r="BU52" i="35" s="1"/>
  <c r="AM437" i="37"/>
  <c r="CU55" i="35" s="1"/>
  <c r="BU55" i="35" s="1"/>
  <c r="AM401" i="37"/>
  <c r="CU19" i="35" s="1"/>
  <c r="BU19" i="35" s="1"/>
  <c r="AM454" i="37"/>
  <c r="AM441" i="37"/>
  <c r="CU59" i="35" s="1"/>
  <c r="BU59" i="35" s="1"/>
  <c r="AM389" i="37"/>
  <c r="AM413" i="37"/>
  <c r="CU31" i="35" s="1"/>
  <c r="BU31" i="35" s="1"/>
  <c r="AM450" i="37"/>
  <c r="CU68" i="35" s="1"/>
  <c r="BU68" i="35" s="1"/>
  <c r="AM402" i="37"/>
  <c r="CU20" i="35" s="1"/>
  <c r="BU20" i="35" s="1"/>
  <c r="AM443" i="37"/>
  <c r="AM409" i="37"/>
  <c r="AM386" i="37"/>
  <c r="AM392" i="37"/>
  <c r="CU10" i="35" s="1"/>
  <c r="BU10" i="35" s="1"/>
  <c r="AM455" i="37"/>
  <c r="CU73" i="35" s="1"/>
  <c r="BU73" i="35" s="1"/>
  <c r="AM407" i="37"/>
  <c r="CU25" i="35" s="1"/>
  <c r="BU25" i="35" s="1"/>
  <c r="AM429" i="37"/>
  <c r="AM390" i="37"/>
  <c r="AM405" i="37"/>
  <c r="CU23" i="35" s="1"/>
  <c r="BU23" i="35" s="1"/>
  <c r="AM446" i="37"/>
  <c r="AM453" i="37"/>
  <c r="CU71" i="35" s="1"/>
  <c r="BU71" i="35" s="1"/>
  <c r="BO65" i="35"/>
  <c r="AY58" i="35"/>
  <c r="AK58" i="35" s="1"/>
  <c r="BO33" i="35"/>
  <c r="AM432" i="37"/>
  <c r="CU50" i="35" s="1"/>
  <c r="BU50" i="35" s="1"/>
  <c r="AM416" i="37"/>
  <c r="CU34" i="35" s="1"/>
  <c r="BU34" i="35" s="1"/>
  <c r="AM449" i="37"/>
  <c r="CU67" i="35" s="1"/>
  <c r="BU67" i="35" s="1"/>
  <c r="AM404" i="37"/>
  <c r="CU22" i="35" s="1"/>
  <c r="BU22" i="35" s="1"/>
  <c r="AM395" i="37"/>
  <c r="CU13" i="35" s="1"/>
  <c r="BU13" i="35" s="1"/>
  <c r="AM419" i="37"/>
  <c r="AM406" i="37"/>
  <c r="CU24" i="35" s="1"/>
  <c r="BU24" i="35" s="1"/>
  <c r="AM397" i="37"/>
  <c r="AM438" i="37"/>
  <c r="CU56" i="35" s="1"/>
  <c r="BU56" i="35" s="1"/>
  <c r="AM447" i="37"/>
  <c r="CU65" i="35" s="1"/>
  <c r="BU65" i="35" s="1"/>
  <c r="AM423" i="37"/>
  <c r="CU41" i="35" s="1"/>
  <c r="BU41" i="35" s="1"/>
  <c r="AM417" i="37"/>
  <c r="CU35" i="35" s="1"/>
  <c r="BU35" i="35" s="1"/>
  <c r="AM424" i="37"/>
  <c r="CU42" i="35" s="1"/>
  <c r="BU42" i="35" s="1"/>
  <c r="AM448" i="37"/>
  <c r="CU66" i="35" s="1"/>
  <c r="BU66" i="35" s="1"/>
  <c r="AM439" i="37"/>
  <c r="CU57" i="35" s="1"/>
  <c r="BU57" i="35" s="1"/>
  <c r="AM421" i="37"/>
  <c r="AM436" i="37"/>
  <c r="AM398" i="37"/>
  <c r="AM394" i="37"/>
  <c r="CU12" i="35" s="1"/>
  <c r="BU12" i="35" s="1"/>
  <c r="AM425" i="37"/>
  <c r="CU43" i="35" s="1"/>
  <c r="BU43" i="35" s="1"/>
  <c r="AM396" i="37"/>
  <c r="CU14" i="35" s="1"/>
  <c r="BU14" i="35" s="1"/>
  <c r="AM428" i="37"/>
  <c r="AM426" i="37"/>
  <c r="CU44" i="35" s="1"/>
  <c r="BU44" i="35" s="1"/>
  <c r="AM452" i="37"/>
  <c r="CU70" i="35" s="1"/>
  <c r="BU70" i="35" s="1"/>
  <c r="DZ68" i="35"/>
  <c r="AM431" i="37"/>
  <c r="CU49" i="35" s="1"/>
  <c r="BU49" i="35" s="1"/>
  <c r="AM388" i="37"/>
  <c r="CU6" i="35" s="1"/>
  <c r="BU6" i="35" s="1"/>
  <c r="AM410" i="37"/>
  <c r="CU28" i="35" s="1"/>
  <c r="BU28" i="35" s="1"/>
  <c r="AM451" i="37"/>
  <c r="AM440" i="37"/>
  <c r="CU58" i="35" s="1"/>
  <c r="BU58" i="35" s="1"/>
  <c r="AM427" i="37"/>
  <c r="CU45" i="35" s="1"/>
  <c r="BU45" i="35" s="1"/>
  <c r="AM444" i="37"/>
  <c r="CU62" i="35" s="1"/>
  <c r="BU62" i="35" s="1"/>
  <c r="AM408" i="37"/>
  <c r="CU26" i="35" s="1"/>
  <c r="BU26" i="35" s="1"/>
  <c r="AM418" i="37"/>
  <c r="AM415" i="37"/>
  <c r="CU33" i="35" s="1"/>
  <c r="BU33" i="35" s="1"/>
  <c r="AM422" i="37"/>
  <c r="CG4" i="35"/>
  <c r="BS4" i="35" s="1"/>
  <c r="EA64" i="35"/>
  <c r="EB9" i="35"/>
  <c r="DM70" i="35"/>
  <c r="DL64" i="35"/>
  <c r="AY8" i="35"/>
  <c r="AK8" i="35" s="1"/>
  <c r="AY72" i="35"/>
  <c r="AK72" i="35" s="1"/>
  <c r="AY54" i="35"/>
  <c r="AK54" i="35" s="1"/>
  <c r="AY21" i="35"/>
  <c r="AK21" i="35" s="1"/>
  <c r="BO32" i="35"/>
  <c r="AY71" i="35"/>
  <c r="AK71" i="35" s="1"/>
  <c r="AY37" i="35"/>
  <c r="AK37" i="35" s="1"/>
  <c r="AY74" i="35"/>
  <c r="AK74" i="35" s="1"/>
  <c r="AY28" i="35"/>
  <c r="AK28" i="35" s="1"/>
  <c r="AY57" i="35"/>
  <c r="AK57" i="35" s="1"/>
  <c r="BA54" i="35"/>
  <c r="AY53" i="35"/>
  <c r="AK53" i="35" s="1"/>
  <c r="BO8" i="35"/>
  <c r="AY17" i="35"/>
  <c r="AK17" i="35" s="1"/>
  <c r="AY69" i="35"/>
  <c r="AK69" i="35" s="1"/>
  <c r="AY33" i="35"/>
  <c r="AK33" i="35" s="1"/>
  <c r="BA17" i="35"/>
  <c r="AY49" i="35"/>
  <c r="AK49" i="35" s="1"/>
  <c r="BO72" i="35"/>
  <c r="BO49" i="35"/>
  <c r="AY32" i="35"/>
  <c r="AK32" i="35" s="1"/>
  <c r="BO57" i="35"/>
  <c r="BO37" i="35"/>
  <c r="BO69" i="35"/>
  <c r="AY7" i="35"/>
  <c r="AK7" i="35" s="1"/>
  <c r="BO48" i="35"/>
  <c r="AY59" i="35"/>
  <c r="AK59" i="35" s="1"/>
  <c r="AY20" i="35"/>
  <c r="AK20" i="35" s="1"/>
  <c r="BA59" i="35"/>
  <c r="AY62" i="35"/>
  <c r="AK62" i="35" s="1"/>
  <c r="AY52" i="35"/>
  <c r="AK52" i="35" s="1"/>
  <c r="AY68" i="35"/>
  <c r="AK68" i="35" s="1"/>
  <c r="AY43" i="35"/>
  <c r="AK43" i="35" s="1"/>
  <c r="AY66" i="35"/>
  <c r="AK66" i="35" s="1"/>
  <c r="AY10" i="35"/>
  <c r="AK10" i="35" s="1"/>
  <c r="DM4" i="35"/>
  <c r="EA4" i="35"/>
  <c r="AM423" i="36"/>
  <c r="AY5" i="35"/>
  <c r="AK5" i="35" s="1"/>
  <c r="AY6" i="35"/>
  <c r="AK6" i="35" s="1"/>
  <c r="AY4" i="35"/>
  <c r="AK4" i="35" s="1"/>
  <c r="DL4" i="35"/>
  <c r="DL65" i="35"/>
  <c r="DN65" i="35"/>
  <c r="DM65" i="35"/>
  <c r="DZ60" i="35"/>
  <c r="EB4" i="35"/>
  <c r="DL68" i="35"/>
  <c r="EB65" i="35"/>
  <c r="EB69" i="35"/>
  <c r="DZ24" i="35"/>
  <c r="DL24" i="35"/>
  <c r="EA28" i="35"/>
  <c r="DN28" i="35"/>
  <c r="DN9" i="35"/>
  <c r="EA9" i="35"/>
  <c r="EB38" i="35"/>
  <c r="DL59" i="35"/>
  <c r="EB68" i="35"/>
  <c r="EA68" i="35"/>
  <c r="DM69" i="35"/>
  <c r="EB70" i="35"/>
  <c r="DM37" i="35"/>
  <c r="EA70" i="35"/>
  <c r="DZ70" i="35"/>
  <c r="DM28" i="35"/>
  <c r="DL28" i="35"/>
  <c r="DM59" i="35"/>
  <c r="DL38" i="35"/>
  <c r="DM38" i="35"/>
  <c r="DN38" i="35"/>
  <c r="DN59" i="35"/>
  <c r="DL29" i="35"/>
  <c r="EB24" i="35"/>
  <c r="EA56" i="35"/>
  <c r="EA24" i="35"/>
  <c r="DZ29" i="35"/>
  <c r="DL56" i="35"/>
  <c r="DN70" i="35"/>
  <c r="DN37" i="35"/>
  <c r="DL37" i="35"/>
  <c r="DL60" i="35"/>
  <c r="DZ38" i="35"/>
  <c r="EA38" i="35"/>
  <c r="EB64" i="35"/>
  <c r="DL69" i="35"/>
  <c r="DZ64" i="35"/>
  <c r="DN69" i="35"/>
  <c r="DN64" i="35"/>
  <c r="DM64" i="35"/>
  <c r="AW256" i="38"/>
  <c r="AW328" i="38" s="1"/>
  <c r="AW400" i="38" s="1"/>
  <c r="DQ18" i="35"/>
  <c r="EE18" i="35"/>
  <c r="DL70" i="35"/>
  <c r="AW310" i="38"/>
  <c r="AW382" i="38" s="1"/>
  <c r="AW454" i="38" s="1"/>
  <c r="EE72" i="35"/>
  <c r="DQ72" i="35"/>
  <c r="AW253" i="38"/>
  <c r="AW325" i="38" s="1"/>
  <c r="AW397" i="38" s="1"/>
  <c r="EE15" i="35"/>
  <c r="DQ15" i="35"/>
  <c r="AW291" i="38"/>
  <c r="AW363" i="38" s="1"/>
  <c r="AW435" i="38" s="1"/>
  <c r="DQ53" i="35"/>
  <c r="EE53" i="35"/>
  <c r="AW278" i="38"/>
  <c r="AW350" i="38" s="1"/>
  <c r="AW422" i="38" s="1"/>
  <c r="EE40" i="35"/>
  <c r="DQ40" i="35"/>
  <c r="AW269" i="38"/>
  <c r="AW341" i="38" s="1"/>
  <c r="AW413" i="38" s="1"/>
  <c r="EE31" i="35"/>
  <c r="DQ31" i="35"/>
  <c r="AW304" i="38"/>
  <c r="AW376" i="38" s="1"/>
  <c r="AW448" i="38" s="1"/>
  <c r="DQ66" i="35"/>
  <c r="EE66" i="35"/>
  <c r="DN24" i="35"/>
  <c r="AW259" i="38"/>
  <c r="AW331" i="38" s="1"/>
  <c r="AW403" i="38" s="1"/>
  <c r="DQ21" i="35"/>
  <c r="EE21" i="35"/>
  <c r="EA65" i="35"/>
  <c r="DM24" i="35"/>
  <c r="DZ65" i="35"/>
  <c r="DZ69" i="35"/>
  <c r="AW277" i="38"/>
  <c r="AW349" i="38" s="1"/>
  <c r="AW421" i="38" s="1"/>
  <c r="EE39" i="35"/>
  <c r="DQ39" i="35"/>
  <c r="EA69" i="35"/>
  <c r="AW284" i="38"/>
  <c r="AW356" i="38" s="1"/>
  <c r="AW428" i="38" s="1"/>
  <c r="DQ46" i="35"/>
  <c r="EE46" i="35"/>
  <c r="EA59" i="35"/>
  <c r="EB60" i="35"/>
  <c r="EB37" i="35"/>
  <c r="AW299" i="38"/>
  <c r="AW371" i="38" s="1"/>
  <c r="AW443" i="38" s="1"/>
  <c r="DQ61" i="35"/>
  <c r="EE61" i="35"/>
  <c r="EB59" i="35"/>
  <c r="EA60" i="35"/>
  <c r="EA37" i="35"/>
  <c r="AW268" i="38"/>
  <c r="AW340" i="38" s="1"/>
  <c r="AW412" i="38" s="1"/>
  <c r="DQ30" i="35"/>
  <c r="EE30" i="35"/>
  <c r="DZ59" i="35"/>
  <c r="DN68" i="35"/>
  <c r="DZ37" i="35"/>
  <c r="DM68" i="35"/>
  <c r="DN29" i="35"/>
  <c r="AW292" i="38"/>
  <c r="AW364" i="38" s="1"/>
  <c r="AW436" i="38" s="1"/>
  <c r="DQ54" i="35"/>
  <c r="DL55" i="35" s="1"/>
  <c r="EE54" i="35"/>
  <c r="AW281" i="38"/>
  <c r="AW353" i="38" s="1"/>
  <c r="AW425" i="38" s="1"/>
  <c r="EE43" i="35"/>
  <c r="DQ43" i="35"/>
  <c r="DN44" i="35" s="1"/>
  <c r="AW263" i="38"/>
  <c r="AW335" i="38" s="1"/>
  <c r="AW407" i="38" s="1"/>
  <c r="DQ25" i="35"/>
  <c r="EE25" i="35"/>
  <c r="DL9" i="35"/>
  <c r="DM29" i="35"/>
  <c r="DZ56" i="35"/>
  <c r="AW286" i="38"/>
  <c r="AW358" i="38" s="1"/>
  <c r="AW430" i="38" s="1"/>
  <c r="EE48" i="35"/>
  <c r="DQ48" i="35"/>
  <c r="AW243" i="38"/>
  <c r="AW315" i="38" s="1"/>
  <c r="AW387" i="38" s="1"/>
  <c r="DQ5" i="35"/>
  <c r="EE5" i="35"/>
  <c r="AW295" i="38"/>
  <c r="AW367" i="38" s="1"/>
  <c r="AW439" i="38" s="1"/>
  <c r="DQ57" i="35"/>
  <c r="EE57" i="35"/>
  <c r="DM9" i="35"/>
  <c r="EB56" i="35"/>
  <c r="AW311" i="38"/>
  <c r="AW383" i="38" s="1"/>
  <c r="AW455" i="38" s="1"/>
  <c r="DQ73" i="35"/>
  <c r="EE73" i="35"/>
  <c r="EB74" i="35" s="1"/>
  <c r="EB28" i="35"/>
  <c r="AW279" i="38"/>
  <c r="AW351" i="38" s="1"/>
  <c r="AW423" i="38" s="1"/>
  <c r="DQ41" i="35"/>
  <c r="DL42" i="35" s="1"/>
  <c r="EE41" i="35"/>
  <c r="AW249" i="38"/>
  <c r="AW321" i="38" s="1"/>
  <c r="AW393" i="38" s="1"/>
  <c r="EE11" i="35"/>
  <c r="EB12" i="35" s="1"/>
  <c r="DQ11" i="35"/>
  <c r="DZ28" i="35"/>
  <c r="DN60" i="35"/>
  <c r="AW300" i="38"/>
  <c r="AW372" i="38" s="1"/>
  <c r="AW444" i="38" s="1"/>
  <c r="DQ62" i="35"/>
  <c r="EE62" i="35"/>
  <c r="DM56" i="35"/>
  <c r="DM60" i="35"/>
  <c r="AW244" i="38"/>
  <c r="AW316" i="38" s="1"/>
  <c r="AW388" i="38" s="1"/>
  <c r="DQ6" i="35"/>
  <c r="EE6" i="35"/>
  <c r="AW264" i="38"/>
  <c r="AW336" i="38" s="1"/>
  <c r="AW408" i="38" s="1"/>
  <c r="DQ26" i="35"/>
  <c r="EE26" i="35"/>
  <c r="DN56" i="35"/>
  <c r="AW309" i="38"/>
  <c r="AW381" i="38" s="1"/>
  <c r="AW453" i="38" s="1"/>
  <c r="EE71" i="35"/>
  <c r="DQ71" i="35"/>
  <c r="AW245" i="38"/>
  <c r="AW317" i="38" s="1"/>
  <c r="AW389" i="38" s="1"/>
  <c r="EE7" i="35"/>
  <c r="DQ7" i="35"/>
  <c r="AW251" i="38"/>
  <c r="AW323" i="38" s="1"/>
  <c r="AW395" i="38" s="1"/>
  <c r="DQ13" i="35"/>
  <c r="EE13" i="35"/>
  <c r="AW257" i="38"/>
  <c r="AW329" i="38" s="1"/>
  <c r="AW401" i="38" s="1"/>
  <c r="EE19" i="35"/>
  <c r="DQ19" i="35"/>
  <c r="DM20" i="35" s="1"/>
  <c r="AW248" i="38"/>
  <c r="AW320" i="38" s="1"/>
  <c r="AW392" i="38" s="1"/>
  <c r="DQ10" i="35"/>
  <c r="EE10" i="35"/>
  <c r="EB29" i="35"/>
  <c r="AW254" i="38"/>
  <c r="AW326" i="38" s="1"/>
  <c r="AW398" i="38" s="1"/>
  <c r="EE16" i="35"/>
  <c r="DQ16" i="35"/>
  <c r="AW289" i="38"/>
  <c r="AW361" i="38" s="1"/>
  <c r="AW433" i="38" s="1"/>
  <c r="EE51" i="35"/>
  <c r="DQ51" i="35"/>
  <c r="AW283" i="38"/>
  <c r="AW355" i="38" s="1"/>
  <c r="AW427" i="38" s="1"/>
  <c r="DQ45" i="35"/>
  <c r="EE45" i="35"/>
  <c r="AW271" i="38"/>
  <c r="AW343" i="38" s="1"/>
  <c r="AW415" i="38" s="1"/>
  <c r="DQ33" i="35"/>
  <c r="EE33" i="35"/>
  <c r="AW270" i="38"/>
  <c r="AW342" i="38" s="1"/>
  <c r="AW414" i="38" s="1"/>
  <c r="EE32" i="35"/>
  <c r="DQ32" i="35"/>
  <c r="EA29" i="35"/>
  <c r="AW288" i="38"/>
  <c r="AW360" i="38" s="1"/>
  <c r="AW432" i="38" s="1"/>
  <c r="DQ50" i="35"/>
  <c r="EE50" i="35"/>
  <c r="DZ9" i="35"/>
  <c r="AW285" i="38"/>
  <c r="AW357" i="38" s="1"/>
  <c r="AW429" i="38" s="1"/>
  <c r="EE47" i="35"/>
  <c r="DQ47" i="35"/>
  <c r="AW272" i="38"/>
  <c r="AW344" i="38" s="1"/>
  <c r="AW416" i="38" s="1"/>
  <c r="DQ34" i="35"/>
  <c r="EE34" i="35"/>
  <c r="AW260" i="38"/>
  <c r="AW332" i="38" s="1"/>
  <c r="AW404" i="38" s="1"/>
  <c r="DQ22" i="35"/>
  <c r="EE22" i="35"/>
  <c r="AW273" i="38"/>
  <c r="AW345" i="38" s="1"/>
  <c r="AW417" i="38" s="1"/>
  <c r="EE35" i="35"/>
  <c r="DQ35" i="35"/>
  <c r="AP427" i="38"/>
  <c r="DO45" i="35"/>
  <c r="DA45" i="35" s="1"/>
  <c r="AP390" i="38"/>
  <c r="EC8" i="35" s="1"/>
  <c r="DC8" i="35" s="1"/>
  <c r="DO8" i="35"/>
  <c r="DA8" i="35" s="1"/>
  <c r="AP433" i="38"/>
  <c r="DO51" i="35"/>
  <c r="DA51" i="35" s="1"/>
  <c r="AP428" i="38"/>
  <c r="DO46" i="35"/>
  <c r="DA46" i="35" s="1"/>
  <c r="AP398" i="38"/>
  <c r="DO16" i="35"/>
  <c r="DA16" i="35" s="1"/>
  <c r="AP448" i="38"/>
  <c r="DO66" i="35"/>
  <c r="DA66" i="35" s="1"/>
  <c r="AP414" i="38"/>
  <c r="DO32" i="35"/>
  <c r="DA32" i="35" s="1"/>
  <c r="AP435" i="38"/>
  <c r="DO53" i="35"/>
  <c r="DA53" i="35" s="1"/>
  <c r="AP430" i="38"/>
  <c r="DO48" i="35"/>
  <c r="DA48" i="35" s="1"/>
  <c r="AP451" i="38"/>
  <c r="EC69" i="35" s="1"/>
  <c r="DC69" i="35" s="1"/>
  <c r="DO69" i="35"/>
  <c r="DA69" i="35" s="1"/>
  <c r="AP452" i="38"/>
  <c r="EC70" i="35" s="1"/>
  <c r="DC70" i="35" s="1"/>
  <c r="DO70" i="35"/>
  <c r="DA70" i="35" s="1"/>
  <c r="AP422" i="38"/>
  <c r="DO40" i="35"/>
  <c r="DA40" i="35" s="1"/>
  <c r="AP450" i="38"/>
  <c r="EC68" i="35" s="1"/>
  <c r="DC68" i="35" s="1"/>
  <c r="DO68" i="35"/>
  <c r="DA68" i="35" s="1"/>
  <c r="AP449" i="38"/>
  <c r="EC67" i="35" s="1"/>
  <c r="DC67" i="35" s="1"/>
  <c r="DO67" i="35"/>
  <c r="DA67" i="35" s="1"/>
  <c r="AP389" i="38"/>
  <c r="DO7" i="35"/>
  <c r="DA7" i="35" s="1"/>
  <c r="AP396" i="38"/>
  <c r="EC14" i="35" s="1"/>
  <c r="DC14" i="35" s="1"/>
  <c r="DO14" i="35"/>
  <c r="DA14" i="35" s="1"/>
  <c r="AP438" i="38"/>
  <c r="EC56" i="35" s="1"/>
  <c r="DC56" i="35" s="1"/>
  <c r="DO56" i="35"/>
  <c r="DA56" i="35" s="1"/>
  <c r="AP447" i="38"/>
  <c r="EC65" i="35" s="1"/>
  <c r="DC65" i="35" s="1"/>
  <c r="DO65" i="35"/>
  <c r="DA65" i="35" s="1"/>
  <c r="AP386" i="38"/>
  <c r="EC4" i="35" s="1"/>
  <c r="DC4" i="35" s="1"/>
  <c r="DO4" i="35"/>
  <c r="DA4" i="35" s="1"/>
  <c r="AP453" i="38"/>
  <c r="DO71" i="35"/>
  <c r="DA71" i="35" s="1"/>
  <c r="AP454" i="38"/>
  <c r="DO72" i="35"/>
  <c r="DA72" i="35" s="1"/>
  <c r="AP387" i="38"/>
  <c r="DO5" i="35"/>
  <c r="DA5" i="35" s="1"/>
  <c r="AP444" i="38"/>
  <c r="DO62" i="35"/>
  <c r="DA62" i="35" s="1"/>
  <c r="AP400" i="38"/>
  <c r="DO18" i="35"/>
  <c r="DA18" i="35" s="1"/>
  <c r="AP407" i="38"/>
  <c r="DO25" i="35"/>
  <c r="DA25" i="35" s="1"/>
  <c r="AP456" i="38"/>
  <c r="EC74" i="35" s="1"/>
  <c r="DC74" i="35" s="1"/>
  <c r="DO74" i="35"/>
  <c r="DA74" i="35" s="1"/>
  <c r="AP416" i="38"/>
  <c r="DO34" i="35"/>
  <c r="DA34" i="35" s="1"/>
  <c r="AP439" i="38"/>
  <c r="DO57" i="35"/>
  <c r="DA57" i="35" s="1"/>
  <c r="AP432" i="38"/>
  <c r="EC50" i="35" s="1"/>
  <c r="DC50" i="35" s="1"/>
  <c r="DO50" i="35"/>
  <c r="DA50" i="35" s="1"/>
  <c r="AP394" i="38"/>
  <c r="EC12" i="35" s="1"/>
  <c r="DC12" i="35" s="1"/>
  <c r="DO12" i="35"/>
  <c r="DA12" i="35" s="1"/>
  <c r="AP405" i="38"/>
  <c r="EC23" i="35" s="1"/>
  <c r="DC23" i="35" s="1"/>
  <c r="DO23" i="35"/>
  <c r="DA23" i="35" s="1"/>
  <c r="AP446" i="38"/>
  <c r="EC64" i="35" s="1"/>
  <c r="DC64" i="35" s="1"/>
  <c r="DO64" i="35"/>
  <c r="DA64" i="35" s="1"/>
  <c r="AP408" i="38"/>
  <c r="DO26" i="35"/>
  <c r="DA26" i="35" s="1"/>
  <c r="AP395" i="38"/>
  <c r="DO13" i="35"/>
  <c r="DA13" i="35" s="1"/>
  <c r="AP421" i="38"/>
  <c r="DO39" i="35"/>
  <c r="DA39" i="35" s="1"/>
  <c r="AP424" i="38"/>
  <c r="EC42" i="35" s="1"/>
  <c r="DC42" i="35" s="1"/>
  <c r="DO42" i="35"/>
  <c r="DA42" i="35" s="1"/>
  <c r="AP437" i="38"/>
  <c r="EC55" i="35" s="1"/>
  <c r="DC55" i="35" s="1"/>
  <c r="DO55" i="35"/>
  <c r="DA55" i="35" s="1"/>
  <c r="AP404" i="38"/>
  <c r="DO22" i="35"/>
  <c r="DA22" i="35" s="1"/>
  <c r="AP403" i="38"/>
  <c r="DO21" i="35"/>
  <c r="DA21" i="35" s="1"/>
  <c r="AP399" i="38"/>
  <c r="EC17" i="35" s="1"/>
  <c r="DC17" i="35" s="1"/>
  <c r="DO17" i="35"/>
  <c r="DA17" i="35" s="1"/>
  <c r="AP402" i="38"/>
  <c r="EC20" i="35" s="1"/>
  <c r="DC20" i="35" s="1"/>
  <c r="DO20" i="35"/>
  <c r="DA20" i="35" s="1"/>
  <c r="AP440" i="38"/>
  <c r="EC58" i="35" s="1"/>
  <c r="DC58" i="35" s="1"/>
  <c r="DO58" i="35"/>
  <c r="DA58" i="35" s="1"/>
  <c r="AP445" i="38"/>
  <c r="EC63" i="35" s="1"/>
  <c r="DC63" i="35" s="1"/>
  <c r="DO63" i="35"/>
  <c r="DA63" i="35" s="1"/>
  <c r="AP436" i="38"/>
  <c r="DO54" i="35"/>
  <c r="DA54" i="35" s="1"/>
  <c r="AP423" i="38"/>
  <c r="DO41" i="35"/>
  <c r="DA41" i="35" s="1"/>
  <c r="AP415" i="38"/>
  <c r="DO33" i="35"/>
  <c r="DA33" i="35" s="1"/>
  <c r="AP418" i="38"/>
  <c r="EC36" i="35" s="1"/>
  <c r="DC36" i="35" s="1"/>
  <c r="DO36" i="35"/>
  <c r="DA36" i="35" s="1"/>
  <c r="AP443" i="38"/>
  <c r="DO61" i="35"/>
  <c r="DA61" i="35" s="1"/>
  <c r="AP406" i="38"/>
  <c r="EC24" i="35" s="1"/>
  <c r="DC24" i="35" s="1"/>
  <c r="DO24" i="35"/>
  <c r="DA24" i="35" s="1"/>
  <c r="AP388" i="38"/>
  <c r="DO6" i="35"/>
  <c r="DA6" i="35" s="1"/>
  <c r="AP391" i="38"/>
  <c r="EC9" i="35" s="1"/>
  <c r="DC9" i="35" s="1"/>
  <c r="DO9" i="35"/>
  <c r="DA9" i="35" s="1"/>
  <c r="AP431" i="38"/>
  <c r="EC49" i="35" s="1"/>
  <c r="DC49" i="35" s="1"/>
  <c r="DO49" i="35"/>
  <c r="DA49" i="35" s="1"/>
  <c r="AP434" i="38"/>
  <c r="EC52" i="35" s="1"/>
  <c r="DC52" i="35" s="1"/>
  <c r="DO52" i="35"/>
  <c r="DA52" i="35" s="1"/>
  <c r="AP410" i="38"/>
  <c r="EC28" i="35" s="1"/>
  <c r="DC28" i="35" s="1"/>
  <c r="DO28" i="35"/>
  <c r="DA28" i="35" s="1"/>
  <c r="AP409" i="38"/>
  <c r="EC27" i="35" s="1"/>
  <c r="DC27" i="35" s="1"/>
  <c r="DO27" i="35"/>
  <c r="DA27" i="35" s="1"/>
  <c r="AP397" i="38"/>
  <c r="DO15" i="35"/>
  <c r="DA15" i="35" s="1"/>
  <c r="AP419" i="38"/>
  <c r="EC37" i="35" s="1"/>
  <c r="DC37" i="35" s="1"/>
  <c r="DO37" i="35"/>
  <c r="DA37" i="35" s="1"/>
  <c r="AP420" i="38"/>
  <c r="EC38" i="35" s="1"/>
  <c r="DC38" i="35" s="1"/>
  <c r="DO38" i="35"/>
  <c r="DA38" i="35" s="1"/>
  <c r="AP392" i="38"/>
  <c r="EC10" i="35" s="1"/>
  <c r="DC10" i="35" s="1"/>
  <c r="DO10" i="35"/>
  <c r="DA10" i="35" s="1"/>
  <c r="AP393" i="38"/>
  <c r="DO11" i="35"/>
  <c r="DA11" i="35" s="1"/>
  <c r="AP401" i="38"/>
  <c r="DO19" i="35"/>
  <c r="DA19" i="35" s="1"/>
  <c r="AP426" i="38"/>
  <c r="EC44" i="35" s="1"/>
  <c r="DC44" i="35" s="1"/>
  <c r="DO44" i="35"/>
  <c r="DA44" i="35" s="1"/>
  <c r="AP425" i="38"/>
  <c r="DO43" i="35"/>
  <c r="DA43" i="35" s="1"/>
  <c r="AP413" i="38"/>
  <c r="DO31" i="35"/>
  <c r="DA31" i="35" s="1"/>
  <c r="AP412" i="38"/>
  <c r="DO30" i="35"/>
  <c r="DA30" i="35" s="1"/>
  <c r="AP411" i="38"/>
  <c r="EC29" i="35" s="1"/>
  <c r="DC29" i="35" s="1"/>
  <c r="DO29" i="35"/>
  <c r="DA29" i="35" s="1"/>
  <c r="AP455" i="38"/>
  <c r="DO73" i="35"/>
  <c r="DA73" i="35" s="1"/>
  <c r="AP417" i="38"/>
  <c r="DO35" i="35"/>
  <c r="DA35" i="35" s="1"/>
  <c r="AP442" i="38"/>
  <c r="EC60" i="35" s="1"/>
  <c r="DC60" i="35" s="1"/>
  <c r="DO60" i="35"/>
  <c r="DA60" i="35" s="1"/>
  <c r="AP441" i="38"/>
  <c r="EC59" i="35" s="1"/>
  <c r="DC59" i="35" s="1"/>
  <c r="DO59" i="35"/>
  <c r="DA59" i="35" s="1"/>
  <c r="AP429" i="38"/>
  <c r="DO47" i="35"/>
  <c r="DA47" i="35" s="1"/>
  <c r="AM403" i="36"/>
  <c r="AM390" i="36"/>
  <c r="AM389" i="36"/>
  <c r="BA15" i="35"/>
  <c r="BO58" i="35"/>
  <c r="BO15" i="35"/>
  <c r="BA47" i="35"/>
  <c r="BO42" i="35"/>
  <c r="BO11" i="35"/>
  <c r="BA23" i="35"/>
  <c r="BO66" i="35"/>
  <c r="BA42" i="35"/>
  <c r="BO23" i="35"/>
  <c r="BA16" i="35"/>
  <c r="BA37" i="35"/>
  <c r="BO16" i="35"/>
  <c r="BO17" i="35"/>
  <c r="BO47" i="35"/>
  <c r="BA48" i="35"/>
  <c r="BA69" i="35"/>
  <c r="BA24" i="35"/>
  <c r="BA49" i="35"/>
  <c r="BO24" i="35"/>
  <c r="BA7" i="35"/>
  <c r="BO14" i="35"/>
  <c r="BO34" i="35"/>
  <c r="BA14" i="35"/>
  <c r="BA56" i="35"/>
  <c r="BA34" i="35"/>
  <c r="BO54" i="35"/>
  <c r="BL54" i="35" s="1"/>
  <c r="BO56" i="35"/>
  <c r="BO25" i="35"/>
  <c r="BO46" i="35"/>
  <c r="BO9" i="35"/>
  <c r="BA25" i="35"/>
  <c r="BA46" i="35"/>
  <c r="BO22" i="35"/>
  <c r="BA9" i="35"/>
  <c r="BO67" i="35"/>
  <c r="BA6" i="35"/>
  <c r="BO6" i="35"/>
  <c r="BA22" i="35"/>
  <c r="BA67" i="35"/>
  <c r="BA57" i="35"/>
  <c r="BO39" i="35"/>
  <c r="BA39" i="35"/>
  <c r="BO31" i="35"/>
  <c r="BA45" i="35"/>
  <c r="BA31" i="35"/>
  <c r="BO45" i="35"/>
  <c r="BO62" i="35"/>
  <c r="BA33" i="35"/>
  <c r="BO26" i="35"/>
  <c r="BA41" i="35"/>
  <c r="BA26" i="35"/>
  <c r="BO21" i="35"/>
  <c r="BO5" i="35"/>
  <c r="BA5" i="35"/>
  <c r="BA65" i="35"/>
  <c r="BO41" i="35"/>
  <c r="BO74" i="35"/>
  <c r="BA73" i="35"/>
  <c r="BA53" i="35"/>
  <c r="BO13" i="35"/>
  <c r="BO73" i="35"/>
  <c r="BA32" i="35"/>
  <c r="BA13" i="35"/>
  <c r="BA40" i="35"/>
  <c r="BA8" i="35"/>
  <c r="BO40" i="35"/>
  <c r="BO29" i="35"/>
  <c r="BA64" i="35"/>
  <c r="BO18" i="35"/>
  <c r="BA29" i="35"/>
  <c r="BO64" i="35"/>
  <c r="BA72" i="35"/>
  <c r="BA18" i="35"/>
  <c r="BO59" i="35"/>
  <c r="BA61" i="35"/>
  <c r="BO30" i="35"/>
  <c r="BO50" i="35"/>
  <c r="BA4" i="35"/>
  <c r="BO4" i="35"/>
  <c r="BO61" i="35"/>
  <c r="BA30" i="35"/>
  <c r="BO38" i="35"/>
  <c r="BA50" i="35"/>
  <c r="BA11" i="35"/>
  <c r="BA38" i="35"/>
  <c r="AM452" i="36"/>
  <c r="AM410" i="36"/>
  <c r="CG5" i="35"/>
  <c r="BS5" i="35" s="1"/>
  <c r="CG6" i="35"/>
  <c r="BS6" i="35" s="1"/>
  <c r="AM400" i="36"/>
  <c r="AM420" i="37"/>
  <c r="CU38" i="35" s="1"/>
  <c r="BU38" i="35" s="1"/>
  <c r="AM411" i="36"/>
  <c r="AM398" i="36"/>
  <c r="AM435" i="36"/>
  <c r="CF42" i="35"/>
  <c r="CS14" i="35"/>
  <c r="CF12" i="35"/>
  <c r="CE26" i="35"/>
  <c r="CT26" i="35"/>
  <c r="CE23" i="35"/>
  <c r="CS23" i="35"/>
  <c r="CT12" i="35"/>
  <c r="CF14" i="35"/>
  <c r="AM431" i="36"/>
  <c r="AM414" i="36"/>
  <c r="AM450" i="36"/>
  <c r="AM439" i="36"/>
  <c r="AM392" i="36"/>
  <c r="AM429" i="36"/>
  <c r="AM436" i="36"/>
  <c r="AM396" i="36"/>
  <c r="AM427" i="36"/>
  <c r="AM445" i="36"/>
  <c r="AM395" i="36"/>
  <c r="AM419" i="36"/>
  <c r="AM444" i="36"/>
  <c r="AM454" i="36"/>
  <c r="AM388" i="36"/>
  <c r="AM448" i="36"/>
  <c r="AM404" i="36"/>
  <c r="AM405" i="36"/>
  <c r="AM413" i="36"/>
  <c r="AM418" i="36"/>
  <c r="AM421" i="36"/>
  <c r="AM424" i="36"/>
  <c r="AM415" i="36"/>
  <c r="CE35" i="35"/>
  <c r="AM397" i="36"/>
  <c r="AM408" i="36"/>
  <c r="AM438" i="36"/>
  <c r="AM420" i="36"/>
  <c r="CG34" i="35"/>
  <c r="BS34" i="35" s="1"/>
  <c r="CG73" i="35"/>
  <c r="BS73" i="35" s="1"/>
  <c r="CG67" i="35"/>
  <c r="BS67" i="35" s="1"/>
  <c r="CG55" i="35"/>
  <c r="BS55" i="35" s="1"/>
  <c r="CG17" i="35"/>
  <c r="BS17" i="35" s="1"/>
  <c r="CG33" i="35"/>
  <c r="BS33" i="35" s="1"/>
  <c r="CG12" i="35"/>
  <c r="BS12" i="35" s="1"/>
  <c r="CG42" i="35"/>
  <c r="BS42" i="35" s="1"/>
  <c r="CG59" i="35"/>
  <c r="BS59" i="35" s="1"/>
  <c r="CG43" i="35"/>
  <c r="BS43" i="35" s="1"/>
  <c r="CG14" i="35"/>
  <c r="BS14" i="35" s="1"/>
  <c r="CU47" i="35"/>
  <c r="BU47" i="35" s="1"/>
  <c r="CG53" i="35"/>
  <c r="BS53" i="35" s="1"/>
  <c r="CG58" i="35"/>
  <c r="BS58" i="35" s="1"/>
  <c r="CG50" i="35"/>
  <c r="BS50" i="35" s="1"/>
  <c r="CG49" i="35"/>
  <c r="BS49" i="35" s="1"/>
  <c r="CG20" i="35"/>
  <c r="BS20" i="35" s="1"/>
  <c r="CG26" i="35"/>
  <c r="BS26" i="35" s="1"/>
  <c r="CG22" i="35"/>
  <c r="BS22" i="35" s="1"/>
  <c r="CG11" i="35"/>
  <c r="BS11" i="35" s="1"/>
  <c r="CG74" i="35"/>
  <c r="BS74" i="35" s="1"/>
  <c r="CG51" i="35"/>
  <c r="BS51" i="35" s="1"/>
  <c r="CG28" i="35"/>
  <c r="BS28" i="35" s="1"/>
  <c r="CG24" i="35"/>
  <c r="BS24" i="35" s="1"/>
  <c r="CG44" i="35"/>
  <c r="BS44" i="35" s="1"/>
  <c r="CD56" i="35"/>
  <c r="CF51" i="35"/>
  <c r="AM416" i="36"/>
  <c r="AM455" i="36"/>
  <c r="AM440" i="36"/>
  <c r="AM456" i="37"/>
  <c r="CU74" i="35" s="1"/>
  <c r="BU74" i="35" s="1"/>
  <c r="CD51" i="35"/>
  <c r="AM409" i="36"/>
  <c r="AM387" i="36"/>
  <c r="AM412" i="36"/>
  <c r="AM435" i="37"/>
  <c r="CU53" i="35" s="1"/>
  <c r="BU53" i="35" s="1"/>
  <c r="AM399" i="37"/>
  <c r="CU17" i="35" s="1"/>
  <c r="BU17" i="35" s="1"/>
  <c r="AM442" i="37"/>
  <c r="CU60" i="35" s="1"/>
  <c r="BU60" i="35" s="1"/>
  <c r="AM393" i="37"/>
  <c r="CU11" i="35" s="1"/>
  <c r="BU11" i="35" s="1"/>
  <c r="AM433" i="37"/>
  <c r="CU51" i="35" s="1"/>
  <c r="BU51" i="35" s="1"/>
  <c r="CF56" i="35"/>
  <c r="CG57" i="35"/>
  <c r="BS57" i="35" s="1"/>
  <c r="CG19" i="35"/>
  <c r="BS19" i="35" s="1"/>
  <c r="CG56" i="35"/>
  <c r="BS56" i="35" s="1"/>
  <c r="CG10" i="35"/>
  <c r="BS10" i="35" s="1"/>
  <c r="CG52" i="35"/>
  <c r="BS52" i="35" s="1"/>
  <c r="CG23" i="35"/>
  <c r="BS23" i="35" s="1"/>
  <c r="CG66" i="35"/>
  <c r="BS66" i="35" s="1"/>
  <c r="CG65" i="35"/>
  <c r="BS65" i="35" s="1"/>
  <c r="CG35" i="35"/>
  <c r="BS35" i="35" s="1"/>
  <c r="CG31" i="35"/>
  <c r="BS31" i="35" s="1"/>
  <c r="CG25" i="35"/>
  <c r="BS25" i="35" s="1"/>
  <c r="CG71" i="35"/>
  <c r="BS71" i="35" s="1"/>
  <c r="CG41" i="35"/>
  <c r="BS41" i="35" s="1"/>
  <c r="CG70" i="35"/>
  <c r="BS70" i="35" s="1"/>
  <c r="CG62" i="35"/>
  <c r="BS62" i="35" s="1"/>
  <c r="CG32" i="35"/>
  <c r="BS32" i="35" s="1"/>
  <c r="CG13" i="35"/>
  <c r="BS13" i="35" s="1"/>
  <c r="CG45" i="35"/>
  <c r="BS45" i="35" s="1"/>
  <c r="CG47" i="35"/>
  <c r="BS47" i="35" s="1"/>
  <c r="CG68" i="35"/>
  <c r="BS68" i="35" s="1"/>
  <c r="AM441" i="36"/>
  <c r="AM425" i="36"/>
  <c r="AM402" i="36"/>
  <c r="AM407" i="36"/>
  <c r="AM451" i="36"/>
  <c r="AM456" i="36"/>
  <c r="AM428" i="36"/>
  <c r="AM399" i="36"/>
  <c r="AM386" i="36"/>
  <c r="AM453" i="36"/>
  <c r="AM417" i="36"/>
  <c r="AM393" i="36"/>
  <c r="AM391" i="36"/>
  <c r="AM432" i="36"/>
  <c r="AY50" i="35"/>
  <c r="AK50" i="35" s="1"/>
  <c r="AM406" i="36"/>
  <c r="AY24" i="35"/>
  <c r="AK24" i="35" s="1"/>
  <c r="AM446" i="36"/>
  <c r="AY64" i="35"/>
  <c r="AK64" i="35" s="1"/>
  <c r="AM447" i="36"/>
  <c r="AY65" i="35"/>
  <c r="AK65" i="35" s="1"/>
  <c r="AY60" i="35"/>
  <c r="AK60" i="35" s="1"/>
  <c r="AY44" i="35"/>
  <c r="AK44" i="35" s="1"/>
  <c r="AM449" i="36"/>
  <c r="AY67" i="35"/>
  <c r="AK67" i="35" s="1"/>
  <c r="AM422" i="36"/>
  <c r="AY40" i="35"/>
  <c r="AK40" i="35" s="1"/>
  <c r="AM430" i="36"/>
  <c r="AY48" i="35"/>
  <c r="AK48" i="35" s="1"/>
  <c r="AY51" i="35"/>
  <c r="AK51" i="35" s="1"/>
  <c r="AY55" i="35"/>
  <c r="AK55" i="35" s="1"/>
  <c r="AY19" i="35"/>
  <c r="AK19" i="35" s="1"/>
  <c r="AY12" i="35"/>
  <c r="AK12" i="35" s="1"/>
  <c r="AM443" i="36"/>
  <c r="AY61" i="35"/>
  <c r="AK61" i="35" s="1"/>
  <c r="CD24" i="35"/>
  <c r="CE24" i="35"/>
  <c r="CD35" i="35"/>
  <c r="CF35" i="35"/>
  <c r="CF24" i="35"/>
  <c r="CE25" i="35"/>
  <c r="CF25" i="35"/>
  <c r="CE51" i="35"/>
  <c r="CE56" i="35"/>
  <c r="CD25" i="35"/>
  <c r="AW229" i="37"/>
  <c r="CG63" i="35"/>
  <c r="BS63" i="35" s="1"/>
  <c r="AW244" i="36"/>
  <c r="AW316" i="36" s="1"/>
  <c r="AW388" i="36" s="1"/>
  <c r="AW306" i="36"/>
  <c r="AW378" i="36" s="1"/>
  <c r="AW450" i="36" s="1"/>
  <c r="AW238" i="37"/>
  <c r="CG72" i="35"/>
  <c r="BS72" i="35" s="1"/>
  <c r="AW286" i="36"/>
  <c r="AW358" i="36" s="1"/>
  <c r="AW430" i="36" s="1"/>
  <c r="AW297" i="36"/>
  <c r="AW369" i="36" s="1"/>
  <c r="AW441" i="36" s="1"/>
  <c r="AW206" i="37"/>
  <c r="CG40" i="35"/>
  <c r="BS40" i="35" s="1"/>
  <c r="AW270" i="36"/>
  <c r="AW342" i="36" s="1"/>
  <c r="AW414" i="36" s="1"/>
  <c r="AW246" i="36"/>
  <c r="AW318" i="36" s="1"/>
  <c r="AW390" i="36" s="1"/>
  <c r="AW173" i="37"/>
  <c r="CG7" i="35"/>
  <c r="BS7" i="35" s="1"/>
  <c r="AW227" i="37"/>
  <c r="CG61" i="35"/>
  <c r="BS61" i="35" s="1"/>
  <c r="AW230" i="37"/>
  <c r="CG64" i="35"/>
  <c r="BS64" i="35" s="1"/>
  <c r="AW212" i="37"/>
  <c r="CG46" i="35"/>
  <c r="BS46" i="35" s="1"/>
  <c r="AW303" i="36"/>
  <c r="AW375" i="36" s="1"/>
  <c r="AW447" i="36" s="1"/>
  <c r="AW259" i="36"/>
  <c r="AW331" i="36" s="1"/>
  <c r="AW403" i="36" s="1"/>
  <c r="AW187" i="37"/>
  <c r="CG21" i="35"/>
  <c r="BS21" i="35" s="1"/>
  <c r="AW214" i="37"/>
  <c r="CG48" i="35"/>
  <c r="BS48" i="35" s="1"/>
  <c r="AW182" i="37"/>
  <c r="CG16" i="35"/>
  <c r="BS16" i="35" s="1"/>
  <c r="AW281" i="36"/>
  <c r="AW353" i="36" s="1"/>
  <c r="AW425" i="36" s="1"/>
  <c r="AW248" i="36"/>
  <c r="AW320" i="36" s="1"/>
  <c r="AW392" i="36" s="1"/>
  <c r="AW290" i="36"/>
  <c r="AW362" i="36" s="1"/>
  <c r="AW434" i="36" s="1"/>
  <c r="AW184" i="37"/>
  <c r="CG18" i="35"/>
  <c r="BS18" i="35" s="1"/>
  <c r="AW170" i="37"/>
  <c r="AW312" i="36"/>
  <c r="AW384" i="36" s="1"/>
  <c r="AW456" i="36" s="1"/>
  <c r="AW205" i="37"/>
  <c r="CG39" i="35"/>
  <c r="BS39" i="35" s="1"/>
  <c r="AW296" i="36"/>
  <c r="AW368" i="36" s="1"/>
  <c r="AW440" i="36" s="1"/>
  <c r="AW310" i="36"/>
  <c r="AW382" i="36" s="1"/>
  <c r="AW454" i="36" s="1"/>
  <c r="AW292" i="36"/>
  <c r="AW364" i="36" s="1"/>
  <c r="AW436" i="36" s="1"/>
  <c r="AW203" i="37"/>
  <c r="CG37" i="35"/>
  <c r="BS37" i="35" s="1"/>
  <c r="AW266" i="36"/>
  <c r="AW338" i="36" s="1"/>
  <c r="AW410" i="36" s="1"/>
  <c r="AW220" i="37"/>
  <c r="CG54" i="35"/>
  <c r="BS54" i="35" s="1"/>
  <c r="AW287" i="36"/>
  <c r="AW359" i="36" s="1"/>
  <c r="AW431" i="36" s="1"/>
  <c r="AW307" i="36"/>
  <c r="AW379" i="36" s="1"/>
  <c r="AW451" i="36" s="1"/>
  <c r="AW258" i="36"/>
  <c r="AW330" i="36" s="1"/>
  <c r="AW402" i="36" s="1"/>
  <c r="AW298" i="36"/>
  <c r="AW370" i="36" s="1"/>
  <c r="AW442" i="36" s="1"/>
  <c r="AW195" i="37"/>
  <c r="CG29" i="35"/>
  <c r="BS29" i="35" s="1"/>
  <c r="AW202" i="37"/>
  <c r="CG36" i="35"/>
  <c r="BS36" i="35" s="1"/>
  <c r="AW193" i="37"/>
  <c r="CG27" i="35"/>
  <c r="BS27" i="35" s="1"/>
  <c r="AW271" i="36"/>
  <c r="AW343" i="36" s="1"/>
  <c r="AW415" i="36" s="1"/>
  <c r="AW196" i="37"/>
  <c r="CG30" i="35"/>
  <c r="BS30" i="35" s="1"/>
  <c r="AW235" i="37"/>
  <c r="CG69" i="35"/>
  <c r="BS69" i="35" s="1"/>
  <c r="AW255" i="36"/>
  <c r="AW327" i="36" s="1"/>
  <c r="AW399" i="36" s="1"/>
  <c r="AW275" i="36"/>
  <c r="AW347" i="36" s="1"/>
  <c r="AW419" i="36" s="1"/>
  <c r="AW175" i="37"/>
  <c r="CG9" i="35"/>
  <c r="BS9" i="35" s="1"/>
  <c r="AW309" i="36"/>
  <c r="AW381" i="36" s="1"/>
  <c r="AW453" i="36" s="1"/>
  <c r="AW245" i="36"/>
  <c r="AW317" i="36" s="1"/>
  <c r="AW389" i="36" s="1"/>
  <c r="AW282" i="36"/>
  <c r="AW354" i="36" s="1"/>
  <c r="AW426" i="36" s="1"/>
  <c r="AW295" i="36"/>
  <c r="AW367" i="36" s="1"/>
  <c r="AW439" i="36" s="1"/>
  <c r="AW291" i="36"/>
  <c r="AW363" i="36" s="1"/>
  <c r="AW435" i="36" s="1"/>
  <c r="AW304" i="36"/>
  <c r="AW376" i="36" s="1"/>
  <c r="AW448" i="36" s="1"/>
  <c r="AW300" i="36"/>
  <c r="AW372" i="36" s="1"/>
  <c r="AW444" i="36" s="1"/>
  <c r="AW181" i="37"/>
  <c r="CG15" i="35"/>
  <c r="BS15" i="35" s="1"/>
  <c r="AW174" i="37"/>
  <c r="CG8" i="35"/>
  <c r="BS8" i="35" s="1"/>
  <c r="AX244" i="36"/>
  <c r="AX316" i="36" s="1"/>
  <c r="AX388" i="36" s="1"/>
  <c r="AX298" i="36"/>
  <c r="AX370" i="36" s="1"/>
  <c r="AX442" i="36" s="1"/>
  <c r="BO60" i="35"/>
  <c r="BA60" i="35"/>
  <c r="AX248" i="36"/>
  <c r="AX320" i="36" s="1"/>
  <c r="AX392" i="36" s="1"/>
  <c r="BA10" i="35"/>
  <c r="BO10" i="35"/>
  <c r="AX306" i="36"/>
  <c r="AX378" i="36" s="1"/>
  <c r="AX450" i="36" s="1"/>
  <c r="BO68" i="35"/>
  <c r="BA68" i="35"/>
  <c r="AX308" i="36"/>
  <c r="AX380" i="36" s="1"/>
  <c r="AX452" i="36" s="1"/>
  <c r="BA70" i="35"/>
  <c r="BO70" i="35"/>
  <c r="AX282" i="36"/>
  <c r="AX354" i="36" s="1"/>
  <c r="AX426" i="36" s="1"/>
  <c r="BO44" i="35"/>
  <c r="BA44" i="35"/>
  <c r="AX281" i="36"/>
  <c r="AX353" i="36" s="1"/>
  <c r="AX425" i="36" s="1"/>
  <c r="BA43" i="35"/>
  <c r="BO43" i="35"/>
  <c r="AX273" i="36"/>
  <c r="AX345" i="36" s="1"/>
  <c r="AX417" i="36" s="1"/>
  <c r="BA35" i="35"/>
  <c r="BO35" i="35"/>
  <c r="AX290" i="36"/>
  <c r="AX362" i="36" s="1"/>
  <c r="AX434" i="36" s="1"/>
  <c r="BO52" i="35"/>
  <c r="BJ53" i="35" s="1"/>
  <c r="BA52" i="35"/>
  <c r="AX289" i="36"/>
  <c r="AX361" i="36" s="1"/>
  <c r="AX433" i="36" s="1"/>
  <c r="BA51" i="35"/>
  <c r="BO51" i="35"/>
  <c r="AX266" i="36"/>
  <c r="AX338" i="36" s="1"/>
  <c r="AX410" i="36" s="1"/>
  <c r="BO28" i="35"/>
  <c r="BA28" i="35"/>
  <c r="AX293" i="36"/>
  <c r="AX365" i="36" s="1"/>
  <c r="AX437" i="36" s="1"/>
  <c r="BA55" i="35"/>
  <c r="BO55" i="35"/>
  <c r="AX274" i="36"/>
  <c r="AX346" i="36" s="1"/>
  <c r="AX418" i="36" s="1"/>
  <c r="BO36" i="35"/>
  <c r="BA36" i="35"/>
  <c r="AX301" i="36"/>
  <c r="AX373" i="36" s="1"/>
  <c r="AX445" i="36" s="1"/>
  <c r="BA63" i="35"/>
  <c r="BO63" i="35"/>
  <c r="AX257" i="36"/>
  <c r="AX329" i="36" s="1"/>
  <c r="AX401" i="36" s="1"/>
  <c r="BO19" i="35"/>
  <c r="BA19" i="35"/>
  <c r="AX265" i="36"/>
  <c r="AX337" i="36" s="1"/>
  <c r="AX409" i="36" s="1"/>
  <c r="BO27" i="35"/>
  <c r="BA27" i="35"/>
  <c r="AX309" i="36"/>
  <c r="AX381" i="36" s="1"/>
  <c r="AX453" i="36" s="1"/>
  <c r="BA71" i="35"/>
  <c r="BO71" i="35"/>
  <c r="AX258" i="36"/>
  <c r="AX330" i="36" s="1"/>
  <c r="AX402" i="36" s="1"/>
  <c r="BO20" i="35"/>
  <c r="BA20" i="35"/>
  <c r="AX250" i="36"/>
  <c r="AX322" i="36" s="1"/>
  <c r="AX394" i="36" s="1"/>
  <c r="BO12" i="35"/>
  <c r="BA12" i="35"/>
  <c r="AW285" i="11"/>
  <c r="AW357" i="11" s="1"/>
  <c r="AW429" i="11" s="1"/>
  <c r="AE47" i="35" s="1"/>
  <c r="E47" i="35" s="1"/>
  <c r="S47" i="35"/>
  <c r="AG47" i="35"/>
  <c r="AW309" i="11"/>
  <c r="AW381" i="11" s="1"/>
  <c r="AW453" i="11" s="1"/>
  <c r="AE71" i="35" s="1"/>
  <c r="E71" i="35" s="1"/>
  <c r="AG71" i="35"/>
  <c r="S71" i="35"/>
  <c r="AW243" i="11"/>
  <c r="AW315" i="11" s="1"/>
  <c r="AW387" i="11" s="1"/>
  <c r="AE5" i="35" s="1"/>
  <c r="E5" i="35" s="1"/>
  <c r="S5" i="35"/>
  <c r="AG5" i="35"/>
  <c r="AW250" i="11"/>
  <c r="AW322" i="11" s="1"/>
  <c r="AW394" i="11" s="1"/>
  <c r="AE12" i="35" s="1"/>
  <c r="E12" i="35" s="1"/>
  <c r="AG12" i="35"/>
  <c r="S12" i="35"/>
  <c r="AW264" i="11"/>
  <c r="AW336" i="11" s="1"/>
  <c r="AW408" i="11" s="1"/>
  <c r="AE26" i="35" s="1"/>
  <c r="E26" i="35" s="1"/>
  <c r="AG26" i="35"/>
  <c r="S26" i="35"/>
  <c r="AW301" i="11"/>
  <c r="AW373" i="11" s="1"/>
  <c r="AW445" i="11" s="1"/>
  <c r="AE63" i="35" s="1"/>
  <c r="E63" i="35" s="1"/>
  <c r="AG63" i="35"/>
  <c r="S63" i="35"/>
  <c r="AW287" i="11"/>
  <c r="AW359" i="11" s="1"/>
  <c r="AW431" i="11" s="1"/>
  <c r="AE49" i="35" s="1"/>
  <c r="E49" i="35" s="1"/>
  <c r="S49" i="35"/>
  <c r="AG49" i="35"/>
  <c r="AW279" i="11"/>
  <c r="AW351" i="11" s="1"/>
  <c r="AW423" i="11" s="1"/>
  <c r="AE41" i="35" s="1"/>
  <c r="E41" i="35" s="1"/>
  <c r="AG41" i="35"/>
  <c r="S41" i="35"/>
  <c r="AW289" i="11"/>
  <c r="AW361" i="11" s="1"/>
  <c r="AW433" i="11" s="1"/>
  <c r="AE51" i="35" s="1"/>
  <c r="E51" i="35" s="1"/>
  <c r="AG51" i="35"/>
  <c r="S51" i="35"/>
  <c r="AW283" i="11"/>
  <c r="AW355" i="11" s="1"/>
  <c r="AW427" i="11" s="1"/>
  <c r="AE45" i="35" s="1"/>
  <c r="E45" i="35" s="1"/>
  <c r="AG45" i="35"/>
  <c r="S45" i="35"/>
  <c r="AW293" i="11"/>
  <c r="AW365" i="11" s="1"/>
  <c r="AW437" i="11" s="1"/>
  <c r="AE55" i="35" s="1"/>
  <c r="E55" i="35" s="1"/>
  <c r="AG55" i="35"/>
  <c r="S55" i="35"/>
  <c r="AW298" i="11"/>
  <c r="AW370" i="11" s="1"/>
  <c r="AW442" i="11" s="1"/>
  <c r="AE60" i="35" s="1"/>
  <c r="E60" i="35" s="1"/>
  <c r="S60" i="35"/>
  <c r="AG60" i="35"/>
  <c r="AW269" i="11"/>
  <c r="AW341" i="11" s="1"/>
  <c r="AW413" i="11" s="1"/>
  <c r="AE31" i="35" s="1"/>
  <c r="E31" i="35" s="1"/>
  <c r="S31" i="35"/>
  <c r="AG31" i="35"/>
  <c r="AW275" i="11"/>
  <c r="AW347" i="11" s="1"/>
  <c r="AW419" i="11" s="1"/>
  <c r="AE37" i="35" s="1"/>
  <c r="E37" i="35" s="1"/>
  <c r="AG37" i="35"/>
  <c r="S37" i="35"/>
  <c r="AW258" i="11"/>
  <c r="AW330" i="11" s="1"/>
  <c r="AW402" i="11" s="1"/>
  <c r="AE20" i="35" s="1"/>
  <c r="E20" i="35" s="1"/>
  <c r="S20" i="35"/>
  <c r="AG20" i="35"/>
  <c r="AW261" i="11"/>
  <c r="AW333" i="11" s="1"/>
  <c r="AW405" i="11" s="1"/>
  <c r="AE23" i="35" s="1"/>
  <c r="E23" i="35" s="1"/>
  <c r="AG23" i="35"/>
  <c r="S23" i="35"/>
  <c r="AW312" i="11"/>
  <c r="AW384" i="11" s="1"/>
  <c r="AW456" i="11" s="1"/>
  <c r="AE74" i="35" s="1"/>
  <c r="E74" i="35" s="1"/>
  <c r="AG74" i="35"/>
  <c r="S74" i="35"/>
  <c r="AW306" i="11"/>
  <c r="AW378" i="11" s="1"/>
  <c r="AW450" i="11" s="1"/>
  <c r="AE68" i="35" s="1"/>
  <c r="E68" i="35" s="1"/>
  <c r="S68" i="35"/>
  <c r="AG68" i="35"/>
  <c r="AW268" i="11"/>
  <c r="AW340" i="11" s="1"/>
  <c r="AW412" i="11" s="1"/>
  <c r="AE30" i="35" s="1"/>
  <c r="E30" i="35" s="1"/>
  <c r="S30" i="35"/>
  <c r="AG30" i="35"/>
  <c r="AW254" i="11"/>
  <c r="AW326" i="11" s="1"/>
  <c r="AW398" i="11" s="1"/>
  <c r="AE16" i="35" s="1"/>
  <c r="E16" i="35" s="1"/>
  <c r="S16" i="35"/>
  <c r="AG16" i="35"/>
  <c r="AW295" i="11"/>
  <c r="AW367" i="11" s="1"/>
  <c r="AW439" i="11" s="1"/>
  <c r="AE57" i="35" s="1"/>
  <c r="E57" i="35" s="1"/>
  <c r="AG57" i="35"/>
  <c r="S57" i="35"/>
  <c r="AW284" i="11"/>
  <c r="AW356" i="11" s="1"/>
  <c r="AW428" i="11" s="1"/>
  <c r="AE46" i="35" s="1"/>
  <c r="E46" i="35" s="1"/>
  <c r="AG46" i="35"/>
  <c r="S46" i="35"/>
  <c r="AW277" i="11"/>
  <c r="AW349" i="11" s="1"/>
  <c r="AW421" i="11" s="1"/>
  <c r="AE39" i="35" s="1"/>
  <c r="E39" i="35" s="1"/>
  <c r="AG39" i="35"/>
  <c r="S39" i="35"/>
  <c r="AW311" i="11"/>
  <c r="AW383" i="11" s="1"/>
  <c r="AW455" i="11" s="1"/>
  <c r="AE73" i="35" s="1"/>
  <c r="E73" i="35" s="1"/>
  <c r="S73" i="35"/>
  <c r="AG73" i="35"/>
  <c r="AW308" i="11"/>
  <c r="AW380" i="11" s="1"/>
  <c r="AW452" i="11" s="1"/>
  <c r="AE70" i="35" s="1"/>
  <c r="E70" i="35" s="1"/>
  <c r="AG70" i="35"/>
  <c r="S70" i="35"/>
  <c r="AW263" i="11"/>
  <c r="AW335" i="11" s="1"/>
  <c r="AW407" i="11" s="1"/>
  <c r="AE25" i="35" s="1"/>
  <c r="E25" i="35" s="1"/>
  <c r="S25" i="35"/>
  <c r="AG25" i="35"/>
  <c r="AW294" i="11"/>
  <c r="AW366" i="11" s="1"/>
  <c r="AW438" i="11" s="1"/>
  <c r="AE56" i="35" s="1"/>
  <c r="E56" i="35" s="1"/>
  <c r="S56" i="35"/>
  <c r="AG56" i="35"/>
  <c r="AW302" i="11"/>
  <c r="AW374" i="11" s="1"/>
  <c r="AW446" i="11" s="1"/>
  <c r="AE64" i="35" s="1"/>
  <c r="E64" i="35" s="1"/>
  <c r="AG64" i="35"/>
  <c r="S64" i="35"/>
  <c r="AW259" i="11"/>
  <c r="AW331" i="11" s="1"/>
  <c r="AW403" i="11" s="1"/>
  <c r="AE21" i="35" s="1"/>
  <c r="E21" i="35" s="1"/>
  <c r="AG21" i="35"/>
  <c r="S21" i="35"/>
  <c r="AW248" i="11"/>
  <c r="AW320" i="11" s="1"/>
  <c r="AW392" i="11" s="1"/>
  <c r="AE10" i="35" s="1"/>
  <c r="E10" i="35" s="1"/>
  <c r="S10" i="35"/>
  <c r="AG10" i="35"/>
  <c r="AW249" i="11"/>
  <c r="AW321" i="11" s="1"/>
  <c r="AW393" i="11" s="1"/>
  <c r="AE11" i="35" s="1"/>
  <c r="E11" i="35" s="1"/>
  <c r="AG11" i="35"/>
  <c r="S11" i="35"/>
  <c r="AW307" i="11"/>
  <c r="AW379" i="11" s="1"/>
  <c r="AW451" i="11" s="1"/>
  <c r="AE69" i="35" s="1"/>
  <c r="E69" i="35" s="1"/>
  <c r="AG69" i="35"/>
  <c r="S69" i="35"/>
  <c r="AW253" i="11"/>
  <c r="AW325" i="11" s="1"/>
  <c r="AW397" i="11" s="1"/>
  <c r="AE15" i="35" s="1"/>
  <c r="E15" i="35" s="1"/>
  <c r="S15" i="35"/>
  <c r="AG15" i="35"/>
  <c r="AW290" i="11"/>
  <c r="AW362" i="11" s="1"/>
  <c r="AW434" i="11" s="1"/>
  <c r="AE52" i="35" s="1"/>
  <c r="E52" i="35" s="1"/>
  <c r="AG52" i="35"/>
  <c r="S52" i="35"/>
  <c r="AW255" i="11"/>
  <c r="AW327" i="11" s="1"/>
  <c r="AW399" i="11" s="1"/>
  <c r="AE17" i="35" s="1"/>
  <c r="E17" i="35" s="1"/>
  <c r="AG17" i="35"/>
  <c r="S17" i="35"/>
  <c r="AW276" i="11"/>
  <c r="AW348" i="11" s="1"/>
  <c r="AW420" i="11" s="1"/>
  <c r="AE38" i="35" s="1"/>
  <c r="E38" i="35" s="1"/>
  <c r="AG38" i="35"/>
  <c r="S38" i="35"/>
  <c r="AW291" i="11"/>
  <c r="AW363" i="11" s="1"/>
  <c r="AW435" i="11" s="1"/>
  <c r="AE53" i="35" s="1"/>
  <c r="E53" i="35" s="1"/>
  <c r="S53" i="35"/>
  <c r="AG53" i="35"/>
  <c r="AW262" i="11"/>
  <c r="AW334" i="11" s="1"/>
  <c r="AW406" i="11" s="1"/>
  <c r="AE24" i="35" s="1"/>
  <c r="E24" i="35" s="1"/>
  <c r="AG24" i="35"/>
  <c r="S24" i="35"/>
  <c r="AW257" i="11"/>
  <c r="AW329" i="11" s="1"/>
  <c r="AW401" i="11" s="1"/>
  <c r="AE19" i="35" s="1"/>
  <c r="E19" i="35" s="1"/>
  <c r="S19" i="35"/>
  <c r="AG19" i="35"/>
  <c r="AW286" i="11"/>
  <c r="AW358" i="11" s="1"/>
  <c r="AW430" i="11" s="1"/>
  <c r="AE48" i="35" s="1"/>
  <c r="E48" i="35" s="1"/>
  <c r="S48" i="35"/>
  <c r="AG48" i="35"/>
  <c r="AW266" i="11"/>
  <c r="AW338" i="11" s="1"/>
  <c r="AW410" i="11" s="1"/>
  <c r="AE28" i="35" s="1"/>
  <c r="E28" i="35" s="1"/>
  <c r="AG28" i="35"/>
  <c r="S28" i="35"/>
  <c r="AW251" i="11"/>
  <c r="AW323" i="11" s="1"/>
  <c r="AW395" i="11" s="1"/>
  <c r="AE13" i="35" s="1"/>
  <c r="E13" i="35" s="1"/>
  <c r="AG13" i="35"/>
  <c r="S13" i="35"/>
  <c r="AW256" i="11"/>
  <c r="AW328" i="11" s="1"/>
  <c r="AW400" i="11" s="1"/>
  <c r="AE18" i="35" s="1"/>
  <c r="E18" i="35" s="1"/>
  <c r="AG18" i="35"/>
  <c r="S18" i="35"/>
  <c r="AW265" i="11"/>
  <c r="AW337" i="11" s="1"/>
  <c r="AW409" i="11" s="1"/>
  <c r="AE27" i="35" s="1"/>
  <c r="E27" i="35" s="1"/>
  <c r="S27" i="35"/>
  <c r="AG27" i="35"/>
  <c r="AW272" i="11"/>
  <c r="AW344" i="11" s="1"/>
  <c r="AW416" i="11" s="1"/>
  <c r="AE34" i="35" s="1"/>
  <c r="E34" i="35" s="1"/>
  <c r="S34" i="35"/>
  <c r="AG34" i="35"/>
  <c r="AW274" i="11"/>
  <c r="AW346" i="11" s="1"/>
  <c r="AW418" i="11" s="1"/>
  <c r="AE36" i="35" s="1"/>
  <c r="E36" i="35" s="1"/>
  <c r="AG36" i="35"/>
  <c r="S36" i="35"/>
  <c r="AI274" i="36"/>
  <c r="AI346" i="36" s="1"/>
  <c r="AI418" i="36" s="1"/>
  <c r="AI309" i="36"/>
  <c r="AI381" i="36" s="1"/>
  <c r="AI453" i="36" s="1"/>
  <c r="AI245" i="36"/>
  <c r="AI317" i="36" s="1"/>
  <c r="AI389" i="36" s="1"/>
  <c r="AI311" i="36"/>
  <c r="AI383" i="36" s="1"/>
  <c r="AI455" i="36" s="1"/>
  <c r="AI242" i="36"/>
  <c r="AI314" i="36" s="1"/>
  <c r="AI386" i="36" s="1"/>
  <c r="AI302" i="36"/>
  <c r="AI374" i="36" s="1"/>
  <c r="AI446" i="36" s="1"/>
  <c r="AI252" i="36"/>
  <c r="AI324" i="36" s="1"/>
  <c r="AI396" i="36" s="1"/>
  <c r="AI277" i="36"/>
  <c r="AI349" i="36" s="1"/>
  <c r="AI421" i="36" s="1"/>
  <c r="AI266" i="36"/>
  <c r="AI338" i="36" s="1"/>
  <c r="AI410" i="36" s="1"/>
  <c r="AI243" i="36"/>
  <c r="AI315" i="36" s="1"/>
  <c r="AI387" i="36" s="1"/>
  <c r="AI303" i="36"/>
  <c r="AI375" i="36" s="1"/>
  <c r="AI447" i="36" s="1"/>
  <c r="AI251" i="36"/>
  <c r="AI323" i="36" s="1"/>
  <c r="AI395" i="36" s="1"/>
  <c r="AI259" i="36"/>
  <c r="AI331" i="36" s="1"/>
  <c r="AI403" i="36" s="1"/>
  <c r="AI270" i="36"/>
  <c r="AI342" i="36" s="1"/>
  <c r="AI414" i="36" s="1"/>
  <c r="AI300" i="36"/>
  <c r="AI372" i="36" s="1"/>
  <c r="AI444" i="36" s="1"/>
  <c r="AI308" i="36"/>
  <c r="AI380" i="36" s="1"/>
  <c r="AI452" i="36" s="1"/>
  <c r="AI244" i="36"/>
  <c r="AI316" i="36" s="1"/>
  <c r="AI388" i="36" s="1"/>
  <c r="AI265" i="36"/>
  <c r="AI337" i="36" s="1"/>
  <c r="AI409" i="36" s="1"/>
  <c r="AI281" i="36"/>
  <c r="AI353" i="36" s="1"/>
  <c r="AI425" i="36" s="1"/>
  <c r="AI248" i="36"/>
  <c r="AI320" i="36" s="1"/>
  <c r="AI392" i="36" s="1"/>
  <c r="AI279" i="36"/>
  <c r="AI351" i="36" s="1"/>
  <c r="AI423" i="36" s="1"/>
  <c r="BM41" i="35" s="1"/>
  <c r="AM41" i="35" s="1"/>
  <c r="AI299" i="36"/>
  <c r="AI371" i="36" s="1"/>
  <c r="AI443" i="36" s="1"/>
  <c r="AI312" i="36"/>
  <c r="AI384" i="36" s="1"/>
  <c r="AI456" i="36" s="1"/>
  <c r="AI250" i="36"/>
  <c r="AI322" i="36" s="1"/>
  <c r="AI394" i="36" s="1"/>
  <c r="AI294" i="36"/>
  <c r="AI366" i="36" s="1"/>
  <c r="AI438" i="36" s="1"/>
  <c r="AI256" i="36"/>
  <c r="AI328" i="36" s="1"/>
  <c r="AI400" i="36" s="1"/>
  <c r="AI293" i="36"/>
  <c r="AI365" i="36" s="1"/>
  <c r="AI437" i="36" s="1"/>
  <c r="AI268" i="36"/>
  <c r="AI340" i="36" s="1"/>
  <c r="AI412" i="36" s="1"/>
  <c r="AI280" i="36"/>
  <c r="AI352" i="36" s="1"/>
  <c r="AI424" i="36" s="1"/>
  <c r="AI254" i="36"/>
  <c r="AI326" i="36" s="1"/>
  <c r="AI398" i="36" s="1"/>
  <c r="AI306" i="36"/>
  <c r="AI378" i="36" s="1"/>
  <c r="AI450" i="36" s="1"/>
  <c r="AI255" i="36"/>
  <c r="AI327" i="36" s="1"/>
  <c r="AI399" i="36" s="1"/>
  <c r="AI295" i="36"/>
  <c r="AI367" i="36" s="1"/>
  <c r="AI439" i="36" s="1"/>
  <c r="AI297" i="36"/>
  <c r="AI369" i="36" s="1"/>
  <c r="AI441" i="36" s="1"/>
  <c r="AI307" i="36"/>
  <c r="AI379" i="36" s="1"/>
  <c r="AI451" i="36" s="1"/>
  <c r="AI278" i="36"/>
  <c r="AI350" i="36" s="1"/>
  <c r="AI422" i="36" s="1"/>
  <c r="AI253" i="36"/>
  <c r="AI325" i="36" s="1"/>
  <c r="AI397" i="36" s="1"/>
  <c r="AI264" i="36"/>
  <c r="AI336" i="36" s="1"/>
  <c r="AI408" i="36" s="1"/>
  <c r="AI298" i="36"/>
  <c r="AI370" i="36" s="1"/>
  <c r="AI442" i="36" s="1"/>
  <c r="AI267" i="36"/>
  <c r="AI339" i="36" s="1"/>
  <c r="AI411" i="36" s="1"/>
  <c r="AI262" i="36"/>
  <c r="AI334" i="36" s="1"/>
  <c r="AI406" i="36" s="1"/>
  <c r="AI284" i="36"/>
  <c r="AI356" i="36" s="1"/>
  <c r="AI428" i="36" s="1"/>
  <c r="AI286" i="36"/>
  <c r="AI358" i="36" s="1"/>
  <c r="AI430" i="36" s="1"/>
  <c r="AI301" i="36"/>
  <c r="AI373" i="36" s="1"/>
  <c r="AI445" i="36" s="1"/>
  <c r="AI271" i="36"/>
  <c r="AI343" i="36" s="1"/>
  <c r="AI415" i="36" s="1"/>
  <c r="AI291" i="36"/>
  <c r="AI363" i="36" s="1"/>
  <c r="AI435" i="36" s="1"/>
  <c r="AI276" i="36"/>
  <c r="AI348" i="36" s="1"/>
  <c r="AI420" i="36" s="1"/>
  <c r="AI290" i="36"/>
  <c r="AI362" i="36" s="1"/>
  <c r="AI434" i="36" s="1"/>
  <c r="AI263" i="36"/>
  <c r="AI335" i="36" s="1"/>
  <c r="AI407" i="36" s="1"/>
  <c r="AI305" i="36"/>
  <c r="AI377" i="36" s="1"/>
  <c r="AI449" i="36" s="1"/>
  <c r="AI246" i="36"/>
  <c r="AI318" i="36" s="1"/>
  <c r="AI390" i="36" s="1"/>
  <c r="AI249" i="36"/>
  <c r="AI321" i="36" s="1"/>
  <c r="AI393" i="36" s="1"/>
  <c r="AI247" i="36"/>
  <c r="AI319" i="36" s="1"/>
  <c r="AI391" i="36" s="1"/>
  <c r="AI257" i="36"/>
  <c r="AI329" i="36" s="1"/>
  <c r="AI401" i="36" s="1"/>
  <c r="AI304" i="36"/>
  <c r="AI376" i="36" s="1"/>
  <c r="AI448" i="36" s="1"/>
  <c r="AI269" i="36"/>
  <c r="AI341" i="36" s="1"/>
  <c r="AI413" i="36" s="1"/>
  <c r="AI288" i="36"/>
  <c r="AI360" i="36" s="1"/>
  <c r="AI432" i="36" s="1"/>
  <c r="AI258" i="36"/>
  <c r="AI330" i="36" s="1"/>
  <c r="AI402" i="36" s="1"/>
  <c r="AI283" i="36"/>
  <c r="AI355" i="36" s="1"/>
  <c r="AI427" i="36" s="1"/>
  <c r="AI296" i="36"/>
  <c r="AI368" i="36" s="1"/>
  <c r="AI440" i="36" s="1"/>
  <c r="AI261" i="36"/>
  <c r="AI333" i="36" s="1"/>
  <c r="AI405" i="36" s="1"/>
  <c r="AI310" i="36"/>
  <c r="AI382" i="36" s="1"/>
  <c r="AI454" i="36" s="1"/>
  <c r="AI292" i="36"/>
  <c r="AI364" i="36" s="1"/>
  <c r="AI436" i="36" s="1"/>
  <c r="AI273" i="36"/>
  <c r="AI345" i="36" s="1"/>
  <c r="AI417" i="36" s="1"/>
  <c r="AI282" i="36"/>
  <c r="AI354" i="36" s="1"/>
  <c r="AI426" i="36" s="1"/>
  <c r="AI287" i="36"/>
  <c r="AI359" i="36" s="1"/>
  <c r="AI431" i="36" s="1"/>
  <c r="AI275" i="36"/>
  <c r="AI347" i="36" s="1"/>
  <c r="AI419" i="36" s="1"/>
  <c r="AI289" i="36"/>
  <c r="AI361" i="36" s="1"/>
  <c r="AI433" i="36" s="1"/>
  <c r="AI260" i="36"/>
  <c r="AI332" i="36" s="1"/>
  <c r="AI404" i="36" s="1"/>
  <c r="AI285" i="36"/>
  <c r="AI357" i="36" s="1"/>
  <c r="AI429" i="36" s="1"/>
  <c r="AI272" i="36"/>
  <c r="AI344" i="36" s="1"/>
  <c r="AI416" i="36" s="1"/>
  <c r="EC41" i="35" l="1"/>
  <c r="DC41" i="35" s="1"/>
  <c r="AX58" i="35"/>
  <c r="AW59" i="35"/>
  <c r="EC13" i="35"/>
  <c r="DC13" i="35" s="1"/>
  <c r="EC72" i="35"/>
  <c r="DC72" i="35" s="1"/>
  <c r="EC35" i="35"/>
  <c r="DC35" i="35" s="1"/>
  <c r="EC46" i="35"/>
  <c r="DC46" i="35" s="1"/>
  <c r="EC31" i="35"/>
  <c r="DC31" i="35" s="1"/>
  <c r="EC7" i="35"/>
  <c r="DC7" i="35" s="1"/>
  <c r="EC30" i="35"/>
  <c r="DC30" i="35" s="1"/>
  <c r="EC19" i="35"/>
  <c r="DC19" i="35" s="1"/>
  <c r="EC39" i="35"/>
  <c r="DC39" i="35" s="1"/>
  <c r="AW21" i="35"/>
  <c r="EC51" i="35"/>
  <c r="DC51" i="35" s="1"/>
  <c r="AW22" i="35"/>
  <c r="AV62" i="35"/>
  <c r="AX74" i="35"/>
  <c r="BM74" i="35"/>
  <c r="AM74" i="35" s="1"/>
  <c r="AX66" i="35"/>
  <c r="AW67" i="35"/>
  <c r="EC73" i="35"/>
  <c r="DC73" i="35" s="1"/>
  <c r="BL72" i="35"/>
  <c r="BK7" i="35"/>
  <c r="BM21" i="35"/>
  <c r="AM21" i="35" s="1"/>
  <c r="BJ8" i="35"/>
  <c r="BM7" i="35"/>
  <c r="AM7" i="35" s="1"/>
  <c r="BL37" i="35"/>
  <c r="BM57" i="35"/>
  <c r="AM57" i="35" s="1"/>
  <c r="BK69" i="35"/>
  <c r="BL8" i="35"/>
  <c r="BK8" i="35"/>
  <c r="AW54" i="35"/>
  <c r="BJ32" i="35"/>
  <c r="AV59" i="35"/>
  <c r="AX59" i="35"/>
  <c r="BK9" i="35"/>
  <c r="AW275" i="37"/>
  <c r="AW347" i="37" s="1"/>
  <c r="AW419" i="37" s="1"/>
  <c r="CU37" i="35" s="1"/>
  <c r="BU37" i="35" s="1"/>
  <c r="CI37" i="35"/>
  <c r="CF38" i="35" s="1"/>
  <c r="CW37" i="35"/>
  <c r="CT38" i="35" s="1"/>
  <c r="AW265" i="37"/>
  <c r="AW337" i="37" s="1"/>
  <c r="AW409" i="37" s="1"/>
  <c r="CU27" i="35" s="1"/>
  <c r="BU27" i="35" s="1"/>
  <c r="CI27" i="35"/>
  <c r="CF27" i="35" s="1"/>
  <c r="CW27" i="35"/>
  <c r="CS28" i="35" s="1"/>
  <c r="AW245" i="37"/>
  <c r="AW317" i="37" s="1"/>
  <c r="AW389" i="37" s="1"/>
  <c r="CU7" i="35" s="1"/>
  <c r="BU7" i="35" s="1"/>
  <c r="CW7" i="35"/>
  <c r="CS7" i="35" s="1"/>
  <c r="CI7" i="35"/>
  <c r="CE7" i="35" s="1"/>
  <c r="AW310" i="37"/>
  <c r="AW382" i="37" s="1"/>
  <c r="AW454" i="37" s="1"/>
  <c r="CU72" i="35" s="1"/>
  <c r="BU72" i="35" s="1"/>
  <c r="CW72" i="35"/>
  <c r="CR72" i="35" s="1"/>
  <c r="CI72" i="35"/>
  <c r="CD72" i="35" s="1"/>
  <c r="AW274" i="37"/>
  <c r="AW346" i="37" s="1"/>
  <c r="AW418" i="37" s="1"/>
  <c r="CU36" i="35" s="1"/>
  <c r="BU36" i="35" s="1"/>
  <c r="CI36" i="35"/>
  <c r="CW36" i="35"/>
  <c r="CT36" i="35" s="1"/>
  <c r="AW292" i="37"/>
  <c r="AW364" i="37" s="1"/>
  <c r="AW436" i="37" s="1"/>
  <c r="CU54" i="35" s="1"/>
  <c r="BU54" i="35" s="1"/>
  <c r="CI54" i="35"/>
  <c r="CD55" i="35" s="1"/>
  <c r="CW54" i="35"/>
  <c r="CS55" i="35" s="1"/>
  <c r="AW277" i="37"/>
  <c r="AW349" i="37" s="1"/>
  <c r="AW421" i="37" s="1"/>
  <c r="CU39" i="35" s="1"/>
  <c r="BU39" i="35" s="1"/>
  <c r="CI39" i="35"/>
  <c r="CD39" i="35" s="1"/>
  <c r="CW39" i="35"/>
  <c r="AW307" i="37"/>
  <c r="AW379" i="37" s="1"/>
  <c r="AW451" i="37" s="1"/>
  <c r="CU69" i="35" s="1"/>
  <c r="BU69" i="35" s="1"/>
  <c r="CW69" i="35"/>
  <c r="CS69" i="35" s="1"/>
  <c r="CI69" i="35"/>
  <c r="CD70" i="35" s="1"/>
  <c r="AW254" i="37"/>
  <c r="AW326" i="37" s="1"/>
  <c r="AW398" i="37" s="1"/>
  <c r="CU16" i="35" s="1"/>
  <c r="BU16" i="35" s="1"/>
  <c r="CW16" i="35"/>
  <c r="CT17" i="35" s="1"/>
  <c r="CI16" i="35"/>
  <c r="CE17" i="35" s="1"/>
  <c r="AW284" i="37"/>
  <c r="AW356" i="37" s="1"/>
  <c r="AW428" i="37" s="1"/>
  <c r="CU46" i="35" s="1"/>
  <c r="BU46" i="35" s="1"/>
  <c r="CW46" i="35"/>
  <c r="CR46" i="35" s="1"/>
  <c r="CI46" i="35"/>
  <c r="CF46" i="35" s="1"/>
  <c r="AW246" i="37"/>
  <c r="AW318" i="37" s="1"/>
  <c r="AW390" i="37" s="1"/>
  <c r="CU8" i="35" s="1"/>
  <c r="BU8" i="35" s="1"/>
  <c r="CW8" i="35"/>
  <c r="CI8" i="35"/>
  <c r="AW267" i="37"/>
  <c r="AW339" i="37" s="1"/>
  <c r="AW411" i="37" s="1"/>
  <c r="CU29" i="35" s="1"/>
  <c r="BU29" i="35" s="1"/>
  <c r="CI29" i="35"/>
  <c r="CE29" i="35" s="1"/>
  <c r="CW29" i="35"/>
  <c r="CT29" i="35" s="1"/>
  <c r="AW242" i="37"/>
  <c r="AW314" i="37" s="1"/>
  <c r="AW386" i="37" s="1"/>
  <c r="CU4" i="35" s="1"/>
  <c r="BU4" i="35" s="1"/>
  <c r="CI4" i="35"/>
  <c r="CE4" i="35" s="1"/>
  <c r="CW4" i="35"/>
  <c r="CS4" i="35" s="1"/>
  <c r="AW268" i="37"/>
  <c r="AW340" i="37" s="1"/>
  <c r="AW412" i="37" s="1"/>
  <c r="CU30" i="35" s="1"/>
  <c r="BU30" i="35" s="1"/>
  <c r="CI30" i="35"/>
  <c r="CE31" i="35" s="1"/>
  <c r="CW30" i="35"/>
  <c r="CR31" i="35" s="1"/>
  <c r="AW286" i="37"/>
  <c r="AW358" i="37" s="1"/>
  <c r="AW430" i="37" s="1"/>
  <c r="CU48" i="35" s="1"/>
  <c r="BU48" i="35" s="1"/>
  <c r="CW48" i="35"/>
  <c r="CS49" i="35" s="1"/>
  <c r="CI48" i="35"/>
  <c r="CD48" i="35" s="1"/>
  <c r="AW278" i="37"/>
  <c r="AW350" i="37" s="1"/>
  <c r="AW422" i="37" s="1"/>
  <c r="CU40" i="35" s="1"/>
  <c r="BU40" i="35" s="1"/>
  <c r="CW40" i="35"/>
  <c r="CI40" i="35"/>
  <c r="AW301" i="37"/>
  <c r="AW373" i="37" s="1"/>
  <c r="AW445" i="37" s="1"/>
  <c r="CU63" i="35" s="1"/>
  <c r="BU63" i="35" s="1"/>
  <c r="CI63" i="35"/>
  <c r="CE63" i="35" s="1"/>
  <c r="CW63" i="35"/>
  <c r="CS63" i="35" s="1"/>
  <c r="AW253" i="37"/>
  <c r="AW325" i="37" s="1"/>
  <c r="AW397" i="37" s="1"/>
  <c r="CU15" i="35" s="1"/>
  <c r="BU15" i="35" s="1"/>
  <c r="CW15" i="35"/>
  <c r="CS15" i="35" s="1"/>
  <c r="CI15" i="35"/>
  <c r="AW256" i="37"/>
  <c r="AW328" i="37" s="1"/>
  <c r="AW400" i="37" s="1"/>
  <c r="CU18" i="35" s="1"/>
  <c r="BU18" i="35" s="1"/>
  <c r="CI18" i="35"/>
  <c r="CF19" i="35" s="1"/>
  <c r="CW18" i="35"/>
  <c r="CR19" i="35" s="1"/>
  <c r="AW302" i="37"/>
  <c r="AW374" i="37" s="1"/>
  <c r="AW446" i="37" s="1"/>
  <c r="CU64" i="35" s="1"/>
  <c r="BU64" i="35" s="1"/>
  <c r="CI64" i="35"/>
  <c r="CF65" i="35" s="1"/>
  <c r="CW64" i="35"/>
  <c r="CT65" i="35" s="1"/>
  <c r="AW247" i="37"/>
  <c r="AW319" i="37" s="1"/>
  <c r="AW391" i="37" s="1"/>
  <c r="CU9" i="35" s="1"/>
  <c r="BU9" i="35" s="1"/>
  <c r="CW9" i="35"/>
  <c r="CT10" i="35" s="1"/>
  <c r="CI9" i="35"/>
  <c r="CD10" i="35" s="1"/>
  <c r="AW259" i="37"/>
  <c r="AW331" i="37" s="1"/>
  <c r="AW403" i="37" s="1"/>
  <c r="CU21" i="35" s="1"/>
  <c r="BU21" i="35" s="1"/>
  <c r="CI21" i="35"/>
  <c r="CD22" i="35" s="1"/>
  <c r="CW21" i="35"/>
  <c r="CS22" i="35" s="1"/>
  <c r="AW299" i="37"/>
  <c r="AW371" i="37" s="1"/>
  <c r="AW443" i="37" s="1"/>
  <c r="CU61" i="35" s="1"/>
  <c r="BU61" i="35" s="1"/>
  <c r="CI61" i="35"/>
  <c r="CD62" i="35" s="1"/>
  <c r="CW61" i="35"/>
  <c r="CS62" i="35" s="1"/>
  <c r="BJ65" i="35"/>
  <c r="BJ49" i="35"/>
  <c r="BK33" i="35"/>
  <c r="BL33" i="35"/>
  <c r="BJ33" i="35"/>
  <c r="BL34" i="35"/>
  <c r="BJ56" i="35"/>
  <c r="BL58" i="35"/>
  <c r="BM34" i="35"/>
  <c r="AM34" i="35" s="1"/>
  <c r="BM37" i="35"/>
  <c r="AM37" i="35" s="1"/>
  <c r="BM72" i="35"/>
  <c r="AM72" i="35" s="1"/>
  <c r="BM62" i="35"/>
  <c r="AM62" i="35" s="1"/>
  <c r="BM22" i="35"/>
  <c r="AM22" i="35" s="1"/>
  <c r="BM73" i="35"/>
  <c r="AM73" i="35" s="1"/>
  <c r="BM23" i="35"/>
  <c r="AM23" i="35" s="1"/>
  <c r="BM31" i="35"/>
  <c r="AM31" i="35" s="1"/>
  <c r="BM25" i="35"/>
  <c r="AM25" i="35" s="1"/>
  <c r="BM39" i="35"/>
  <c r="AM39" i="35" s="1"/>
  <c r="BM46" i="35"/>
  <c r="AM46" i="35" s="1"/>
  <c r="BM69" i="35"/>
  <c r="AM69" i="35" s="1"/>
  <c r="BM4" i="35"/>
  <c r="AM4" i="35" s="1"/>
  <c r="BM17" i="35"/>
  <c r="AM17" i="35" s="1"/>
  <c r="BM8" i="35"/>
  <c r="AM8" i="35" s="1"/>
  <c r="BM11" i="35"/>
  <c r="AM11" i="35" s="1"/>
  <c r="BM32" i="35"/>
  <c r="AM32" i="35" s="1"/>
  <c r="BM47" i="35"/>
  <c r="AM47" i="35" s="1"/>
  <c r="BM54" i="35"/>
  <c r="AM54" i="35" s="1"/>
  <c r="BM9" i="35"/>
  <c r="AM9" i="35" s="1"/>
  <c r="BM14" i="35"/>
  <c r="AM14" i="35" s="1"/>
  <c r="BK49" i="35"/>
  <c r="BL49" i="35"/>
  <c r="BJ73" i="35"/>
  <c r="BM16" i="35"/>
  <c r="AM16" i="35" s="1"/>
  <c r="BM45" i="35"/>
  <c r="AM45" i="35" s="1"/>
  <c r="BM18" i="35"/>
  <c r="AM18" i="35" s="1"/>
  <c r="BM64" i="35"/>
  <c r="AM64" i="35" s="1"/>
  <c r="BM50" i="35"/>
  <c r="AM50" i="35" s="1"/>
  <c r="BM13" i="35"/>
  <c r="AM13" i="35" s="1"/>
  <c r="BM24" i="35"/>
  <c r="AM24" i="35" s="1"/>
  <c r="BM29" i="35"/>
  <c r="AM29" i="35" s="1"/>
  <c r="AW47" i="35"/>
  <c r="BK58" i="35"/>
  <c r="AV9" i="35"/>
  <c r="BJ58" i="35"/>
  <c r="AW13" i="35"/>
  <c r="BM6" i="35"/>
  <c r="AM6" i="35" s="1"/>
  <c r="BL50" i="35"/>
  <c r="AV17" i="35"/>
  <c r="AW18" i="35"/>
  <c r="BJ29" i="35"/>
  <c r="AW9" i="35"/>
  <c r="AX9" i="35"/>
  <c r="AV47" i="35"/>
  <c r="EC6" i="35"/>
  <c r="DC6" i="35" s="1"/>
  <c r="EC43" i="35"/>
  <c r="DC43" i="35" s="1"/>
  <c r="EC34" i="35"/>
  <c r="DC34" i="35" s="1"/>
  <c r="BL59" i="35"/>
  <c r="BK57" i="35"/>
  <c r="AX22" i="35"/>
  <c r="AV22" i="35"/>
  <c r="AX48" i="35"/>
  <c r="BJ48" i="35"/>
  <c r="BM42" i="35"/>
  <c r="AM42" i="35" s="1"/>
  <c r="AV16" i="35"/>
  <c r="AW16" i="35"/>
  <c r="BM65" i="35"/>
  <c r="AM65" i="35" s="1"/>
  <c r="AX16" i="35"/>
  <c r="AW37" i="35"/>
  <c r="AX47" i="35"/>
  <c r="BM53" i="35"/>
  <c r="AM53" i="35" s="1"/>
  <c r="BM58" i="35"/>
  <c r="AM58" i="35" s="1"/>
  <c r="BM66" i="35"/>
  <c r="AM66" i="35" s="1"/>
  <c r="AX24" i="35"/>
  <c r="AV38" i="35"/>
  <c r="AW15" i="35"/>
  <c r="AX32" i="35"/>
  <c r="BM49" i="35"/>
  <c r="AM49" i="35" s="1"/>
  <c r="BM59" i="35"/>
  <c r="AM59" i="35" s="1"/>
  <c r="AX50" i="35"/>
  <c r="BM30" i="35"/>
  <c r="AM30" i="35" s="1"/>
  <c r="BM56" i="35"/>
  <c r="AM56" i="35" s="1"/>
  <c r="AV69" i="35"/>
  <c r="BM67" i="35"/>
  <c r="AM67" i="35" s="1"/>
  <c r="AX25" i="35"/>
  <c r="BM38" i="35"/>
  <c r="AM38" i="35" s="1"/>
  <c r="AW25" i="35"/>
  <c r="BM33" i="35"/>
  <c r="AM33" i="35" s="1"/>
  <c r="AV48" i="35"/>
  <c r="BM5" i="35"/>
  <c r="AM5" i="35" s="1"/>
  <c r="AW48" i="35"/>
  <c r="BM26" i="35"/>
  <c r="AM26" i="35" s="1"/>
  <c r="BM15" i="35"/>
  <c r="AM15" i="35" s="1"/>
  <c r="BM40" i="35"/>
  <c r="AM40" i="35" s="1"/>
  <c r="BL62" i="35"/>
  <c r="AX49" i="35"/>
  <c r="BJ40" i="35"/>
  <c r="BJ23" i="35"/>
  <c r="AX15" i="35"/>
  <c r="AV15" i="35"/>
  <c r="AW65" i="35"/>
  <c r="AX65" i="35"/>
  <c r="AV66" i="35"/>
  <c r="AW56" i="35"/>
  <c r="AW66" i="35"/>
  <c r="AX38" i="35"/>
  <c r="AW38" i="35"/>
  <c r="AX14" i="35"/>
  <c r="AW14" i="35"/>
  <c r="AV14" i="35"/>
  <c r="BJ67" i="35"/>
  <c r="AX33" i="35"/>
  <c r="BK17" i="35"/>
  <c r="AV23" i="35"/>
  <c r="AV65" i="35"/>
  <c r="AV25" i="35"/>
  <c r="AV24" i="35"/>
  <c r="AW23" i="35"/>
  <c r="AX23" i="35"/>
  <c r="AV57" i="35"/>
  <c r="AW57" i="35"/>
  <c r="BL64" i="35"/>
  <c r="AX57" i="35"/>
  <c r="AV64" i="35"/>
  <c r="BL66" i="35"/>
  <c r="AV67" i="35"/>
  <c r="BK66" i="35"/>
  <c r="AX67" i="35"/>
  <c r="BJ66" i="35"/>
  <c r="AX29" i="35"/>
  <c r="BL7" i="35"/>
  <c r="AW58" i="35"/>
  <c r="BL30" i="35"/>
  <c r="AV58" i="35"/>
  <c r="AW46" i="35"/>
  <c r="BJ16" i="35"/>
  <c r="AV40" i="35"/>
  <c r="EA74" i="35"/>
  <c r="DZ74" i="35"/>
  <c r="EC11" i="35"/>
  <c r="DC11" i="35" s="1"/>
  <c r="EC54" i="35"/>
  <c r="DC54" i="35" s="1"/>
  <c r="EC18" i="35"/>
  <c r="DC18" i="35" s="1"/>
  <c r="DM44" i="35"/>
  <c r="EC47" i="35"/>
  <c r="DC47" i="35" s="1"/>
  <c r="EC21" i="35"/>
  <c r="DC21" i="35" s="1"/>
  <c r="EC66" i="35"/>
  <c r="DC66" i="35" s="1"/>
  <c r="EC16" i="35"/>
  <c r="DC16" i="35" s="1"/>
  <c r="EC71" i="35"/>
  <c r="DC71" i="35" s="1"/>
  <c r="EC26" i="35"/>
  <c r="DC26" i="35" s="1"/>
  <c r="EC45" i="35"/>
  <c r="DC45" i="35" s="1"/>
  <c r="EC61" i="35"/>
  <c r="DC61" i="35" s="1"/>
  <c r="EC25" i="35"/>
  <c r="DC25" i="35" s="1"/>
  <c r="EB31" i="35"/>
  <c r="DZ31" i="35"/>
  <c r="EA31" i="35"/>
  <c r="DM32" i="35"/>
  <c r="DL32" i="35"/>
  <c r="DN32" i="35"/>
  <c r="EB32" i="35"/>
  <c r="EA32" i="35"/>
  <c r="DZ32" i="35"/>
  <c r="EB57" i="35"/>
  <c r="DZ57" i="35"/>
  <c r="EA57" i="35"/>
  <c r="DZ58" i="35"/>
  <c r="EB58" i="35"/>
  <c r="EA58" i="35"/>
  <c r="DN40" i="35"/>
  <c r="DL40" i="35"/>
  <c r="DM40" i="35"/>
  <c r="DL57" i="35"/>
  <c r="DM57" i="35"/>
  <c r="DN57" i="35"/>
  <c r="DL58" i="35"/>
  <c r="EB61" i="35"/>
  <c r="DZ61" i="35"/>
  <c r="EA61" i="35"/>
  <c r="EA40" i="35"/>
  <c r="EB40" i="35"/>
  <c r="DZ40" i="35"/>
  <c r="EB33" i="35"/>
  <c r="EA33" i="35"/>
  <c r="DZ33" i="35"/>
  <c r="EB27" i="35"/>
  <c r="DZ26" i="35"/>
  <c r="EA27" i="35"/>
  <c r="EA26" i="35"/>
  <c r="DZ27" i="35"/>
  <c r="EB26" i="35"/>
  <c r="DL61" i="35"/>
  <c r="DN61" i="35"/>
  <c r="DM61" i="35"/>
  <c r="DL33" i="35"/>
  <c r="DM33" i="35"/>
  <c r="DN33" i="35"/>
  <c r="DL26" i="35"/>
  <c r="DN26" i="35"/>
  <c r="DM26" i="35"/>
  <c r="DN27" i="35"/>
  <c r="DL27" i="35"/>
  <c r="DM27" i="35"/>
  <c r="DZ5" i="35"/>
  <c r="EA5" i="35"/>
  <c r="EB5" i="35"/>
  <c r="EB53" i="35"/>
  <c r="DZ53" i="35"/>
  <c r="EA53" i="35"/>
  <c r="DN5" i="35"/>
  <c r="DL5" i="35"/>
  <c r="DM5" i="35"/>
  <c r="DN53" i="35"/>
  <c r="DM53" i="35"/>
  <c r="DL53" i="35"/>
  <c r="EA45" i="35"/>
  <c r="DZ45" i="35"/>
  <c r="EB45" i="35"/>
  <c r="DZ6" i="35"/>
  <c r="EA6" i="35"/>
  <c r="EB6" i="35"/>
  <c r="DL45" i="35"/>
  <c r="DN45" i="35"/>
  <c r="DM45" i="35"/>
  <c r="DL6" i="35"/>
  <c r="DM6" i="35"/>
  <c r="DN6" i="35"/>
  <c r="DN48" i="35"/>
  <c r="DL48" i="35"/>
  <c r="DM48" i="35"/>
  <c r="DM15" i="35"/>
  <c r="DN15" i="35"/>
  <c r="DL15" i="35"/>
  <c r="DN35" i="35"/>
  <c r="DL36" i="35"/>
  <c r="DM35" i="35"/>
  <c r="DN36" i="35"/>
  <c r="DM36" i="35"/>
  <c r="DL35" i="35"/>
  <c r="EA48" i="35"/>
  <c r="DZ48" i="35"/>
  <c r="EB48" i="35"/>
  <c r="EA46" i="35"/>
  <c r="DZ46" i="35"/>
  <c r="EB46" i="35"/>
  <c r="EA15" i="35"/>
  <c r="DZ15" i="35"/>
  <c r="EB15" i="35"/>
  <c r="EB35" i="35"/>
  <c r="DZ35" i="35"/>
  <c r="EA35" i="35"/>
  <c r="DN51" i="35"/>
  <c r="DM51" i="35"/>
  <c r="DL51" i="35"/>
  <c r="DM52" i="35"/>
  <c r="DN52" i="35"/>
  <c r="DL52" i="35"/>
  <c r="DM46" i="35"/>
  <c r="DN46" i="35"/>
  <c r="DL46" i="35"/>
  <c r="EB51" i="35"/>
  <c r="DZ51" i="35"/>
  <c r="EA51" i="35"/>
  <c r="EB52" i="35"/>
  <c r="DZ52" i="35"/>
  <c r="EA52" i="35"/>
  <c r="DZ22" i="35"/>
  <c r="EB22" i="35"/>
  <c r="DZ23" i="35"/>
  <c r="EA22" i="35"/>
  <c r="EB23" i="35"/>
  <c r="EA23" i="35"/>
  <c r="DL72" i="35"/>
  <c r="DM72" i="35"/>
  <c r="DN72" i="35"/>
  <c r="DN23" i="35"/>
  <c r="DL23" i="35"/>
  <c r="DM23" i="35"/>
  <c r="DN22" i="35"/>
  <c r="DM22" i="35"/>
  <c r="DL22" i="35"/>
  <c r="DN17" i="35"/>
  <c r="DM17" i="35"/>
  <c r="DL17" i="35"/>
  <c r="DN16" i="35"/>
  <c r="DM16" i="35"/>
  <c r="DL16" i="35"/>
  <c r="EA62" i="35"/>
  <c r="DZ62" i="35"/>
  <c r="EB62" i="35"/>
  <c r="DZ63" i="35"/>
  <c r="EA63" i="35"/>
  <c r="EB63" i="35"/>
  <c r="DM39" i="35"/>
  <c r="DL39" i="35"/>
  <c r="DN39" i="35"/>
  <c r="EA72" i="35"/>
  <c r="DZ72" i="35"/>
  <c r="EB72" i="35"/>
  <c r="EC33" i="35"/>
  <c r="DC33" i="35" s="1"/>
  <c r="DZ16" i="35"/>
  <c r="EA16" i="35"/>
  <c r="EB16" i="35"/>
  <c r="DZ17" i="35"/>
  <c r="EB17" i="35"/>
  <c r="DL62" i="35"/>
  <c r="DM62" i="35"/>
  <c r="DN62" i="35"/>
  <c r="DL63" i="35"/>
  <c r="DM63" i="35"/>
  <c r="DN63" i="35"/>
  <c r="EB39" i="35"/>
  <c r="DZ39" i="35"/>
  <c r="EA39" i="35"/>
  <c r="EB34" i="35"/>
  <c r="EA34" i="35"/>
  <c r="DZ34" i="35"/>
  <c r="DZ25" i="35"/>
  <c r="EA25" i="35"/>
  <c r="EB25" i="35"/>
  <c r="DN34" i="35"/>
  <c r="DL34" i="35"/>
  <c r="DM34" i="35"/>
  <c r="DM25" i="35"/>
  <c r="DL25" i="35"/>
  <c r="DN25" i="35"/>
  <c r="DZ18" i="35"/>
  <c r="EB18" i="35"/>
  <c r="EA18" i="35"/>
  <c r="DN18" i="35"/>
  <c r="DL18" i="35"/>
  <c r="DM18" i="35"/>
  <c r="EC57" i="35"/>
  <c r="DC57" i="35" s="1"/>
  <c r="EC40" i="35"/>
  <c r="DC40" i="35" s="1"/>
  <c r="DL47" i="35"/>
  <c r="DN47" i="35"/>
  <c r="DM47" i="35"/>
  <c r="DZ10" i="35"/>
  <c r="EB10" i="35"/>
  <c r="EA10" i="35"/>
  <c r="DM12" i="35"/>
  <c r="DN12" i="35"/>
  <c r="DL12" i="35"/>
  <c r="DM11" i="35"/>
  <c r="DN11" i="35"/>
  <c r="DL11" i="35"/>
  <c r="DM43" i="35"/>
  <c r="DL43" i="35"/>
  <c r="DN43" i="35"/>
  <c r="DZ47" i="35"/>
  <c r="EA47" i="35"/>
  <c r="EB47" i="35"/>
  <c r="DL10" i="35"/>
  <c r="DM10" i="35"/>
  <c r="DN10" i="35"/>
  <c r="DZ11" i="35"/>
  <c r="EA11" i="35"/>
  <c r="EB11" i="35"/>
  <c r="EA43" i="35"/>
  <c r="DZ43" i="35"/>
  <c r="EB43" i="35"/>
  <c r="EA17" i="35"/>
  <c r="EA49" i="35"/>
  <c r="DN19" i="35"/>
  <c r="DM19" i="35"/>
  <c r="DL19" i="35"/>
  <c r="DZ41" i="35"/>
  <c r="EA41" i="35"/>
  <c r="EB41" i="35"/>
  <c r="DZ54" i="35"/>
  <c r="EA54" i="35"/>
  <c r="EB54" i="35"/>
  <c r="EA55" i="35"/>
  <c r="EB55" i="35"/>
  <c r="DZ55" i="35"/>
  <c r="DZ42" i="35"/>
  <c r="EA42" i="35"/>
  <c r="EB20" i="35"/>
  <c r="DZ19" i="35"/>
  <c r="DZ20" i="35"/>
  <c r="EB19" i="35"/>
  <c r="EA20" i="35"/>
  <c r="EA19" i="35"/>
  <c r="DN42" i="35"/>
  <c r="DL41" i="35"/>
  <c r="DN41" i="35"/>
  <c r="DM41" i="35"/>
  <c r="DN55" i="35"/>
  <c r="DN54" i="35"/>
  <c r="DM54" i="35"/>
  <c r="DL54" i="35"/>
  <c r="DZ21" i="35"/>
  <c r="EA21" i="35"/>
  <c r="EB21" i="35"/>
  <c r="DM42" i="35"/>
  <c r="EA36" i="35"/>
  <c r="DN21" i="35"/>
  <c r="DL21" i="35"/>
  <c r="DM21" i="35"/>
  <c r="DL44" i="35"/>
  <c r="EC48" i="35"/>
  <c r="DC48" i="35" s="1"/>
  <c r="DN58" i="35"/>
  <c r="DZ13" i="35"/>
  <c r="EA13" i="35"/>
  <c r="EB13" i="35"/>
  <c r="EA14" i="35"/>
  <c r="EB14" i="35"/>
  <c r="DZ14" i="35"/>
  <c r="EB36" i="35"/>
  <c r="DN49" i="35"/>
  <c r="DN13" i="35"/>
  <c r="DM13" i="35"/>
  <c r="DL13" i="35"/>
  <c r="DM14" i="35"/>
  <c r="DN14" i="35"/>
  <c r="DL14" i="35"/>
  <c r="DZ44" i="35"/>
  <c r="DN20" i="35"/>
  <c r="EA44" i="35"/>
  <c r="EC15" i="35"/>
  <c r="DC15" i="35" s="1"/>
  <c r="EC53" i="35"/>
  <c r="DC53" i="35" s="1"/>
  <c r="EB50" i="35"/>
  <c r="DZ50" i="35"/>
  <c r="EA50" i="35"/>
  <c r="DZ12" i="35"/>
  <c r="DM58" i="35"/>
  <c r="DM50" i="35"/>
  <c r="DN50" i="35"/>
  <c r="DL50" i="35"/>
  <c r="DM8" i="35"/>
  <c r="DL8" i="35"/>
  <c r="DN7" i="35"/>
  <c r="DM7" i="35"/>
  <c r="DL7" i="35"/>
  <c r="DN8" i="35"/>
  <c r="EB73" i="35"/>
  <c r="DZ73" i="35"/>
  <c r="EA73" i="35"/>
  <c r="EB49" i="35"/>
  <c r="DL20" i="35"/>
  <c r="EC62" i="35"/>
  <c r="DC62" i="35" s="1"/>
  <c r="EC32" i="35"/>
  <c r="DC32" i="35" s="1"/>
  <c r="DZ8" i="35"/>
  <c r="EB8" i="35"/>
  <c r="EA8" i="35"/>
  <c r="DZ7" i="35"/>
  <c r="EA7" i="35"/>
  <c r="EB7" i="35"/>
  <c r="DL73" i="35"/>
  <c r="DM73" i="35"/>
  <c r="DN73" i="35"/>
  <c r="DL74" i="35"/>
  <c r="DM74" i="35"/>
  <c r="DN74" i="35"/>
  <c r="DZ66" i="35"/>
  <c r="EA66" i="35"/>
  <c r="EB67" i="35"/>
  <c r="DZ67" i="35"/>
  <c r="EA67" i="35"/>
  <c r="EB66" i="35"/>
  <c r="DZ49" i="35"/>
  <c r="EB42" i="35"/>
  <c r="EB30" i="35"/>
  <c r="EA30" i="35"/>
  <c r="DZ30" i="35"/>
  <c r="DL66" i="35"/>
  <c r="DM66" i="35"/>
  <c r="DL67" i="35"/>
  <c r="DN66" i="35"/>
  <c r="DM67" i="35"/>
  <c r="DN67" i="35"/>
  <c r="DM55" i="35"/>
  <c r="EC22" i="35"/>
  <c r="DC22" i="35" s="1"/>
  <c r="EC5" i="35"/>
  <c r="DC5" i="35" s="1"/>
  <c r="DZ36" i="35"/>
  <c r="DL71" i="35"/>
  <c r="DN71" i="35"/>
  <c r="DM71" i="35"/>
  <c r="DL30" i="35"/>
  <c r="DM30" i="35"/>
  <c r="DN30" i="35"/>
  <c r="EA12" i="35"/>
  <c r="DM49" i="35"/>
  <c r="DZ71" i="35"/>
  <c r="EB71" i="35"/>
  <c r="EA71" i="35"/>
  <c r="EB44" i="35"/>
  <c r="DM31" i="35"/>
  <c r="DL31" i="35"/>
  <c r="DN31" i="35"/>
  <c r="DL49" i="35"/>
  <c r="BL9" i="35"/>
  <c r="BJ9" i="35"/>
  <c r="AW33" i="35"/>
  <c r="AV53" i="35"/>
  <c r="BJ13" i="35"/>
  <c r="AW74" i="35"/>
  <c r="AV74" i="35"/>
  <c r="AX54" i="35"/>
  <c r="AV54" i="35"/>
  <c r="BL73" i="35"/>
  <c r="BL57" i="35"/>
  <c r="AV32" i="35"/>
  <c r="AX73" i="35"/>
  <c r="CT23" i="35"/>
  <c r="AX72" i="35"/>
  <c r="AV46" i="35"/>
  <c r="AX39" i="35"/>
  <c r="AX46" i="35"/>
  <c r="AW39" i="35"/>
  <c r="AV39" i="35"/>
  <c r="BJ7" i="35"/>
  <c r="AX45" i="35"/>
  <c r="AW40" i="35"/>
  <c r="AX17" i="35"/>
  <c r="AW17" i="35"/>
  <c r="AW32" i="35"/>
  <c r="AX40" i="35"/>
  <c r="AV18" i="35"/>
  <c r="CR23" i="35"/>
  <c r="AX18" i="35"/>
  <c r="AV73" i="35"/>
  <c r="AW73" i="35"/>
  <c r="BL46" i="35"/>
  <c r="BK15" i="35"/>
  <c r="BL39" i="35"/>
  <c r="BL22" i="35"/>
  <c r="AX8" i="35"/>
  <c r="AV31" i="35"/>
  <c r="AX26" i="35"/>
  <c r="BJ24" i="35"/>
  <c r="AV41" i="35"/>
  <c r="BL26" i="35"/>
  <c r="AW24" i="35"/>
  <c r="AX34" i="35"/>
  <c r="CR26" i="35"/>
  <c r="AX42" i="35"/>
  <c r="AW42" i="35"/>
  <c r="BJ21" i="35"/>
  <c r="AV49" i="35"/>
  <c r="AW49" i="35"/>
  <c r="AV33" i="35"/>
  <c r="AW7" i="35"/>
  <c r="AX61" i="35"/>
  <c r="AX7" i="35"/>
  <c r="AV7" i="35"/>
  <c r="AV26" i="35"/>
  <c r="AW26" i="35"/>
  <c r="BL45" i="35"/>
  <c r="BK40" i="35"/>
  <c r="AX62" i="35"/>
  <c r="AW62" i="35"/>
  <c r="BL23" i="35"/>
  <c r="BK23" i="35"/>
  <c r="BK31" i="35"/>
  <c r="AV8" i="35"/>
  <c r="BK46" i="35"/>
  <c r="BL18" i="35"/>
  <c r="BL16" i="35"/>
  <c r="BK16" i="35"/>
  <c r="BL65" i="35"/>
  <c r="BK65" i="35"/>
  <c r="AW41" i="35"/>
  <c r="AX41" i="35"/>
  <c r="BJ46" i="35"/>
  <c r="BK18" i="35"/>
  <c r="BJ18" i="35"/>
  <c r="BJ47" i="35"/>
  <c r="BL47" i="35"/>
  <c r="BK47" i="35"/>
  <c r="BL32" i="35"/>
  <c r="BK32" i="35"/>
  <c r="BK59" i="35"/>
  <c r="BJ59" i="35"/>
  <c r="AW8" i="35"/>
  <c r="BL31" i="35"/>
  <c r="BK34" i="35"/>
  <c r="AV50" i="35"/>
  <c r="AW50" i="35"/>
  <c r="BJ22" i="35"/>
  <c r="BK50" i="35"/>
  <c r="BK22" i="35"/>
  <c r="BL25" i="35"/>
  <c r="BJ50" i="35"/>
  <c r="BK25" i="35"/>
  <c r="BK14" i="35"/>
  <c r="BJ26" i="35"/>
  <c r="AV42" i="35"/>
  <c r="BJ14" i="35"/>
  <c r="BL14" i="35"/>
  <c r="BK30" i="35"/>
  <c r="BL17" i="35"/>
  <c r="AW31" i="35"/>
  <c r="BJ30" i="35"/>
  <c r="BJ17" i="35"/>
  <c r="BL48" i="35"/>
  <c r="AX30" i="35"/>
  <c r="AX31" i="35"/>
  <c r="BK48" i="35"/>
  <c r="AV30" i="35"/>
  <c r="AW30" i="35"/>
  <c r="AW11" i="35"/>
  <c r="BJ31" i="35"/>
  <c r="BJ25" i="35"/>
  <c r="BJ15" i="35"/>
  <c r="BK62" i="35"/>
  <c r="BJ62" i="35"/>
  <c r="BL24" i="35"/>
  <c r="BK24" i="35"/>
  <c r="CT35" i="35"/>
  <c r="BJ74" i="35"/>
  <c r="BK41" i="35"/>
  <c r="AW34" i="35"/>
  <c r="BK42" i="35"/>
  <c r="BJ42" i="35"/>
  <c r="BL15" i="35"/>
  <c r="BL42" i="35"/>
  <c r="BJ38" i="35"/>
  <c r="BK38" i="35"/>
  <c r="AV34" i="35"/>
  <c r="BL38" i="35"/>
  <c r="BJ34" i="35"/>
  <c r="AW61" i="35"/>
  <c r="BK39" i="35"/>
  <c r="BL74" i="35"/>
  <c r="BJ39" i="35"/>
  <c r="BJ54" i="35"/>
  <c r="BK54" i="35"/>
  <c r="BL41" i="35"/>
  <c r="BJ41" i="35"/>
  <c r="BJ57" i="35"/>
  <c r="BK74" i="35"/>
  <c r="BK26" i="35"/>
  <c r="CD26" i="35"/>
  <c r="CF26" i="35"/>
  <c r="CS26" i="35"/>
  <c r="BK73" i="35"/>
  <c r="BL40" i="35"/>
  <c r="BK67" i="35"/>
  <c r="BM27" i="35"/>
  <c r="AM27" i="35" s="1"/>
  <c r="BM61" i="35"/>
  <c r="AM61" i="35" s="1"/>
  <c r="BM48" i="35"/>
  <c r="AM48" i="35" s="1"/>
  <c r="BM63" i="35"/>
  <c r="AM63" i="35" s="1"/>
  <c r="BM10" i="35"/>
  <c r="AM10" i="35" s="1"/>
  <c r="BM52" i="35"/>
  <c r="AM52" i="35" s="1"/>
  <c r="BM36" i="35"/>
  <c r="AM36" i="35" s="1"/>
  <c r="BM60" i="35"/>
  <c r="AM60" i="35" s="1"/>
  <c r="BM35" i="35"/>
  <c r="AM35" i="35" s="1"/>
  <c r="BM55" i="35"/>
  <c r="AM55" i="35" s="1"/>
  <c r="AV5" i="35"/>
  <c r="AX5" i="35"/>
  <c r="AW5" i="35"/>
  <c r="BM43" i="35"/>
  <c r="AM43" i="35" s="1"/>
  <c r="BJ5" i="35"/>
  <c r="BK5" i="35"/>
  <c r="BL5" i="35"/>
  <c r="BM68" i="35"/>
  <c r="AM68" i="35" s="1"/>
  <c r="BM28" i="35"/>
  <c r="AM28" i="35" s="1"/>
  <c r="BM71" i="35"/>
  <c r="AM71" i="35" s="1"/>
  <c r="BM44" i="35"/>
  <c r="AM44" i="35" s="1"/>
  <c r="BM12" i="35"/>
  <c r="AM12" i="35" s="1"/>
  <c r="BM20" i="35"/>
  <c r="AM20" i="35" s="1"/>
  <c r="BM51" i="35"/>
  <c r="AM51" i="35" s="1"/>
  <c r="BK4" i="35"/>
  <c r="BL4" i="35"/>
  <c r="BJ4" i="35"/>
  <c r="BM70" i="35"/>
  <c r="AM70" i="35" s="1"/>
  <c r="AW4" i="35"/>
  <c r="AX4" i="35"/>
  <c r="AV4" i="35"/>
  <c r="BL67" i="35"/>
  <c r="BM19" i="35"/>
  <c r="AM19" i="35" s="1"/>
  <c r="CR51" i="35"/>
  <c r="BJ6" i="35"/>
  <c r="BK6" i="35"/>
  <c r="BL6" i="35"/>
  <c r="AX6" i="35"/>
  <c r="AW6" i="35"/>
  <c r="AV6" i="35"/>
  <c r="CR35" i="35"/>
  <c r="CE14" i="35"/>
  <c r="CR14" i="35"/>
  <c r="CF13" i="35"/>
  <c r="CR13" i="35"/>
  <c r="CD13" i="35"/>
  <c r="CT14" i="35"/>
  <c r="CE13" i="35"/>
  <c r="CF23" i="35"/>
  <c r="CD14" i="35"/>
  <c r="CD23" i="35"/>
  <c r="CD12" i="35"/>
  <c r="CE12" i="35"/>
  <c r="CD42" i="35"/>
  <c r="CE42" i="35"/>
  <c r="CS24" i="35"/>
  <c r="CS13" i="35"/>
  <c r="CT25" i="35"/>
  <c r="CT56" i="35"/>
  <c r="CS56" i="35"/>
  <c r="CS42" i="35"/>
  <c r="CT42" i="35"/>
  <c r="CR42" i="35"/>
  <c r="CT51" i="35"/>
  <c r="CR24" i="35"/>
  <c r="CR12" i="35"/>
  <c r="CS25" i="35"/>
  <c r="CR56" i="35"/>
  <c r="CR25" i="35"/>
  <c r="CS12" i="35"/>
  <c r="CS51" i="35"/>
  <c r="CT24" i="35"/>
  <c r="CT13" i="35"/>
  <c r="CS35" i="35"/>
  <c r="AV61" i="35"/>
  <c r="CE6" i="35"/>
  <c r="CD6" i="35"/>
  <c r="CF6" i="35"/>
  <c r="CT6" i="35"/>
  <c r="CR6" i="35"/>
  <c r="CS6" i="35"/>
  <c r="AV45" i="35"/>
  <c r="AW45" i="35"/>
  <c r="BJ19" i="35"/>
  <c r="BK19" i="35"/>
  <c r="BL19" i="35"/>
  <c r="BJ35" i="35"/>
  <c r="BK35" i="35"/>
  <c r="BL35" i="35"/>
  <c r="BL10" i="35"/>
  <c r="BJ10" i="35"/>
  <c r="BK10" i="35"/>
  <c r="BJ60" i="35"/>
  <c r="BK60" i="35"/>
  <c r="BL60" i="35"/>
  <c r="BL53" i="35"/>
  <c r="BK64" i="35"/>
  <c r="BK37" i="35"/>
  <c r="BL69" i="35"/>
  <c r="BJ20" i="35"/>
  <c r="BL20" i="35"/>
  <c r="BK20" i="35"/>
  <c r="BK71" i="35"/>
  <c r="BL71" i="35"/>
  <c r="BJ71" i="35"/>
  <c r="BL27" i="35"/>
  <c r="BJ27" i="35"/>
  <c r="BK27" i="35"/>
  <c r="BJ55" i="35"/>
  <c r="BK55" i="35"/>
  <c r="BL55" i="35"/>
  <c r="BJ28" i="35"/>
  <c r="BK28" i="35"/>
  <c r="BL28" i="35"/>
  <c r="BJ70" i="35"/>
  <c r="BK70" i="35"/>
  <c r="BL70" i="35"/>
  <c r="BJ45" i="35"/>
  <c r="BK11" i="35"/>
  <c r="BK21" i="35"/>
  <c r="BJ64" i="35"/>
  <c r="BJ61" i="35"/>
  <c r="BL29" i="35"/>
  <c r="BJ12" i="35"/>
  <c r="BK12" i="35"/>
  <c r="BL12" i="35"/>
  <c r="BJ52" i="35"/>
  <c r="BL52" i="35"/>
  <c r="BK52" i="35"/>
  <c r="BL68" i="35"/>
  <c r="BJ68" i="35"/>
  <c r="BK68" i="35"/>
  <c r="BK72" i="35"/>
  <c r="BJ11" i="35"/>
  <c r="BK53" i="35"/>
  <c r="BL13" i="35"/>
  <c r="BJ69" i="35"/>
  <c r="BL56" i="35"/>
  <c r="BL61" i="35"/>
  <c r="BK29" i="35"/>
  <c r="BK63" i="35"/>
  <c r="BL63" i="35"/>
  <c r="BJ63" i="35"/>
  <c r="BJ36" i="35"/>
  <c r="BL36" i="35"/>
  <c r="BK36" i="35"/>
  <c r="BJ51" i="35"/>
  <c r="BK51" i="35"/>
  <c r="BL51" i="35"/>
  <c r="BL43" i="35"/>
  <c r="BJ43" i="35"/>
  <c r="BK43" i="35"/>
  <c r="BJ44" i="35"/>
  <c r="BK44" i="35"/>
  <c r="BL44" i="35"/>
  <c r="BJ72" i="35"/>
  <c r="BK45" i="35"/>
  <c r="BL11" i="35"/>
  <c r="BL21" i="35"/>
  <c r="BJ37" i="35"/>
  <c r="BK13" i="35"/>
  <c r="BK56" i="35"/>
  <c r="BK61" i="35"/>
  <c r="AV11" i="35"/>
  <c r="AW72" i="35"/>
  <c r="AW53" i="35"/>
  <c r="AX11" i="35"/>
  <c r="AX53" i="35"/>
  <c r="AV72" i="35"/>
  <c r="CD67" i="35"/>
  <c r="CF67" i="35"/>
  <c r="CF66" i="35"/>
  <c r="CD66" i="35"/>
  <c r="CE67" i="35"/>
  <c r="CE66" i="35"/>
  <c r="CT45" i="35"/>
  <c r="CT44" i="35"/>
  <c r="CR45" i="35"/>
  <c r="CR44" i="35"/>
  <c r="CS45" i="35"/>
  <c r="CS44" i="35"/>
  <c r="CD50" i="35"/>
  <c r="CF50" i="35"/>
  <c r="CE50" i="35"/>
  <c r="CE58" i="35"/>
  <c r="CD58" i="35"/>
  <c r="CF58" i="35"/>
  <c r="CS74" i="35"/>
  <c r="CR74" i="35"/>
  <c r="CT74" i="35"/>
  <c r="CR52" i="35"/>
  <c r="CT52" i="35"/>
  <c r="CS52" i="35"/>
  <c r="CR32" i="35"/>
  <c r="CS32" i="35"/>
  <c r="CT32" i="35"/>
  <c r="CT59" i="35"/>
  <c r="CS59" i="35"/>
  <c r="CR59" i="35"/>
  <c r="CT68" i="35"/>
  <c r="CS68" i="35"/>
  <c r="CR68" i="35"/>
  <c r="CT57" i="35"/>
  <c r="CS57" i="35"/>
  <c r="CR57" i="35"/>
  <c r="CF45" i="35"/>
  <c r="CE44" i="35"/>
  <c r="CD44" i="35"/>
  <c r="CD45" i="35"/>
  <c r="CF44" i="35"/>
  <c r="CE45" i="35"/>
  <c r="CR34" i="35"/>
  <c r="CS33" i="35"/>
  <c r="CT34" i="35"/>
  <c r="CR33" i="35"/>
  <c r="CS34" i="35"/>
  <c r="CT33" i="35"/>
  <c r="CF20" i="35"/>
  <c r="CD20" i="35"/>
  <c r="CE20" i="35"/>
  <c r="CE74" i="35"/>
  <c r="CD74" i="35"/>
  <c r="CF74" i="35"/>
  <c r="CD43" i="35"/>
  <c r="CE43" i="35"/>
  <c r="CF43" i="35"/>
  <c r="CF59" i="35"/>
  <c r="CD59" i="35"/>
  <c r="CE59" i="35"/>
  <c r="CF68" i="35"/>
  <c r="CD68" i="35"/>
  <c r="CE68" i="35"/>
  <c r="CT53" i="35"/>
  <c r="CS53" i="35"/>
  <c r="CR53" i="35"/>
  <c r="CE57" i="35"/>
  <c r="CF57" i="35"/>
  <c r="CD57" i="35"/>
  <c r="CS71" i="35"/>
  <c r="CR71" i="35"/>
  <c r="CT71" i="35"/>
  <c r="CF34" i="35"/>
  <c r="CF33" i="35"/>
  <c r="CD34" i="35"/>
  <c r="CD33" i="35"/>
  <c r="CE34" i="35"/>
  <c r="CE33" i="35"/>
  <c r="CE60" i="35"/>
  <c r="CF60" i="35"/>
  <c r="CD60" i="35"/>
  <c r="CS20" i="35"/>
  <c r="CT20" i="35"/>
  <c r="CR20" i="35"/>
  <c r="CE11" i="35"/>
  <c r="CF11" i="35"/>
  <c r="CD11" i="35"/>
  <c r="CR43" i="35"/>
  <c r="CT43" i="35"/>
  <c r="CS43" i="35"/>
  <c r="CT66" i="35"/>
  <c r="CS67" i="35"/>
  <c r="CR66" i="35"/>
  <c r="CT67" i="35"/>
  <c r="CS66" i="35"/>
  <c r="CR67" i="35"/>
  <c r="CE53" i="35"/>
  <c r="CF53" i="35"/>
  <c r="CD53" i="35"/>
  <c r="CD71" i="35"/>
  <c r="CE71" i="35"/>
  <c r="CF71" i="35"/>
  <c r="CS60" i="35"/>
  <c r="CR60" i="35"/>
  <c r="CT60" i="35"/>
  <c r="CS50" i="35"/>
  <c r="CR50" i="35"/>
  <c r="CT50" i="35"/>
  <c r="CS58" i="35"/>
  <c r="CT58" i="35"/>
  <c r="CR58" i="35"/>
  <c r="CF52" i="35"/>
  <c r="CE52" i="35"/>
  <c r="CD52" i="35"/>
  <c r="CR11" i="35"/>
  <c r="CS11" i="35"/>
  <c r="CT11" i="35"/>
  <c r="CF32" i="35"/>
  <c r="CD32" i="35"/>
  <c r="CE32" i="35"/>
  <c r="AW64" i="35"/>
  <c r="AX64" i="35"/>
  <c r="AX27" i="35"/>
  <c r="AW27" i="35"/>
  <c r="AV27" i="35"/>
  <c r="AX13" i="35"/>
  <c r="AX21" i="35"/>
  <c r="AX36" i="35"/>
  <c r="AV36" i="35"/>
  <c r="AW36" i="35"/>
  <c r="AW55" i="35"/>
  <c r="AV55" i="35"/>
  <c r="AX55" i="35"/>
  <c r="AV37" i="35"/>
  <c r="AV13" i="35"/>
  <c r="AV43" i="35"/>
  <c r="AX43" i="35"/>
  <c r="AW43" i="35"/>
  <c r="AW68" i="35"/>
  <c r="AX68" i="35"/>
  <c r="AV68" i="35"/>
  <c r="AV10" i="35"/>
  <c r="AX10" i="35"/>
  <c r="AW10" i="35"/>
  <c r="AW69" i="35"/>
  <c r="AV29" i="35"/>
  <c r="AV20" i="35"/>
  <c r="AW20" i="35"/>
  <c r="AX20" i="35"/>
  <c r="AW71" i="35"/>
  <c r="AX71" i="35"/>
  <c r="AV71" i="35"/>
  <c r="AV56" i="35"/>
  <c r="AX37" i="35"/>
  <c r="AX69" i="35"/>
  <c r="AV12" i="35"/>
  <c r="AW12" i="35"/>
  <c r="AX12" i="35"/>
  <c r="AX19" i="35"/>
  <c r="AV19" i="35"/>
  <c r="AW19" i="35"/>
  <c r="AW63" i="35"/>
  <c r="AV63" i="35"/>
  <c r="AX63" i="35"/>
  <c r="AW28" i="35"/>
  <c r="AV28" i="35"/>
  <c r="AX28" i="35"/>
  <c r="AX51" i="35"/>
  <c r="AV51" i="35"/>
  <c r="AW51" i="35"/>
  <c r="AX56" i="35"/>
  <c r="AW52" i="35"/>
  <c r="AX52" i="35"/>
  <c r="AV52" i="35"/>
  <c r="AV35" i="35"/>
  <c r="AX35" i="35"/>
  <c r="AW35" i="35"/>
  <c r="AW44" i="35"/>
  <c r="AX44" i="35"/>
  <c r="AV44" i="35"/>
  <c r="AX70" i="35"/>
  <c r="AW70" i="35"/>
  <c r="AV70" i="35"/>
  <c r="AV21" i="35"/>
  <c r="AX60" i="35"/>
  <c r="AV60" i="35"/>
  <c r="AW60" i="35"/>
  <c r="AW29" i="35"/>
  <c r="P37" i="35"/>
  <c r="O36" i="35"/>
  <c r="P36" i="35"/>
  <c r="N36" i="35"/>
  <c r="N34" i="35"/>
  <c r="P34" i="35"/>
  <c r="O34" i="35"/>
  <c r="O35" i="35"/>
  <c r="P35" i="35"/>
  <c r="N35" i="35"/>
  <c r="O14" i="35"/>
  <c r="N13" i="35"/>
  <c r="P13" i="35"/>
  <c r="O13" i="35"/>
  <c r="N14" i="35"/>
  <c r="P14" i="35"/>
  <c r="AC28" i="35"/>
  <c r="AB28" i="35"/>
  <c r="AD28" i="35"/>
  <c r="AD29" i="35"/>
  <c r="AC29" i="35"/>
  <c r="AB29" i="35"/>
  <c r="O24" i="35"/>
  <c r="P24" i="35"/>
  <c r="N24" i="35"/>
  <c r="O53" i="35"/>
  <c r="P53" i="35"/>
  <c r="P54" i="35"/>
  <c r="O54" i="35"/>
  <c r="N54" i="35"/>
  <c r="N53" i="35"/>
  <c r="O52" i="35"/>
  <c r="P52" i="35"/>
  <c r="N52" i="35"/>
  <c r="O15" i="35"/>
  <c r="P15" i="35"/>
  <c r="N15" i="35"/>
  <c r="AD10" i="35"/>
  <c r="AC10" i="35"/>
  <c r="AB10" i="35"/>
  <c r="AC22" i="35"/>
  <c r="AD21" i="35"/>
  <c r="AB21" i="35"/>
  <c r="AC21" i="35"/>
  <c r="AD22" i="35"/>
  <c r="AB22" i="35"/>
  <c r="AB26" i="35"/>
  <c r="AC25" i="35"/>
  <c r="AB25" i="35"/>
  <c r="AD25" i="35"/>
  <c r="AB70" i="35"/>
  <c r="AC70" i="35"/>
  <c r="AD70" i="35"/>
  <c r="N46" i="35"/>
  <c r="O46" i="35"/>
  <c r="P46" i="35"/>
  <c r="AC57" i="35"/>
  <c r="AD57" i="35"/>
  <c r="AB57" i="35"/>
  <c r="AC58" i="35"/>
  <c r="AB58" i="35"/>
  <c r="AD58" i="35"/>
  <c r="AC68" i="35"/>
  <c r="AD68" i="35"/>
  <c r="AB68" i="35"/>
  <c r="AC74" i="35"/>
  <c r="AD74" i="35"/>
  <c r="AB74" i="35"/>
  <c r="O37" i="35"/>
  <c r="N37" i="35"/>
  <c r="P31" i="35"/>
  <c r="N31" i="35"/>
  <c r="O31" i="35"/>
  <c r="N32" i="35"/>
  <c r="P32" i="35"/>
  <c r="O32" i="35"/>
  <c r="P45" i="35"/>
  <c r="O45" i="35"/>
  <c r="N45" i="35"/>
  <c r="AB51" i="35"/>
  <c r="AD51" i="35"/>
  <c r="AC51" i="35"/>
  <c r="P63" i="35"/>
  <c r="O63" i="35"/>
  <c r="N63" i="35"/>
  <c r="P27" i="35"/>
  <c r="P26" i="35"/>
  <c r="O26" i="35"/>
  <c r="N26" i="35"/>
  <c r="P12" i="35"/>
  <c r="O12" i="35"/>
  <c r="N12" i="35"/>
  <c r="P6" i="35"/>
  <c r="P5" i="35"/>
  <c r="O5" i="35"/>
  <c r="N6" i="35"/>
  <c r="O6" i="35"/>
  <c r="N5" i="35"/>
  <c r="AB36" i="35"/>
  <c r="AC36" i="35"/>
  <c r="AD36" i="35"/>
  <c r="O18" i="35"/>
  <c r="P18" i="35"/>
  <c r="N18" i="35"/>
  <c r="AC13" i="35"/>
  <c r="AD13" i="35"/>
  <c r="AB13" i="35"/>
  <c r="AC14" i="35"/>
  <c r="AB14" i="35"/>
  <c r="AD14" i="35"/>
  <c r="AD19" i="35"/>
  <c r="AB19" i="35"/>
  <c r="AC19" i="35"/>
  <c r="AD24" i="35"/>
  <c r="AB24" i="35"/>
  <c r="AC24" i="35"/>
  <c r="O17" i="35"/>
  <c r="P17" i="35"/>
  <c r="AC53" i="35"/>
  <c r="AB52" i="35"/>
  <c r="AC52" i="35"/>
  <c r="AD52" i="35"/>
  <c r="O11" i="35"/>
  <c r="P11" i="35"/>
  <c r="N11" i="35"/>
  <c r="N10" i="35"/>
  <c r="O10" i="35"/>
  <c r="P10" i="35"/>
  <c r="AD56" i="35"/>
  <c r="AB56" i="35"/>
  <c r="AC56" i="35"/>
  <c r="O25" i="35"/>
  <c r="N25" i="35"/>
  <c r="P25" i="35"/>
  <c r="O40" i="35"/>
  <c r="P39" i="35"/>
  <c r="N39" i="35"/>
  <c r="O39" i="35"/>
  <c r="N40" i="35"/>
  <c r="P40" i="35"/>
  <c r="AB46" i="35"/>
  <c r="AD46" i="35"/>
  <c r="AC46" i="35"/>
  <c r="AB31" i="35"/>
  <c r="AB30" i="35"/>
  <c r="AC30" i="35"/>
  <c r="AD30" i="35"/>
  <c r="P68" i="35"/>
  <c r="O68" i="35"/>
  <c r="N68" i="35"/>
  <c r="AD20" i="35"/>
  <c r="AC20" i="35"/>
  <c r="AB20" i="35"/>
  <c r="AD38" i="35"/>
  <c r="AC37" i="35"/>
  <c r="AB37" i="35"/>
  <c r="AD37" i="35"/>
  <c r="O56" i="35"/>
  <c r="N55" i="35"/>
  <c r="P55" i="35"/>
  <c r="O55" i="35"/>
  <c r="AC45" i="35"/>
  <c r="AB45" i="35"/>
  <c r="AD45" i="35"/>
  <c r="AD49" i="35"/>
  <c r="AC49" i="35"/>
  <c r="AB49" i="35"/>
  <c r="AB50" i="35"/>
  <c r="AC50" i="35"/>
  <c r="AD50" i="35"/>
  <c r="AC63" i="35"/>
  <c r="AD63" i="35"/>
  <c r="AB63" i="35"/>
  <c r="AD26" i="35"/>
  <c r="AC26" i="35"/>
  <c r="AC12" i="35"/>
  <c r="AD12" i="35"/>
  <c r="AB12" i="35"/>
  <c r="AB47" i="35"/>
  <c r="AD47" i="35"/>
  <c r="AC47" i="35"/>
  <c r="AD27" i="35"/>
  <c r="AB27" i="35"/>
  <c r="AC27" i="35"/>
  <c r="AB18" i="35"/>
  <c r="AC18" i="35"/>
  <c r="AD18" i="35"/>
  <c r="AB48" i="35"/>
  <c r="AD48" i="35"/>
  <c r="AC48" i="35"/>
  <c r="N20" i="35"/>
  <c r="O19" i="35"/>
  <c r="P19" i="35"/>
  <c r="N19" i="35"/>
  <c r="N38" i="35"/>
  <c r="O38" i="35"/>
  <c r="P38" i="35"/>
  <c r="AD17" i="35"/>
  <c r="AB17" i="35"/>
  <c r="AC17" i="35"/>
  <c r="O69" i="35"/>
  <c r="N69" i="35"/>
  <c r="P69" i="35"/>
  <c r="AB11" i="35"/>
  <c r="AC11" i="35"/>
  <c r="AD11" i="35"/>
  <c r="P65" i="35"/>
  <c r="P64" i="35"/>
  <c r="N64" i="35"/>
  <c r="O64" i="35"/>
  <c r="O65" i="35"/>
  <c r="N65" i="35"/>
  <c r="N56" i="35"/>
  <c r="P56" i="35"/>
  <c r="AC73" i="35"/>
  <c r="AB73" i="35"/>
  <c r="AD73" i="35"/>
  <c r="AB39" i="35"/>
  <c r="AD39" i="35"/>
  <c r="AC39" i="35"/>
  <c r="AC40" i="35"/>
  <c r="AB40" i="35"/>
  <c r="AD40" i="35"/>
  <c r="AD16" i="35"/>
  <c r="AB16" i="35"/>
  <c r="AC16" i="35"/>
  <c r="N30" i="35"/>
  <c r="O30" i="35"/>
  <c r="P30" i="35"/>
  <c r="P23" i="35"/>
  <c r="N23" i="35"/>
  <c r="O23" i="35"/>
  <c r="O20" i="35"/>
  <c r="P20" i="35"/>
  <c r="AB60" i="35"/>
  <c r="AD60" i="35"/>
  <c r="AC60" i="35"/>
  <c r="AD61" i="35"/>
  <c r="AB61" i="35"/>
  <c r="AC61" i="35"/>
  <c r="AB55" i="35"/>
  <c r="AD55" i="35"/>
  <c r="AC55" i="35"/>
  <c r="P41" i="35"/>
  <c r="O41" i="35"/>
  <c r="N41" i="35"/>
  <c r="P42" i="35"/>
  <c r="N42" i="35"/>
  <c r="O42" i="35"/>
  <c r="P49" i="35"/>
  <c r="N49" i="35"/>
  <c r="O49" i="35"/>
  <c r="O50" i="35"/>
  <c r="N50" i="35"/>
  <c r="P50" i="35"/>
  <c r="N72" i="35"/>
  <c r="O71" i="35"/>
  <c r="P71" i="35"/>
  <c r="O72" i="35"/>
  <c r="P72" i="35"/>
  <c r="O47" i="35"/>
  <c r="N47" i="35"/>
  <c r="P47" i="35"/>
  <c r="AD34" i="35"/>
  <c r="AB34" i="35"/>
  <c r="AB35" i="35"/>
  <c r="AC34" i="35"/>
  <c r="AC35" i="35"/>
  <c r="AD35" i="35"/>
  <c r="O27" i="35"/>
  <c r="N27" i="35"/>
  <c r="N28" i="35"/>
  <c r="P28" i="35"/>
  <c r="O28" i="35"/>
  <c r="O29" i="35"/>
  <c r="P29" i="35"/>
  <c r="N29" i="35"/>
  <c r="O48" i="35"/>
  <c r="P48" i="35"/>
  <c r="N48" i="35"/>
  <c r="AD53" i="35"/>
  <c r="AB53" i="35"/>
  <c r="AC54" i="35"/>
  <c r="AD54" i="35"/>
  <c r="AB54" i="35"/>
  <c r="AB38" i="35"/>
  <c r="AC38" i="35"/>
  <c r="AD15" i="35"/>
  <c r="AB15" i="35"/>
  <c r="AC15" i="35"/>
  <c r="AD69" i="35"/>
  <c r="AB69" i="35"/>
  <c r="AC69" i="35"/>
  <c r="N21" i="35"/>
  <c r="O21" i="35"/>
  <c r="P21" i="35"/>
  <c r="P22" i="35"/>
  <c r="O22" i="35"/>
  <c r="N22" i="35"/>
  <c r="AB64" i="35"/>
  <c r="AC64" i="35"/>
  <c r="AD64" i="35"/>
  <c r="AD65" i="35"/>
  <c r="AC65" i="35"/>
  <c r="AB65" i="35"/>
  <c r="N71" i="35"/>
  <c r="N70" i="35"/>
  <c r="P70" i="35"/>
  <c r="O70" i="35"/>
  <c r="P73" i="35"/>
  <c r="O73" i="35"/>
  <c r="N73" i="35"/>
  <c r="N58" i="35"/>
  <c r="N57" i="35"/>
  <c r="P57" i="35"/>
  <c r="O57" i="35"/>
  <c r="P58" i="35"/>
  <c r="O58" i="35"/>
  <c r="N17" i="35"/>
  <c r="N16" i="35"/>
  <c r="P16" i="35"/>
  <c r="O16" i="35"/>
  <c r="O74" i="35"/>
  <c r="P74" i="35"/>
  <c r="N74" i="35"/>
  <c r="AD23" i="35"/>
  <c r="AC23" i="35"/>
  <c r="AB23" i="35"/>
  <c r="AC31" i="35"/>
  <c r="AD31" i="35"/>
  <c r="AB32" i="35"/>
  <c r="AD32" i="35"/>
  <c r="AC32" i="35"/>
  <c r="N61" i="35"/>
  <c r="O60" i="35"/>
  <c r="P60" i="35"/>
  <c r="O61" i="35"/>
  <c r="N60" i="35"/>
  <c r="P61" i="35"/>
  <c r="P51" i="35"/>
  <c r="O51" i="35"/>
  <c r="N51" i="35"/>
  <c r="AD41" i="35"/>
  <c r="AB41" i="35"/>
  <c r="AC41" i="35"/>
  <c r="AC42" i="35"/>
  <c r="AB42" i="35"/>
  <c r="AD42" i="35"/>
  <c r="AB6" i="35"/>
  <c r="AB5" i="35"/>
  <c r="AC5" i="35"/>
  <c r="AD5" i="35"/>
  <c r="AC6" i="35"/>
  <c r="AD6" i="35"/>
  <c r="AC71" i="35"/>
  <c r="AD71" i="35"/>
  <c r="AB71" i="35"/>
  <c r="AB72" i="35"/>
  <c r="AD72" i="35"/>
  <c r="AC72" i="35"/>
  <c r="CF17" i="35" l="1"/>
  <c r="CS38" i="35"/>
  <c r="CT72" i="35"/>
  <c r="CD65" i="35"/>
  <c r="CD17" i="35"/>
  <c r="CD29" i="35"/>
  <c r="EA77" i="35"/>
  <c r="EA79" i="35"/>
  <c r="DM79" i="35"/>
  <c r="DM77" i="35"/>
  <c r="DM78" i="35"/>
  <c r="EA78" i="35"/>
  <c r="CR38" i="35"/>
  <c r="CF29" i="35"/>
  <c r="CT63" i="35"/>
  <c r="CR63" i="35"/>
  <c r="CE65" i="35"/>
  <c r="CS72" i="35"/>
  <c r="BK77" i="35"/>
  <c r="BL77" i="35" s="1"/>
  <c r="BK78" i="35"/>
  <c r="BL78" i="35" s="1"/>
  <c r="AW77" i="35"/>
  <c r="AX77" i="35" s="1"/>
  <c r="BK79" i="35"/>
  <c r="BL79" i="35" s="1"/>
  <c r="AW78" i="35"/>
  <c r="AX78" i="35" s="1"/>
  <c r="AW79" i="35"/>
  <c r="AX79" i="35" s="1"/>
  <c r="O79" i="35"/>
  <c r="P79" i="35" s="1"/>
  <c r="AC79" i="35"/>
  <c r="AD79" i="35" s="1"/>
  <c r="AC78" i="35"/>
  <c r="AD78" i="35" s="1"/>
  <c r="AC77" i="35"/>
  <c r="AD77" i="35" s="1"/>
  <c r="O78" i="35"/>
  <c r="P78" i="35" s="1"/>
  <c r="O77" i="35"/>
  <c r="P77" i="35" s="1"/>
  <c r="CR55" i="35"/>
  <c r="CR28" i="35"/>
  <c r="CD61" i="35"/>
  <c r="CS29" i="35"/>
  <c r="CR65" i="35"/>
  <c r="CE61" i="35"/>
  <c r="CE39" i="35"/>
  <c r="CR48" i="35"/>
  <c r="CS65" i="35"/>
  <c r="CT48" i="35"/>
  <c r="CR29" i="35"/>
  <c r="CS48" i="35"/>
  <c r="CS73" i="35"/>
  <c r="CR73" i="35"/>
  <c r="CT49" i="35"/>
  <c r="CR49" i="35"/>
  <c r="CT73" i="35"/>
  <c r="CE73" i="35"/>
  <c r="CD73" i="35"/>
  <c r="CE72" i="35"/>
  <c r="CF73" i="35"/>
  <c r="CF5" i="35"/>
  <c r="CD8" i="35"/>
  <c r="CF4" i="35"/>
  <c r="CF37" i="35"/>
  <c r="CR10" i="35"/>
  <c r="CT28" i="35"/>
  <c r="CD46" i="35"/>
  <c r="CD5" i="35"/>
  <c r="CD4" i="35"/>
  <c r="CS10" i="35"/>
  <c r="CE5" i="35"/>
  <c r="CS46" i="35"/>
  <c r="CF48" i="35"/>
  <c r="CT7" i="35"/>
  <c r="CR9" i="35"/>
  <c r="CE22" i="35"/>
  <c r="CE21" i="35"/>
  <c r="CD21" i="35"/>
  <c r="CF54" i="35"/>
  <c r="CD54" i="35"/>
  <c r="CE8" i="35"/>
  <c r="CF55" i="35"/>
  <c r="CD7" i="35"/>
  <c r="CF21" i="35"/>
  <c r="CE54" i="35"/>
  <c r="CF7" i="35"/>
  <c r="CD18" i="35"/>
  <c r="CT4" i="35"/>
  <c r="CE9" i="35"/>
  <c r="CS37" i="35"/>
  <c r="CD9" i="35"/>
  <c r="CS5" i="35"/>
  <c r="CF10" i="35"/>
  <c r="CR37" i="35"/>
  <c r="CT37" i="35"/>
  <c r="CE10" i="35"/>
  <c r="CT70" i="35"/>
  <c r="CT69" i="35"/>
  <c r="CR70" i="35"/>
  <c r="CS70" i="35"/>
  <c r="CR69" i="35"/>
  <c r="CE70" i="35"/>
  <c r="CF18" i="35"/>
  <c r="CF40" i="35"/>
  <c r="CF8" i="35"/>
  <c r="CT8" i="35"/>
  <c r="CR36" i="35"/>
  <c r="CF70" i="35"/>
  <c r="CR61" i="35"/>
  <c r="CE69" i="35"/>
  <c r="CR8" i="35"/>
  <c r="CT61" i="35"/>
  <c r="CE18" i="35"/>
  <c r="CS8" i="35"/>
  <c r="CD28" i="35"/>
  <c r="CR47" i="35"/>
  <c r="CS61" i="35"/>
  <c r="CR7" i="35"/>
  <c r="CF69" i="35"/>
  <c r="CD69" i="35"/>
  <c r="CR62" i="35"/>
  <c r="CE28" i="35"/>
  <c r="CD19" i="35"/>
  <c r="CF62" i="35"/>
  <c r="CT19" i="35"/>
  <c r="CD64" i="35"/>
  <c r="CT54" i="35"/>
  <c r="CR54" i="35"/>
  <c r="CF63" i="35"/>
  <c r="CS21" i="35"/>
  <c r="CR17" i="35"/>
  <c r="CR22" i="35"/>
  <c r="CS17" i="35"/>
  <c r="CE37" i="35"/>
  <c r="CR21" i="35"/>
  <c r="CE38" i="35"/>
  <c r="CT22" i="35"/>
  <c r="CS54" i="35"/>
  <c r="CD37" i="35"/>
  <c r="CT31" i="35"/>
  <c r="CT16" i="35"/>
  <c r="CT55" i="35"/>
  <c r="CD38" i="35"/>
  <c r="CT21" i="35"/>
  <c r="CD63" i="35"/>
  <c r="CE64" i="35"/>
  <c r="CF64" i="35"/>
  <c r="CT62" i="35"/>
  <c r="CF39" i="35"/>
  <c r="CT47" i="35"/>
  <c r="CS16" i="35"/>
  <c r="CF9" i="35"/>
  <c r="CF49" i="35"/>
  <c r="CR18" i="35"/>
  <c r="CE48" i="35"/>
  <c r="CE49" i="35"/>
  <c r="CT15" i="35"/>
  <c r="CF30" i="35"/>
  <c r="CT46" i="35"/>
  <c r="CR16" i="35"/>
  <c r="CS19" i="35"/>
  <c r="CF31" i="35"/>
  <c r="CD31" i="35"/>
  <c r="CR15" i="35"/>
  <c r="CT40" i="35"/>
  <c r="CR5" i="35"/>
  <c r="CT41" i="35"/>
  <c r="CT5" i="35"/>
  <c r="CR40" i="35"/>
  <c r="CS40" i="35"/>
  <c r="CS36" i="35"/>
  <c r="CD40" i="35"/>
  <c r="CS9" i="35"/>
  <c r="CR4" i="35"/>
  <c r="CF22" i="35"/>
  <c r="CE55" i="35"/>
  <c r="CT18" i="35"/>
  <c r="CT9" i="35"/>
  <c r="CF72" i="35"/>
  <c r="CD49" i="35"/>
  <c r="CE62" i="35"/>
  <c r="CE30" i="35"/>
  <c r="CD30" i="35"/>
  <c r="CD27" i="35"/>
  <c r="CF61" i="35"/>
  <c r="CS18" i="35"/>
  <c r="CF28" i="35"/>
  <c r="CE27" i="35"/>
  <c r="CR41" i="35"/>
  <c r="CS41" i="35"/>
  <c r="CS47" i="35"/>
  <c r="CE19" i="35"/>
  <c r="CE40" i="35"/>
  <c r="CF41" i="35"/>
  <c r="CE41" i="35"/>
  <c r="CD41" i="35"/>
  <c r="CF15" i="35"/>
  <c r="CD15" i="35"/>
  <c r="CE15" i="35"/>
  <c r="CF47" i="35"/>
  <c r="CE47" i="35"/>
  <c r="CD47" i="35"/>
  <c r="CE46" i="35"/>
  <c r="CE36" i="35"/>
  <c r="CD36" i="35"/>
  <c r="CF36" i="35"/>
  <c r="CS27" i="35"/>
  <c r="CR27" i="35"/>
  <c r="CT27" i="35"/>
  <c r="CS39" i="35"/>
  <c r="CT39" i="35"/>
  <c r="CR39" i="35"/>
  <c r="CR64" i="35"/>
  <c r="CT64" i="35"/>
  <c r="CS64" i="35"/>
  <c r="CE16" i="35"/>
  <c r="CD16" i="35"/>
  <c r="CF16" i="35"/>
  <c r="CS31" i="35"/>
  <c r="CR30" i="35"/>
  <c r="CT30" i="35"/>
  <c r="CS30" i="35"/>
  <c r="EB78" i="35" l="1"/>
  <c r="DA83" i="35" s="1"/>
  <c r="CZ83" i="35"/>
  <c r="DN78" i="35"/>
  <c r="DA78" i="35" s="1"/>
  <c r="CZ78" i="35"/>
  <c r="DN77" i="35"/>
  <c r="DA77" i="35" s="1"/>
  <c r="CZ77" i="35"/>
  <c r="DN79" i="35"/>
  <c r="DA79" i="35" s="1"/>
  <c r="CZ79" i="35"/>
  <c r="EB79" i="35"/>
  <c r="DA84" i="35" s="1"/>
  <c r="CZ84" i="35"/>
  <c r="EB77" i="35"/>
  <c r="DA82" i="35" s="1"/>
  <c r="CZ82" i="35"/>
  <c r="CE77" i="35"/>
  <c r="CF77" i="35" s="1"/>
  <c r="BS77" i="35" s="1"/>
  <c r="CE79" i="35"/>
  <c r="CF79" i="35" s="1"/>
  <c r="CS79" i="35"/>
  <c r="CT79" i="35" s="1"/>
  <c r="CE78" i="35"/>
  <c r="CF78" i="35" s="1"/>
  <c r="BS78" i="35" s="1"/>
  <c r="CS78" i="35"/>
  <c r="CT78" i="35" s="1"/>
  <c r="BS83" i="35" s="1"/>
  <c r="CS77" i="35"/>
  <c r="CT77" i="35" s="1"/>
  <c r="BS82" i="35" s="1"/>
  <c r="AK77" i="35"/>
  <c r="AJ77" i="35"/>
  <c r="C84" i="35"/>
  <c r="B84" i="35"/>
  <c r="C77" i="35"/>
  <c r="B77" i="35"/>
  <c r="C79" i="35"/>
  <c r="B79" i="35"/>
  <c r="C78" i="35"/>
  <c r="B78" i="35"/>
  <c r="C83" i="35"/>
  <c r="B83" i="35"/>
  <c r="AK78" i="35"/>
  <c r="AJ78" i="35"/>
  <c r="C82" i="35"/>
  <c r="B82" i="35"/>
  <c r="AK83" i="35"/>
  <c r="AJ83" i="35"/>
  <c r="AK82" i="35"/>
  <c r="AJ82" i="35"/>
  <c r="AK84" i="35"/>
  <c r="AJ84" i="35"/>
  <c r="AK79" i="35"/>
  <c r="AJ79" i="35"/>
  <c r="BR79" i="35" l="1"/>
  <c r="BR84" i="35"/>
  <c r="BR83" i="35"/>
  <c r="BS84" i="35"/>
  <c r="BR78" i="35"/>
  <c r="BR77" i="35"/>
  <c r="BS79" i="35"/>
  <c r="BR82" i="35"/>
</calcChain>
</file>

<file path=xl/sharedStrings.xml><?xml version="1.0" encoding="utf-8"?>
<sst xmlns="http://schemas.openxmlformats.org/spreadsheetml/2006/main" count="1131" uniqueCount="274">
  <si>
    <t>Fuel Type</t>
  </si>
  <si>
    <t>a</t>
  </si>
  <si>
    <t>b</t>
  </si>
  <si>
    <t>c</t>
  </si>
  <si>
    <t>C-1</t>
  </si>
  <si>
    <t>C-2</t>
  </si>
  <si>
    <t>C-3</t>
  </si>
  <si>
    <t>C-4</t>
  </si>
  <si>
    <t>C-5</t>
  </si>
  <si>
    <t>C-7</t>
  </si>
  <si>
    <t>D-1</t>
  </si>
  <si>
    <t>D-2</t>
  </si>
  <si>
    <t>S-1</t>
  </si>
  <si>
    <t>S-2</t>
  </si>
  <si>
    <t>S-3</t>
  </si>
  <si>
    <t>Control1</t>
  </si>
  <si>
    <t>M1</t>
  </si>
  <si>
    <t>M2</t>
  </si>
  <si>
    <t>M3</t>
  </si>
  <si>
    <t>% C, %c or %DF</t>
  </si>
  <si>
    <t>O-1a</t>
  </si>
  <si>
    <t>O-1b</t>
  </si>
  <si>
    <t>BUI</t>
  </si>
  <si>
    <t>BE</t>
  </si>
  <si>
    <t>M4</t>
  </si>
  <si>
    <t>q</t>
  </si>
  <si>
    <t>BUIo</t>
  </si>
  <si>
    <t>% Modifier:</t>
  </si>
  <si>
    <t>Index</t>
  </si>
  <si>
    <t>%C, %c or %DF</t>
  </si>
  <si>
    <t>Range -</t>
  </si>
  <si>
    <t>Index:</t>
  </si>
  <si>
    <t>SFC</t>
  </si>
  <si>
    <t>FFC</t>
  </si>
  <si>
    <t>WFC</t>
  </si>
  <si>
    <t>CSI</t>
  </si>
  <si>
    <t>CBH</t>
  </si>
  <si>
    <t>CFL</t>
  </si>
  <si>
    <t>ROS</t>
  </si>
  <si>
    <t>FFMC</t>
  </si>
  <si>
    <t>Range-</t>
  </si>
  <si>
    <t>GFL</t>
  </si>
  <si>
    <t>M-1</t>
  </si>
  <si>
    <t>M-2</t>
  </si>
  <si>
    <t>M-3</t>
  </si>
  <si>
    <t>M-4</t>
  </si>
  <si>
    <t>Control2</t>
  </si>
  <si>
    <t>Control4</t>
  </si>
  <si>
    <t>FMC</t>
  </si>
  <si>
    <t>FME</t>
  </si>
  <si>
    <t>RSC:</t>
  </si>
  <si>
    <t>RSS:</t>
  </si>
  <si>
    <t>C-6</t>
  </si>
  <si>
    <t>C6 CBH</t>
  </si>
  <si>
    <t>ISI</t>
  </si>
  <si>
    <t>m</t>
  </si>
  <si>
    <t>Wind Spd</t>
  </si>
  <si>
    <t>ISI or</t>
  </si>
  <si>
    <t>Windspeed</t>
  </si>
  <si>
    <t>ISI/WS</t>
  </si>
  <si>
    <t>ISI (Initial Spread Index)</t>
  </si>
  <si>
    <t>None</t>
  </si>
  <si>
    <t>Additional Notes:</t>
  </si>
  <si>
    <t xml:space="preserve">codes, and fuel parameters are all held constant between the two graphs. </t>
  </si>
  <si>
    <t>Wind Speed (km/h)</t>
  </si>
  <si>
    <t xml:space="preserve">Wind Speed (km/h). ROS and HFI are still calculated using the ISI-based equations (ie, altering wind speed alters the ISI, which is then used </t>
  </si>
  <si>
    <t>to calculate the outputs); FFMC is only selectable when viewing the Wind Speed relationship, as it is otherwise already incorporated into ISI.</t>
  </si>
  <si>
    <t>Curing factor</t>
  </si>
  <si>
    <t>#Comments</t>
  </si>
  <si>
    <t># Settings from ROS and Intensity graph control boxes; FFMC only active when 'Wind Speed' selected</t>
  </si>
  <si>
    <t>Actual BUI</t>
  </si>
  <si>
    <t>Version Notes:</t>
  </si>
  <si>
    <t xml:space="preserve">calculations, and this may be slightly misleading when comparing different fuel types. For example, when 'Std/No ROS effect' is selected, comparing HFI </t>
  </si>
  <si>
    <t xml:space="preserve"> - In this version (v2.0 and v2.1), the settings are maintained between the 'ROS Graph' and 'Intensity Graph'; selected fuel types, modifiers, weather  </t>
  </si>
  <si>
    <t xml:space="preserve"> - In this version (v2.0 and v2.1), the Independent variable (X-axis) can be toggled between ISI (Initial Spread Index), the FBP default, and </t>
  </si>
  <si>
    <t xml:space="preserve"> - New for v2.1 - BUI effect on Rate of Spread can be 'turned off'; in the BUI drop-down, select 'Std/No ROS effect' to make the BUI effect = 1 for </t>
  </si>
  <si>
    <t xml:space="preserve">all fuel types (uses BUI=BUIo for ROS calculations; BUI is still used to calculate fuel consumption). Note that standard BUI values will then be used for HFI </t>
  </si>
  <si>
    <t xml:space="preserve">between C5 and C7 will show HFI for C5 at BUI=56 and HFI for C7 at BUI=106. Recall that the BUI effect on ROS has not been found to be statistically significant </t>
  </si>
  <si>
    <t>(Forestry Canada Fire Danger Group 1992).</t>
  </si>
  <si>
    <t xml:space="preserve"> - v2.11 - fixed error in Control2 that miscalculated moisture content using old FFMC equation</t>
  </si>
  <si>
    <t>C-6 (surf)</t>
  </si>
  <si>
    <t>C-6 (crwn)</t>
  </si>
  <si>
    <t>Rsi</t>
  </si>
  <si>
    <t>CFB</t>
  </si>
  <si>
    <t>CFC</t>
  </si>
  <si>
    <t>TFC</t>
  </si>
  <si>
    <t>HFI</t>
  </si>
  <si>
    <t>Rso</t>
  </si>
  <si>
    <t>Control 1:</t>
  </si>
  <si>
    <t>ROS output</t>
  </si>
  <si>
    <t>HFI output</t>
  </si>
  <si>
    <t>ROS/ISI</t>
  </si>
  <si>
    <t>ROS/WS</t>
  </si>
  <si>
    <t>HFI/ISI</t>
  </si>
  <si>
    <t>HFI/WS</t>
  </si>
  <si>
    <t>Control 4</t>
  </si>
  <si>
    <t>Control 3</t>
  </si>
  <si>
    <t>Control 2</t>
  </si>
  <si>
    <t>IC</t>
  </si>
  <si>
    <t>CC</t>
  </si>
  <si>
    <t>CFB0.5</t>
  </si>
  <si>
    <t>CFB50</t>
  </si>
  <si>
    <t>transition</t>
  </si>
  <si>
    <t>Fire type</t>
  </si>
  <si>
    <t>WS</t>
  </si>
  <si>
    <t>Fire Type Output1</t>
  </si>
  <si>
    <t>Fire Type Output2</t>
  </si>
  <si>
    <t>Fire Type Output3</t>
  </si>
  <si>
    <t>Fire Type Output4</t>
  </si>
  <si>
    <t>General Information</t>
  </si>
  <si>
    <t xml:space="preserve">Citation: </t>
  </si>
  <si>
    <t xml:space="preserve"> - Most calculations are in hidden worksheets: 'Calcs-control1' , and corresponding sheets for control2 through control4, referring to the 4 separate lines on each graph.</t>
  </si>
  <si>
    <t xml:space="preserve"> - Most programming comments are in the 'Calcs-control1' worksheet (hidden), on line 2.</t>
  </si>
  <si>
    <t># Comments; see also column BD</t>
  </si>
  <si>
    <t># %Modifier from Graph control box</t>
  </si>
  <si>
    <t>#FTs used for FT drop-down in Graph control boxes</t>
  </si>
  <si>
    <t>#Base ROS parameters, STX-3, Table 6</t>
  </si>
  <si>
    <t>Fire Type classes based on CFB</t>
  </si>
  <si>
    <t xml:space="preserve"> - v3.0 - Major changes - all calculations from ISI/Wind speed intervals of 2.5 down to intervals of 1; added Fire type check box and functionality, using standard</t>
  </si>
  <si>
    <t>Cruz CROS_A</t>
  </si>
  <si>
    <t>β1</t>
  </si>
  <si>
    <t>β2</t>
  </si>
  <si>
    <t>β3</t>
  </si>
  <si>
    <t>β4</t>
  </si>
  <si>
    <t>CBD</t>
  </si>
  <si>
    <t>CBD_selection</t>
  </si>
  <si>
    <t>#Calculations for when Wind Spd is selected on horizontal axis</t>
  </si>
  <si>
    <t>EFFM_from FFMC</t>
  </si>
  <si>
    <t>1=ISI</t>
  </si>
  <si>
    <t>2=WS</t>
  </si>
  <si>
    <t>β0</t>
  </si>
  <si>
    <t>CBH_selection</t>
  </si>
  <si>
    <t>#This column (#N/A) to make lines disappear when 'None' is selected</t>
  </si>
  <si>
    <t>MC</t>
  </si>
  <si>
    <t>ROS-CAW graph (not used)</t>
  </si>
  <si>
    <t>FuelGraph Settings</t>
  </si>
  <si>
    <t xml:space="preserve"> -The 'Graph-outputs' and 'Settings' sheets (both hidden) control some overall settings and final display calculations. </t>
  </si>
  <si>
    <t>y=b0+ax+bx^2</t>
  </si>
  <si>
    <t>Aggregate surf. model</t>
  </si>
  <si>
    <t>RSi</t>
  </si>
  <si>
    <t>#Used (when selected) for surface fire component of CAW ROS graphs; based on STaylor regression</t>
  </si>
  <si>
    <t>% C, %c, %DF, C6CBH</t>
  </si>
  <si>
    <t>References:</t>
  </si>
  <si>
    <t>Graph 1 - ROS (FBPS)</t>
  </si>
  <si>
    <t>Graph 2 - Intensity (FBPS):</t>
  </si>
  <si>
    <t>FBPS Outputs</t>
  </si>
  <si>
    <t xml:space="preserve">Alexander, M.E. 2010. Surface fire spread in trembling aspen during summer in the boreal forest region of Canada. The Forestry Chronicle 86(2): 200-212. 
Cheney, N.P., J.S. Gould, W.R. Catchpole. 1993. The influence of fuel, weather, and fire shape variables on fire-spread in grasslands. International Journal of Wildland Fire 3: 31-44. 
Cruz, M. G., M. E. Alexander, and R. H. Wakimoto. 2003. Assessing the probability of crown fire initiation based on fire danger indices. Forestry Chronicle 79:976-983.
Cruz, M. G., M. E. Alexander, and R. H. Wakimoto. 2004. Modeling the likelihood of crown fire occurrence in conifer forest stands. Forest Science 50:640-658.
Cruz, M. G., M. E. Alexander, and R. H. Wakimoto. 2005. Development and testing of models for predicting crown fire rate of spread in conifer forest stands. Canadian Journal of Forest Research 35:1626-1639.
Forestry Canada Fire Danger Group. 1992. Development and structure of the Canadian Forest Fire Behaviour Prediction System. Information Report  ST-X-3. Science and Sustainable Development Directorate, Forestry Canada. Ottawa, ON. http://cfs.nrcan.gc.ca/pubwarehouse/pdfs/10068.pdf 
Rothermel, R. C. 1983. How to predict the spread and intensity of forest and range fires. General Technical Report INT-GTR-143, USDA Forest Service Intermountain Forest and Range Experiment Station, Ogden, UT.
Taylor, S.W., R.G. Pike, and M.E. Alexander. 1997. Field Guide to the Canadian Forest Fire Behaviour Prediction System. Special Report 11. Fire Management Network, Canadian Forest Service, Northern Forestry Centre. Edmonton, AB. https://www.frames.gov/documents/catalog/taylor_pike_alexander_1997.pdf 
Van Wagner, C. E. 1977. Conditions for the start and spread of crown fires. Canadian Journal of Forest Research 7:23-34.
Wotton, B.M., M.E. Alexander, S.W. Taylor. 2009. Updates and revisions to the 1992 Canadian Forest Fire Behaviour Prediction System. Information Report GLC-X-10. Natural Resources Canada, Canadian Forest Service, Great Lakes Forestry Centre. Sault Ste. Marie, ON.
</t>
  </si>
  <si>
    <t>Calculate LATN from LON</t>
  </si>
  <si>
    <t>Do</t>
  </si>
  <si>
    <t>LATN elev</t>
  </si>
  <si>
    <t>Do elev</t>
  </si>
  <si>
    <t>Date (formatted)</t>
  </si>
  <si>
    <t>Day zero of year</t>
  </si>
  <si>
    <t>ND</t>
  </si>
  <si>
    <t xml:space="preserve">Foliar Moisture Content (FMC) Calculator </t>
  </si>
  <si>
    <t>Estimated FMC:</t>
  </si>
  <si>
    <t>Use to estimate FMC in graph worksheets.</t>
  </si>
  <si>
    <t>DD-MM-YYYY</t>
  </si>
  <si>
    <t>V3.993(beta) - Added FMC calculator; Minor changes to aesthetics, cell protection, citation.</t>
  </si>
  <si>
    <t>V4 - Separated FuelGraph -FBP from FuelGraph -CCP (in development). Minor changes to wording and appearance, etc.</t>
  </si>
  <si>
    <t>Control3</t>
  </si>
  <si>
    <t>#ISI equation changes at ws&gt;40 as per FBP ISI equation (STX-3 footnote, p.33)</t>
  </si>
  <si>
    <t>V4.02 - Corrected error with FME calculation with C-6 when viewing with ISI; corrected inconsistency with FMC calculator</t>
  </si>
  <si>
    <t>FWI:</t>
  </si>
  <si>
    <t>→</t>
  </si>
  <si>
    <t>Display:</t>
  </si>
  <si>
    <t>% Conifer, % Cured, % Dead fir, or LCBH</t>
  </si>
  <si>
    <t>(M1/M2,    O-1a/b,    M3/M4,         C-6)</t>
  </si>
  <si>
    <t>Affects Fire Type for conifer FT's; ROS for C-6</t>
  </si>
  <si>
    <t>FBP ROS 2:</t>
  </si>
  <si>
    <t>FBP ROS 3:</t>
  </si>
  <si>
    <t>X-Axis:</t>
  </si>
  <si>
    <t>FFMC:</t>
  </si>
  <si>
    <t>BUI:</t>
  </si>
  <si>
    <t>FMC:</t>
  </si>
  <si>
    <t>Fuel Type:</t>
  </si>
  <si>
    <t>Modifier:</t>
  </si>
  <si>
    <t>Rsi is ROS without BUI effect</t>
  </si>
  <si>
    <t>ROS here includes BUI effect for conifer FTs</t>
  </si>
  <si>
    <t>From 'Settings' sheet</t>
  </si>
  <si>
    <t>C6 LCBH from FT Modifier</t>
  </si>
  <si>
    <t>FFC, WFC, SFC calculated for each FT</t>
  </si>
  <si>
    <t>Fixed LCBH values (STX-3 Table</t>
  </si>
  <si>
    <t>FBP ROS 4:</t>
  </si>
  <si>
    <t>GFL - Range</t>
  </si>
  <si>
    <t>GFL - Display</t>
  </si>
  <si>
    <t xml:space="preserve">Display - </t>
  </si>
  <si>
    <t>Daniel.Perrakis@nrcan-rncan.gc.ca</t>
  </si>
  <si>
    <t xml:space="preserve">Perrakis, DDB. 2021. FuelGraph - FBP Fire Behaviour Tool: a graphical tool for fuel type analyses Using the Canadian Fire Behaviour Prediction System [web page and software]. Http://www.fireresearch.ca/fuelgraph </t>
  </si>
  <si>
    <t>V5.0 - Major change to appearance to correct for Windows 10/Office 365 formatting; also added functionality to select different GFL levels for each control line</t>
  </si>
  <si>
    <t xml:space="preserve"> - This graph shows equilibrium headfire intensity (HFI) in kW/m for the fuel types of the Canadian FBP System, given Fire Weather Index inputs. 
 - BUI value affects intensity for all fuel type except grass types (O-1a and O-1b).
 - FMC affects intensity (very slightly) for most fuel types; the effect is much greater for C-6, as crown fire is modeled differently in this fuel type.
 - Grass fuel load (GFL) is the only parameter (other than ISI or wind speed) in this graph that affects head fire intensity for the O-1a and O-1b fuel types.
 - The GFL selection box appears when O-1a or O-1b fuel types are selected; it has no function otherwise. 
 - The default GFL value suggested in the GLC-X-10 report (Wotton et al. 2009) is 3.5 t/ha, based on the original Australian fire behaviour dataset, (Cheney et al. 1993), supplemented with more recent measurements in northern Alberta, New Zealand,  and elsewhere. 
 - For the D-2 fuel type, ROS and Headfire intensity are both zero when BUI is below 70 (as suggested by Alexander 2010).
 - FFMC (which affects fuel consumption for the C-1 and C-7 fuel types, only slightly) is set at 91 for the purposes of intensity calculations when ISI (not wind speed) is selected; when wind speed is selected, user-selected FFMC is used.
</t>
  </si>
  <si>
    <t xml:space="preserve"> - These graphs present full calculations of fire behaviour (rate of spread and headfire intensity) using the 1992/2009 version of the Canadian FBP System using standard inputs for weather (using the FWI System) and fuel types. Slope effects are not considered.
 - Resolution and accuracy of horizontal axes are to the nearest 1 km/h of wind speed and 1 ISI unit; therefore, points and thresholds (e.g. crown fire initiation point) can be +/- 0.5 km/h or 0.5 ISI. Vertical resolution is much more precise (+/- 0.001 m/min and +/- 1 kW/m).
 - There may be a slight delay after settings are changed before graphs display the proper output; depending on users' system capabilities, this should be nore more than 0.5-1 seconds. 
 - As of v5.0, the calculation worksheets are hidden, but password protection has been removed for all sheets to help with customization and understanding. 
  </t>
  </si>
  <si>
    <t>v5.01 - Corrected display error in Intensity graph related to phantom FT points</t>
  </si>
  <si>
    <t>FT C1</t>
  </si>
  <si>
    <t>FT C2</t>
  </si>
  <si>
    <t>FT C3</t>
  </si>
  <si>
    <t>FT C4</t>
  </si>
  <si>
    <t>Fuel Types:</t>
  </si>
  <si>
    <t>Show modifier?</t>
  </si>
  <si>
    <t>#Modifier shown and calculated (from 'Settings' tab) if Fuel Type is O- or M-type and 'Display' is checked; FT from Graph control box</t>
  </si>
  <si>
    <t>Fuel type and modifier displayed?</t>
  </si>
  <si>
    <t>v5.02, 5.025 - Corrected display check box; fuel types and modifiers are hidden when Display is unselected; for 5.025 corrected GFL display on Intensity graph when Display was selected</t>
  </si>
  <si>
    <t>Select:</t>
  </si>
  <si>
    <t>FuelGraph - FBP: Rate of Spread</t>
  </si>
  <si>
    <t>FPB ROS 1:</t>
  </si>
  <si>
    <t>Axe X:</t>
  </si>
  <si>
    <t>IFM:</t>
  </si>
  <si>
    <t>PCI VP 1:</t>
  </si>
  <si>
    <t>PCI VP 2:</t>
  </si>
  <si>
    <t>PCI VP 3:</t>
  </si>
  <si>
    <t>PCI VP 4:</t>
  </si>
  <si>
    <t>CombustiGraph - PCI: Vitesse de propagation</t>
  </si>
  <si>
    <t xml:space="preserve">v. 5.1, Autumn - 2021 - Automne </t>
  </si>
  <si>
    <t>IPI (Indice de propagation initiale)</t>
  </si>
  <si>
    <t>Vitesse du vent (km/h)</t>
  </si>
  <si>
    <t>Equilibrium ROS (m/min)</t>
  </si>
  <si>
    <t>Head Fire Intensity (kW/m)</t>
  </si>
  <si>
    <t>Vitesse de propagation à l'équilibre (m/min)</t>
  </si>
  <si>
    <t>Intensité du front (kW/m)</t>
  </si>
  <si>
    <t>DC:</t>
  </si>
  <si>
    <t>ICL:</t>
  </si>
  <si>
    <t>ICD:</t>
  </si>
  <si>
    <t>IS:</t>
  </si>
  <si>
    <t>HF:</t>
  </si>
  <si>
    <t>Combustible:</t>
  </si>
  <si>
    <t>Variable:</t>
  </si>
  <si>
    <t>Visible:</t>
  </si>
  <si>
    <t>Not required (blank) when ISI selected</t>
  </si>
  <si>
    <t>Affects BUI effect on ROS, fuel consump.</t>
  </si>
  <si>
    <t>English</t>
  </si>
  <si>
    <t>Français</t>
  </si>
  <si>
    <t>v5.1 - Added French headers for bilingual use / Titres francais ajoutes pour utilisation bilingue</t>
  </si>
  <si>
    <t>Comments, corrections, and suggestions are welcome. /  Tous commentaires, corrections et suggestions sont bienvenus.</t>
  </si>
  <si>
    <t xml:space="preserve">FuelGraph - FBP Fire Behaviour Tool / Outil de comportement du feu CombustiGraph - PCI  </t>
  </si>
  <si>
    <t>by / par Daniel Perrakis, Ph.D., Fire Research Scientist / Chercheur scientifique, incendies de forêt</t>
  </si>
  <si>
    <t>Natural Resources Canada - Canadian Forest Service, Victoria, BC / Ressources Naturelles Canada - Service Canadien des Forêts, Victoria, C-B</t>
  </si>
  <si>
    <t xml:space="preserve">Contact: </t>
  </si>
  <si>
    <t>Absent si IPI est sélectionné</t>
  </si>
  <si>
    <t>No BE on ROS</t>
  </si>
  <si>
    <t xml:space="preserve">Aucun EA </t>
  </si>
  <si>
    <t>Affecte le CCS et la VP</t>
  </si>
  <si>
    <t>(M1/M2,      O-1a/b,       M3/M4,         C-6)</t>
  </si>
  <si>
    <t>% Conifère, % Fanage, % Sapin mort, HBCV</t>
  </si>
  <si>
    <t>FuelGraph - FBP System Charting Tool</t>
  </si>
  <si>
    <t>CombustiGraph - Outil Graphique pour la Méthode PCI</t>
  </si>
  <si>
    <t>Influence Type de feu, VP pour C-6</t>
  </si>
  <si>
    <t>GFL:</t>
  </si>
  <si>
    <t>QCH:</t>
  </si>
  <si>
    <t>Calculatrice d'Humidité Foliaire (HF)</t>
  </si>
  <si>
    <t>HF prévisée:</t>
  </si>
  <si>
    <t>Latitude (degrees north):</t>
  </si>
  <si>
    <t>Longitude (degrees west):</t>
  </si>
  <si>
    <t>Elevation (m):</t>
  </si>
  <si>
    <t>Simulation date (today):</t>
  </si>
  <si>
    <t>Date of Minimum FMC:</t>
  </si>
  <si>
    <t>Latitude (degrés nord):</t>
  </si>
  <si>
    <t>Longitude (degrés ouest):</t>
  </si>
  <si>
    <t>Elévation (m):</t>
  </si>
  <si>
    <t>Date aujourd'hui:</t>
  </si>
  <si>
    <t>Date de HF minimale:</t>
  </si>
  <si>
    <t>Julian day:</t>
  </si>
  <si>
    <t>Day:</t>
  </si>
  <si>
    <t>Month:</t>
  </si>
  <si>
    <t>Year:</t>
  </si>
  <si>
    <t>Jour:</t>
  </si>
  <si>
    <t>Mois:</t>
  </si>
  <si>
    <t>Année:</t>
  </si>
  <si>
    <t>Date julienne:</t>
  </si>
  <si>
    <t>Source: FBP System FMC equations (For. Can. Fire Danger Grp. 1992)</t>
  </si>
  <si>
    <t>Source: équations de prévision HF de la Méthode PCI (Groupe de travail sur les dangers d’incendie, Forets Canada 1992)</t>
  </si>
  <si>
    <t>Utilisez pour estimer l'HF aux feuilles graphiques.</t>
  </si>
  <si>
    <t xml:space="preserve"> - This graph shows the equilibrium head fire rate of spread (ROS) for different fuel types of the Canadian Fire Behaviour Prediction System (Forestry Canada Fire Danger Group 1992), part of the Canadian Forest Fire Danger Rating System.  
 - Fire Type is displayed using the following symbology:
●      - Transition point from Surface to Intermittent crown fire (defined as Crown Fraction Burned of 10%)
♦      - Mid-point of Intermittent Crown Fire (50% Crown Fraction Burned)
■      - Continuous Crown fire transition point (defined as Crown Fraction Burned of 90%)
 - If no symbols appear on the output line, fire type can be either Surface or Continuous Crown at all levels of wind speed/ISI (user must determine)
 - Fire type is always surface fire (no symbol shown) for non-conifer fuel types: D-1, D-2, O-1a/b, S-1, S-2, S-3, regardless of whether Fire Type is checked or not. 
 - The fuel type modifier (M) drop-down box appears for certain fuel types, representing the following parameters:
C-6   → live Crown Base Height, in metres
M-1 &amp; M-2      →  % Conifer
O-1a &amp; O-1b  →  % cured
M-3 &amp; M-4     →  % dead balsam fir
 - The modifier value disappears for other fuel types.
 - BUI value affects ROS for all fuel types except grass types (O-1a and O-1b); however, the BUI effect on ROS is quite small for some fuel types (e.g. D2).
 - If standard daily BUI is unknown or suspect, select 'No BE on ROS'. This calculates ROS without the influence of the BUI effect (BE = 1); and  calculates HFI using the following BUI values as constants (see Taylor et al. 1997, Forestry Canada Fire Danger Group 1992):
 - For the C-6 fuel type, CBH (Crown Base Height) can be modified to change the rate of crowning; this affects ROS as well as HFI
 - FMC (Foliar Moisture Content, % water by weight) also affects ROS for the C-6 fuel type.
 - For the D-2 fuel type, ROS and Headfire intensity are both zero when BUI is below 70 (as suggested by Alexander 2010).</t>
  </si>
  <si>
    <t>JJ-MM-AAAA</t>
  </si>
  <si>
    <t>FuelGraph - FBP, v.5, 2021 - à traduire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</si>
</sst>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0"/>
    <numFmt numFmtId="165" formatCode="0.0000"/>
    <numFmt numFmtId="166" formatCode="mm"/>
    <numFmt numFmtId="167" formatCode="dd/mm/yyyy;@"/>
    <numFmt numFmtId="168" formatCode="0.0"/>
  </numFmts>
  <fonts count="15"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font>
    <font>
      <sz val="11"/>
      <color theme="0"/>
      <name val="Calibri"/>
      <family val="2"/>
      <scheme val="minor"/>
    </font>
    <font>
      <sz val="8"/>
      <color theme="0"/>
      <name val="Calibri"/>
      <family val="2"/>
      <scheme val="minor"/>
    </font>
    <font>
      <b/>
      <u/>
      <sz val="11"/>
      <color theme="1"/>
      <name val="Calibri"/>
      <family val="2"/>
      <scheme val="minor"/>
    </font>
    <font>
      <sz val="10"/>
      <name val="Arial"/>
      <family val="2"/>
    </font>
    <font>
      <b/>
      <sz val="10"/>
      <color indexed="32"/>
      <name val="Arial"/>
      <family val="2"/>
    </font>
    <font>
      <b/>
      <sz val="10"/>
      <name val="Arial"/>
      <family val="2"/>
    </font>
    <font>
      <sz val="11"/>
      <color theme="0" tint="-0.34998626667073579"/>
      <name val="Calibri"/>
      <family val="2"/>
      <scheme val="minor"/>
    </font>
    <font>
      <sz val="11"/>
      <color theme="1"/>
      <name val="Times New Roman"/>
      <family val="1"/>
    </font>
    <font>
      <b/>
      <sz val="11"/>
      <color theme="0" tint="-4.9989318521683403E-2"/>
      <name val="Calibri"/>
      <family val="2"/>
      <scheme val="minor"/>
    </font>
    <font>
      <b/>
      <sz val="11"/>
      <name val="Calibri"/>
      <family val="2"/>
      <scheme val="minor"/>
    </font>
    <font>
      <u/>
      <sz val="11"/>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CCA14"/>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82CE4E"/>
        <bgColor indexed="64"/>
      </patternFill>
    </fill>
    <fill>
      <patternFill patternType="solid">
        <fgColor rgb="FF9AE575"/>
        <bgColor indexed="64"/>
      </patternFill>
    </fill>
    <fill>
      <patternFill patternType="solid">
        <fgColor theme="7" tint="0.79998168889431442"/>
        <bgColor indexed="64"/>
      </patternFill>
    </fill>
    <fill>
      <patternFill patternType="solid">
        <fgColor rgb="FFE0F468"/>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rgb="FFFFFF99"/>
        <bgColor indexed="64"/>
      </patternFill>
    </fill>
    <fill>
      <patternFill patternType="solid">
        <fgColor rgb="FFFF6600"/>
        <bgColor indexed="64"/>
      </patternFill>
    </fill>
    <fill>
      <patternFill patternType="solid">
        <fgColor rgb="FFD8E4BC"/>
        <bgColor indexed="64"/>
      </patternFill>
    </fill>
    <fill>
      <patternFill patternType="solid">
        <fgColor rgb="FFFF9966"/>
        <bgColor indexed="64"/>
      </patternFill>
    </fill>
    <fill>
      <patternFill patternType="solid">
        <fgColor rgb="FF9C5665"/>
        <bgColor indexed="64"/>
      </patternFill>
    </fill>
    <fill>
      <patternFill patternType="solid">
        <fgColor rgb="FFC0504D"/>
        <bgColor indexed="64"/>
      </patternFill>
    </fill>
    <fill>
      <patternFill patternType="solid">
        <fgColor rgb="FFCC99FF"/>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4.9989318521683403E-2"/>
        <bgColor indexed="64"/>
      </patternFill>
    </fill>
    <fill>
      <patternFill patternType="solid">
        <fgColor rgb="FF3AB131"/>
        <bgColor indexed="64"/>
      </patternFill>
    </fill>
    <fill>
      <patternFill patternType="solid">
        <fgColor rgb="FFFF0000"/>
        <bgColor indexed="64"/>
      </patternFill>
    </fill>
    <fill>
      <patternFill patternType="solid">
        <fgColor rgb="FF0070C0"/>
        <bgColor indexed="64"/>
      </patternFill>
    </fill>
    <fill>
      <patternFill patternType="solid">
        <fgColor theme="1"/>
        <bgColor indexed="64"/>
      </patternFill>
    </fill>
    <fill>
      <patternFill patternType="solid">
        <fgColor rgb="FF2161AF"/>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91">
    <xf numFmtId="0" fontId="0" fillId="0" borderId="0" xfId="0"/>
    <xf numFmtId="0" fontId="0" fillId="0" borderId="0" xfId="0" applyFill="1"/>
    <xf numFmtId="0" fontId="1" fillId="0" borderId="0" xfId="0" applyFont="1"/>
    <xf numFmtId="0" fontId="0" fillId="0" borderId="0" xfId="0" applyFill="1" applyBorder="1"/>
    <xf numFmtId="0" fontId="0" fillId="0" borderId="0" xfId="0" applyBorder="1"/>
    <xf numFmtId="0" fontId="0" fillId="5" borderId="1" xfId="0" applyFill="1" applyBorder="1"/>
    <xf numFmtId="0" fontId="0" fillId="8" borderId="1" xfId="0" applyFill="1" applyBorder="1"/>
    <xf numFmtId="0" fontId="0" fillId="5" borderId="3" xfId="0" applyFill="1" applyBorder="1"/>
    <xf numFmtId="0" fontId="0" fillId="6" borderId="3" xfId="0" applyFill="1" applyBorder="1"/>
    <xf numFmtId="0" fontId="1" fillId="0" borderId="2" xfId="0" applyFont="1" applyBorder="1"/>
    <xf numFmtId="0" fontId="1" fillId="4" borderId="2" xfId="0" applyFont="1" applyFill="1" applyBorder="1"/>
    <xf numFmtId="0" fontId="0" fillId="3" borderId="1" xfId="0" applyFill="1" applyBorder="1"/>
    <xf numFmtId="0" fontId="1" fillId="0" borderId="0" xfId="0" applyFont="1" applyFill="1" applyBorder="1"/>
    <xf numFmtId="0" fontId="0" fillId="0" borderId="0" xfId="0" applyFont="1" applyFill="1" applyBorder="1"/>
    <xf numFmtId="0" fontId="0" fillId="3" borderId="7" xfId="0" applyFill="1" applyBorder="1"/>
    <xf numFmtId="0" fontId="0" fillId="8" borderId="9" xfId="0" applyFill="1" applyBorder="1"/>
    <xf numFmtId="0" fontId="0" fillId="5" borderId="7" xfId="0" applyFill="1" applyBorder="1"/>
    <xf numFmtId="0" fontId="0" fillId="5" borderId="9" xfId="0" applyFill="1" applyBorder="1"/>
    <xf numFmtId="0" fontId="0" fillId="4" borderId="1" xfId="0" applyFill="1" applyBorder="1"/>
    <xf numFmtId="0" fontId="0" fillId="0" borderId="0" xfId="0" applyFont="1"/>
    <xf numFmtId="0" fontId="2" fillId="0" borderId="0" xfId="1" applyAlignment="1" applyProtection="1"/>
    <xf numFmtId="0" fontId="1" fillId="3" borderId="1" xfId="0" applyFont="1" applyFill="1" applyBorder="1"/>
    <xf numFmtId="17" fontId="0" fillId="0" borderId="0" xfId="0" applyNumberFormat="1"/>
    <xf numFmtId="0" fontId="0" fillId="0" borderId="4"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7" borderId="1" xfId="0" applyFill="1" applyBorder="1"/>
    <xf numFmtId="0" fontId="0" fillId="2" borderId="1" xfId="0" applyFill="1" applyBorder="1"/>
    <xf numFmtId="0" fontId="0" fillId="13" borderId="1" xfId="0" applyFill="1" applyBorder="1"/>
    <xf numFmtId="0" fontId="0" fillId="14" borderId="1" xfId="0" applyFill="1" applyBorder="1"/>
    <xf numFmtId="0" fontId="0" fillId="10" borderId="9" xfId="0" applyFill="1" applyBorder="1"/>
    <xf numFmtId="0" fontId="0" fillId="11" borderId="9" xfId="0" applyFill="1" applyBorder="1"/>
    <xf numFmtId="0" fontId="0" fillId="9" borderId="9" xfId="0" applyFill="1" applyBorder="1"/>
    <xf numFmtId="0" fontId="0" fillId="12" borderId="9" xfId="0" applyFill="1" applyBorder="1"/>
    <xf numFmtId="0" fontId="0" fillId="7" borderId="9" xfId="0" applyFill="1" applyBorder="1"/>
    <xf numFmtId="0" fontId="0" fillId="2" borderId="9" xfId="0" applyFill="1" applyBorder="1"/>
    <xf numFmtId="0" fontId="0" fillId="13" borderId="9" xfId="0" applyFill="1" applyBorder="1"/>
    <xf numFmtId="0" fontId="0" fillId="14" borderId="9" xfId="0" applyFill="1" applyBorder="1"/>
    <xf numFmtId="0" fontId="0" fillId="0" borderId="0" xfId="0" applyFill="1" applyBorder="1" applyAlignment="1">
      <alignment horizontal="right"/>
    </xf>
    <xf numFmtId="0" fontId="0" fillId="15" borderId="1" xfId="0" applyFill="1" applyBorder="1"/>
    <xf numFmtId="0" fontId="0" fillId="16" borderId="1" xfId="0" applyFill="1" applyBorder="1"/>
    <xf numFmtId="0" fontId="0" fillId="0" borderId="1" xfId="0" applyBorder="1"/>
    <xf numFmtId="0" fontId="0" fillId="18" borderId="1" xfId="0" applyFill="1" applyBorder="1"/>
    <xf numFmtId="0" fontId="0" fillId="19" borderId="7" xfId="0" applyFill="1" applyBorder="1"/>
    <xf numFmtId="0" fontId="0" fillId="19" borderId="1" xfId="0" applyFill="1" applyBorder="1"/>
    <xf numFmtId="0" fontId="0" fillId="17" borderId="0" xfId="0" applyFill="1"/>
    <xf numFmtId="0" fontId="0" fillId="20" borderId="0" xfId="0" applyFill="1"/>
    <xf numFmtId="0" fontId="4" fillId="21" borderId="0" xfId="0" applyFont="1" applyFill="1"/>
    <xf numFmtId="0" fontId="4" fillId="0" borderId="0" xfId="0" applyFont="1" applyFill="1"/>
    <xf numFmtId="0" fontId="5" fillId="0" borderId="0" xfId="0" applyFont="1" applyFill="1" applyBorder="1" applyAlignment="1">
      <alignment vertical="top" wrapText="1"/>
    </xf>
    <xf numFmtId="0" fontId="4" fillId="0" borderId="0" xfId="0" applyFont="1" applyFill="1" applyBorder="1"/>
    <xf numFmtId="0" fontId="1" fillId="10" borderId="9" xfId="0" applyFont="1" applyFill="1" applyBorder="1"/>
    <xf numFmtId="0" fontId="1" fillId="11" borderId="9" xfId="0" applyFont="1" applyFill="1" applyBorder="1"/>
    <xf numFmtId="0" fontId="1" fillId="9" borderId="9" xfId="0" applyFont="1" applyFill="1" applyBorder="1"/>
    <xf numFmtId="0" fontId="1" fillId="12" borderId="9" xfId="0" applyFont="1" applyFill="1" applyBorder="1"/>
    <xf numFmtId="0" fontId="1" fillId="7" borderId="9" xfId="0" applyFont="1" applyFill="1" applyBorder="1"/>
    <xf numFmtId="0" fontId="1" fillId="2" borderId="9" xfId="0" applyFont="1" applyFill="1" applyBorder="1"/>
    <xf numFmtId="0" fontId="1" fillId="13" borderId="9" xfId="0" applyFont="1" applyFill="1" applyBorder="1"/>
    <xf numFmtId="0" fontId="1" fillId="14" borderId="9" xfId="0" applyFont="1" applyFill="1" applyBorder="1"/>
    <xf numFmtId="0" fontId="1" fillId="11" borderId="1" xfId="0" applyFont="1" applyFill="1" applyBorder="1"/>
    <xf numFmtId="0" fontId="0" fillId="22" borderId="0" xfId="0" applyFill="1"/>
    <xf numFmtId="0" fontId="6" fillId="0" borderId="0" xfId="0" applyFont="1"/>
    <xf numFmtId="0" fontId="5" fillId="21" borderId="1" xfId="0" applyFont="1" applyFill="1" applyBorder="1" applyAlignment="1">
      <alignment vertical="top" wrapText="1"/>
    </xf>
    <xf numFmtId="0" fontId="3" fillId="23" borderId="1" xfId="0" applyFont="1" applyFill="1" applyBorder="1"/>
    <xf numFmtId="0" fontId="0" fillId="23" borderId="1" xfId="0" applyFill="1" applyBorder="1"/>
    <xf numFmtId="0" fontId="0" fillId="24" borderId="7" xfId="0" applyFill="1" applyBorder="1"/>
    <xf numFmtId="0" fontId="0" fillId="24" borderId="9" xfId="0" applyFill="1" applyBorder="1"/>
    <xf numFmtId="0" fontId="0" fillId="24" borderId="1" xfId="0" applyFill="1" applyBorder="1"/>
    <xf numFmtId="0" fontId="0" fillId="0" borderId="5" xfId="0" applyBorder="1"/>
    <xf numFmtId="0" fontId="0" fillId="0" borderId="13" xfId="0" applyBorder="1"/>
    <xf numFmtId="0" fontId="0" fillId="0" borderId="2" xfId="0" applyBorder="1"/>
    <xf numFmtId="0" fontId="0" fillId="0" borderId="7" xfId="0" applyBorder="1"/>
    <xf numFmtId="0" fontId="1" fillId="3" borderId="9" xfId="0" applyFont="1" applyFill="1" applyBorder="1"/>
    <xf numFmtId="0" fontId="0" fillId="0" borderId="0" xfId="0"/>
    <xf numFmtId="0" fontId="0" fillId="0" borderId="0" xfId="0" applyAlignment="1">
      <alignment wrapText="1"/>
    </xf>
    <xf numFmtId="0" fontId="0" fillId="0" borderId="0" xfId="0"/>
    <xf numFmtId="0" fontId="3" fillId="0" borderId="0" xfId="0" applyFont="1" applyFill="1" applyBorder="1"/>
    <xf numFmtId="0" fontId="0" fillId="0" borderId="0" xfId="0"/>
    <xf numFmtId="0" fontId="0" fillId="5" borderId="6" xfId="0" applyFill="1" applyBorder="1"/>
    <xf numFmtId="0" fontId="0" fillId="0" borderId="0" xfId="0"/>
    <xf numFmtId="0" fontId="0" fillId="4" borderId="6" xfId="0" applyFill="1" applyBorder="1"/>
    <xf numFmtId="0" fontId="0" fillId="0" borderId="0" xfId="0"/>
    <xf numFmtId="0" fontId="1" fillId="0" borderId="0" xfId="0" applyFont="1" applyAlignment="1">
      <alignment horizontal="center"/>
    </xf>
    <xf numFmtId="0" fontId="0" fillId="0" borderId="0" xfId="0" applyAlignment="1">
      <alignment vertical="top" wrapText="1"/>
    </xf>
    <xf numFmtId="0" fontId="0" fillId="0" borderId="0" xfId="0" applyAlignment="1">
      <alignment vertical="top"/>
    </xf>
    <xf numFmtId="0" fontId="0" fillId="0" borderId="0" xfId="0" applyFont="1" applyAlignment="1">
      <alignment wrapText="1"/>
    </xf>
    <xf numFmtId="0" fontId="1" fillId="0" borderId="1" xfId="0" applyFont="1" applyBorder="1"/>
    <xf numFmtId="0" fontId="0" fillId="0" borderId="0" xfId="0" applyProtection="1"/>
    <xf numFmtId="0" fontId="0" fillId="0" borderId="0" xfId="0" applyFill="1" applyBorder="1" applyProtection="1"/>
    <xf numFmtId="164" fontId="7" fillId="0" borderId="0" xfId="0" applyNumberFormat="1" applyFont="1" applyProtection="1"/>
    <xf numFmtId="0" fontId="7" fillId="0" borderId="0" xfId="0" applyFont="1" applyProtection="1"/>
    <xf numFmtId="165" fontId="7" fillId="0" borderId="0" xfId="0" applyNumberFormat="1" applyFont="1" applyProtection="1">
      <protection hidden="1"/>
    </xf>
    <xf numFmtId="164" fontId="8" fillId="0" borderId="0" xfId="0" applyNumberFormat="1" applyFont="1" applyFill="1" applyAlignment="1" applyProtection="1">
      <alignment shrinkToFit="1"/>
      <protection hidden="1"/>
    </xf>
    <xf numFmtId="0" fontId="7" fillId="0" borderId="0" xfId="0" applyFont="1" applyProtection="1">
      <protection hidden="1"/>
    </xf>
    <xf numFmtId="14" fontId="0" fillId="0" borderId="0" xfId="0" applyNumberFormat="1" applyFill="1" applyBorder="1" applyAlignment="1" applyProtection="1">
      <alignment horizontal="center"/>
      <protection locked="0"/>
    </xf>
    <xf numFmtId="1" fontId="0" fillId="0" borderId="0" xfId="0" applyNumberFormat="1" applyFill="1" applyBorder="1" applyAlignment="1" applyProtection="1">
      <alignment horizontal="center"/>
      <protection locked="0"/>
    </xf>
    <xf numFmtId="0" fontId="0" fillId="0" borderId="0" xfId="0" applyFill="1" applyBorder="1" applyAlignment="1" applyProtection="1">
      <alignment vertical="center" wrapText="1"/>
    </xf>
    <xf numFmtId="1" fontId="0" fillId="0" borderId="0" xfId="0" applyNumberFormat="1" applyBorder="1" applyProtection="1"/>
    <xf numFmtId="0" fontId="0" fillId="0" borderId="0" xfId="0" applyBorder="1" applyProtection="1"/>
    <xf numFmtId="0" fontId="0" fillId="5" borderId="1" xfId="0" applyFill="1" applyBorder="1" applyProtection="1">
      <protection locked="0"/>
    </xf>
    <xf numFmtId="1" fontId="0" fillId="25" borderId="1" xfId="0" applyNumberFormat="1" applyFill="1" applyBorder="1" applyAlignment="1" applyProtection="1">
      <alignment horizontal="center"/>
      <protection locked="0"/>
    </xf>
    <xf numFmtId="0" fontId="0" fillId="0" borderId="0" xfId="0"/>
    <xf numFmtId="0" fontId="0" fillId="0" borderId="0" xfId="0" applyFont="1" applyAlignment="1">
      <alignment horizontal="left"/>
    </xf>
    <xf numFmtId="0" fontId="7" fillId="0" borderId="0" xfId="0" applyFont="1" applyBorder="1" applyProtection="1">
      <protection hidden="1"/>
    </xf>
    <xf numFmtId="165" fontId="7" fillId="0" borderId="0" xfId="0" applyNumberFormat="1" applyFont="1" applyBorder="1" applyProtection="1">
      <protection hidden="1"/>
    </xf>
    <xf numFmtId="166" fontId="0" fillId="0" borderId="0" xfId="0" applyNumberFormat="1" applyBorder="1" applyAlignment="1" applyProtection="1">
      <alignment horizontal="center"/>
    </xf>
    <xf numFmtId="14" fontId="0" fillId="0" borderId="0" xfId="0" applyNumberFormat="1" applyBorder="1" applyAlignment="1" applyProtection="1">
      <alignment horizontal="center"/>
    </xf>
    <xf numFmtId="2" fontId="0" fillId="0" borderId="0" xfId="0" applyNumberFormat="1" applyBorder="1" applyProtection="1"/>
    <xf numFmtId="164" fontId="0" fillId="0" borderId="0" xfId="0" applyNumberFormat="1" applyBorder="1" applyProtection="1"/>
    <xf numFmtId="0" fontId="9" fillId="0" borderId="0" xfId="0" applyFont="1" applyAlignment="1" applyProtection="1">
      <alignment horizontal="center"/>
    </xf>
    <xf numFmtId="167" fontId="0" fillId="0" borderId="0" xfId="0" applyNumberFormat="1" applyAlignment="1" applyProtection="1">
      <alignment horizontal="center"/>
    </xf>
    <xf numFmtId="167" fontId="10" fillId="0" borderId="0" xfId="0" applyNumberFormat="1" applyFont="1" applyAlignment="1" applyProtection="1">
      <alignment horizontal="center"/>
    </xf>
    <xf numFmtId="0" fontId="0" fillId="0" borderId="0" xfId="0"/>
    <xf numFmtId="0" fontId="0" fillId="0" borderId="0" xfId="0" applyProtection="1">
      <protection hidden="1"/>
    </xf>
    <xf numFmtId="14" fontId="0" fillId="0" borderId="0" xfId="0" applyNumberFormat="1" applyFill="1" applyBorder="1" applyAlignment="1" applyProtection="1">
      <alignment horizontal="center"/>
      <protection hidden="1"/>
    </xf>
    <xf numFmtId="1" fontId="0" fillId="0" borderId="0" xfId="0" applyNumberFormat="1" applyAlignment="1" applyProtection="1">
      <alignment horizontal="center"/>
      <protection hidden="1"/>
    </xf>
    <xf numFmtId="0" fontId="0" fillId="0" borderId="0" xfId="0" applyBorder="1" applyProtection="1">
      <protection hidden="1"/>
    </xf>
    <xf numFmtId="1" fontId="7" fillId="4" borderId="1" xfId="0" applyNumberFormat="1" applyFont="1" applyFill="1" applyBorder="1" applyAlignment="1" applyProtection="1">
      <alignment horizontal="center"/>
    </xf>
    <xf numFmtId="1" fontId="7" fillId="27" borderId="1" xfId="0" applyNumberFormat="1" applyFont="1" applyFill="1" applyBorder="1" applyAlignment="1" applyProtection="1">
      <alignment horizontal="center"/>
    </xf>
    <xf numFmtId="2" fontId="0" fillId="26" borderId="14" xfId="0" applyNumberFormat="1" applyFill="1" applyBorder="1" applyAlignment="1" applyProtection="1">
      <alignment horizontal="center"/>
    </xf>
    <xf numFmtId="16" fontId="0" fillId="0" borderId="0" xfId="0" applyNumberFormat="1"/>
    <xf numFmtId="14" fontId="0" fillId="0" borderId="0" xfId="0" applyNumberFormat="1"/>
    <xf numFmtId="0" fontId="0" fillId="30" borderId="0" xfId="0" applyFill="1"/>
    <xf numFmtId="0" fontId="0" fillId="0" borderId="14" xfId="0" applyBorder="1"/>
    <xf numFmtId="0" fontId="13" fillId="28" borderId="14" xfId="0" applyFont="1" applyFill="1" applyBorder="1" applyAlignment="1">
      <alignment horizontal="center"/>
    </xf>
    <xf numFmtId="0" fontId="13" fillId="29" borderId="14" xfId="0" applyFont="1" applyFill="1" applyBorder="1" applyAlignment="1">
      <alignment horizontal="center"/>
    </xf>
    <xf numFmtId="0" fontId="0" fillId="19" borderId="0" xfId="0" applyFill="1"/>
    <xf numFmtId="0" fontId="0" fillId="14" borderId="18" xfId="0" applyFill="1" applyBorder="1"/>
    <xf numFmtId="0" fontId="12" fillId="32" borderId="14" xfId="0" applyFont="1" applyFill="1" applyBorder="1" applyAlignment="1">
      <alignment horizontal="center"/>
    </xf>
    <xf numFmtId="0" fontId="1" fillId="0" borderId="1" xfId="0" applyFont="1" applyBorder="1" applyAlignment="1">
      <alignment horizontal="center"/>
    </xf>
    <xf numFmtId="0" fontId="5" fillId="0" borderId="0" xfId="0" applyFont="1" applyFill="1" applyBorder="1" applyAlignment="1">
      <alignment vertical="top" wrapText="1"/>
    </xf>
    <xf numFmtId="0" fontId="0" fillId="0" borderId="0" xfId="0" applyFill="1" applyBorder="1" applyAlignment="1">
      <alignment vertical="top" wrapText="1"/>
    </xf>
    <xf numFmtId="0" fontId="5" fillId="21" borderId="6" xfId="0" applyFont="1" applyFill="1" applyBorder="1" applyAlignment="1">
      <alignment vertical="top" wrapText="1"/>
    </xf>
    <xf numFmtId="0" fontId="0" fillId="0" borderId="9" xfId="0" applyBorder="1" applyAlignment="1">
      <alignment vertical="top" wrapText="1"/>
    </xf>
    <xf numFmtId="0" fontId="5" fillId="21" borderId="11" xfId="0" applyFont="1" applyFill="1" applyBorder="1" applyAlignment="1">
      <alignment horizontal="center" vertical="top" wrapText="1"/>
    </xf>
    <xf numFmtId="0" fontId="5" fillId="21" borderId="0" xfId="0" applyFont="1" applyFill="1" applyBorder="1" applyAlignment="1">
      <alignment horizontal="center" vertical="top" wrapText="1"/>
    </xf>
    <xf numFmtId="0" fontId="0" fillId="0" borderId="0" xfId="0" applyFill="1" applyBorder="1" applyAlignment="1">
      <alignment wrapText="1"/>
    </xf>
    <xf numFmtId="0" fontId="0" fillId="0" borderId="0" xfId="0" applyFont="1" applyAlignment="1">
      <alignment horizontal="left" vertical="top" wrapText="1"/>
    </xf>
    <xf numFmtId="0" fontId="1" fillId="0" borderId="0" xfId="0" applyFont="1"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6"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0" fillId="0" borderId="0" xfId="0" applyAlignment="1">
      <alignment horizontal="center"/>
    </xf>
    <xf numFmtId="0" fontId="12" fillId="31" borderId="14" xfId="0" applyFont="1" applyFill="1" applyBorder="1"/>
    <xf numFmtId="0" fontId="1" fillId="27" borderId="15" xfId="0" applyFont="1" applyFill="1" applyBorder="1" applyAlignment="1">
      <alignment horizontal="center"/>
    </xf>
    <xf numFmtId="0" fontId="1" fillId="27" borderId="16" xfId="0" applyFont="1" applyFill="1" applyBorder="1" applyAlignment="1">
      <alignment horizontal="center"/>
    </xf>
    <xf numFmtId="0" fontId="1" fillId="27" borderId="17" xfId="0" applyFont="1" applyFill="1" applyBorder="1" applyAlignment="1">
      <alignment horizontal="center"/>
    </xf>
    <xf numFmtId="0" fontId="0" fillId="27" borderId="0" xfId="0" applyFill="1"/>
    <xf numFmtId="17" fontId="0" fillId="27" borderId="0" xfId="0" applyNumberFormat="1" applyFill="1"/>
    <xf numFmtId="0" fontId="1" fillId="27" borderId="0" xfId="0" applyFont="1" applyFill="1" applyBorder="1" applyAlignment="1">
      <alignment horizontal="left"/>
    </xf>
    <xf numFmtId="0" fontId="1" fillId="27" borderId="0" xfId="0" applyFont="1" applyFill="1" applyBorder="1" applyAlignment="1">
      <alignment horizontal="center"/>
    </xf>
    <xf numFmtId="0" fontId="1" fillId="27" borderId="14" xfId="0" applyFont="1" applyFill="1" applyBorder="1" applyAlignment="1">
      <alignment horizontal="left"/>
    </xf>
    <xf numFmtId="0" fontId="1" fillId="27" borderId="14" xfId="0" applyFont="1" applyFill="1" applyBorder="1" applyAlignment="1">
      <alignment horizontal="center"/>
    </xf>
    <xf numFmtId="0" fontId="11" fillId="27" borderId="0" xfId="0" applyFont="1" applyFill="1" applyAlignment="1">
      <alignment horizontal="center"/>
    </xf>
    <xf numFmtId="0" fontId="0" fillId="27" borderId="0" xfId="0" applyFill="1" applyBorder="1"/>
    <xf numFmtId="0" fontId="12" fillId="27" borderId="0" xfId="0" applyFont="1" applyFill="1" applyBorder="1" applyAlignment="1">
      <alignment horizontal="center"/>
    </xf>
    <xf numFmtId="0" fontId="1" fillId="27" borderId="0" xfId="0" applyFont="1" applyFill="1" applyBorder="1" applyAlignment="1">
      <alignment horizontal="right"/>
    </xf>
    <xf numFmtId="0" fontId="0" fillId="27" borderId="0" xfId="0" applyFont="1" applyFill="1" applyAlignment="1">
      <alignment horizontal="right"/>
    </xf>
    <xf numFmtId="168" fontId="0" fillId="27" borderId="0" xfId="0" applyNumberFormat="1" applyFill="1" applyBorder="1"/>
    <xf numFmtId="0" fontId="0" fillId="27" borderId="0" xfId="0" applyFont="1" applyFill="1" applyBorder="1" applyAlignment="1">
      <alignment horizontal="right"/>
    </xf>
    <xf numFmtId="0" fontId="0" fillId="27" borderId="0" xfId="0" applyFill="1" applyBorder="1" applyAlignment="1">
      <alignment horizontal="center"/>
    </xf>
    <xf numFmtId="0" fontId="1" fillId="27" borderId="0" xfId="0" applyFont="1" applyFill="1" applyAlignment="1">
      <alignment horizontal="right"/>
    </xf>
    <xf numFmtId="0" fontId="1" fillId="33" borderId="15" xfId="0" applyFont="1" applyFill="1" applyBorder="1" applyAlignment="1">
      <alignment horizontal="center"/>
    </xf>
    <xf numFmtId="0" fontId="1" fillId="33" borderId="16" xfId="0" applyFont="1" applyFill="1" applyBorder="1" applyAlignment="1">
      <alignment horizontal="center"/>
    </xf>
    <xf numFmtId="0" fontId="1" fillId="33" borderId="17" xfId="0" applyFont="1" applyFill="1" applyBorder="1" applyAlignment="1">
      <alignment horizontal="center"/>
    </xf>
    <xf numFmtId="0" fontId="0" fillId="33" borderId="0" xfId="0" applyFill="1"/>
    <xf numFmtId="0" fontId="1" fillId="33" borderId="0" xfId="0" applyFont="1" applyFill="1" applyBorder="1" applyAlignment="1">
      <alignment horizontal="center"/>
    </xf>
    <xf numFmtId="0" fontId="1" fillId="33" borderId="14" xfId="0" applyFont="1" applyFill="1" applyBorder="1" applyAlignment="1">
      <alignment horizontal="left"/>
    </xf>
    <xf numFmtId="0" fontId="1" fillId="33" borderId="0" xfId="0" applyFont="1" applyFill="1" applyBorder="1" applyAlignment="1">
      <alignment horizontal="left"/>
    </xf>
    <xf numFmtId="0" fontId="1" fillId="33" borderId="14" xfId="0" applyFont="1" applyFill="1" applyBorder="1" applyAlignment="1">
      <alignment horizontal="center"/>
    </xf>
    <xf numFmtId="0" fontId="11" fillId="33" borderId="0" xfId="0" applyFont="1" applyFill="1" applyAlignment="1">
      <alignment horizontal="center"/>
    </xf>
    <xf numFmtId="0" fontId="0" fillId="33" borderId="0" xfId="0" applyFill="1" applyBorder="1"/>
    <xf numFmtId="0" fontId="12" fillId="33" borderId="0" xfId="0" applyFont="1" applyFill="1" applyBorder="1" applyAlignment="1">
      <alignment horizontal="center"/>
    </xf>
    <xf numFmtId="0" fontId="1" fillId="33" borderId="0" xfId="0" applyFont="1" applyFill="1" applyBorder="1" applyAlignment="1">
      <alignment horizontal="right"/>
    </xf>
    <xf numFmtId="168" fontId="0" fillId="33" borderId="0" xfId="0" applyNumberFormat="1" applyFill="1" applyBorder="1"/>
    <xf numFmtId="0" fontId="0" fillId="33" borderId="0" xfId="0" applyFont="1" applyFill="1" applyBorder="1" applyAlignment="1">
      <alignment horizontal="right"/>
    </xf>
    <xf numFmtId="0" fontId="0" fillId="33" borderId="0" xfId="0" applyFill="1" applyBorder="1" applyAlignment="1">
      <alignment horizontal="center"/>
    </xf>
    <xf numFmtId="0" fontId="1" fillId="33" borderId="0" xfId="0" applyFont="1" applyFill="1" applyAlignment="1">
      <alignment horizontal="right"/>
    </xf>
    <xf numFmtId="164" fontId="9" fillId="0" borderId="0" xfId="0" applyNumberFormat="1" applyFont="1" applyFill="1" applyAlignment="1" applyProtection="1">
      <alignment shrinkToFit="1"/>
    </xf>
    <xf numFmtId="0" fontId="0" fillId="0" borderId="0" xfId="0" applyFont="1" applyBorder="1" applyAlignment="1"/>
    <xf numFmtId="0" fontId="14" fillId="0" borderId="0" xfId="0" applyFont="1"/>
    <xf numFmtId="0" fontId="14" fillId="0" borderId="0" xfId="0" applyFont="1" applyBorder="1"/>
    <xf numFmtId="167" fontId="10" fillId="0" borderId="0" xfId="0" applyNumberFormat="1" applyFont="1" applyAlignment="1" applyProtection="1">
      <alignment horizontal="left"/>
    </xf>
  </cellXfs>
  <cellStyles count="2">
    <cellStyle name="Hyperlink" xfId="1" builtinId="8"/>
    <cellStyle name="Normal" xfId="0" builtinId="0"/>
  </cellStyles>
  <dxfs count="0"/>
  <tableStyles count="0" defaultTableStyle="TableStyleMedium9" defaultPivotStyle="PivotStyleLight16"/>
  <colors>
    <mruColors>
      <color rgb="FF2161AF"/>
      <color rgb="FF3AB131"/>
      <color rgb="FF000000"/>
      <color rgb="FFFFFF00"/>
      <color rgb="FFD8E4BC"/>
      <color rgb="FF99FF66"/>
      <color rgb="FF5E1373"/>
      <color rgb="FF871BA5"/>
      <color rgb="FF904406"/>
      <color rgb="FF4C0F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'Terms - Titres'!$N$2</c:f>
          <c:strCache>
            <c:ptCount val="1"/>
            <c:pt idx="0">
              <c:v>CombustiGraph - Outil Graphique pour la Méthode PCI</c:v>
            </c:pt>
          </c:strCache>
        </c:strRef>
      </c:tx>
      <c:layout>
        <c:manualLayout>
          <c:xMode val="edge"/>
          <c:yMode val="edge"/>
          <c:x val="0.22448442294185059"/>
          <c:y val="1.4137712458272812E-2"/>
        </c:manualLayout>
      </c:layout>
      <c:overlay val="0"/>
      <c:spPr>
        <a:solidFill>
          <a:schemeClr val="bg1">
            <a:lumMod val="95000"/>
          </a:schemeClr>
        </a:solidFill>
        <a:ln>
          <a:solidFill>
            <a:sysClr val="windowText" lastClr="000000"/>
          </a:solidFill>
        </a:ln>
      </c:spPr>
      <c:txPr>
        <a:bodyPr/>
        <a:lstStyle/>
        <a:p>
          <a:pPr>
            <a:defRPr/>
          </a:pPr>
          <a:endParaRPr lang="en-US"/>
        </a:p>
      </c:txPr>
    </c:title>
    <c:autoTitleDeleted val="0"/>
    <c:plotArea>
      <c:layout>
        <c:manualLayout>
          <c:layoutTarget val="inner"/>
          <c:xMode val="edge"/>
          <c:yMode val="edge"/>
          <c:x val="8.3135667297520047E-2"/>
          <c:y val="5.4009905252859737E-2"/>
          <c:w val="0.89319544631031977"/>
          <c:h val="0.81897769228011896"/>
        </c:manualLayout>
      </c:layout>
      <c:scatterChart>
        <c:scatterStyle val="smoothMarker"/>
        <c:varyColors val="0"/>
        <c:ser>
          <c:idx val="2"/>
          <c:order val="0"/>
          <c:tx>
            <c:strRef>
              <c:f>'Graph-outputs'!$C$1</c:f>
              <c:strCache>
                <c:ptCount val="1"/>
                <c:pt idx="0">
                  <c:v>Control 1:</c:v>
                </c:pt>
              </c:strCache>
            </c:strRef>
          </c:tx>
          <c:spPr>
            <a:ln>
              <a:solidFill>
                <a:schemeClr val="tx1"/>
              </a:solidFill>
            </a:ln>
          </c:spPr>
          <c:marker>
            <c:symbol val="none"/>
          </c:marker>
          <c:dPt>
            <c:idx val="0"/>
            <c:bubble3D val="0"/>
            <c:extLst>
              <c:ext xmlns:c16="http://schemas.microsoft.com/office/drawing/2014/chart" uri="{C3380CC4-5D6E-409C-BE32-E72D297353CC}">
                <c16:uniqueId val="{00000000-0771-48E1-B9BC-522FDA57A5AF}"/>
              </c:ext>
            </c:extLst>
          </c:dPt>
          <c:dPt>
            <c:idx val="1"/>
            <c:bubble3D val="0"/>
            <c:extLst>
              <c:ext xmlns:c16="http://schemas.microsoft.com/office/drawing/2014/chart" uri="{C3380CC4-5D6E-409C-BE32-E72D297353CC}">
                <c16:uniqueId val="{00000001-0771-48E1-B9BC-522FDA57A5AF}"/>
              </c:ext>
            </c:extLst>
          </c:dPt>
          <c:dPt>
            <c:idx val="2"/>
            <c:bubble3D val="0"/>
            <c:extLst>
              <c:ext xmlns:c16="http://schemas.microsoft.com/office/drawing/2014/chart" uri="{C3380CC4-5D6E-409C-BE32-E72D297353CC}">
                <c16:uniqueId val="{00000002-0771-48E1-B9BC-522FDA57A5AF}"/>
              </c:ext>
            </c:extLst>
          </c:dPt>
          <c:xVal>
            <c:numRef>
              <c:f>'Graph-outputs'!$A$4:$A$74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'Graph-outputs'!$C$4:$C$74</c:f>
              <c:numCache>
                <c:formatCode>General</c:formatCode>
                <c:ptCount val="71"/>
                <c:pt idx="0">
                  <c:v>0.48358641002757902</c:v>
                </c:pt>
                <c:pt idx="1">
                  <c:v>0.55506216913640438</c:v>
                </c:pt>
                <c:pt idx="2">
                  <c:v>0.63667824678321439</c:v>
                </c:pt>
                <c:pt idx="3">
                  <c:v>0.72978566903139341</c:v>
                </c:pt>
                <c:pt idx="4">
                  <c:v>0.83589758464365294</c:v>
                </c:pt>
                <c:pt idx="5">
                  <c:v>0.95670509279082505</c:v>
                </c:pt>
                <c:pt idx="6">
                  <c:v>1.0940938678537866</c:v>
                </c:pt>
                <c:pt idx="7">
                  <c:v>1.250161449971297</c:v>
                </c:pt>
                <c:pt idx="8">
                  <c:v>1.4272350202244597</c:v>
                </c:pt>
                <c:pt idx="9">
                  <c:v>1.6278894210713963</c:v>
                </c:pt>
                <c:pt idx="10">
                  <c:v>1.8549651153468512</c:v>
                </c:pt>
                <c:pt idx="11">
                  <c:v>2.111585700524051</c:v>
                </c:pt>
                <c:pt idx="12">
                  <c:v>2.4011745090009775</c:v>
                </c:pt>
                <c:pt idx="13">
                  <c:v>2.7274697303211286</c:v>
                </c:pt>
                <c:pt idx="14">
                  <c:v>3.0945373883892855</c:v>
                </c:pt>
                <c:pt idx="15">
                  <c:v>3.5067813974672086</c:v>
                </c:pt>
                <c:pt idx="16">
                  <c:v>3.9689498073978808</c:v>
                </c:pt>
                <c:pt idx="17">
                  <c:v>4.4861362344200444</c:v>
                </c:pt>
                <c:pt idx="18">
                  <c:v>5.0637753634976939</c:v>
                </c:pt>
                <c:pt idx="19">
                  <c:v>5.7076313069260216</c:v>
                </c:pt>
                <c:pt idx="20">
                  <c:v>6.4237775190396444</c:v>
                </c:pt>
                <c:pt idx="21">
                  <c:v>7.2185669064817546</c:v>
                </c:pt>
                <c:pt idx="22">
                  <c:v>8.0985907474111283</c:v>
                </c:pt>
                <c:pt idx="23">
                  <c:v>9.0706250522154015</c:v>
                </c:pt>
                <c:pt idx="24">
                  <c:v>10.141563074790209</c:v>
                </c:pt>
                <c:pt idx="25">
                  <c:v>11.318332829915757</c:v>
                </c:pt>
                <c:pt idx="26">
                  <c:v>12.607798701479762</c:v>
                </c:pt>
                <c:pt idx="27">
                  <c:v>14.016646550331963</c:v>
                </c:pt>
                <c:pt idx="28">
                  <c:v>15.551252159790442</c:v>
                </c:pt>
                <c:pt idx="29">
                  <c:v>17.217533398714711</c:v>
                </c:pt>
                <c:pt idx="30">
                  <c:v>19.020787139726316</c:v>
                </c:pt>
                <c:pt idx="31">
                  <c:v>20.965512740770837</c:v>
                </c:pt>
                <c:pt idx="32">
                  <c:v>23.055224771347337</c:v>
                </c:pt>
                <c:pt idx="33">
                  <c:v>25.292258620737702</c:v>
                </c:pt>
                <c:pt idx="34">
                  <c:v>27.677573634168141</c:v>
                </c:pt>
                <c:pt idx="35">
                  <c:v>30.210559442122801</c:v>
                </c:pt>
                <c:pt idx="36">
                  <c:v>32.888852124118209</c:v>
                </c:pt>
                <c:pt idx="37">
                  <c:v>35.708167715839231</c:v>
                </c:pt>
                <c:pt idx="38">
                  <c:v>38.662161252644644</c:v>
                </c:pt>
                <c:pt idx="39">
                  <c:v>41.742319961507505</c:v>
                </c:pt>
                <c:pt idx="40">
                  <c:v>44.937899283940659</c:v>
                </c:pt>
                <c:pt idx="41">
                  <c:v>47.928942018665275</c:v>
                </c:pt>
                <c:pt idx="42">
                  <c:v>50.643526626804658</c:v>
                </c:pt>
                <c:pt idx="43">
                  <c:v>53.092068842640707</c:v>
                </c:pt>
                <c:pt idx="44">
                  <c:v>55.299712856887602</c:v>
                </c:pt>
                <c:pt idx="45">
                  <c:v>57.290292940145896</c:v>
                </c:pt>
                <c:pt idx="46">
                  <c:v>59.085883692288611</c:v>
                </c:pt>
                <c:pt idx="47">
                  <c:v>60.706624993471976</c:v>
                </c:pt>
                <c:pt idx="48">
                  <c:v>62.170710186069364</c:v>
                </c:pt>
                <c:pt idx="49">
                  <c:v>63.494466865616189</c:v>
                </c:pt>
                <c:pt idx="50">
                  <c:v>64.692486099582865</c:v>
                </c:pt>
                <c:pt idx="51">
                  <c:v>65.777772899378249</c:v>
                </c:pt>
                <c:pt idx="52">
                  <c:v>66.761901640393461</c:v>
                </c:pt>
                <c:pt idx="53">
                  <c:v>67.655167019464486</c:v>
                </c:pt>
                <c:pt idx="54">
                  <c:v>68.466725468383757</c:v>
                </c:pt>
                <c:pt idx="55">
                  <c:v>69.20472462157953</c:v>
                </c:pt>
                <c:pt idx="56">
                  <c:v>69.876420059208456</c:v>
                </c:pt>
                <c:pt idx="57">
                  <c:v>70.488279497678676</c:v>
                </c:pt>
                <c:pt idx="58">
                  <c:v>71.04607512612499</c:v>
                </c:pt>
                <c:pt idx="59">
                  <c:v>71.554965049528349</c:v>
                </c:pt>
                <c:pt idx="60">
                  <c:v>72.019564899762059</c:v>
                </c:pt>
                <c:pt idx="61">
                  <c:v>72.444010680544082</c:v>
                </c:pt>
                <c:pt idx="62">
                  <c:v>72.832013862749605</c:v>
                </c:pt>
                <c:pt idx="63">
                  <c:v>73.186909668923789</c:v>
                </c:pt>
                <c:pt idx="64">
                  <c:v>73.511699396242804</c:v>
                </c:pt>
                <c:pt idx="65">
                  <c:v>73.809087535275239</c:v>
                </c:pt>
                <c:pt idx="66">
                  <c:v>74.081514353266186</c:v>
                </c:pt>
                <c:pt idx="67">
                  <c:v>74.331184528277873</c:v>
                </c:pt>
                <c:pt idx="68">
                  <c:v>74.560092345743172</c:v>
                </c:pt>
                <c:pt idx="69">
                  <c:v>74.770043902210901</c:v>
                </c:pt>
                <c:pt idx="70">
                  <c:v>74.9626767021023</c:v>
                </c:pt>
              </c:numCache>
            </c:numRef>
          </c:yVal>
          <c:smooth val="1"/>
          <c:extLst>
            <c:ext xmlns:c16="http://schemas.microsoft.com/office/drawing/2014/chart" uri="{C3380CC4-5D6E-409C-BE32-E72D297353CC}">
              <c16:uniqueId val="{00000003-0771-48E1-B9BC-522FDA57A5AF}"/>
            </c:ext>
          </c:extLst>
        </c:ser>
        <c:ser>
          <c:idx val="3"/>
          <c:order val="1"/>
          <c:tx>
            <c:strRef>
              <c:f>'Graph-outputs'!$AK$1</c:f>
              <c:strCache>
                <c:ptCount val="1"/>
                <c:pt idx="0">
                  <c:v>Control 2</c:v>
                </c:pt>
              </c:strCache>
            </c:strRef>
          </c:tx>
          <c:spPr>
            <a:ln>
              <a:solidFill>
                <a:srgbClr val="FF0000"/>
              </a:solidFill>
            </a:ln>
          </c:spPr>
          <c:marker>
            <c:symbol val="none"/>
          </c:marker>
          <c:xVal>
            <c:numRef>
              <c:f>'Graph-outputs'!$AJ$4:$AJ$74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'Graph-outputs'!$AK$4:$AK$74</c:f>
              <c:numCache>
                <c:formatCode>General</c:formatCode>
                <c:ptCount val="71"/>
                <c:pt idx="0">
                  <c:v>2.8893595868373669</c:v>
                </c:pt>
                <c:pt idx="1">
                  <c:v>3.1031508290855272</c:v>
                </c:pt>
                <c:pt idx="2">
                  <c:v>3.3320419982250518</c:v>
                </c:pt>
                <c:pt idx="3">
                  <c:v>3.577006252812311</c:v>
                </c:pt>
                <c:pt idx="4">
                  <c:v>3.8390672966684884</c:v>
                </c:pt>
                <c:pt idx="5">
                  <c:v>4.1193003618871513</c:v>
                </c:pt>
                <c:pt idx="6">
                  <c:v>4.4188329543656364</c:v>
                </c:pt>
                <c:pt idx="7">
                  <c:v>4.7388453156340091</c:v>
                </c:pt>
                <c:pt idx="8">
                  <c:v>5.0805705497836922</c:v>
                </c:pt>
                <c:pt idx="9">
                  <c:v>5.4452943591044418</c:v>
                </c:pt>
                <c:pt idx="10">
                  <c:v>5.8343543266716322</c:v>
                </c:pt>
                <c:pt idx="11">
                  <c:v>6.2491386786512644</c:v>
                </c:pt>
                <c:pt idx="12">
                  <c:v>6.6910844535910945</c:v>
                </c:pt>
                <c:pt idx="13">
                  <c:v>7.1616750005503649</c:v>
                </c:pt>
                <c:pt idx="14">
                  <c:v>7.6624367227171977</c:v>
                </c:pt>
                <c:pt idx="15">
                  <c:v>8.1949349783326522</c:v>
                </c:pt>
                <c:pt idx="16">
                  <c:v>8.7607690464729231</c:v>
                </c:pt>
                <c:pt idx="17">
                  <c:v>9.3615660617628187</c:v>
                </c:pt>
                <c:pt idx="18">
                  <c:v>9.9989738196652773</c:v>
                </c:pt>
                <c:pt idx="19">
                  <c:v>10.674652352916526</c:v>
                </c:pt>
                <c:pt idx="20">
                  <c:v>11.390264180297082</c:v>
                </c:pt>
                <c:pt idx="21">
                  <c:v>12.147463131630152</c:v>
                </c:pt>
                <c:pt idx="22">
                  <c:v>12.947881658107642</c:v>
                </c:pt>
                <c:pt idx="23">
                  <c:v>13.79311654522389</c:v>
                </c:pt>
                <c:pt idx="24">
                  <c:v>14.684712957246628</c:v>
                </c:pt>
                <c:pt idx="25">
                  <c:v>15.624146757796883</c:v>
                </c:pt>
                <c:pt idx="26">
                  <c:v>16.612805071283372</c:v>
                </c:pt>
                <c:pt idx="27">
                  <c:v>17.651965075177486</c:v>
                </c:pt>
                <c:pt idx="28">
                  <c:v>18.742771043940227</c:v>
                </c:pt>
                <c:pt idx="29">
                  <c:v>19.886209702289612</c:v>
                </c:pt>
                <c:pt idx="30">
                  <c:v>21.083083988817364</c:v>
                </c:pt>
                <c:pt idx="31">
                  <c:v>22.333985381002858</c:v>
                </c:pt>
                <c:pt idx="32">
                  <c:v>23.639264989542067</c:v>
                </c:pt>
                <c:pt idx="33">
                  <c:v>24.999003693517494</c:v>
                </c:pt>
                <c:pt idx="34">
                  <c:v>26.41298165791282</c:v>
                </c:pt>
                <c:pt idx="35">
                  <c:v>27.880647650636256</c:v>
                </c:pt>
                <c:pt idx="36">
                  <c:v>29.401088656472119</c:v>
                </c:pt>
                <c:pt idx="37">
                  <c:v>30.973000368693146</c:v>
                </c:pt>
                <c:pt idx="38">
                  <c:v>32.594659223382074</c:v>
                </c:pt>
                <c:pt idx="39">
                  <c:v>34.263896724208948</c:v>
                </c:pt>
                <c:pt idx="40">
                  <c:v>35.978076883265992</c:v>
                </c:pt>
                <c:pt idx="41">
                  <c:v>37.57105168408399</c:v>
                </c:pt>
                <c:pt idx="42">
                  <c:v>39.010663762639723</c:v>
                </c:pt>
                <c:pt idx="43">
                  <c:v>40.306631049094449</c:v>
                </c:pt>
                <c:pt idx="44">
                  <c:v>41.474743201650163</c:v>
                </c:pt>
                <c:pt idx="45">
                  <c:v>42.528955250309593</c:v>
                </c:pt>
                <c:pt idx="46">
                  <c:v>43.481580152479282</c:v>
                </c:pt>
                <c:pt idx="47">
                  <c:v>44.343476262017219</c:v>
                </c:pt>
                <c:pt idx="48">
                  <c:v>45.124221631750537</c:v>
                </c:pt>
                <c:pt idx="49">
                  <c:v>45.832271748723514</c:v>
                </c:pt>
                <c:pt idx="50">
                  <c:v>46.475099897257316</c:v>
                </c:pt>
                <c:pt idx="51">
                  <c:v>47.059320729763101</c:v>
                </c:pt>
                <c:pt idx="52">
                  <c:v>47.590798308607134</c:v>
                </c:pt>
                <c:pt idx="53">
                  <c:v>48.074740163945286</c:v>
                </c:pt>
                <c:pt idx="54">
                  <c:v>48.515778969341206</c:v>
                </c:pt>
                <c:pt idx="55">
                  <c:v>48.91804337358959</c:v>
                </c:pt>
                <c:pt idx="56">
                  <c:v>49.285219404676468</c:v>
                </c:pt>
                <c:pt idx="57">
                  <c:v>49.620603715572543</c:v>
                </c:pt>
                <c:pt idx="58">
                  <c:v>49.927149791438701</c:v>
                </c:pt>
                <c:pt idx="59">
                  <c:v>50.207508094478413</c:v>
                </c:pt>
                <c:pt idx="60">
                  <c:v>50.46406099129058</c:v>
                </c:pt>
                <c:pt idx="61">
                  <c:v>50.698953190192611</c:v>
                </c:pt>
                <c:pt idx="62">
                  <c:v>50.914118312838156</c:v>
                </c:pt>
                <c:pt idx="63">
                  <c:v>51.111302134834695</c:v>
                </c:pt>
                <c:pt idx="64">
                  <c:v>51.292082952799468</c:v>
                </c:pt>
                <c:pt idx="65">
                  <c:v>51.457889469024877</c:v>
                </c:pt>
                <c:pt idx="66">
                  <c:v>51.61001652829561</c:v>
                </c:pt>
                <c:pt idx="67">
                  <c:v>51.749638993118978</c:v>
                </c:pt>
                <c:pt idx="68">
                  <c:v>51.877824002525934</c:v>
                </c:pt>
                <c:pt idx="69">
                  <c:v>51.995541824629044</c:v>
                </c:pt>
                <c:pt idx="70">
                  <c:v>52.103675483378773</c:v>
                </c:pt>
              </c:numCache>
            </c:numRef>
          </c:yVal>
          <c:smooth val="1"/>
          <c:extLst>
            <c:ext xmlns:c16="http://schemas.microsoft.com/office/drawing/2014/chart" uri="{C3380CC4-5D6E-409C-BE32-E72D297353CC}">
              <c16:uniqueId val="{00000004-0771-48E1-B9BC-522FDA57A5AF}"/>
            </c:ext>
          </c:extLst>
        </c:ser>
        <c:ser>
          <c:idx val="9"/>
          <c:order val="2"/>
          <c:tx>
            <c:strRef>
              <c:f>'Graph-outputs'!$BS$1</c:f>
              <c:strCache>
                <c:ptCount val="1"/>
                <c:pt idx="0">
                  <c:v>Control 3</c:v>
                </c:pt>
              </c:strCache>
            </c:strRef>
          </c:tx>
          <c:spPr>
            <a:ln>
              <a:solidFill>
                <a:srgbClr val="3AB131"/>
              </a:solidFill>
              <a:prstDash val="solid"/>
            </a:ln>
            <a:effectLst/>
          </c:spPr>
          <c:marker>
            <c:symbol val="none"/>
          </c:marker>
          <c:xVal>
            <c:numRef>
              <c:f>'Graph-outputs'!$BR$4:$BR$74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'Graph-outputs'!$BS$4:$BS$74</c:f>
              <c:numCache>
                <c:formatCode>General</c:formatCode>
                <c:ptCount val="71"/>
                <c:pt idx="0">
                  <c:v>3.9119856227657865</c:v>
                </c:pt>
                <c:pt idx="1">
                  <c:v>4.2011233358827393</c:v>
                </c:pt>
                <c:pt idx="2">
                  <c:v>4.5106545852823752</c:v>
                </c:pt>
                <c:pt idx="3">
                  <c:v>4.8418911075423932</c:v>
                </c:pt>
                <c:pt idx="4">
                  <c:v>5.196212505768016</c:v>
                </c:pt>
                <c:pt idx="5">
                  <c:v>5.5750675346225576</c:v>
                </c:pt>
                <c:pt idx="6">
                  <c:v>5.9799750613014186</c:v>
                </c:pt>
                <c:pt idx="7">
                  <c:v>6.4125246399149942</c:v>
                </c:pt>
                <c:pt idx="8">
                  <c:v>6.8743766300587428</c:v>
                </c:pt>
                <c:pt idx="9">
                  <c:v>7.3672617833696217</c:v>
                </c:pt>
                <c:pt idx="10">
                  <c:v>7.892980214663484</c:v>
                </c:pt>
                <c:pt idx="11">
                  <c:v>8.453399666908135</c:v>
                </c:pt>
                <c:pt idx="12">
                  <c:v>9.0504529719249227</c:v>
                </c:pt>
                <c:pt idx="13">
                  <c:v>9.6861346014751355</c:v>
                </c:pt>
                <c:pt idx="14">
                  <c:v>10.362496196452209</c:v>
                </c:pt>
                <c:pt idx="15">
                  <c:v>11.081640955485703</c:v>
                </c:pt>
                <c:pt idx="16">
                  <c:v>11.845716758625107</c:v>
                </c:pt>
                <c:pt idx="17">
                  <c:v>12.656907897218714</c:v>
                </c:pt>
                <c:pt idx="18">
                  <c:v>13.517425277988279</c:v>
                </c:pt>
                <c:pt idx="19">
                  <c:v>14.429494968035085</c:v>
                </c:pt>
                <c:pt idx="20">
                  <c:v>15.39534494856076</c:v>
                </c:pt>
                <c:pt idx="21">
                  <c:v>16.417189948967238</c:v>
                </c:pt>
                <c:pt idx="22">
                  <c:v>17.497214240290663</c:v>
                </c:pt>
                <c:pt idx="23">
                  <c:v>18.637552278249714</c:v>
                </c:pt>
                <c:pt idx="24">
                  <c:v>19.840267102220864</c:v>
                </c:pt>
                <c:pt idx="25">
                  <c:v>21.107326417895482</c:v>
                </c:pt>
                <c:pt idx="26">
                  <c:v>22.440576318949834</c:v>
                </c:pt>
                <c:pt idx="27">
                  <c:v>23.841712637485731</c:v>
                </c:pt>
                <c:pt idx="28">
                  <c:v>25.312249954968266</c:v>
                </c:pt>
                <c:pt idx="29">
                  <c:v>26.853488355518635</c:v>
                </c:pt>
                <c:pt idx="30">
                  <c:v>28.466478062230276</c:v>
                </c:pt>
                <c:pt idx="31">
                  <c:v>30.15198216502116</c:v>
                </c:pt>
                <c:pt idx="32">
                  <c:v>31.910437725547705</c:v>
                </c:pt>
                <c:pt idx="33">
                  <c:v>33.741915630738383</c:v>
                </c:pt>
                <c:pt idx="34">
                  <c:v>35.646079661035039</c:v>
                </c:pt>
                <c:pt idx="35">
                  <c:v>37.622145341500016</c:v>
                </c:pt>
                <c:pt idx="36">
                  <c:v>39.668839252058262</c:v>
                </c:pt>
                <c:pt idx="37">
                  <c:v>41.784359585184099</c:v>
                </c:pt>
                <c:pt idx="38">
                  <c:v>43.966338852503455</c:v>
                </c:pt>
                <c:pt idx="39">
                  <c:v>46.211809752487468</c:v>
                </c:pt>
                <c:pt idx="40">
                  <c:v>48.517175315275487</c:v>
                </c:pt>
                <c:pt idx="41">
                  <c:v>50.659015806382314</c:v>
                </c:pt>
                <c:pt idx="42">
                  <c:v>52.594215071755166</c:v>
                </c:pt>
                <c:pt idx="43">
                  <c:v>54.335958945509766</c:v>
                </c:pt>
                <c:pt idx="44">
                  <c:v>55.90557107829391</c:v>
                </c:pt>
                <c:pt idx="45">
                  <c:v>57.321887010833002</c:v>
                </c:pt>
                <c:pt idx="46">
                  <c:v>58.601517701817258</c:v>
                </c:pt>
                <c:pt idx="47">
                  <c:v>59.759105222626708</c:v>
                </c:pt>
                <c:pt idx="48">
                  <c:v>60.807559965347814</c:v>
                </c:pt>
                <c:pt idx="49">
                  <c:v>61.758274960281859</c:v>
                </c:pt>
                <c:pt idx="50">
                  <c:v>62.621316354134372</c:v>
                </c:pt>
                <c:pt idx="51">
                  <c:v>63.405590933414295</c:v>
                </c:pt>
                <c:pt idx="52">
                  <c:v>64.118992473517054</c:v>
                </c:pt>
                <c:pt idx="53">
                  <c:v>64.768529054610894</c:v>
                </c:pt>
                <c:pt idx="54">
                  <c:v>65.360433547869746</c:v>
                </c:pt>
                <c:pt idx="55">
                  <c:v>65.900259379398719</c:v>
                </c:pt>
                <c:pt idx="56">
                  <c:v>66.392963505987595</c:v>
                </c:pt>
                <c:pt idx="57">
                  <c:v>66.842978333589585</c:v>
                </c:pt>
                <c:pt idx="58">
                  <c:v>67.254274102442764</c:v>
                </c:pt>
                <c:pt idx="59">
                  <c:v>67.630413066019443</c:v>
                </c:pt>
                <c:pt idx="60">
                  <c:v>67.974596611226133</c:v>
                </c:pt>
                <c:pt idx="61">
                  <c:v>68.289706307016587</c:v>
                </c:pt>
                <c:pt idx="62">
                  <c:v>68.578339727996152</c:v>
                </c:pt>
                <c:pt idx="63">
                  <c:v>68.842841777607717</c:v>
                </c:pt>
                <c:pt idx="64">
                  <c:v>69.085332130429563</c:v>
                </c:pt>
                <c:pt idx="65">
                  <c:v>69.307729323094279</c:v>
                </c:pt>
                <c:pt idx="66">
                  <c:v>69.511771946469821</c:v>
                </c:pt>
                <c:pt idx="67">
                  <c:v>69.699037326252039</c:v>
                </c:pt>
                <c:pt idx="68">
                  <c:v>69.870958023395247</c:v>
                </c:pt>
                <c:pt idx="69">
                  <c:v>70.028836438424676</c:v>
                </c:pt>
                <c:pt idx="70">
                  <c:v>70.173857763391496</c:v>
                </c:pt>
              </c:numCache>
            </c:numRef>
          </c:yVal>
          <c:smooth val="1"/>
          <c:extLst>
            <c:ext xmlns:c16="http://schemas.microsoft.com/office/drawing/2014/chart" uri="{C3380CC4-5D6E-409C-BE32-E72D297353CC}">
              <c16:uniqueId val="{0000000A-0771-48E1-B9BC-522FDA57A5AF}"/>
            </c:ext>
          </c:extLst>
        </c:ser>
        <c:ser>
          <c:idx val="0"/>
          <c:order val="3"/>
          <c:tx>
            <c:strRef>
              <c:f>'Graph-outputs'!$DA$1</c:f>
              <c:strCache>
                <c:ptCount val="1"/>
                <c:pt idx="0">
                  <c:v>Control 4</c:v>
                </c:pt>
              </c:strCache>
            </c:strRef>
          </c:tx>
          <c:spPr>
            <a:ln>
              <a:solidFill>
                <a:srgbClr val="2161AF"/>
              </a:solidFill>
            </a:ln>
          </c:spPr>
          <c:marker>
            <c:symbol val="none"/>
          </c:marker>
          <c:xVal>
            <c:numRef>
              <c:f>'Graph-outputs'!$CZ$4:$CZ$74</c:f>
              <c:numCache>
                <c:formatCode>General</c:formatCode>
                <c:ptCount val="7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numCache>
            </c:numRef>
          </c:xVal>
          <c:yVal>
            <c:numRef>
              <c:f>'Graph-outputs'!$DA$4:$DA$74</c:f>
              <c:numCache>
                <c:formatCode>General</c:formatCode>
                <c:ptCount val="71"/>
                <c:pt idx="0">
                  <c:v>1.235401577804113</c:v>
                </c:pt>
                <c:pt idx="1">
                  <c:v>1.4145796094102736</c:v>
                </c:pt>
                <c:pt idx="2">
                  <c:v>1.6177209139777431</c:v>
                </c:pt>
                <c:pt idx="3">
                  <c:v>1.8476194700855955</c:v>
                </c:pt>
                <c:pt idx="4">
                  <c:v>2.1073132105095143</c:v>
                </c:pt>
                <c:pt idx="5">
                  <c:v>2.4000889012894344</c:v>
                </c:pt>
                <c:pt idx="6">
                  <c:v>2.7294833019263658</c:v>
                </c:pt>
                <c:pt idx="7">
                  <c:v>3.0992797190159118</c:v>
                </c:pt>
                <c:pt idx="8">
                  <c:v>3.513498986174981</c:v>
                </c:pt>
                <c:pt idx="9">
                  <c:v>3.9763838389259059</c:v>
                </c:pt>
                <c:pt idx="10">
                  <c:v>4.4923756117268479</c:v>
                </c:pt>
                <c:pt idx="11">
                  <c:v>5.0660821741903206</c:v>
                </c:pt>
                <c:pt idx="12">
                  <c:v>5.7022360543318378</c:v>
                </c:pt>
                <c:pt idx="13">
                  <c:v>6.4056417787918374</c:v>
                </c:pt>
                <c:pt idx="14">
                  <c:v>7.1811116040401979</c:v>
                </c:pt>
                <c:pt idx="15">
                  <c:v>8.0333890289762255</c:v>
                </c:pt>
                <c:pt idx="16">
                  <c:v>8.9670597773623886</c:v>
                </c:pt>
                <c:pt idx="17">
                  <c:v>9.9864503253821635</c:v>
                </c:pt>
                <c:pt idx="18">
                  <c:v>11.095514529234137</c:v>
                </c:pt>
                <c:pt idx="19">
                  <c:v>12.297709479424872</c:v>
                </c:pt>
                <c:pt idx="20">
                  <c:v>13.595862365660286</c:v>
                </c:pt>
                <c:pt idx="21">
                  <c:v>14.992030864935506</c:v>
                </c:pt>
                <c:pt idx="22">
                  <c:v>16.487360342941713</c:v>
                </c:pt>
                <c:pt idx="23">
                  <c:v>18.081941953088837</c:v>
                </c:pt>
                <c:pt idx="24">
                  <c:v>19.774676486257938</c:v>
                </c:pt>
                <c:pt idx="25">
                  <c:v>21.563149516360117</c:v>
                </c:pt>
                <c:pt idx="26">
                  <c:v>23.443523942331652</c:v>
                </c:pt>
                <c:pt idx="27">
                  <c:v>25.410456381275697</c:v>
                </c:pt>
                <c:pt idx="28">
                  <c:v>27.457043953341508</c:v>
                </c:pt>
                <c:pt idx="29">
                  <c:v>29.574807753356747</c:v>
                </c:pt>
                <c:pt idx="30">
                  <c:v>31.753718673673344</c:v>
                </c:pt>
                <c:pt idx="31">
                  <c:v>33.982270190417175</c:v>
                </c:pt>
                <c:pt idx="32">
                  <c:v>36.247601238689207</c:v>
                </c:pt>
                <c:pt idx="33">
                  <c:v>38.535670399439645</c:v>
                </c:pt>
                <c:pt idx="34">
                  <c:v>40.83148035607973</c:v>
                </c:pt>
                <c:pt idx="35">
                  <c:v>43.11934904579897</c:v>
                </c:pt>
                <c:pt idx="36">
                  <c:v>45.383221260873576</c:v>
                </c:pt>
                <c:pt idx="37">
                  <c:v>47.607011814549971</c:v>
                </c:pt>
                <c:pt idx="38">
                  <c:v>49.774968964248444</c:v>
                </c:pt>
                <c:pt idx="39">
                  <c:v>51.872044782179891</c:v>
                </c:pt>
                <c:pt idx="40">
                  <c:v>53.884257773175428</c:v>
                </c:pt>
                <c:pt idx="41">
                  <c:v>55.627435669479048</c:v>
                </c:pt>
                <c:pt idx="42">
                  <c:v>57.099672820187749</c:v>
                </c:pt>
                <c:pt idx="43">
                  <c:v>58.34307581578495</c:v>
                </c:pt>
                <c:pt idx="44">
                  <c:v>59.398818116002246</c:v>
                </c:pt>
                <c:pt idx="45">
                  <c:v>60.299957026151809</c:v>
                </c:pt>
                <c:pt idx="46">
                  <c:v>61.073082379039377</c:v>
                </c:pt>
                <c:pt idx="47">
                  <c:v>61.739650481068267</c:v>
                </c:pt>
                <c:pt idx="48">
                  <c:v>62.317045816256297</c:v>
                </c:pt>
                <c:pt idx="49">
                  <c:v>62.819418800089011</c:v>
                </c:pt>
                <c:pt idx="50">
                  <c:v>63.258344235922443</c:v>
                </c:pt>
                <c:pt idx="51">
                  <c:v>63.643338366902306</c:v>
                </c:pt>
                <c:pt idx="52">
                  <c:v>63.982265305153966</c:v>
                </c:pt>
                <c:pt idx="53">
                  <c:v>64.281657246036616</c:v>
                </c:pt>
                <c:pt idx="54">
                  <c:v>64.54696755843176</c:v>
                </c:pt>
                <c:pt idx="55">
                  <c:v>64.782771572352843</c:v>
                </c:pt>
                <c:pt idx="56">
                  <c:v>64.992926529345411</c:v>
                </c:pt>
                <c:pt idx="57">
                  <c:v>65.18069955600059</c:v>
                </c:pt>
                <c:pt idx="58">
                  <c:v>65.348870512312075</c:v>
                </c:pt>
                <c:pt idx="59">
                  <c:v>65.499815023110742</c:v>
                </c:pt>
                <c:pt idx="60">
                  <c:v>65.635571815897151</c:v>
                </c:pt>
                <c:pt idx="61">
                  <c:v>65.757897578221346</c:v>
                </c:pt>
                <c:pt idx="62">
                  <c:v>65.868311847443195</c:v>
                </c:pt>
                <c:pt idx="63">
                  <c:v>65.968133905536661</c:v>
                </c:pt>
                <c:pt idx="64">
                  <c:v>66.05851323370554</c:v>
                </c:pt>
                <c:pt idx="65">
                  <c:v>66.140454757191108</c:v>
                </c:pt>
                <c:pt idx="66">
                  <c:v>66.21483985793644</c:v>
                </c:pt>
                <c:pt idx="67">
                  <c:v>66.282443935147938</c:v>
                </c:pt>
                <c:pt idx="68">
                  <c:v>66.343951138652102</c:v>
                </c:pt>
                <c:pt idx="69">
                  <c:v>66.399966777672219</c:v>
                </c:pt>
                <c:pt idx="70">
                  <c:v>66.451027810903582</c:v>
                </c:pt>
              </c:numCache>
            </c:numRef>
          </c:yVal>
          <c:smooth val="1"/>
          <c:extLst xmlns:c15="http://schemas.microsoft.com/office/drawing/2012/chart">
            <c:ext xmlns:c16="http://schemas.microsoft.com/office/drawing/2014/chart" uri="{C3380CC4-5D6E-409C-BE32-E72D297353CC}">
              <c16:uniqueId val="{00000007-0771-48E1-B9BC-522FDA57A5AF}"/>
            </c:ext>
          </c:extLst>
        </c:ser>
        <c:ser>
          <c:idx val="11"/>
          <c:order val="4"/>
          <c:tx>
            <c:strRef>
              <c:f>'Graph-outputs'!$A$76</c:f>
              <c:strCache>
                <c:ptCount val="1"/>
                <c:pt idx="0">
                  <c:v>Fire Type Output1</c:v>
                </c:pt>
              </c:strCache>
            </c:strRef>
          </c:tx>
          <c:spPr>
            <a:ln>
              <a:noFill/>
            </a:ln>
          </c:spPr>
          <c:marker>
            <c:symbol val="circle"/>
            <c:size val="7"/>
            <c:spPr>
              <a:solidFill>
                <a:schemeClr val="tx1"/>
              </a:solidFill>
              <a:ln>
                <a:solidFill>
                  <a:schemeClr val="tx1"/>
                </a:solidFill>
              </a:ln>
            </c:spPr>
          </c:marker>
          <c:dPt>
            <c:idx val="1"/>
            <c:marker>
              <c:symbol val="diamond"/>
              <c:size val="5"/>
            </c:marker>
            <c:bubble3D val="0"/>
            <c:extLst>
              <c:ext xmlns:c16="http://schemas.microsoft.com/office/drawing/2014/chart" uri="{C3380CC4-5D6E-409C-BE32-E72D297353CC}">
                <c16:uniqueId val="{0000001C-0771-48E1-B9BC-522FDA57A5AF}"/>
              </c:ext>
            </c:extLst>
          </c:dPt>
          <c:dPt>
            <c:idx val="2"/>
            <c:marker>
              <c:symbol val="x"/>
              <c:size val="7"/>
            </c:marker>
            <c:bubble3D val="0"/>
            <c:extLst>
              <c:ext xmlns:c16="http://schemas.microsoft.com/office/drawing/2014/chart" uri="{C3380CC4-5D6E-409C-BE32-E72D297353CC}">
                <c16:uniqueId val="{0000001D-0771-48E1-B9BC-522FDA57A5AF}"/>
              </c:ext>
            </c:extLst>
          </c:dPt>
          <c:xVal>
            <c:numRef>
              <c:f>'Graph-outputs'!$C$77:$C$79</c:f>
              <c:numCache>
                <c:formatCode>General</c:formatCode>
                <c:ptCount val="3"/>
                <c:pt idx="0">
                  <c:v>20</c:v>
                </c:pt>
                <c:pt idx="1">
                  <c:v>23</c:v>
                </c:pt>
                <c:pt idx="2">
                  <c:v>28</c:v>
                </c:pt>
              </c:numCache>
            </c:numRef>
          </c:xVal>
          <c:yVal>
            <c:numRef>
              <c:f>'Graph-outputs'!$B$77:$B$79</c:f>
              <c:numCache>
                <c:formatCode>General</c:formatCode>
                <c:ptCount val="3"/>
                <c:pt idx="0">
                  <c:v>6.4237775190396444</c:v>
                </c:pt>
                <c:pt idx="1">
                  <c:v>9.0706250522154015</c:v>
                </c:pt>
                <c:pt idx="2">
                  <c:v>15.551252159790442</c:v>
                </c:pt>
              </c:numCache>
            </c:numRef>
          </c:yVal>
          <c:smooth val="1"/>
          <c:extLst>
            <c:ext xmlns:c16="http://schemas.microsoft.com/office/drawing/2014/chart" uri="{C3380CC4-5D6E-409C-BE32-E72D297353CC}">
              <c16:uniqueId val="{00000005-0771-48E1-B9BC-522FDA57A5AF}"/>
            </c:ext>
          </c:extLst>
        </c:ser>
        <c:ser>
          <c:idx val="12"/>
          <c:order val="5"/>
          <c:tx>
            <c:strRef>
              <c:f>'Graph-outputs'!$AI$76</c:f>
              <c:strCache>
                <c:ptCount val="1"/>
                <c:pt idx="0">
                  <c:v>Fire Type Output2</c:v>
                </c:pt>
              </c:strCache>
            </c:strRef>
          </c:tx>
          <c:spPr>
            <a:ln>
              <a:noFill/>
            </a:ln>
          </c:spPr>
          <c:marker>
            <c:symbol val="circle"/>
            <c:size val="7"/>
            <c:spPr>
              <a:solidFill>
                <a:srgbClr val="FF0000"/>
              </a:solidFill>
              <a:ln>
                <a:solidFill>
                  <a:srgbClr val="FF0000"/>
                </a:solidFill>
              </a:ln>
            </c:spPr>
          </c:marker>
          <c:dPt>
            <c:idx val="1"/>
            <c:marker>
              <c:symbol val="diamond"/>
              <c:size val="5"/>
            </c:marker>
            <c:bubble3D val="0"/>
            <c:extLst>
              <c:ext xmlns:c16="http://schemas.microsoft.com/office/drawing/2014/chart" uri="{C3380CC4-5D6E-409C-BE32-E72D297353CC}">
                <c16:uniqueId val="{0000001E-0771-48E1-B9BC-522FDA57A5AF}"/>
              </c:ext>
            </c:extLst>
          </c:dPt>
          <c:dPt>
            <c:idx val="2"/>
            <c:marker>
              <c:symbol val="x"/>
              <c:size val="7"/>
            </c:marker>
            <c:bubble3D val="0"/>
            <c:extLst>
              <c:ext xmlns:c16="http://schemas.microsoft.com/office/drawing/2014/chart" uri="{C3380CC4-5D6E-409C-BE32-E72D297353CC}">
                <c16:uniqueId val="{0000001F-0771-48E1-B9BC-522FDA57A5AF}"/>
              </c:ext>
            </c:extLst>
          </c:dPt>
          <c:xVal>
            <c:numRef>
              <c:f>'Graph-outputs'!$AK$77:$AK$79</c:f>
              <c:numCache>
                <c:formatCode>General</c:formatCode>
                <c:ptCount val="3"/>
                <c:pt idx="0">
                  <c:v>5</c:v>
                </c:pt>
                <c:pt idx="1">
                  <c:v>12</c:v>
                </c:pt>
                <c:pt idx="2">
                  <c:v>21</c:v>
                </c:pt>
              </c:numCache>
            </c:numRef>
          </c:xVal>
          <c:yVal>
            <c:numRef>
              <c:f>'Graph-outputs'!$AJ$77:$AJ$79</c:f>
              <c:numCache>
                <c:formatCode>General</c:formatCode>
                <c:ptCount val="3"/>
                <c:pt idx="0">
                  <c:v>4.1193003618871513</c:v>
                </c:pt>
                <c:pt idx="1">
                  <c:v>6.6910844535910945</c:v>
                </c:pt>
                <c:pt idx="2">
                  <c:v>12.147463131630152</c:v>
                </c:pt>
              </c:numCache>
            </c:numRef>
          </c:yVal>
          <c:smooth val="1"/>
          <c:extLst>
            <c:ext xmlns:c16="http://schemas.microsoft.com/office/drawing/2014/chart" uri="{C3380CC4-5D6E-409C-BE32-E72D297353CC}">
              <c16:uniqueId val="{00000006-0771-48E1-B9BC-522FDA57A5AF}"/>
            </c:ext>
          </c:extLst>
        </c:ser>
        <c:ser>
          <c:idx val="8"/>
          <c:order val="6"/>
          <c:tx>
            <c:strRef>
              <c:f>'Graph-outputs'!$BQ$76</c:f>
              <c:strCache>
                <c:ptCount val="1"/>
                <c:pt idx="0">
                  <c:v>Fire Type Output3</c:v>
                </c:pt>
              </c:strCache>
            </c:strRef>
          </c:tx>
          <c:spPr>
            <a:ln>
              <a:noFill/>
            </a:ln>
          </c:spPr>
          <c:marker>
            <c:symbol val="circle"/>
            <c:size val="7"/>
            <c:spPr>
              <a:solidFill>
                <a:srgbClr val="3AB131"/>
              </a:solidFill>
              <a:ln>
                <a:solidFill>
                  <a:srgbClr val="3AB131"/>
                </a:solidFill>
              </a:ln>
            </c:spPr>
          </c:marker>
          <c:dPt>
            <c:idx val="1"/>
            <c:marker>
              <c:symbol val="diamond"/>
              <c:size val="5"/>
            </c:marker>
            <c:bubble3D val="0"/>
            <c:extLst>
              <c:ext xmlns:c16="http://schemas.microsoft.com/office/drawing/2014/chart" uri="{C3380CC4-5D6E-409C-BE32-E72D297353CC}">
                <c16:uniqueId val="{0000000B-0771-48E1-B9BC-522FDA57A5AF}"/>
              </c:ext>
            </c:extLst>
          </c:dPt>
          <c:dPt>
            <c:idx val="2"/>
            <c:marker>
              <c:symbol val="square"/>
              <c:size val="7"/>
            </c:marker>
            <c:bubble3D val="0"/>
            <c:extLst>
              <c:ext xmlns:c16="http://schemas.microsoft.com/office/drawing/2014/chart" uri="{C3380CC4-5D6E-409C-BE32-E72D297353CC}">
                <c16:uniqueId val="{0000000C-0771-48E1-B9BC-522FDA57A5AF}"/>
              </c:ext>
            </c:extLst>
          </c:dPt>
          <c:xVal>
            <c:numRef>
              <c:f>'Graph-outputs'!$BS$77:$BS$79</c:f>
              <c:numCache>
                <c:formatCode>General</c:formatCode>
                <c:ptCount val="3"/>
                <c:pt idx="0">
                  <c:v>#N/A</c:v>
                </c:pt>
                <c:pt idx="1">
                  <c:v>#N/A</c:v>
                </c:pt>
                <c:pt idx="2">
                  <c:v>13</c:v>
                </c:pt>
              </c:numCache>
            </c:numRef>
          </c:xVal>
          <c:yVal>
            <c:numRef>
              <c:f>'Graph-outputs'!$BR$77:$BR$79</c:f>
              <c:numCache>
                <c:formatCode>General</c:formatCode>
                <c:ptCount val="3"/>
                <c:pt idx="0">
                  <c:v>#N/A</c:v>
                </c:pt>
                <c:pt idx="1">
                  <c:v>#N/A</c:v>
                </c:pt>
                <c:pt idx="2">
                  <c:v>9.6861346014751355</c:v>
                </c:pt>
              </c:numCache>
            </c:numRef>
          </c:yVal>
          <c:smooth val="1"/>
          <c:extLst>
            <c:ext xmlns:c16="http://schemas.microsoft.com/office/drawing/2014/chart" uri="{C3380CC4-5D6E-409C-BE32-E72D297353CC}">
              <c16:uniqueId val="{0000000D-0771-48E1-B9BC-522FDA57A5AF}"/>
            </c:ext>
          </c:extLst>
        </c:ser>
        <c:ser>
          <c:idx val="13"/>
          <c:order val="7"/>
          <c:tx>
            <c:strRef>
              <c:f>'Graph-outputs'!$CY$76</c:f>
              <c:strCache>
                <c:ptCount val="1"/>
                <c:pt idx="0">
                  <c:v>Fire Type Output4</c:v>
                </c:pt>
              </c:strCache>
            </c:strRef>
          </c:tx>
          <c:spPr>
            <a:ln>
              <a:noFill/>
            </a:ln>
          </c:spPr>
          <c:marker>
            <c:symbol val="circle"/>
            <c:size val="7"/>
            <c:spPr>
              <a:solidFill>
                <a:srgbClr val="2161AF"/>
              </a:solidFill>
              <a:ln>
                <a:solidFill>
                  <a:srgbClr val="2161AF"/>
                </a:solidFill>
              </a:ln>
            </c:spPr>
          </c:marker>
          <c:dPt>
            <c:idx val="1"/>
            <c:marker>
              <c:symbol val="diamond"/>
              <c:size val="5"/>
            </c:marker>
            <c:bubble3D val="0"/>
            <c:extLst>
              <c:ext xmlns:c16="http://schemas.microsoft.com/office/drawing/2014/chart" uri="{C3380CC4-5D6E-409C-BE32-E72D297353CC}">
                <c16:uniqueId val="{00000009-98FA-4749-B615-127B8F6799A9}"/>
              </c:ext>
            </c:extLst>
          </c:dPt>
          <c:dPt>
            <c:idx val="2"/>
            <c:marker>
              <c:symbol val="x"/>
              <c:size val="7"/>
            </c:marker>
            <c:bubble3D val="0"/>
            <c:extLst>
              <c:ext xmlns:c16="http://schemas.microsoft.com/office/drawing/2014/chart" uri="{C3380CC4-5D6E-409C-BE32-E72D297353CC}">
                <c16:uniqueId val="{0000000A-98FA-4749-B615-127B8F6799A9}"/>
              </c:ext>
            </c:extLst>
          </c:dPt>
          <c:xVal>
            <c:numRef>
              <c:f>'Graph-outputs'!$DA$77:$DA$79</c:f>
              <c:numCache>
                <c:formatCode>General</c:formatCode>
                <c:ptCount val="3"/>
                <c:pt idx="0">
                  <c:v>#N/A</c:v>
                </c:pt>
                <c:pt idx="1">
                  <c:v>#N/A</c:v>
                </c:pt>
                <c:pt idx="2">
                  <c:v>#N/A</c:v>
                </c:pt>
              </c:numCache>
            </c:numRef>
          </c:xVal>
          <c:yVal>
            <c:numRef>
              <c:f>'Graph-outputs'!$CZ$77:$CZ$79</c:f>
              <c:numCache>
                <c:formatCode>General</c:formatCode>
                <c:ptCount val="3"/>
                <c:pt idx="0">
                  <c:v>#N/A</c:v>
                </c:pt>
                <c:pt idx="1">
                  <c:v>#N/A</c:v>
                </c:pt>
                <c:pt idx="2">
                  <c:v>#N/A</c:v>
                </c:pt>
              </c:numCache>
            </c:numRef>
          </c:yVal>
          <c:smooth val="1"/>
          <c:extLst xmlns:c15="http://schemas.microsoft.com/office/drawing/2012/chart">
            <c:ext xmlns:c16="http://schemas.microsoft.com/office/drawing/2014/chart" uri="{C3380CC4-5D6E-409C-BE32-E72D297353CC}">
              <c16:uniqueId val="{00000008-0771-48E1-B9BC-522FDA57A5AF}"/>
            </c:ext>
          </c:extLst>
        </c:ser>
        <c:ser>
          <c:idx val="5"/>
          <c:order val="9"/>
          <c:tx>
            <c:v>Surface/IC fire transition</c:v>
          </c:tx>
          <c:spPr>
            <a:ln>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xVal>
            <c:numRef>
              <c:f>'[1]FBP outputs'!$A$87:$A$88</c:f>
              <c:numCache>
                <c:formatCode>General</c:formatCode>
                <c:ptCount val="2"/>
              </c:numCache>
            </c:numRef>
          </c:xVal>
          <c:yVal>
            <c:numRef>
              <c:f>'[1]FBP outputs'!$B$87:$B$88</c:f>
              <c:numCache>
                <c:formatCode>General</c:formatCode>
                <c:ptCount val="2"/>
              </c:numCache>
            </c:numRef>
          </c:yVal>
          <c:smooth val="1"/>
          <c:extLst>
            <c:ext xmlns:c16="http://schemas.microsoft.com/office/drawing/2014/chart" uri="{C3380CC4-5D6E-409C-BE32-E72D297353CC}">
              <c16:uniqueId val="{0000000E-0771-48E1-B9BC-522FDA57A5AF}"/>
            </c:ext>
          </c:extLst>
        </c:ser>
        <c:ser>
          <c:idx val="6"/>
          <c:order val="10"/>
          <c:tx>
            <c:v>IC fire CFB 50%</c:v>
          </c:tx>
          <c:spPr>
            <a:ln>
              <a:solidFill>
                <a:schemeClr val="bg1">
                  <a:lumMod val="50000"/>
                </a:schemeClr>
              </a:solidFill>
            </a:ln>
          </c:spPr>
          <c:marker>
            <c:symbol val="diamond"/>
            <c:size val="5"/>
            <c:spPr>
              <a:solidFill>
                <a:schemeClr val="bg1">
                  <a:lumMod val="50000"/>
                </a:schemeClr>
              </a:solidFill>
              <a:ln>
                <a:solidFill>
                  <a:schemeClr val="bg1">
                    <a:lumMod val="50000"/>
                  </a:schemeClr>
                </a:solidFill>
              </a:ln>
            </c:spPr>
          </c:marker>
          <c:xVal>
            <c:numRef>
              <c:f>'[1]FBP outputs'!$A$90:$A$91</c:f>
              <c:numCache>
                <c:formatCode>General</c:formatCode>
                <c:ptCount val="2"/>
              </c:numCache>
            </c:numRef>
          </c:xVal>
          <c:yVal>
            <c:numRef>
              <c:f>'[1]FBP outputs'!$B$90:$B$91</c:f>
              <c:numCache>
                <c:formatCode>General</c:formatCode>
                <c:ptCount val="2"/>
              </c:numCache>
            </c:numRef>
          </c:yVal>
          <c:smooth val="1"/>
          <c:extLst>
            <c:ext xmlns:c16="http://schemas.microsoft.com/office/drawing/2014/chart" uri="{C3380CC4-5D6E-409C-BE32-E72D297353CC}">
              <c16:uniqueId val="{0000000F-0771-48E1-B9BC-522FDA57A5AF}"/>
            </c:ext>
          </c:extLst>
        </c:ser>
        <c:ser>
          <c:idx val="7"/>
          <c:order val="11"/>
          <c:tx>
            <c:v>CC fire transition</c:v>
          </c:tx>
          <c:spPr>
            <a:ln>
              <a:solidFill>
                <a:schemeClr val="bg1">
                  <a:lumMod val="50000"/>
                </a:schemeClr>
              </a:solidFill>
            </a:ln>
          </c:spPr>
          <c:marker>
            <c:symbol val="square"/>
            <c:size val="5"/>
            <c:spPr>
              <a:solidFill>
                <a:schemeClr val="bg1">
                  <a:lumMod val="50000"/>
                </a:schemeClr>
              </a:solidFill>
              <a:ln>
                <a:solidFill>
                  <a:schemeClr val="bg1">
                    <a:lumMod val="50000"/>
                  </a:schemeClr>
                </a:solidFill>
              </a:ln>
            </c:spPr>
          </c:marker>
          <c:xVal>
            <c:numRef>
              <c:f>'[1]FBP outputs'!$B$97:$B$99</c:f>
              <c:numCache>
                <c:formatCode>General</c:formatCode>
                <c:ptCount val="3"/>
              </c:numCache>
            </c:numRef>
          </c:xVal>
          <c:yVal>
            <c:numRef>
              <c:f>'[1]FBP outputs'!$C$97:$C$98</c:f>
              <c:numCache>
                <c:formatCode>General</c:formatCode>
                <c:ptCount val="2"/>
              </c:numCache>
            </c:numRef>
          </c:yVal>
          <c:smooth val="1"/>
          <c:extLst>
            <c:ext xmlns:c16="http://schemas.microsoft.com/office/drawing/2014/chart" uri="{C3380CC4-5D6E-409C-BE32-E72D297353CC}">
              <c16:uniqueId val="{00000010-0771-48E1-B9BC-522FDA57A5AF}"/>
            </c:ext>
          </c:extLst>
        </c:ser>
        <c:dLbls>
          <c:showLegendKey val="0"/>
          <c:showVal val="0"/>
          <c:showCatName val="0"/>
          <c:showSerName val="0"/>
          <c:showPercent val="0"/>
          <c:showBubbleSize val="0"/>
        </c:dLbls>
        <c:axId val="121373440"/>
        <c:axId val="121375360"/>
        <c:extLst>
          <c:ext xmlns:c15="http://schemas.microsoft.com/office/drawing/2012/chart" uri="{02D57815-91ED-43cb-92C2-25804820EDAC}">
            <c15:filteredScatterSeries>
              <c15:ser>
                <c:idx val="14"/>
                <c:order val="8"/>
                <c:tx>
                  <c:strRef>
                    <c:extLst>
                      <c:ext uri="{02D57815-91ED-43cb-92C2-25804820EDAC}">
                        <c15:formulaRef>
                          <c15:sqref>#REF!$CH$3</c15:sqref>
                        </c15:formulaRef>
                      </c:ext>
                    </c:extLst>
                    <c:strCache>
                      <c:ptCount val="1"/>
                      <c:pt idx="0">
                        <c:v>#REF!</c:v>
                      </c:pt>
                    </c:strCache>
                  </c:strRef>
                </c:tx>
                <c:spPr>
                  <a:ln>
                    <a:solidFill>
                      <a:srgbClr val="871BA5"/>
                    </a:solidFill>
                  </a:ln>
                </c:spPr>
                <c:marker>
                  <c:symbol val="none"/>
                </c:marker>
                <c:xVal>
                  <c:numRef>
                    <c:extLst>
                      <c:ext uri="{02D57815-91ED-43cb-92C2-25804820EDAC}">
                        <c15:formulaRef>
                          <c15:sqref>#REF!$BW$4:$BW$74</c15:sqref>
                        </c15:formulaRef>
                      </c:ext>
                    </c:extLst>
                  </c:numRef>
                </c:xVal>
                <c:yVal>
                  <c:numRef>
                    <c:extLst>
                      <c:ext uri="{02D57815-91ED-43cb-92C2-25804820EDAC}">
                        <c15:formulaRef>
                          <c15:sqref>#REF!$CH$4:$CH$74</c15:sqref>
                        </c15:formulaRef>
                      </c:ext>
                    </c:extLst>
                    <c:numCache>
                      <c:formatCode>General</c:formatCode>
                      <c:ptCount val="1"/>
                      <c:pt idx="0">
                        <c:v>1</c:v>
                      </c:pt>
                    </c:numCache>
                  </c:numRef>
                </c:yVal>
                <c:smooth val="1"/>
                <c:extLst>
                  <c:ext xmlns:c16="http://schemas.microsoft.com/office/drawing/2014/chart" uri="{C3380CC4-5D6E-409C-BE32-E72D297353CC}">
                    <c16:uniqueId val="{00000009-0771-48E1-B9BC-522FDA57A5AF}"/>
                  </c:ext>
                </c:extLst>
              </c15:ser>
            </c15:filteredScatterSeries>
          </c:ext>
        </c:extLst>
      </c:scatterChart>
      <c:valAx>
        <c:axId val="121373440"/>
        <c:scaling>
          <c:orientation val="minMax"/>
          <c:max val="60"/>
        </c:scaling>
        <c:delete val="0"/>
        <c:axPos val="b"/>
        <c:majorGridlines/>
        <c:numFmt formatCode="General" sourceLinked="1"/>
        <c:majorTickMark val="out"/>
        <c:minorTickMark val="out"/>
        <c:tickLblPos val="nextTo"/>
        <c:crossAx val="121375360"/>
        <c:crosses val="autoZero"/>
        <c:crossBetween val="midCat"/>
        <c:majorUnit val="5"/>
      </c:valAx>
      <c:valAx>
        <c:axId val="121375360"/>
        <c:scaling>
          <c:orientation val="minMax"/>
          <c:max val="115"/>
          <c:min val="0"/>
        </c:scaling>
        <c:delete val="0"/>
        <c:axPos val="l"/>
        <c:majorGridlines/>
        <c:title>
          <c:tx>
            <c:strRef>
              <c:f>'Terms - Titres'!$N$5</c:f>
              <c:strCache>
                <c:ptCount val="1"/>
                <c:pt idx="0">
                  <c:v>Vitesse de propagation à l'équilibre (m/min)</c:v>
                </c:pt>
              </c:strCache>
            </c:strRef>
          </c:tx>
          <c:layout/>
          <c:overlay val="0"/>
          <c:txPr>
            <a:bodyPr rot="-5400000" vert="horz"/>
            <a:lstStyle/>
            <a:p>
              <a:pPr>
                <a:defRPr sz="1200"/>
              </a:pPr>
              <a:endParaRPr lang="en-US"/>
            </a:p>
          </c:txPr>
        </c:title>
        <c:numFmt formatCode="General" sourceLinked="1"/>
        <c:majorTickMark val="out"/>
        <c:minorTickMark val="out"/>
        <c:tickLblPos val="nextTo"/>
        <c:crossAx val="121373440"/>
        <c:crosses val="autoZero"/>
        <c:crossBetween val="midCat"/>
        <c:majorUnit val="10"/>
        <c:minorUnit val="5"/>
      </c:valAx>
      <c:spPr>
        <a:noFill/>
        <a:ln w="25400">
          <a:noFill/>
        </a:ln>
      </c:spPr>
    </c:plotArea>
    <c:plotVisOnly val="1"/>
    <c:dispBlanksAs val="gap"/>
    <c:showDLblsOverMax val="0"/>
  </c:chart>
  <c:spPr>
    <a:solidFill>
      <a:schemeClr val="bg2"/>
    </a:solidFill>
  </c:spPr>
  <c:txPr>
    <a:bodyPr/>
    <a:lstStyle/>
    <a:p>
      <a:pPr>
        <a:defRPr sz="9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'Terms - Titres'!$N$2</c:f>
          <c:strCache>
            <c:ptCount val="1"/>
            <c:pt idx="0">
              <c:v>CombustiGraph - Outil Graphique pour la Méthode PCI</c:v>
            </c:pt>
          </c:strCache>
        </c:strRef>
      </c:tx>
      <c:layout>
        <c:manualLayout>
          <c:xMode val="edge"/>
          <c:yMode val="edge"/>
          <c:x val="0.22448442294185059"/>
          <c:y val="1.4137712458272812E-2"/>
        </c:manualLayout>
      </c:layout>
      <c:overlay val="0"/>
      <c:spPr>
        <a:solidFill>
          <a:schemeClr val="bg1">
            <a:lumMod val="95000"/>
          </a:schemeClr>
        </a:solidFill>
        <a:ln>
          <a:solidFill>
            <a:sysClr val="windowText" lastClr="000000"/>
          </a:solidFill>
        </a:ln>
      </c:spPr>
      <c:txPr>
        <a:bodyPr/>
        <a:lstStyle/>
        <a:p>
          <a:pPr>
            <a:defRPr/>
          </a:pPr>
          <a:endParaRPr lang="en-US"/>
        </a:p>
      </c:txPr>
    </c:title>
    <c:autoTitleDeleted val="0"/>
    <c:plotArea>
      <c:layout>
        <c:manualLayout>
          <c:layoutTarget val="inner"/>
          <c:xMode val="edge"/>
          <c:yMode val="edge"/>
          <c:x val="8.3135667297520047E-2"/>
          <c:y val="5.4009905252859737E-2"/>
          <c:w val="0.89319544631031977"/>
          <c:h val="0.81897769228011896"/>
        </c:manualLayout>
      </c:layout>
      <c:scatterChart>
        <c:scatterStyle val="smoothMarker"/>
        <c:varyColors val="0"/>
        <c:ser>
          <c:idx val="2"/>
          <c:order val="0"/>
          <c:tx>
            <c:strRef>
              <c:f>'Graph-outputs'!$C$1</c:f>
              <c:strCache>
                <c:ptCount val="1"/>
                <c:pt idx="0">
                  <c:v>Control 1:</c:v>
                </c:pt>
              </c:strCache>
            </c:strRef>
          </c:tx>
          <c:spPr>
            <a:ln>
              <a:solidFill>
                <a:schemeClr val="tx1"/>
              </a:solidFill>
            </a:ln>
          </c:spPr>
          <c:marker>
            <c:symbol val="none"/>
          </c:marker>
          <c:dPt>
            <c:idx val="0"/>
            <c:bubble3D val="0"/>
            <c:extLst>
              <c:ext xmlns:c16="http://schemas.microsoft.com/office/drawing/2014/chart" uri="{C3380CC4-5D6E-409C-BE32-E72D297353CC}">
                <c16:uniqueId val="{00000000-B1CC-49FA-BC6F-00C9C4ACF3D3}"/>
              </c:ext>
            </c:extLst>
          </c:dPt>
          <c:dPt>
            <c:idx val="1"/>
            <c:bubble3D val="0"/>
            <c:extLst>
              <c:ext xmlns:c16="http://schemas.microsoft.com/office/drawing/2014/chart" uri="{C3380CC4-5D6E-409C-BE32-E72D297353CC}">
                <c16:uniqueId val="{00000001-B1CC-49FA-BC6F-00C9C4ACF3D3}"/>
              </c:ext>
            </c:extLst>
          </c:dPt>
          <c:dPt>
            <c:idx val="2"/>
            <c:bubble3D val="0"/>
            <c:extLst>
              <c:ext xmlns:c16="http://schemas.microsoft.com/office/drawing/2014/chart" uri="{C3380CC4-5D6E-409C-BE32-E72D297353CC}">
                <c16:uniqueId val="{00000002-B1CC-49FA-BC6F-00C9C4ACF3D3}"/>
              </c:ext>
            </c:extLst>
          </c:dPt>
          <c:xVal>
            <c:numRef>
              <c:f>'Graph-outputs'!$A$4:$A$74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'Graph-outputs'!$E$4:$E$74</c:f>
              <c:numCache>
                <c:formatCode>General</c:formatCode>
                <c:ptCount val="71"/>
                <c:pt idx="0">
                  <c:v>308.51914049395941</c:v>
                </c:pt>
                <c:pt idx="1">
                  <c:v>354.11934618450084</c:v>
                </c:pt>
                <c:pt idx="2">
                  <c:v>406.18888660985323</c:v>
                </c:pt>
                <c:pt idx="3">
                  <c:v>465.58969128502628</c:v>
                </c:pt>
                <c:pt idx="4">
                  <c:v>533.28712099359655</c:v>
                </c:pt>
                <c:pt idx="5">
                  <c:v>610.36006557170606</c:v>
                </c:pt>
                <c:pt idx="6">
                  <c:v>698.01155022266107</c:v>
                </c:pt>
                <c:pt idx="7">
                  <c:v>797.57976656504911</c:v>
                </c:pt>
                <c:pt idx="8">
                  <c:v>910.54941287001225</c:v>
                </c:pt>
                <c:pt idx="9">
                  <c:v>1038.5631907635986</c:v>
                </c:pt>
                <c:pt idx="10">
                  <c:v>1183.4332627346805</c:v>
                </c:pt>
                <c:pt idx="11">
                  <c:v>1347.1524259084581</c:v>
                </c:pt>
                <c:pt idx="12">
                  <c:v>1531.9047027205297</c:v>
                </c:pt>
                <c:pt idx="13">
                  <c:v>1740.0749886126378</c:v>
                </c:pt>
                <c:pt idx="14">
                  <c:v>1974.2573312551033</c:v>
                </c:pt>
                <c:pt idx="15">
                  <c:v>2237.2613460851549</c:v>
                </c:pt>
                <c:pt idx="16">
                  <c:v>2532.1162006439072</c:v>
                </c:pt>
                <c:pt idx="17">
                  <c:v>2862.0715274094377</c:v>
                </c:pt>
                <c:pt idx="18">
                  <c:v>3230.5945543666103</c:v>
                </c:pt>
                <c:pt idx="19">
                  <c:v>3641.3626780140603</c:v>
                </c:pt>
                <c:pt idx="20">
                  <c:v>4315.9816234296195</c:v>
                </c:pt>
                <c:pt idx="21">
                  <c:v>5225.1688460741207</c:v>
                </c:pt>
                <c:pt idx="22">
                  <c:v>6246.7129455292434</c:v>
                </c:pt>
                <c:pt idx="23">
                  <c:v>7381.0830550293122</c:v>
                </c:pt>
                <c:pt idx="24">
                  <c:v>8627.2805028001512</c:v>
                </c:pt>
                <c:pt idx="25">
                  <c:v>9983.4005348754454</c:v>
                </c:pt>
                <c:pt idx="26">
                  <c:v>11447.345197002651</c:v>
                </c:pt>
                <c:pt idx="27">
                  <c:v>13017.571349181862</c:v>
                </c:pt>
                <c:pt idx="28">
                  <c:v>14693.734367844518</c:v>
                </c:pt>
                <c:pt idx="29">
                  <c:v>16477.09590869927</c:v>
                </c:pt>
                <c:pt idx="30">
                  <c:v>18370.605580097061</c:v>
                </c:pt>
                <c:pt idx="31">
                  <c:v>20378.632846920318</c:v>
                </c:pt>
                <c:pt idx="32">
                  <c:v>22506.398779560328</c:v>
                </c:pt>
                <c:pt idx="33">
                  <c:v>24759.215798762911</c:v>
                </c:pt>
                <c:pt idx="34">
                  <c:v>27141.670656155558</c:v>
                </c:pt>
                <c:pt idx="35">
                  <c:v>29656.876356071796</c:v>
                </c:pt>
                <c:pt idx="36">
                  <c:v>32305.880439275301</c:v>
                </c:pt>
                <c:pt idx="37">
                  <c:v>35087.26662661595</c:v>
                </c:pt>
                <c:pt idx="38">
                  <c:v>37996.941904457024</c:v>
                </c:pt>
                <c:pt idx="39">
                  <c:v>41028.073406825111</c:v>
                </c:pt>
                <c:pt idx="40">
                  <c:v>44171.131599611123</c:v>
                </c:pt>
                <c:pt idx="41">
                  <c:v>47112.193347512599</c:v>
                </c:pt>
                <c:pt idx="42">
                  <c:v>49781.04214715628</c:v>
                </c:pt>
                <c:pt idx="43">
                  <c:v>52188.156737688892</c:v>
                </c:pt>
                <c:pt idx="44">
                  <c:v>54358.364108255191</c:v>
                </c:pt>
                <c:pt idx="45">
                  <c:v>56315.145097424298</c:v>
                </c:pt>
                <c:pt idx="46">
                  <c:v>58080.224409822156</c:v>
                </c:pt>
                <c:pt idx="47">
                  <c:v>59673.412486855748</c:v>
                </c:pt>
                <c:pt idx="48">
                  <c:v>61112.600211404831</c:v>
                </c:pt>
                <c:pt idx="49">
                  <c:v>62413.841314199701</c:v>
                </c:pt>
                <c:pt idx="50">
                  <c:v>63591.480866135738</c:v>
                </c:pt>
                <c:pt idx="51">
                  <c:v>64658.303942737337</c:v>
                </c:pt>
                <c:pt idx="52">
                  <c:v>65625.688798419767</c:v>
                </c:pt>
                <c:pt idx="53">
                  <c:v>66503.755473604295</c:v>
                </c:pt>
                <c:pt idx="54">
                  <c:v>67301.504925161804</c:v>
                </c:pt>
                <c:pt idx="55">
                  <c:v>68026.946362595379</c:v>
                </c:pt>
                <c:pt idx="56">
                  <c:v>68687.212047238878</c:v>
                </c:pt>
                <c:pt idx="57">
                  <c:v>69288.65973586624</c:v>
                </c:pt>
                <c:pt idx="58">
                  <c:v>69836.96346217634</c:v>
                </c:pt>
                <c:pt idx="59">
                  <c:v>70337.193604386892</c:v>
                </c:pt>
                <c:pt idx="60">
                  <c:v>70793.887284427445</c:v>
                </c:pt>
                <c:pt idx="61">
                  <c:v>71211.110147922984</c:v>
                </c:pt>
                <c:pt idx="62">
                  <c:v>71592.51052494839</c:v>
                </c:pt>
                <c:pt idx="63">
                  <c:v>71941.366894927996</c:v>
                </c:pt>
                <c:pt idx="64">
                  <c:v>72260.629490799169</c:v>
                </c:pt>
                <c:pt idx="65">
                  <c:v>72552.956787111587</c:v>
                </c:pt>
                <c:pt idx="66">
                  <c:v>72820.747529540386</c:v>
                </c:pt>
                <c:pt idx="67">
                  <c:v>73066.168882258688</c:v>
                </c:pt>
                <c:pt idx="68">
                  <c:v>73291.18119608135</c:v>
                </c:pt>
                <c:pt idx="69">
                  <c:v>73497.55983463068</c:v>
                </c:pt>
                <c:pt idx="70">
                  <c:v>73686.914437806408</c:v>
                </c:pt>
              </c:numCache>
            </c:numRef>
          </c:yVal>
          <c:smooth val="1"/>
          <c:extLst>
            <c:ext xmlns:c16="http://schemas.microsoft.com/office/drawing/2014/chart" uri="{C3380CC4-5D6E-409C-BE32-E72D297353CC}">
              <c16:uniqueId val="{00000003-B1CC-49FA-BC6F-00C9C4ACF3D3}"/>
            </c:ext>
          </c:extLst>
        </c:ser>
        <c:ser>
          <c:idx val="3"/>
          <c:order val="1"/>
          <c:tx>
            <c:strRef>
              <c:f>'Graph-outputs'!$AK$1</c:f>
              <c:strCache>
                <c:ptCount val="1"/>
                <c:pt idx="0">
                  <c:v>Control 2</c:v>
                </c:pt>
              </c:strCache>
            </c:strRef>
          </c:tx>
          <c:spPr>
            <a:ln>
              <a:solidFill>
                <a:srgbClr val="FF0000"/>
              </a:solidFill>
            </a:ln>
          </c:spPr>
          <c:marker>
            <c:symbol val="none"/>
          </c:marker>
          <c:xVal>
            <c:numRef>
              <c:f>'Graph-outputs'!$AJ$4:$AJ$74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'Graph-outputs'!$AM$4:$AM$74</c:f>
              <c:numCache>
                <c:formatCode>General</c:formatCode>
                <c:ptCount val="71"/>
                <c:pt idx="0">
                  <c:v>1959.1596174664105</c:v>
                </c:pt>
                <c:pt idx="1">
                  <c:v>2104.1229409269699</c:v>
                </c:pt>
                <c:pt idx="2">
                  <c:v>2259.324923198646</c:v>
                </c:pt>
                <c:pt idx="3">
                  <c:v>2425.4254243257606</c:v>
                </c:pt>
                <c:pt idx="4">
                  <c:v>2630.4260949612863</c:v>
                </c:pt>
                <c:pt idx="5">
                  <c:v>2863.8028755366022</c:v>
                </c:pt>
                <c:pt idx="6">
                  <c:v>3116.4172861727093</c:v>
                </c:pt>
                <c:pt idx="7">
                  <c:v>3389.4554920379232</c:v>
                </c:pt>
                <c:pt idx="8">
                  <c:v>3684.1091667102196</c:v>
                </c:pt>
                <c:pt idx="9">
                  <c:v>4001.5666421773967</c:v>
                </c:pt>
                <c:pt idx="10">
                  <c:v>4343.0041498728269</c:v>
                </c:pt>
                <c:pt idx="11">
                  <c:v>4709.5775703067911</c:v>
                </c:pt>
                <c:pt idx="12">
                  <c:v>5102.4151442076336</c:v>
                </c:pt>
                <c:pt idx="13">
                  <c:v>5522.6116043794982</c:v>
                </c:pt>
                <c:pt idx="14">
                  <c:v>5971.2241561903766</c:v>
                </c:pt>
                <c:pt idx="15">
                  <c:v>6449.2706587855082</c:v>
                </c:pt>
                <c:pt idx="16">
                  <c:v>6957.7302348075</c:v>
                </c:pt>
                <c:pt idx="17">
                  <c:v>7497.5463640437983</c:v>
                </c:pt>
                <c:pt idx="18">
                  <c:v>8069.6323021413127</c:v>
                </c:pt>
                <c:pt idx="19">
                  <c:v>8674.8784219484332</c:v>
                </c:pt>
                <c:pt idx="20">
                  <c:v>9314.1608213346353</c:v>
                </c:pt>
                <c:pt idx="21">
                  <c:v>9988.3503022552995</c:v>
                </c:pt>
                <c:pt idx="22">
                  <c:v>10698.320629598409</c:v>
                </c:pt>
                <c:pt idx="23">
                  <c:v>11444.954853415629</c:v>
                </c:pt>
                <c:pt idx="24">
                  <c:v>12229.148449090881</c:v>
                </c:pt>
                <c:pt idx="25">
                  <c:v>13051.808113205971</c:v>
                </c:pt>
                <c:pt idx="26">
                  <c:v>13913.845252610798</c:v>
                </c:pt>
                <c:pt idx="27">
                  <c:v>14816.163510180731</c:v>
                </c:pt>
                <c:pt idx="28">
                  <c:v>15759.640057659295</c:v>
                </c:pt>
                <c:pt idx="29">
                  <c:v>16745.100815809303</c:v>
                </c:pt>
                <c:pt idx="30">
                  <c:v>17773.290188877349</c:v>
                </c:pt>
                <c:pt idx="31">
                  <c:v>18844.836277027836</c:v>
                </c:pt>
                <c:pt idx="32">
                  <c:v>19960.21281628036</c:v>
                </c:pt>
                <c:pt idx="33">
                  <c:v>21119.699263269002</c:v>
                </c:pt>
                <c:pt idx="34">
                  <c:v>22323.34048247285</c:v>
                </c:pt>
                <c:pt idx="35">
                  <c:v>23570.907416379494</c:v>
                </c:pt>
                <c:pt idx="36">
                  <c:v>24861.859951168313</c:v>
                </c:pt>
                <c:pt idx="37">
                  <c:v>26195.312970069223</c:v>
                </c:pt>
                <c:pt idx="38">
                  <c:v>27570.006355436686</c:v>
                </c:pt>
                <c:pt idx="39">
                  <c:v>28984.27949658296</c:v>
                </c:pt>
                <c:pt idx="40">
                  <c:v>30436.050710927782</c:v>
                </c:pt>
                <c:pt idx="41">
                  <c:v>31784.78787871038</c:v>
                </c:pt>
                <c:pt idx="42">
                  <c:v>33003.443063144339</c:v>
                </c:pt>
                <c:pt idx="43">
                  <c:v>34100.358121224519</c:v>
                </c:pt>
                <c:pt idx="44">
                  <c:v>35088.966431360059</c:v>
                </c:pt>
                <c:pt idx="45">
                  <c:v>35981.120131943324</c:v>
                </c:pt>
                <c:pt idx="46">
                  <c:v>36787.265159854345</c:v>
                </c:pt>
                <c:pt idx="47">
                  <c:v>37516.606640083381</c:v>
                </c:pt>
                <c:pt idx="48">
                  <c:v>38177.260254663866</c:v>
                </c:pt>
                <c:pt idx="49">
                  <c:v>38776.387998345665</c:v>
                </c:pt>
                <c:pt idx="50">
                  <c:v>39320.318328088688</c:v>
                </c:pt>
                <c:pt idx="51">
                  <c:v>39814.651575391785</c:v>
                </c:pt>
                <c:pt idx="52">
                  <c:v>40264.351903609473</c:v>
                </c:pt>
                <c:pt idx="53">
                  <c:v>40673.827240532235</c:v>
                </c:pt>
                <c:pt idx="54">
                  <c:v>41046.998614215023</c:v>
                </c:pt>
                <c:pt idx="55">
                  <c:v>41387.360237544315</c:v>
                </c:pt>
                <c:pt idx="56">
                  <c:v>41698.031566525031</c:v>
                </c:pt>
                <c:pt idx="57">
                  <c:v>41981.802423473142</c:v>
                </c:pt>
                <c:pt idx="58">
                  <c:v>42241.172143165371</c:v>
                </c:pt>
                <c:pt idx="59">
                  <c:v>42478.383574924024</c:v>
                </c:pt>
                <c:pt idx="60">
                  <c:v>42695.452660066658</c:v>
                </c:pt>
                <c:pt idx="61">
                  <c:v>42894.194203304789</c:v>
                </c:pt>
                <c:pt idx="62">
                  <c:v>43076.244368412525</c:v>
                </c:pt>
                <c:pt idx="63">
                  <c:v>43243.080352005083</c:v>
                </c:pt>
                <c:pt idx="64">
                  <c:v>43396.037623456097</c:v>
                </c:pt>
                <c:pt idx="65">
                  <c:v>43536.325062617711</c:v>
                </c:pt>
                <c:pt idx="66">
                  <c:v>43665.038278892607</c:v>
                </c:pt>
                <c:pt idx="67">
                  <c:v>43783.171354216429</c:v>
                </c:pt>
                <c:pt idx="68">
                  <c:v>43891.62721763349</c:v>
                </c:pt>
                <c:pt idx="69">
                  <c:v>43991.22682949045</c:v>
                </c:pt>
                <c:pt idx="70">
                  <c:v>44082.717328056038</c:v>
                </c:pt>
              </c:numCache>
            </c:numRef>
          </c:yVal>
          <c:smooth val="1"/>
          <c:extLst>
            <c:ext xmlns:c16="http://schemas.microsoft.com/office/drawing/2014/chart" uri="{C3380CC4-5D6E-409C-BE32-E72D297353CC}">
              <c16:uniqueId val="{00000004-B1CC-49FA-BC6F-00C9C4ACF3D3}"/>
            </c:ext>
          </c:extLst>
        </c:ser>
        <c:ser>
          <c:idx val="9"/>
          <c:order val="2"/>
          <c:tx>
            <c:strRef>
              <c:f>'Graph-outputs'!$BS$1</c:f>
              <c:strCache>
                <c:ptCount val="1"/>
                <c:pt idx="0">
                  <c:v>Control 3</c:v>
                </c:pt>
              </c:strCache>
            </c:strRef>
          </c:tx>
          <c:spPr>
            <a:ln>
              <a:solidFill>
                <a:srgbClr val="3AB131"/>
              </a:solidFill>
              <a:prstDash val="solid"/>
            </a:ln>
            <a:effectLst/>
          </c:spPr>
          <c:marker>
            <c:symbol val="none"/>
          </c:marker>
          <c:xVal>
            <c:numRef>
              <c:f>'Graph-outputs'!$BR$4:$BR$74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'Graph-outputs'!$BU$4:$BU$74</c:f>
              <c:numCache>
                <c:formatCode>General</c:formatCode>
                <c:ptCount val="71"/>
                <c:pt idx="0">
                  <c:v>3696.6511789686933</c:v>
                </c:pt>
                <c:pt idx="1">
                  <c:v>4003.5015031157122</c:v>
                </c:pt>
                <c:pt idx="2">
                  <c:v>4334.5541590439398</c:v>
                </c:pt>
                <c:pt idx="3">
                  <c:v>4691.3631235634339</c:v>
                </c:pt>
                <c:pt idx="4">
                  <c:v>5075.5213332033345</c:v>
                </c:pt>
                <c:pt idx="5">
                  <c:v>5488.6546207628107</c:v>
                </c:pt>
                <c:pt idx="6">
                  <c:v>5932.4157068959903</c:v>
                </c:pt>
                <c:pt idx="7">
                  <c:v>6408.4786042254218</c:v>
                </c:pt>
                <c:pt idx="8">
                  <c:v>6918.5338245431603</c:v>
                </c:pt>
                <c:pt idx="9">
                  <c:v>7464.2847863039469</c:v>
                </c:pt>
                <c:pt idx="10">
                  <c:v>8047.4457913076312</c:v>
                </c:pt>
                <c:pt idx="11">
                  <c:v>8669.7418689206952</c:v>
                </c:pt>
                <c:pt idx="12">
                  <c:v>9332.9106687411168</c:v>
                </c:pt>
                <c:pt idx="13">
                  <c:v>10038.70641774967</c:v>
                </c:pt>
                <c:pt idx="14">
                  <c:v>10788.905750730004</c:v>
                </c:pt>
                <c:pt idx="15">
                  <c:v>11585.314984652001</c:v>
                </c:pt>
                <c:pt idx="16">
                  <c:v>12429.778157206261</c:v>
                </c:pt>
                <c:pt idx="17">
                  <c:v>13324.184911262628</c:v>
                </c:pt>
                <c:pt idx="18">
                  <c:v>14270.477109307949</c:v>
                </c:pt>
                <c:pt idx="19">
                  <c:v>15270.652934337146</c:v>
                </c:pt>
                <c:pt idx="20">
                  <c:v>16326.76720218708</c:v>
                </c:pt>
                <c:pt idx="21">
                  <c:v>17440.926692622626</c:v>
                </c:pt>
                <c:pt idx="22">
                  <c:v>18615.279507656269</c:v>
                </c:pt>
                <c:pt idx="23">
                  <c:v>19851.997774960764</c:v>
                </c:pt>
                <c:pt idx="24">
                  <c:v>21153.25340479409</c:v>
                </c:pt>
                <c:pt idx="25">
                  <c:v>22521.18703949928</c:v>
                </c:pt>
                <c:pt idx="26">
                  <c:v>23957.8707555847</c:v>
                </c:pt>
                <c:pt idx="27">
                  <c:v>25465.265438975111</c:v>
                </c:pt>
                <c:pt idx="28">
                  <c:v>27045.174011593488</c:v>
                </c:pt>
                <c:pt idx="29">
                  <c:v>28699.191815389717</c:v>
                </c:pt>
                <c:pt idx="30">
                  <c:v>30428.655453085961</c:v>
                </c:pt>
                <c:pt idx="31">
                  <c:v>32234.591260667243</c:v>
                </c:pt>
                <c:pt idx="32">
                  <c:v>34117.664381547067</c:v>
                </c:pt>
                <c:pt idx="33">
                  <c:v>36078.129174613139</c:v>
                </c:pt>
                <c:pt idx="34">
                  <c:v>38115.781468210203</c:v>
                </c:pt>
                <c:pt idx="35">
                  <c:v>40229.913012093726</c:v>
                </c:pt>
                <c:pt idx="36">
                  <c:v>42419.268407012445</c:v>
                </c:pt>
                <c:pt idx="37">
                  <c:v>44682.004815830704</c:v>
                </c:pt>
                <c:pt idx="38">
                  <c:v>47015.654872122723</c:v>
                </c:pt>
                <c:pt idx="39">
                  <c:v>49417.093379428254</c:v>
                </c:pt>
                <c:pt idx="40">
                  <c:v>51882.508606762436</c:v>
                </c:pt>
                <c:pt idx="41">
                  <c:v>54173.001078257854</c:v>
                </c:pt>
                <c:pt idx="42">
                  <c:v>56242.486624301906</c:v>
                </c:pt>
                <c:pt idx="43">
                  <c:v>58105.079613482958</c:v>
                </c:pt>
                <c:pt idx="44">
                  <c:v>59783.5903464355</c:v>
                </c:pt>
                <c:pt idx="45">
                  <c:v>61298.165008084427</c:v>
                </c:pt>
                <c:pt idx="46">
                  <c:v>62666.569120746062</c:v>
                </c:pt>
                <c:pt idx="47">
                  <c:v>63904.461791026275</c:v>
                </c:pt>
                <c:pt idx="48">
                  <c:v>65025.649792550801</c:v>
                </c:pt>
                <c:pt idx="49">
                  <c:v>66042.316974709029</c:v>
                </c:pt>
                <c:pt idx="50">
                  <c:v>66965.228077958061</c:v>
                </c:pt>
                <c:pt idx="51">
                  <c:v>67803.907948669483</c:v>
                </c:pt>
                <c:pt idx="52">
                  <c:v>68566.798081610672</c:v>
                </c:pt>
                <c:pt idx="53">
                  <c:v>69261.392792444327</c:v>
                </c:pt>
                <c:pt idx="54">
                  <c:v>69894.357383577808</c:v>
                </c:pt>
                <c:pt idx="55">
                  <c:v>70471.630560767793</c:v>
                </c:pt>
                <c:pt idx="56">
                  <c:v>70998.51317100806</c:v>
                </c:pt>
                <c:pt idx="57">
                  <c:v>71479.745113973404</c:v>
                </c:pt>
                <c:pt idx="58">
                  <c:v>71919.57205743411</c:v>
                </c:pt>
                <c:pt idx="59">
                  <c:v>72321.803376371769</c:v>
                </c:pt>
                <c:pt idx="60">
                  <c:v>72689.862543115247</c:v>
                </c:pt>
                <c:pt idx="61">
                  <c:v>73026.831024328203</c:v>
                </c:pt>
                <c:pt idx="62">
                  <c:v>73335.486590276574</c:v>
                </c:pt>
                <c:pt idx="63">
                  <c:v>73618.336811311223</c:v>
                </c:pt>
                <c:pt idx="64">
                  <c:v>73877.648404126347</c:v>
                </c:pt>
                <c:pt idx="65">
                  <c:v>74115.47299407098</c:v>
                </c:pt>
                <c:pt idx="66">
                  <c:v>74333.669777578703</c:v>
                </c:pt>
                <c:pt idx="67">
                  <c:v>74533.925498738565</c:v>
                </c:pt>
                <c:pt idx="68">
                  <c:v>74717.772094436528</c:v>
                </c:pt>
                <c:pt idx="69">
                  <c:v>74886.602311823604</c:v>
                </c:pt>
                <c:pt idx="70">
                  <c:v>75041.683558787205</c:v>
                </c:pt>
              </c:numCache>
            </c:numRef>
          </c:yVal>
          <c:smooth val="1"/>
          <c:extLst>
            <c:ext xmlns:c16="http://schemas.microsoft.com/office/drawing/2014/chart" uri="{C3380CC4-5D6E-409C-BE32-E72D297353CC}">
              <c16:uniqueId val="{00000005-B1CC-49FA-BC6F-00C9C4ACF3D3}"/>
            </c:ext>
          </c:extLst>
        </c:ser>
        <c:ser>
          <c:idx val="0"/>
          <c:order val="3"/>
          <c:tx>
            <c:strRef>
              <c:f>'Graph-outputs'!$DA$1</c:f>
              <c:strCache>
                <c:ptCount val="1"/>
                <c:pt idx="0">
                  <c:v>Control 4</c:v>
                </c:pt>
              </c:strCache>
            </c:strRef>
          </c:tx>
          <c:spPr>
            <a:ln>
              <a:solidFill>
                <a:srgbClr val="2161AF"/>
              </a:solidFill>
            </a:ln>
          </c:spPr>
          <c:marker>
            <c:symbol val="none"/>
          </c:marker>
          <c:xVal>
            <c:numRef>
              <c:f>'Graph-outputs'!$CZ$4:$CZ$74</c:f>
              <c:numCache>
                <c:formatCode>General</c:formatCode>
                <c:ptCount val="7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numCache>
            </c:numRef>
          </c:xVal>
          <c:yVal>
            <c:numRef>
              <c:f>'Graph-outputs'!$DC$4:$DC$74</c:f>
              <c:numCache>
                <c:formatCode>General</c:formatCode>
                <c:ptCount val="71"/>
                <c:pt idx="0">
                  <c:v>8764.126181875763</c:v>
                </c:pt>
                <c:pt idx="1">
                  <c:v>10035.242316281017</c:v>
                </c:pt>
                <c:pt idx="2">
                  <c:v>11476.357543885539</c:v>
                </c:pt>
                <c:pt idx="3">
                  <c:v>13107.292772527235</c:v>
                </c:pt>
                <c:pt idx="4">
                  <c:v>14949.599558118372</c:v>
                </c:pt>
                <c:pt idx="5">
                  <c:v>17026.594717491495</c:v>
                </c:pt>
                <c:pt idx="6">
                  <c:v>19363.368559011673</c:v>
                </c:pt>
                <c:pt idx="7">
                  <c:v>21986.760433529926</c:v>
                </c:pt>
                <c:pt idx="8">
                  <c:v>24925.294744615134</c:v>
                </c:pt>
                <c:pt idx="9">
                  <c:v>28209.070101611916</c:v>
                </c:pt>
                <c:pt idx="10">
                  <c:v>31869.594004839662</c:v>
                </c:pt>
                <c:pt idx="11">
                  <c:v>35939.55538026322</c:v>
                </c:pt>
                <c:pt idx="12">
                  <c:v>40452.527499466843</c:v>
                </c:pt>
                <c:pt idx="13">
                  <c:v>45442.594403200928</c:v>
                </c:pt>
                <c:pt idx="14">
                  <c:v>50943.894968798406</c:v>
                </c:pt>
                <c:pt idx="15">
                  <c:v>56990.080296957232</c:v>
                </c:pt>
                <c:pt idx="16">
                  <c:v>63613.682207622907</c:v>
                </c:pt>
                <c:pt idx="17">
                  <c:v>70845.393379092202</c:v>
                </c:pt>
                <c:pt idx="18">
                  <c:v>78713.263066969099</c:v>
                </c:pt>
                <c:pt idx="19">
                  <c:v>87241.816395687682</c:v>
                </c:pt>
                <c:pt idx="20">
                  <c:v>96451.10987785722</c:v>
                </c:pt>
                <c:pt idx="21">
                  <c:v>106355.74098619496</c:v>
                </c:pt>
                <c:pt idx="22">
                  <c:v>116963.83511864621</c:v>
                </c:pt>
                <c:pt idx="23">
                  <c:v>128276.03893132738</c:v>
                </c:pt>
                <c:pt idx="24">
                  <c:v>140284.5544680178</c:v>
                </c:pt>
                <c:pt idx="25">
                  <c:v>152972.25342381641</c:v>
                </c:pt>
                <c:pt idx="26">
                  <c:v>166311.91482175564</c:v>
                </c:pt>
                <c:pt idx="27">
                  <c:v>180265.63189306701</c:v>
                </c:pt>
                <c:pt idx="28">
                  <c:v>194784.43456104252</c:v>
                </c:pt>
                <c:pt idx="29">
                  <c:v>209808.17218628718</c:v>
                </c:pt>
                <c:pt idx="30">
                  <c:v>225265.69675790437</c:v>
                </c:pt>
                <c:pt idx="31">
                  <c:v>241075.37925019147</c:v>
                </c:pt>
                <c:pt idx="32">
                  <c:v>257145.98131795489</c:v>
                </c:pt>
                <c:pt idx="33">
                  <c:v>273377.89100461634</c:v>
                </c:pt>
                <c:pt idx="34">
                  <c:v>289664.71507146308</c:v>
                </c:pt>
                <c:pt idx="35">
                  <c:v>305895.20258622122</c:v>
                </c:pt>
                <c:pt idx="36">
                  <c:v>321955.45547000249</c:v>
                </c:pt>
                <c:pt idx="37">
                  <c:v>337731.36296813394</c:v>
                </c:pt>
                <c:pt idx="38">
                  <c:v>353111.17982948961</c:v>
                </c:pt>
                <c:pt idx="39">
                  <c:v>367988.15377182479</c:v>
                </c:pt>
                <c:pt idx="40">
                  <c:v>382263.09794766165</c:v>
                </c:pt>
                <c:pt idx="41">
                  <c:v>394629.46635380929</c:v>
                </c:pt>
                <c:pt idx="42">
                  <c:v>405073.74001370755</c:v>
                </c:pt>
                <c:pt idx="43">
                  <c:v>413894.62946708343</c:v>
                </c:pt>
                <c:pt idx="44">
                  <c:v>421384.22548257053</c:v>
                </c:pt>
                <c:pt idx="45">
                  <c:v>427777.04159827169</c:v>
                </c:pt>
                <c:pt idx="46">
                  <c:v>433261.71012132603</c:v>
                </c:pt>
                <c:pt idx="47">
                  <c:v>437990.44534390717</c:v>
                </c:pt>
                <c:pt idx="48">
                  <c:v>442086.5754325614</c:v>
                </c:pt>
                <c:pt idx="49">
                  <c:v>445650.48558111506</c:v>
                </c:pt>
                <c:pt idx="50">
                  <c:v>448764.28920027235</c:v>
                </c:pt>
                <c:pt idx="51">
                  <c:v>451495.49596235738</c:v>
                </c:pt>
                <c:pt idx="52">
                  <c:v>453899.89507163659</c:v>
                </c:pt>
                <c:pt idx="53">
                  <c:v>456023.82691280858</c:v>
                </c:pt>
                <c:pt idx="54">
                  <c:v>457905.97851189988</c:v>
                </c:pt>
                <c:pt idx="55">
                  <c:v>459578.80795402383</c:v>
                </c:pt>
                <c:pt idx="56">
                  <c:v>461069.67909578112</c:v>
                </c:pt>
                <c:pt idx="57">
                  <c:v>462401.76942877535</c:v>
                </c:pt>
                <c:pt idx="58">
                  <c:v>463594.79970145831</c:v>
                </c:pt>
                <c:pt idx="59">
                  <c:v>464665.62295672111</c:v>
                </c:pt>
                <c:pt idx="60">
                  <c:v>465628.7022366923</c:v>
                </c:pt>
                <c:pt idx="61">
                  <c:v>466496.49974931084</c:v>
                </c:pt>
                <c:pt idx="62">
                  <c:v>467279.79532309494</c:v>
                </c:pt>
                <c:pt idx="63">
                  <c:v>467987.94814448012</c:v>
                </c:pt>
                <c:pt idx="64">
                  <c:v>468629.11280748236</c:v>
                </c:pt>
                <c:pt idx="65">
                  <c:v>469210.41840419295</c:v>
                </c:pt>
                <c:pt idx="66">
                  <c:v>469738.11759180645</c:v>
                </c:pt>
                <c:pt idx="67">
                  <c:v>470217.71116990759</c:v>
                </c:pt>
                <c:pt idx="68">
                  <c:v>470654.05260113912</c:v>
                </c:pt>
                <c:pt idx="69">
                  <c:v>471051.43604094605</c:v>
                </c:pt>
                <c:pt idx="70">
                  <c:v>471413.67075576005</c:v>
                </c:pt>
              </c:numCache>
            </c:numRef>
          </c:yVal>
          <c:smooth val="1"/>
          <c:extLst xmlns:c15="http://schemas.microsoft.com/office/drawing/2012/chart">
            <c:ext xmlns:c16="http://schemas.microsoft.com/office/drawing/2014/chart" uri="{C3380CC4-5D6E-409C-BE32-E72D297353CC}">
              <c16:uniqueId val="{00000006-B1CC-49FA-BC6F-00C9C4ACF3D3}"/>
            </c:ext>
          </c:extLst>
        </c:ser>
        <c:ser>
          <c:idx val="11"/>
          <c:order val="4"/>
          <c:tx>
            <c:strRef>
              <c:f>'Graph-outputs'!$A$76</c:f>
              <c:strCache>
                <c:ptCount val="1"/>
                <c:pt idx="0">
                  <c:v>Fire Type Output1</c:v>
                </c:pt>
              </c:strCache>
            </c:strRef>
          </c:tx>
          <c:spPr>
            <a:ln>
              <a:noFill/>
            </a:ln>
          </c:spPr>
          <c:marker>
            <c:symbol val="circle"/>
            <c:size val="7"/>
            <c:spPr>
              <a:solidFill>
                <a:schemeClr val="tx1"/>
              </a:solidFill>
              <a:ln>
                <a:solidFill>
                  <a:schemeClr val="tx1"/>
                </a:solidFill>
              </a:ln>
            </c:spPr>
          </c:marker>
          <c:dPt>
            <c:idx val="1"/>
            <c:marker>
              <c:symbol val="diamond"/>
              <c:size val="5"/>
            </c:marker>
            <c:bubble3D val="0"/>
            <c:extLst>
              <c:ext xmlns:c16="http://schemas.microsoft.com/office/drawing/2014/chart" uri="{C3380CC4-5D6E-409C-BE32-E72D297353CC}">
                <c16:uniqueId val="{00000007-B1CC-49FA-BC6F-00C9C4ACF3D3}"/>
              </c:ext>
            </c:extLst>
          </c:dPt>
          <c:dPt>
            <c:idx val="2"/>
            <c:marker>
              <c:symbol val="x"/>
              <c:size val="7"/>
            </c:marker>
            <c:bubble3D val="0"/>
            <c:extLst>
              <c:ext xmlns:c16="http://schemas.microsoft.com/office/drawing/2014/chart" uri="{C3380CC4-5D6E-409C-BE32-E72D297353CC}">
                <c16:uniqueId val="{00000008-B1CC-49FA-BC6F-00C9C4ACF3D3}"/>
              </c:ext>
            </c:extLst>
          </c:dPt>
          <c:xVal>
            <c:numRef>
              <c:f>'Graph-outputs'!$C$82:$C$84</c:f>
              <c:numCache>
                <c:formatCode>General</c:formatCode>
                <c:ptCount val="3"/>
                <c:pt idx="0">
                  <c:v>20</c:v>
                </c:pt>
                <c:pt idx="1">
                  <c:v>23</c:v>
                </c:pt>
                <c:pt idx="2">
                  <c:v>28</c:v>
                </c:pt>
              </c:numCache>
            </c:numRef>
          </c:xVal>
          <c:yVal>
            <c:numRef>
              <c:f>'Graph-outputs'!$B$82:$B$84</c:f>
              <c:numCache>
                <c:formatCode>General</c:formatCode>
                <c:ptCount val="3"/>
                <c:pt idx="0">
                  <c:v>4315.9816234296195</c:v>
                </c:pt>
                <c:pt idx="1">
                  <c:v>7381.0830550293122</c:v>
                </c:pt>
                <c:pt idx="2">
                  <c:v>14693.734367844518</c:v>
                </c:pt>
              </c:numCache>
            </c:numRef>
          </c:yVal>
          <c:smooth val="1"/>
          <c:extLst>
            <c:ext xmlns:c16="http://schemas.microsoft.com/office/drawing/2014/chart" uri="{C3380CC4-5D6E-409C-BE32-E72D297353CC}">
              <c16:uniqueId val="{00000009-B1CC-49FA-BC6F-00C9C4ACF3D3}"/>
            </c:ext>
          </c:extLst>
        </c:ser>
        <c:ser>
          <c:idx val="12"/>
          <c:order val="5"/>
          <c:tx>
            <c:strRef>
              <c:f>'Graph-outputs'!$AI$76</c:f>
              <c:strCache>
                <c:ptCount val="1"/>
                <c:pt idx="0">
                  <c:v>Fire Type Output2</c:v>
                </c:pt>
              </c:strCache>
            </c:strRef>
          </c:tx>
          <c:spPr>
            <a:ln>
              <a:noFill/>
            </a:ln>
          </c:spPr>
          <c:marker>
            <c:symbol val="circle"/>
            <c:size val="7"/>
            <c:spPr>
              <a:solidFill>
                <a:srgbClr val="FF0000"/>
              </a:solidFill>
              <a:ln>
                <a:solidFill>
                  <a:srgbClr val="FF0000"/>
                </a:solidFill>
              </a:ln>
            </c:spPr>
          </c:marker>
          <c:dPt>
            <c:idx val="1"/>
            <c:marker>
              <c:symbol val="diamond"/>
              <c:size val="5"/>
            </c:marker>
            <c:bubble3D val="0"/>
            <c:extLst>
              <c:ext xmlns:c16="http://schemas.microsoft.com/office/drawing/2014/chart" uri="{C3380CC4-5D6E-409C-BE32-E72D297353CC}">
                <c16:uniqueId val="{0000000A-B1CC-49FA-BC6F-00C9C4ACF3D3}"/>
              </c:ext>
            </c:extLst>
          </c:dPt>
          <c:dPt>
            <c:idx val="2"/>
            <c:marker>
              <c:symbol val="x"/>
              <c:size val="7"/>
            </c:marker>
            <c:bubble3D val="0"/>
            <c:extLst>
              <c:ext xmlns:c16="http://schemas.microsoft.com/office/drawing/2014/chart" uri="{C3380CC4-5D6E-409C-BE32-E72D297353CC}">
                <c16:uniqueId val="{0000000B-B1CC-49FA-BC6F-00C9C4ACF3D3}"/>
              </c:ext>
            </c:extLst>
          </c:dPt>
          <c:xVal>
            <c:numRef>
              <c:f>'Graph-outputs'!$AK$82:$AK$84</c:f>
              <c:numCache>
                <c:formatCode>General</c:formatCode>
                <c:ptCount val="3"/>
                <c:pt idx="0">
                  <c:v>5</c:v>
                </c:pt>
                <c:pt idx="1">
                  <c:v>12</c:v>
                </c:pt>
                <c:pt idx="2">
                  <c:v>21</c:v>
                </c:pt>
              </c:numCache>
            </c:numRef>
          </c:xVal>
          <c:yVal>
            <c:numRef>
              <c:f>'Graph-outputs'!$AJ$82:$AJ$84</c:f>
              <c:numCache>
                <c:formatCode>General</c:formatCode>
                <c:ptCount val="3"/>
                <c:pt idx="0">
                  <c:v>2863.8028755366022</c:v>
                </c:pt>
                <c:pt idx="1">
                  <c:v>5102.4151442076336</c:v>
                </c:pt>
                <c:pt idx="2">
                  <c:v>9988.3503022552995</c:v>
                </c:pt>
              </c:numCache>
            </c:numRef>
          </c:yVal>
          <c:smooth val="1"/>
          <c:extLst>
            <c:ext xmlns:c16="http://schemas.microsoft.com/office/drawing/2014/chart" uri="{C3380CC4-5D6E-409C-BE32-E72D297353CC}">
              <c16:uniqueId val="{0000000C-B1CC-49FA-BC6F-00C9C4ACF3D3}"/>
            </c:ext>
          </c:extLst>
        </c:ser>
        <c:ser>
          <c:idx val="8"/>
          <c:order val="6"/>
          <c:tx>
            <c:strRef>
              <c:f>'Graph-outputs'!$BQ$76</c:f>
              <c:strCache>
                <c:ptCount val="1"/>
                <c:pt idx="0">
                  <c:v>Fire Type Output3</c:v>
                </c:pt>
              </c:strCache>
            </c:strRef>
          </c:tx>
          <c:spPr>
            <a:ln>
              <a:noFill/>
            </a:ln>
          </c:spPr>
          <c:marker>
            <c:symbol val="circle"/>
            <c:size val="7"/>
            <c:spPr>
              <a:solidFill>
                <a:srgbClr val="3AB131"/>
              </a:solidFill>
              <a:ln>
                <a:solidFill>
                  <a:srgbClr val="3AB131"/>
                </a:solidFill>
              </a:ln>
            </c:spPr>
          </c:marker>
          <c:dPt>
            <c:idx val="1"/>
            <c:marker>
              <c:symbol val="diamond"/>
              <c:size val="5"/>
            </c:marker>
            <c:bubble3D val="0"/>
            <c:extLst>
              <c:ext xmlns:c16="http://schemas.microsoft.com/office/drawing/2014/chart" uri="{C3380CC4-5D6E-409C-BE32-E72D297353CC}">
                <c16:uniqueId val="{0000000D-B1CC-49FA-BC6F-00C9C4ACF3D3}"/>
              </c:ext>
            </c:extLst>
          </c:dPt>
          <c:dPt>
            <c:idx val="2"/>
            <c:marker>
              <c:symbol val="square"/>
              <c:size val="7"/>
            </c:marker>
            <c:bubble3D val="0"/>
            <c:extLst>
              <c:ext xmlns:c16="http://schemas.microsoft.com/office/drawing/2014/chart" uri="{C3380CC4-5D6E-409C-BE32-E72D297353CC}">
                <c16:uniqueId val="{0000000E-B1CC-49FA-BC6F-00C9C4ACF3D3}"/>
              </c:ext>
            </c:extLst>
          </c:dPt>
          <c:xVal>
            <c:numRef>
              <c:f>'Graph-outputs'!$BS$82:$BS$84</c:f>
              <c:numCache>
                <c:formatCode>General</c:formatCode>
                <c:ptCount val="3"/>
                <c:pt idx="0">
                  <c:v>#N/A</c:v>
                </c:pt>
                <c:pt idx="1">
                  <c:v>#N/A</c:v>
                </c:pt>
                <c:pt idx="2">
                  <c:v>13</c:v>
                </c:pt>
              </c:numCache>
            </c:numRef>
          </c:xVal>
          <c:yVal>
            <c:numRef>
              <c:f>'Graph-outputs'!$BR$82:$BR$84</c:f>
              <c:numCache>
                <c:formatCode>General</c:formatCode>
                <c:ptCount val="3"/>
                <c:pt idx="0">
                  <c:v>#N/A</c:v>
                </c:pt>
                <c:pt idx="1">
                  <c:v>#N/A</c:v>
                </c:pt>
                <c:pt idx="2">
                  <c:v>10038.70641774967</c:v>
                </c:pt>
              </c:numCache>
            </c:numRef>
          </c:yVal>
          <c:smooth val="1"/>
          <c:extLst>
            <c:ext xmlns:c16="http://schemas.microsoft.com/office/drawing/2014/chart" uri="{C3380CC4-5D6E-409C-BE32-E72D297353CC}">
              <c16:uniqueId val="{0000000F-B1CC-49FA-BC6F-00C9C4ACF3D3}"/>
            </c:ext>
          </c:extLst>
        </c:ser>
        <c:ser>
          <c:idx val="13"/>
          <c:order val="7"/>
          <c:tx>
            <c:strRef>
              <c:f>'Graph-outputs'!$CY$76</c:f>
              <c:strCache>
                <c:ptCount val="1"/>
                <c:pt idx="0">
                  <c:v>Fire Type Output4</c:v>
                </c:pt>
              </c:strCache>
            </c:strRef>
          </c:tx>
          <c:spPr>
            <a:ln>
              <a:noFill/>
            </a:ln>
          </c:spPr>
          <c:marker>
            <c:symbol val="circle"/>
            <c:size val="7"/>
            <c:spPr>
              <a:solidFill>
                <a:srgbClr val="2161AF"/>
              </a:solidFill>
              <a:ln>
                <a:solidFill>
                  <a:srgbClr val="2161AF"/>
                </a:solidFill>
              </a:ln>
            </c:spPr>
          </c:marker>
          <c:dPt>
            <c:idx val="1"/>
            <c:marker>
              <c:symbol val="diamond"/>
              <c:size val="5"/>
            </c:marker>
            <c:bubble3D val="0"/>
            <c:extLst>
              <c:ext xmlns:c16="http://schemas.microsoft.com/office/drawing/2014/chart" uri="{C3380CC4-5D6E-409C-BE32-E72D297353CC}">
                <c16:uniqueId val="{00000010-B1CC-49FA-BC6F-00C9C4ACF3D3}"/>
              </c:ext>
            </c:extLst>
          </c:dPt>
          <c:dPt>
            <c:idx val="2"/>
            <c:marker>
              <c:symbol val="x"/>
              <c:size val="7"/>
            </c:marker>
            <c:bubble3D val="0"/>
            <c:extLst>
              <c:ext xmlns:c16="http://schemas.microsoft.com/office/drawing/2014/chart" uri="{C3380CC4-5D6E-409C-BE32-E72D297353CC}">
                <c16:uniqueId val="{00000011-B1CC-49FA-BC6F-00C9C4ACF3D3}"/>
              </c:ext>
            </c:extLst>
          </c:dPt>
          <c:xVal>
            <c:numRef>
              <c:f>'Graph-outputs'!$DA$82:$DA$84</c:f>
              <c:numCache>
                <c:formatCode>General</c:formatCode>
                <c:ptCount val="3"/>
                <c:pt idx="0">
                  <c:v>#N/A</c:v>
                </c:pt>
                <c:pt idx="1">
                  <c:v>#N/A</c:v>
                </c:pt>
                <c:pt idx="2">
                  <c:v>#N/A</c:v>
                </c:pt>
              </c:numCache>
            </c:numRef>
          </c:xVal>
          <c:yVal>
            <c:numRef>
              <c:f>'Graph-outputs'!$CZ$82:$CZ$84</c:f>
              <c:numCache>
                <c:formatCode>General</c:formatCode>
                <c:ptCount val="3"/>
                <c:pt idx="0">
                  <c:v>#N/A</c:v>
                </c:pt>
                <c:pt idx="1">
                  <c:v>#N/A</c:v>
                </c:pt>
                <c:pt idx="2">
                  <c:v>#N/A</c:v>
                </c:pt>
              </c:numCache>
            </c:numRef>
          </c:yVal>
          <c:smooth val="1"/>
          <c:extLst xmlns:c15="http://schemas.microsoft.com/office/drawing/2012/chart">
            <c:ext xmlns:c16="http://schemas.microsoft.com/office/drawing/2014/chart" uri="{C3380CC4-5D6E-409C-BE32-E72D297353CC}">
              <c16:uniqueId val="{00000012-B1CC-49FA-BC6F-00C9C4ACF3D3}"/>
            </c:ext>
          </c:extLst>
        </c:ser>
        <c:ser>
          <c:idx val="5"/>
          <c:order val="9"/>
          <c:tx>
            <c:v>Surface/IC fire transition</c:v>
          </c:tx>
          <c:spPr>
            <a:ln>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xVal>
            <c:numRef>
              <c:f>'[1]FBP outputs'!$A$87:$A$88</c:f>
              <c:numCache>
                <c:formatCode>General</c:formatCode>
                <c:ptCount val="2"/>
              </c:numCache>
            </c:numRef>
          </c:xVal>
          <c:yVal>
            <c:numRef>
              <c:f>'[1]FBP outputs'!$B$87:$B$88</c:f>
              <c:numCache>
                <c:formatCode>General</c:formatCode>
                <c:ptCount val="2"/>
              </c:numCache>
            </c:numRef>
          </c:yVal>
          <c:smooth val="1"/>
          <c:extLst>
            <c:ext xmlns:c16="http://schemas.microsoft.com/office/drawing/2014/chart" uri="{C3380CC4-5D6E-409C-BE32-E72D297353CC}">
              <c16:uniqueId val="{00000013-B1CC-49FA-BC6F-00C9C4ACF3D3}"/>
            </c:ext>
          </c:extLst>
        </c:ser>
        <c:ser>
          <c:idx val="6"/>
          <c:order val="10"/>
          <c:tx>
            <c:v>IC fire CFB 50%</c:v>
          </c:tx>
          <c:spPr>
            <a:ln>
              <a:solidFill>
                <a:schemeClr val="bg1">
                  <a:lumMod val="50000"/>
                </a:schemeClr>
              </a:solidFill>
            </a:ln>
          </c:spPr>
          <c:marker>
            <c:symbol val="diamond"/>
            <c:size val="5"/>
            <c:spPr>
              <a:solidFill>
                <a:schemeClr val="bg1">
                  <a:lumMod val="50000"/>
                </a:schemeClr>
              </a:solidFill>
              <a:ln>
                <a:solidFill>
                  <a:schemeClr val="bg1">
                    <a:lumMod val="50000"/>
                  </a:schemeClr>
                </a:solidFill>
              </a:ln>
            </c:spPr>
          </c:marker>
          <c:xVal>
            <c:numRef>
              <c:f>'[1]FBP outputs'!$A$90:$A$91</c:f>
              <c:numCache>
                <c:formatCode>General</c:formatCode>
                <c:ptCount val="2"/>
              </c:numCache>
            </c:numRef>
          </c:xVal>
          <c:yVal>
            <c:numRef>
              <c:f>'[1]FBP outputs'!$B$90:$B$91</c:f>
              <c:numCache>
                <c:formatCode>General</c:formatCode>
                <c:ptCount val="2"/>
              </c:numCache>
            </c:numRef>
          </c:yVal>
          <c:smooth val="1"/>
          <c:extLst>
            <c:ext xmlns:c16="http://schemas.microsoft.com/office/drawing/2014/chart" uri="{C3380CC4-5D6E-409C-BE32-E72D297353CC}">
              <c16:uniqueId val="{00000014-B1CC-49FA-BC6F-00C9C4ACF3D3}"/>
            </c:ext>
          </c:extLst>
        </c:ser>
        <c:ser>
          <c:idx val="7"/>
          <c:order val="11"/>
          <c:tx>
            <c:v>CC fire transition</c:v>
          </c:tx>
          <c:spPr>
            <a:ln>
              <a:solidFill>
                <a:schemeClr val="bg1">
                  <a:lumMod val="50000"/>
                </a:schemeClr>
              </a:solidFill>
            </a:ln>
          </c:spPr>
          <c:marker>
            <c:symbol val="square"/>
            <c:size val="5"/>
            <c:spPr>
              <a:solidFill>
                <a:schemeClr val="bg1">
                  <a:lumMod val="50000"/>
                </a:schemeClr>
              </a:solidFill>
              <a:ln>
                <a:solidFill>
                  <a:schemeClr val="bg1">
                    <a:lumMod val="50000"/>
                  </a:schemeClr>
                </a:solidFill>
              </a:ln>
            </c:spPr>
          </c:marker>
          <c:xVal>
            <c:numRef>
              <c:f>'[1]FBP outputs'!$B$97:$B$99</c:f>
              <c:numCache>
                <c:formatCode>General</c:formatCode>
                <c:ptCount val="3"/>
              </c:numCache>
            </c:numRef>
          </c:xVal>
          <c:yVal>
            <c:numRef>
              <c:f>'[1]FBP outputs'!$C$97:$C$98</c:f>
              <c:numCache>
                <c:formatCode>General</c:formatCode>
                <c:ptCount val="2"/>
              </c:numCache>
            </c:numRef>
          </c:yVal>
          <c:smooth val="1"/>
          <c:extLst>
            <c:ext xmlns:c16="http://schemas.microsoft.com/office/drawing/2014/chart" uri="{C3380CC4-5D6E-409C-BE32-E72D297353CC}">
              <c16:uniqueId val="{00000015-B1CC-49FA-BC6F-00C9C4ACF3D3}"/>
            </c:ext>
          </c:extLst>
        </c:ser>
        <c:dLbls>
          <c:showLegendKey val="0"/>
          <c:showVal val="0"/>
          <c:showCatName val="0"/>
          <c:showSerName val="0"/>
          <c:showPercent val="0"/>
          <c:showBubbleSize val="0"/>
        </c:dLbls>
        <c:axId val="121373440"/>
        <c:axId val="121375360"/>
        <c:extLst>
          <c:ext xmlns:c15="http://schemas.microsoft.com/office/drawing/2012/chart" uri="{02D57815-91ED-43cb-92C2-25804820EDAC}">
            <c15:filteredScatterSeries>
              <c15:ser>
                <c:idx val="14"/>
                <c:order val="8"/>
                <c:tx>
                  <c:strRef>
                    <c:extLst>
                      <c:ext uri="{02D57815-91ED-43cb-92C2-25804820EDAC}">
                        <c15:formulaRef>
                          <c15:sqref>#REF!$CH$3</c15:sqref>
                        </c15:formulaRef>
                      </c:ext>
                    </c:extLst>
                    <c:strCache>
                      <c:ptCount val="1"/>
                      <c:pt idx="0">
                        <c:v>#REF!</c:v>
                      </c:pt>
                    </c:strCache>
                  </c:strRef>
                </c:tx>
                <c:spPr>
                  <a:ln>
                    <a:solidFill>
                      <a:srgbClr val="871BA5"/>
                    </a:solidFill>
                  </a:ln>
                </c:spPr>
                <c:marker>
                  <c:symbol val="none"/>
                </c:marker>
                <c:xVal>
                  <c:numRef>
                    <c:extLst>
                      <c:ext uri="{02D57815-91ED-43cb-92C2-25804820EDAC}">
                        <c15:formulaRef>
                          <c15:sqref>#REF!$BW$4:$BW$74</c15:sqref>
                        </c15:formulaRef>
                      </c:ext>
                    </c:extLst>
                  </c:numRef>
                </c:xVal>
                <c:yVal>
                  <c:numRef>
                    <c:extLst>
                      <c:ext uri="{02D57815-91ED-43cb-92C2-25804820EDAC}">
                        <c15:formulaRef>
                          <c15:sqref>#REF!$CH$4:$CH$74</c15:sqref>
                        </c15:formulaRef>
                      </c:ext>
                    </c:extLst>
                    <c:numCache>
                      <c:formatCode>General</c:formatCode>
                      <c:ptCount val="1"/>
                      <c:pt idx="0">
                        <c:v>1</c:v>
                      </c:pt>
                    </c:numCache>
                  </c:numRef>
                </c:yVal>
                <c:smooth val="1"/>
                <c:extLst>
                  <c:ext xmlns:c16="http://schemas.microsoft.com/office/drawing/2014/chart" uri="{C3380CC4-5D6E-409C-BE32-E72D297353CC}">
                    <c16:uniqueId val="{00000016-B1CC-49FA-BC6F-00C9C4ACF3D3}"/>
                  </c:ext>
                </c:extLst>
              </c15:ser>
            </c15:filteredScatterSeries>
          </c:ext>
        </c:extLst>
      </c:scatterChart>
      <c:valAx>
        <c:axId val="121373440"/>
        <c:scaling>
          <c:orientation val="minMax"/>
          <c:max val="60"/>
        </c:scaling>
        <c:delete val="0"/>
        <c:axPos val="b"/>
        <c:majorGridlines/>
        <c:numFmt formatCode="General" sourceLinked="1"/>
        <c:majorTickMark val="out"/>
        <c:minorTickMark val="out"/>
        <c:tickLblPos val="nextTo"/>
        <c:crossAx val="121375360"/>
        <c:crosses val="autoZero"/>
        <c:crossBetween val="midCat"/>
        <c:majorUnit val="5"/>
      </c:valAx>
      <c:valAx>
        <c:axId val="121375360"/>
        <c:scaling>
          <c:orientation val="minMax"/>
          <c:max val="30000"/>
          <c:min val="0"/>
        </c:scaling>
        <c:delete val="0"/>
        <c:axPos val="l"/>
        <c:majorGridlines/>
        <c:title>
          <c:tx>
            <c:strRef>
              <c:f>'Terms - Titres'!$N$6</c:f>
              <c:strCache>
                <c:ptCount val="1"/>
                <c:pt idx="0">
                  <c:v>Intensité du front (kW/m)</c:v>
                </c:pt>
              </c:strCache>
            </c:strRef>
          </c:tx>
          <c:layout/>
          <c:overlay val="0"/>
          <c:txPr>
            <a:bodyPr rot="-5400000" vert="horz"/>
            <a:lstStyle/>
            <a:p>
              <a:pPr>
                <a:defRPr sz="1200"/>
              </a:pPr>
              <a:endParaRPr lang="en-US"/>
            </a:p>
          </c:txPr>
        </c:title>
        <c:numFmt formatCode="#,##0" sourceLinked="0"/>
        <c:majorTickMark val="out"/>
        <c:minorTickMark val="out"/>
        <c:tickLblPos val="nextTo"/>
        <c:crossAx val="121373440"/>
        <c:crosses val="autoZero"/>
        <c:crossBetween val="midCat"/>
        <c:majorUnit val="5000"/>
        <c:minorUnit val="1000"/>
      </c:valAx>
      <c:spPr>
        <a:noFill/>
        <a:ln w="25400">
          <a:noFill/>
        </a:ln>
      </c:spPr>
    </c:plotArea>
    <c:plotVisOnly val="1"/>
    <c:dispBlanksAs val="gap"/>
    <c:showDLblsOverMax val="0"/>
  </c:chart>
  <c:spPr>
    <a:solidFill>
      <a:schemeClr val="accent6">
        <a:lumMod val="20000"/>
        <a:lumOff val="80000"/>
      </a:schemeClr>
    </a:solidFill>
  </c:spPr>
  <c:txPr>
    <a:bodyPr/>
    <a:lstStyle/>
    <a:p>
      <a:pPr>
        <a:defRPr sz="900"/>
      </a:pPr>
      <a:endParaRPr lang="en-US"/>
    </a:p>
  </c:txPr>
  <c:printSettings>
    <c:headerFooter/>
    <c:pageMargins b="0.75" l="0.7" r="0.7" t="0.75" header="0.3" footer="0.3"/>
    <c:pageSetup/>
  </c:printSettings>
  <c:userShapes r:id="rId1"/>
</c:chartSpace>
</file>

<file path=xl/ctrlProps/ctrlProp1.xml><?xml version="1.0" encoding="utf-8"?>
<formControlPr xmlns="http://schemas.microsoft.com/office/spreadsheetml/2009/9/main" objectType="Drop" dropStyle="combo" dx="20" fmlaLink="Settings!$J$5" fmlaRange="Settings!$E$5:$E$35" noThreeD="1" sel="12" val="5"/>
</file>

<file path=xl/ctrlProps/ctrlProp10.xml><?xml version="1.0" encoding="utf-8"?>
<formControlPr xmlns="http://schemas.microsoft.com/office/spreadsheetml/2009/9/main" objectType="Drop" dropStyle="combo" dx="20" fmlaLink="'Calcs-control3'!$C$4" fmlaRange="'Calcs-control3'!$B$4:$B$24" noThreeD="1" sel="15" val="13"/>
</file>

<file path=xl/ctrlProps/ctrlProp11.xml><?xml version="1.0" encoding="utf-8"?>
<formControlPr xmlns="http://schemas.microsoft.com/office/spreadsheetml/2009/9/main" objectType="CheckBox" checked="Checked" fmlaLink="'Graph-outputs'!$BS$2" lockText="1" noThreeD="1"/>
</file>

<file path=xl/ctrlProps/ctrlProp12.xml><?xml version="1.0" encoding="utf-8"?>
<formControlPr xmlns="http://schemas.microsoft.com/office/spreadsheetml/2009/9/main" objectType="Drop" dropStyle="combo" dx="20" fmlaLink="Settings!$H$5" fmlaRange="Settings!$B$5:$B$55" noThreeD="1" sel="21" val="19"/>
</file>

<file path=xl/ctrlProps/ctrlProp13.xml><?xml version="1.0" encoding="utf-8"?>
<formControlPr xmlns="http://schemas.microsoft.com/office/spreadsheetml/2009/9/main" objectType="Drop" dropStyle="combo" dx="20" fmlaLink="Settings!$M$5" fmlaRange="Settings!$A$5:$A$6" noThreeD="1" sel="2" val="0"/>
</file>

<file path=xl/ctrlProps/ctrlProp14.xml><?xml version="1.0" encoding="utf-8"?>
<formControlPr xmlns="http://schemas.microsoft.com/office/spreadsheetml/2009/9/main" objectType="Drop" dropStyle="combo" dx="20" fmlaLink="'Graph-outputs'!$DB$1" fmlaRange="Settings!$Q$5:$Q$22" noThreeD="1" sel="12" val="10"/>
</file>

<file path=xl/ctrlProps/ctrlProp15.xml><?xml version="1.0" encoding="utf-8"?>
<formControlPr xmlns="http://schemas.microsoft.com/office/spreadsheetml/2009/9/main" objectType="Drop" dropStyle="combo" dx="20" fmlaLink="'Calcs-control4'!$C$4" fmlaRange="'Calcs-control4'!$B$4:$B$24" noThreeD="1" sel="12" val="10"/>
</file>

<file path=xl/ctrlProps/ctrlProp16.xml><?xml version="1.0" encoding="utf-8"?>
<formControlPr xmlns="http://schemas.microsoft.com/office/spreadsheetml/2009/9/main" objectType="CheckBox" fmlaLink="'Graph-outputs'!$DA$2" lockText="1" noThreeD="1"/>
</file>

<file path=xl/ctrlProps/ctrlProp17.xml><?xml version="1.0" encoding="utf-8"?>
<formControlPr xmlns="http://schemas.microsoft.com/office/spreadsheetml/2009/9/main" objectType="Drop" dropLines="2" dropStyle="combo" dx="20" fmlaLink="'Terms - Titres'!$U$3" fmlaRange="'Terms - Titres'!$T$3:$T$4" noThreeD="1" sel="2" val="0"/>
</file>

<file path=xl/ctrlProps/ctrlProp18.xml><?xml version="1.0" encoding="utf-8"?>
<formControlPr xmlns="http://schemas.microsoft.com/office/spreadsheetml/2009/9/main" objectType="Drop" dropStyle="combo" dx="20" fmlaLink="Settings!$J$5" fmlaRange="Settings!$E$5:$E$35" noThreeD="1" sel="12" val="16"/>
</file>

<file path=xl/ctrlProps/ctrlProp19.xml><?xml version="1.0" encoding="utf-8"?>
<formControlPr xmlns="http://schemas.microsoft.com/office/spreadsheetml/2009/9/main" objectType="Drop" dropStyle="combo" dx="20" fmlaLink="Settings!$I$5" fmlaRange="Settings!$C$5:$C$46" noThreeD="1" sel="15" val="13"/>
</file>

<file path=xl/ctrlProps/ctrlProp2.xml><?xml version="1.0" encoding="utf-8"?>
<formControlPr xmlns="http://schemas.microsoft.com/office/spreadsheetml/2009/9/main" objectType="Drop" dropStyle="combo" dx="20" fmlaLink="Settings!$I$5" fmlaRange="Settings!$C$5:$C$46" noThreeD="1" sel="15" val="12"/>
</file>

<file path=xl/ctrlProps/ctrlProp20.xml><?xml version="1.0" encoding="utf-8"?>
<formControlPr xmlns="http://schemas.microsoft.com/office/spreadsheetml/2009/9/main" objectType="Drop" dropStyle="combo" dx="20" fmlaLink="'Graph-outputs'!$AL$1" fmlaRange="Settings!$O$5:$O$22" noThreeD="1" sel="16" val="8"/>
</file>

<file path=xl/ctrlProps/ctrlProp21.xml><?xml version="1.0" encoding="utf-8"?>
<formControlPr xmlns="http://schemas.microsoft.com/office/spreadsheetml/2009/9/main" objectType="Drop" dropStyle="combo" dx="20" fmlaLink="'Calcs-control2'!$C$4" fmlaRange="'Calcs-control2'!$B$4:$B$24" noThreeD="1" sel="15" val="8"/>
</file>

<file path=xl/ctrlProps/ctrlProp22.xml><?xml version="1.0" encoding="utf-8"?>
<formControlPr xmlns="http://schemas.microsoft.com/office/spreadsheetml/2009/9/main" objectType="Drop" dropStyle="combo" dx="20" fmlaLink="'Graph-outputs'!$D$1" fmlaRange="Settings!$N$5:$N$22" noThreeD="1" sel="3" val="9"/>
</file>

<file path=xl/ctrlProps/ctrlProp23.xml><?xml version="1.0" encoding="utf-8"?>
<formControlPr xmlns="http://schemas.microsoft.com/office/spreadsheetml/2009/9/main" objectType="Drop" dropStyle="combo" dx="20" fmlaLink="'Calcs-control1'!$C$4" fmlaRange="'Calcs-control1'!$B$4:$B$24" noThreeD="1" sel="21" val="12"/>
</file>

<file path=xl/ctrlProps/ctrlProp24.xml><?xml version="1.0" encoding="utf-8"?>
<formControlPr xmlns="http://schemas.microsoft.com/office/spreadsheetml/2009/9/main" objectType="CheckBox" checked="Checked" fmlaLink="'Graph-outputs'!$C$2" lockText="1" noThreeD="1"/>
</file>

<file path=xl/ctrlProps/ctrlProp25.xml><?xml version="1.0" encoding="utf-8"?>
<formControlPr xmlns="http://schemas.microsoft.com/office/spreadsheetml/2009/9/main" objectType="CheckBox" checked="Checked" fmlaLink="'Graph-outputs'!$AK$2" lockText="1" noThreeD="1"/>
</file>

<file path=xl/ctrlProps/ctrlProp26.xml><?xml version="1.0" encoding="utf-8"?>
<formControlPr xmlns="http://schemas.microsoft.com/office/spreadsheetml/2009/9/main" objectType="Drop" dropStyle="combo" dx="20" fmlaLink="'Graph-outputs'!$BT$1" fmlaRange="Settings!$P$5:$P$22" noThreeD="1" sel="2"/>
</file>

<file path=xl/ctrlProps/ctrlProp27.xml><?xml version="1.0" encoding="utf-8"?>
<formControlPr xmlns="http://schemas.microsoft.com/office/spreadsheetml/2009/9/main" objectType="Drop" dropStyle="combo" dx="20" fmlaLink="'Calcs-control3'!$C$4" fmlaRange="'Calcs-control3'!$B$4:$B$24" noThreeD="1" sel="15" val="12"/>
</file>

<file path=xl/ctrlProps/ctrlProp28.xml><?xml version="1.0" encoding="utf-8"?>
<formControlPr xmlns="http://schemas.microsoft.com/office/spreadsheetml/2009/9/main" objectType="CheckBox" checked="Checked" fmlaLink="'Graph-outputs'!$BS$2" lockText="1" noThreeD="1"/>
</file>

<file path=xl/ctrlProps/ctrlProp29.xml><?xml version="1.0" encoding="utf-8"?>
<formControlPr xmlns="http://schemas.microsoft.com/office/spreadsheetml/2009/9/main" objectType="Drop" dropStyle="combo" dx="20" fmlaLink="Settings!$H$5" fmlaRange="Settings!$B$5:$B$55" noThreeD="1" sel="21" val="30"/>
</file>

<file path=xl/ctrlProps/ctrlProp3.xml><?xml version="1.0" encoding="utf-8"?>
<formControlPr xmlns="http://schemas.microsoft.com/office/spreadsheetml/2009/9/main" objectType="Drop" dropStyle="combo" dx="20" fmlaLink="'Graph-outputs'!$AL$1" fmlaRange="Settings!$O$5:$O$22" noThreeD="1" sel="16" val="10"/>
</file>

<file path=xl/ctrlProps/ctrlProp30.xml><?xml version="1.0" encoding="utf-8"?>
<formControlPr xmlns="http://schemas.microsoft.com/office/spreadsheetml/2009/9/main" objectType="Drop" dropStyle="combo" dx="20" fmlaLink="Settings!$M$5" fmlaRange="Settings!$A$5:$A$6" noThreeD="1" sel="2" val="0"/>
</file>

<file path=xl/ctrlProps/ctrlProp31.xml><?xml version="1.0" encoding="utf-8"?>
<formControlPr xmlns="http://schemas.microsoft.com/office/spreadsheetml/2009/9/main" objectType="Drop" dropStyle="combo" dx="20" fmlaLink="'Graph-outputs'!$DB$1" fmlaRange="Settings!$Q$5:$Q$22" noThreeD="1" sel="12" val="10"/>
</file>

<file path=xl/ctrlProps/ctrlProp32.xml><?xml version="1.0" encoding="utf-8"?>
<formControlPr xmlns="http://schemas.microsoft.com/office/spreadsheetml/2009/9/main" objectType="Drop" dropStyle="combo" dx="20" fmlaLink="'Calcs-control4'!$C$4" fmlaRange="'Calcs-control4'!$B$4:$B$24" noThreeD="1" sel="12" val="13"/>
</file>

<file path=xl/ctrlProps/ctrlProp33.xml><?xml version="1.0" encoding="utf-8"?>
<formControlPr xmlns="http://schemas.microsoft.com/office/spreadsheetml/2009/9/main" objectType="CheckBox" fmlaLink="'Graph-outputs'!$DA$2" lockText="1" noThreeD="1"/>
</file>

<file path=xl/ctrlProps/ctrlProp34.xml><?xml version="1.0" encoding="utf-8"?>
<formControlPr xmlns="http://schemas.microsoft.com/office/spreadsheetml/2009/9/main" objectType="Drop" dropStyle="combo" dx="20" fmlaLink="'Calcs-control3'!$C$161" fmlaRange="'Calcs-control3'!$B$165:$B$203" noThreeD="1" sel="36" val="31"/>
</file>

<file path=xl/ctrlProps/ctrlProp35.xml><?xml version="1.0" encoding="utf-8"?>
<formControlPr xmlns="http://schemas.microsoft.com/office/spreadsheetml/2009/9/main" objectType="Drop" dropStyle="combo" dx="20" fmlaLink="'Calcs-control4'!$C$161" fmlaRange="'Calcs-control4'!$B$165:$B$203" noThreeD="1" sel="9" val="7"/>
</file>

<file path=xl/ctrlProps/ctrlProp36.xml><?xml version="1.0" encoding="utf-8"?>
<formControlPr xmlns="http://schemas.microsoft.com/office/spreadsheetml/2009/9/main" objectType="Drop" dropStyle="combo" dx="20" fmlaLink="'Calcs-control2'!$C$161" fmlaRange="'Calcs-control2'!$B$165:$B$203" noThreeD="1" sel="13" val="7"/>
</file>

<file path=xl/ctrlProps/ctrlProp37.xml><?xml version="1.0" encoding="utf-8"?>
<formControlPr xmlns="http://schemas.microsoft.com/office/spreadsheetml/2009/9/main" objectType="Drop" dropStyle="combo" dx="20" fmlaLink="'Calcs-control1'!$C$161" fmlaRange="'Calcs-control1'!$B$165:$B$203" noThreeD="1" sel="2" val="0"/>
</file>

<file path=xl/ctrlProps/ctrlProp38.xml><?xml version="1.0" encoding="utf-8"?>
<formControlPr xmlns="http://schemas.microsoft.com/office/spreadsheetml/2009/9/main" objectType="Drop" dropLines="2" dropStyle="combo" dx="20" fmlaLink="'Terms - Titres'!$U$3" fmlaRange="'Terms - Titres'!$T$3:$T$4" noThreeD="1" sel="2" val="0"/>
</file>

<file path=xl/ctrlProps/ctrlProp39.xml><?xml version="1.0" encoding="utf-8"?>
<formControlPr xmlns="http://schemas.microsoft.com/office/spreadsheetml/2009/9/main" objectType="Drop" dropLines="2" dropStyle="combo" dx="20" fmlaLink="'Terms - Titres'!$U$3" fmlaRange="'Terms - Titres'!$T$3:$T$4" noThreeD="1" sel="2" val="0"/>
</file>

<file path=xl/ctrlProps/ctrlProp4.xml><?xml version="1.0" encoding="utf-8"?>
<formControlPr xmlns="http://schemas.microsoft.com/office/spreadsheetml/2009/9/main" objectType="Drop" dropStyle="combo" dx="20" fmlaLink="'Calcs-control2'!$C$4" fmlaRange="'Calcs-control2'!$B$4:$B$24" noThreeD="1" sel="15" val="8"/>
</file>

<file path=xl/ctrlProps/ctrlProp5.xml><?xml version="1.0" encoding="utf-8"?>
<formControlPr xmlns="http://schemas.microsoft.com/office/spreadsheetml/2009/9/main" objectType="Drop" dropStyle="combo" dx="20" fmlaLink="'Graph-outputs'!$D$1" fmlaRange="Settings!$N$5:$N$22" noThreeD="1" sel="3" val="0"/>
</file>

<file path=xl/ctrlProps/ctrlProp6.xml><?xml version="1.0" encoding="utf-8"?>
<formControlPr xmlns="http://schemas.microsoft.com/office/spreadsheetml/2009/9/main" objectType="Drop" dropStyle="combo" dx="20" fmlaLink="'Calcs-control1'!$C$4" fmlaRange="'Calcs-control1'!$B$4:$B$24" noThreeD="1" sel="21" val="13"/>
</file>

<file path=xl/ctrlProps/ctrlProp7.xml><?xml version="1.0" encoding="utf-8"?>
<formControlPr xmlns="http://schemas.microsoft.com/office/spreadsheetml/2009/9/main" objectType="CheckBox" checked="Checked" fmlaLink="'Graph-outputs'!$C$2" lockText="1" noThreeD="1"/>
</file>

<file path=xl/ctrlProps/ctrlProp8.xml><?xml version="1.0" encoding="utf-8"?>
<formControlPr xmlns="http://schemas.microsoft.com/office/spreadsheetml/2009/9/main" objectType="CheckBox" checked="Checked" fmlaLink="'Graph-outputs'!$AK$2" lockText="1" noThreeD="1"/>
</file>

<file path=xl/ctrlProps/ctrlProp9.xml><?xml version="1.0" encoding="utf-8"?>
<formControlPr xmlns="http://schemas.microsoft.com/office/spreadsheetml/2009/9/main" objectType="Drop" dropStyle="combo" dx="20" fmlaLink="'Graph-outputs'!$BT$1" fmlaRange="Settings!$P$5:$P$22" noThreeD="1" sel="2" val="1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absoluteAnchor>
    <xdr:pos x="5280660" y="198120"/>
    <xdr:ext cx="8643471" cy="5699760"/>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2</xdr:col>
          <xdr:colOff>822960</xdr:colOff>
          <xdr:row>7</xdr:row>
          <xdr:rowOff>0</xdr:rowOff>
        </xdr:to>
        <xdr:sp macro="" textlink="">
          <xdr:nvSpPr>
            <xdr:cNvPr id="7169" name="Drop Down 1" hidden="1">
              <a:extLst>
                <a:ext uri="{63B3BB69-23CF-44E3-9099-C40C66FF867C}">
                  <a14:compatExt spid="_x0000_s71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822960</xdr:colOff>
          <xdr:row>8</xdr:row>
          <xdr:rowOff>0</xdr:rowOff>
        </xdr:to>
        <xdr:sp macro="" textlink="">
          <xdr:nvSpPr>
            <xdr:cNvPr id="7170" name="Drop Down 2" hidden="1">
              <a:extLst>
                <a:ext uri="{63B3BB69-23CF-44E3-9099-C40C66FF867C}">
                  <a14:compatExt spid="_x0000_s71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15240</xdr:rowOff>
        </xdr:from>
        <xdr:to>
          <xdr:col>2</xdr:col>
          <xdr:colOff>822960</xdr:colOff>
          <xdr:row>18</xdr:row>
          <xdr:rowOff>15240</xdr:rowOff>
        </xdr:to>
        <xdr:sp macro="" textlink="">
          <xdr:nvSpPr>
            <xdr:cNvPr id="7172" name="Drop Down 4" hidden="1">
              <a:extLst>
                <a:ext uri="{63B3BB69-23CF-44E3-9099-C40C66FF867C}">
                  <a14:compatExt spid="_x0000_s71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2</xdr:col>
          <xdr:colOff>822960</xdr:colOff>
          <xdr:row>19</xdr:row>
          <xdr:rowOff>0</xdr:rowOff>
        </xdr:to>
        <xdr:sp macro="" textlink="">
          <xdr:nvSpPr>
            <xdr:cNvPr id="7173" name="Drop Down 5" hidden="1">
              <a:extLst>
                <a:ext uri="{63B3BB69-23CF-44E3-9099-C40C66FF867C}">
                  <a14:compatExt spid="_x0000_s71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2</xdr:col>
          <xdr:colOff>822960</xdr:colOff>
          <xdr:row>13</xdr:row>
          <xdr:rowOff>0</xdr:rowOff>
        </xdr:to>
        <xdr:sp macro="" textlink="">
          <xdr:nvSpPr>
            <xdr:cNvPr id="7181" name="Drop Down 13" hidden="1">
              <a:extLst>
                <a:ext uri="{63B3BB69-23CF-44E3-9099-C40C66FF867C}">
                  <a14:compatExt spid="_x0000_s71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0</xdr:rowOff>
        </xdr:from>
        <xdr:to>
          <xdr:col>2</xdr:col>
          <xdr:colOff>822960</xdr:colOff>
          <xdr:row>14</xdr:row>
          <xdr:rowOff>0</xdr:rowOff>
        </xdr:to>
        <xdr:sp macro="" textlink="">
          <xdr:nvSpPr>
            <xdr:cNvPr id="7182" name="Drop Down 14" hidden="1">
              <a:extLst>
                <a:ext uri="{63B3BB69-23CF-44E3-9099-C40C66FF867C}">
                  <a14:compatExt spid="_x0000_s71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586740</xdr:colOff>
          <xdr:row>11</xdr:row>
          <xdr:rowOff>0</xdr:rowOff>
        </xdr:from>
        <xdr:to>
          <xdr:col>2</xdr:col>
          <xdr:colOff>853440</xdr:colOff>
          <xdr:row>12</xdr:row>
          <xdr:rowOff>30480</xdr:rowOff>
        </xdr:to>
        <xdr:sp macro="" textlink="">
          <xdr:nvSpPr>
            <xdr:cNvPr id="7185" name="Check Box 17" hidden="1">
              <a:extLst>
                <a:ext uri="{63B3BB69-23CF-44E3-9099-C40C66FF867C}">
                  <a14:compatExt spid="_x0000_s7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15</xdr:row>
          <xdr:rowOff>182880</xdr:rowOff>
        </xdr:from>
        <xdr:to>
          <xdr:col>2</xdr:col>
          <xdr:colOff>845820</xdr:colOff>
          <xdr:row>17</xdr:row>
          <xdr:rowOff>22860</xdr:rowOff>
        </xdr:to>
        <xdr:sp macro="" textlink="">
          <xdr:nvSpPr>
            <xdr:cNvPr id="7186" name="Check Box 18" hidden="1">
              <a:extLst>
                <a:ext uri="{63B3BB69-23CF-44E3-9099-C40C66FF867C}">
                  <a14:compatExt spid="_x0000_s7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15240</xdr:rowOff>
        </xdr:from>
        <xdr:to>
          <xdr:col>2</xdr:col>
          <xdr:colOff>822960</xdr:colOff>
          <xdr:row>23</xdr:row>
          <xdr:rowOff>15240</xdr:rowOff>
        </xdr:to>
        <xdr:sp macro="" textlink="">
          <xdr:nvSpPr>
            <xdr:cNvPr id="7187" name="Drop Down 19" hidden="1">
              <a:extLst>
                <a:ext uri="{63B3BB69-23CF-44E3-9099-C40C66FF867C}">
                  <a14:compatExt spid="_x0000_s71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2</xdr:col>
          <xdr:colOff>822960</xdr:colOff>
          <xdr:row>24</xdr:row>
          <xdr:rowOff>0</xdr:rowOff>
        </xdr:to>
        <xdr:sp macro="" textlink="">
          <xdr:nvSpPr>
            <xdr:cNvPr id="7188" name="Drop Down 20" hidden="1">
              <a:extLst>
                <a:ext uri="{63B3BB69-23CF-44E3-9099-C40C66FF867C}">
                  <a14:compatExt spid="_x0000_s71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20</xdr:row>
          <xdr:rowOff>182880</xdr:rowOff>
        </xdr:from>
        <xdr:to>
          <xdr:col>2</xdr:col>
          <xdr:colOff>845820</xdr:colOff>
          <xdr:row>22</xdr:row>
          <xdr:rowOff>22860</xdr:rowOff>
        </xdr:to>
        <xdr:sp macro="" textlink="">
          <xdr:nvSpPr>
            <xdr:cNvPr id="7190" name="Check Box 22" hidden="1">
              <a:extLst>
                <a:ext uri="{63B3BB69-23CF-44E3-9099-C40C66FF867C}">
                  <a14:compatExt spid="_x0000_s7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2</xdr:col>
          <xdr:colOff>822960</xdr:colOff>
          <xdr:row>9</xdr:row>
          <xdr:rowOff>0</xdr:rowOff>
        </xdr:to>
        <xdr:sp macro="" textlink="">
          <xdr:nvSpPr>
            <xdr:cNvPr id="7191" name="Drop Down 23" hidden="1">
              <a:extLst>
                <a:ext uri="{63B3BB69-23CF-44E3-9099-C40C66FF867C}">
                  <a14:compatExt spid="_x0000_s719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4</xdr:col>
          <xdr:colOff>228600</xdr:colOff>
          <xdr:row>3</xdr:row>
          <xdr:rowOff>15240</xdr:rowOff>
        </xdr:to>
        <xdr:sp macro="" textlink="">
          <xdr:nvSpPr>
            <xdr:cNvPr id="7194" name="Drop Down 26" hidden="1">
              <a:extLst>
                <a:ext uri="{63B3BB69-23CF-44E3-9099-C40C66FF867C}">
                  <a14:compatExt spid="_x0000_s71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15240</xdr:rowOff>
        </xdr:from>
        <xdr:to>
          <xdr:col>2</xdr:col>
          <xdr:colOff>822960</xdr:colOff>
          <xdr:row>28</xdr:row>
          <xdr:rowOff>15240</xdr:rowOff>
        </xdr:to>
        <xdr:sp macro="" textlink="">
          <xdr:nvSpPr>
            <xdr:cNvPr id="7195" name="Drop Down 27" hidden="1">
              <a:extLst>
                <a:ext uri="{63B3BB69-23CF-44E3-9099-C40C66FF867C}">
                  <a14:compatExt spid="_x0000_s719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2</xdr:col>
          <xdr:colOff>822960</xdr:colOff>
          <xdr:row>29</xdr:row>
          <xdr:rowOff>0</xdr:rowOff>
        </xdr:to>
        <xdr:sp macro="" textlink="">
          <xdr:nvSpPr>
            <xdr:cNvPr id="7196" name="Drop Down 28" hidden="1">
              <a:extLst>
                <a:ext uri="{63B3BB69-23CF-44E3-9099-C40C66FF867C}">
                  <a14:compatExt spid="_x0000_s71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25</xdr:row>
          <xdr:rowOff>182880</xdr:rowOff>
        </xdr:from>
        <xdr:to>
          <xdr:col>2</xdr:col>
          <xdr:colOff>845820</xdr:colOff>
          <xdr:row>27</xdr:row>
          <xdr:rowOff>22860</xdr:rowOff>
        </xdr:to>
        <xdr:sp macro="" textlink="">
          <xdr:nvSpPr>
            <xdr:cNvPr id="7197" name="Check Box 29" hidden="1">
              <a:extLst>
                <a:ext uri="{63B3BB69-23CF-44E3-9099-C40C66FF867C}">
                  <a14:compatExt spid="_x0000_s7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13</xdr:col>
      <xdr:colOff>228600</xdr:colOff>
      <xdr:row>29</xdr:row>
      <xdr:rowOff>38100</xdr:rowOff>
    </xdr:from>
    <xdr:ext cx="1531620" cy="264560"/>
    <xdr:sp macro="" textlink="Settings!M10">
      <xdr:nvSpPr>
        <xdr:cNvPr id="3" name="TextBox 2"/>
        <xdr:cNvSpPr txBox="1"/>
      </xdr:nvSpPr>
      <xdr:spPr>
        <a:xfrm>
          <a:off x="8862060" y="5440680"/>
          <a:ext cx="1531620" cy="264560"/>
        </a:xfrm>
        <a:prstGeom prst="rect">
          <a:avLst/>
        </a:prstGeom>
        <a:no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44A3695-18A1-45CE-AB66-BD2C41D6C9FD}" type="TxLink">
            <a:rPr lang="en-US" sz="1100" b="0" i="0" u="none" strike="noStrike">
              <a:solidFill>
                <a:srgbClr val="000000"/>
              </a:solidFill>
              <a:latin typeface="Calibri"/>
              <a:cs typeface="Calibri"/>
            </a:rPr>
            <a:pPr/>
            <a:t>Vitesse du vent (km/h)</a:t>
          </a:fld>
          <a:endParaRPr lang="en-CA" sz="1100" b="1"/>
        </a:p>
      </xdr:txBody>
    </xdr:sp>
    <xdr:clientData/>
  </xdr:oneCellAnchor>
  <mc:AlternateContent xmlns:mc="http://schemas.openxmlformats.org/markup-compatibility/2006">
    <mc:Choice xmlns:a14="http://schemas.microsoft.com/office/drawing/2010/main" Requires="a14">
      <xdr:twoCellAnchor editAs="oneCell">
        <xdr:from>
          <xdr:col>0</xdr:col>
          <xdr:colOff>0</xdr:colOff>
          <xdr:row>30</xdr:row>
          <xdr:rowOff>175260</xdr:rowOff>
        </xdr:from>
        <xdr:to>
          <xdr:col>1</xdr:col>
          <xdr:colOff>388620</xdr:colOff>
          <xdr:row>32</xdr:row>
          <xdr:rowOff>7620</xdr:rowOff>
        </xdr:to>
        <xdr:sp macro="" textlink="">
          <xdr:nvSpPr>
            <xdr:cNvPr id="7198" name="Drop Down 30" hidden="1">
              <a:extLst>
                <a:ext uri="{63B3BB69-23CF-44E3-9099-C40C66FF867C}">
                  <a14:compatExt spid="_x0000_s71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0.37358</cdr:x>
      <cdr:y>0.92661</cdr:y>
    </cdr:from>
    <cdr:to>
      <cdr:x>0.41806</cdr:x>
      <cdr:y>0.95683</cdr:y>
    </cdr:to>
    <cdr:grpSp>
      <cdr:nvGrpSpPr>
        <cdr:cNvPr id="40" name="Group 39">
          <a:extLst xmlns:a="http://schemas.openxmlformats.org/drawingml/2006/main">
            <a:ext uri="{FF2B5EF4-FFF2-40B4-BE49-F238E27FC236}">
              <a16:creationId xmlns:a16="http://schemas.microsoft.com/office/drawing/2014/main" id="{1D31FB03-ACA2-4A42-9234-4DB22566D9B8}"/>
            </a:ext>
          </a:extLst>
        </cdr:cNvPr>
        <cdr:cNvGrpSpPr/>
      </cdr:nvGrpSpPr>
      <cdr:grpSpPr>
        <a:xfrm xmlns:a="http://schemas.openxmlformats.org/drawingml/2006/main">
          <a:off x="3229028" y="5281455"/>
          <a:ext cx="384465" cy="172227"/>
          <a:chOff x="0" y="0"/>
          <a:chExt cx="233991" cy="100754"/>
        </a:xfrm>
      </cdr:grpSpPr>
      <cdr:sp macro="" textlink="'Terms - Titres'!$N$4">
        <cdr:nvSpPr>
          <cdr:cNvPr id="41" name="TextBox 1">
            <a:extLst xmlns:a="http://schemas.openxmlformats.org/drawingml/2006/main">
              <a:ext uri="{FF2B5EF4-FFF2-40B4-BE49-F238E27FC236}">
                <a16:creationId xmlns:a16="http://schemas.microsoft.com/office/drawing/2014/main" id="{C9159A41-DDDA-4A62-929E-BD42A36FDE77}"/>
              </a:ext>
            </a:extLst>
          </cdr:cNvPr>
          <cdr:cNvSpPr txBox="1"/>
        </cdr:nvSpPr>
        <cdr:spPr>
          <a:xfrm xmlns:a="http://schemas.openxmlformats.org/drawingml/2006/main">
            <a:off x="0" y="0"/>
            <a:ext cx="233991" cy="100754"/>
          </a:xfrm>
          <a:prstGeom xmlns:a="http://schemas.openxmlformats.org/drawingml/2006/main" prst="rect">
            <a:avLst/>
          </a:prstGeom>
        </cdr:spPr>
        <cdr:txBody>
          <a:bodyPr xmlns:a="http://schemas.openxmlformats.org/drawingml/2006/main" wrap="non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68E5B18-1A1E-495F-A6B4-1794ACAF77D5}" type="TxLink">
              <a:rPr lang="en-US" sz="1100" b="0" i="0" u="none" strike="noStrike" baseline="0">
                <a:solidFill>
                  <a:srgbClr val="000000"/>
                </a:solidFill>
                <a:latin typeface="Calibri"/>
                <a:cs typeface="Calibri"/>
              </a:rPr>
              <a:t>Axe X:</a:t>
            </a:fld>
            <a:endParaRPr lang="en-CA" sz="1200" b="1"/>
          </a:p>
        </cdr:txBody>
      </cdr:sp>
    </cdr:grpSp>
  </cdr:relSizeAnchor>
  <cdr:relSizeAnchor xmlns:cdr="http://schemas.openxmlformats.org/drawingml/2006/chartDrawing">
    <cdr:from>
      <cdr:x>0.56427</cdr:x>
      <cdr:y>0.96567</cdr:y>
    </cdr:from>
    <cdr:to>
      <cdr:x>0.63405</cdr:x>
      <cdr:y>1</cdr:y>
    </cdr:to>
    <cdr:sp macro="" textlink="#REF!">
      <cdr:nvSpPr>
        <cdr:cNvPr id="63" name="TextBox 1"/>
        <cdr:cNvSpPr txBox="1"/>
      </cdr:nvSpPr>
      <cdr:spPr>
        <a:xfrm xmlns:a="http://schemas.openxmlformats.org/drawingml/2006/main">
          <a:off x="4891854" y="6072243"/>
          <a:ext cx="604948" cy="215871"/>
        </a:xfrm>
        <a:prstGeom xmlns:a="http://schemas.openxmlformats.org/drawingml/2006/main" prst="rect">
          <a:avLst/>
        </a:prstGeom>
        <a:ln xmlns:a="http://schemas.openxmlformats.org/drawingml/2006/main">
          <a:noFill/>
        </a:ln>
      </cdr:spPr>
      <cdr:txBody>
        <a:bodyPr xmlns:a="http://schemas.openxmlformats.org/drawingml/2006/main" wrap="none" lIns="54000" tIns="36000" rIns="36000" bIns="36000" rtlCol="0" anchor="ctr"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019B1E7-4649-4E1A-A3BA-A2C5ACFD6AD9}" type="TxLink">
            <a:rPr lang="en-US" sz="800" b="0" i="0" u="none" strike="noStrike">
              <a:solidFill>
                <a:srgbClr val="000000"/>
              </a:solidFill>
              <a:latin typeface="Calibri"/>
              <a:cs typeface="Calibri"/>
            </a:rPr>
            <a:pPr/>
            <a:t> </a:t>
          </a:fld>
          <a:endParaRPr lang="en-CA" sz="800"/>
        </a:p>
      </cdr:txBody>
    </cdr:sp>
  </cdr:relSizeAnchor>
  <cdr:relSizeAnchor xmlns:cdr="http://schemas.openxmlformats.org/drawingml/2006/chartDrawing">
    <cdr:from>
      <cdr:x>0.89453</cdr:x>
      <cdr:y>0.85458</cdr:y>
    </cdr:from>
    <cdr:to>
      <cdr:x>1</cdr:x>
      <cdr:y>1</cdr:y>
    </cdr:to>
    <cdr:sp macro="" textlink="">
      <cdr:nvSpPr>
        <cdr:cNvPr id="2" name="TextBox 1"/>
        <cdr:cNvSpPr txBox="1"/>
      </cdr:nvSpPr>
      <cdr:spPr>
        <a:xfrm xmlns:a="http://schemas.openxmlformats.org/drawingml/2006/main">
          <a:off x="8181975" y="543401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dr:relSizeAnchor xmlns:cdr="http://schemas.openxmlformats.org/drawingml/2006/chartDrawing">
    <cdr:from>
      <cdr:x>0.78571</cdr:x>
      <cdr:y>0.73808</cdr:y>
    </cdr:from>
    <cdr:to>
      <cdr:x>0.99359</cdr:x>
      <cdr:y>0.75953</cdr:y>
    </cdr:to>
    <cdr:sp macro="" textlink="">
      <cdr:nvSpPr>
        <cdr:cNvPr id="6" name="TextBox 5"/>
        <cdr:cNvSpPr txBox="1"/>
      </cdr:nvSpPr>
      <cdr:spPr>
        <a:xfrm xmlns:a="http://schemas.openxmlformats.org/drawingml/2006/main">
          <a:off x="6810375" y="4643438"/>
          <a:ext cx="1801813" cy="1349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a:p>
      </cdr:txBody>
    </cdr:sp>
  </cdr:relSizeAnchor>
</c:userShapes>
</file>

<file path=xl/drawings/drawing3.xml><?xml version="1.0" encoding="utf-8"?>
<xdr:wsDr xmlns:xdr="http://schemas.openxmlformats.org/drawingml/2006/spreadsheetDrawing" xmlns:a="http://schemas.openxmlformats.org/drawingml/2006/main">
  <xdr:absoluteAnchor>
    <xdr:pos x="5273040" y="190500"/>
    <xdr:ext cx="8643471" cy="5699760"/>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2</xdr:col>
          <xdr:colOff>822960</xdr:colOff>
          <xdr:row>7</xdr:row>
          <xdr:rowOff>0</xdr:rowOff>
        </xdr:to>
        <xdr:sp macro="" textlink="">
          <xdr:nvSpPr>
            <xdr:cNvPr id="19457" name="Drop Down 1" hidden="1">
              <a:extLst>
                <a:ext uri="{63B3BB69-23CF-44E3-9099-C40C66FF867C}">
                  <a14:compatExt spid="_x0000_s194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822960</xdr:colOff>
          <xdr:row>8</xdr:row>
          <xdr:rowOff>0</xdr:rowOff>
        </xdr:to>
        <xdr:sp macro="" textlink="">
          <xdr:nvSpPr>
            <xdr:cNvPr id="19458" name="Drop Down 2" hidden="1">
              <a:extLst>
                <a:ext uri="{63B3BB69-23CF-44E3-9099-C40C66FF867C}">
                  <a14:compatExt spid="_x0000_s194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15240</xdr:rowOff>
        </xdr:from>
        <xdr:to>
          <xdr:col>2</xdr:col>
          <xdr:colOff>822960</xdr:colOff>
          <xdr:row>18</xdr:row>
          <xdr:rowOff>15240</xdr:rowOff>
        </xdr:to>
        <xdr:sp macro="" textlink="">
          <xdr:nvSpPr>
            <xdr:cNvPr id="19459" name="Drop Down 3" hidden="1">
              <a:extLst>
                <a:ext uri="{63B3BB69-23CF-44E3-9099-C40C66FF867C}">
                  <a14:compatExt spid="_x0000_s194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2</xdr:col>
          <xdr:colOff>822960</xdr:colOff>
          <xdr:row>19</xdr:row>
          <xdr:rowOff>0</xdr:rowOff>
        </xdr:to>
        <xdr:sp macro="" textlink="">
          <xdr:nvSpPr>
            <xdr:cNvPr id="19460" name="Drop Down 4" hidden="1">
              <a:extLst>
                <a:ext uri="{63B3BB69-23CF-44E3-9099-C40C66FF867C}">
                  <a14:compatExt spid="_x0000_s194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2</xdr:col>
          <xdr:colOff>822960</xdr:colOff>
          <xdr:row>13</xdr:row>
          <xdr:rowOff>0</xdr:rowOff>
        </xdr:to>
        <xdr:sp macro="" textlink="">
          <xdr:nvSpPr>
            <xdr:cNvPr id="19461" name="Drop Down 5" hidden="1">
              <a:extLst>
                <a:ext uri="{63B3BB69-23CF-44E3-9099-C40C66FF867C}">
                  <a14:compatExt spid="_x0000_s194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0</xdr:rowOff>
        </xdr:from>
        <xdr:to>
          <xdr:col>2</xdr:col>
          <xdr:colOff>822960</xdr:colOff>
          <xdr:row>14</xdr:row>
          <xdr:rowOff>0</xdr:rowOff>
        </xdr:to>
        <xdr:sp macro="" textlink="">
          <xdr:nvSpPr>
            <xdr:cNvPr id="19462" name="Drop Down 6" hidden="1">
              <a:extLst>
                <a:ext uri="{63B3BB69-23CF-44E3-9099-C40C66FF867C}">
                  <a14:compatExt spid="_x0000_s194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586740</xdr:colOff>
          <xdr:row>11</xdr:row>
          <xdr:rowOff>0</xdr:rowOff>
        </xdr:from>
        <xdr:to>
          <xdr:col>2</xdr:col>
          <xdr:colOff>853440</xdr:colOff>
          <xdr:row>12</xdr:row>
          <xdr:rowOff>30480</xdr:rowOff>
        </xdr:to>
        <xdr:sp macro="" textlink="">
          <xdr:nvSpPr>
            <xdr:cNvPr id="19463" name="Check Box 7" hidden="1">
              <a:extLst>
                <a:ext uri="{63B3BB69-23CF-44E3-9099-C40C66FF867C}">
                  <a14:compatExt spid="_x0000_s19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15</xdr:row>
          <xdr:rowOff>182880</xdr:rowOff>
        </xdr:from>
        <xdr:to>
          <xdr:col>2</xdr:col>
          <xdr:colOff>845820</xdr:colOff>
          <xdr:row>17</xdr:row>
          <xdr:rowOff>22860</xdr:rowOff>
        </xdr:to>
        <xdr:sp macro="" textlink="">
          <xdr:nvSpPr>
            <xdr:cNvPr id="19464" name="Check Box 8" hidden="1">
              <a:extLst>
                <a:ext uri="{63B3BB69-23CF-44E3-9099-C40C66FF867C}">
                  <a14:compatExt spid="_x0000_s19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15240</xdr:rowOff>
        </xdr:from>
        <xdr:to>
          <xdr:col>2</xdr:col>
          <xdr:colOff>822960</xdr:colOff>
          <xdr:row>23</xdr:row>
          <xdr:rowOff>15240</xdr:rowOff>
        </xdr:to>
        <xdr:sp macro="" textlink="">
          <xdr:nvSpPr>
            <xdr:cNvPr id="19465" name="Drop Down 9" hidden="1">
              <a:extLst>
                <a:ext uri="{63B3BB69-23CF-44E3-9099-C40C66FF867C}">
                  <a14:compatExt spid="_x0000_s194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2</xdr:col>
          <xdr:colOff>822960</xdr:colOff>
          <xdr:row>24</xdr:row>
          <xdr:rowOff>0</xdr:rowOff>
        </xdr:to>
        <xdr:sp macro="" textlink="">
          <xdr:nvSpPr>
            <xdr:cNvPr id="19466" name="Drop Down 10" hidden="1">
              <a:extLst>
                <a:ext uri="{63B3BB69-23CF-44E3-9099-C40C66FF867C}">
                  <a14:compatExt spid="_x0000_s194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20</xdr:row>
          <xdr:rowOff>182880</xdr:rowOff>
        </xdr:from>
        <xdr:to>
          <xdr:col>2</xdr:col>
          <xdr:colOff>845820</xdr:colOff>
          <xdr:row>22</xdr:row>
          <xdr:rowOff>22860</xdr:rowOff>
        </xdr:to>
        <xdr:sp macro="" textlink="">
          <xdr:nvSpPr>
            <xdr:cNvPr id="19467" name="Check Box 11" hidden="1">
              <a:extLst>
                <a:ext uri="{63B3BB69-23CF-44E3-9099-C40C66FF867C}">
                  <a14:compatExt spid="_x0000_s19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2</xdr:col>
          <xdr:colOff>822960</xdr:colOff>
          <xdr:row>9</xdr:row>
          <xdr:rowOff>0</xdr:rowOff>
        </xdr:to>
        <xdr:sp macro="" textlink="">
          <xdr:nvSpPr>
            <xdr:cNvPr id="19468" name="Drop Down 12" hidden="1">
              <a:extLst>
                <a:ext uri="{63B3BB69-23CF-44E3-9099-C40C66FF867C}">
                  <a14:compatExt spid="_x0000_s194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4</xdr:col>
          <xdr:colOff>228600</xdr:colOff>
          <xdr:row>3</xdr:row>
          <xdr:rowOff>15240</xdr:rowOff>
        </xdr:to>
        <xdr:sp macro="" textlink="">
          <xdr:nvSpPr>
            <xdr:cNvPr id="19469" name="Drop Down 13" hidden="1">
              <a:extLst>
                <a:ext uri="{63B3BB69-23CF-44E3-9099-C40C66FF867C}">
                  <a14:compatExt spid="_x0000_s194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15240</xdr:rowOff>
        </xdr:from>
        <xdr:to>
          <xdr:col>2</xdr:col>
          <xdr:colOff>822960</xdr:colOff>
          <xdr:row>28</xdr:row>
          <xdr:rowOff>15240</xdr:rowOff>
        </xdr:to>
        <xdr:sp macro="" textlink="">
          <xdr:nvSpPr>
            <xdr:cNvPr id="19470" name="Drop Down 14" hidden="1">
              <a:extLst>
                <a:ext uri="{63B3BB69-23CF-44E3-9099-C40C66FF867C}">
                  <a14:compatExt spid="_x0000_s194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2</xdr:col>
          <xdr:colOff>822960</xdr:colOff>
          <xdr:row>29</xdr:row>
          <xdr:rowOff>0</xdr:rowOff>
        </xdr:to>
        <xdr:sp macro="" textlink="">
          <xdr:nvSpPr>
            <xdr:cNvPr id="19471" name="Drop Down 15" hidden="1">
              <a:extLst>
                <a:ext uri="{63B3BB69-23CF-44E3-9099-C40C66FF867C}">
                  <a14:compatExt spid="_x0000_s194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579120</xdr:colOff>
          <xdr:row>25</xdr:row>
          <xdr:rowOff>182880</xdr:rowOff>
        </xdr:from>
        <xdr:to>
          <xdr:col>2</xdr:col>
          <xdr:colOff>845820</xdr:colOff>
          <xdr:row>27</xdr:row>
          <xdr:rowOff>22860</xdr:rowOff>
        </xdr:to>
        <xdr:sp macro="" textlink="">
          <xdr:nvSpPr>
            <xdr:cNvPr id="19472" name="Check Box 16" hidden="1">
              <a:extLst>
                <a:ext uri="{63B3BB69-23CF-44E3-9099-C40C66FF867C}">
                  <a14:compatExt spid="_x0000_s19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13</xdr:col>
      <xdr:colOff>228600</xdr:colOff>
      <xdr:row>29</xdr:row>
      <xdr:rowOff>30480</xdr:rowOff>
    </xdr:from>
    <xdr:ext cx="1546860" cy="264560"/>
    <xdr:sp macro="" textlink="Settings!M10">
      <xdr:nvSpPr>
        <xdr:cNvPr id="19" name="TextBox 18"/>
        <xdr:cNvSpPr txBox="1"/>
      </xdr:nvSpPr>
      <xdr:spPr>
        <a:xfrm>
          <a:off x="8862060" y="5433060"/>
          <a:ext cx="1546860" cy="264560"/>
        </a:xfrm>
        <a:prstGeom prst="rect">
          <a:avLst/>
        </a:prstGeom>
        <a:no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44A3695-18A1-45CE-AB66-BD2C41D6C9FD}" type="TxLink">
            <a:rPr lang="en-US" sz="1100" b="0" i="0" u="none" strike="noStrike">
              <a:solidFill>
                <a:srgbClr val="000000"/>
              </a:solidFill>
              <a:latin typeface="Calibri"/>
              <a:cs typeface="Calibri"/>
            </a:rPr>
            <a:pPr/>
            <a:t>Vitesse du vent (km/h)</a:t>
          </a:fld>
          <a:endParaRPr lang="en-CA" sz="1100" b="1"/>
        </a:p>
      </xdr:txBody>
    </xdr:sp>
    <xdr:clientData/>
  </xdr:oneCellAnchor>
  <mc:AlternateContent xmlns:mc="http://schemas.openxmlformats.org/markup-compatibility/2006">
    <mc:Choice xmlns:a14="http://schemas.microsoft.com/office/drawing/2010/main" Requires="a14">
      <xdr:twoCellAnchor editAs="oneCell">
        <xdr:from>
          <xdr:col>2</xdr:col>
          <xdr:colOff>0</xdr:colOff>
          <xdr:row>24</xdr:row>
          <xdr:rowOff>0</xdr:rowOff>
        </xdr:from>
        <xdr:to>
          <xdr:col>2</xdr:col>
          <xdr:colOff>822960</xdr:colOff>
          <xdr:row>25</xdr:row>
          <xdr:rowOff>0</xdr:rowOff>
        </xdr:to>
        <xdr:sp macro="" textlink="">
          <xdr:nvSpPr>
            <xdr:cNvPr id="19473" name="Drop Down 17" hidden="1">
              <a:extLst>
                <a:ext uri="{63B3BB69-23CF-44E3-9099-C40C66FF867C}">
                  <a14:compatExt spid="_x0000_s194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0</xdr:rowOff>
        </xdr:from>
        <xdr:to>
          <xdr:col>2</xdr:col>
          <xdr:colOff>822960</xdr:colOff>
          <xdr:row>30</xdr:row>
          <xdr:rowOff>0</xdr:rowOff>
        </xdr:to>
        <xdr:sp macro="" textlink="">
          <xdr:nvSpPr>
            <xdr:cNvPr id="19474" name="Drop Down 18" hidden="1">
              <a:extLst>
                <a:ext uri="{63B3BB69-23CF-44E3-9099-C40C66FF867C}">
                  <a14:compatExt spid="_x0000_s194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2</xdr:col>
          <xdr:colOff>822960</xdr:colOff>
          <xdr:row>20</xdr:row>
          <xdr:rowOff>0</xdr:rowOff>
        </xdr:to>
        <xdr:sp macro="" textlink="">
          <xdr:nvSpPr>
            <xdr:cNvPr id="19475" name="Drop Down 19" hidden="1">
              <a:extLst>
                <a:ext uri="{63B3BB69-23CF-44E3-9099-C40C66FF867C}">
                  <a14:compatExt spid="_x0000_s194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0</xdr:rowOff>
        </xdr:from>
        <xdr:to>
          <xdr:col>2</xdr:col>
          <xdr:colOff>822960</xdr:colOff>
          <xdr:row>15</xdr:row>
          <xdr:rowOff>0</xdr:rowOff>
        </xdr:to>
        <xdr:sp macro="" textlink="">
          <xdr:nvSpPr>
            <xdr:cNvPr id="19476" name="Drop Down 20" hidden="1">
              <a:extLst>
                <a:ext uri="{63B3BB69-23CF-44E3-9099-C40C66FF867C}">
                  <a14:compatExt spid="_x0000_s194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1</xdr:col>
          <xdr:colOff>388620</xdr:colOff>
          <xdr:row>32</xdr:row>
          <xdr:rowOff>15240</xdr:rowOff>
        </xdr:to>
        <xdr:sp macro="" textlink="">
          <xdr:nvSpPr>
            <xdr:cNvPr id="19477" name="Drop Down 21" hidden="1">
              <a:extLst>
                <a:ext uri="{63B3BB69-23CF-44E3-9099-C40C66FF867C}">
                  <a14:compatExt spid="_x0000_s194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c:userShapes xmlns:c="http://schemas.openxmlformats.org/drawingml/2006/chart">
  <cdr:relSizeAnchor xmlns:cdr="http://schemas.openxmlformats.org/drawingml/2006/chartDrawing">
    <cdr:from>
      <cdr:x>0.37358</cdr:x>
      <cdr:y>0.92661</cdr:y>
    </cdr:from>
    <cdr:to>
      <cdr:x>0.41474</cdr:x>
      <cdr:y>0.95683</cdr:y>
    </cdr:to>
    <cdr:grpSp>
      <cdr:nvGrpSpPr>
        <cdr:cNvPr id="40" name="Group 39">
          <a:extLst xmlns:a="http://schemas.openxmlformats.org/drawingml/2006/main">
            <a:ext uri="{FF2B5EF4-FFF2-40B4-BE49-F238E27FC236}">
              <a16:creationId xmlns:a16="http://schemas.microsoft.com/office/drawing/2014/main" id="{1D31FB03-ACA2-4A42-9234-4DB22566D9B8}"/>
            </a:ext>
          </a:extLst>
        </cdr:cNvPr>
        <cdr:cNvGrpSpPr/>
      </cdr:nvGrpSpPr>
      <cdr:grpSpPr>
        <a:xfrm xmlns:a="http://schemas.openxmlformats.org/drawingml/2006/main">
          <a:off x="3229028" y="5281455"/>
          <a:ext cx="355804" cy="172227"/>
          <a:chOff x="0" y="0"/>
          <a:chExt cx="216547" cy="100754"/>
        </a:xfrm>
      </cdr:grpSpPr>
      <cdr:sp macro="" textlink="'Terms - Titres'!$N$4">
        <cdr:nvSpPr>
          <cdr:cNvPr id="41" name="TextBox 1">
            <a:extLst xmlns:a="http://schemas.openxmlformats.org/drawingml/2006/main">
              <a:ext uri="{FF2B5EF4-FFF2-40B4-BE49-F238E27FC236}">
                <a16:creationId xmlns:a16="http://schemas.microsoft.com/office/drawing/2014/main" id="{C9159A41-DDDA-4A62-929E-BD42A36FDE77}"/>
              </a:ext>
            </a:extLst>
          </cdr:cNvPr>
          <cdr:cNvSpPr txBox="1"/>
        </cdr:nvSpPr>
        <cdr:spPr>
          <a:xfrm xmlns:a="http://schemas.openxmlformats.org/drawingml/2006/main">
            <a:off x="0" y="0"/>
            <a:ext cx="216547" cy="100754"/>
          </a:xfrm>
          <a:prstGeom xmlns:a="http://schemas.openxmlformats.org/drawingml/2006/main" prst="rect">
            <a:avLst/>
          </a:prstGeom>
        </cdr:spPr>
        <cdr:txBody>
          <a:bodyPr xmlns:a="http://schemas.openxmlformats.org/drawingml/2006/main" wrap="non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513319D-A0C0-49E1-B94C-97EC4626E8C8}" type="TxLink">
              <a:rPr lang="en-US" sz="1100" b="0" i="0" u="none" strike="noStrike" baseline="0">
                <a:solidFill>
                  <a:srgbClr val="000000"/>
                </a:solidFill>
                <a:latin typeface="Calibri"/>
                <a:cs typeface="Calibri"/>
              </a:rPr>
              <a:t>Axe X:</a:t>
            </a:fld>
            <a:endParaRPr lang="en-CA" sz="1200" b="1"/>
          </a:p>
        </cdr:txBody>
      </cdr:sp>
    </cdr:grpSp>
  </cdr:relSizeAnchor>
  <cdr:relSizeAnchor xmlns:cdr="http://schemas.openxmlformats.org/drawingml/2006/chartDrawing">
    <cdr:from>
      <cdr:x>0.56427</cdr:x>
      <cdr:y>0.96567</cdr:y>
    </cdr:from>
    <cdr:to>
      <cdr:x>0.63405</cdr:x>
      <cdr:y>1</cdr:y>
    </cdr:to>
    <cdr:sp macro="" textlink="#REF!">
      <cdr:nvSpPr>
        <cdr:cNvPr id="63" name="TextBox 1"/>
        <cdr:cNvSpPr txBox="1"/>
      </cdr:nvSpPr>
      <cdr:spPr>
        <a:xfrm xmlns:a="http://schemas.openxmlformats.org/drawingml/2006/main">
          <a:off x="4891854" y="6072243"/>
          <a:ext cx="604948" cy="215871"/>
        </a:xfrm>
        <a:prstGeom xmlns:a="http://schemas.openxmlformats.org/drawingml/2006/main" prst="rect">
          <a:avLst/>
        </a:prstGeom>
        <a:ln xmlns:a="http://schemas.openxmlformats.org/drawingml/2006/main">
          <a:noFill/>
        </a:ln>
      </cdr:spPr>
      <cdr:txBody>
        <a:bodyPr xmlns:a="http://schemas.openxmlformats.org/drawingml/2006/main" wrap="none" lIns="54000" tIns="36000" rIns="36000" bIns="36000" rtlCol="0" anchor="ctr"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019B1E7-4649-4E1A-A3BA-A2C5ACFD6AD9}" type="TxLink">
            <a:rPr lang="en-US" sz="800" b="0" i="0" u="none" strike="noStrike">
              <a:solidFill>
                <a:srgbClr val="000000"/>
              </a:solidFill>
              <a:latin typeface="Calibri"/>
              <a:cs typeface="Calibri"/>
            </a:rPr>
            <a:pPr/>
            <a:t> </a:t>
          </a:fld>
          <a:endParaRPr lang="en-CA" sz="800"/>
        </a:p>
      </cdr:txBody>
    </cdr:sp>
  </cdr:relSizeAnchor>
  <cdr:relSizeAnchor xmlns:cdr="http://schemas.openxmlformats.org/drawingml/2006/chartDrawing">
    <cdr:from>
      <cdr:x>0.89453</cdr:x>
      <cdr:y>0.85458</cdr:y>
    </cdr:from>
    <cdr:to>
      <cdr:x>1</cdr:x>
      <cdr:y>1</cdr:y>
    </cdr:to>
    <cdr:sp macro="" textlink="">
      <cdr:nvSpPr>
        <cdr:cNvPr id="2" name="TextBox 1"/>
        <cdr:cNvSpPr txBox="1"/>
      </cdr:nvSpPr>
      <cdr:spPr>
        <a:xfrm xmlns:a="http://schemas.openxmlformats.org/drawingml/2006/main">
          <a:off x="8181975" y="543401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dr:relSizeAnchor xmlns:cdr="http://schemas.openxmlformats.org/drawingml/2006/chartDrawing">
    <cdr:from>
      <cdr:x>0.78571</cdr:x>
      <cdr:y>0.73808</cdr:y>
    </cdr:from>
    <cdr:to>
      <cdr:x>0.99359</cdr:x>
      <cdr:y>0.75953</cdr:y>
    </cdr:to>
    <cdr:sp macro="" textlink="">
      <cdr:nvSpPr>
        <cdr:cNvPr id="6" name="TextBox 5"/>
        <cdr:cNvSpPr txBox="1"/>
      </cdr:nvSpPr>
      <cdr:spPr>
        <a:xfrm xmlns:a="http://schemas.openxmlformats.org/drawingml/2006/main">
          <a:off x="6810375" y="4643438"/>
          <a:ext cx="1801813" cy="1349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a:p>
      </cdr:txBody>
    </cdr:sp>
  </cdr:relSizeAnchor>
</c:userShapes>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1</xdr:col>
          <xdr:colOff>495300</xdr:colOff>
          <xdr:row>32</xdr:row>
          <xdr:rowOff>15240</xdr:rowOff>
        </xdr:to>
        <xdr:sp macro="" textlink="">
          <xdr:nvSpPr>
            <xdr:cNvPr id="24577" name="Drop Down 1" hidden="1">
              <a:extLst>
                <a:ext uri="{63B3BB69-23CF-44E3-9099-C40C66FF867C}">
                  <a14:compatExt spid="_x0000_s245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447675</xdr:colOff>
      <xdr:row>16</xdr:row>
      <xdr:rowOff>1895475</xdr:rowOff>
    </xdr:from>
    <xdr:to>
      <xdr:col>9</xdr:col>
      <xdr:colOff>457200</xdr:colOff>
      <xdr:row>16</xdr:row>
      <xdr:rowOff>3048000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5194935"/>
          <a:ext cx="633412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n/_Remote_projects/ccp_2020/FuelGraph-CCP%20current%20versions/FuelGraph-FBP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S Graph"/>
      <sheetName val="Advanced Settings"/>
      <sheetName val="Tools"/>
      <sheetName val="Settings"/>
      <sheetName val="Calcs-control1"/>
      <sheetName val="Calcs-control3"/>
      <sheetName val="FBP outputs"/>
      <sheetName val="CCP Calc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hyperlink" Target="mailto:Daniel.Perrakis@nrcan-rncan.gc.ca"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3.xml"/><Relationship Id="rId13" Type="http://schemas.openxmlformats.org/officeDocument/2006/relationships/ctrlProp" Target="../ctrlProps/ctrlProp28.xml"/><Relationship Id="rId18" Type="http://schemas.openxmlformats.org/officeDocument/2006/relationships/ctrlProp" Target="../ctrlProps/ctrlProp33.xml"/><Relationship Id="rId3" Type="http://schemas.openxmlformats.org/officeDocument/2006/relationships/ctrlProp" Target="../ctrlProps/ctrlProp18.xml"/><Relationship Id="rId21" Type="http://schemas.openxmlformats.org/officeDocument/2006/relationships/ctrlProp" Target="../ctrlProps/ctrlProp36.xml"/><Relationship Id="rId7" Type="http://schemas.openxmlformats.org/officeDocument/2006/relationships/ctrlProp" Target="../ctrlProps/ctrlProp22.xml"/><Relationship Id="rId12" Type="http://schemas.openxmlformats.org/officeDocument/2006/relationships/ctrlProp" Target="../ctrlProps/ctrlProp27.xml"/><Relationship Id="rId17" Type="http://schemas.openxmlformats.org/officeDocument/2006/relationships/ctrlProp" Target="../ctrlProps/ctrlProp32.xml"/><Relationship Id="rId2" Type="http://schemas.openxmlformats.org/officeDocument/2006/relationships/vmlDrawing" Target="../drawings/vmlDrawing2.vml"/><Relationship Id="rId16" Type="http://schemas.openxmlformats.org/officeDocument/2006/relationships/ctrlProp" Target="../ctrlProps/ctrlProp31.xml"/><Relationship Id="rId20" Type="http://schemas.openxmlformats.org/officeDocument/2006/relationships/ctrlProp" Target="../ctrlProps/ctrlProp35.xml"/><Relationship Id="rId1" Type="http://schemas.openxmlformats.org/officeDocument/2006/relationships/drawing" Target="../drawings/drawing3.xml"/><Relationship Id="rId6" Type="http://schemas.openxmlformats.org/officeDocument/2006/relationships/ctrlProp" Target="../ctrlProps/ctrlProp21.xml"/><Relationship Id="rId11" Type="http://schemas.openxmlformats.org/officeDocument/2006/relationships/ctrlProp" Target="../ctrlProps/ctrlProp26.xml"/><Relationship Id="rId5" Type="http://schemas.openxmlformats.org/officeDocument/2006/relationships/ctrlProp" Target="../ctrlProps/ctrlProp20.xml"/><Relationship Id="rId15" Type="http://schemas.openxmlformats.org/officeDocument/2006/relationships/ctrlProp" Target="../ctrlProps/ctrlProp30.xml"/><Relationship Id="rId23" Type="http://schemas.openxmlformats.org/officeDocument/2006/relationships/ctrlProp" Target="../ctrlProps/ctrlProp38.xml"/><Relationship Id="rId10" Type="http://schemas.openxmlformats.org/officeDocument/2006/relationships/ctrlProp" Target="../ctrlProps/ctrlProp25.xml"/><Relationship Id="rId19" Type="http://schemas.openxmlformats.org/officeDocument/2006/relationships/ctrlProp" Target="../ctrlProps/ctrlProp34.xml"/><Relationship Id="rId4" Type="http://schemas.openxmlformats.org/officeDocument/2006/relationships/ctrlProp" Target="../ctrlProps/ctrlProp19.xml"/><Relationship Id="rId9" Type="http://schemas.openxmlformats.org/officeDocument/2006/relationships/ctrlProp" Target="../ctrlProps/ctrlProp24.xml"/><Relationship Id="rId14" Type="http://schemas.openxmlformats.org/officeDocument/2006/relationships/ctrlProp" Target="../ctrlProps/ctrlProp29.xml"/><Relationship Id="rId22" Type="http://schemas.openxmlformats.org/officeDocument/2006/relationships/ctrlProp" Target="../ctrlProps/ctrlProp37.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39.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9"/>
  <sheetViews>
    <sheetView tabSelected="1" zoomScaleNormal="100" workbookViewId="0">
      <selection sqref="A1:E1"/>
    </sheetView>
  </sheetViews>
  <sheetFormatPr defaultRowHeight="14.4" x14ac:dyDescent="0.3"/>
  <cols>
    <col min="1" max="1" width="10.44140625" style="155" customWidth="1"/>
    <col min="2" max="2" width="11.88671875" style="155" customWidth="1"/>
    <col min="3" max="3" width="13.109375" style="155" customWidth="1"/>
    <col min="4" max="4" width="4" style="155" customWidth="1"/>
    <col min="5" max="5" width="8.88671875" style="155"/>
    <col min="6" max="6" width="10.6640625" style="155" customWidth="1"/>
    <col min="7" max="7" width="17.88671875" style="155" customWidth="1"/>
    <col min="8" max="26" width="8.88671875" style="155"/>
    <col min="27" max="16384" width="8.88671875" style="118"/>
  </cols>
  <sheetData>
    <row r="1" spans="1:8" ht="15" thickBot="1" x14ac:dyDescent="0.35">
      <c r="A1" s="152" t="str">
        <f>'Terms - Titres'!N3</f>
        <v>CombustiGraph - PCI: Vitesse de propagation</v>
      </c>
      <c r="B1" s="153"/>
      <c r="C1" s="153"/>
      <c r="D1" s="153"/>
      <c r="E1" s="154"/>
      <c r="H1" s="156" t="str">
        <f>'About - Apropos'!A2</f>
        <v xml:space="preserve">v. 5.1, Autumn - 2021 - Automne </v>
      </c>
    </row>
    <row r="2" spans="1:8" ht="15" thickBot="1" x14ac:dyDescent="0.35">
      <c r="A2" s="157"/>
      <c r="B2" s="158"/>
      <c r="C2" s="158"/>
    </row>
    <row r="3" spans="1:8" ht="15" thickBot="1" x14ac:dyDescent="0.35">
      <c r="A3" s="159" t="str">
        <f>'Terms - Titres'!N4</f>
        <v>Axe X:</v>
      </c>
      <c r="B3" s="157"/>
      <c r="C3" s="158"/>
    </row>
    <row r="4" spans="1:8" x14ac:dyDescent="0.3">
      <c r="A4" s="157"/>
      <c r="B4" s="157"/>
      <c r="C4" s="158"/>
    </row>
    <row r="5" spans="1:8" ht="15" thickBot="1" x14ac:dyDescent="0.35"/>
    <row r="6" spans="1:8" ht="15" thickBot="1" x14ac:dyDescent="0.35">
      <c r="A6" s="160" t="str">
        <f>'Terms - Titres'!N8</f>
        <v>IFM:</v>
      </c>
    </row>
    <row r="7" spans="1:8" x14ac:dyDescent="0.3">
      <c r="B7" s="155" t="str">
        <f>'Terms - Titres'!N14</f>
        <v>ICL:</v>
      </c>
      <c r="D7" s="161" t="s">
        <v>164</v>
      </c>
      <c r="E7" s="155" t="str">
        <f>'Terms - Titres'!N28</f>
        <v>Absent si IPI est sélectionné</v>
      </c>
    </row>
    <row r="8" spans="1:8" x14ac:dyDescent="0.3">
      <c r="B8" s="162" t="str">
        <f>'Terms - Titres'!N15</f>
        <v>ICD:</v>
      </c>
      <c r="D8" s="161" t="s">
        <v>164</v>
      </c>
      <c r="E8" s="155" t="str">
        <f>'Terms - Titres'!N29</f>
        <v>Affecte le CCS et la VP</v>
      </c>
    </row>
    <row r="9" spans="1:8" x14ac:dyDescent="0.3">
      <c r="B9" s="155" t="str">
        <f>'Terms - Titres'!N17</f>
        <v>HF:</v>
      </c>
      <c r="D9" s="161" t="s">
        <v>164</v>
      </c>
      <c r="E9" s="162" t="str">
        <f>'Terms - Titres'!N30</f>
        <v>Influence Type de feu, VP pour C-6</v>
      </c>
    </row>
    <row r="10" spans="1:8" x14ac:dyDescent="0.3">
      <c r="D10" s="161"/>
      <c r="E10" s="162"/>
    </row>
    <row r="11" spans="1:8" ht="15" thickBot="1" x14ac:dyDescent="0.35">
      <c r="D11" s="161"/>
      <c r="E11" s="162"/>
    </row>
    <row r="12" spans="1:8" ht="15" thickBot="1" x14ac:dyDescent="0.35">
      <c r="A12" s="151" t="str">
        <f>'Terms - Titres'!N9</f>
        <v>PCI VP 1:</v>
      </c>
      <c r="C12" s="155" t="str">
        <f>'Terms - Titres'!N23</f>
        <v>Visible:</v>
      </c>
    </row>
    <row r="13" spans="1:8" x14ac:dyDescent="0.3">
      <c r="B13" s="155" t="str">
        <f>'Terms - Titres'!N20</f>
        <v>Combustible:</v>
      </c>
    </row>
    <row r="14" spans="1:8" x14ac:dyDescent="0.3">
      <c r="B14" s="155" t="str">
        <f>'Terms - Titres'!N21</f>
        <v>Variable:</v>
      </c>
      <c r="D14" s="161" t="s">
        <v>164</v>
      </c>
      <c r="E14" s="155" t="str">
        <f>'Terms - Titres'!N31</f>
        <v>% Conifère, % Fanage, % Sapin mort, HBCV</v>
      </c>
    </row>
    <row r="15" spans="1:8" x14ac:dyDescent="0.3">
      <c r="E15" s="155" t="str">
        <f>'Terms - Titres'!N32</f>
        <v>(M1/M2,      O-1a/b,       M3/M4,         C-6)</v>
      </c>
    </row>
    <row r="16" spans="1:8" ht="15" thickBot="1" x14ac:dyDescent="0.35">
      <c r="E16" s="163"/>
      <c r="F16" s="162"/>
      <c r="G16" s="162"/>
    </row>
    <row r="17" spans="1:7" ht="15" thickBot="1" x14ac:dyDescent="0.35">
      <c r="A17" s="131" t="str">
        <f>'Terms - Titres'!N10</f>
        <v>PCI VP 2:</v>
      </c>
      <c r="C17" s="155" t="str">
        <f>'Terms - Titres'!N23</f>
        <v>Visible:</v>
      </c>
      <c r="E17" s="164"/>
      <c r="F17" s="162"/>
      <c r="G17" s="162"/>
    </row>
    <row r="18" spans="1:7" x14ac:dyDescent="0.3">
      <c r="B18" s="155" t="str">
        <f>'Terms - Titres'!N20</f>
        <v>Combustible:</v>
      </c>
      <c r="E18" s="162"/>
      <c r="F18" s="162"/>
      <c r="G18" s="162"/>
    </row>
    <row r="19" spans="1:7" x14ac:dyDescent="0.3">
      <c r="B19" s="155" t="str">
        <f>'Terms - Titres'!N21</f>
        <v>Variable:</v>
      </c>
      <c r="D19" s="161" t="s">
        <v>164</v>
      </c>
      <c r="E19" s="155" t="str">
        <f>'Terms - Titres'!N31</f>
        <v>% Conifère, % Fanage, % Sapin mort, HBCV</v>
      </c>
    </row>
    <row r="20" spans="1:7" x14ac:dyDescent="0.3">
      <c r="B20" s="165"/>
      <c r="C20" s="166"/>
      <c r="E20" s="162"/>
      <c r="F20" s="167"/>
      <c r="G20" s="162"/>
    </row>
    <row r="21" spans="1:7" ht="15" thickBot="1" x14ac:dyDescent="0.35">
      <c r="B21" s="164"/>
      <c r="E21" s="162"/>
      <c r="F21" s="164"/>
      <c r="G21" s="162"/>
    </row>
    <row r="22" spans="1:7" ht="15" thickBot="1" x14ac:dyDescent="0.35">
      <c r="A22" s="130" t="str">
        <f>'Terms - Titres'!N11</f>
        <v>PCI VP 3:</v>
      </c>
      <c r="C22" s="155" t="str">
        <f>'Terms - Titres'!N23</f>
        <v>Visible:</v>
      </c>
      <c r="E22" s="164"/>
      <c r="F22" s="162"/>
      <c r="G22" s="162"/>
    </row>
    <row r="23" spans="1:7" x14ac:dyDescent="0.3">
      <c r="B23" s="155" t="str">
        <f>'Terms - Titres'!N20</f>
        <v>Combustible:</v>
      </c>
      <c r="E23" s="162"/>
      <c r="F23" s="162"/>
      <c r="G23" s="168"/>
    </row>
    <row r="24" spans="1:7" x14ac:dyDescent="0.3">
      <c r="B24" s="155" t="str">
        <f>'Terms - Titres'!N21</f>
        <v>Variable:</v>
      </c>
      <c r="D24" s="161" t="s">
        <v>164</v>
      </c>
      <c r="E24" s="155" t="str">
        <f>'Terms - Titres'!N31</f>
        <v>% Conifère, % Fanage, % Sapin mort, HBCV</v>
      </c>
    </row>
    <row r="25" spans="1:7" x14ac:dyDescent="0.3">
      <c r="A25" s="169"/>
      <c r="E25" s="164"/>
      <c r="F25" s="162"/>
      <c r="G25" s="162"/>
    </row>
    <row r="26" spans="1:7" ht="15" thickBot="1" x14ac:dyDescent="0.35">
      <c r="E26" s="162"/>
      <c r="F26" s="162"/>
      <c r="G26" s="162"/>
    </row>
    <row r="27" spans="1:7" ht="15" thickBot="1" x14ac:dyDescent="0.35">
      <c r="A27" s="134" t="str">
        <f>'Terms - Titres'!N12</f>
        <v>PCI VP 4:</v>
      </c>
      <c r="C27" s="155" t="str">
        <f>'Terms - Titres'!N23</f>
        <v>Visible:</v>
      </c>
      <c r="E27" s="162"/>
      <c r="F27" s="162"/>
      <c r="G27" s="162"/>
    </row>
    <row r="28" spans="1:7" x14ac:dyDescent="0.3">
      <c r="B28" s="155" t="str">
        <f>'Terms - Titres'!N20</f>
        <v>Combustible:</v>
      </c>
      <c r="E28" s="164"/>
      <c r="F28" s="162"/>
      <c r="G28" s="162"/>
    </row>
    <row r="29" spans="1:7" x14ac:dyDescent="0.3">
      <c r="B29" s="155" t="str">
        <f>'Terms - Titres'!N21</f>
        <v>Variable:</v>
      </c>
      <c r="D29" s="161" t="s">
        <v>164</v>
      </c>
      <c r="E29" s="155" t="str">
        <f>'Terms - Titres'!N31</f>
        <v>% Conifère, % Fanage, % Sapin mort, HBCV</v>
      </c>
    </row>
  </sheetData>
  <sheetProtection sheet="1" selectLockedCells="1"/>
  <mergeCells count="1">
    <mergeCell ref="A1:E1"/>
  </mergeCells>
  <pageMargins left="0.7" right="0.7" top="0.75" bottom="0.75" header="0.3" footer="0.3"/>
  <pageSetup paperSize="0" orientation="portrait" horizontalDpi="0" verticalDpi="0" copies="0"/>
  <drawing r:id="rId1"/>
  <legacyDrawing r:id="rId2"/>
  <mc:AlternateContent xmlns:mc="http://schemas.openxmlformats.org/markup-compatibility/2006">
    <mc:Choice Requires="x14">
      <controls>
        <mc:AlternateContent xmlns:mc="http://schemas.openxmlformats.org/markup-compatibility/2006">
          <mc:Choice Requires="x14">
            <control shapeId="7169" r:id="rId3" name="Drop Down 1">
              <controlPr defaultSize="0" autoLine="0" autoPict="0">
                <anchor moveWithCells="1">
                  <from>
                    <xdr:col>2</xdr:col>
                    <xdr:colOff>0</xdr:colOff>
                    <xdr:row>6</xdr:row>
                    <xdr:rowOff>0</xdr:rowOff>
                  </from>
                  <to>
                    <xdr:col>2</xdr:col>
                    <xdr:colOff>822960</xdr:colOff>
                    <xdr:row>7</xdr:row>
                    <xdr:rowOff>0</xdr:rowOff>
                  </to>
                </anchor>
              </controlPr>
            </control>
          </mc:Choice>
        </mc:AlternateContent>
        <mc:AlternateContent xmlns:mc="http://schemas.openxmlformats.org/markup-compatibility/2006">
          <mc:Choice Requires="x14">
            <control shapeId="7170" r:id="rId4" name="Drop Down 2">
              <controlPr defaultSize="0" autoLine="0" autoPict="0">
                <anchor moveWithCells="1">
                  <from>
                    <xdr:col>2</xdr:col>
                    <xdr:colOff>0</xdr:colOff>
                    <xdr:row>7</xdr:row>
                    <xdr:rowOff>0</xdr:rowOff>
                  </from>
                  <to>
                    <xdr:col>2</xdr:col>
                    <xdr:colOff>822960</xdr:colOff>
                    <xdr:row>8</xdr:row>
                    <xdr:rowOff>0</xdr:rowOff>
                  </to>
                </anchor>
              </controlPr>
            </control>
          </mc:Choice>
        </mc:AlternateContent>
        <mc:AlternateContent xmlns:mc="http://schemas.openxmlformats.org/markup-compatibility/2006">
          <mc:Choice Requires="x14">
            <control shapeId="7172" r:id="rId5" name="Drop Down 4">
              <controlPr defaultSize="0" autoLine="0" autoPict="0">
                <anchor moveWithCells="1">
                  <from>
                    <xdr:col>2</xdr:col>
                    <xdr:colOff>0</xdr:colOff>
                    <xdr:row>17</xdr:row>
                    <xdr:rowOff>15240</xdr:rowOff>
                  </from>
                  <to>
                    <xdr:col>2</xdr:col>
                    <xdr:colOff>822960</xdr:colOff>
                    <xdr:row>18</xdr:row>
                    <xdr:rowOff>15240</xdr:rowOff>
                  </to>
                </anchor>
              </controlPr>
            </control>
          </mc:Choice>
        </mc:AlternateContent>
        <mc:AlternateContent xmlns:mc="http://schemas.openxmlformats.org/markup-compatibility/2006">
          <mc:Choice Requires="x14">
            <control shapeId="7173" r:id="rId6" name="Drop Down 5">
              <controlPr defaultSize="0" autoLine="0" autoPict="0">
                <anchor moveWithCells="1">
                  <from>
                    <xdr:col>2</xdr:col>
                    <xdr:colOff>0</xdr:colOff>
                    <xdr:row>18</xdr:row>
                    <xdr:rowOff>0</xdr:rowOff>
                  </from>
                  <to>
                    <xdr:col>2</xdr:col>
                    <xdr:colOff>822960</xdr:colOff>
                    <xdr:row>19</xdr:row>
                    <xdr:rowOff>0</xdr:rowOff>
                  </to>
                </anchor>
              </controlPr>
            </control>
          </mc:Choice>
        </mc:AlternateContent>
        <mc:AlternateContent xmlns:mc="http://schemas.openxmlformats.org/markup-compatibility/2006">
          <mc:Choice Requires="x14">
            <control shapeId="7181" r:id="rId7" name="Drop Down 13">
              <controlPr defaultSize="0" autoLine="0" autoPict="0">
                <anchor moveWithCells="1">
                  <from>
                    <xdr:col>2</xdr:col>
                    <xdr:colOff>0</xdr:colOff>
                    <xdr:row>12</xdr:row>
                    <xdr:rowOff>0</xdr:rowOff>
                  </from>
                  <to>
                    <xdr:col>2</xdr:col>
                    <xdr:colOff>822960</xdr:colOff>
                    <xdr:row>13</xdr:row>
                    <xdr:rowOff>0</xdr:rowOff>
                  </to>
                </anchor>
              </controlPr>
            </control>
          </mc:Choice>
        </mc:AlternateContent>
        <mc:AlternateContent xmlns:mc="http://schemas.openxmlformats.org/markup-compatibility/2006">
          <mc:Choice Requires="x14">
            <control shapeId="7182" r:id="rId8" name="Drop Down 14">
              <controlPr defaultSize="0" autoLine="0" autoPict="0">
                <anchor moveWithCells="1">
                  <from>
                    <xdr:col>2</xdr:col>
                    <xdr:colOff>0</xdr:colOff>
                    <xdr:row>13</xdr:row>
                    <xdr:rowOff>0</xdr:rowOff>
                  </from>
                  <to>
                    <xdr:col>2</xdr:col>
                    <xdr:colOff>822960</xdr:colOff>
                    <xdr:row>14</xdr:row>
                    <xdr:rowOff>0</xdr:rowOff>
                  </to>
                </anchor>
              </controlPr>
            </control>
          </mc:Choice>
        </mc:AlternateContent>
        <mc:AlternateContent xmlns:mc="http://schemas.openxmlformats.org/markup-compatibility/2006">
          <mc:Choice Requires="x14">
            <control shapeId="7185" r:id="rId9" name="Check Box 17">
              <controlPr defaultSize="0" autoFill="0" autoLine="0" autoPict="0">
                <anchor moveWithCells="1">
                  <from>
                    <xdr:col>2</xdr:col>
                    <xdr:colOff>586740</xdr:colOff>
                    <xdr:row>11</xdr:row>
                    <xdr:rowOff>0</xdr:rowOff>
                  </from>
                  <to>
                    <xdr:col>2</xdr:col>
                    <xdr:colOff>853440</xdr:colOff>
                    <xdr:row>12</xdr:row>
                    <xdr:rowOff>30480</xdr:rowOff>
                  </to>
                </anchor>
              </controlPr>
            </control>
          </mc:Choice>
        </mc:AlternateContent>
        <mc:AlternateContent xmlns:mc="http://schemas.openxmlformats.org/markup-compatibility/2006">
          <mc:Choice Requires="x14">
            <control shapeId="7186" r:id="rId10" name="Check Box 18">
              <controlPr defaultSize="0" autoFill="0" autoLine="0" autoPict="0">
                <anchor moveWithCells="1">
                  <from>
                    <xdr:col>2</xdr:col>
                    <xdr:colOff>579120</xdr:colOff>
                    <xdr:row>15</xdr:row>
                    <xdr:rowOff>182880</xdr:rowOff>
                  </from>
                  <to>
                    <xdr:col>2</xdr:col>
                    <xdr:colOff>845820</xdr:colOff>
                    <xdr:row>17</xdr:row>
                    <xdr:rowOff>22860</xdr:rowOff>
                  </to>
                </anchor>
              </controlPr>
            </control>
          </mc:Choice>
        </mc:AlternateContent>
        <mc:AlternateContent xmlns:mc="http://schemas.openxmlformats.org/markup-compatibility/2006">
          <mc:Choice Requires="x14">
            <control shapeId="7187" r:id="rId11" name="Drop Down 19">
              <controlPr defaultSize="0" autoLine="0" autoPict="0">
                <anchor moveWithCells="1">
                  <from>
                    <xdr:col>2</xdr:col>
                    <xdr:colOff>0</xdr:colOff>
                    <xdr:row>22</xdr:row>
                    <xdr:rowOff>15240</xdr:rowOff>
                  </from>
                  <to>
                    <xdr:col>2</xdr:col>
                    <xdr:colOff>822960</xdr:colOff>
                    <xdr:row>23</xdr:row>
                    <xdr:rowOff>15240</xdr:rowOff>
                  </to>
                </anchor>
              </controlPr>
            </control>
          </mc:Choice>
        </mc:AlternateContent>
        <mc:AlternateContent xmlns:mc="http://schemas.openxmlformats.org/markup-compatibility/2006">
          <mc:Choice Requires="x14">
            <control shapeId="7188" r:id="rId12" name="Drop Down 20">
              <controlPr defaultSize="0" autoLine="0" autoPict="0">
                <anchor moveWithCells="1">
                  <from>
                    <xdr:col>2</xdr:col>
                    <xdr:colOff>0</xdr:colOff>
                    <xdr:row>23</xdr:row>
                    <xdr:rowOff>0</xdr:rowOff>
                  </from>
                  <to>
                    <xdr:col>2</xdr:col>
                    <xdr:colOff>822960</xdr:colOff>
                    <xdr:row>24</xdr:row>
                    <xdr:rowOff>0</xdr:rowOff>
                  </to>
                </anchor>
              </controlPr>
            </control>
          </mc:Choice>
        </mc:AlternateContent>
        <mc:AlternateContent xmlns:mc="http://schemas.openxmlformats.org/markup-compatibility/2006">
          <mc:Choice Requires="x14">
            <control shapeId="7190" r:id="rId13" name="Check Box 22">
              <controlPr defaultSize="0" autoFill="0" autoLine="0" autoPict="0">
                <anchor moveWithCells="1">
                  <from>
                    <xdr:col>2</xdr:col>
                    <xdr:colOff>579120</xdr:colOff>
                    <xdr:row>20</xdr:row>
                    <xdr:rowOff>182880</xdr:rowOff>
                  </from>
                  <to>
                    <xdr:col>2</xdr:col>
                    <xdr:colOff>845820</xdr:colOff>
                    <xdr:row>22</xdr:row>
                    <xdr:rowOff>22860</xdr:rowOff>
                  </to>
                </anchor>
              </controlPr>
            </control>
          </mc:Choice>
        </mc:AlternateContent>
        <mc:AlternateContent xmlns:mc="http://schemas.openxmlformats.org/markup-compatibility/2006">
          <mc:Choice Requires="x14">
            <control shapeId="7191" r:id="rId14" name="Drop Down 23">
              <controlPr defaultSize="0" autoLine="0" autoPict="0">
                <anchor moveWithCells="1">
                  <from>
                    <xdr:col>2</xdr:col>
                    <xdr:colOff>0</xdr:colOff>
                    <xdr:row>8</xdr:row>
                    <xdr:rowOff>0</xdr:rowOff>
                  </from>
                  <to>
                    <xdr:col>2</xdr:col>
                    <xdr:colOff>822960</xdr:colOff>
                    <xdr:row>9</xdr:row>
                    <xdr:rowOff>0</xdr:rowOff>
                  </to>
                </anchor>
              </controlPr>
            </control>
          </mc:Choice>
        </mc:AlternateContent>
        <mc:AlternateContent xmlns:mc="http://schemas.openxmlformats.org/markup-compatibility/2006">
          <mc:Choice Requires="x14">
            <control shapeId="7194" r:id="rId15" name="Drop Down 26">
              <controlPr defaultSize="0" autoLine="0" autoPict="0">
                <anchor moveWithCells="1">
                  <from>
                    <xdr:col>2</xdr:col>
                    <xdr:colOff>0</xdr:colOff>
                    <xdr:row>2</xdr:row>
                    <xdr:rowOff>0</xdr:rowOff>
                  </from>
                  <to>
                    <xdr:col>4</xdr:col>
                    <xdr:colOff>228600</xdr:colOff>
                    <xdr:row>3</xdr:row>
                    <xdr:rowOff>15240</xdr:rowOff>
                  </to>
                </anchor>
              </controlPr>
            </control>
          </mc:Choice>
        </mc:AlternateContent>
        <mc:AlternateContent xmlns:mc="http://schemas.openxmlformats.org/markup-compatibility/2006">
          <mc:Choice Requires="x14">
            <control shapeId="7195" r:id="rId16" name="Drop Down 27">
              <controlPr defaultSize="0" autoLine="0" autoPict="0">
                <anchor moveWithCells="1">
                  <from>
                    <xdr:col>2</xdr:col>
                    <xdr:colOff>0</xdr:colOff>
                    <xdr:row>27</xdr:row>
                    <xdr:rowOff>15240</xdr:rowOff>
                  </from>
                  <to>
                    <xdr:col>2</xdr:col>
                    <xdr:colOff>822960</xdr:colOff>
                    <xdr:row>28</xdr:row>
                    <xdr:rowOff>15240</xdr:rowOff>
                  </to>
                </anchor>
              </controlPr>
            </control>
          </mc:Choice>
        </mc:AlternateContent>
        <mc:AlternateContent xmlns:mc="http://schemas.openxmlformats.org/markup-compatibility/2006">
          <mc:Choice Requires="x14">
            <control shapeId="7196" r:id="rId17" name="Drop Down 28">
              <controlPr defaultSize="0" autoLine="0" autoPict="0">
                <anchor moveWithCells="1">
                  <from>
                    <xdr:col>2</xdr:col>
                    <xdr:colOff>0</xdr:colOff>
                    <xdr:row>28</xdr:row>
                    <xdr:rowOff>0</xdr:rowOff>
                  </from>
                  <to>
                    <xdr:col>2</xdr:col>
                    <xdr:colOff>822960</xdr:colOff>
                    <xdr:row>29</xdr:row>
                    <xdr:rowOff>0</xdr:rowOff>
                  </to>
                </anchor>
              </controlPr>
            </control>
          </mc:Choice>
        </mc:AlternateContent>
        <mc:AlternateContent xmlns:mc="http://schemas.openxmlformats.org/markup-compatibility/2006">
          <mc:Choice Requires="x14">
            <control shapeId="7197" r:id="rId18" name="Check Box 29">
              <controlPr defaultSize="0" autoFill="0" autoLine="0" autoPict="0">
                <anchor moveWithCells="1">
                  <from>
                    <xdr:col>2</xdr:col>
                    <xdr:colOff>579120</xdr:colOff>
                    <xdr:row>25</xdr:row>
                    <xdr:rowOff>182880</xdr:rowOff>
                  </from>
                  <to>
                    <xdr:col>2</xdr:col>
                    <xdr:colOff>845820</xdr:colOff>
                    <xdr:row>27</xdr:row>
                    <xdr:rowOff>22860</xdr:rowOff>
                  </to>
                </anchor>
              </controlPr>
            </control>
          </mc:Choice>
        </mc:AlternateContent>
        <mc:AlternateContent xmlns:mc="http://schemas.openxmlformats.org/markup-compatibility/2006">
          <mc:Choice Requires="x14">
            <control shapeId="7198" r:id="rId19" name="Drop Down 30">
              <controlPr defaultSize="0" autoLine="0" autoPict="0">
                <anchor moveWithCells="1">
                  <from>
                    <xdr:col>0</xdr:col>
                    <xdr:colOff>0</xdr:colOff>
                    <xdr:row>30</xdr:row>
                    <xdr:rowOff>175260</xdr:rowOff>
                  </from>
                  <to>
                    <xdr:col>1</xdr:col>
                    <xdr:colOff>388620</xdr:colOff>
                    <xdr:row>32</xdr:row>
                    <xdr:rowOff>7620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33"/>
  <sheetViews>
    <sheetView showGridLines="0" showRowColHeaders="0" workbookViewId="0">
      <selection sqref="A1:P1"/>
    </sheetView>
  </sheetViews>
  <sheetFormatPr defaultRowHeight="14.4" x14ac:dyDescent="0.3"/>
  <cols>
    <col min="1" max="1" width="9.109375" customWidth="1"/>
    <col min="2" max="2" width="11.6640625" customWidth="1"/>
    <col min="4" max="4" width="18.109375" customWidth="1"/>
  </cols>
  <sheetData>
    <row r="1" spans="1:17" x14ac:dyDescent="0.3">
      <c r="A1" s="147" t="s">
        <v>273</v>
      </c>
      <c r="B1" s="148"/>
      <c r="C1" s="148"/>
      <c r="D1" s="148"/>
      <c r="E1" s="148"/>
      <c r="F1" s="148"/>
      <c r="G1" s="148"/>
      <c r="H1" s="148"/>
      <c r="I1" s="148"/>
      <c r="J1" s="148"/>
      <c r="K1" s="148"/>
      <c r="L1" s="148"/>
      <c r="M1" s="148"/>
      <c r="N1" s="148"/>
      <c r="O1" s="148"/>
      <c r="P1" s="149"/>
    </row>
    <row r="2" spans="1:17" x14ac:dyDescent="0.3">
      <c r="A2" s="150"/>
      <c r="B2" s="150"/>
      <c r="C2" s="150"/>
      <c r="D2" s="150"/>
      <c r="E2" s="150"/>
      <c r="F2" s="150"/>
      <c r="G2" s="150"/>
      <c r="H2" s="150"/>
      <c r="I2" s="150"/>
      <c r="J2" s="150"/>
      <c r="K2" s="150"/>
      <c r="L2" s="150"/>
      <c r="M2" s="150"/>
      <c r="N2" s="150"/>
      <c r="O2" s="150"/>
      <c r="P2" s="150"/>
    </row>
    <row r="3" spans="1:17" x14ac:dyDescent="0.3">
      <c r="A3" s="144" t="s">
        <v>109</v>
      </c>
      <c r="B3" s="144"/>
      <c r="C3" s="144"/>
      <c r="D3" s="144"/>
      <c r="E3" s="144"/>
      <c r="F3" s="144"/>
      <c r="G3" s="144"/>
      <c r="H3" s="144"/>
      <c r="I3" s="144"/>
      <c r="J3" s="144"/>
      <c r="K3" s="144"/>
      <c r="L3" s="144"/>
      <c r="M3" s="144"/>
      <c r="N3" s="144"/>
      <c r="O3" s="144"/>
      <c r="P3" s="144"/>
    </row>
    <row r="4" spans="1:17" ht="15" customHeight="1" x14ac:dyDescent="0.3">
      <c r="A4" s="143" t="s">
        <v>191</v>
      </c>
      <c r="B4" s="143"/>
      <c r="C4" s="143"/>
      <c r="D4" s="143"/>
      <c r="E4" s="143"/>
      <c r="F4" s="143"/>
      <c r="G4" s="143"/>
      <c r="H4" s="143"/>
      <c r="I4" s="143"/>
      <c r="J4" s="143"/>
      <c r="K4" s="143"/>
      <c r="L4" s="143"/>
      <c r="M4" s="143"/>
      <c r="N4" s="143"/>
      <c r="O4" s="143"/>
      <c r="P4" s="143"/>
    </row>
    <row r="5" spans="1:17" x14ac:dyDescent="0.3">
      <c r="A5" s="143"/>
      <c r="B5" s="143"/>
      <c r="C5" s="143"/>
      <c r="D5" s="143"/>
      <c r="E5" s="143"/>
      <c r="F5" s="143"/>
      <c r="G5" s="143"/>
      <c r="H5" s="143"/>
      <c r="I5" s="143"/>
      <c r="J5" s="143"/>
      <c r="K5" s="143"/>
      <c r="L5" s="143"/>
      <c r="M5" s="143"/>
      <c r="N5" s="143"/>
      <c r="O5" s="143"/>
      <c r="P5" s="143"/>
    </row>
    <row r="6" spans="1:17" x14ac:dyDescent="0.3">
      <c r="A6" s="143"/>
      <c r="B6" s="143"/>
      <c r="C6" s="143"/>
      <c r="D6" s="143"/>
      <c r="E6" s="143"/>
      <c r="F6" s="143"/>
      <c r="G6" s="143"/>
      <c r="H6" s="143"/>
      <c r="I6" s="143"/>
      <c r="J6" s="143"/>
      <c r="K6" s="143"/>
      <c r="L6" s="143"/>
      <c r="M6" s="143"/>
      <c r="N6" s="143"/>
      <c r="O6" s="143"/>
      <c r="P6" s="143"/>
    </row>
    <row r="7" spans="1:17" s="83" customFormat="1" ht="58.8" customHeight="1" x14ac:dyDescent="0.3">
      <c r="A7" s="143"/>
      <c r="B7" s="143"/>
      <c r="C7" s="143"/>
      <c r="D7" s="143"/>
      <c r="E7" s="143"/>
      <c r="F7" s="143"/>
      <c r="G7" s="143"/>
      <c r="H7" s="143"/>
      <c r="I7" s="143"/>
      <c r="J7" s="143"/>
      <c r="K7" s="143"/>
      <c r="L7" s="143"/>
      <c r="M7" s="143"/>
      <c r="N7" s="143"/>
      <c r="O7" s="143"/>
      <c r="P7" s="143"/>
    </row>
    <row r="8" spans="1:17" x14ac:dyDescent="0.3">
      <c r="A8" s="144" t="s">
        <v>143</v>
      </c>
      <c r="B8" s="144"/>
      <c r="C8" s="144"/>
      <c r="D8" s="144"/>
      <c r="E8" s="144"/>
      <c r="F8" s="144"/>
      <c r="G8" s="144"/>
      <c r="H8" s="144"/>
      <c r="I8" s="144"/>
      <c r="J8" s="144"/>
      <c r="K8" s="144"/>
      <c r="L8" s="144"/>
      <c r="M8" s="144"/>
      <c r="N8" s="144"/>
      <c r="O8" s="144"/>
      <c r="P8" s="144"/>
    </row>
    <row r="9" spans="1:17" x14ac:dyDescent="0.3">
      <c r="A9" s="145" t="s">
        <v>271</v>
      </c>
      <c r="B9" s="146"/>
      <c r="C9" s="146"/>
      <c r="D9" s="146"/>
      <c r="E9" s="146"/>
      <c r="F9" s="146"/>
      <c r="G9" s="146"/>
      <c r="H9" s="146"/>
      <c r="I9" s="146"/>
      <c r="J9" s="146"/>
      <c r="K9" s="146"/>
      <c r="L9" s="146"/>
      <c r="M9" s="146"/>
      <c r="N9" s="146"/>
      <c r="O9" s="146"/>
      <c r="P9" s="146"/>
      <c r="Q9" s="89"/>
    </row>
    <row r="10" spans="1:17" x14ac:dyDescent="0.3">
      <c r="A10" s="146"/>
      <c r="B10" s="146"/>
      <c r="C10" s="146"/>
      <c r="D10" s="146"/>
      <c r="E10" s="146"/>
      <c r="F10" s="146"/>
      <c r="G10" s="146"/>
      <c r="H10" s="146"/>
      <c r="I10" s="146"/>
      <c r="J10" s="146"/>
      <c r="K10" s="146"/>
      <c r="L10" s="146"/>
      <c r="M10" s="146"/>
      <c r="N10" s="146"/>
      <c r="O10" s="146"/>
      <c r="P10" s="146"/>
      <c r="Q10" s="89"/>
    </row>
    <row r="11" spans="1:17" x14ac:dyDescent="0.3">
      <c r="A11" s="146"/>
      <c r="B11" s="146"/>
      <c r="C11" s="146"/>
      <c r="D11" s="146"/>
      <c r="E11" s="146"/>
      <c r="F11" s="146"/>
      <c r="G11" s="146"/>
      <c r="H11" s="146"/>
      <c r="I11" s="146"/>
      <c r="J11" s="146"/>
      <c r="K11" s="146"/>
      <c r="L11" s="146"/>
      <c r="M11" s="146"/>
      <c r="N11" s="146"/>
      <c r="O11" s="146"/>
      <c r="P11" s="146"/>
      <c r="Q11" s="89"/>
    </row>
    <row r="12" spans="1:17" x14ac:dyDescent="0.3">
      <c r="A12" s="146"/>
      <c r="B12" s="146"/>
      <c r="C12" s="146"/>
      <c r="D12" s="146"/>
      <c r="E12" s="146"/>
      <c r="F12" s="146"/>
      <c r="G12" s="146"/>
      <c r="H12" s="146"/>
      <c r="I12" s="146"/>
      <c r="J12" s="146"/>
      <c r="K12" s="146"/>
      <c r="L12" s="146"/>
      <c r="M12" s="146"/>
      <c r="N12" s="146"/>
      <c r="O12" s="146"/>
      <c r="P12" s="146"/>
      <c r="Q12" s="89"/>
    </row>
    <row r="13" spans="1:17" x14ac:dyDescent="0.3">
      <c r="A13" s="146"/>
      <c r="B13" s="146"/>
      <c r="C13" s="146"/>
      <c r="D13" s="146"/>
      <c r="E13" s="146"/>
      <c r="F13" s="146"/>
      <c r="G13" s="146"/>
      <c r="H13" s="146"/>
      <c r="I13" s="146"/>
      <c r="J13" s="146"/>
      <c r="K13" s="146"/>
      <c r="L13" s="146"/>
      <c r="M13" s="146"/>
      <c r="N13" s="146"/>
      <c r="O13" s="146"/>
      <c r="P13" s="146"/>
      <c r="Q13" s="89"/>
    </row>
    <row r="14" spans="1:17" x14ac:dyDescent="0.3">
      <c r="A14" s="146"/>
      <c r="B14" s="146"/>
      <c r="C14" s="146"/>
      <c r="D14" s="146"/>
      <c r="E14" s="146"/>
      <c r="F14" s="146"/>
      <c r="G14" s="146"/>
      <c r="H14" s="146"/>
      <c r="I14" s="146"/>
      <c r="J14" s="146"/>
      <c r="K14" s="146"/>
      <c r="L14" s="146"/>
      <c r="M14" s="146"/>
      <c r="N14" s="146"/>
      <c r="O14" s="146"/>
      <c r="P14" s="146"/>
      <c r="Q14" s="89"/>
    </row>
    <row r="15" spans="1:17" x14ac:dyDescent="0.3">
      <c r="A15" s="146"/>
      <c r="B15" s="146"/>
      <c r="C15" s="146"/>
      <c r="D15" s="146"/>
      <c r="E15" s="146"/>
      <c r="F15" s="146"/>
      <c r="G15" s="146"/>
      <c r="H15" s="146"/>
      <c r="I15" s="146"/>
      <c r="J15" s="146"/>
      <c r="K15" s="146"/>
      <c r="L15" s="146"/>
      <c r="M15" s="146"/>
      <c r="N15" s="146"/>
      <c r="O15" s="146"/>
      <c r="P15" s="146"/>
      <c r="Q15" s="89"/>
    </row>
    <row r="16" spans="1:17" x14ac:dyDescent="0.3">
      <c r="A16" s="146"/>
      <c r="B16" s="146"/>
      <c r="C16" s="146"/>
      <c r="D16" s="146"/>
      <c r="E16" s="146"/>
      <c r="F16" s="146"/>
      <c r="G16" s="146"/>
      <c r="H16" s="146"/>
      <c r="I16" s="146"/>
      <c r="J16" s="146"/>
      <c r="K16" s="146"/>
      <c r="L16" s="146"/>
      <c r="M16" s="146"/>
      <c r="N16" s="146"/>
      <c r="O16" s="146"/>
      <c r="P16" s="146"/>
      <c r="Q16" s="89"/>
    </row>
    <row r="17" spans="1:17" ht="312.75" customHeight="1" x14ac:dyDescent="0.3">
      <c r="A17" s="146"/>
      <c r="B17" s="146"/>
      <c r="C17" s="146"/>
      <c r="D17" s="146"/>
      <c r="E17" s="146"/>
      <c r="F17" s="146"/>
      <c r="G17" s="146"/>
      <c r="H17" s="146"/>
      <c r="I17" s="146"/>
      <c r="J17" s="146"/>
      <c r="K17" s="146"/>
      <c r="L17" s="146"/>
      <c r="M17" s="146"/>
      <c r="N17" s="146"/>
      <c r="O17" s="146"/>
      <c r="P17" s="146"/>
      <c r="Q17" s="89"/>
    </row>
    <row r="18" spans="1:17" x14ac:dyDescent="0.3">
      <c r="A18" s="144" t="s">
        <v>144</v>
      </c>
      <c r="B18" s="144"/>
      <c r="C18" s="144"/>
      <c r="D18" s="144"/>
      <c r="E18" s="144"/>
      <c r="F18" s="144"/>
      <c r="G18" s="144"/>
      <c r="H18" s="144"/>
      <c r="I18" s="144"/>
      <c r="J18" s="144"/>
      <c r="K18" s="144"/>
      <c r="L18" s="144"/>
      <c r="M18" s="144"/>
      <c r="N18" s="144"/>
      <c r="O18" s="144"/>
      <c r="P18" s="144"/>
    </row>
    <row r="19" spans="1:17" ht="15" customHeight="1" x14ac:dyDescent="0.3">
      <c r="A19" s="143" t="s">
        <v>190</v>
      </c>
      <c r="B19" s="143"/>
      <c r="C19" s="143"/>
      <c r="D19" s="143"/>
      <c r="E19" s="143"/>
      <c r="F19" s="143"/>
      <c r="G19" s="143"/>
      <c r="H19" s="143"/>
      <c r="I19" s="143"/>
      <c r="J19" s="143"/>
      <c r="K19" s="143"/>
      <c r="L19" s="143"/>
      <c r="M19" s="143"/>
      <c r="N19" s="143"/>
      <c r="O19" s="143"/>
      <c r="P19" s="143"/>
    </row>
    <row r="20" spans="1:17" x14ac:dyDescent="0.3">
      <c r="A20" s="143"/>
      <c r="B20" s="143"/>
      <c r="C20" s="143"/>
      <c r="D20" s="143"/>
      <c r="E20" s="143"/>
      <c r="F20" s="143"/>
      <c r="G20" s="143"/>
      <c r="H20" s="143"/>
      <c r="I20" s="143"/>
      <c r="J20" s="143"/>
      <c r="K20" s="143"/>
      <c r="L20" s="143"/>
      <c r="M20" s="143"/>
      <c r="N20" s="143"/>
      <c r="O20" s="143"/>
      <c r="P20" s="143"/>
    </row>
    <row r="21" spans="1:17" x14ac:dyDescent="0.3">
      <c r="A21" s="143"/>
      <c r="B21" s="143"/>
      <c r="C21" s="143"/>
      <c r="D21" s="143"/>
      <c r="E21" s="143"/>
      <c r="F21" s="143"/>
      <c r="G21" s="143"/>
      <c r="H21" s="143"/>
      <c r="I21" s="143"/>
      <c r="J21" s="143"/>
      <c r="K21" s="143"/>
      <c r="L21" s="143"/>
      <c r="M21" s="143"/>
      <c r="N21" s="143"/>
      <c r="O21" s="143"/>
      <c r="P21" s="143"/>
    </row>
    <row r="22" spans="1:17" x14ac:dyDescent="0.3">
      <c r="A22" s="143"/>
      <c r="B22" s="143"/>
      <c r="C22" s="143"/>
      <c r="D22" s="143"/>
      <c r="E22" s="143"/>
      <c r="F22" s="143"/>
      <c r="G22" s="143"/>
      <c r="H22" s="143"/>
      <c r="I22" s="143"/>
      <c r="J22" s="143"/>
      <c r="K22" s="143"/>
      <c r="L22" s="143"/>
      <c r="M22" s="143"/>
      <c r="N22" s="143"/>
      <c r="O22" s="143"/>
      <c r="P22" s="143"/>
    </row>
    <row r="23" spans="1:17" x14ac:dyDescent="0.3">
      <c r="A23" s="143"/>
      <c r="B23" s="143"/>
      <c r="C23" s="143"/>
      <c r="D23" s="143"/>
      <c r="E23" s="143"/>
      <c r="F23" s="143"/>
      <c r="G23" s="143"/>
      <c r="H23" s="143"/>
      <c r="I23" s="143"/>
      <c r="J23" s="143"/>
      <c r="K23" s="143"/>
      <c r="L23" s="143"/>
      <c r="M23" s="143"/>
      <c r="N23" s="143"/>
      <c r="O23" s="143"/>
      <c r="P23" s="143"/>
    </row>
    <row r="24" spans="1:17" x14ac:dyDescent="0.3">
      <c r="A24" s="143"/>
      <c r="B24" s="143"/>
      <c r="C24" s="143"/>
      <c r="D24" s="143"/>
      <c r="E24" s="143"/>
      <c r="F24" s="143"/>
      <c r="G24" s="143"/>
      <c r="H24" s="143"/>
      <c r="I24" s="143"/>
      <c r="J24" s="143"/>
      <c r="K24" s="143"/>
      <c r="L24" s="143"/>
      <c r="M24" s="143"/>
      <c r="N24" s="143"/>
      <c r="O24" s="143"/>
      <c r="P24" s="143"/>
    </row>
    <row r="25" spans="1:17" x14ac:dyDescent="0.3">
      <c r="A25" s="143"/>
      <c r="B25" s="143"/>
      <c r="C25" s="143"/>
      <c r="D25" s="143"/>
      <c r="E25" s="143"/>
      <c r="F25" s="143"/>
      <c r="G25" s="143"/>
      <c r="H25" s="143"/>
      <c r="I25" s="143"/>
      <c r="J25" s="143"/>
      <c r="K25" s="143"/>
      <c r="L25" s="143"/>
      <c r="M25" s="143"/>
      <c r="N25" s="143"/>
      <c r="O25" s="143"/>
      <c r="P25" s="143"/>
    </row>
    <row r="26" spans="1:17" x14ac:dyDescent="0.3">
      <c r="A26" s="143"/>
      <c r="B26" s="143"/>
      <c r="C26" s="143"/>
      <c r="D26" s="143"/>
      <c r="E26" s="143"/>
      <c r="F26" s="143"/>
      <c r="G26" s="143"/>
      <c r="H26" s="143"/>
      <c r="I26" s="143"/>
      <c r="J26" s="143"/>
      <c r="K26" s="143"/>
      <c r="L26" s="143"/>
      <c r="M26" s="143"/>
      <c r="N26" s="143"/>
      <c r="O26" s="143"/>
      <c r="P26" s="143"/>
    </row>
    <row r="27" spans="1:17" ht="18" customHeight="1" x14ac:dyDescent="0.3">
      <c r="A27" s="143"/>
      <c r="B27" s="143"/>
      <c r="C27" s="143"/>
      <c r="D27" s="143"/>
      <c r="E27" s="143"/>
      <c r="F27" s="143"/>
      <c r="G27" s="143"/>
      <c r="H27" s="143"/>
      <c r="I27" s="143"/>
      <c r="J27" s="143"/>
      <c r="K27" s="143"/>
      <c r="L27" s="143"/>
      <c r="M27" s="143"/>
      <c r="N27" s="143"/>
      <c r="O27" s="143"/>
      <c r="P27" s="143"/>
    </row>
    <row r="30" spans="1:17" x14ac:dyDescent="0.3">
      <c r="A30" s="2" t="s">
        <v>62</v>
      </c>
    </row>
    <row r="31" spans="1:17" x14ac:dyDescent="0.3">
      <c r="A31" s="19" t="s">
        <v>111</v>
      </c>
    </row>
    <row r="32" spans="1:17" x14ac:dyDescent="0.3">
      <c r="A32" s="19" t="s">
        <v>136</v>
      </c>
    </row>
    <row r="33" spans="1:1" x14ac:dyDescent="0.3">
      <c r="A33" t="s">
        <v>112</v>
      </c>
    </row>
  </sheetData>
  <mergeCells count="8">
    <mergeCell ref="A19:P27"/>
    <mergeCell ref="A18:P18"/>
    <mergeCell ref="A9:P17"/>
    <mergeCell ref="A4:P7"/>
    <mergeCell ref="A1:P1"/>
    <mergeCell ref="A2:P2"/>
    <mergeCell ref="A3:P3"/>
    <mergeCell ref="A8:P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58"/>
  <sheetViews>
    <sheetView workbookViewId="0">
      <selection activeCell="A10" sqref="A10"/>
    </sheetView>
  </sheetViews>
  <sheetFormatPr defaultRowHeight="14.4" x14ac:dyDescent="0.3"/>
  <cols>
    <col min="1" max="1" width="146" customWidth="1"/>
  </cols>
  <sheetData>
    <row r="1" spans="1:2" x14ac:dyDescent="0.3">
      <c r="A1" s="92" t="s">
        <v>233</v>
      </c>
    </row>
    <row r="2" spans="1:2" x14ac:dyDescent="0.3">
      <c r="A2" s="22" t="s">
        <v>212</v>
      </c>
    </row>
    <row r="3" spans="1:2" x14ac:dyDescent="0.3">
      <c r="A3" t="s">
        <v>234</v>
      </c>
    </row>
    <row r="4" spans="1:2" x14ac:dyDescent="0.3">
      <c r="A4" t="s">
        <v>235</v>
      </c>
    </row>
    <row r="5" spans="1:2" x14ac:dyDescent="0.3">
      <c r="A5" t="s">
        <v>236</v>
      </c>
    </row>
    <row r="6" spans="1:2" x14ac:dyDescent="0.3">
      <c r="A6" s="20" t="s">
        <v>187</v>
      </c>
      <c r="B6" s="20"/>
    </row>
    <row r="8" spans="1:2" x14ac:dyDescent="0.3">
      <c r="A8" s="2" t="s">
        <v>232</v>
      </c>
      <c r="B8" s="20"/>
    </row>
    <row r="9" spans="1:2" x14ac:dyDescent="0.3">
      <c r="B9" s="20"/>
    </row>
    <row r="10" spans="1:2" x14ac:dyDescent="0.3">
      <c r="A10" t="s">
        <v>110</v>
      </c>
    </row>
    <row r="11" spans="1:2" s="87" customFormat="1" x14ac:dyDescent="0.3">
      <c r="A11" s="87" t="s">
        <v>188</v>
      </c>
    </row>
    <row r="13" spans="1:2" x14ac:dyDescent="0.3">
      <c r="A13" s="2" t="s">
        <v>71</v>
      </c>
    </row>
    <row r="14" spans="1:2" s="2" customFormat="1" x14ac:dyDescent="0.3">
      <c r="A14" s="19" t="s">
        <v>231</v>
      </c>
    </row>
    <row r="15" spans="1:2" s="118" customFormat="1" x14ac:dyDescent="0.3">
      <c r="A15" s="19" t="s">
        <v>201</v>
      </c>
    </row>
    <row r="16" spans="1:2" s="118" customFormat="1" x14ac:dyDescent="0.3">
      <c r="A16" s="19" t="s">
        <v>192</v>
      </c>
    </row>
    <row r="17" spans="1:1" s="118" customFormat="1" x14ac:dyDescent="0.3">
      <c r="A17" s="19" t="s">
        <v>189</v>
      </c>
    </row>
    <row r="18" spans="1:1" s="118" customFormat="1" x14ac:dyDescent="0.3">
      <c r="A18" s="118" t="s">
        <v>162</v>
      </c>
    </row>
    <row r="19" spans="1:1" s="107" customFormat="1" x14ac:dyDescent="0.3">
      <c r="A19" s="19" t="s">
        <v>159</v>
      </c>
    </row>
    <row r="20" spans="1:1" x14ac:dyDescent="0.3">
      <c r="A20" s="91" t="s">
        <v>158</v>
      </c>
    </row>
    <row r="21" spans="1:1" x14ac:dyDescent="0.3">
      <c r="A21" t="s">
        <v>118</v>
      </c>
    </row>
    <row r="22" spans="1:1" x14ac:dyDescent="0.3">
      <c r="A22" t="s">
        <v>117</v>
      </c>
    </row>
    <row r="23" spans="1:1" x14ac:dyDescent="0.3">
      <c r="A23" t="s">
        <v>79</v>
      </c>
    </row>
    <row r="24" spans="1:1" x14ac:dyDescent="0.3">
      <c r="A24" t="s">
        <v>75</v>
      </c>
    </row>
    <row r="25" spans="1:1" x14ac:dyDescent="0.3">
      <c r="A25" t="s">
        <v>76</v>
      </c>
    </row>
    <row r="26" spans="1:1" x14ac:dyDescent="0.3">
      <c r="A26" t="s">
        <v>72</v>
      </c>
    </row>
    <row r="27" spans="1:1" x14ac:dyDescent="0.3">
      <c r="A27" t="s">
        <v>77</v>
      </c>
    </row>
    <row r="28" spans="1:1" x14ac:dyDescent="0.3">
      <c r="A28" t="s">
        <v>78</v>
      </c>
    </row>
    <row r="29" spans="1:1" x14ac:dyDescent="0.3">
      <c r="A29" s="19" t="s">
        <v>74</v>
      </c>
    </row>
    <row r="30" spans="1:1" x14ac:dyDescent="0.3">
      <c r="A30" s="19" t="s">
        <v>65</v>
      </c>
    </row>
    <row r="31" spans="1:1" x14ac:dyDescent="0.3">
      <c r="A31" s="19" t="s">
        <v>66</v>
      </c>
    </row>
    <row r="32" spans="1:1" x14ac:dyDescent="0.3">
      <c r="A32" s="19" t="s">
        <v>73</v>
      </c>
    </row>
    <row r="33" spans="1:10" x14ac:dyDescent="0.3">
      <c r="A33" s="19" t="s">
        <v>63</v>
      </c>
    </row>
    <row r="36" spans="1:10" x14ac:dyDescent="0.3">
      <c r="A36" s="2" t="s">
        <v>142</v>
      </c>
    </row>
    <row r="38" spans="1:10" x14ac:dyDescent="0.3">
      <c r="A38" s="145" t="s">
        <v>146</v>
      </c>
      <c r="B38" s="89"/>
    </row>
    <row r="39" spans="1:10" x14ac:dyDescent="0.3">
      <c r="A39" s="146"/>
      <c r="B39" s="90"/>
    </row>
    <row r="40" spans="1:10" x14ac:dyDescent="0.3">
      <c r="A40" s="146"/>
      <c r="B40" s="90"/>
    </row>
    <row r="41" spans="1:10" x14ac:dyDescent="0.3">
      <c r="A41" s="146"/>
      <c r="B41" s="90"/>
    </row>
    <row r="42" spans="1:10" x14ac:dyDescent="0.3">
      <c r="A42" s="146"/>
      <c r="B42" s="90"/>
    </row>
    <row r="43" spans="1:10" x14ac:dyDescent="0.3">
      <c r="A43" s="146"/>
      <c r="B43" s="90"/>
    </row>
    <row r="44" spans="1:10" x14ac:dyDescent="0.3">
      <c r="A44" s="146"/>
      <c r="B44" s="90"/>
    </row>
    <row r="45" spans="1:10" x14ac:dyDescent="0.3">
      <c r="A45" s="146"/>
      <c r="B45" s="90"/>
    </row>
    <row r="46" spans="1:10" x14ac:dyDescent="0.3">
      <c r="A46" s="146"/>
      <c r="B46" s="90"/>
      <c r="J46" s="20"/>
    </row>
    <row r="47" spans="1:10" x14ac:dyDescent="0.3">
      <c r="A47" s="146"/>
      <c r="B47" s="90"/>
    </row>
    <row r="48" spans="1:10" x14ac:dyDescent="0.3">
      <c r="A48" s="146"/>
      <c r="B48" s="90"/>
    </row>
    <row r="49" spans="1:10" x14ac:dyDescent="0.3">
      <c r="A49" s="146"/>
      <c r="B49" s="90"/>
    </row>
    <row r="50" spans="1:10" x14ac:dyDescent="0.3">
      <c r="A50" s="146"/>
      <c r="B50" s="90"/>
      <c r="J50" s="20"/>
    </row>
    <row r="51" spans="1:10" x14ac:dyDescent="0.3">
      <c r="A51" s="146"/>
      <c r="B51" s="90"/>
    </row>
    <row r="52" spans="1:10" x14ac:dyDescent="0.3">
      <c r="A52" s="146"/>
      <c r="B52" s="90"/>
    </row>
    <row r="53" spans="1:10" x14ac:dyDescent="0.3">
      <c r="A53" s="146"/>
      <c r="B53" s="90"/>
    </row>
    <row r="54" spans="1:10" x14ac:dyDescent="0.3">
      <c r="A54" s="146"/>
      <c r="B54" s="90"/>
    </row>
    <row r="55" spans="1:10" s="80" customFormat="1" ht="30" customHeight="1" x14ac:dyDescent="0.3">
      <c r="A55" s="146"/>
      <c r="B55" s="90"/>
    </row>
    <row r="56" spans="1:10" x14ac:dyDescent="0.3">
      <c r="A56" s="146"/>
      <c r="B56" s="90"/>
    </row>
    <row r="57" spans="1:10" x14ac:dyDescent="0.3">
      <c r="A57" s="146"/>
      <c r="B57" s="90"/>
    </row>
    <row r="58" spans="1:10" ht="69" customHeight="1" x14ac:dyDescent="0.3">
      <c r="A58" s="146"/>
      <c r="B58" s="90"/>
    </row>
  </sheetData>
  <mergeCells count="1">
    <mergeCell ref="A38:A58"/>
  </mergeCells>
  <hyperlinks>
    <hyperlink ref="A6" r:id="rId1"/>
  </hyperlinks>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U52"/>
  <sheetViews>
    <sheetView zoomScaleNormal="100" workbookViewId="0">
      <selection activeCell="M25" sqref="M25"/>
    </sheetView>
  </sheetViews>
  <sheetFormatPr defaultRowHeight="14.4" x14ac:dyDescent="0.3"/>
  <sheetData>
    <row r="1" spans="2:21" s="118" customFormat="1" x14ac:dyDescent="0.3">
      <c r="B1" s="188" t="s">
        <v>229</v>
      </c>
      <c r="G1" s="189" t="s">
        <v>230</v>
      </c>
    </row>
    <row r="2" spans="2:21" x14ac:dyDescent="0.3">
      <c r="B2" t="s">
        <v>243</v>
      </c>
      <c r="G2" s="118" t="s">
        <v>244</v>
      </c>
      <c r="M2" t="s">
        <v>165</v>
      </c>
      <c r="N2" s="118" t="str">
        <f>IF($U$3=1, B2, G2)</f>
        <v>CombustiGraph - Outil Graphique pour la Méthode PCI</v>
      </c>
      <c r="U2" t="s">
        <v>202</v>
      </c>
    </row>
    <row r="3" spans="2:21" x14ac:dyDescent="0.3">
      <c r="B3" t="s">
        <v>203</v>
      </c>
      <c r="G3" t="s">
        <v>211</v>
      </c>
      <c r="N3" t="str">
        <f>IF($U$3=1, B3, G3)</f>
        <v>CombustiGraph - PCI: Vitesse de propagation</v>
      </c>
      <c r="T3" s="47" t="s">
        <v>229</v>
      </c>
      <c r="U3" s="47">
        <v>2</v>
      </c>
    </row>
    <row r="4" spans="2:21" x14ac:dyDescent="0.3">
      <c r="B4" t="s">
        <v>171</v>
      </c>
      <c r="G4" t="s">
        <v>205</v>
      </c>
      <c r="N4" s="118" t="str">
        <f>IF($U$3=1, B4, G4)</f>
        <v>Axe X:</v>
      </c>
      <c r="T4" s="47" t="s">
        <v>230</v>
      </c>
      <c r="U4" s="47"/>
    </row>
    <row r="5" spans="2:21" s="118" customFormat="1" x14ac:dyDescent="0.3">
      <c r="B5" s="118" t="s">
        <v>215</v>
      </c>
      <c r="G5" s="118" t="s">
        <v>217</v>
      </c>
      <c r="N5" s="118" t="str">
        <f>IF($U$3=1, B5, G5)</f>
        <v>Vitesse de propagation à l'équilibre (m/min)</v>
      </c>
    </row>
    <row r="6" spans="2:21" s="118" customFormat="1" x14ac:dyDescent="0.3">
      <c r="B6" s="118" t="s">
        <v>216</v>
      </c>
      <c r="G6" s="118" t="s">
        <v>218</v>
      </c>
      <c r="N6" s="118" t="str">
        <f>IF($U$3=1, B6, G6)</f>
        <v>Intensité du front (kW/m)</v>
      </c>
    </row>
    <row r="7" spans="2:21" s="118" customFormat="1" x14ac:dyDescent="0.3"/>
    <row r="8" spans="2:21" x14ac:dyDescent="0.3">
      <c r="B8" t="s">
        <v>163</v>
      </c>
      <c r="G8" t="s">
        <v>206</v>
      </c>
      <c r="N8" s="118" t="str">
        <f>IF($U$3=1, B8, G8)</f>
        <v>IFM:</v>
      </c>
    </row>
    <row r="9" spans="2:21" x14ac:dyDescent="0.3">
      <c r="B9" t="s">
        <v>204</v>
      </c>
      <c r="G9" t="s">
        <v>207</v>
      </c>
      <c r="N9" s="118" t="str">
        <f>IF($U$3=1, B9, G9)</f>
        <v>PCI VP 1:</v>
      </c>
    </row>
    <row r="10" spans="2:21" x14ac:dyDescent="0.3">
      <c r="B10" t="s">
        <v>169</v>
      </c>
      <c r="G10" t="s">
        <v>208</v>
      </c>
      <c r="N10" s="118" t="str">
        <f>IF($U$3=1, B10, G10)</f>
        <v>PCI VP 2:</v>
      </c>
    </row>
    <row r="11" spans="2:21" x14ac:dyDescent="0.3">
      <c r="B11" t="s">
        <v>170</v>
      </c>
      <c r="G11" t="s">
        <v>209</v>
      </c>
      <c r="N11" s="118" t="str">
        <f>IF($U$3=1, B11, G11)</f>
        <v>PCI VP 3:</v>
      </c>
    </row>
    <row r="12" spans="2:21" x14ac:dyDescent="0.3">
      <c r="B12" t="s">
        <v>183</v>
      </c>
      <c r="G12" t="s">
        <v>210</v>
      </c>
      <c r="N12" s="118" t="str">
        <f>IF($U$3=1, B12, G12)</f>
        <v>PCI VP 4:</v>
      </c>
    </row>
    <row r="14" spans="2:21" x14ac:dyDescent="0.3">
      <c r="B14" t="s">
        <v>172</v>
      </c>
      <c r="G14" t="s">
        <v>220</v>
      </c>
      <c r="N14" s="118" t="str">
        <f>IF($U$3=1, B14, G14)</f>
        <v>ICL:</v>
      </c>
    </row>
    <row r="15" spans="2:21" x14ac:dyDescent="0.3">
      <c r="B15" t="s">
        <v>173</v>
      </c>
      <c r="G15" t="s">
        <v>221</v>
      </c>
      <c r="N15" s="118" t="str">
        <f>IF($U$3=1, B15, G15)</f>
        <v>ICD:</v>
      </c>
    </row>
    <row r="16" spans="2:21" x14ac:dyDescent="0.3">
      <c r="B16" t="s">
        <v>219</v>
      </c>
      <c r="G16" t="s">
        <v>222</v>
      </c>
      <c r="N16" s="118" t="str">
        <f>IF($U$3=1, B16, G16)</f>
        <v>IS:</v>
      </c>
    </row>
    <row r="17" spans="2:14" x14ac:dyDescent="0.3">
      <c r="B17" t="s">
        <v>174</v>
      </c>
      <c r="G17" t="s">
        <v>223</v>
      </c>
      <c r="N17" s="118" t="str">
        <f>IF($U$3=1, B17, G17)</f>
        <v>HF:</v>
      </c>
    </row>
    <row r="18" spans="2:14" s="118" customFormat="1" x14ac:dyDescent="0.3">
      <c r="B18" s="3" t="s">
        <v>238</v>
      </c>
      <c r="G18" s="118" t="s">
        <v>239</v>
      </c>
      <c r="N18" s="118" t="str">
        <f>IF($U$3=1, B18, G18)</f>
        <v xml:space="preserve">Aucun EA </v>
      </c>
    </row>
    <row r="20" spans="2:14" x14ac:dyDescent="0.3">
      <c r="B20" t="s">
        <v>175</v>
      </c>
      <c r="G20" t="s">
        <v>224</v>
      </c>
      <c r="N20" s="118" t="str">
        <f>IF($U$3=1, B20, G20)</f>
        <v>Combustible:</v>
      </c>
    </row>
    <row r="21" spans="2:14" x14ac:dyDescent="0.3">
      <c r="B21" t="s">
        <v>176</v>
      </c>
      <c r="G21" t="s">
        <v>225</v>
      </c>
      <c r="N21" s="118" t="str">
        <f>IF($U$3=1, B21, G21)</f>
        <v>Variable:</v>
      </c>
    </row>
    <row r="23" spans="2:14" x14ac:dyDescent="0.3">
      <c r="B23" t="s">
        <v>165</v>
      </c>
      <c r="G23" t="s">
        <v>226</v>
      </c>
      <c r="N23" s="118" t="str">
        <f>IF($U$3=1, B23, G23)</f>
        <v>Visible:</v>
      </c>
    </row>
    <row r="25" spans="2:14" x14ac:dyDescent="0.3">
      <c r="B25" s="3" t="s">
        <v>60</v>
      </c>
      <c r="G25" t="s">
        <v>213</v>
      </c>
      <c r="N25" s="118" t="str">
        <f>IF($U$3=1, B25, G25)</f>
        <v>IPI (Indice de propagation initiale)</v>
      </c>
    </row>
    <row r="26" spans="2:14" x14ac:dyDescent="0.3">
      <c r="B26" s="3" t="s">
        <v>64</v>
      </c>
      <c r="G26" t="s">
        <v>214</v>
      </c>
      <c r="N26" s="118" t="str">
        <f>IF($U$3=1, B26, G26)</f>
        <v>Vitesse du vent (km/h)</v>
      </c>
    </row>
    <row r="28" spans="2:14" x14ac:dyDescent="0.3">
      <c r="B28" s="1" t="s">
        <v>227</v>
      </c>
      <c r="G28" t="s">
        <v>237</v>
      </c>
      <c r="N28" s="118" t="str">
        <f>IF($U$3=1, B28, G28)</f>
        <v>Absent si IPI est sélectionné</v>
      </c>
    </row>
    <row r="29" spans="2:14" x14ac:dyDescent="0.3">
      <c r="B29" s="1" t="s">
        <v>228</v>
      </c>
      <c r="G29" t="s">
        <v>240</v>
      </c>
      <c r="N29" s="118" t="str">
        <f t="shared" ref="N29:N52" si="0">IF($U$3=1, B29, G29)</f>
        <v>Affecte le CCS et la VP</v>
      </c>
    </row>
    <row r="30" spans="2:14" x14ac:dyDescent="0.3">
      <c r="B30" s="3" t="s">
        <v>168</v>
      </c>
      <c r="G30" t="s">
        <v>245</v>
      </c>
      <c r="N30" s="118" t="str">
        <f t="shared" si="0"/>
        <v>Influence Type de feu, VP pour C-6</v>
      </c>
    </row>
    <row r="31" spans="2:14" x14ac:dyDescent="0.3">
      <c r="B31" s="1" t="s">
        <v>166</v>
      </c>
      <c r="G31" t="s">
        <v>242</v>
      </c>
      <c r="N31" s="118" t="str">
        <f t="shared" si="0"/>
        <v>% Conifère, % Fanage, % Sapin mort, HBCV</v>
      </c>
    </row>
    <row r="32" spans="2:14" x14ac:dyDescent="0.3">
      <c r="B32" s="1" t="s">
        <v>167</v>
      </c>
      <c r="G32" s="1" t="s">
        <v>241</v>
      </c>
      <c r="N32" s="118" t="str">
        <f t="shared" si="0"/>
        <v>(M1/M2,      O-1a/b,       M3/M4,         C-6)</v>
      </c>
    </row>
    <row r="33" spans="2:14" x14ac:dyDescent="0.3">
      <c r="B33" s="1"/>
    </row>
    <row r="34" spans="2:14" x14ac:dyDescent="0.3">
      <c r="B34" s="1" t="s">
        <v>246</v>
      </c>
      <c r="G34" t="s">
        <v>247</v>
      </c>
      <c r="N34" s="118" t="str">
        <f t="shared" si="0"/>
        <v>QCH:</v>
      </c>
    </row>
    <row r="36" spans="2:14" x14ac:dyDescent="0.3">
      <c r="B36" s="187" t="s">
        <v>154</v>
      </c>
      <c r="C36" s="187"/>
      <c r="G36" t="s">
        <v>248</v>
      </c>
      <c r="N36" s="118" t="str">
        <f t="shared" si="0"/>
        <v>Calculatrice d'Humidité Foliaire (HF)</v>
      </c>
    </row>
    <row r="38" spans="2:14" x14ac:dyDescent="0.3">
      <c r="B38" s="93" t="s">
        <v>250</v>
      </c>
      <c r="G38" s="118" t="s">
        <v>255</v>
      </c>
      <c r="N38" s="118" t="str">
        <f t="shared" si="0"/>
        <v>Latitude (degrés nord):</v>
      </c>
    </row>
    <row r="39" spans="2:14" x14ac:dyDescent="0.3">
      <c r="B39" s="93" t="s">
        <v>251</v>
      </c>
      <c r="G39" s="118" t="s">
        <v>256</v>
      </c>
      <c r="N39" s="118" t="str">
        <f t="shared" si="0"/>
        <v>Longitude (degrés ouest):</v>
      </c>
    </row>
    <row r="40" spans="2:14" x14ac:dyDescent="0.3">
      <c r="B40" s="93" t="s">
        <v>252</v>
      </c>
      <c r="G40" t="s">
        <v>257</v>
      </c>
      <c r="N40" s="118" t="str">
        <f t="shared" si="0"/>
        <v>Elévation (m):</v>
      </c>
    </row>
    <row r="41" spans="2:14" x14ac:dyDescent="0.3">
      <c r="B41" s="93" t="s">
        <v>253</v>
      </c>
      <c r="G41" t="s">
        <v>258</v>
      </c>
      <c r="N41" s="118" t="str">
        <f t="shared" si="0"/>
        <v>Date aujourd'hui:</v>
      </c>
    </row>
    <row r="42" spans="2:14" x14ac:dyDescent="0.3">
      <c r="B42" s="93" t="s">
        <v>254</v>
      </c>
      <c r="G42" t="s">
        <v>259</v>
      </c>
      <c r="N42" s="118" t="str">
        <f t="shared" si="0"/>
        <v>Date de HF minimale:</v>
      </c>
    </row>
    <row r="43" spans="2:14" x14ac:dyDescent="0.3">
      <c r="B43" s="93" t="s">
        <v>155</v>
      </c>
      <c r="G43" t="s">
        <v>249</v>
      </c>
      <c r="N43" s="118" t="str">
        <f t="shared" si="0"/>
        <v>HF prévisée:</v>
      </c>
    </row>
    <row r="45" spans="2:14" x14ac:dyDescent="0.3">
      <c r="B45" t="s">
        <v>261</v>
      </c>
      <c r="G45" t="s">
        <v>264</v>
      </c>
      <c r="N45" s="118" t="str">
        <f t="shared" si="0"/>
        <v>Jour:</v>
      </c>
    </row>
    <row r="46" spans="2:14" x14ac:dyDescent="0.3">
      <c r="B46" t="s">
        <v>262</v>
      </c>
      <c r="G46" t="s">
        <v>265</v>
      </c>
      <c r="N46" s="118" t="str">
        <f t="shared" si="0"/>
        <v>Mois:</v>
      </c>
    </row>
    <row r="47" spans="2:14" x14ac:dyDescent="0.3">
      <c r="B47" t="s">
        <v>263</v>
      </c>
      <c r="G47" t="s">
        <v>266</v>
      </c>
      <c r="N47" s="118" t="str">
        <f t="shared" si="0"/>
        <v>Année:</v>
      </c>
    </row>
    <row r="48" spans="2:14" x14ac:dyDescent="0.3">
      <c r="B48" t="s">
        <v>260</v>
      </c>
      <c r="G48" t="s">
        <v>267</v>
      </c>
      <c r="N48" s="118" t="str">
        <f t="shared" si="0"/>
        <v>Date julienne:</v>
      </c>
    </row>
    <row r="50" spans="2:14" s="118" customFormat="1" x14ac:dyDescent="0.3">
      <c r="B50" s="190" t="s">
        <v>157</v>
      </c>
      <c r="G50" s="118" t="s">
        <v>272</v>
      </c>
      <c r="N50" s="118" t="str">
        <f t="shared" si="0"/>
        <v>JJ-MM-AAAA</v>
      </c>
    </row>
    <row r="51" spans="2:14" x14ac:dyDescent="0.3">
      <c r="B51" s="108" t="s">
        <v>268</v>
      </c>
      <c r="G51" t="s">
        <v>269</v>
      </c>
      <c r="N51" s="118" t="str">
        <f t="shared" si="0"/>
        <v>Source: équations de prévision HF de la Méthode PCI (Groupe de travail sur les dangers d’incendie, Forets Canada 1992)</v>
      </c>
    </row>
    <row r="52" spans="2:14" x14ac:dyDescent="0.3">
      <c r="B52" s="118" t="s">
        <v>156</v>
      </c>
      <c r="G52" t="s">
        <v>270</v>
      </c>
      <c r="N52" s="118" t="str">
        <f t="shared" si="0"/>
        <v>Utilisez pour estimer l'HF aux feuilles graphiques.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W30"/>
  <sheetViews>
    <sheetView showGridLines="0" zoomScaleNormal="100" workbookViewId="0">
      <selection sqref="A1:E1"/>
    </sheetView>
  </sheetViews>
  <sheetFormatPr defaultRowHeight="14.4" x14ac:dyDescent="0.3"/>
  <cols>
    <col min="1" max="1" width="10.44140625" style="173" customWidth="1"/>
    <col min="2" max="2" width="11.88671875" style="173" customWidth="1"/>
    <col min="3" max="3" width="13.109375" style="173" customWidth="1"/>
    <col min="4" max="4" width="4" style="173" customWidth="1"/>
    <col min="5" max="5" width="8.88671875" style="173"/>
    <col min="6" max="6" width="10.6640625" style="173" customWidth="1"/>
    <col min="7" max="7" width="17.88671875" style="173" customWidth="1"/>
    <col min="8" max="21" width="8.88671875" style="173"/>
    <col min="22" max="22" width="8.88671875" style="173" customWidth="1"/>
    <col min="23" max="23" width="8.88671875" style="173"/>
    <col min="24" max="16384" width="8.88671875" style="118"/>
  </cols>
  <sheetData>
    <row r="1" spans="1:8" ht="15" thickBot="1" x14ac:dyDescent="0.35">
      <c r="A1" s="170" t="str">
        <f>'Terms - Titres'!N3</f>
        <v>CombustiGraph - PCI: Vitesse de propagation</v>
      </c>
      <c r="B1" s="171"/>
      <c r="C1" s="171"/>
      <c r="D1" s="171"/>
      <c r="E1" s="172"/>
      <c r="H1" s="173" t="str">
        <f>'ROS - VP'!H1</f>
        <v xml:space="preserve">v. 5.1, Autumn - 2021 - Automne </v>
      </c>
    </row>
    <row r="2" spans="1:8" ht="15" thickBot="1" x14ac:dyDescent="0.35">
      <c r="A2" s="174"/>
      <c r="B2" s="174"/>
      <c r="C2" s="174"/>
    </row>
    <row r="3" spans="1:8" ht="15" thickBot="1" x14ac:dyDescent="0.35">
      <c r="A3" s="175" t="str">
        <f>'Terms - Titres'!N4</f>
        <v>Axe X:</v>
      </c>
      <c r="B3" s="176"/>
      <c r="C3" s="174"/>
    </row>
    <row r="4" spans="1:8" x14ac:dyDescent="0.3">
      <c r="A4" s="176"/>
      <c r="B4" s="176"/>
      <c r="C4" s="174"/>
    </row>
    <row r="5" spans="1:8" ht="15" thickBot="1" x14ac:dyDescent="0.35"/>
    <row r="6" spans="1:8" ht="15" thickBot="1" x14ac:dyDescent="0.35">
      <c r="A6" s="177" t="str">
        <f>'Terms - Titres'!N8</f>
        <v>IFM:</v>
      </c>
    </row>
    <row r="7" spans="1:8" x14ac:dyDescent="0.3">
      <c r="B7" s="173" t="str">
        <f>'Terms - Titres'!N14</f>
        <v>ICL:</v>
      </c>
      <c r="D7" s="178" t="s">
        <v>164</v>
      </c>
      <c r="E7" s="173" t="str">
        <f>'Terms - Titres'!N28</f>
        <v>Absent si IPI est sélectionné</v>
      </c>
    </row>
    <row r="8" spans="1:8" x14ac:dyDescent="0.3">
      <c r="B8" s="179" t="str">
        <f>'Terms - Titres'!N15</f>
        <v>ICD:</v>
      </c>
      <c r="D8" s="178" t="s">
        <v>164</v>
      </c>
      <c r="E8" s="173" t="str">
        <f>'Terms - Titres'!N29</f>
        <v>Affecte le CCS et la VP</v>
      </c>
    </row>
    <row r="9" spans="1:8" x14ac:dyDescent="0.3">
      <c r="B9" s="173" t="str">
        <f>'Terms - Titres'!N17</f>
        <v>HF:</v>
      </c>
      <c r="D9" s="178" t="s">
        <v>164</v>
      </c>
      <c r="E9" s="179" t="str">
        <f>'Terms - Titres'!N30</f>
        <v>Influence Type de feu, VP pour C-6</v>
      </c>
    </row>
    <row r="10" spans="1:8" x14ac:dyDescent="0.3">
      <c r="D10" s="178"/>
      <c r="E10" s="179"/>
    </row>
    <row r="11" spans="1:8" ht="15" thickBot="1" x14ac:dyDescent="0.35">
      <c r="D11" s="178"/>
      <c r="E11" s="179"/>
    </row>
    <row r="12" spans="1:8" ht="15" thickBot="1" x14ac:dyDescent="0.35">
      <c r="A12" s="151" t="str">
        <f>'Terms - Titres'!N9</f>
        <v>PCI VP 1:</v>
      </c>
      <c r="C12" s="173" t="str">
        <f>'Terms - Titres'!N23</f>
        <v>Visible:</v>
      </c>
    </row>
    <row r="13" spans="1:8" x14ac:dyDescent="0.3">
      <c r="B13" s="173" t="str">
        <f>'Terms - Titres'!N20</f>
        <v>Combustible:</v>
      </c>
    </row>
    <row r="14" spans="1:8" x14ac:dyDescent="0.3">
      <c r="B14" s="173" t="str">
        <f>'Terms - Titres'!N21</f>
        <v>Variable:</v>
      </c>
      <c r="D14" s="178" t="s">
        <v>164</v>
      </c>
      <c r="E14" s="173" t="str">
        <f>'Terms - Titres'!$N$31</f>
        <v>% Conifère, % Fanage, % Sapin mort, HBCV</v>
      </c>
    </row>
    <row r="15" spans="1:8" x14ac:dyDescent="0.3">
      <c r="B15" s="173" t="str">
        <f>IF(OR('Graph-outputs'!$D$1=13, 'Graph-outputs'!$D$1=14), 'Terms - Titres'!$N$34, "")</f>
        <v/>
      </c>
      <c r="D15" s="173" t="str">
        <f>IF(OR('Graph-outputs'!$D$1=13, 'Graph-outputs'!$D$1=14), "t/ha", "")</f>
        <v/>
      </c>
      <c r="E15" s="173" t="str">
        <f>'Terms - Titres'!$N$32</f>
        <v>(M1/M2,      O-1a/b,       M3/M4,         C-6)</v>
      </c>
    </row>
    <row r="16" spans="1:8" ht="15" thickBot="1" x14ac:dyDescent="0.35">
      <c r="E16" s="180"/>
      <c r="F16" s="179"/>
      <c r="G16" s="179"/>
    </row>
    <row r="17" spans="1:7" ht="15" thickBot="1" x14ac:dyDescent="0.35">
      <c r="A17" s="131" t="str">
        <f>'Terms - Titres'!N10</f>
        <v>PCI VP 2:</v>
      </c>
      <c r="C17" s="173" t="str">
        <f>'Terms - Titres'!N23</f>
        <v>Visible:</v>
      </c>
      <c r="E17" s="181"/>
      <c r="F17" s="179"/>
      <c r="G17" s="179"/>
    </row>
    <row r="18" spans="1:7" x14ac:dyDescent="0.3">
      <c r="B18" s="173" t="str">
        <f>'Terms - Titres'!N20</f>
        <v>Combustible:</v>
      </c>
      <c r="E18" s="179"/>
      <c r="F18" s="179"/>
      <c r="G18" s="179"/>
    </row>
    <row r="19" spans="1:7" x14ac:dyDescent="0.3">
      <c r="B19" s="173" t="str">
        <f>'Terms - Titres'!N21</f>
        <v>Variable:</v>
      </c>
      <c r="D19" s="178" t="s">
        <v>164</v>
      </c>
      <c r="E19" s="173" t="str">
        <f>'Terms - Titres'!$N$31</f>
        <v>% Conifère, % Fanage, % Sapin mort, HBCV</v>
      </c>
      <c r="F19" s="179"/>
      <c r="G19" s="179"/>
    </row>
    <row r="20" spans="1:7" x14ac:dyDescent="0.3">
      <c r="B20" s="173" t="str">
        <f>IF(OR('Graph-outputs'!$AL$1=13, 'Graph-outputs'!$AL$1=14), 'Terms - Titres'!$N$34, "")</f>
        <v/>
      </c>
      <c r="C20" s="182"/>
      <c r="D20" s="173" t="str">
        <f>IF(OR('Graph-outputs'!$AL$1=13, 'Graph-outputs'!$AL$1=14), "t/ha", "")</f>
        <v/>
      </c>
      <c r="E20" s="179"/>
      <c r="F20" s="183"/>
      <c r="G20" s="179"/>
    </row>
    <row r="21" spans="1:7" ht="15" thickBot="1" x14ac:dyDescent="0.35">
      <c r="B21" s="181"/>
      <c r="E21" s="179"/>
      <c r="F21" s="181"/>
      <c r="G21" s="179"/>
    </row>
    <row r="22" spans="1:7" ht="15" thickBot="1" x14ac:dyDescent="0.35">
      <c r="A22" s="130" t="str">
        <f>'Terms - Titres'!N11</f>
        <v>PCI VP 3:</v>
      </c>
      <c r="C22" s="173" t="str">
        <f>'Terms - Titres'!N23</f>
        <v>Visible:</v>
      </c>
      <c r="E22" s="181"/>
      <c r="F22" s="179"/>
      <c r="G22" s="179"/>
    </row>
    <row r="23" spans="1:7" x14ac:dyDescent="0.3">
      <c r="B23" s="173" t="str">
        <f>'Terms - Titres'!N20</f>
        <v>Combustible:</v>
      </c>
      <c r="E23" s="179"/>
      <c r="F23" s="179"/>
      <c r="G23" s="184"/>
    </row>
    <row r="24" spans="1:7" x14ac:dyDescent="0.3">
      <c r="B24" s="173" t="str">
        <f>'Terms - Titres'!N21</f>
        <v>Variable:</v>
      </c>
      <c r="D24" s="178" t="s">
        <v>164</v>
      </c>
      <c r="E24" s="173" t="str">
        <f>'Terms - Titres'!$N$31</f>
        <v>% Conifère, % Fanage, % Sapin mort, HBCV</v>
      </c>
      <c r="F24" s="179"/>
      <c r="G24" s="179"/>
    </row>
    <row r="25" spans="1:7" x14ac:dyDescent="0.3">
      <c r="A25" s="185"/>
      <c r="B25" s="173" t="str">
        <f>IF(OR('Graph-outputs'!BT1=13, 'Graph-outputs'!BT1=14), 'Terms - Titres'!$N$34, "")</f>
        <v/>
      </c>
      <c r="D25" s="173" t="str">
        <f>IF(OR('Graph-outputs'!BT1=13, 'Graph-outputs'!BT1=14), "t/ha", "")</f>
        <v/>
      </c>
      <c r="E25" s="181"/>
      <c r="F25" s="179"/>
      <c r="G25" s="179"/>
    </row>
    <row r="26" spans="1:7" ht="15" thickBot="1" x14ac:dyDescent="0.35">
      <c r="E26" s="179"/>
      <c r="F26" s="179"/>
      <c r="G26" s="179"/>
    </row>
    <row r="27" spans="1:7" ht="15" thickBot="1" x14ac:dyDescent="0.35">
      <c r="A27" s="134" t="str">
        <f>'Terms - Titres'!N12</f>
        <v>PCI VP 4:</v>
      </c>
      <c r="C27" s="173" t="str">
        <f>'Terms - Titres'!N23</f>
        <v>Visible:</v>
      </c>
      <c r="E27" s="179"/>
      <c r="F27" s="179"/>
      <c r="G27" s="179"/>
    </row>
    <row r="28" spans="1:7" x14ac:dyDescent="0.3">
      <c r="B28" s="173" t="str">
        <f>'Terms - Titres'!N20</f>
        <v>Combustible:</v>
      </c>
      <c r="E28" s="181"/>
      <c r="F28" s="179"/>
      <c r="G28" s="179"/>
    </row>
    <row r="29" spans="1:7" x14ac:dyDescent="0.3">
      <c r="B29" s="173" t="str">
        <f>'Terms - Titres'!N21</f>
        <v>Variable:</v>
      </c>
      <c r="D29" s="178" t="s">
        <v>164</v>
      </c>
      <c r="E29" s="173" t="str">
        <f>'Terms - Titres'!$N$31</f>
        <v>% Conifère, % Fanage, % Sapin mort, HBCV</v>
      </c>
      <c r="F29" s="179"/>
      <c r="G29" s="179"/>
    </row>
    <row r="30" spans="1:7" x14ac:dyDescent="0.3">
      <c r="B30" s="173" t="str">
        <f>IF(OR('Graph-outputs'!$DB$1=13, 'Graph-outputs'!$DB$1=14), 'Terms - Titres'!$N$34, "")</f>
        <v/>
      </c>
      <c r="D30" s="173" t="str">
        <f>IF(OR('Graph-outputs'!$DB$1=13, 'Graph-outputs'!$DB$1=14), "t/ha", "")</f>
        <v/>
      </c>
    </row>
  </sheetData>
  <sheetProtection sheet="1" selectLockedCells="1"/>
  <mergeCells count="1">
    <mergeCell ref="A1:E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9457" r:id="rId3" name="Drop Down 1">
              <controlPr defaultSize="0" autoLine="0" autoPict="0">
                <anchor moveWithCells="1">
                  <from>
                    <xdr:col>2</xdr:col>
                    <xdr:colOff>0</xdr:colOff>
                    <xdr:row>6</xdr:row>
                    <xdr:rowOff>0</xdr:rowOff>
                  </from>
                  <to>
                    <xdr:col>2</xdr:col>
                    <xdr:colOff>822960</xdr:colOff>
                    <xdr:row>7</xdr:row>
                    <xdr:rowOff>0</xdr:rowOff>
                  </to>
                </anchor>
              </controlPr>
            </control>
          </mc:Choice>
        </mc:AlternateContent>
        <mc:AlternateContent xmlns:mc="http://schemas.openxmlformats.org/markup-compatibility/2006">
          <mc:Choice Requires="x14">
            <control shapeId="19458" r:id="rId4" name="Drop Down 2">
              <controlPr defaultSize="0" autoLine="0" autoPict="0">
                <anchor moveWithCells="1">
                  <from>
                    <xdr:col>2</xdr:col>
                    <xdr:colOff>0</xdr:colOff>
                    <xdr:row>7</xdr:row>
                    <xdr:rowOff>0</xdr:rowOff>
                  </from>
                  <to>
                    <xdr:col>2</xdr:col>
                    <xdr:colOff>822960</xdr:colOff>
                    <xdr:row>8</xdr:row>
                    <xdr:rowOff>0</xdr:rowOff>
                  </to>
                </anchor>
              </controlPr>
            </control>
          </mc:Choice>
        </mc:AlternateContent>
        <mc:AlternateContent xmlns:mc="http://schemas.openxmlformats.org/markup-compatibility/2006">
          <mc:Choice Requires="x14">
            <control shapeId="19459" r:id="rId5" name="Drop Down 3">
              <controlPr defaultSize="0" autoLine="0" autoPict="0">
                <anchor moveWithCells="1">
                  <from>
                    <xdr:col>2</xdr:col>
                    <xdr:colOff>0</xdr:colOff>
                    <xdr:row>17</xdr:row>
                    <xdr:rowOff>15240</xdr:rowOff>
                  </from>
                  <to>
                    <xdr:col>2</xdr:col>
                    <xdr:colOff>822960</xdr:colOff>
                    <xdr:row>18</xdr:row>
                    <xdr:rowOff>15240</xdr:rowOff>
                  </to>
                </anchor>
              </controlPr>
            </control>
          </mc:Choice>
        </mc:AlternateContent>
        <mc:AlternateContent xmlns:mc="http://schemas.openxmlformats.org/markup-compatibility/2006">
          <mc:Choice Requires="x14">
            <control shapeId="19460" r:id="rId6" name="Drop Down 4">
              <controlPr defaultSize="0" autoLine="0" autoPict="0">
                <anchor moveWithCells="1">
                  <from>
                    <xdr:col>2</xdr:col>
                    <xdr:colOff>0</xdr:colOff>
                    <xdr:row>18</xdr:row>
                    <xdr:rowOff>0</xdr:rowOff>
                  </from>
                  <to>
                    <xdr:col>2</xdr:col>
                    <xdr:colOff>822960</xdr:colOff>
                    <xdr:row>19</xdr:row>
                    <xdr:rowOff>0</xdr:rowOff>
                  </to>
                </anchor>
              </controlPr>
            </control>
          </mc:Choice>
        </mc:AlternateContent>
        <mc:AlternateContent xmlns:mc="http://schemas.openxmlformats.org/markup-compatibility/2006">
          <mc:Choice Requires="x14">
            <control shapeId="19461" r:id="rId7" name="Drop Down 5">
              <controlPr defaultSize="0" autoLine="0" autoPict="0">
                <anchor moveWithCells="1">
                  <from>
                    <xdr:col>2</xdr:col>
                    <xdr:colOff>0</xdr:colOff>
                    <xdr:row>12</xdr:row>
                    <xdr:rowOff>0</xdr:rowOff>
                  </from>
                  <to>
                    <xdr:col>2</xdr:col>
                    <xdr:colOff>822960</xdr:colOff>
                    <xdr:row>13</xdr:row>
                    <xdr:rowOff>0</xdr:rowOff>
                  </to>
                </anchor>
              </controlPr>
            </control>
          </mc:Choice>
        </mc:AlternateContent>
        <mc:AlternateContent xmlns:mc="http://schemas.openxmlformats.org/markup-compatibility/2006">
          <mc:Choice Requires="x14">
            <control shapeId="19462" r:id="rId8" name="Drop Down 6">
              <controlPr defaultSize="0" autoLine="0" autoPict="0">
                <anchor moveWithCells="1">
                  <from>
                    <xdr:col>2</xdr:col>
                    <xdr:colOff>0</xdr:colOff>
                    <xdr:row>13</xdr:row>
                    <xdr:rowOff>0</xdr:rowOff>
                  </from>
                  <to>
                    <xdr:col>2</xdr:col>
                    <xdr:colOff>822960</xdr:colOff>
                    <xdr:row>14</xdr:row>
                    <xdr:rowOff>0</xdr:rowOff>
                  </to>
                </anchor>
              </controlPr>
            </control>
          </mc:Choice>
        </mc:AlternateContent>
        <mc:AlternateContent xmlns:mc="http://schemas.openxmlformats.org/markup-compatibility/2006">
          <mc:Choice Requires="x14">
            <control shapeId="19463" r:id="rId9" name="Check Box 7">
              <controlPr defaultSize="0" autoFill="0" autoLine="0" autoPict="0">
                <anchor moveWithCells="1">
                  <from>
                    <xdr:col>2</xdr:col>
                    <xdr:colOff>586740</xdr:colOff>
                    <xdr:row>11</xdr:row>
                    <xdr:rowOff>0</xdr:rowOff>
                  </from>
                  <to>
                    <xdr:col>2</xdr:col>
                    <xdr:colOff>853440</xdr:colOff>
                    <xdr:row>12</xdr:row>
                    <xdr:rowOff>30480</xdr:rowOff>
                  </to>
                </anchor>
              </controlPr>
            </control>
          </mc:Choice>
        </mc:AlternateContent>
        <mc:AlternateContent xmlns:mc="http://schemas.openxmlformats.org/markup-compatibility/2006">
          <mc:Choice Requires="x14">
            <control shapeId="19464" r:id="rId10" name="Check Box 8">
              <controlPr defaultSize="0" autoFill="0" autoLine="0" autoPict="0">
                <anchor moveWithCells="1">
                  <from>
                    <xdr:col>2</xdr:col>
                    <xdr:colOff>579120</xdr:colOff>
                    <xdr:row>15</xdr:row>
                    <xdr:rowOff>182880</xdr:rowOff>
                  </from>
                  <to>
                    <xdr:col>2</xdr:col>
                    <xdr:colOff>845820</xdr:colOff>
                    <xdr:row>17</xdr:row>
                    <xdr:rowOff>22860</xdr:rowOff>
                  </to>
                </anchor>
              </controlPr>
            </control>
          </mc:Choice>
        </mc:AlternateContent>
        <mc:AlternateContent xmlns:mc="http://schemas.openxmlformats.org/markup-compatibility/2006">
          <mc:Choice Requires="x14">
            <control shapeId="19465" r:id="rId11" name="Drop Down 9">
              <controlPr defaultSize="0" autoLine="0" autoPict="0">
                <anchor moveWithCells="1">
                  <from>
                    <xdr:col>2</xdr:col>
                    <xdr:colOff>0</xdr:colOff>
                    <xdr:row>22</xdr:row>
                    <xdr:rowOff>15240</xdr:rowOff>
                  </from>
                  <to>
                    <xdr:col>2</xdr:col>
                    <xdr:colOff>822960</xdr:colOff>
                    <xdr:row>23</xdr:row>
                    <xdr:rowOff>15240</xdr:rowOff>
                  </to>
                </anchor>
              </controlPr>
            </control>
          </mc:Choice>
        </mc:AlternateContent>
        <mc:AlternateContent xmlns:mc="http://schemas.openxmlformats.org/markup-compatibility/2006">
          <mc:Choice Requires="x14">
            <control shapeId="19466" r:id="rId12" name="Drop Down 10">
              <controlPr defaultSize="0" autoLine="0" autoPict="0">
                <anchor moveWithCells="1">
                  <from>
                    <xdr:col>2</xdr:col>
                    <xdr:colOff>0</xdr:colOff>
                    <xdr:row>23</xdr:row>
                    <xdr:rowOff>0</xdr:rowOff>
                  </from>
                  <to>
                    <xdr:col>2</xdr:col>
                    <xdr:colOff>822960</xdr:colOff>
                    <xdr:row>24</xdr:row>
                    <xdr:rowOff>0</xdr:rowOff>
                  </to>
                </anchor>
              </controlPr>
            </control>
          </mc:Choice>
        </mc:AlternateContent>
        <mc:AlternateContent xmlns:mc="http://schemas.openxmlformats.org/markup-compatibility/2006">
          <mc:Choice Requires="x14">
            <control shapeId="19467" r:id="rId13" name="Check Box 11">
              <controlPr defaultSize="0" autoFill="0" autoLine="0" autoPict="0">
                <anchor moveWithCells="1">
                  <from>
                    <xdr:col>2</xdr:col>
                    <xdr:colOff>579120</xdr:colOff>
                    <xdr:row>20</xdr:row>
                    <xdr:rowOff>182880</xdr:rowOff>
                  </from>
                  <to>
                    <xdr:col>2</xdr:col>
                    <xdr:colOff>845820</xdr:colOff>
                    <xdr:row>22</xdr:row>
                    <xdr:rowOff>22860</xdr:rowOff>
                  </to>
                </anchor>
              </controlPr>
            </control>
          </mc:Choice>
        </mc:AlternateContent>
        <mc:AlternateContent xmlns:mc="http://schemas.openxmlformats.org/markup-compatibility/2006">
          <mc:Choice Requires="x14">
            <control shapeId="19468" r:id="rId14" name="Drop Down 12">
              <controlPr defaultSize="0" autoLine="0" autoPict="0">
                <anchor moveWithCells="1">
                  <from>
                    <xdr:col>2</xdr:col>
                    <xdr:colOff>0</xdr:colOff>
                    <xdr:row>8</xdr:row>
                    <xdr:rowOff>0</xdr:rowOff>
                  </from>
                  <to>
                    <xdr:col>2</xdr:col>
                    <xdr:colOff>822960</xdr:colOff>
                    <xdr:row>9</xdr:row>
                    <xdr:rowOff>0</xdr:rowOff>
                  </to>
                </anchor>
              </controlPr>
            </control>
          </mc:Choice>
        </mc:AlternateContent>
        <mc:AlternateContent xmlns:mc="http://schemas.openxmlformats.org/markup-compatibility/2006">
          <mc:Choice Requires="x14">
            <control shapeId="19469" r:id="rId15" name="Drop Down 13">
              <controlPr defaultSize="0" autoLine="0" autoPict="0">
                <anchor moveWithCells="1">
                  <from>
                    <xdr:col>2</xdr:col>
                    <xdr:colOff>0</xdr:colOff>
                    <xdr:row>2</xdr:row>
                    <xdr:rowOff>0</xdr:rowOff>
                  </from>
                  <to>
                    <xdr:col>4</xdr:col>
                    <xdr:colOff>228600</xdr:colOff>
                    <xdr:row>3</xdr:row>
                    <xdr:rowOff>15240</xdr:rowOff>
                  </to>
                </anchor>
              </controlPr>
            </control>
          </mc:Choice>
        </mc:AlternateContent>
        <mc:AlternateContent xmlns:mc="http://schemas.openxmlformats.org/markup-compatibility/2006">
          <mc:Choice Requires="x14">
            <control shapeId="19470" r:id="rId16" name="Drop Down 14">
              <controlPr defaultSize="0" autoLine="0" autoPict="0">
                <anchor moveWithCells="1">
                  <from>
                    <xdr:col>2</xdr:col>
                    <xdr:colOff>0</xdr:colOff>
                    <xdr:row>27</xdr:row>
                    <xdr:rowOff>15240</xdr:rowOff>
                  </from>
                  <to>
                    <xdr:col>2</xdr:col>
                    <xdr:colOff>822960</xdr:colOff>
                    <xdr:row>28</xdr:row>
                    <xdr:rowOff>15240</xdr:rowOff>
                  </to>
                </anchor>
              </controlPr>
            </control>
          </mc:Choice>
        </mc:AlternateContent>
        <mc:AlternateContent xmlns:mc="http://schemas.openxmlformats.org/markup-compatibility/2006">
          <mc:Choice Requires="x14">
            <control shapeId="19471" r:id="rId17" name="Drop Down 15">
              <controlPr defaultSize="0" autoLine="0" autoPict="0">
                <anchor moveWithCells="1">
                  <from>
                    <xdr:col>2</xdr:col>
                    <xdr:colOff>0</xdr:colOff>
                    <xdr:row>28</xdr:row>
                    <xdr:rowOff>0</xdr:rowOff>
                  </from>
                  <to>
                    <xdr:col>2</xdr:col>
                    <xdr:colOff>822960</xdr:colOff>
                    <xdr:row>29</xdr:row>
                    <xdr:rowOff>0</xdr:rowOff>
                  </to>
                </anchor>
              </controlPr>
            </control>
          </mc:Choice>
        </mc:AlternateContent>
        <mc:AlternateContent xmlns:mc="http://schemas.openxmlformats.org/markup-compatibility/2006">
          <mc:Choice Requires="x14">
            <control shapeId="19472" r:id="rId18" name="Check Box 16">
              <controlPr defaultSize="0" autoFill="0" autoLine="0" autoPict="0">
                <anchor moveWithCells="1">
                  <from>
                    <xdr:col>2</xdr:col>
                    <xdr:colOff>579120</xdr:colOff>
                    <xdr:row>25</xdr:row>
                    <xdr:rowOff>182880</xdr:rowOff>
                  </from>
                  <to>
                    <xdr:col>2</xdr:col>
                    <xdr:colOff>845820</xdr:colOff>
                    <xdr:row>27</xdr:row>
                    <xdr:rowOff>22860</xdr:rowOff>
                  </to>
                </anchor>
              </controlPr>
            </control>
          </mc:Choice>
        </mc:AlternateContent>
        <mc:AlternateContent xmlns:mc="http://schemas.openxmlformats.org/markup-compatibility/2006">
          <mc:Choice Requires="x14">
            <control shapeId="19473" r:id="rId19" name="Drop Down 17">
              <controlPr defaultSize="0" autoLine="0" autoPict="0">
                <anchor moveWithCells="1">
                  <from>
                    <xdr:col>2</xdr:col>
                    <xdr:colOff>0</xdr:colOff>
                    <xdr:row>24</xdr:row>
                    <xdr:rowOff>0</xdr:rowOff>
                  </from>
                  <to>
                    <xdr:col>2</xdr:col>
                    <xdr:colOff>822960</xdr:colOff>
                    <xdr:row>25</xdr:row>
                    <xdr:rowOff>0</xdr:rowOff>
                  </to>
                </anchor>
              </controlPr>
            </control>
          </mc:Choice>
        </mc:AlternateContent>
        <mc:AlternateContent xmlns:mc="http://schemas.openxmlformats.org/markup-compatibility/2006">
          <mc:Choice Requires="x14">
            <control shapeId="19474" r:id="rId20" name="Drop Down 18">
              <controlPr defaultSize="0" autoLine="0" autoPict="0">
                <anchor moveWithCells="1">
                  <from>
                    <xdr:col>2</xdr:col>
                    <xdr:colOff>0</xdr:colOff>
                    <xdr:row>29</xdr:row>
                    <xdr:rowOff>0</xdr:rowOff>
                  </from>
                  <to>
                    <xdr:col>2</xdr:col>
                    <xdr:colOff>822960</xdr:colOff>
                    <xdr:row>30</xdr:row>
                    <xdr:rowOff>0</xdr:rowOff>
                  </to>
                </anchor>
              </controlPr>
            </control>
          </mc:Choice>
        </mc:AlternateContent>
        <mc:AlternateContent xmlns:mc="http://schemas.openxmlformats.org/markup-compatibility/2006">
          <mc:Choice Requires="x14">
            <control shapeId="19475" r:id="rId21" name="Drop Down 19">
              <controlPr defaultSize="0" autoLine="0" autoPict="0">
                <anchor moveWithCells="1">
                  <from>
                    <xdr:col>2</xdr:col>
                    <xdr:colOff>0</xdr:colOff>
                    <xdr:row>19</xdr:row>
                    <xdr:rowOff>0</xdr:rowOff>
                  </from>
                  <to>
                    <xdr:col>2</xdr:col>
                    <xdr:colOff>822960</xdr:colOff>
                    <xdr:row>20</xdr:row>
                    <xdr:rowOff>0</xdr:rowOff>
                  </to>
                </anchor>
              </controlPr>
            </control>
          </mc:Choice>
        </mc:AlternateContent>
        <mc:AlternateContent xmlns:mc="http://schemas.openxmlformats.org/markup-compatibility/2006">
          <mc:Choice Requires="x14">
            <control shapeId="19476" r:id="rId22" name="Drop Down 20">
              <controlPr defaultSize="0" autoLine="0" autoPict="0">
                <anchor moveWithCells="1">
                  <from>
                    <xdr:col>2</xdr:col>
                    <xdr:colOff>0</xdr:colOff>
                    <xdr:row>14</xdr:row>
                    <xdr:rowOff>0</xdr:rowOff>
                  </from>
                  <to>
                    <xdr:col>2</xdr:col>
                    <xdr:colOff>822960</xdr:colOff>
                    <xdr:row>15</xdr:row>
                    <xdr:rowOff>0</xdr:rowOff>
                  </to>
                </anchor>
              </controlPr>
            </control>
          </mc:Choice>
        </mc:AlternateContent>
        <mc:AlternateContent xmlns:mc="http://schemas.openxmlformats.org/markup-compatibility/2006">
          <mc:Choice Requires="x14">
            <control shapeId="19477" r:id="rId23" name="Drop Down 21">
              <controlPr defaultSize="0" autoLine="0" autoPict="0">
                <anchor moveWithCells="1">
                  <from>
                    <xdr:col>0</xdr:col>
                    <xdr:colOff>0</xdr:colOff>
                    <xdr:row>31</xdr:row>
                    <xdr:rowOff>0</xdr:rowOff>
                  </from>
                  <to>
                    <xdr:col>1</xdr:col>
                    <xdr:colOff>388620</xdr:colOff>
                    <xdr:row>32</xdr:row>
                    <xdr:rowOff>15240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B1:Q255"/>
  <sheetViews>
    <sheetView workbookViewId="0">
      <selection activeCell="B1" sqref="B1:C1"/>
    </sheetView>
  </sheetViews>
  <sheetFormatPr defaultRowHeight="14.4" x14ac:dyDescent="0.3"/>
  <cols>
    <col min="2" max="2" width="24.109375" customWidth="1"/>
    <col min="3" max="3" width="16.88671875" customWidth="1"/>
    <col min="4" max="4" width="12.6640625" customWidth="1"/>
    <col min="5" max="5" width="13.88671875" customWidth="1"/>
    <col min="7" max="7" width="13.5546875" customWidth="1"/>
    <col min="9" max="9" width="29.33203125" style="119" hidden="1" customWidth="1"/>
    <col min="10" max="10" width="12.109375" style="119" hidden="1" customWidth="1"/>
    <col min="12" max="12" width="10.44140625" bestFit="1" customWidth="1"/>
    <col min="16" max="17" width="0" hidden="1" customWidth="1"/>
    <col min="28" max="28" width="15.109375" customWidth="1"/>
    <col min="29" max="29" width="14.109375" customWidth="1"/>
  </cols>
  <sheetData>
    <row r="1" spans="2:17" x14ac:dyDescent="0.3">
      <c r="B1" s="135" t="str">
        <f>'Terms - Titres'!N36</f>
        <v>Calculatrice d'Humidité Foliaire (HF)</v>
      </c>
      <c r="C1" s="135"/>
      <c r="E1" s="108" t="str">
        <f>'Terms - Titres'!N51</f>
        <v>Source: équations de prévision HF de la Méthode PCI (Groupe de travail sur les dangers d’incendie, Forets Canada 1992)</v>
      </c>
    </row>
    <row r="2" spans="2:17" s="87" customFormat="1" x14ac:dyDescent="0.3">
      <c r="C2" s="88"/>
      <c r="E2" s="108" t="str">
        <f>'Terms - Titres'!N52</f>
        <v>Utilisez pour estimer l'HF aux feuilles graphiques.</v>
      </c>
      <c r="I2" s="119"/>
      <c r="J2" s="119"/>
    </row>
    <row r="3" spans="2:17" x14ac:dyDescent="0.3">
      <c r="F3" s="4"/>
      <c r="G3" s="4"/>
      <c r="H3" s="4"/>
      <c r="P3" s="126">
        <f>J13+1</f>
        <v>44197</v>
      </c>
      <c r="Q3">
        <v>1</v>
      </c>
    </row>
    <row r="4" spans="2:17" x14ac:dyDescent="0.3">
      <c r="B4" s="93" t="str">
        <f>'Terms - Titres'!N38</f>
        <v>Latitude (degrés nord):</v>
      </c>
      <c r="C4" s="105">
        <v>53</v>
      </c>
      <c r="D4" s="94"/>
      <c r="E4" s="102"/>
      <c r="F4" s="102"/>
      <c r="G4" s="102"/>
      <c r="H4" s="4"/>
      <c r="P4" s="126">
        <f>P3+1</f>
        <v>44198</v>
      </c>
      <c r="Q4">
        <v>2</v>
      </c>
    </row>
    <row r="5" spans="2:17" x14ac:dyDescent="0.3">
      <c r="B5" s="93" t="str">
        <f>'Terms - Titres'!N39</f>
        <v>Longitude (degrés ouest):</v>
      </c>
      <c r="C5" s="105">
        <v>122</v>
      </c>
      <c r="D5" s="94"/>
      <c r="E5" s="102"/>
      <c r="F5" s="102"/>
      <c r="G5" s="102"/>
      <c r="H5" s="4"/>
      <c r="P5" s="126">
        <f t="shared" ref="P5:P68" si="0">P4+1</f>
        <v>44199</v>
      </c>
      <c r="Q5">
        <v>3</v>
      </c>
    </row>
    <row r="6" spans="2:17" x14ac:dyDescent="0.3">
      <c r="B6" s="93" t="str">
        <f>'Terms - Titres'!N40</f>
        <v>Elévation (m):</v>
      </c>
      <c r="C6" s="105">
        <v>800</v>
      </c>
      <c r="D6" s="94"/>
      <c r="E6" s="94"/>
      <c r="F6" s="103"/>
      <c r="G6" s="104"/>
      <c r="H6" s="4"/>
      <c r="P6" s="126">
        <f t="shared" si="0"/>
        <v>44200</v>
      </c>
      <c r="Q6" s="118">
        <v>4</v>
      </c>
    </row>
    <row r="7" spans="2:17" x14ac:dyDescent="0.3">
      <c r="D7" s="93"/>
      <c r="E7" s="104"/>
      <c r="F7" s="104"/>
      <c r="G7" s="104"/>
      <c r="H7" s="4"/>
      <c r="I7" s="119" t="s">
        <v>147</v>
      </c>
      <c r="J7" s="119">
        <f>46+23.4*EXP(-0.036*(150-C5))</f>
        <v>54.539786627035156</v>
      </c>
      <c r="P7" s="126">
        <f t="shared" si="0"/>
        <v>44201</v>
      </c>
      <c r="Q7" s="118">
        <v>5</v>
      </c>
    </row>
    <row r="8" spans="2:17" x14ac:dyDescent="0.3">
      <c r="C8" s="115" t="str">
        <f>'Terms - Titres'!N45</f>
        <v>Jour:</v>
      </c>
      <c r="D8" s="115" t="str">
        <f>'Terms - Titres'!N46</f>
        <v>Mois:</v>
      </c>
      <c r="E8" s="115" t="str">
        <f>'Terms - Titres'!N47</f>
        <v>Année:</v>
      </c>
      <c r="F8" s="95"/>
      <c r="G8" s="186" t="str">
        <f>'Terms - Titres'!N48</f>
        <v>Date julienne:</v>
      </c>
      <c r="I8" s="119" t="s">
        <v>148</v>
      </c>
      <c r="J8" s="119">
        <f>151*(C4/J7)</f>
        <v>146.73691436909556</v>
      </c>
      <c r="P8" s="126">
        <f t="shared" si="0"/>
        <v>44202</v>
      </c>
      <c r="Q8" s="118">
        <v>6</v>
      </c>
    </row>
    <row r="9" spans="2:17" x14ac:dyDescent="0.3">
      <c r="B9" s="93" t="str">
        <f>'Terms - Titres'!N41</f>
        <v>Date aujourd'hui:</v>
      </c>
      <c r="C9" s="106">
        <v>5</v>
      </c>
      <c r="D9" s="106">
        <v>7</v>
      </c>
      <c r="E9" s="106">
        <v>2021</v>
      </c>
      <c r="F9" s="96"/>
      <c r="G9" s="124">
        <f>_xlfn.DAYS(DATE(E9,D9,C9), J13)</f>
        <v>186</v>
      </c>
      <c r="I9" s="119" t="s">
        <v>149</v>
      </c>
      <c r="J9" s="119">
        <f>IF(C6&gt;0,43+33.7*EXP(-0.0351*(150-C5)),"")</f>
        <v>55.612619209859567</v>
      </c>
      <c r="P9" s="126">
        <f t="shared" si="0"/>
        <v>44203</v>
      </c>
      <c r="Q9" s="118">
        <v>7</v>
      </c>
    </row>
    <row r="10" spans="2:17" x14ac:dyDescent="0.3">
      <c r="B10" s="93" t="str">
        <f>'Terms - Titres'!N42</f>
        <v>Date de HF minimale:</v>
      </c>
      <c r="C10" s="116">
        <f>IF(C6&gt;0,ROUND(J10,0)+J13,ROUND(J8, 0)+J13)</f>
        <v>44345</v>
      </c>
      <c r="D10" s="93"/>
      <c r="E10" s="93"/>
      <c r="F10" s="97"/>
      <c r="G10" s="123">
        <f>_xlfn.DAYS(C10, J13)</f>
        <v>149</v>
      </c>
      <c r="I10" s="119" t="s">
        <v>150</v>
      </c>
      <c r="J10" s="119">
        <f>IF(C6&gt;0,142.1*(C4/J9)+0.0172*C6,"")</f>
        <v>149.18429950259878</v>
      </c>
      <c r="P10" s="126">
        <f t="shared" si="0"/>
        <v>44204</v>
      </c>
      <c r="Q10" s="118">
        <v>8</v>
      </c>
    </row>
    <row r="11" spans="2:17" s="107" customFormat="1" x14ac:dyDescent="0.3">
      <c r="C11" s="117" t="str">
        <f>'Terms - Titres'!N50</f>
        <v>JJ-MM-AAAA</v>
      </c>
      <c r="D11" s="93"/>
      <c r="E11" s="93"/>
      <c r="F11" s="97"/>
      <c r="G11" s="98"/>
      <c r="I11" s="119"/>
      <c r="J11" s="119"/>
      <c r="P11" s="126">
        <f t="shared" si="0"/>
        <v>44205</v>
      </c>
      <c r="Q11" s="118">
        <v>9</v>
      </c>
    </row>
    <row r="12" spans="2:17" ht="15" thickBot="1" x14ac:dyDescent="0.35">
      <c r="D12" s="93"/>
      <c r="E12" s="93"/>
      <c r="F12" s="99"/>
      <c r="G12" s="99"/>
      <c r="I12" s="99" t="s">
        <v>151</v>
      </c>
      <c r="J12" s="120">
        <f>DATE(E9,D9,C9)</f>
        <v>44382</v>
      </c>
      <c r="P12" s="126">
        <f t="shared" si="0"/>
        <v>44206</v>
      </c>
      <c r="Q12" s="118">
        <v>10</v>
      </c>
    </row>
    <row r="13" spans="2:17" ht="15" thickBot="1" x14ac:dyDescent="0.35">
      <c r="B13" s="93" t="str">
        <f>'Terms - Titres'!N43</f>
        <v>HF prévisée:</v>
      </c>
      <c r="C13" s="125">
        <f>IF(J15&lt;30,85+0.0189*J15^2,IF(J15&lt;50,32.9+3.17*J15-0.0288*J15^2,120))</f>
        <v>110.7628</v>
      </c>
      <c r="D13" s="93"/>
      <c r="E13" s="93"/>
      <c r="F13" s="99"/>
      <c r="G13" s="99"/>
      <c r="I13" s="99" t="s">
        <v>152</v>
      </c>
      <c r="J13" s="120">
        <f>DATE(E9,1,1)-1</f>
        <v>44196</v>
      </c>
      <c r="L13" s="127"/>
      <c r="P13" s="126">
        <f t="shared" si="0"/>
        <v>44207</v>
      </c>
      <c r="Q13" s="118">
        <v>11</v>
      </c>
    </row>
    <row r="14" spans="2:17" x14ac:dyDescent="0.3">
      <c r="B14" s="4"/>
      <c r="C14" s="4"/>
      <c r="D14" s="4"/>
      <c r="E14" s="4"/>
      <c r="F14" s="109"/>
      <c r="G14" s="109"/>
      <c r="H14" s="4"/>
      <c r="P14" s="126">
        <f t="shared" si="0"/>
        <v>44208</v>
      </c>
      <c r="Q14" s="118">
        <v>12</v>
      </c>
    </row>
    <row r="15" spans="2:17" x14ac:dyDescent="0.3">
      <c r="B15" s="4"/>
      <c r="C15" s="4"/>
      <c r="D15" s="4"/>
      <c r="E15" s="4"/>
      <c r="F15" s="110"/>
      <c r="G15" s="110"/>
      <c r="H15" s="4"/>
      <c r="I15" s="119" t="s">
        <v>153</v>
      </c>
      <c r="J15" s="121">
        <f>ABS(J12-C10)</f>
        <v>37</v>
      </c>
      <c r="P15" s="126">
        <f t="shared" si="0"/>
        <v>44209</v>
      </c>
      <c r="Q15" s="118">
        <v>13</v>
      </c>
    </row>
    <row r="16" spans="2:17" x14ac:dyDescent="0.3">
      <c r="B16" s="27"/>
      <c r="C16" s="4"/>
      <c r="D16" s="101"/>
      <c r="E16" s="104"/>
      <c r="F16" s="110"/>
      <c r="G16" s="110"/>
      <c r="H16" s="4"/>
      <c r="P16" s="126">
        <f t="shared" si="0"/>
        <v>44210</v>
      </c>
      <c r="Q16" s="118">
        <v>14</v>
      </c>
    </row>
    <row r="17" spans="2:17" x14ac:dyDescent="0.3">
      <c r="B17" s="4"/>
      <c r="C17" s="4"/>
      <c r="D17" s="101"/>
      <c r="E17" s="100"/>
      <c r="F17" s="110"/>
      <c r="G17" s="110"/>
      <c r="H17" s="4"/>
      <c r="P17" s="126">
        <f t="shared" si="0"/>
        <v>44211</v>
      </c>
      <c r="Q17" s="118">
        <v>15</v>
      </c>
    </row>
    <row r="18" spans="2:17" x14ac:dyDescent="0.3">
      <c r="B18" s="4"/>
      <c r="C18" s="4"/>
      <c r="D18" s="111"/>
      <c r="E18" s="112"/>
      <c r="F18" s="110"/>
      <c r="G18" s="110"/>
      <c r="H18" s="4"/>
      <c r="P18" s="126">
        <f t="shared" si="0"/>
        <v>44212</v>
      </c>
      <c r="Q18" s="118">
        <v>16</v>
      </c>
    </row>
    <row r="19" spans="2:17" x14ac:dyDescent="0.3">
      <c r="B19" s="4"/>
      <c r="C19" s="4"/>
      <c r="D19" s="113"/>
      <c r="E19" s="113"/>
      <c r="F19" s="104"/>
      <c r="G19" s="114"/>
      <c r="H19" s="4"/>
      <c r="P19" s="126">
        <f t="shared" si="0"/>
        <v>44213</v>
      </c>
      <c r="Q19" s="118">
        <v>17</v>
      </c>
    </row>
    <row r="20" spans="2:17" x14ac:dyDescent="0.3">
      <c r="B20" s="4"/>
      <c r="C20" s="4"/>
      <c r="D20" s="104"/>
      <c r="E20" s="104"/>
      <c r="F20" s="104"/>
      <c r="G20" s="114"/>
      <c r="H20" s="4"/>
      <c r="I20" s="122"/>
      <c r="J20" s="122"/>
      <c r="P20" s="126">
        <f t="shared" si="0"/>
        <v>44214</v>
      </c>
      <c r="Q20" s="118">
        <v>18</v>
      </c>
    </row>
    <row r="21" spans="2:17" x14ac:dyDescent="0.3">
      <c r="B21" s="4"/>
      <c r="C21" s="4"/>
      <c r="D21" s="4"/>
      <c r="E21" s="4"/>
      <c r="F21" s="4"/>
      <c r="G21" s="4"/>
      <c r="H21" s="4"/>
      <c r="I21" s="122"/>
      <c r="J21" s="122"/>
      <c r="P21" s="126">
        <f t="shared" si="0"/>
        <v>44215</v>
      </c>
      <c r="Q21" s="118">
        <v>19</v>
      </c>
    </row>
    <row r="22" spans="2:17" x14ac:dyDescent="0.3">
      <c r="P22" s="126">
        <f t="shared" si="0"/>
        <v>44216</v>
      </c>
      <c r="Q22" s="118">
        <v>20</v>
      </c>
    </row>
    <row r="23" spans="2:17" x14ac:dyDescent="0.3">
      <c r="P23" s="126">
        <f t="shared" si="0"/>
        <v>44217</v>
      </c>
      <c r="Q23" s="118">
        <v>21</v>
      </c>
    </row>
    <row r="24" spans="2:17" x14ac:dyDescent="0.3">
      <c r="P24" s="126">
        <f t="shared" si="0"/>
        <v>44218</v>
      </c>
      <c r="Q24" s="118">
        <v>22</v>
      </c>
    </row>
    <row r="25" spans="2:17" x14ac:dyDescent="0.3">
      <c r="P25" s="126">
        <f t="shared" si="0"/>
        <v>44219</v>
      </c>
      <c r="Q25" s="118">
        <v>23</v>
      </c>
    </row>
    <row r="26" spans="2:17" x14ac:dyDescent="0.3">
      <c r="P26" s="126">
        <f t="shared" si="0"/>
        <v>44220</v>
      </c>
      <c r="Q26" s="118">
        <v>24</v>
      </c>
    </row>
    <row r="27" spans="2:17" x14ac:dyDescent="0.3">
      <c r="P27" s="126">
        <f t="shared" si="0"/>
        <v>44221</v>
      </c>
      <c r="Q27" s="118">
        <v>25</v>
      </c>
    </row>
    <row r="28" spans="2:17" x14ac:dyDescent="0.3">
      <c r="P28" s="126">
        <f t="shared" si="0"/>
        <v>44222</v>
      </c>
      <c r="Q28" s="118">
        <v>26</v>
      </c>
    </row>
    <row r="29" spans="2:17" x14ac:dyDescent="0.3">
      <c r="P29" s="126">
        <f t="shared" si="0"/>
        <v>44223</v>
      </c>
      <c r="Q29" s="118">
        <v>27</v>
      </c>
    </row>
    <row r="30" spans="2:17" x14ac:dyDescent="0.3">
      <c r="P30" s="126">
        <f t="shared" si="0"/>
        <v>44224</v>
      </c>
      <c r="Q30" s="118">
        <v>28</v>
      </c>
    </row>
    <row r="31" spans="2:17" x14ac:dyDescent="0.3">
      <c r="P31" s="126">
        <f t="shared" si="0"/>
        <v>44225</v>
      </c>
      <c r="Q31" s="118">
        <v>29</v>
      </c>
    </row>
    <row r="32" spans="2:17" x14ac:dyDescent="0.3">
      <c r="P32" s="126">
        <f t="shared" si="0"/>
        <v>44226</v>
      </c>
      <c r="Q32" s="118">
        <v>30</v>
      </c>
    </row>
    <row r="33" spans="16:17" x14ac:dyDescent="0.3">
      <c r="P33" s="126">
        <f t="shared" si="0"/>
        <v>44227</v>
      </c>
      <c r="Q33" s="118">
        <v>31</v>
      </c>
    </row>
    <row r="34" spans="16:17" x14ac:dyDescent="0.3">
      <c r="P34" s="126">
        <f t="shared" si="0"/>
        <v>44228</v>
      </c>
      <c r="Q34" s="118">
        <v>32</v>
      </c>
    </row>
    <row r="35" spans="16:17" x14ac:dyDescent="0.3">
      <c r="P35" s="126">
        <f t="shared" si="0"/>
        <v>44229</v>
      </c>
      <c r="Q35" s="118">
        <v>33</v>
      </c>
    </row>
    <row r="36" spans="16:17" x14ac:dyDescent="0.3">
      <c r="P36" s="126">
        <f t="shared" si="0"/>
        <v>44230</v>
      </c>
      <c r="Q36" s="118">
        <v>34</v>
      </c>
    </row>
    <row r="37" spans="16:17" x14ac:dyDescent="0.3">
      <c r="P37" s="126">
        <f t="shared" si="0"/>
        <v>44231</v>
      </c>
      <c r="Q37" s="118">
        <v>35</v>
      </c>
    </row>
    <row r="38" spans="16:17" x14ac:dyDescent="0.3">
      <c r="P38" s="126">
        <f t="shared" si="0"/>
        <v>44232</v>
      </c>
      <c r="Q38" s="118">
        <v>36</v>
      </c>
    </row>
    <row r="39" spans="16:17" x14ac:dyDescent="0.3">
      <c r="P39" s="126">
        <f t="shared" si="0"/>
        <v>44233</v>
      </c>
      <c r="Q39" s="118">
        <v>37</v>
      </c>
    </row>
    <row r="40" spans="16:17" x14ac:dyDescent="0.3">
      <c r="P40" s="126">
        <f t="shared" si="0"/>
        <v>44234</v>
      </c>
      <c r="Q40" s="118">
        <v>38</v>
      </c>
    </row>
    <row r="41" spans="16:17" x14ac:dyDescent="0.3">
      <c r="P41" s="126">
        <f t="shared" si="0"/>
        <v>44235</v>
      </c>
      <c r="Q41" s="118">
        <v>39</v>
      </c>
    </row>
    <row r="42" spans="16:17" x14ac:dyDescent="0.3">
      <c r="P42" s="126">
        <f t="shared" si="0"/>
        <v>44236</v>
      </c>
      <c r="Q42" s="118">
        <v>40</v>
      </c>
    </row>
    <row r="43" spans="16:17" x14ac:dyDescent="0.3">
      <c r="P43" s="126">
        <f t="shared" si="0"/>
        <v>44237</v>
      </c>
      <c r="Q43" s="118">
        <v>41</v>
      </c>
    </row>
    <row r="44" spans="16:17" x14ac:dyDescent="0.3">
      <c r="P44" s="126">
        <f t="shared" si="0"/>
        <v>44238</v>
      </c>
      <c r="Q44" s="118">
        <v>42</v>
      </c>
    </row>
    <row r="45" spans="16:17" x14ac:dyDescent="0.3">
      <c r="P45" s="126">
        <f t="shared" si="0"/>
        <v>44239</v>
      </c>
      <c r="Q45" s="118">
        <v>43</v>
      </c>
    </row>
    <row r="46" spans="16:17" x14ac:dyDescent="0.3">
      <c r="P46" s="126">
        <f t="shared" si="0"/>
        <v>44240</v>
      </c>
      <c r="Q46" s="118">
        <v>44</v>
      </c>
    </row>
    <row r="47" spans="16:17" x14ac:dyDescent="0.3">
      <c r="P47" s="126">
        <f t="shared" si="0"/>
        <v>44241</v>
      </c>
      <c r="Q47" s="118">
        <v>45</v>
      </c>
    </row>
    <row r="48" spans="16:17" x14ac:dyDescent="0.3">
      <c r="P48" s="126">
        <f t="shared" si="0"/>
        <v>44242</v>
      </c>
      <c r="Q48" s="118">
        <v>46</v>
      </c>
    </row>
    <row r="49" spans="16:17" x14ac:dyDescent="0.3">
      <c r="P49" s="126">
        <f t="shared" si="0"/>
        <v>44243</v>
      </c>
      <c r="Q49" s="118">
        <v>47</v>
      </c>
    </row>
    <row r="50" spans="16:17" x14ac:dyDescent="0.3">
      <c r="P50" s="126">
        <f t="shared" si="0"/>
        <v>44244</v>
      </c>
      <c r="Q50" s="118">
        <v>48</v>
      </c>
    </row>
    <row r="51" spans="16:17" x14ac:dyDescent="0.3">
      <c r="P51" s="126">
        <f t="shared" si="0"/>
        <v>44245</v>
      </c>
      <c r="Q51" s="118">
        <v>49</v>
      </c>
    </row>
    <row r="52" spans="16:17" x14ac:dyDescent="0.3">
      <c r="P52" s="126">
        <f t="shared" si="0"/>
        <v>44246</v>
      </c>
      <c r="Q52" s="118">
        <v>50</v>
      </c>
    </row>
    <row r="53" spans="16:17" x14ac:dyDescent="0.3">
      <c r="P53" s="126">
        <f t="shared" si="0"/>
        <v>44247</v>
      </c>
      <c r="Q53" s="118">
        <v>51</v>
      </c>
    </row>
    <row r="54" spans="16:17" x14ac:dyDescent="0.3">
      <c r="P54" s="126">
        <f t="shared" si="0"/>
        <v>44248</v>
      </c>
      <c r="Q54" s="118">
        <v>52</v>
      </c>
    </row>
    <row r="55" spans="16:17" x14ac:dyDescent="0.3">
      <c r="P55" s="126">
        <f t="shared" si="0"/>
        <v>44249</v>
      </c>
      <c r="Q55" s="118">
        <v>53</v>
      </c>
    </row>
    <row r="56" spans="16:17" x14ac:dyDescent="0.3">
      <c r="P56" s="126">
        <f t="shared" si="0"/>
        <v>44250</v>
      </c>
      <c r="Q56" s="118">
        <v>54</v>
      </c>
    </row>
    <row r="57" spans="16:17" x14ac:dyDescent="0.3">
      <c r="P57" s="126">
        <f t="shared" si="0"/>
        <v>44251</v>
      </c>
      <c r="Q57" s="118">
        <v>55</v>
      </c>
    </row>
    <row r="58" spans="16:17" x14ac:dyDescent="0.3">
      <c r="P58" s="126">
        <f t="shared" si="0"/>
        <v>44252</v>
      </c>
      <c r="Q58" s="118">
        <v>56</v>
      </c>
    </row>
    <row r="59" spans="16:17" x14ac:dyDescent="0.3">
      <c r="P59" s="126">
        <f t="shared" si="0"/>
        <v>44253</v>
      </c>
      <c r="Q59" s="118">
        <v>57</v>
      </c>
    </row>
    <row r="60" spans="16:17" x14ac:dyDescent="0.3">
      <c r="P60" s="126">
        <f t="shared" si="0"/>
        <v>44254</v>
      </c>
      <c r="Q60" s="118">
        <v>58</v>
      </c>
    </row>
    <row r="61" spans="16:17" x14ac:dyDescent="0.3">
      <c r="P61" s="126">
        <f t="shared" si="0"/>
        <v>44255</v>
      </c>
      <c r="Q61" s="118">
        <v>59</v>
      </c>
    </row>
    <row r="62" spans="16:17" x14ac:dyDescent="0.3">
      <c r="P62" s="126">
        <f t="shared" si="0"/>
        <v>44256</v>
      </c>
      <c r="Q62" s="118">
        <v>60</v>
      </c>
    </row>
    <row r="63" spans="16:17" x14ac:dyDescent="0.3">
      <c r="P63" s="126">
        <f t="shared" si="0"/>
        <v>44257</v>
      </c>
      <c r="Q63" s="118">
        <v>61</v>
      </c>
    </row>
    <row r="64" spans="16:17" x14ac:dyDescent="0.3">
      <c r="P64" s="126">
        <f t="shared" si="0"/>
        <v>44258</v>
      </c>
      <c r="Q64" s="118">
        <v>62</v>
      </c>
    </row>
    <row r="65" spans="16:17" x14ac:dyDescent="0.3">
      <c r="P65" s="126">
        <f t="shared" si="0"/>
        <v>44259</v>
      </c>
      <c r="Q65" s="118">
        <v>63</v>
      </c>
    </row>
    <row r="66" spans="16:17" x14ac:dyDescent="0.3">
      <c r="P66" s="126">
        <f t="shared" si="0"/>
        <v>44260</v>
      </c>
      <c r="Q66" s="118">
        <v>64</v>
      </c>
    </row>
    <row r="67" spans="16:17" x14ac:dyDescent="0.3">
      <c r="P67" s="126">
        <f t="shared" si="0"/>
        <v>44261</v>
      </c>
      <c r="Q67" s="118">
        <v>65</v>
      </c>
    </row>
    <row r="68" spans="16:17" x14ac:dyDescent="0.3">
      <c r="P68" s="126">
        <f t="shared" si="0"/>
        <v>44262</v>
      </c>
      <c r="Q68" s="118">
        <v>66</v>
      </c>
    </row>
    <row r="69" spans="16:17" x14ac:dyDescent="0.3">
      <c r="P69" s="126">
        <f t="shared" ref="P69:P132" si="1">P68+1</f>
        <v>44263</v>
      </c>
      <c r="Q69" s="118">
        <v>67</v>
      </c>
    </row>
    <row r="70" spans="16:17" x14ac:dyDescent="0.3">
      <c r="P70" s="126">
        <f t="shared" si="1"/>
        <v>44264</v>
      </c>
      <c r="Q70" s="118">
        <v>68</v>
      </c>
    </row>
    <row r="71" spans="16:17" x14ac:dyDescent="0.3">
      <c r="P71" s="126">
        <f t="shared" si="1"/>
        <v>44265</v>
      </c>
      <c r="Q71" s="118">
        <v>69</v>
      </c>
    </row>
    <row r="72" spans="16:17" x14ac:dyDescent="0.3">
      <c r="P72" s="126">
        <f t="shared" si="1"/>
        <v>44266</v>
      </c>
      <c r="Q72" s="118">
        <v>70</v>
      </c>
    </row>
    <row r="73" spans="16:17" x14ac:dyDescent="0.3">
      <c r="P73" s="126">
        <f t="shared" si="1"/>
        <v>44267</v>
      </c>
      <c r="Q73" s="118">
        <v>71</v>
      </c>
    </row>
    <row r="74" spans="16:17" x14ac:dyDescent="0.3">
      <c r="P74" s="126">
        <f t="shared" si="1"/>
        <v>44268</v>
      </c>
      <c r="Q74" s="118">
        <v>72</v>
      </c>
    </row>
    <row r="75" spans="16:17" x14ac:dyDescent="0.3">
      <c r="P75" s="126">
        <f t="shared" si="1"/>
        <v>44269</v>
      </c>
      <c r="Q75" s="118">
        <v>73</v>
      </c>
    </row>
    <row r="76" spans="16:17" x14ac:dyDescent="0.3">
      <c r="P76" s="126">
        <f t="shared" si="1"/>
        <v>44270</v>
      </c>
      <c r="Q76" s="118">
        <v>74</v>
      </c>
    </row>
    <row r="77" spans="16:17" x14ac:dyDescent="0.3">
      <c r="P77" s="126">
        <f t="shared" si="1"/>
        <v>44271</v>
      </c>
      <c r="Q77" s="118">
        <v>75</v>
      </c>
    </row>
    <row r="78" spans="16:17" x14ac:dyDescent="0.3">
      <c r="P78" s="126">
        <f t="shared" si="1"/>
        <v>44272</v>
      </c>
      <c r="Q78" s="118">
        <v>76</v>
      </c>
    </row>
    <row r="79" spans="16:17" x14ac:dyDescent="0.3">
      <c r="P79" s="126">
        <f t="shared" si="1"/>
        <v>44273</v>
      </c>
      <c r="Q79" s="118">
        <v>77</v>
      </c>
    </row>
    <row r="80" spans="16:17" x14ac:dyDescent="0.3">
      <c r="P80" s="126">
        <f t="shared" si="1"/>
        <v>44274</v>
      </c>
      <c r="Q80" s="118">
        <v>78</v>
      </c>
    </row>
    <row r="81" spans="16:17" x14ac:dyDescent="0.3">
      <c r="P81" s="126">
        <f t="shared" si="1"/>
        <v>44275</v>
      </c>
      <c r="Q81" s="118">
        <v>79</v>
      </c>
    </row>
    <row r="82" spans="16:17" x14ac:dyDescent="0.3">
      <c r="P82" s="126">
        <f t="shared" si="1"/>
        <v>44276</v>
      </c>
      <c r="Q82" s="118">
        <v>80</v>
      </c>
    </row>
    <row r="83" spans="16:17" x14ac:dyDescent="0.3">
      <c r="P83" s="126">
        <f t="shared" si="1"/>
        <v>44277</v>
      </c>
      <c r="Q83" s="118">
        <v>81</v>
      </c>
    </row>
    <row r="84" spans="16:17" x14ac:dyDescent="0.3">
      <c r="P84" s="126">
        <f t="shared" si="1"/>
        <v>44278</v>
      </c>
      <c r="Q84" s="118">
        <v>82</v>
      </c>
    </row>
    <row r="85" spans="16:17" x14ac:dyDescent="0.3">
      <c r="P85" s="126">
        <f t="shared" si="1"/>
        <v>44279</v>
      </c>
      <c r="Q85" s="118">
        <v>83</v>
      </c>
    </row>
    <row r="86" spans="16:17" x14ac:dyDescent="0.3">
      <c r="P86" s="126">
        <f t="shared" si="1"/>
        <v>44280</v>
      </c>
      <c r="Q86" s="118">
        <v>84</v>
      </c>
    </row>
    <row r="87" spans="16:17" x14ac:dyDescent="0.3">
      <c r="P87" s="126">
        <f t="shared" si="1"/>
        <v>44281</v>
      </c>
      <c r="Q87" s="118">
        <v>85</v>
      </c>
    </row>
    <row r="88" spans="16:17" x14ac:dyDescent="0.3">
      <c r="P88" s="126">
        <f t="shared" si="1"/>
        <v>44282</v>
      </c>
      <c r="Q88" s="118">
        <v>86</v>
      </c>
    </row>
    <row r="89" spans="16:17" x14ac:dyDescent="0.3">
      <c r="P89" s="126">
        <f t="shared" si="1"/>
        <v>44283</v>
      </c>
      <c r="Q89" s="118">
        <v>87</v>
      </c>
    </row>
    <row r="90" spans="16:17" x14ac:dyDescent="0.3">
      <c r="P90" s="126">
        <f t="shared" si="1"/>
        <v>44284</v>
      </c>
      <c r="Q90" s="118">
        <v>88</v>
      </c>
    </row>
    <row r="91" spans="16:17" x14ac:dyDescent="0.3">
      <c r="P91" s="126">
        <f t="shared" si="1"/>
        <v>44285</v>
      </c>
      <c r="Q91" s="118">
        <v>89</v>
      </c>
    </row>
    <row r="92" spans="16:17" x14ac:dyDescent="0.3">
      <c r="P92" s="126">
        <f t="shared" si="1"/>
        <v>44286</v>
      </c>
      <c r="Q92" s="118">
        <v>90</v>
      </c>
    </row>
    <row r="93" spans="16:17" x14ac:dyDescent="0.3">
      <c r="P93" s="126">
        <f t="shared" si="1"/>
        <v>44287</v>
      </c>
      <c r="Q93" s="118">
        <v>91</v>
      </c>
    </row>
    <row r="94" spans="16:17" x14ac:dyDescent="0.3">
      <c r="P94" s="126">
        <f t="shared" si="1"/>
        <v>44288</v>
      </c>
      <c r="Q94" s="118">
        <v>92</v>
      </c>
    </row>
    <row r="95" spans="16:17" x14ac:dyDescent="0.3">
      <c r="P95" s="126">
        <f t="shared" si="1"/>
        <v>44289</v>
      </c>
      <c r="Q95" s="118">
        <v>93</v>
      </c>
    </row>
    <row r="96" spans="16:17" x14ac:dyDescent="0.3">
      <c r="P96" s="126">
        <f t="shared" si="1"/>
        <v>44290</v>
      </c>
      <c r="Q96" s="118">
        <v>94</v>
      </c>
    </row>
    <row r="97" spans="16:17" x14ac:dyDescent="0.3">
      <c r="P97" s="126">
        <f t="shared" si="1"/>
        <v>44291</v>
      </c>
      <c r="Q97" s="118">
        <v>95</v>
      </c>
    </row>
    <row r="98" spans="16:17" x14ac:dyDescent="0.3">
      <c r="P98" s="126">
        <f t="shared" si="1"/>
        <v>44292</v>
      </c>
      <c r="Q98" s="118">
        <v>96</v>
      </c>
    </row>
    <row r="99" spans="16:17" x14ac:dyDescent="0.3">
      <c r="P99" s="126">
        <f t="shared" si="1"/>
        <v>44293</v>
      </c>
      <c r="Q99" s="118">
        <v>97</v>
      </c>
    </row>
    <row r="100" spans="16:17" x14ac:dyDescent="0.3">
      <c r="P100" s="126">
        <f t="shared" si="1"/>
        <v>44294</v>
      </c>
      <c r="Q100" s="118">
        <v>98</v>
      </c>
    </row>
    <row r="101" spans="16:17" x14ac:dyDescent="0.3">
      <c r="P101" s="126">
        <f t="shared" si="1"/>
        <v>44295</v>
      </c>
      <c r="Q101" s="118">
        <v>99</v>
      </c>
    </row>
    <row r="102" spans="16:17" x14ac:dyDescent="0.3">
      <c r="P102" s="126">
        <f t="shared" si="1"/>
        <v>44296</v>
      </c>
      <c r="Q102" s="118">
        <v>100</v>
      </c>
    </row>
    <row r="103" spans="16:17" x14ac:dyDescent="0.3">
      <c r="P103" s="126">
        <f t="shared" si="1"/>
        <v>44297</v>
      </c>
      <c r="Q103" s="118">
        <v>101</v>
      </c>
    </row>
    <row r="104" spans="16:17" x14ac:dyDescent="0.3">
      <c r="P104" s="126">
        <f t="shared" si="1"/>
        <v>44298</v>
      </c>
      <c r="Q104" s="118">
        <v>102</v>
      </c>
    </row>
    <row r="105" spans="16:17" x14ac:dyDescent="0.3">
      <c r="P105" s="126">
        <f t="shared" si="1"/>
        <v>44299</v>
      </c>
      <c r="Q105" s="118">
        <v>103</v>
      </c>
    </row>
    <row r="106" spans="16:17" x14ac:dyDescent="0.3">
      <c r="P106" s="126">
        <f t="shared" si="1"/>
        <v>44300</v>
      </c>
      <c r="Q106" s="118">
        <v>104</v>
      </c>
    </row>
    <row r="107" spans="16:17" x14ac:dyDescent="0.3">
      <c r="P107" s="126">
        <f t="shared" si="1"/>
        <v>44301</v>
      </c>
      <c r="Q107" s="118">
        <v>105</v>
      </c>
    </row>
    <row r="108" spans="16:17" x14ac:dyDescent="0.3">
      <c r="P108" s="126">
        <f t="shared" si="1"/>
        <v>44302</v>
      </c>
      <c r="Q108" s="118">
        <v>106</v>
      </c>
    </row>
    <row r="109" spans="16:17" x14ac:dyDescent="0.3">
      <c r="P109" s="126">
        <f t="shared" si="1"/>
        <v>44303</v>
      </c>
      <c r="Q109" s="118">
        <v>107</v>
      </c>
    </row>
    <row r="110" spans="16:17" x14ac:dyDescent="0.3">
      <c r="P110" s="126">
        <f t="shared" si="1"/>
        <v>44304</v>
      </c>
      <c r="Q110" s="118">
        <v>108</v>
      </c>
    </row>
    <row r="111" spans="16:17" x14ac:dyDescent="0.3">
      <c r="P111" s="126">
        <f t="shared" si="1"/>
        <v>44305</v>
      </c>
      <c r="Q111" s="118">
        <v>109</v>
      </c>
    </row>
    <row r="112" spans="16:17" x14ac:dyDescent="0.3">
      <c r="P112" s="126">
        <f t="shared" si="1"/>
        <v>44306</v>
      </c>
      <c r="Q112" s="118">
        <v>110</v>
      </c>
    </row>
    <row r="113" spans="16:17" x14ac:dyDescent="0.3">
      <c r="P113" s="126">
        <f t="shared" si="1"/>
        <v>44307</v>
      </c>
      <c r="Q113" s="118">
        <v>111</v>
      </c>
    </row>
    <row r="114" spans="16:17" x14ac:dyDescent="0.3">
      <c r="P114" s="126">
        <f t="shared" si="1"/>
        <v>44308</v>
      </c>
      <c r="Q114" s="118">
        <v>112</v>
      </c>
    </row>
    <row r="115" spans="16:17" x14ac:dyDescent="0.3">
      <c r="P115" s="126">
        <f t="shared" si="1"/>
        <v>44309</v>
      </c>
      <c r="Q115" s="118">
        <v>113</v>
      </c>
    </row>
    <row r="116" spans="16:17" x14ac:dyDescent="0.3">
      <c r="P116" s="126">
        <f t="shared" si="1"/>
        <v>44310</v>
      </c>
      <c r="Q116" s="118">
        <v>114</v>
      </c>
    </row>
    <row r="117" spans="16:17" x14ac:dyDescent="0.3">
      <c r="P117" s="126">
        <f t="shared" si="1"/>
        <v>44311</v>
      </c>
      <c r="Q117" s="118">
        <v>115</v>
      </c>
    </row>
    <row r="118" spans="16:17" x14ac:dyDescent="0.3">
      <c r="P118" s="126">
        <f t="shared" si="1"/>
        <v>44312</v>
      </c>
      <c r="Q118" s="118">
        <v>116</v>
      </c>
    </row>
    <row r="119" spans="16:17" x14ac:dyDescent="0.3">
      <c r="P119" s="126">
        <f t="shared" si="1"/>
        <v>44313</v>
      </c>
      <c r="Q119" s="118">
        <v>117</v>
      </c>
    </row>
    <row r="120" spans="16:17" x14ac:dyDescent="0.3">
      <c r="P120" s="126">
        <f t="shared" si="1"/>
        <v>44314</v>
      </c>
      <c r="Q120" s="118">
        <v>118</v>
      </c>
    </row>
    <row r="121" spans="16:17" x14ac:dyDescent="0.3">
      <c r="P121" s="126">
        <f t="shared" si="1"/>
        <v>44315</v>
      </c>
      <c r="Q121" s="118">
        <v>119</v>
      </c>
    </row>
    <row r="122" spans="16:17" x14ac:dyDescent="0.3">
      <c r="P122" s="126">
        <f t="shared" si="1"/>
        <v>44316</v>
      </c>
      <c r="Q122" s="118">
        <v>120</v>
      </c>
    </row>
    <row r="123" spans="16:17" x14ac:dyDescent="0.3">
      <c r="P123" s="126">
        <f t="shared" si="1"/>
        <v>44317</v>
      </c>
      <c r="Q123" s="118">
        <v>121</v>
      </c>
    </row>
    <row r="124" spans="16:17" x14ac:dyDescent="0.3">
      <c r="P124" s="126">
        <f t="shared" si="1"/>
        <v>44318</v>
      </c>
      <c r="Q124" s="118">
        <v>122</v>
      </c>
    </row>
    <row r="125" spans="16:17" x14ac:dyDescent="0.3">
      <c r="P125" s="126">
        <f t="shared" si="1"/>
        <v>44319</v>
      </c>
      <c r="Q125" s="118">
        <v>123</v>
      </c>
    </row>
    <row r="126" spans="16:17" x14ac:dyDescent="0.3">
      <c r="P126" s="126">
        <f t="shared" si="1"/>
        <v>44320</v>
      </c>
      <c r="Q126" s="118">
        <v>124</v>
      </c>
    </row>
    <row r="127" spans="16:17" x14ac:dyDescent="0.3">
      <c r="P127" s="126">
        <f t="shared" si="1"/>
        <v>44321</v>
      </c>
      <c r="Q127" s="118">
        <v>125</v>
      </c>
    </row>
    <row r="128" spans="16:17" x14ac:dyDescent="0.3">
      <c r="P128" s="126">
        <f t="shared" si="1"/>
        <v>44322</v>
      </c>
      <c r="Q128" s="118">
        <v>126</v>
      </c>
    </row>
    <row r="129" spans="16:17" x14ac:dyDescent="0.3">
      <c r="P129" s="126">
        <f t="shared" si="1"/>
        <v>44323</v>
      </c>
      <c r="Q129" s="118">
        <v>127</v>
      </c>
    </row>
    <row r="130" spans="16:17" x14ac:dyDescent="0.3">
      <c r="P130" s="126">
        <f t="shared" si="1"/>
        <v>44324</v>
      </c>
      <c r="Q130" s="118">
        <v>128</v>
      </c>
    </row>
    <row r="131" spans="16:17" x14ac:dyDescent="0.3">
      <c r="P131" s="126">
        <f t="shared" si="1"/>
        <v>44325</v>
      </c>
      <c r="Q131" s="118">
        <v>129</v>
      </c>
    </row>
    <row r="132" spans="16:17" x14ac:dyDescent="0.3">
      <c r="P132" s="126">
        <f t="shared" si="1"/>
        <v>44326</v>
      </c>
      <c r="Q132" s="118">
        <v>130</v>
      </c>
    </row>
    <row r="133" spans="16:17" x14ac:dyDescent="0.3">
      <c r="P133" s="126">
        <f t="shared" ref="P133:P196" si="2">P132+1</f>
        <v>44327</v>
      </c>
      <c r="Q133" s="118">
        <v>131</v>
      </c>
    </row>
    <row r="134" spans="16:17" x14ac:dyDescent="0.3">
      <c r="P134" s="126">
        <f t="shared" si="2"/>
        <v>44328</v>
      </c>
      <c r="Q134" s="118">
        <v>132</v>
      </c>
    </row>
    <row r="135" spans="16:17" x14ac:dyDescent="0.3">
      <c r="P135" s="126">
        <f t="shared" si="2"/>
        <v>44329</v>
      </c>
      <c r="Q135" s="118">
        <v>133</v>
      </c>
    </row>
    <row r="136" spans="16:17" x14ac:dyDescent="0.3">
      <c r="P136" s="126">
        <f t="shared" si="2"/>
        <v>44330</v>
      </c>
      <c r="Q136" s="118">
        <v>134</v>
      </c>
    </row>
    <row r="137" spans="16:17" x14ac:dyDescent="0.3">
      <c r="P137" s="126">
        <f t="shared" si="2"/>
        <v>44331</v>
      </c>
      <c r="Q137" s="118">
        <v>135</v>
      </c>
    </row>
    <row r="138" spans="16:17" x14ac:dyDescent="0.3">
      <c r="P138" s="126">
        <f t="shared" si="2"/>
        <v>44332</v>
      </c>
      <c r="Q138" s="118">
        <v>136</v>
      </c>
    </row>
    <row r="139" spans="16:17" x14ac:dyDescent="0.3">
      <c r="P139" s="126">
        <f t="shared" si="2"/>
        <v>44333</v>
      </c>
      <c r="Q139" s="118">
        <v>137</v>
      </c>
    </row>
    <row r="140" spans="16:17" x14ac:dyDescent="0.3">
      <c r="P140" s="126">
        <f t="shared" si="2"/>
        <v>44334</v>
      </c>
      <c r="Q140" s="118">
        <v>138</v>
      </c>
    </row>
    <row r="141" spans="16:17" x14ac:dyDescent="0.3">
      <c r="P141" s="126">
        <f t="shared" si="2"/>
        <v>44335</v>
      </c>
      <c r="Q141" s="118">
        <v>139</v>
      </c>
    </row>
    <row r="142" spans="16:17" x14ac:dyDescent="0.3">
      <c r="P142" s="126">
        <f t="shared" si="2"/>
        <v>44336</v>
      </c>
      <c r="Q142" s="118">
        <v>140</v>
      </c>
    </row>
    <row r="143" spans="16:17" x14ac:dyDescent="0.3">
      <c r="P143" s="126">
        <f t="shared" si="2"/>
        <v>44337</v>
      </c>
      <c r="Q143" s="118">
        <v>141</v>
      </c>
    </row>
    <row r="144" spans="16:17" x14ac:dyDescent="0.3">
      <c r="P144" s="126">
        <f t="shared" si="2"/>
        <v>44338</v>
      </c>
      <c r="Q144" s="118">
        <v>142</v>
      </c>
    </row>
    <row r="145" spans="16:17" x14ac:dyDescent="0.3">
      <c r="P145" s="126">
        <f t="shared" si="2"/>
        <v>44339</v>
      </c>
      <c r="Q145" s="118">
        <v>143</v>
      </c>
    </row>
    <row r="146" spans="16:17" x14ac:dyDescent="0.3">
      <c r="P146" s="126">
        <f t="shared" si="2"/>
        <v>44340</v>
      </c>
      <c r="Q146" s="118">
        <v>144</v>
      </c>
    </row>
    <row r="147" spans="16:17" x14ac:dyDescent="0.3">
      <c r="P147" s="126">
        <f t="shared" si="2"/>
        <v>44341</v>
      </c>
      <c r="Q147" s="118">
        <v>145</v>
      </c>
    </row>
    <row r="148" spans="16:17" x14ac:dyDescent="0.3">
      <c r="P148" s="126">
        <f t="shared" si="2"/>
        <v>44342</v>
      </c>
      <c r="Q148" s="118">
        <v>146</v>
      </c>
    </row>
    <row r="149" spans="16:17" x14ac:dyDescent="0.3">
      <c r="P149" s="126">
        <f t="shared" si="2"/>
        <v>44343</v>
      </c>
      <c r="Q149" s="118">
        <v>147</v>
      </c>
    </row>
    <row r="150" spans="16:17" x14ac:dyDescent="0.3">
      <c r="P150" s="126">
        <f t="shared" si="2"/>
        <v>44344</v>
      </c>
      <c r="Q150" s="118">
        <v>148</v>
      </c>
    </row>
    <row r="151" spans="16:17" x14ac:dyDescent="0.3">
      <c r="P151" s="126">
        <f t="shared" si="2"/>
        <v>44345</v>
      </c>
      <c r="Q151" s="118">
        <v>149</v>
      </c>
    </row>
    <row r="152" spans="16:17" x14ac:dyDescent="0.3">
      <c r="P152" s="126">
        <f t="shared" si="2"/>
        <v>44346</v>
      </c>
      <c r="Q152" s="118">
        <v>150</v>
      </c>
    </row>
    <row r="153" spans="16:17" x14ac:dyDescent="0.3">
      <c r="P153" s="126">
        <f t="shared" si="2"/>
        <v>44347</v>
      </c>
      <c r="Q153" s="118">
        <v>151</v>
      </c>
    </row>
    <row r="154" spans="16:17" x14ac:dyDescent="0.3">
      <c r="P154" s="126">
        <f t="shared" si="2"/>
        <v>44348</v>
      </c>
      <c r="Q154" s="118">
        <v>152</v>
      </c>
    </row>
    <row r="155" spans="16:17" x14ac:dyDescent="0.3">
      <c r="P155" s="126">
        <f t="shared" si="2"/>
        <v>44349</v>
      </c>
      <c r="Q155" s="118">
        <v>153</v>
      </c>
    </row>
    <row r="156" spans="16:17" x14ac:dyDescent="0.3">
      <c r="P156" s="126">
        <f t="shared" si="2"/>
        <v>44350</v>
      </c>
      <c r="Q156" s="118">
        <v>154</v>
      </c>
    </row>
    <row r="157" spans="16:17" x14ac:dyDescent="0.3">
      <c r="P157" s="126">
        <f t="shared" si="2"/>
        <v>44351</v>
      </c>
      <c r="Q157" s="118">
        <v>155</v>
      </c>
    </row>
    <row r="158" spans="16:17" x14ac:dyDescent="0.3">
      <c r="P158" s="126">
        <f t="shared" si="2"/>
        <v>44352</v>
      </c>
      <c r="Q158" s="118">
        <v>156</v>
      </c>
    </row>
    <row r="159" spans="16:17" x14ac:dyDescent="0.3">
      <c r="P159" s="126">
        <f t="shared" si="2"/>
        <v>44353</v>
      </c>
      <c r="Q159" s="118">
        <v>157</v>
      </c>
    </row>
    <row r="160" spans="16:17" x14ac:dyDescent="0.3">
      <c r="P160" s="126">
        <f t="shared" si="2"/>
        <v>44354</v>
      </c>
      <c r="Q160" s="118">
        <v>158</v>
      </c>
    </row>
    <row r="161" spans="16:17" x14ac:dyDescent="0.3">
      <c r="P161" s="126">
        <f t="shared" si="2"/>
        <v>44355</v>
      </c>
      <c r="Q161" s="118">
        <v>159</v>
      </c>
    </row>
    <row r="162" spans="16:17" x14ac:dyDescent="0.3">
      <c r="P162" s="126">
        <f t="shared" si="2"/>
        <v>44356</v>
      </c>
      <c r="Q162" s="118">
        <v>160</v>
      </c>
    </row>
    <row r="163" spans="16:17" x14ac:dyDescent="0.3">
      <c r="P163" s="126">
        <f t="shared" si="2"/>
        <v>44357</v>
      </c>
      <c r="Q163" s="118">
        <v>161</v>
      </c>
    </row>
    <row r="164" spans="16:17" x14ac:dyDescent="0.3">
      <c r="P164" s="126">
        <f t="shared" si="2"/>
        <v>44358</v>
      </c>
      <c r="Q164" s="118">
        <v>162</v>
      </c>
    </row>
    <row r="165" spans="16:17" x14ac:dyDescent="0.3">
      <c r="P165" s="126">
        <f t="shared" si="2"/>
        <v>44359</v>
      </c>
      <c r="Q165" s="118">
        <v>163</v>
      </c>
    </row>
    <row r="166" spans="16:17" x14ac:dyDescent="0.3">
      <c r="P166" s="126">
        <f t="shared" si="2"/>
        <v>44360</v>
      </c>
      <c r="Q166" s="118">
        <v>164</v>
      </c>
    </row>
    <row r="167" spans="16:17" x14ac:dyDescent="0.3">
      <c r="P167" s="126">
        <f t="shared" si="2"/>
        <v>44361</v>
      </c>
      <c r="Q167" s="118">
        <v>165</v>
      </c>
    </row>
    <row r="168" spans="16:17" x14ac:dyDescent="0.3">
      <c r="P168" s="126">
        <f t="shared" si="2"/>
        <v>44362</v>
      </c>
      <c r="Q168" s="118">
        <v>166</v>
      </c>
    </row>
    <row r="169" spans="16:17" x14ac:dyDescent="0.3">
      <c r="P169" s="126">
        <f t="shared" si="2"/>
        <v>44363</v>
      </c>
      <c r="Q169" s="118">
        <v>167</v>
      </c>
    </row>
    <row r="170" spans="16:17" x14ac:dyDescent="0.3">
      <c r="P170" s="126">
        <f t="shared" si="2"/>
        <v>44364</v>
      </c>
      <c r="Q170" s="118">
        <v>168</v>
      </c>
    </row>
    <row r="171" spans="16:17" x14ac:dyDescent="0.3">
      <c r="P171" s="126">
        <f t="shared" si="2"/>
        <v>44365</v>
      </c>
      <c r="Q171" s="118">
        <v>169</v>
      </c>
    </row>
    <row r="172" spans="16:17" x14ac:dyDescent="0.3">
      <c r="P172" s="126">
        <f t="shared" si="2"/>
        <v>44366</v>
      </c>
      <c r="Q172" s="118">
        <v>170</v>
      </c>
    </row>
    <row r="173" spans="16:17" x14ac:dyDescent="0.3">
      <c r="P173" s="126">
        <f t="shared" si="2"/>
        <v>44367</v>
      </c>
      <c r="Q173" s="118">
        <v>171</v>
      </c>
    </row>
    <row r="174" spans="16:17" x14ac:dyDescent="0.3">
      <c r="P174" s="126">
        <f t="shared" si="2"/>
        <v>44368</v>
      </c>
      <c r="Q174" s="118">
        <v>172</v>
      </c>
    </row>
    <row r="175" spans="16:17" x14ac:dyDescent="0.3">
      <c r="P175" s="126">
        <f t="shared" si="2"/>
        <v>44369</v>
      </c>
      <c r="Q175" s="118">
        <v>173</v>
      </c>
    </row>
    <row r="176" spans="16:17" x14ac:dyDescent="0.3">
      <c r="P176" s="126">
        <f t="shared" si="2"/>
        <v>44370</v>
      </c>
      <c r="Q176" s="118">
        <v>174</v>
      </c>
    </row>
    <row r="177" spans="16:17" x14ac:dyDescent="0.3">
      <c r="P177" s="126">
        <f t="shared" si="2"/>
        <v>44371</v>
      </c>
      <c r="Q177" s="118">
        <v>175</v>
      </c>
    </row>
    <row r="178" spans="16:17" x14ac:dyDescent="0.3">
      <c r="P178" s="126">
        <f t="shared" si="2"/>
        <v>44372</v>
      </c>
      <c r="Q178" s="118">
        <v>176</v>
      </c>
    </row>
    <row r="179" spans="16:17" x14ac:dyDescent="0.3">
      <c r="P179" s="126">
        <f t="shared" si="2"/>
        <v>44373</v>
      </c>
      <c r="Q179" s="118">
        <v>177</v>
      </c>
    </row>
    <row r="180" spans="16:17" x14ac:dyDescent="0.3">
      <c r="P180" s="126">
        <f t="shared" si="2"/>
        <v>44374</v>
      </c>
      <c r="Q180" s="118">
        <v>178</v>
      </c>
    </row>
    <row r="181" spans="16:17" x14ac:dyDescent="0.3">
      <c r="P181" s="126">
        <f t="shared" si="2"/>
        <v>44375</v>
      </c>
      <c r="Q181" s="118">
        <v>179</v>
      </c>
    </row>
    <row r="182" spans="16:17" x14ac:dyDescent="0.3">
      <c r="P182" s="126">
        <f t="shared" si="2"/>
        <v>44376</v>
      </c>
      <c r="Q182" s="118">
        <v>180</v>
      </c>
    </row>
    <row r="183" spans="16:17" x14ac:dyDescent="0.3">
      <c r="P183" s="126">
        <f t="shared" si="2"/>
        <v>44377</v>
      </c>
      <c r="Q183" s="118">
        <v>181</v>
      </c>
    </row>
    <row r="184" spans="16:17" x14ac:dyDescent="0.3">
      <c r="P184" s="126">
        <f t="shared" si="2"/>
        <v>44378</v>
      </c>
      <c r="Q184" s="118">
        <v>182</v>
      </c>
    </row>
    <row r="185" spans="16:17" x14ac:dyDescent="0.3">
      <c r="P185" s="126">
        <f t="shared" si="2"/>
        <v>44379</v>
      </c>
      <c r="Q185" s="118">
        <v>183</v>
      </c>
    </row>
    <row r="186" spans="16:17" x14ac:dyDescent="0.3">
      <c r="P186" s="126">
        <f t="shared" si="2"/>
        <v>44380</v>
      </c>
      <c r="Q186" s="118">
        <v>184</v>
      </c>
    </row>
    <row r="187" spans="16:17" x14ac:dyDescent="0.3">
      <c r="P187" s="126">
        <f t="shared" si="2"/>
        <v>44381</v>
      </c>
      <c r="Q187" s="118">
        <v>185</v>
      </c>
    </row>
    <row r="188" spans="16:17" x14ac:dyDescent="0.3">
      <c r="P188" s="126">
        <f t="shared" si="2"/>
        <v>44382</v>
      </c>
      <c r="Q188" s="118">
        <v>186</v>
      </c>
    </row>
    <row r="189" spans="16:17" x14ac:dyDescent="0.3">
      <c r="P189" s="126">
        <f t="shared" si="2"/>
        <v>44383</v>
      </c>
      <c r="Q189" s="118">
        <v>187</v>
      </c>
    </row>
    <row r="190" spans="16:17" x14ac:dyDescent="0.3">
      <c r="P190" s="126">
        <f t="shared" si="2"/>
        <v>44384</v>
      </c>
      <c r="Q190" s="118">
        <v>188</v>
      </c>
    </row>
    <row r="191" spans="16:17" x14ac:dyDescent="0.3">
      <c r="P191" s="126">
        <f t="shared" si="2"/>
        <v>44385</v>
      </c>
      <c r="Q191" s="118">
        <v>189</v>
      </c>
    </row>
    <row r="192" spans="16:17" x14ac:dyDescent="0.3">
      <c r="P192" s="126">
        <f t="shared" si="2"/>
        <v>44386</v>
      </c>
      <c r="Q192" s="118">
        <v>190</v>
      </c>
    </row>
    <row r="193" spans="16:17" x14ac:dyDescent="0.3">
      <c r="P193" s="126">
        <f t="shared" si="2"/>
        <v>44387</v>
      </c>
      <c r="Q193" s="118">
        <v>191</v>
      </c>
    </row>
    <row r="194" spans="16:17" x14ac:dyDescent="0.3">
      <c r="P194" s="126">
        <f t="shared" si="2"/>
        <v>44388</v>
      </c>
      <c r="Q194" s="118">
        <v>192</v>
      </c>
    </row>
    <row r="195" spans="16:17" x14ac:dyDescent="0.3">
      <c r="P195" s="126">
        <f t="shared" si="2"/>
        <v>44389</v>
      </c>
      <c r="Q195" s="118">
        <v>193</v>
      </c>
    </row>
    <row r="196" spans="16:17" x14ac:dyDescent="0.3">
      <c r="P196" s="126">
        <f t="shared" si="2"/>
        <v>44390</v>
      </c>
      <c r="Q196" s="118">
        <v>194</v>
      </c>
    </row>
    <row r="197" spans="16:17" x14ac:dyDescent="0.3">
      <c r="P197" s="126">
        <f t="shared" ref="P197:P255" si="3">P196+1</f>
        <v>44391</v>
      </c>
      <c r="Q197" s="118">
        <v>195</v>
      </c>
    </row>
    <row r="198" spans="16:17" x14ac:dyDescent="0.3">
      <c r="P198" s="126">
        <f t="shared" si="3"/>
        <v>44392</v>
      </c>
      <c r="Q198" s="118">
        <v>196</v>
      </c>
    </row>
    <row r="199" spans="16:17" x14ac:dyDescent="0.3">
      <c r="P199" s="126">
        <f t="shared" si="3"/>
        <v>44393</v>
      </c>
      <c r="Q199" s="118">
        <v>197</v>
      </c>
    </row>
    <row r="200" spans="16:17" x14ac:dyDescent="0.3">
      <c r="P200" s="126">
        <f t="shared" si="3"/>
        <v>44394</v>
      </c>
      <c r="Q200" s="118">
        <v>198</v>
      </c>
    </row>
    <row r="201" spans="16:17" x14ac:dyDescent="0.3">
      <c r="P201" s="126">
        <f t="shared" si="3"/>
        <v>44395</v>
      </c>
      <c r="Q201" s="118">
        <v>199</v>
      </c>
    </row>
    <row r="202" spans="16:17" x14ac:dyDescent="0.3">
      <c r="P202" s="126">
        <f t="shared" si="3"/>
        <v>44396</v>
      </c>
      <c r="Q202" s="118">
        <v>200</v>
      </c>
    </row>
    <row r="203" spans="16:17" x14ac:dyDescent="0.3">
      <c r="P203" s="126">
        <f t="shared" si="3"/>
        <v>44397</v>
      </c>
      <c r="Q203" s="118">
        <v>201</v>
      </c>
    </row>
    <row r="204" spans="16:17" x14ac:dyDescent="0.3">
      <c r="P204" s="126">
        <f t="shared" si="3"/>
        <v>44398</v>
      </c>
      <c r="Q204" s="118">
        <v>202</v>
      </c>
    </row>
    <row r="205" spans="16:17" x14ac:dyDescent="0.3">
      <c r="P205" s="126">
        <f t="shared" si="3"/>
        <v>44399</v>
      </c>
      <c r="Q205" s="118">
        <v>203</v>
      </c>
    </row>
    <row r="206" spans="16:17" x14ac:dyDescent="0.3">
      <c r="P206" s="126">
        <f t="shared" si="3"/>
        <v>44400</v>
      </c>
      <c r="Q206" s="118">
        <v>204</v>
      </c>
    </row>
    <row r="207" spans="16:17" x14ac:dyDescent="0.3">
      <c r="P207" s="126">
        <f t="shared" si="3"/>
        <v>44401</v>
      </c>
      <c r="Q207" s="118">
        <v>205</v>
      </c>
    </row>
    <row r="208" spans="16:17" x14ac:dyDescent="0.3">
      <c r="P208" s="126">
        <f t="shared" si="3"/>
        <v>44402</v>
      </c>
      <c r="Q208" s="118">
        <v>206</v>
      </c>
    </row>
    <row r="209" spans="16:17" x14ac:dyDescent="0.3">
      <c r="P209" s="126">
        <f t="shared" si="3"/>
        <v>44403</v>
      </c>
      <c r="Q209" s="118">
        <v>207</v>
      </c>
    </row>
    <row r="210" spans="16:17" x14ac:dyDescent="0.3">
      <c r="P210" s="126">
        <f t="shared" si="3"/>
        <v>44404</v>
      </c>
      <c r="Q210" s="118">
        <v>208</v>
      </c>
    </row>
    <row r="211" spans="16:17" x14ac:dyDescent="0.3">
      <c r="P211" s="126">
        <f t="shared" si="3"/>
        <v>44405</v>
      </c>
      <c r="Q211" s="118">
        <v>209</v>
      </c>
    </row>
    <row r="212" spans="16:17" x14ac:dyDescent="0.3">
      <c r="P212" s="126">
        <f t="shared" si="3"/>
        <v>44406</v>
      </c>
      <c r="Q212" s="118">
        <v>210</v>
      </c>
    </row>
    <row r="213" spans="16:17" x14ac:dyDescent="0.3">
      <c r="P213" s="126">
        <f t="shared" si="3"/>
        <v>44407</v>
      </c>
      <c r="Q213" s="118">
        <v>211</v>
      </c>
    </row>
    <row r="214" spans="16:17" x14ac:dyDescent="0.3">
      <c r="P214" s="126">
        <f t="shared" si="3"/>
        <v>44408</v>
      </c>
      <c r="Q214" s="118">
        <v>212</v>
      </c>
    </row>
    <row r="215" spans="16:17" x14ac:dyDescent="0.3">
      <c r="P215" s="126">
        <f t="shared" si="3"/>
        <v>44409</v>
      </c>
      <c r="Q215" s="118">
        <v>213</v>
      </c>
    </row>
    <row r="216" spans="16:17" x14ac:dyDescent="0.3">
      <c r="P216" s="126">
        <f t="shared" si="3"/>
        <v>44410</v>
      </c>
      <c r="Q216" s="118">
        <v>214</v>
      </c>
    </row>
    <row r="217" spans="16:17" x14ac:dyDescent="0.3">
      <c r="P217" s="126">
        <f t="shared" si="3"/>
        <v>44411</v>
      </c>
      <c r="Q217" s="118">
        <v>215</v>
      </c>
    </row>
    <row r="218" spans="16:17" x14ac:dyDescent="0.3">
      <c r="P218" s="126">
        <f t="shared" si="3"/>
        <v>44412</v>
      </c>
      <c r="Q218" s="118">
        <v>216</v>
      </c>
    </row>
    <row r="219" spans="16:17" x14ac:dyDescent="0.3">
      <c r="P219" s="126">
        <f t="shared" si="3"/>
        <v>44413</v>
      </c>
      <c r="Q219" s="118">
        <v>217</v>
      </c>
    </row>
    <row r="220" spans="16:17" x14ac:dyDescent="0.3">
      <c r="P220" s="126">
        <f t="shared" si="3"/>
        <v>44414</v>
      </c>
      <c r="Q220" s="118">
        <v>218</v>
      </c>
    </row>
    <row r="221" spans="16:17" x14ac:dyDescent="0.3">
      <c r="P221" s="126">
        <f t="shared" si="3"/>
        <v>44415</v>
      </c>
      <c r="Q221" s="118">
        <v>219</v>
      </c>
    </row>
    <row r="222" spans="16:17" x14ac:dyDescent="0.3">
      <c r="P222" s="126">
        <f t="shared" si="3"/>
        <v>44416</v>
      </c>
      <c r="Q222" s="118">
        <v>220</v>
      </c>
    </row>
    <row r="223" spans="16:17" x14ac:dyDescent="0.3">
      <c r="P223" s="126">
        <f t="shared" si="3"/>
        <v>44417</v>
      </c>
      <c r="Q223" s="118">
        <v>221</v>
      </c>
    </row>
    <row r="224" spans="16:17" x14ac:dyDescent="0.3">
      <c r="P224" s="126">
        <f t="shared" si="3"/>
        <v>44418</v>
      </c>
      <c r="Q224" s="118">
        <v>222</v>
      </c>
    </row>
    <row r="225" spans="16:17" x14ac:dyDescent="0.3">
      <c r="P225" s="126">
        <f t="shared" si="3"/>
        <v>44419</v>
      </c>
      <c r="Q225" s="118">
        <v>223</v>
      </c>
    </row>
    <row r="226" spans="16:17" x14ac:dyDescent="0.3">
      <c r="P226" s="126">
        <f t="shared" si="3"/>
        <v>44420</v>
      </c>
      <c r="Q226" s="118">
        <v>224</v>
      </c>
    </row>
    <row r="227" spans="16:17" x14ac:dyDescent="0.3">
      <c r="P227" s="126">
        <f t="shared" si="3"/>
        <v>44421</v>
      </c>
      <c r="Q227" s="118">
        <v>225</v>
      </c>
    </row>
    <row r="228" spans="16:17" x14ac:dyDescent="0.3">
      <c r="P228" s="126">
        <f t="shared" si="3"/>
        <v>44422</v>
      </c>
      <c r="Q228" s="118">
        <v>226</v>
      </c>
    </row>
    <row r="229" spans="16:17" x14ac:dyDescent="0.3">
      <c r="P229" s="126">
        <f t="shared" si="3"/>
        <v>44423</v>
      </c>
      <c r="Q229" s="118">
        <v>227</v>
      </c>
    </row>
    <row r="230" spans="16:17" x14ac:dyDescent="0.3">
      <c r="P230" s="126">
        <f t="shared" si="3"/>
        <v>44424</v>
      </c>
      <c r="Q230" s="118">
        <v>228</v>
      </c>
    </row>
    <row r="231" spans="16:17" x14ac:dyDescent="0.3">
      <c r="P231" s="126">
        <f t="shared" si="3"/>
        <v>44425</v>
      </c>
      <c r="Q231" s="118">
        <v>229</v>
      </c>
    </row>
    <row r="232" spans="16:17" x14ac:dyDescent="0.3">
      <c r="P232" s="126">
        <f t="shared" si="3"/>
        <v>44426</v>
      </c>
      <c r="Q232" s="118">
        <v>230</v>
      </c>
    </row>
    <row r="233" spans="16:17" x14ac:dyDescent="0.3">
      <c r="P233" s="126">
        <f t="shared" si="3"/>
        <v>44427</v>
      </c>
      <c r="Q233" s="118">
        <v>231</v>
      </c>
    </row>
    <row r="234" spans="16:17" x14ac:dyDescent="0.3">
      <c r="P234" s="126">
        <f t="shared" si="3"/>
        <v>44428</v>
      </c>
      <c r="Q234" s="118">
        <v>232</v>
      </c>
    </row>
    <row r="235" spans="16:17" x14ac:dyDescent="0.3">
      <c r="P235" s="126">
        <f t="shared" si="3"/>
        <v>44429</v>
      </c>
      <c r="Q235" s="118">
        <v>233</v>
      </c>
    </row>
    <row r="236" spans="16:17" x14ac:dyDescent="0.3">
      <c r="P236" s="126">
        <f t="shared" si="3"/>
        <v>44430</v>
      </c>
      <c r="Q236" s="118">
        <v>234</v>
      </c>
    </row>
    <row r="237" spans="16:17" x14ac:dyDescent="0.3">
      <c r="P237" s="126">
        <f t="shared" si="3"/>
        <v>44431</v>
      </c>
      <c r="Q237" s="118">
        <v>235</v>
      </c>
    </row>
    <row r="238" spans="16:17" x14ac:dyDescent="0.3">
      <c r="P238" s="126">
        <f t="shared" si="3"/>
        <v>44432</v>
      </c>
      <c r="Q238" s="118">
        <v>236</v>
      </c>
    </row>
    <row r="239" spans="16:17" x14ac:dyDescent="0.3">
      <c r="P239" s="126">
        <f t="shared" si="3"/>
        <v>44433</v>
      </c>
      <c r="Q239" s="118">
        <v>237</v>
      </c>
    </row>
    <row r="240" spans="16:17" x14ac:dyDescent="0.3">
      <c r="P240" s="126">
        <f t="shared" si="3"/>
        <v>44434</v>
      </c>
      <c r="Q240" s="118">
        <v>238</v>
      </c>
    </row>
    <row r="241" spans="16:17" x14ac:dyDescent="0.3">
      <c r="P241" s="126">
        <f t="shared" si="3"/>
        <v>44435</v>
      </c>
      <c r="Q241" s="118">
        <v>239</v>
      </c>
    </row>
    <row r="242" spans="16:17" x14ac:dyDescent="0.3">
      <c r="P242" s="126">
        <f t="shared" si="3"/>
        <v>44436</v>
      </c>
      <c r="Q242" s="118">
        <v>240</v>
      </c>
    </row>
    <row r="243" spans="16:17" x14ac:dyDescent="0.3">
      <c r="P243" s="126">
        <f t="shared" si="3"/>
        <v>44437</v>
      </c>
      <c r="Q243" s="118">
        <v>241</v>
      </c>
    </row>
    <row r="244" spans="16:17" x14ac:dyDescent="0.3">
      <c r="P244" s="126">
        <f t="shared" si="3"/>
        <v>44438</v>
      </c>
      <c r="Q244" s="118">
        <v>242</v>
      </c>
    </row>
    <row r="245" spans="16:17" x14ac:dyDescent="0.3">
      <c r="P245" s="126">
        <f t="shared" si="3"/>
        <v>44439</v>
      </c>
      <c r="Q245" s="118">
        <v>243</v>
      </c>
    </row>
    <row r="246" spans="16:17" x14ac:dyDescent="0.3">
      <c r="P246" s="126">
        <f t="shared" si="3"/>
        <v>44440</v>
      </c>
      <c r="Q246" s="118">
        <v>244</v>
      </c>
    </row>
    <row r="247" spans="16:17" x14ac:dyDescent="0.3">
      <c r="P247" s="126">
        <f t="shared" si="3"/>
        <v>44441</v>
      </c>
      <c r="Q247" s="118">
        <v>245</v>
      </c>
    </row>
    <row r="248" spans="16:17" x14ac:dyDescent="0.3">
      <c r="P248" s="126">
        <f t="shared" si="3"/>
        <v>44442</v>
      </c>
      <c r="Q248" s="118">
        <v>246</v>
      </c>
    </row>
    <row r="249" spans="16:17" x14ac:dyDescent="0.3">
      <c r="P249" s="126">
        <f t="shared" si="3"/>
        <v>44443</v>
      </c>
      <c r="Q249" s="118">
        <v>247</v>
      </c>
    </row>
    <row r="250" spans="16:17" x14ac:dyDescent="0.3">
      <c r="P250" s="126">
        <f t="shared" si="3"/>
        <v>44444</v>
      </c>
      <c r="Q250" s="118">
        <v>248</v>
      </c>
    </row>
    <row r="251" spans="16:17" x14ac:dyDescent="0.3">
      <c r="P251" s="126">
        <f t="shared" si="3"/>
        <v>44445</v>
      </c>
      <c r="Q251" s="118">
        <v>249</v>
      </c>
    </row>
    <row r="252" spans="16:17" x14ac:dyDescent="0.3">
      <c r="P252" s="126">
        <f t="shared" si="3"/>
        <v>44446</v>
      </c>
      <c r="Q252" s="118">
        <v>250</v>
      </c>
    </row>
    <row r="253" spans="16:17" x14ac:dyDescent="0.3">
      <c r="P253" s="126">
        <f t="shared" si="3"/>
        <v>44447</v>
      </c>
      <c r="Q253" s="118">
        <v>251</v>
      </c>
    </row>
    <row r="254" spans="16:17" x14ac:dyDescent="0.3">
      <c r="P254" s="126">
        <f t="shared" si="3"/>
        <v>44448</v>
      </c>
      <c r="Q254" s="118">
        <v>252</v>
      </c>
    </row>
    <row r="255" spans="16:17" x14ac:dyDescent="0.3">
      <c r="P255" s="126">
        <f t="shared" si="3"/>
        <v>44449</v>
      </c>
      <c r="Q255" s="118">
        <v>253</v>
      </c>
    </row>
  </sheetData>
  <sheetProtection sheet="1" objects="1" scenarios="1"/>
  <mergeCells count="1">
    <mergeCell ref="B1:C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4577" r:id="rId3" name="Drop Down 1">
              <controlPr defaultSize="0" autoLine="0" autoPict="0">
                <anchor moveWithCells="1">
                  <from>
                    <xdr:col>0</xdr:col>
                    <xdr:colOff>0</xdr:colOff>
                    <xdr:row>31</xdr:row>
                    <xdr:rowOff>0</xdr:rowOff>
                  </from>
                  <to>
                    <xdr:col>1</xdr:col>
                    <xdr:colOff>495300</xdr:colOff>
                    <xdr:row>32</xdr:row>
                    <xdr:rowOff>15240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Y57"/>
  <sheetViews>
    <sheetView workbookViewId="0"/>
  </sheetViews>
  <sheetFormatPr defaultRowHeight="14.4" x14ac:dyDescent="0.3"/>
  <cols>
    <col min="1" max="1" width="23.33203125" customWidth="1"/>
    <col min="3" max="3" width="18" customWidth="1"/>
    <col min="5" max="5" width="13.109375" customWidth="1"/>
    <col min="13" max="13" width="16.44140625" customWidth="1"/>
    <col min="22" max="22" width="13.88671875" customWidth="1"/>
    <col min="23" max="23" width="14.109375" customWidth="1"/>
    <col min="24" max="24" width="16.44140625" customWidth="1"/>
  </cols>
  <sheetData>
    <row r="1" spans="1:25" x14ac:dyDescent="0.3">
      <c r="A1" t="s">
        <v>135</v>
      </c>
    </row>
    <row r="2" spans="1:25" x14ac:dyDescent="0.3">
      <c r="A2" s="53" t="s">
        <v>68</v>
      </c>
      <c r="H2" s="53" t="s">
        <v>69</v>
      </c>
      <c r="I2" s="53"/>
      <c r="J2" s="53"/>
      <c r="K2" s="53"/>
      <c r="L2" s="53"/>
      <c r="M2" s="53"/>
      <c r="N2" s="53"/>
      <c r="O2" s="53"/>
      <c r="P2" s="53"/>
      <c r="Q2" s="53"/>
    </row>
    <row r="3" spans="1:25" x14ac:dyDescent="0.3">
      <c r="A3" s="2" t="s">
        <v>57</v>
      </c>
      <c r="B3" s="2" t="s">
        <v>30</v>
      </c>
      <c r="C3" s="2" t="s">
        <v>30</v>
      </c>
      <c r="D3" s="2"/>
      <c r="E3" s="2" t="s">
        <v>186</v>
      </c>
      <c r="F3" s="2" t="s">
        <v>40</v>
      </c>
      <c r="G3" s="2" t="s">
        <v>40</v>
      </c>
      <c r="N3" t="s">
        <v>200</v>
      </c>
      <c r="R3" t="s">
        <v>134</v>
      </c>
    </row>
    <row r="4" spans="1:25" x14ac:dyDescent="0.3">
      <c r="A4" s="9" t="s">
        <v>58</v>
      </c>
      <c r="B4" s="9" t="s">
        <v>48</v>
      </c>
      <c r="C4" s="9" t="s">
        <v>22</v>
      </c>
      <c r="D4" s="9" t="s">
        <v>39</v>
      </c>
      <c r="E4" s="9" t="s">
        <v>39</v>
      </c>
      <c r="F4" s="9" t="s">
        <v>41</v>
      </c>
      <c r="G4" s="9" t="s">
        <v>36</v>
      </c>
      <c r="H4" s="9" t="s">
        <v>48</v>
      </c>
      <c r="I4" s="9" t="s">
        <v>22</v>
      </c>
      <c r="J4" s="9" t="s">
        <v>39</v>
      </c>
      <c r="K4" s="9" t="s">
        <v>41</v>
      </c>
      <c r="L4" s="12"/>
      <c r="M4" s="12" t="s">
        <v>59</v>
      </c>
      <c r="N4" s="12" t="s">
        <v>193</v>
      </c>
      <c r="O4" s="12" t="s">
        <v>194</v>
      </c>
      <c r="P4" s="12" t="s">
        <v>195</v>
      </c>
      <c r="Q4" s="12" t="s">
        <v>196</v>
      </c>
      <c r="R4" t="s">
        <v>119</v>
      </c>
      <c r="U4" t="s">
        <v>124</v>
      </c>
      <c r="V4" t="s">
        <v>125</v>
      </c>
      <c r="W4" t="s">
        <v>131</v>
      </c>
      <c r="X4" t="s">
        <v>127</v>
      </c>
    </row>
    <row r="5" spans="1:25" x14ac:dyDescent="0.3">
      <c r="A5" s="50" t="str">
        <f>'Terms - Titres'!N25</f>
        <v>IPI (Indice de propagation initiale)</v>
      </c>
      <c r="B5" s="49">
        <v>80</v>
      </c>
      <c r="C5" s="7">
        <v>0</v>
      </c>
      <c r="D5" s="7">
        <v>70</v>
      </c>
      <c r="E5" s="5" t="str">
        <f t="shared" ref="E5:E35" si="0">IF($M$5=2, CONCATENATE($M$12, D5), "")</f>
        <v>70</v>
      </c>
      <c r="F5" s="5">
        <v>0.5</v>
      </c>
      <c r="G5" s="71">
        <v>0.5</v>
      </c>
      <c r="H5" s="14">
        <v>21</v>
      </c>
      <c r="I5" s="8">
        <v>15</v>
      </c>
      <c r="J5" s="45">
        <v>12</v>
      </c>
      <c r="K5" s="21">
        <v>13</v>
      </c>
      <c r="L5" s="12"/>
      <c r="M5" s="11">
        <v>2</v>
      </c>
      <c r="N5" s="29" t="str">
        <f>IF('Graph-outputs'!$C$2=TRUE, Settings!A9, "")</f>
        <v>C-1</v>
      </c>
      <c r="O5" s="29" t="str">
        <f>IF('Graph-outputs'!$AK$2=TRUE, Settings!A9, "")</f>
        <v>C-1</v>
      </c>
      <c r="P5" s="29" t="str">
        <f>IF('Graph-outputs'!$BS$2=TRUE, Settings!A9, "")</f>
        <v>C-1</v>
      </c>
      <c r="Q5" s="29" t="str">
        <f>IF('Graph-outputs'!$DA$2=TRUE, Settings!A9, "")</f>
        <v/>
      </c>
      <c r="R5" s="69" t="s">
        <v>120</v>
      </c>
      <c r="S5" s="70">
        <v>11.02</v>
      </c>
      <c r="U5" s="47">
        <v>0.01</v>
      </c>
      <c r="V5" s="78">
        <v>13</v>
      </c>
      <c r="W5" s="21">
        <v>18</v>
      </c>
      <c r="X5" s="48">
        <f>147.2*(101-$J$6)/(59.5+$J$6)</f>
        <v>11.361073825503356</v>
      </c>
    </row>
    <row r="6" spans="1:25" x14ac:dyDescent="0.3">
      <c r="A6" s="50" t="str">
        <f>'Terms - Titres'!N26</f>
        <v>Vitesse du vent (km/h)</v>
      </c>
      <c r="B6" s="17">
        <v>81</v>
      </c>
      <c r="C6" s="5">
        <v>5</v>
      </c>
      <c r="D6" s="5">
        <v>75</v>
      </c>
      <c r="E6" s="5" t="str">
        <f t="shared" si="0"/>
        <v>75</v>
      </c>
      <c r="F6" s="5">
        <v>0.75</v>
      </c>
      <c r="G6" s="72">
        <v>1</v>
      </c>
      <c r="H6" s="15">
        <f>79+H5</f>
        <v>100</v>
      </c>
      <c r="I6" s="6">
        <f>INDEX(C5:C46, I5)</f>
        <v>70</v>
      </c>
      <c r="J6" s="46">
        <f>INDEX(Settings!$D$5:$D$44, J5)</f>
        <v>89.5</v>
      </c>
      <c r="K6" s="6">
        <f>INDEX(Settings!$F$5:$F$43, K5)</f>
        <v>3.5</v>
      </c>
      <c r="L6" s="3"/>
      <c r="N6" s="29" t="str">
        <f>IF('Graph-outputs'!$C$2=TRUE, Settings!A10, "")</f>
        <v>C-2</v>
      </c>
      <c r="O6" s="29" t="str">
        <f>IF('Graph-outputs'!$AK$2=TRUE, Settings!A10, "")</f>
        <v>C-2</v>
      </c>
      <c r="P6" s="29" t="str">
        <f>IF('Graph-outputs'!$BS$2=TRUE, Settings!A10, "")</f>
        <v>C-2</v>
      </c>
      <c r="Q6" s="29" t="str">
        <f>IF('Graph-outputs'!$DA$2=TRUE, Settings!A10, "")</f>
        <v/>
      </c>
      <c r="R6" s="69" t="s">
        <v>121</v>
      </c>
      <c r="S6" s="70">
        <v>0.9</v>
      </c>
      <c r="U6" s="47">
        <v>0.02</v>
      </c>
      <c r="V6" s="15">
        <f>V5*U5</f>
        <v>0.13</v>
      </c>
      <c r="W6" s="6">
        <f>W5*G5</f>
        <v>9</v>
      </c>
      <c r="X6" s="47">
        <f>ROUND(X5, 1)</f>
        <v>11.4</v>
      </c>
      <c r="Y6" t="s">
        <v>133</v>
      </c>
    </row>
    <row r="7" spans="1:25" x14ac:dyDescent="0.3">
      <c r="B7" s="17">
        <v>82</v>
      </c>
      <c r="C7" s="5">
        <v>10</v>
      </c>
      <c r="D7" s="5">
        <v>80</v>
      </c>
      <c r="E7" s="5" t="str">
        <f t="shared" si="0"/>
        <v>80</v>
      </c>
      <c r="F7" s="5">
        <v>1</v>
      </c>
      <c r="G7" s="71">
        <v>1.5</v>
      </c>
      <c r="M7" t="s">
        <v>128</v>
      </c>
      <c r="N7" s="29" t="str">
        <f>IF('Graph-outputs'!$C$2=TRUE, Settings!A11, "")</f>
        <v>C-3</v>
      </c>
      <c r="O7" s="29" t="str">
        <f>IF('Graph-outputs'!$AK$2=TRUE, Settings!A11, "")</f>
        <v>C-3</v>
      </c>
      <c r="P7" s="29" t="str">
        <f>IF('Graph-outputs'!$BS$2=TRUE, Settings!A11, "")</f>
        <v>C-3</v>
      </c>
      <c r="Q7" s="29" t="str">
        <f>IF('Graph-outputs'!$DA$2=TRUE, Settings!A11, "")</f>
        <v/>
      </c>
      <c r="R7" s="69" t="s">
        <v>122</v>
      </c>
      <c r="S7" s="70">
        <v>0.19</v>
      </c>
      <c r="U7" s="47">
        <v>0.03</v>
      </c>
    </row>
    <row r="8" spans="1:25" x14ac:dyDescent="0.3">
      <c r="A8" t="s">
        <v>197</v>
      </c>
      <c r="B8" s="16">
        <v>83</v>
      </c>
      <c r="C8" s="5">
        <v>15</v>
      </c>
      <c r="D8" s="5">
        <v>82</v>
      </c>
      <c r="E8" s="5" t="str">
        <f t="shared" si="0"/>
        <v>82</v>
      </c>
      <c r="F8" s="5">
        <v>1.25</v>
      </c>
      <c r="G8" s="72">
        <v>2</v>
      </c>
      <c r="M8" t="s">
        <v>129</v>
      </c>
      <c r="N8" s="29" t="str">
        <f>IF('Graph-outputs'!$C$2=TRUE, Settings!A12, "")</f>
        <v>C-4</v>
      </c>
      <c r="O8" s="29" t="str">
        <f>IF('Graph-outputs'!$AK$2=TRUE, Settings!A12, "")</f>
        <v>C-4</v>
      </c>
      <c r="P8" s="29" t="str">
        <f>IF('Graph-outputs'!$BS$2=TRUE, Settings!A12, "")</f>
        <v>C-4</v>
      </c>
      <c r="Q8" s="29" t="str">
        <f>IF('Graph-outputs'!$DA$2=TRUE, Settings!A12, "")</f>
        <v/>
      </c>
      <c r="R8" s="69" t="s">
        <v>123</v>
      </c>
      <c r="S8" s="70">
        <v>0.17</v>
      </c>
      <c r="U8" s="47">
        <v>0.04</v>
      </c>
    </row>
    <row r="9" spans="1:25" x14ac:dyDescent="0.3">
      <c r="A9" s="29" t="s">
        <v>4</v>
      </c>
      <c r="B9" s="17">
        <v>84</v>
      </c>
      <c r="C9" s="5">
        <v>20</v>
      </c>
      <c r="D9" s="5">
        <v>84</v>
      </c>
      <c r="E9" s="5" t="str">
        <f t="shared" si="0"/>
        <v>84</v>
      </c>
      <c r="F9" s="5">
        <v>1.5</v>
      </c>
      <c r="G9" s="71">
        <v>2.5</v>
      </c>
      <c r="N9" s="29" t="str">
        <f>IF('Graph-outputs'!$C$2=TRUE, Settings!A13, "")</f>
        <v>C-5</v>
      </c>
      <c r="O9" s="29" t="str">
        <f>IF('Graph-outputs'!$AK$2=TRUE, Settings!A13, "")</f>
        <v>C-5</v>
      </c>
      <c r="P9" s="29" t="str">
        <f>IF('Graph-outputs'!$BS$2=TRUE, Settings!A13, "")</f>
        <v>C-5</v>
      </c>
      <c r="Q9" s="29" t="str">
        <f>IF('Graph-outputs'!$DA$2=TRUE, Settings!A13, "")</f>
        <v/>
      </c>
      <c r="U9" s="47">
        <v>0.05</v>
      </c>
    </row>
    <row r="10" spans="1:25" x14ac:dyDescent="0.3">
      <c r="A10" s="29" t="s">
        <v>5</v>
      </c>
      <c r="B10" s="17">
        <v>85</v>
      </c>
      <c r="C10" s="5">
        <v>25</v>
      </c>
      <c r="D10" s="5">
        <v>85</v>
      </c>
      <c r="E10" s="5" t="str">
        <f t="shared" si="0"/>
        <v>85</v>
      </c>
      <c r="F10" s="5">
        <v>1.75</v>
      </c>
      <c r="G10" s="72">
        <v>3</v>
      </c>
      <c r="M10" s="47" t="str">
        <f>IF(M5=1, $A$5, A6)</f>
        <v>Vitesse du vent (km/h)</v>
      </c>
      <c r="N10" s="29" t="str">
        <f>IF('Graph-outputs'!$C$2=TRUE, Settings!A14, "")</f>
        <v>C-6</v>
      </c>
      <c r="O10" s="29" t="str">
        <f>IF('Graph-outputs'!$AK$2=TRUE, Settings!A14, "")</f>
        <v>C-6</v>
      </c>
      <c r="P10" s="29" t="str">
        <f>IF('Graph-outputs'!$BS$2=TRUE, Settings!A14, "")</f>
        <v>C-6</v>
      </c>
      <c r="Q10" s="29" t="str">
        <f>IF('Graph-outputs'!$DA$2=TRUE, Settings!A14, "")</f>
        <v/>
      </c>
      <c r="U10" s="47">
        <v>0.06</v>
      </c>
    </row>
    <row r="11" spans="1:25" ht="15" thickBot="1" x14ac:dyDescent="0.35">
      <c r="A11" s="29" t="s">
        <v>6</v>
      </c>
      <c r="B11" s="16">
        <v>86</v>
      </c>
      <c r="C11" s="5">
        <v>30</v>
      </c>
      <c r="D11" s="5">
        <v>86</v>
      </c>
      <c r="E11" s="5" t="str">
        <f t="shared" si="0"/>
        <v>86</v>
      </c>
      <c r="F11" s="5">
        <v>2</v>
      </c>
      <c r="G11" s="71">
        <v>3.5</v>
      </c>
      <c r="M11" s="4"/>
      <c r="N11" s="29" t="str">
        <f>IF('Graph-outputs'!$C$2=TRUE, Settings!A15, "")</f>
        <v>C-7</v>
      </c>
      <c r="O11" s="29" t="str">
        <f>IF('Graph-outputs'!$AK$2=TRUE, Settings!A15, "")</f>
        <v>C-7</v>
      </c>
      <c r="P11" s="29" t="str">
        <f>IF('Graph-outputs'!$BS$2=TRUE, Settings!A15, "")</f>
        <v>C-7</v>
      </c>
      <c r="Q11" s="29" t="str">
        <f>IF('Graph-outputs'!$DA$2=TRUE, Settings!A15, "")</f>
        <v/>
      </c>
      <c r="U11" s="47">
        <v>7.0000000000000007E-2</v>
      </c>
    </row>
    <row r="12" spans="1:25" ht="15" thickBot="1" x14ac:dyDescent="0.35">
      <c r="A12" s="29" t="s">
        <v>7</v>
      </c>
      <c r="B12" s="17">
        <v>87</v>
      </c>
      <c r="C12" s="5">
        <v>35</v>
      </c>
      <c r="D12" s="5">
        <v>87</v>
      </c>
      <c r="E12" s="5" t="str">
        <f t="shared" si="0"/>
        <v>87</v>
      </c>
      <c r="F12" s="5">
        <v>2.25</v>
      </c>
      <c r="G12" s="72">
        <v>4</v>
      </c>
      <c r="L12" t="s">
        <v>165</v>
      </c>
      <c r="M12" s="129"/>
      <c r="N12" s="29" t="str">
        <f>IF('Graph-outputs'!$C$2=TRUE, Settings!A16, "")</f>
        <v>D-1</v>
      </c>
      <c r="O12" s="29" t="str">
        <f>IF('Graph-outputs'!$AK$2=TRUE, Settings!A16, "")</f>
        <v>D-1</v>
      </c>
      <c r="P12" s="29" t="str">
        <f>IF('Graph-outputs'!$BS$2=TRUE, Settings!A16, "")</f>
        <v>D-1</v>
      </c>
      <c r="Q12" s="29" t="str">
        <f>IF('Graph-outputs'!$DA$2=TRUE, Settings!A16, "")</f>
        <v/>
      </c>
      <c r="U12" s="47">
        <v>0.08</v>
      </c>
    </row>
    <row r="13" spans="1:25" x14ac:dyDescent="0.3">
      <c r="A13" s="29" t="s">
        <v>8</v>
      </c>
      <c r="B13" s="17">
        <v>88</v>
      </c>
      <c r="C13" s="5">
        <v>40</v>
      </c>
      <c r="D13" s="5">
        <v>88</v>
      </c>
      <c r="E13" s="5" t="str">
        <f t="shared" si="0"/>
        <v>88</v>
      </c>
      <c r="F13" s="5">
        <v>2.5</v>
      </c>
      <c r="G13" s="71">
        <v>4.5</v>
      </c>
      <c r="N13" s="29" t="str">
        <f>IF('Graph-outputs'!$C$2=TRUE, Settings!A17, "")</f>
        <v>D-2</v>
      </c>
      <c r="O13" s="29" t="str">
        <f>IF('Graph-outputs'!$AK$2=TRUE, Settings!A17, "")</f>
        <v>D-2</v>
      </c>
      <c r="P13" s="29" t="str">
        <f>IF('Graph-outputs'!$BS$2=TRUE, Settings!A17, "")</f>
        <v>D-2</v>
      </c>
      <c r="Q13" s="29" t="str">
        <f>IF('Graph-outputs'!$DA$2=TRUE, Settings!A17, "")</f>
        <v/>
      </c>
      <c r="U13" s="47">
        <v>0.09</v>
      </c>
    </row>
    <row r="14" spans="1:25" x14ac:dyDescent="0.3">
      <c r="A14" s="30" t="s">
        <v>52</v>
      </c>
      <c r="B14" s="16">
        <v>89</v>
      </c>
      <c r="C14" s="5">
        <v>45</v>
      </c>
      <c r="D14" s="5">
        <v>88.5</v>
      </c>
      <c r="E14" s="5" t="str">
        <f t="shared" si="0"/>
        <v>88.5</v>
      </c>
      <c r="F14" s="5">
        <v>2.75</v>
      </c>
      <c r="G14" s="72">
        <v>5</v>
      </c>
      <c r="N14" s="29" t="str">
        <f>IF('Graph-outputs'!$C$2=TRUE, Settings!A18, "")</f>
        <v>S-1</v>
      </c>
      <c r="O14" s="29" t="str">
        <f>IF('Graph-outputs'!$AK$2=TRUE, Settings!A18, "")</f>
        <v>S-1</v>
      </c>
      <c r="P14" s="29" t="str">
        <f>IF('Graph-outputs'!$BS$2=TRUE, Settings!A18, "")</f>
        <v>S-1</v>
      </c>
      <c r="Q14" s="29" t="str">
        <f>IF('Graph-outputs'!$DA$2=TRUE, Settings!A18, "")</f>
        <v/>
      </c>
      <c r="U14" s="47">
        <v>0.1</v>
      </c>
    </row>
    <row r="15" spans="1:25" x14ac:dyDescent="0.3">
      <c r="A15" s="28" t="s">
        <v>9</v>
      </c>
      <c r="B15" s="17">
        <v>90</v>
      </c>
      <c r="C15" s="5">
        <v>50</v>
      </c>
      <c r="D15" s="5">
        <v>89</v>
      </c>
      <c r="E15" s="5" t="str">
        <f t="shared" si="0"/>
        <v>89</v>
      </c>
      <c r="F15" s="5">
        <v>3</v>
      </c>
      <c r="G15" s="71">
        <v>5.5</v>
      </c>
      <c r="N15" s="29" t="str">
        <f>IF('Graph-outputs'!$C$2=TRUE, Settings!A19, "")</f>
        <v>S-2</v>
      </c>
      <c r="O15" s="29" t="str">
        <f>IF('Graph-outputs'!$AK$2=TRUE, Settings!A19, "")</f>
        <v>S-2</v>
      </c>
      <c r="P15" s="29" t="str">
        <f>IF('Graph-outputs'!$BS$2=TRUE, Settings!A19, "")</f>
        <v>S-2</v>
      </c>
      <c r="Q15" s="29" t="str">
        <f>IF('Graph-outputs'!$DA$2=TRUE, Settings!A19, "")</f>
        <v/>
      </c>
      <c r="U15" s="47">
        <v>0.11</v>
      </c>
    </row>
    <row r="16" spans="1:25" x14ac:dyDescent="0.3">
      <c r="A16" s="31" t="s">
        <v>10</v>
      </c>
      <c r="B16" s="17">
        <v>91</v>
      </c>
      <c r="C16" s="5">
        <v>55</v>
      </c>
      <c r="D16" s="5">
        <v>89.5</v>
      </c>
      <c r="E16" s="5" t="str">
        <f t="shared" si="0"/>
        <v>89.5</v>
      </c>
      <c r="F16" s="5">
        <v>3.25</v>
      </c>
      <c r="G16" s="72">
        <v>6</v>
      </c>
      <c r="N16" s="29" t="str">
        <f>IF('Graph-outputs'!$C$2=TRUE, Settings!A20, "")</f>
        <v>S-3</v>
      </c>
      <c r="O16" s="29" t="str">
        <f>IF('Graph-outputs'!$AK$2=TRUE, Settings!A20, "")</f>
        <v>S-3</v>
      </c>
      <c r="P16" s="29" t="str">
        <f>IF('Graph-outputs'!$BS$2=TRUE, Settings!A20, "")</f>
        <v>S-3</v>
      </c>
      <c r="Q16" s="29" t="str">
        <f>IF('Graph-outputs'!$DA$2=TRUE, Settings!A20, "")</f>
        <v/>
      </c>
      <c r="U16" s="47">
        <v>0.12</v>
      </c>
    </row>
    <row r="17" spans="1:21" x14ac:dyDescent="0.3">
      <c r="A17" s="31" t="s">
        <v>11</v>
      </c>
      <c r="B17" s="16">
        <v>92</v>
      </c>
      <c r="C17" s="5">
        <v>60</v>
      </c>
      <c r="D17" s="5">
        <v>90</v>
      </c>
      <c r="E17" s="5" t="str">
        <f t="shared" si="0"/>
        <v>90</v>
      </c>
      <c r="F17" s="5">
        <v>3.5</v>
      </c>
      <c r="G17" s="71">
        <v>7</v>
      </c>
      <c r="N17" s="29" t="str">
        <f>IF('Graph-outputs'!$C$2=TRUE, Settings!A21, "")</f>
        <v>O-1a</v>
      </c>
      <c r="O17" s="29" t="str">
        <f>IF('Graph-outputs'!$AK$2=TRUE, Settings!A21, "")</f>
        <v>O-1a</v>
      </c>
      <c r="P17" s="29" t="str">
        <f>IF('Graph-outputs'!$BS$2=TRUE, Settings!A21, "")</f>
        <v>O-1a</v>
      </c>
      <c r="Q17" s="29" t="str">
        <f>IF('Graph-outputs'!$DA$2=TRUE, Settings!A21, "")</f>
        <v/>
      </c>
      <c r="U17" s="47">
        <v>0.13</v>
      </c>
    </row>
    <row r="18" spans="1:21" x14ac:dyDescent="0.3">
      <c r="A18" s="32" t="s">
        <v>12</v>
      </c>
      <c r="B18" s="17">
        <v>93</v>
      </c>
      <c r="C18" s="5">
        <v>65</v>
      </c>
      <c r="D18" s="5">
        <v>90.5</v>
      </c>
      <c r="E18" s="5" t="str">
        <f t="shared" si="0"/>
        <v>90.5</v>
      </c>
      <c r="F18" s="5">
        <v>3.75</v>
      </c>
      <c r="G18" s="72">
        <v>8</v>
      </c>
      <c r="N18" s="29" t="str">
        <f>IF('Graph-outputs'!$C$2=TRUE, Settings!A22, "")</f>
        <v>O-1b</v>
      </c>
      <c r="O18" s="29" t="str">
        <f>IF('Graph-outputs'!$AK$2=TRUE, Settings!A22, "")</f>
        <v>O-1b</v>
      </c>
      <c r="P18" s="29" t="str">
        <f>IF('Graph-outputs'!$BS$2=TRUE, Settings!A22, "")</f>
        <v>O-1b</v>
      </c>
      <c r="Q18" s="29" t="str">
        <f>IF('Graph-outputs'!$DA$2=TRUE, Settings!A22, "")</f>
        <v/>
      </c>
      <c r="U18" s="47">
        <v>0.14000000000000001</v>
      </c>
    </row>
    <row r="19" spans="1:21" x14ac:dyDescent="0.3">
      <c r="A19" s="32" t="s">
        <v>13</v>
      </c>
      <c r="B19" s="17">
        <v>94</v>
      </c>
      <c r="C19" s="5">
        <v>70</v>
      </c>
      <c r="D19" s="5">
        <v>91</v>
      </c>
      <c r="E19" s="5" t="str">
        <f t="shared" si="0"/>
        <v>91</v>
      </c>
      <c r="F19" s="5">
        <v>4</v>
      </c>
      <c r="G19" s="71">
        <v>9</v>
      </c>
      <c r="N19" s="29" t="str">
        <f>IF('Graph-outputs'!$C$2=TRUE, Settings!A23, "")</f>
        <v>M-1</v>
      </c>
      <c r="O19" s="29" t="str">
        <f>IF('Graph-outputs'!$AK$2=TRUE, Settings!A23, "")</f>
        <v>M-1</v>
      </c>
      <c r="P19" s="29" t="str">
        <f>IF('Graph-outputs'!$BS$2=TRUE, Settings!A23, "")</f>
        <v>M-1</v>
      </c>
      <c r="Q19" s="29" t="str">
        <f>IF('Graph-outputs'!$DA$2=TRUE, Settings!A23, "")</f>
        <v/>
      </c>
      <c r="U19" s="47">
        <v>0.15</v>
      </c>
    </row>
    <row r="20" spans="1:21" x14ac:dyDescent="0.3">
      <c r="A20" s="32" t="s">
        <v>14</v>
      </c>
      <c r="B20" s="16">
        <v>95</v>
      </c>
      <c r="C20" s="5">
        <v>75</v>
      </c>
      <c r="D20" s="5">
        <v>91.5</v>
      </c>
      <c r="E20" s="5" t="str">
        <f t="shared" si="0"/>
        <v>91.5</v>
      </c>
      <c r="F20" s="5">
        <v>4.25</v>
      </c>
      <c r="G20" s="72">
        <v>10</v>
      </c>
      <c r="N20" s="29" t="str">
        <f>IF('Graph-outputs'!$C$2=TRUE, Settings!A24, "")</f>
        <v>M-2</v>
      </c>
      <c r="O20" s="29" t="str">
        <f>IF('Graph-outputs'!$AK$2=TRUE, Settings!A24, "")</f>
        <v>M-2</v>
      </c>
      <c r="P20" s="29" t="str">
        <f>IF('Graph-outputs'!$BS$2=TRUE, Settings!A24, "")</f>
        <v>M-2</v>
      </c>
      <c r="Q20" s="29" t="str">
        <f>IF('Graph-outputs'!$DA$2=TRUE, Settings!A24, "")</f>
        <v/>
      </c>
      <c r="U20" s="47">
        <v>0.16</v>
      </c>
    </row>
    <row r="21" spans="1:21" x14ac:dyDescent="0.3">
      <c r="A21" s="33" t="s">
        <v>20</v>
      </c>
      <c r="B21" s="17">
        <v>96</v>
      </c>
      <c r="C21" s="5">
        <v>80</v>
      </c>
      <c r="D21" s="5">
        <v>92</v>
      </c>
      <c r="E21" s="5" t="str">
        <f t="shared" si="0"/>
        <v>92</v>
      </c>
      <c r="F21" s="5">
        <v>4.5</v>
      </c>
      <c r="G21" s="71">
        <v>11</v>
      </c>
      <c r="N21" s="29" t="str">
        <f>IF('Graph-outputs'!$C$2=TRUE, Settings!A25, "")</f>
        <v>M-3</v>
      </c>
      <c r="O21" s="29" t="str">
        <f>IF('Graph-outputs'!$AK$2=TRUE, Settings!A25, "")</f>
        <v>M-3</v>
      </c>
      <c r="P21" s="29" t="str">
        <f>IF('Graph-outputs'!$BS$2=TRUE, Settings!A25, "")</f>
        <v>M-3</v>
      </c>
      <c r="Q21" s="29" t="str">
        <f>IF('Graph-outputs'!$DA$2=TRUE, Settings!A25, "")</f>
        <v/>
      </c>
      <c r="U21" s="47">
        <v>0.17</v>
      </c>
    </row>
    <row r="22" spans="1:21" x14ac:dyDescent="0.3">
      <c r="A22" s="33" t="s">
        <v>21</v>
      </c>
      <c r="B22" s="17">
        <v>97</v>
      </c>
      <c r="C22" s="5">
        <v>85</v>
      </c>
      <c r="D22" s="5">
        <v>92.5</v>
      </c>
      <c r="E22" s="5" t="str">
        <f t="shared" si="0"/>
        <v>92.5</v>
      </c>
      <c r="F22" s="5">
        <v>4.75</v>
      </c>
      <c r="G22" s="72">
        <v>12</v>
      </c>
      <c r="N22" s="29" t="str">
        <f>IF('Graph-outputs'!$C$2=TRUE, Settings!A26, "")</f>
        <v>M-4</v>
      </c>
      <c r="O22" s="29" t="str">
        <f>IF('Graph-outputs'!$AK$2=TRUE, Settings!A26, "")</f>
        <v>M-4</v>
      </c>
      <c r="P22" s="29" t="str">
        <f>IF('Graph-outputs'!$BS$2=TRUE, Settings!A26, "")</f>
        <v>M-4</v>
      </c>
      <c r="Q22" s="29" t="str">
        <f>IF('Graph-outputs'!$DA$2=TRUE, Settings!A26, "")</f>
        <v/>
      </c>
      <c r="U22" s="47">
        <v>0.18</v>
      </c>
    </row>
    <row r="23" spans="1:21" x14ac:dyDescent="0.3">
      <c r="A23" s="34" t="s">
        <v>42</v>
      </c>
      <c r="B23" s="16">
        <v>98</v>
      </c>
      <c r="C23" s="5">
        <v>90</v>
      </c>
      <c r="D23" s="5">
        <v>93</v>
      </c>
      <c r="E23" s="5" t="str">
        <f t="shared" si="0"/>
        <v>93</v>
      </c>
      <c r="F23" s="5">
        <v>5</v>
      </c>
      <c r="G23" s="71">
        <v>14</v>
      </c>
      <c r="O23" s="74"/>
      <c r="U23" s="47">
        <v>0.19</v>
      </c>
    </row>
    <row r="24" spans="1:21" x14ac:dyDescent="0.3">
      <c r="A24" s="34" t="s">
        <v>43</v>
      </c>
      <c r="B24" s="17">
        <v>99</v>
      </c>
      <c r="C24" s="5">
        <v>95</v>
      </c>
      <c r="D24" s="5">
        <v>93.5</v>
      </c>
      <c r="E24" s="5" t="str">
        <f t="shared" si="0"/>
        <v>93.5</v>
      </c>
      <c r="F24" s="5">
        <v>5.25</v>
      </c>
      <c r="G24" s="72">
        <v>16</v>
      </c>
      <c r="U24" s="47">
        <v>0.2</v>
      </c>
    </row>
    <row r="25" spans="1:21" x14ac:dyDescent="0.3">
      <c r="A25" s="35" t="s">
        <v>44</v>
      </c>
      <c r="B25" s="17">
        <v>100</v>
      </c>
      <c r="C25" s="5">
        <v>100</v>
      </c>
      <c r="D25" s="5">
        <v>94</v>
      </c>
      <c r="E25" s="5" t="str">
        <f t="shared" si="0"/>
        <v>94</v>
      </c>
      <c r="F25" s="5">
        <v>5.5</v>
      </c>
      <c r="G25" s="73">
        <v>18</v>
      </c>
      <c r="U25" s="47">
        <v>0.21</v>
      </c>
    </row>
    <row r="26" spans="1:21" x14ac:dyDescent="0.3">
      <c r="A26" s="133" t="s">
        <v>45</v>
      </c>
      <c r="B26" s="16">
        <v>101</v>
      </c>
      <c r="C26" s="5">
        <v>105</v>
      </c>
      <c r="D26" s="5">
        <v>94.5</v>
      </c>
      <c r="E26" s="5" t="str">
        <f t="shared" si="0"/>
        <v>94.5</v>
      </c>
      <c r="F26" s="84">
        <v>5.75</v>
      </c>
      <c r="G26" s="3"/>
      <c r="U26" s="47">
        <v>0.22</v>
      </c>
    </row>
    <row r="27" spans="1:21" x14ac:dyDescent="0.3">
      <c r="B27" s="17">
        <v>102</v>
      </c>
      <c r="C27" s="5">
        <v>110</v>
      </c>
      <c r="D27" s="5">
        <v>95</v>
      </c>
      <c r="E27" s="5" t="str">
        <f t="shared" si="0"/>
        <v>95</v>
      </c>
      <c r="F27" s="84">
        <v>6</v>
      </c>
      <c r="G27" s="3"/>
      <c r="U27" s="47">
        <v>0.23</v>
      </c>
    </row>
    <row r="28" spans="1:21" x14ac:dyDescent="0.3">
      <c r="B28" s="17">
        <v>103</v>
      </c>
      <c r="C28" s="5">
        <v>115</v>
      </c>
      <c r="D28" s="5">
        <v>95.5</v>
      </c>
      <c r="E28" s="5" t="str">
        <f t="shared" si="0"/>
        <v>95.5</v>
      </c>
      <c r="F28" s="84">
        <v>6.25</v>
      </c>
      <c r="G28" s="3"/>
      <c r="U28" s="47">
        <v>0.24</v>
      </c>
    </row>
    <row r="29" spans="1:21" x14ac:dyDescent="0.3">
      <c r="B29" s="16">
        <v>104</v>
      </c>
      <c r="C29" s="5">
        <v>120</v>
      </c>
      <c r="D29" s="5">
        <v>96</v>
      </c>
      <c r="E29" s="5" t="str">
        <f t="shared" si="0"/>
        <v>96</v>
      </c>
      <c r="F29" s="84">
        <v>6.5</v>
      </c>
      <c r="G29" s="3"/>
      <c r="U29" s="47">
        <v>0.25</v>
      </c>
    </row>
    <row r="30" spans="1:21" x14ac:dyDescent="0.3">
      <c r="B30" s="17">
        <v>105</v>
      </c>
      <c r="C30" s="5">
        <v>125</v>
      </c>
      <c r="D30" s="5">
        <v>96.5</v>
      </c>
      <c r="E30" s="5" t="str">
        <f t="shared" si="0"/>
        <v>96.5</v>
      </c>
      <c r="F30" s="84">
        <v>6.75</v>
      </c>
      <c r="G30" s="3"/>
      <c r="U30" s="47">
        <v>0.26</v>
      </c>
    </row>
    <row r="31" spans="1:21" x14ac:dyDescent="0.3">
      <c r="B31" s="17">
        <v>106</v>
      </c>
      <c r="C31" s="5">
        <v>130</v>
      </c>
      <c r="D31" s="5">
        <v>97</v>
      </c>
      <c r="E31" s="5" t="str">
        <f t="shared" si="0"/>
        <v>97</v>
      </c>
      <c r="F31" s="84">
        <v>7</v>
      </c>
      <c r="G31" s="3"/>
      <c r="U31" s="47">
        <v>0.27</v>
      </c>
    </row>
    <row r="32" spans="1:21" x14ac:dyDescent="0.3">
      <c r="B32" s="16">
        <v>107</v>
      </c>
      <c r="C32" s="5">
        <v>135</v>
      </c>
      <c r="D32" s="5">
        <v>97.5</v>
      </c>
      <c r="E32" s="5" t="str">
        <f t="shared" si="0"/>
        <v>97.5</v>
      </c>
      <c r="F32" s="84">
        <v>7.25</v>
      </c>
      <c r="G32" s="3"/>
      <c r="U32" s="47">
        <v>0.28000000000000003</v>
      </c>
    </row>
    <row r="33" spans="2:21" x14ac:dyDescent="0.3">
      <c r="B33" s="17">
        <v>108</v>
      </c>
      <c r="C33" s="5">
        <v>140</v>
      </c>
      <c r="D33" s="5">
        <v>98</v>
      </c>
      <c r="E33" s="5" t="str">
        <f t="shared" si="0"/>
        <v>98</v>
      </c>
      <c r="F33" s="84">
        <v>7.5</v>
      </c>
      <c r="G33" s="3"/>
      <c r="U33" s="47">
        <v>0.28999999999999998</v>
      </c>
    </row>
    <row r="34" spans="2:21" x14ac:dyDescent="0.3">
      <c r="B34" s="17">
        <v>109</v>
      </c>
      <c r="C34" s="5">
        <v>145</v>
      </c>
      <c r="D34" s="5">
        <v>98.5</v>
      </c>
      <c r="E34" s="5" t="str">
        <f t="shared" si="0"/>
        <v>98.5</v>
      </c>
      <c r="F34" s="84">
        <v>7.75</v>
      </c>
      <c r="G34" s="3"/>
      <c r="U34" s="47">
        <v>0.3</v>
      </c>
    </row>
    <row r="35" spans="2:21" x14ac:dyDescent="0.3">
      <c r="B35" s="16">
        <v>110</v>
      </c>
      <c r="C35" s="5">
        <v>150</v>
      </c>
      <c r="D35" s="5">
        <v>99</v>
      </c>
      <c r="E35" s="5" t="str">
        <f t="shared" si="0"/>
        <v>99</v>
      </c>
      <c r="F35" s="84">
        <v>8</v>
      </c>
      <c r="G35" s="3"/>
      <c r="U35" s="47">
        <v>0.31</v>
      </c>
    </row>
    <row r="36" spans="2:21" x14ac:dyDescent="0.3">
      <c r="B36" s="17">
        <v>111</v>
      </c>
      <c r="C36" s="5">
        <v>155</v>
      </c>
      <c r="D36" s="3"/>
      <c r="E36" s="3"/>
      <c r="F36" s="84">
        <v>8.25</v>
      </c>
      <c r="G36" s="3"/>
      <c r="U36" s="47">
        <v>0.32</v>
      </c>
    </row>
    <row r="37" spans="2:21" x14ac:dyDescent="0.3">
      <c r="B37" s="17">
        <v>112</v>
      </c>
      <c r="C37" s="5">
        <v>160</v>
      </c>
      <c r="D37" s="3"/>
      <c r="E37" s="3"/>
      <c r="F37" s="84">
        <v>8.5</v>
      </c>
      <c r="G37" s="3"/>
      <c r="U37" s="47">
        <v>0.33</v>
      </c>
    </row>
    <row r="38" spans="2:21" x14ac:dyDescent="0.3">
      <c r="B38" s="16">
        <v>113</v>
      </c>
      <c r="C38" s="5">
        <v>165</v>
      </c>
      <c r="D38" s="3"/>
      <c r="E38" s="3"/>
      <c r="F38" s="84">
        <v>8.75</v>
      </c>
      <c r="G38" s="3"/>
      <c r="U38" s="47">
        <v>0.34</v>
      </c>
    </row>
    <row r="39" spans="2:21" x14ac:dyDescent="0.3">
      <c r="B39" s="17">
        <v>114</v>
      </c>
      <c r="C39" s="5">
        <v>170</v>
      </c>
      <c r="D39" s="3"/>
      <c r="E39" s="3"/>
      <c r="F39" s="84">
        <v>9</v>
      </c>
      <c r="G39" s="3"/>
      <c r="U39" s="47">
        <v>0.35</v>
      </c>
    </row>
    <row r="40" spans="2:21" x14ac:dyDescent="0.3">
      <c r="B40" s="17">
        <v>115</v>
      </c>
      <c r="C40" s="5">
        <v>175</v>
      </c>
      <c r="D40" s="3"/>
      <c r="E40" s="3"/>
      <c r="F40" s="84">
        <v>9.25</v>
      </c>
      <c r="G40" s="3"/>
    </row>
    <row r="41" spans="2:21" x14ac:dyDescent="0.3">
      <c r="B41" s="16">
        <v>116</v>
      </c>
      <c r="C41" s="5">
        <v>180</v>
      </c>
      <c r="D41" s="3"/>
      <c r="E41" s="3"/>
      <c r="F41" s="84">
        <v>9.5</v>
      </c>
      <c r="G41" s="3"/>
    </row>
    <row r="42" spans="2:21" x14ac:dyDescent="0.3">
      <c r="B42" s="17">
        <v>117</v>
      </c>
      <c r="C42" s="5">
        <v>185</v>
      </c>
      <c r="D42" s="3"/>
      <c r="E42" s="3"/>
      <c r="F42" s="84">
        <v>9.75</v>
      </c>
      <c r="G42" s="3"/>
    </row>
    <row r="43" spans="2:21" x14ac:dyDescent="0.3">
      <c r="B43" s="17">
        <v>118</v>
      </c>
      <c r="C43" s="5">
        <v>190</v>
      </c>
      <c r="D43" s="3"/>
      <c r="E43" s="3"/>
      <c r="F43" s="84">
        <v>10</v>
      </c>
      <c r="G43" s="3"/>
    </row>
    <row r="44" spans="2:21" x14ac:dyDescent="0.3">
      <c r="B44" s="16">
        <v>119</v>
      </c>
      <c r="C44" s="5">
        <v>195</v>
      </c>
      <c r="D44" s="3"/>
      <c r="E44" s="3"/>
      <c r="F44" s="3"/>
      <c r="G44" s="3"/>
    </row>
    <row r="45" spans="2:21" x14ac:dyDescent="0.3">
      <c r="B45" s="17">
        <v>120</v>
      </c>
      <c r="C45" s="5">
        <v>200</v>
      </c>
      <c r="D45" s="3"/>
      <c r="E45" s="3"/>
      <c r="F45" s="3"/>
      <c r="G45" s="3"/>
    </row>
    <row r="46" spans="2:21" x14ac:dyDescent="0.3">
      <c r="B46" s="17">
        <v>121</v>
      </c>
      <c r="C46" s="5" t="str">
        <f>'Terms - Titres'!$N$18</f>
        <v xml:space="preserve">Aucun EA </v>
      </c>
      <c r="E46" s="4"/>
      <c r="F46" s="3"/>
      <c r="G46" s="3"/>
    </row>
    <row r="47" spans="2:21" x14ac:dyDescent="0.3">
      <c r="B47" s="16">
        <v>122</v>
      </c>
      <c r="F47" s="3"/>
      <c r="G47" s="3"/>
    </row>
    <row r="48" spans="2:21" x14ac:dyDescent="0.3">
      <c r="B48" s="17">
        <v>123</v>
      </c>
      <c r="F48" s="3"/>
      <c r="G48" s="3"/>
    </row>
    <row r="49" spans="2:7" x14ac:dyDescent="0.3">
      <c r="B49" s="17">
        <v>124</v>
      </c>
      <c r="F49" s="3"/>
      <c r="G49" s="3"/>
    </row>
    <row r="50" spans="2:7" x14ac:dyDescent="0.3">
      <c r="B50" s="16">
        <v>125</v>
      </c>
      <c r="F50" s="3"/>
      <c r="G50" s="3"/>
    </row>
    <row r="51" spans="2:7" x14ac:dyDescent="0.3">
      <c r="B51" s="17">
        <v>126</v>
      </c>
      <c r="F51" s="3"/>
      <c r="G51" s="3"/>
    </row>
    <row r="52" spans="2:7" x14ac:dyDescent="0.3">
      <c r="B52" s="17">
        <v>127</v>
      </c>
      <c r="F52" s="3"/>
      <c r="G52" s="3"/>
    </row>
    <row r="53" spans="2:7" x14ac:dyDescent="0.3">
      <c r="B53" s="16">
        <v>128</v>
      </c>
      <c r="F53" s="3"/>
      <c r="G53" s="3"/>
    </row>
    <row r="54" spans="2:7" x14ac:dyDescent="0.3">
      <c r="B54" s="17">
        <v>129</v>
      </c>
      <c r="F54" s="3"/>
      <c r="G54" s="3"/>
    </row>
    <row r="55" spans="2:7" x14ac:dyDescent="0.3">
      <c r="B55" s="17">
        <v>130</v>
      </c>
      <c r="F55" s="3"/>
      <c r="G55" s="3"/>
    </row>
    <row r="56" spans="2:7" x14ac:dyDescent="0.3">
      <c r="F56" s="3"/>
      <c r="G56" s="3"/>
    </row>
    <row r="57" spans="2:7" x14ac:dyDescent="0.3">
      <c r="F57" s="3"/>
      <c r="G57"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J456"/>
  <sheetViews>
    <sheetView workbookViewId="0"/>
  </sheetViews>
  <sheetFormatPr defaultRowHeight="14.4" x14ac:dyDescent="0.3"/>
  <cols>
    <col min="1" max="1" width="12.33203125" customWidth="1"/>
    <col min="2" max="2" width="17" customWidth="1"/>
    <col min="3" max="3" width="17.44140625" customWidth="1"/>
    <col min="4" max="4" width="26.88671875" style="3" customWidth="1"/>
    <col min="5" max="5" width="10.44140625" style="3" customWidth="1"/>
    <col min="6" max="6" width="14" style="3" customWidth="1"/>
    <col min="7" max="9" width="11.5546875" style="3" customWidth="1"/>
    <col min="10" max="26" width="9.109375" style="3" customWidth="1"/>
    <col min="27" max="27" width="10" style="3" customWidth="1"/>
    <col min="28" max="32" width="9.109375" style="3" customWidth="1"/>
    <col min="33" max="33" width="15.33203125" style="3" customWidth="1"/>
    <col min="34" max="54" width="9.109375" style="3" customWidth="1"/>
    <col min="55" max="55" width="12.44140625" style="3" customWidth="1"/>
    <col min="56" max="56" width="10.5546875" style="3" customWidth="1"/>
    <col min="57" max="57" width="9.109375" style="3"/>
    <col min="58" max="58" width="10.88671875" style="3" customWidth="1"/>
    <col min="59" max="59" width="9.109375" style="3"/>
    <col min="60" max="60" width="20.6640625" style="3" customWidth="1"/>
    <col min="61" max="61" width="18" style="3" customWidth="1"/>
    <col min="62" max="62" width="9.6640625" style="3" customWidth="1"/>
    <col min="63" max="63" width="8.44140625" style="3" customWidth="1"/>
    <col min="64" max="64" width="11.109375" style="3" customWidth="1"/>
    <col min="65" max="95" width="12.109375" style="3" customWidth="1"/>
    <col min="96" max="127" width="9.109375" style="3"/>
    <col min="128" max="128" width="12" style="3" bestFit="1" customWidth="1"/>
    <col min="129" max="130" width="9.109375" style="3"/>
    <col min="131" max="131" width="9.6640625" style="3" customWidth="1"/>
    <col min="132" max="132" width="10.6640625" style="3" customWidth="1"/>
    <col min="133" max="259" width="9.109375" style="3"/>
    <col min="260" max="260" width="16.33203125" style="3" customWidth="1"/>
    <col min="261" max="291" width="9.109375" style="3"/>
    <col min="292" max="292" width="15.6640625" style="3" customWidth="1"/>
    <col min="293" max="348" width="9.109375" style="3"/>
  </cols>
  <sheetData>
    <row r="1" spans="1:321" ht="50.25" customHeight="1" x14ac:dyDescent="0.3">
      <c r="A1" t="s">
        <v>15</v>
      </c>
      <c r="C1" s="68" t="s">
        <v>113</v>
      </c>
    </row>
    <row r="2" spans="1:321" ht="84" customHeight="1" x14ac:dyDescent="0.3">
      <c r="B2" s="2" t="s">
        <v>30</v>
      </c>
      <c r="C2" s="68" t="s">
        <v>114</v>
      </c>
      <c r="D2" s="56"/>
      <c r="F2" s="68" t="s">
        <v>115</v>
      </c>
      <c r="G2" s="56"/>
      <c r="H2" s="56"/>
      <c r="I2" s="56"/>
      <c r="J2" s="56"/>
      <c r="K2" s="56"/>
      <c r="L2" s="56"/>
      <c r="M2" s="56"/>
      <c r="N2" s="56"/>
      <c r="O2" s="56"/>
      <c r="P2" s="56"/>
      <c r="Q2" s="56"/>
      <c r="R2" s="56"/>
      <c r="S2" s="56"/>
      <c r="T2" s="56"/>
      <c r="U2" s="56"/>
      <c r="V2" s="56"/>
      <c r="W2" s="56"/>
      <c r="X2" s="56"/>
      <c r="Y2" s="56"/>
      <c r="Z2" s="56"/>
      <c r="AA2" s="56"/>
      <c r="AB2" s="56"/>
      <c r="AC2" s="56"/>
      <c r="AD2" s="68" t="s">
        <v>126</v>
      </c>
      <c r="AE2" s="68" t="s">
        <v>161</v>
      </c>
      <c r="AF2" s="56"/>
      <c r="AG2" s="56"/>
      <c r="AH2" s="56"/>
      <c r="AI2" s="56"/>
      <c r="AJ2" s="56"/>
      <c r="AK2" s="56"/>
      <c r="AL2" s="56"/>
      <c r="AM2" s="56"/>
      <c r="AN2" s="56"/>
      <c r="AO2" s="56"/>
      <c r="AP2" s="56"/>
      <c r="AQ2" s="56"/>
      <c r="AR2" s="56"/>
      <c r="AS2" s="56"/>
      <c r="AT2" s="56"/>
      <c r="AU2" s="56"/>
      <c r="AV2" s="56"/>
      <c r="AW2" s="56"/>
      <c r="AX2" s="56"/>
      <c r="AY2" s="56"/>
      <c r="AZ2" s="68" t="s">
        <v>132</v>
      </c>
      <c r="BA2" s="56"/>
      <c r="BB2" s="56"/>
      <c r="BC2" s="56"/>
      <c r="BD2" s="140" t="s">
        <v>140</v>
      </c>
      <c r="BE2" s="141"/>
      <c r="BF2" s="12"/>
      <c r="BG2" s="12"/>
      <c r="BH2" s="12"/>
      <c r="BI2" s="56"/>
      <c r="BJ2" s="12"/>
      <c r="BK2" s="12"/>
      <c r="BL2" s="12"/>
      <c r="BM2" s="12"/>
      <c r="BN2" s="44"/>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44"/>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row>
    <row r="3" spans="1:321" s="3" customFormat="1" ht="40.799999999999997" x14ac:dyDescent="0.3">
      <c r="A3" s="10" t="s">
        <v>28</v>
      </c>
      <c r="B3" s="9" t="s">
        <v>141</v>
      </c>
      <c r="C3" s="9" t="s">
        <v>27</v>
      </c>
      <c r="D3" s="68" t="s">
        <v>199</v>
      </c>
      <c r="E3" s="12"/>
      <c r="F3" s="9" t="s">
        <v>0</v>
      </c>
      <c r="G3" s="57" t="s">
        <v>4</v>
      </c>
      <c r="H3" s="57" t="s">
        <v>5</v>
      </c>
      <c r="I3" s="57" t="s">
        <v>6</v>
      </c>
      <c r="J3" s="57" t="s">
        <v>7</v>
      </c>
      <c r="K3" s="57" t="s">
        <v>8</v>
      </c>
      <c r="L3" s="58" t="s">
        <v>52</v>
      </c>
      <c r="M3" s="59" t="s">
        <v>9</v>
      </c>
      <c r="N3" s="60" t="s">
        <v>10</v>
      </c>
      <c r="O3" s="60" t="s">
        <v>11</v>
      </c>
      <c r="P3" s="61" t="s">
        <v>12</v>
      </c>
      <c r="Q3" s="61" t="s">
        <v>13</v>
      </c>
      <c r="R3" s="61" t="s">
        <v>14</v>
      </c>
      <c r="S3" s="62" t="s">
        <v>20</v>
      </c>
      <c r="T3" s="62" t="s">
        <v>21</v>
      </c>
      <c r="U3" s="63" t="s">
        <v>16</v>
      </c>
      <c r="V3" s="63" t="s">
        <v>17</v>
      </c>
      <c r="W3" s="64" t="s">
        <v>18</v>
      </c>
      <c r="X3" s="64" t="s">
        <v>24</v>
      </c>
      <c r="Y3" s="12" t="s">
        <v>61</v>
      </c>
      <c r="Z3" s="65" t="s">
        <v>80</v>
      </c>
      <c r="AA3" s="65" t="s">
        <v>81</v>
      </c>
      <c r="AB3" s="12"/>
      <c r="AC3" s="12"/>
      <c r="AD3" s="12"/>
      <c r="AE3" s="12"/>
      <c r="AF3" s="12"/>
      <c r="AG3" s="9" t="s">
        <v>0</v>
      </c>
      <c r="AH3" s="57" t="s">
        <v>4</v>
      </c>
      <c r="AI3" s="57" t="s">
        <v>5</v>
      </c>
      <c r="AJ3" s="57" t="s">
        <v>6</v>
      </c>
      <c r="AK3" s="57" t="s">
        <v>7</v>
      </c>
      <c r="AL3" s="57" t="s">
        <v>8</v>
      </c>
      <c r="AM3" s="58" t="s">
        <v>52</v>
      </c>
      <c r="AN3" s="59" t="s">
        <v>9</v>
      </c>
      <c r="AO3" s="60" t="s">
        <v>10</v>
      </c>
      <c r="AP3" s="60" t="s">
        <v>11</v>
      </c>
      <c r="AQ3" s="61" t="s">
        <v>12</v>
      </c>
      <c r="AR3" s="61" t="s">
        <v>13</v>
      </c>
      <c r="AS3" s="61" t="s">
        <v>14</v>
      </c>
      <c r="AT3" s="62" t="s">
        <v>20</v>
      </c>
      <c r="AU3" s="62" t="s">
        <v>21</v>
      </c>
      <c r="AV3" s="63" t="s">
        <v>16</v>
      </c>
      <c r="AW3" s="63" t="s">
        <v>17</v>
      </c>
      <c r="AX3" s="64" t="s">
        <v>18</v>
      </c>
      <c r="AY3" s="64" t="s">
        <v>24</v>
      </c>
      <c r="AZ3" s="12" t="s">
        <v>61</v>
      </c>
      <c r="BA3" s="65" t="s">
        <v>80</v>
      </c>
      <c r="BB3" s="65" t="s">
        <v>81</v>
      </c>
      <c r="BC3" s="12"/>
      <c r="BD3" s="12" t="s">
        <v>138</v>
      </c>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EB3" s="12"/>
      <c r="EE3" s="13"/>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Z3" s="12"/>
      <c r="KF3" s="12"/>
    </row>
    <row r="4" spans="1:321" x14ac:dyDescent="0.3">
      <c r="A4" s="18">
        <v>1</v>
      </c>
      <c r="B4" s="16" t="str">
        <f>IF($C$8=FALSE,"",IF('Graph-outputs'!$D$1=6,INDEX(Settings!$G$5:$G$34,'Calcs-control1'!A4),A4*5-5))</f>
        <v/>
      </c>
      <c r="C4" s="11">
        <v>21</v>
      </c>
      <c r="D4" s="138" t="s">
        <v>116</v>
      </c>
      <c r="E4" s="139"/>
      <c r="F4" s="27" t="s">
        <v>1</v>
      </c>
      <c r="G4" s="29">
        <v>90</v>
      </c>
      <c r="H4" s="29">
        <v>110</v>
      </c>
      <c r="I4" s="29">
        <v>110</v>
      </c>
      <c r="J4" s="29">
        <v>110</v>
      </c>
      <c r="K4" s="29">
        <v>30</v>
      </c>
      <c r="L4" s="30"/>
      <c r="M4" s="28">
        <v>45</v>
      </c>
      <c r="N4" s="31">
        <v>30</v>
      </c>
      <c r="O4" s="31">
        <v>30</v>
      </c>
      <c r="P4" s="32">
        <v>75</v>
      </c>
      <c r="Q4" s="32">
        <v>40</v>
      </c>
      <c r="R4" s="32">
        <v>55</v>
      </c>
      <c r="S4" s="33">
        <v>190</v>
      </c>
      <c r="T4" s="33">
        <v>250</v>
      </c>
      <c r="U4" s="34"/>
      <c r="V4" s="34"/>
      <c r="W4" s="35">
        <v>120</v>
      </c>
      <c r="X4" s="35">
        <v>100</v>
      </c>
      <c r="Y4"/>
      <c r="Z4" s="30">
        <v>30</v>
      </c>
      <c r="AA4" s="30">
        <v>60</v>
      </c>
      <c r="AG4" s="27" t="s">
        <v>1</v>
      </c>
      <c r="AH4" s="29">
        <v>90</v>
      </c>
      <c r="AI4" s="29">
        <v>110</v>
      </c>
      <c r="AJ4" s="29">
        <v>110</v>
      </c>
      <c r="AK4" s="29">
        <v>110</v>
      </c>
      <c r="AL4" s="29">
        <v>30</v>
      </c>
      <c r="AM4" s="30"/>
      <c r="AN4" s="28">
        <v>45</v>
      </c>
      <c r="AO4" s="31">
        <v>30</v>
      </c>
      <c r="AP4" s="31">
        <v>30</v>
      </c>
      <c r="AQ4" s="32">
        <v>75</v>
      </c>
      <c r="AR4" s="32">
        <v>40</v>
      </c>
      <c r="AS4" s="32">
        <v>55</v>
      </c>
      <c r="AT4" s="33">
        <v>190</v>
      </c>
      <c r="AU4" s="33">
        <v>250</v>
      </c>
      <c r="AV4" s="34"/>
      <c r="AW4" s="34"/>
      <c r="AX4" s="35">
        <v>120</v>
      </c>
      <c r="AY4" s="35">
        <v>100</v>
      </c>
      <c r="AZ4"/>
      <c r="BA4" s="30">
        <v>30</v>
      </c>
      <c r="BB4" s="30">
        <v>60</v>
      </c>
      <c r="BD4" s="82" t="s">
        <v>130</v>
      </c>
      <c r="BE4" s="81">
        <v>0.63080000000000003</v>
      </c>
    </row>
    <row r="5" spans="1:321" x14ac:dyDescent="0.3">
      <c r="A5" s="18">
        <v>2</v>
      </c>
      <c r="B5" s="16" t="str">
        <f>IF($C$8=FALSE,"",IF('Graph-outputs'!$D$1=6,INDEX(Settings!$G$5:$G$34,'Calcs-control1'!A5),A5*5-5))</f>
        <v/>
      </c>
      <c r="C5" s="6" t="str">
        <f>INDEX($B$4:$B$24, $C$4)</f>
        <v/>
      </c>
      <c r="F5" s="27" t="s">
        <v>2</v>
      </c>
      <c r="G5" s="29">
        <v>6.4899999999999999E-2</v>
      </c>
      <c r="H5" s="29">
        <v>2.8199999999999999E-2</v>
      </c>
      <c r="I5" s="29">
        <v>4.4400000000000002E-2</v>
      </c>
      <c r="J5" s="29">
        <v>2.93E-2</v>
      </c>
      <c r="K5" s="29">
        <v>6.9699999999999998E-2</v>
      </c>
      <c r="L5" s="30"/>
      <c r="M5" s="28">
        <v>3.0499999999999999E-2</v>
      </c>
      <c r="N5" s="31">
        <v>2.3199999999999998E-2</v>
      </c>
      <c r="O5" s="31">
        <v>2.3199999999999998E-2</v>
      </c>
      <c r="P5" s="32">
        <v>2.9700000000000001E-2</v>
      </c>
      <c r="Q5" s="32">
        <v>4.3799999999999999E-2</v>
      </c>
      <c r="R5" s="32">
        <v>8.2900000000000001E-2</v>
      </c>
      <c r="S5" s="33">
        <v>3.1E-2</v>
      </c>
      <c r="T5" s="33">
        <v>3.5000000000000003E-2</v>
      </c>
      <c r="U5" s="34"/>
      <c r="V5" s="34"/>
      <c r="W5" s="35">
        <v>5.7200000000000001E-2</v>
      </c>
      <c r="X5" s="35">
        <v>4.0399999999999998E-2</v>
      </c>
      <c r="Y5"/>
      <c r="Z5" s="30">
        <v>0.08</v>
      </c>
      <c r="AA5" s="30">
        <v>4.9700000000000001E-2</v>
      </c>
      <c r="AG5" s="27" t="s">
        <v>2</v>
      </c>
      <c r="AH5" s="29">
        <v>6.4899999999999999E-2</v>
      </c>
      <c r="AI5" s="29">
        <v>2.8199999999999999E-2</v>
      </c>
      <c r="AJ5" s="29">
        <v>4.4400000000000002E-2</v>
      </c>
      <c r="AK5" s="29">
        <v>2.93E-2</v>
      </c>
      <c r="AL5" s="29">
        <v>6.9699999999999998E-2</v>
      </c>
      <c r="AM5" s="30"/>
      <c r="AN5" s="28">
        <v>3.0499999999999999E-2</v>
      </c>
      <c r="AO5" s="31">
        <v>2.3199999999999998E-2</v>
      </c>
      <c r="AP5" s="31">
        <v>2.3199999999999998E-2</v>
      </c>
      <c r="AQ5" s="32">
        <v>2.9700000000000001E-2</v>
      </c>
      <c r="AR5" s="32">
        <v>4.3799999999999999E-2</v>
      </c>
      <c r="AS5" s="32">
        <v>8.2900000000000001E-2</v>
      </c>
      <c r="AT5" s="33">
        <v>3.1E-2</v>
      </c>
      <c r="AU5" s="33">
        <v>3.5000000000000003E-2</v>
      </c>
      <c r="AV5" s="34"/>
      <c r="AW5" s="34"/>
      <c r="AX5" s="35">
        <v>5.7200000000000001E-2</v>
      </c>
      <c r="AY5" s="35">
        <v>4.0399999999999998E-2</v>
      </c>
      <c r="AZ5"/>
      <c r="BA5" s="30">
        <v>0.08</v>
      </c>
      <c r="BB5" s="30">
        <v>4.9700000000000001E-2</v>
      </c>
      <c r="BD5" s="3" t="s">
        <v>1</v>
      </c>
      <c r="BE5" s="81">
        <v>5.6000000000000001E-2</v>
      </c>
    </row>
    <row r="6" spans="1:321" x14ac:dyDescent="0.3">
      <c r="A6" s="18">
        <v>3</v>
      </c>
      <c r="B6" s="16" t="str">
        <f>IF($C$8=FALSE,"",IF('Graph-outputs'!$D$1=6,INDEX(Settings!$G$5:$G$34,'Calcs-control1'!A6),A6*5-5))</f>
        <v/>
      </c>
      <c r="C6" s="3"/>
      <c r="F6" s="27" t="s">
        <v>3</v>
      </c>
      <c r="G6" s="29">
        <v>4.5</v>
      </c>
      <c r="H6" s="29">
        <v>1.5</v>
      </c>
      <c r="I6" s="29">
        <v>3</v>
      </c>
      <c r="J6" s="29">
        <v>1.5</v>
      </c>
      <c r="K6" s="29">
        <v>4</v>
      </c>
      <c r="L6" s="30"/>
      <c r="M6" s="28">
        <v>2</v>
      </c>
      <c r="N6" s="31">
        <v>1.6</v>
      </c>
      <c r="O6" s="31">
        <v>1.6</v>
      </c>
      <c r="P6" s="32">
        <v>1.3</v>
      </c>
      <c r="Q6" s="32">
        <v>1.7</v>
      </c>
      <c r="R6" s="32">
        <v>3.2</v>
      </c>
      <c r="S6" s="33">
        <v>1.4</v>
      </c>
      <c r="T6" s="33">
        <v>1.7</v>
      </c>
      <c r="U6" s="34"/>
      <c r="V6" s="34"/>
      <c r="W6" s="35">
        <v>1.4</v>
      </c>
      <c r="X6" s="35">
        <v>1.48</v>
      </c>
      <c r="Y6"/>
      <c r="Z6" s="30">
        <v>3</v>
      </c>
      <c r="AA6" s="30">
        <v>1</v>
      </c>
      <c r="AG6" s="27" t="s">
        <v>3</v>
      </c>
      <c r="AH6" s="29">
        <v>4.5</v>
      </c>
      <c r="AI6" s="29">
        <v>1.5</v>
      </c>
      <c r="AJ6" s="29">
        <v>3</v>
      </c>
      <c r="AK6" s="29">
        <v>1.5</v>
      </c>
      <c r="AL6" s="29">
        <v>4</v>
      </c>
      <c r="AM6" s="30"/>
      <c r="AN6" s="28">
        <v>2</v>
      </c>
      <c r="AO6" s="31">
        <v>1.6</v>
      </c>
      <c r="AP6" s="31">
        <v>1.6</v>
      </c>
      <c r="AQ6" s="32">
        <v>1.3</v>
      </c>
      <c r="AR6" s="32">
        <v>1.7</v>
      </c>
      <c r="AS6" s="32">
        <v>3.2</v>
      </c>
      <c r="AT6" s="33">
        <v>1.4</v>
      </c>
      <c r="AU6" s="33">
        <v>1.7</v>
      </c>
      <c r="AV6" s="34"/>
      <c r="AW6" s="34"/>
      <c r="AX6" s="35">
        <v>1.4</v>
      </c>
      <c r="AY6" s="35">
        <v>1.48</v>
      </c>
      <c r="AZ6"/>
      <c r="BA6" s="30">
        <v>3</v>
      </c>
      <c r="BB6" s="30">
        <v>1</v>
      </c>
      <c r="BD6" s="3" t="s">
        <v>2</v>
      </c>
      <c r="BE6" s="81">
        <v>8.6E-3</v>
      </c>
    </row>
    <row r="7" spans="1:321" x14ac:dyDescent="0.3">
      <c r="A7" s="18">
        <v>4</v>
      </c>
      <c r="B7" s="16" t="str">
        <f>IF($C$8=FALSE,"",IF('Graph-outputs'!$D$1=6,INDEX(Settings!$G$5:$G$34,'Calcs-control1'!A7),A7*5-5))</f>
        <v/>
      </c>
      <c r="C7" s="47" t="s">
        <v>198</v>
      </c>
      <c r="F7" s="27" t="s">
        <v>29</v>
      </c>
      <c r="S7" s="33" t="str">
        <f t="shared" ref="S7:X7" si="0">$C$5</f>
        <v/>
      </c>
      <c r="T7" s="33" t="str">
        <f t="shared" si="0"/>
        <v/>
      </c>
      <c r="U7" s="34" t="str">
        <f t="shared" si="0"/>
        <v/>
      </c>
      <c r="V7" s="34" t="str">
        <f t="shared" si="0"/>
        <v/>
      </c>
      <c r="W7" s="35" t="str">
        <f t="shared" si="0"/>
        <v/>
      </c>
      <c r="X7" s="35" t="str">
        <f t="shared" si="0"/>
        <v/>
      </c>
      <c r="AG7" s="27" t="s">
        <v>29</v>
      </c>
      <c r="AT7" s="33" t="str">
        <f t="shared" ref="AT7:AY7" si="1">$C$5</f>
        <v/>
      </c>
      <c r="AU7" s="33" t="str">
        <f t="shared" si="1"/>
        <v/>
      </c>
      <c r="AV7" s="34" t="str">
        <f t="shared" si="1"/>
        <v/>
      </c>
      <c r="AW7" s="34" t="str">
        <f t="shared" si="1"/>
        <v/>
      </c>
      <c r="AX7" s="35" t="str">
        <f t="shared" si="1"/>
        <v/>
      </c>
      <c r="AY7" s="35" t="str">
        <f t="shared" si="1"/>
        <v/>
      </c>
      <c r="IZ7" s="12"/>
      <c r="KF7" s="12"/>
    </row>
    <row r="8" spans="1:321" x14ac:dyDescent="0.3">
      <c r="A8" s="18">
        <v>5</v>
      </c>
      <c r="B8" s="16" t="str">
        <f>IF($C$8=FALSE,"",IF('Graph-outputs'!$D$1=6,INDEX(Settings!$G$5:$G$34,'Calcs-control1'!A8),A8*5-5))</f>
        <v/>
      </c>
      <c r="C8" s="47" t="b">
        <f>IF(AND('Graph-outputs'!$C$2=TRUE, OR('Graph-outputs'!$D$1=6,'Graph-outputs'!$D$1&gt;12)),TRUE,FALSE)</f>
        <v>0</v>
      </c>
      <c r="F8" s="27" t="s">
        <v>67</v>
      </c>
      <c r="S8" s="33" t="e">
        <f>IF(S7&lt;58.8, 0.005*(EXP(0.061*S7)-1), 0.176+0.02*(S7-58.8))</f>
        <v>#VALUE!</v>
      </c>
      <c r="T8" s="33" t="e">
        <f>IF(T7&lt;58.8, 0.005*(EXP(0.061*T7)-1), 0.176+0.02*(T7-58.8))</f>
        <v>#VALUE!</v>
      </c>
      <c r="U8" s="34"/>
      <c r="V8" s="34"/>
      <c r="W8" s="35"/>
      <c r="X8" s="35"/>
      <c r="AG8" s="27" t="s">
        <v>67</v>
      </c>
      <c r="AT8" s="33" t="e">
        <f>IF(AT7&lt;58.8, 0.005*(EXP(0.061*AT7)-1), 0.176+0.02*(AT7-58.8))</f>
        <v>#VALUE!</v>
      </c>
      <c r="AU8" s="33" t="e">
        <f>IF(AU7&lt;58.8, 0.005*(EXP(0.061*AU7)-1), 0.176+0.02*(AU7-58.8))</f>
        <v>#VALUE!</v>
      </c>
      <c r="AV8" s="34"/>
      <c r="AW8" s="34"/>
      <c r="AX8" s="35"/>
      <c r="AY8" s="35"/>
      <c r="BD8" s="3" t="s">
        <v>137</v>
      </c>
    </row>
    <row r="9" spans="1:321" x14ac:dyDescent="0.3">
      <c r="A9" s="18">
        <v>6</v>
      </c>
      <c r="B9" s="16" t="str">
        <f>IF($C$8=FALSE,"",IF('Graph-outputs'!$D$1=6,INDEX(Settings!$G$5:$G$34,'Calcs-control1'!A9),A9*5-5))</f>
        <v/>
      </c>
      <c r="C9" s="3"/>
      <c r="F9" s="27" t="s">
        <v>25</v>
      </c>
      <c r="G9" s="29">
        <v>0.9</v>
      </c>
      <c r="H9" s="29">
        <v>0.7</v>
      </c>
      <c r="I9" s="29">
        <v>0.75</v>
      </c>
      <c r="J9" s="29">
        <v>0.8</v>
      </c>
      <c r="K9" s="29">
        <v>0.8</v>
      </c>
      <c r="L9" s="30"/>
      <c r="M9" s="28">
        <v>0.85</v>
      </c>
      <c r="N9" s="31">
        <v>0.9</v>
      </c>
      <c r="O9" s="31">
        <v>0.9</v>
      </c>
      <c r="P9" s="32">
        <v>0.75</v>
      </c>
      <c r="Q9" s="32">
        <v>0.75</v>
      </c>
      <c r="R9" s="32">
        <v>0.75</v>
      </c>
      <c r="S9" s="33"/>
      <c r="T9" s="33"/>
      <c r="U9" s="34">
        <v>0.8</v>
      </c>
      <c r="V9" s="34">
        <v>0.8</v>
      </c>
      <c r="W9" s="35">
        <v>0.8</v>
      </c>
      <c r="X9" s="35">
        <v>0.8</v>
      </c>
      <c r="Y9"/>
      <c r="Z9" s="30">
        <v>0.8</v>
      </c>
      <c r="AA9" s="30"/>
      <c r="AG9" s="27" t="s">
        <v>25</v>
      </c>
      <c r="AH9" s="29">
        <v>0.9</v>
      </c>
      <c r="AI9" s="29">
        <v>0.7</v>
      </c>
      <c r="AJ9" s="29">
        <v>0.75</v>
      </c>
      <c r="AK9" s="29">
        <v>0.8</v>
      </c>
      <c r="AL9" s="29">
        <v>0.8</v>
      </c>
      <c r="AM9" s="30"/>
      <c r="AN9" s="28">
        <v>0.85</v>
      </c>
      <c r="AO9" s="31">
        <v>0.9</v>
      </c>
      <c r="AP9" s="31">
        <v>0.9</v>
      </c>
      <c r="AQ9" s="32">
        <v>0.75</v>
      </c>
      <c r="AR9" s="32">
        <v>0.75</v>
      </c>
      <c r="AS9" s="32">
        <v>0.75</v>
      </c>
      <c r="AT9" s="33"/>
      <c r="AU9" s="33"/>
      <c r="AV9" s="34">
        <v>0.8</v>
      </c>
      <c r="AW9" s="34">
        <v>0.8</v>
      </c>
      <c r="AX9" s="35">
        <v>0.8</v>
      </c>
      <c r="AY9" s="35">
        <v>0.8</v>
      </c>
      <c r="AZ9"/>
      <c r="BA9" s="30">
        <v>0.8</v>
      </c>
      <c r="BB9" s="30"/>
      <c r="CQ9" s="44"/>
    </row>
    <row r="10" spans="1:321" x14ac:dyDescent="0.3">
      <c r="A10" s="18">
        <v>7</v>
      </c>
      <c r="B10" s="16" t="str">
        <f>IF($C$8=FALSE,"",IF('Graph-outputs'!$D$1=6,INDEX(Settings!$G$5:$G$34,'Calcs-control1'!A10),A10*5-5))</f>
        <v/>
      </c>
      <c r="C10" s="3"/>
      <c r="F10" s="27" t="s">
        <v>26</v>
      </c>
      <c r="G10" s="29">
        <v>72</v>
      </c>
      <c r="H10" s="29">
        <v>64</v>
      </c>
      <c r="I10" s="29">
        <v>62</v>
      </c>
      <c r="J10" s="29">
        <v>66</v>
      </c>
      <c r="K10" s="29">
        <v>56</v>
      </c>
      <c r="L10" s="30">
        <v>62</v>
      </c>
      <c r="M10" s="28">
        <v>106</v>
      </c>
      <c r="N10" s="31">
        <v>32</v>
      </c>
      <c r="O10" s="31">
        <v>32</v>
      </c>
      <c r="P10" s="32">
        <v>38</v>
      </c>
      <c r="Q10" s="32">
        <v>63</v>
      </c>
      <c r="R10" s="32">
        <v>31</v>
      </c>
      <c r="S10" s="33"/>
      <c r="T10" s="33"/>
      <c r="U10" s="34">
        <v>50</v>
      </c>
      <c r="V10" s="34">
        <v>50</v>
      </c>
      <c r="W10" s="35">
        <v>50</v>
      </c>
      <c r="X10" s="35">
        <v>50</v>
      </c>
      <c r="Y10"/>
      <c r="Z10" s="30">
        <v>62</v>
      </c>
      <c r="AA10" s="30"/>
      <c r="AG10" s="27" t="s">
        <v>26</v>
      </c>
      <c r="AH10" s="29">
        <v>72</v>
      </c>
      <c r="AI10" s="29">
        <v>64</v>
      </c>
      <c r="AJ10" s="29">
        <v>62</v>
      </c>
      <c r="AK10" s="29">
        <v>66</v>
      </c>
      <c r="AL10" s="29">
        <v>56</v>
      </c>
      <c r="AM10" s="30">
        <v>62</v>
      </c>
      <c r="AN10" s="28">
        <v>106</v>
      </c>
      <c r="AO10" s="31">
        <v>32</v>
      </c>
      <c r="AP10" s="31">
        <v>32</v>
      </c>
      <c r="AQ10" s="32">
        <v>38</v>
      </c>
      <c r="AR10" s="32">
        <v>63</v>
      </c>
      <c r="AS10" s="32">
        <v>31</v>
      </c>
      <c r="AT10" s="33"/>
      <c r="AU10" s="33"/>
      <c r="AV10" s="34">
        <v>50</v>
      </c>
      <c r="AW10" s="34">
        <v>50</v>
      </c>
      <c r="AX10" s="35">
        <v>50</v>
      </c>
      <c r="AY10" s="35">
        <v>50</v>
      </c>
      <c r="AZ10"/>
      <c r="BA10" s="30">
        <v>62</v>
      </c>
      <c r="BB10" s="30"/>
    </row>
    <row r="11" spans="1:321" x14ac:dyDescent="0.3">
      <c r="A11" s="18">
        <v>8</v>
      </c>
      <c r="B11" s="16" t="str">
        <f>IF($C$8=FALSE,"",IF('Graph-outputs'!$D$1=6,INDEX(Settings!$G$5:$G$34,'Calcs-control1'!A11),A11*5-5))</f>
        <v/>
      </c>
      <c r="C11" s="3"/>
      <c r="F11" s="27" t="s">
        <v>70</v>
      </c>
      <c r="G11" s="29">
        <f>IF(Settings!$I$6=Settings!$C$46, G10, Settings!$I$6)</f>
        <v>70</v>
      </c>
      <c r="H11" s="29">
        <f>IF(Settings!$I$6=Settings!$C$46, H10, Settings!$I$6)</f>
        <v>70</v>
      </c>
      <c r="I11" s="29">
        <f>IF(Settings!$I$6=Settings!$C$46, I10, Settings!$I$6)</f>
        <v>70</v>
      </c>
      <c r="J11" s="29">
        <f>IF(Settings!$I$6=Settings!$C$46, J10, Settings!$I$6)</f>
        <v>70</v>
      </c>
      <c r="K11" s="29">
        <f>IF(Settings!$I$6=Settings!$C$46, K10, Settings!$I$6)</f>
        <v>70</v>
      </c>
      <c r="L11" s="30">
        <f>IF(Settings!$I$6=Settings!$C$46, L10, Settings!$I$6)</f>
        <v>70</v>
      </c>
      <c r="M11" s="28">
        <f>IF(Settings!$I$6=Settings!$C$46, M10, Settings!$I$6)</f>
        <v>70</v>
      </c>
      <c r="N11" s="31">
        <f>IF(Settings!$I$6=Settings!$C$46, N10, Settings!$I$6)</f>
        <v>70</v>
      </c>
      <c r="O11" s="31">
        <f>IF(Settings!$I$6=Settings!$C$46, O10, Settings!$I$6)</f>
        <v>70</v>
      </c>
      <c r="P11" s="32">
        <f>IF(Settings!$I$6=Settings!$C$46, P10, Settings!$I$6)</f>
        <v>70</v>
      </c>
      <c r="Q11" s="32">
        <f>IF(Settings!$I$6=Settings!$C$46, Q10, Settings!$I$6)</f>
        <v>70</v>
      </c>
      <c r="R11" s="32">
        <f>IF(Settings!$I$6=Settings!$C$46, R10, Settings!$I$6)</f>
        <v>70</v>
      </c>
      <c r="S11" s="33"/>
      <c r="T11" s="33"/>
      <c r="U11" s="34">
        <f>IF(Settings!$I$6=Settings!$C$46, U10, Settings!$I$6)</f>
        <v>70</v>
      </c>
      <c r="V11" s="34">
        <f>IF(Settings!$I$6=Settings!$C$46, V10, Settings!$I$6)</f>
        <v>70</v>
      </c>
      <c r="W11" s="35">
        <f>IF(Settings!$I$6=Settings!$C$46, W10, Settings!$I$6)</f>
        <v>70</v>
      </c>
      <c r="X11" s="35">
        <f>IF(Settings!$I$6=Settings!$C$46, X10, Settings!$I$6)</f>
        <v>70</v>
      </c>
      <c r="Y11"/>
      <c r="Z11" s="30">
        <f>IF(Settings!$I$6=Settings!$C$46, Z10, Settings!$I$6)</f>
        <v>70</v>
      </c>
      <c r="AA11" s="30"/>
      <c r="AG11" s="27" t="s">
        <v>70</v>
      </c>
      <c r="AH11" s="29">
        <f>IF(Settings!$I$6=Settings!$C$46, AH10, Settings!$I$6)</f>
        <v>70</v>
      </c>
      <c r="AI11" s="29">
        <f>IF(Settings!$I$6=Settings!$C$46, AI10, Settings!$I$6)</f>
        <v>70</v>
      </c>
      <c r="AJ11" s="29">
        <f>IF(Settings!$I$6=Settings!$C$46, AJ10, Settings!$I$6)</f>
        <v>70</v>
      </c>
      <c r="AK11" s="29">
        <f>IF(Settings!$I$6=Settings!$C$46, AK10, Settings!$I$6)</f>
        <v>70</v>
      </c>
      <c r="AL11" s="29">
        <f>IF(Settings!$I$6=Settings!$C$46, AL10, Settings!$I$6)</f>
        <v>70</v>
      </c>
      <c r="AM11" s="30">
        <f>IF(Settings!$I$6=Settings!$C$46, AM10, Settings!$I$6)</f>
        <v>70</v>
      </c>
      <c r="AN11" s="28">
        <f>IF(Settings!$I$6=Settings!$C$46, AN10, Settings!$I$6)</f>
        <v>70</v>
      </c>
      <c r="AO11" s="31">
        <f>IF(Settings!$I$6=Settings!$C$46, AO10, Settings!$I$6)</f>
        <v>70</v>
      </c>
      <c r="AP11" s="31">
        <f>IF(Settings!$I$6=Settings!$C$46, AP10, Settings!$I$6)</f>
        <v>70</v>
      </c>
      <c r="AQ11" s="32">
        <f>IF(Settings!$I$6=Settings!$C$46, AQ10, Settings!$I$6)</f>
        <v>70</v>
      </c>
      <c r="AR11" s="32">
        <f>IF(Settings!$I$6=Settings!$C$46, AR10, Settings!$I$6)</f>
        <v>70</v>
      </c>
      <c r="AS11" s="32">
        <f>IF(Settings!$I$6=Settings!$C$46, AS10, Settings!$I$6)</f>
        <v>70</v>
      </c>
      <c r="AT11" s="33"/>
      <c r="AU11" s="33"/>
      <c r="AV11" s="34">
        <f>IF(Settings!$I$6=Settings!$C$46, AV10, Settings!$I$6)</f>
        <v>70</v>
      </c>
      <c r="AW11" s="34">
        <f>IF(Settings!$I$6=Settings!$C$46, AW10, Settings!$I$6)</f>
        <v>70</v>
      </c>
      <c r="AX11" s="35">
        <f>IF(Settings!$I$6=Settings!$C$46, AX10, Settings!$I$6)</f>
        <v>70</v>
      </c>
      <c r="AY11" s="35">
        <f>IF(Settings!$I$6=Settings!$C$46, AY10, Settings!$I$6)</f>
        <v>70</v>
      </c>
      <c r="AZ11"/>
      <c r="BA11" s="30">
        <f>IF(Settings!$I$6=Settings!$C$46, BA10, Settings!$I$6)</f>
        <v>70</v>
      </c>
      <c r="BB11" s="30"/>
    </row>
    <row r="12" spans="1:321" x14ac:dyDescent="0.3">
      <c r="A12" s="18">
        <v>9</v>
      </c>
      <c r="B12" s="16" t="str">
        <f>IF($C$8=FALSE,"",IF('Graph-outputs'!$D$1=6,INDEX(Settings!$G$5:$G$34,'Calcs-control1'!A12),A12*5-5))</f>
        <v/>
      </c>
      <c r="C12" s="3"/>
      <c r="F12" s="27" t="s">
        <v>23</v>
      </c>
      <c r="G12" s="29">
        <f>EXP(50*LN(G$9)*(1/G$11-1/G$10))</f>
        <v>0.99791169712313554</v>
      </c>
      <c r="H12" s="29">
        <f>EXP(50*LN(H$9)*(1/H$11-1/H$10))</f>
        <v>1.0241720016293503</v>
      </c>
      <c r="I12" s="29">
        <f>EXP(50*LN(I$9)*(1/I$11-1/I$10))</f>
        <v>1.0268691128544678</v>
      </c>
      <c r="J12" s="29">
        <f>EXP(50*LN(J$9)*(1/J$11-1/J$10))</f>
        <v>1.0097067013689773</v>
      </c>
      <c r="K12" s="29">
        <f>EXP(50*LN(K$9)*(1/K$11-1/K$10))</f>
        <v>1.0406516076104291</v>
      </c>
      <c r="L12" s="30"/>
      <c r="M12" s="28">
        <f t="shared" ref="M12:R12" si="2">EXP(50*LN(M$9)*(1/M$11-1/M$10))</f>
        <v>0.96134197768994334</v>
      </c>
      <c r="N12" s="31">
        <f t="shared" si="2"/>
        <v>1.0934833060965097</v>
      </c>
      <c r="O12" s="31">
        <f t="shared" si="2"/>
        <v>1.0934833060965097</v>
      </c>
      <c r="P12" s="32">
        <f t="shared" si="2"/>
        <v>1.1889158579023604</v>
      </c>
      <c r="Q12" s="32">
        <f t="shared" si="2"/>
        <v>1.0230945536534599</v>
      </c>
      <c r="R12" s="32">
        <f t="shared" si="2"/>
        <v>1.2950070615302525</v>
      </c>
      <c r="S12" s="33"/>
      <c r="T12" s="33"/>
      <c r="U12" s="34">
        <f>EXP(50*LN(U$9)*(1/U$11-1/U$10))</f>
        <v>1.0658315582669209</v>
      </c>
      <c r="V12" s="34">
        <f>EXP(50*LN(V$9)*(1/V$11-1/V$10))</f>
        <v>1.0658315582669209</v>
      </c>
      <c r="W12" s="35">
        <f>EXP(50*LN(W$9)*(1/W$11-1/W$10))</f>
        <v>1.0658315582669209</v>
      </c>
      <c r="X12" s="35">
        <f>EXP(50*LN(X$9)*(1/X$11-1/X$10))</f>
        <v>1.0658315582669209</v>
      </c>
      <c r="Y12"/>
      <c r="Z12" s="30">
        <f>EXP(50*LN(Z$9)*(1/Z$11-1/Z$10))</f>
        <v>1.0207791680519942</v>
      </c>
      <c r="AA12" s="30"/>
      <c r="AG12" s="27" t="s">
        <v>23</v>
      </c>
      <c r="AH12" s="29">
        <f>EXP(50*LN(AH$9)*(1/AH$11-1/AH$10))</f>
        <v>0.99791169712313554</v>
      </c>
      <c r="AI12" s="29">
        <f>EXP(50*LN(AI$9)*(1/AI$11-1/AI$10))</f>
        <v>1.0241720016293503</v>
      </c>
      <c r="AJ12" s="29">
        <f>EXP(50*LN(AJ$9)*(1/AJ$11-1/AJ$10))</f>
        <v>1.0268691128544678</v>
      </c>
      <c r="AK12" s="29">
        <f>EXP(50*LN(AK$9)*(1/AK$11-1/AK$10))</f>
        <v>1.0097067013689773</v>
      </c>
      <c r="AL12" s="29">
        <f>EXP(50*LN(AL$9)*(1/AL$11-1/AL$10))</f>
        <v>1.0406516076104291</v>
      </c>
      <c r="AM12" s="30"/>
      <c r="AN12" s="28">
        <f t="shared" ref="AN12:AS12" si="3">EXP(50*LN(AN$9)*(1/AN$11-1/AN$10))</f>
        <v>0.96134197768994334</v>
      </c>
      <c r="AO12" s="31">
        <f t="shared" si="3"/>
        <v>1.0934833060965097</v>
      </c>
      <c r="AP12" s="31">
        <f t="shared" si="3"/>
        <v>1.0934833060965097</v>
      </c>
      <c r="AQ12" s="32">
        <f t="shared" si="3"/>
        <v>1.1889158579023604</v>
      </c>
      <c r="AR12" s="32">
        <f t="shared" si="3"/>
        <v>1.0230945536534599</v>
      </c>
      <c r="AS12" s="32">
        <f t="shared" si="3"/>
        <v>1.2950070615302525</v>
      </c>
      <c r="AT12" s="33"/>
      <c r="AU12" s="33"/>
      <c r="AV12" s="34">
        <f>EXP(50*LN(AV$9)*(1/AV$11-1/AV$10))</f>
        <v>1.0658315582669209</v>
      </c>
      <c r="AW12" s="34">
        <f>EXP(50*LN(AW$9)*(1/AW$11-1/AW$10))</f>
        <v>1.0658315582669209</v>
      </c>
      <c r="AX12" s="35">
        <f>EXP(50*LN(AX$9)*(1/AX$11-1/AX$10))</f>
        <v>1.0658315582669209</v>
      </c>
      <c r="AY12" s="35">
        <f>EXP(50*LN(AY$9)*(1/AY$11-1/AY$10))</f>
        <v>1.0658315582669209</v>
      </c>
      <c r="AZ12"/>
      <c r="BA12" s="30">
        <f>EXP(50*LN(BA$9)*(1/BA$11-1/BA$10))</f>
        <v>1.0207791680519942</v>
      </c>
      <c r="BB12" s="30"/>
    </row>
    <row r="13" spans="1:321" x14ac:dyDescent="0.3">
      <c r="A13" s="18">
        <v>10</v>
      </c>
      <c r="B13" s="16" t="str">
        <f>IF($C$8=FALSE,"",IF('Graph-outputs'!$D$1=6,INDEX(Settings!$G$5:$G$34,'Calcs-control1'!A13),A13*5-5))</f>
        <v/>
      </c>
      <c r="AC13" t="s">
        <v>56</v>
      </c>
      <c r="AD13" t="s">
        <v>55</v>
      </c>
      <c r="AE13" t="s">
        <v>54</v>
      </c>
      <c r="BD13" s="3" t="s">
        <v>139</v>
      </c>
    </row>
    <row r="14" spans="1:321" x14ac:dyDescent="0.3">
      <c r="A14" s="18">
        <v>11</v>
      </c>
      <c r="B14" s="16" t="str">
        <f>IF($C$8=FALSE,"",IF('Graph-outputs'!$D$1=6,INDEX(Settings!$G$5:$G$34,'Calcs-control1'!A14),A14*5-5))</f>
        <v/>
      </c>
      <c r="C14" s="3"/>
      <c r="D14" s="68" t="s">
        <v>177</v>
      </c>
      <c r="E14" s="12" t="s">
        <v>82</v>
      </c>
      <c r="F14" s="3">
        <v>0</v>
      </c>
      <c r="G14" s="29">
        <f>G$4*(1-EXP(-G$5*$F14))^G$6</f>
        <v>0</v>
      </c>
      <c r="H14" s="29">
        <f>H$4*(1-EXP(-H$5*$F14))^H$6</f>
        <v>0</v>
      </c>
      <c r="I14" s="29">
        <f>I$4*(1-EXP(-I$5*$F14))^I$6</f>
        <v>0</v>
      </c>
      <c r="J14" s="29">
        <f>J$4*(1-EXP(-J$5*$F14))^J$6</f>
        <v>0</v>
      </c>
      <c r="K14" s="29">
        <f>K$4*(1-EXP(-K$5*$F14))^K$6</f>
        <v>0</v>
      </c>
      <c r="L14" s="30"/>
      <c r="M14" s="29">
        <f t="shared" ref="M14:N29" si="4">M$4*(1-EXP(-M$5*$F14))^M$6</f>
        <v>0</v>
      </c>
      <c r="N14" s="31">
        <f t="shared" si="4"/>
        <v>0</v>
      </c>
      <c r="O14" s="31">
        <f>IF(Settings!$I$6&gt;69, 0.2*(N14), 0)</f>
        <v>0</v>
      </c>
      <c r="P14" s="32">
        <f t="shared" ref="P14:P30" si="5">P$4*(1-EXP(-P$5*$F14))^P$6</f>
        <v>0</v>
      </c>
      <c r="Q14" s="32">
        <f t="shared" ref="Q14:R29" si="6">Q$4*(1-EXP(-Q$5*$F14))^Q$6</f>
        <v>0</v>
      </c>
      <c r="R14" s="32">
        <f t="shared" si="6"/>
        <v>0</v>
      </c>
      <c r="S14" s="33" t="e">
        <f>S$8*(S$4*(1-EXP(-S$5*F14))^S$6)</f>
        <v>#VALUE!</v>
      </c>
      <c r="T14" s="33" t="e">
        <f>T$8*(T$4*(1-EXP(-T$5*F14))^T$6)</f>
        <v>#VALUE!</v>
      </c>
      <c r="U14" s="34" t="e">
        <f>(U$7/100*$H14)+((100-U$7)/100*$N14)</f>
        <v>#VALUE!</v>
      </c>
      <c r="V14" s="34" t="e">
        <f>(V$7/100*$H14)+((100-V$7)/100*$O14)</f>
        <v>#VALUE!</v>
      </c>
      <c r="W14" s="35" t="e">
        <f>$W$7/100*(($W$4*(1-EXP(-$W$5*F14))^$W$6)) + ((100-$W$7)/100*N14)</f>
        <v>#VALUE!</v>
      </c>
      <c r="X14" s="35" t="e">
        <f>$X$7/100*(($X$4*(1-EXP(-$X$5*F14))^$X$6)) + ((100-$X$7)/100*O14)</f>
        <v>#VALUE!</v>
      </c>
      <c r="Y14"/>
      <c r="Z14" s="30">
        <f>Z$4*(1-EXP(-Z$5*$F14))^Z$6</f>
        <v>0</v>
      </c>
      <c r="AA14" s="30">
        <f>AA$4*(1-EXP(-AA$5*$F14))^AA$6</f>
        <v>0</v>
      </c>
      <c r="AC14" s="3">
        <v>0</v>
      </c>
      <c r="AD14" s="48">
        <f>147.2*(101-AC158)/(59.5+AC158)</f>
        <v>11.361073825503356</v>
      </c>
      <c r="AE14" s="51">
        <f>0.208*EXP(0.05039*AC14)*91.9*(EXP(-0.1386*$AD$14)*(1+($AD$14^5.31/(4.93*10^7))))</f>
        <v>3.9906775875039635</v>
      </c>
      <c r="AF14" s="12" t="s">
        <v>82</v>
      </c>
      <c r="AG14" s="3">
        <f>AE14</f>
        <v>3.9906775875039635</v>
      </c>
      <c r="AH14" s="29">
        <f>AH$4*(1-EXP(-AH$5*$AG14))^AH$6</f>
        <v>0.1165285902729146</v>
      </c>
      <c r="AI14" s="29">
        <f t="shared" ref="AI14:AL29" si="7">AI$4*(1-EXP(-AI$5*$AG14))^AI$6</f>
        <v>3.8196568706645246</v>
      </c>
      <c r="AJ14" s="29">
        <f t="shared" si="7"/>
        <v>0.47093286181655258</v>
      </c>
      <c r="AK14" s="29">
        <f t="shared" si="7"/>
        <v>4.0322701659534061</v>
      </c>
      <c r="AL14" s="29">
        <f t="shared" si="7"/>
        <v>0.10428867759198858</v>
      </c>
      <c r="AM14" s="30"/>
      <c r="AN14" s="29">
        <f>AN$4*(1-EXP(-AN$5*$AG14))^AN$6</f>
        <v>0.59099135743278286</v>
      </c>
      <c r="AO14" s="31">
        <f>AO$4*(1-EXP(-AO$5*$AG14))^AO$6</f>
        <v>0.61895337927511829</v>
      </c>
      <c r="AP14" s="31">
        <f>IF(Settings!$I$6&gt;69, 0.2*(AO14), 0)</f>
        <v>0.12379067585502367</v>
      </c>
      <c r="AQ14" s="32">
        <f>AQ$4*(1-EXP(-AQ$5*$AG14))^AQ$6</f>
        <v>4.3438782652144043</v>
      </c>
      <c r="AR14" s="32">
        <f t="shared" ref="AR14:AS29" si="8">AR$4*(1-EXP(-AR$5*$AG14))^AR$6</f>
        <v>1.7813960698744791</v>
      </c>
      <c r="AS14" s="32">
        <f t="shared" si="8"/>
        <v>0.9539728504215983</v>
      </c>
      <c r="AT14" s="33" t="e">
        <f>AT$8*(AT$4*(1-EXP(-AT$5*AG14))^AT$6)</f>
        <v>#VALUE!</v>
      </c>
      <c r="AU14" s="33" t="e">
        <f>AU$8*(AU$4*(1-EXP(-AU$5*AG14))^AU$6)</f>
        <v>#VALUE!</v>
      </c>
      <c r="AV14" s="34" t="e">
        <f>(AV$7/100*$AI14)+((100-AV$7)/100*$AO14)</f>
        <v>#VALUE!</v>
      </c>
      <c r="AW14" s="34" t="e">
        <f>(AW$7/100*$AI14)+((100-AW$7)/100*$AP14)</f>
        <v>#VALUE!</v>
      </c>
      <c r="AX14" s="35" t="e">
        <f>$W$7/100*(($W$4*(1-EXP(-$W$5*AG14))^$W$6)) + ((100-$W$7)/100*AO14)</f>
        <v>#VALUE!</v>
      </c>
      <c r="AY14" s="35" t="e">
        <f>$X$7/100*(($X$4*(1-EXP(-$X$5*AG14))^$X$6)) + ((100-$X$7)/100*AP14)</f>
        <v>#VALUE!</v>
      </c>
      <c r="AZ14"/>
      <c r="BA14" s="30">
        <f>BA$4*(1-EXP(-BA$5*$AG14))^BA$6</f>
        <v>0.61246888021868029</v>
      </c>
      <c r="BB14" s="30">
        <f>BB$4*(1-EXP(-BB$5*$AG14))^BB$6</f>
        <v>10.794377957666807</v>
      </c>
      <c r="BD14" s="81">
        <f>$BE$4+$BE$5*AE14+$BE$6*AE14^2</f>
        <v>0.99123731032391749</v>
      </c>
    </row>
    <row r="15" spans="1:321" x14ac:dyDescent="0.3">
      <c r="A15" s="18">
        <v>12</v>
      </c>
      <c r="B15" s="16" t="str">
        <f>IF($C$8=FALSE,"",IF('Graph-outputs'!$D$1=6,INDEX(Settings!$G$5:$G$34,'Calcs-control1'!A15),A15*5-5))</f>
        <v/>
      </c>
      <c r="C15" s="3"/>
      <c r="F15" s="3">
        <v>1</v>
      </c>
      <c r="G15" s="29">
        <f t="shared" ref="G15:K78" si="9">G$4*(1-EXP(-G$5*$F15))^G$6</f>
        <v>3.5177807348999953E-4</v>
      </c>
      <c r="H15" s="29">
        <f t="shared" si="9"/>
        <v>0.51003808295335251</v>
      </c>
      <c r="I15" s="29">
        <f t="shared" si="9"/>
        <v>9.0099960398749498E-3</v>
      </c>
      <c r="J15" s="29">
        <f t="shared" si="9"/>
        <v>0.53972656790043683</v>
      </c>
      <c r="K15" s="29">
        <f t="shared" si="9"/>
        <v>6.1640101102491984E-4</v>
      </c>
      <c r="L15" s="30"/>
      <c r="M15" s="29">
        <f t="shared" si="4"/>
        <v>4.0606903871490387E-2</v>
      </c>
      <c r="N15" s="31">
        <f t="shared" si="4"/>
        <v>7.1426128133741412E-2</v>
      </c>
      <c r="O15" s="31">
        <f>IF(Settings!$I$6&gt;69, 0.2*(N15), 0)</f>
        <v>1.4285225626748284E-2</v>
      </c>
      <c r="P15" s="32">
        <f t="shared" si="5"/>
        <v>0.76081898804409598</v>
      </c>
      <c r="Q15" s="32">
        <f t="shared" si="6"/>
        <v>0.18899756581748212</v>
      </c>
      <c r="R15" s="32">
        <f t="shared" si="6"/>
        <v>1.6692842574263751E-2</v>
      </c>
      <c r="S15" s="33" t="e">
        <f t="shared" ref="S15:S21" si="10">S$8*(S$4*(1-EXP(-S$5*F15))^S$6)</f>
        <v>#VALUE!</v>
      </c>
      <c r="T15" s="33" t="e">
        <f t="shared" ref="T15:T21" si="11">T$8*(T$4*(1-EXP(-T$5*F15))^T$6)</f>
        <v>#VALUE!</v>
      </c>
      <c r="U15" s="34" t="e">
        <f t="shared" ref="U15:U78" si="12">(U$7/100*$H15)+((100-U$7)/100*$N15)</f>
        <v>#VALUE!</v>
      </c>
      <c r="V15" s="34" t="e">
        <f t="shared" ref="V15:V78" si="13">(V$7/100*$H15)+((100-V$7)/100*$O15)</f>
        <v>#VALUE!</v>
      </c>
      <c r="W15" s="35" t="e">
        <f t="shared" ref="W15:W78" si="14">$W$7/100*(($W$4*(1-EXP(-$W$5*F15))^$W$6)) + ((100-$W$7)/100*N15)</f>
        <v>#VALUE!</v>
      </c>
      <c r="X15" s="35" t="e">
        <f t="shared" ref="X15:X78" si="15">$X$7/100*(($X$4*(1-EXP(-$X$5*F15))^$X$6)) + ((100-$X$7)/100*O15)</f>
        <v>#VALUE!</v>
      </c>
      <c r="Z15" s="30">
        <f t="shared" ref="Z15:AA30" si="16">Z$4*(1-EXP(-Z$5*$F15))^Z$6</f>
        <v>1.3634000165197738E-2</v>
      </c>
      <c r="AA15" s="30">
        <f t="shared" si="16"/>
        <v>2.9091098317398489</v>
      </c>
      <c r="AC15" s="3">
        <v>1</v>
      </c>
      <c r="AE15" s="51">
        <f t="shared" ref="AE15:AE54" si="17">0.208*EXP(0.05039*AC15)*91.9*(EXP(-0.1386*$AD$14)*(1+($AD$14^5.31/(4.93*10^7))))</f>
        <v>4.1969204825524002</v>
      </c>
      <c r="AG15" s="3">
        <f t="shared" ref="AG15:AG78" si="18">AE15</f>
        <v>4.1969204825524002</v>
      </c>
      <c r="AH15" s="29">
        <f t="shared" ref="AH15:AL46" si="19">AH$4*(1-EXP(-AH$5*$AG15))^AH$6</f>
        <v>0.14203976714205283</v>
      </c>
      <c r="AI15" s="29">
        <f t="shared" si="7"/>
        <v>4.101970498313948</v>
      </c>
      <c r="AJ15" s="29">
        <f t="shared" si="7"/>
        <v>0.54053838233916196</v>
      </c>
      <c r="AK15" s="29">
        <f t="shared" si="7"/>
        <v>4.3295903464411616</v>
      </c>
      <c r="AL15" s="29">
        <f t="shared" si="7"/>
        <v>0.12413106006138884</v>
      </c>
      <c r="AM15" s="30"/>
      <c r="AN15" s="29">
        <f t="shared" ref="AN15:AO46" si="20">AN$4*(1-EXP(-AN$5*$AG15))^AN$6</f>
        <v>0.64964226877243025</v>
      </c>
      <c r="AO15" s="31">
        <f t="shared" si="20"/>
        <v>0.66839991469517934</v>
      </c>
      <c r="AP15" s="31">
        <f>IF(Settings!$I$6&gt;69, 0.2*(AO15), 0)</f>
        <v>0.13367998293903588</v>
      </c>
      <c r="AQ15" s="32">
        <f t="shared" ref="AQ15:AS46" si="21">AQ$4*(1-EXP(-AQ$5*$AG15))^AQ$6</f>
        <v>4.6199029682138706</v>
      </c>
      <c r="AR15" s="32">
        <f t="shared" si="8"/>
        <v>1.9263196927012805</v>
      </c>
      <c r="AS15" s="32">
        <f t="shared" si="8"/>
        <v>1.0923335103198029</v>
      </c>
      <c r="AT15" s="33" t="e">
        <f t="shared" ref="AT15:AT78" si="22">AT$8*(AT$4*(1-EXP(-AT$5*AG15))^AT$6)</f>
        <v>#VALUE!</v>
      </c>
      <c r="AU15" s="33" t="e">
        <f t="shared" ref="AU15:AU78" si="23">AU$8*(AU$4*(1-EXP(-AU$5*AG15))^AU$6)</f>
        <v>#VALUE!</v>
      </c>
      <c r="AV15" s="34" t="e">
        <f t="shared" ref="AV15:AV78" si="24">(AV$7/100*$AI15)+((100-AV$7)/100*$AO15)</f>
        <v>#VALUE!</v>
      </c>
      <c r="AW15" s="34" t="e">
        <f t="shared" ref="AW15:AW78" si="25">(AW$7/100*$AI15)+((100-AW$7)/100*$AP15)</f>
        <v>#VALUE!</v>
      </c>
      <c r="AX15" s="35" t="e">
        <f t="shared" ref="AX15:AX78" si="26">$W$7/100*(($W$4*(1-EXP(-$W$5*AG15))^$W$6)) + ((100-$W$7)/100*AO15)</f>
        <v>#VALUE!</v>
      </c>
      <c r="AY15" s="35" t="e">
        <f t="shared" ref="AY15:AY78" si="27">$X$7/100*(($X$4*(1-EXP(-$X$5*AG15))^$X$6)) + ((100-$X$7)/100*AP15)</f>
        <v>#VALUE!</v>
      </c>
      <c r="BA15" s="30">
        <f t="shared" ref="BA15:BB30" si="28">BA$4*(1-EXP(-BA$5*$AG15))^BA$6</f>
        <v>0.69594280674845621</v>
      </c>
      <c r="BB15" s="30">
        <f t="shared" si="28"/>
        <v>11.296172801484197</v>
      </c>
      <c r="BD15" s="81">
        <f t="shared" ref="BD15:BD78" si="29">$BE$4+$BE$5*AE15+$BE$6*AE15^2</f>
        <v>1.0173091642399981</v>
      </c>
    </row>
    <row r="16" spans="1:321" x14ac:dyDescent="0.3">
      <c r="A16" s="18">
        <v>13</v>
      </c>
      <c r="B16" s="16" t="str">
        <f>IF($C$8=FALSE,"",IF('Graph-outputs'!$D$1=6,INDEX(Settings!$G$5:$G$34,'Calcs-control1'!A16),A16*5-5))</f>
        <v/>
      </c>
      <c r="C16" s="3"/>
      <c r="F16" s="3">
        <v>2</v>
      </c>
      <c r="G16" s="29">
        <f t="shared" si="9"/>
        <v>6.8946888077848221E-3</v>
      </c>
      <c r="H16" s="29">
        <f t="shared" si="9"/>
        <v>1.4126254437158439</v>
      </c>
      <c r="I16" s="29">
        <f t="shared" si="9"/>
        <v>6.7485676344697779E-2</v>
      </c>
      <c r="J16" s="29">
        <f t="shared" si="9"/>
        <v>1.4936370347295422</v>
      </c>
      <c r="K16" s="29">
        <f t="shared" si="9"/>
        <v>8.5999788192824504E-3</v>
      </c>
      <c r="L16" s="30"/>
      <c r="M16" s="29">
        <f t="shared" si="4"/>
        <v>0.15758500277734394</v>
      </c>
      <c r="N16" s="31">
        <f t="shared" si="4"/>
        <v>0.21256479874165896</v>
      </c>
      <c r="O16" s="31">
        <f>IF(Settings!$I$6&gt;69, 0.2*(N16), 0)</f>
        <v>4.2512959748331795E-2</v>
      </c>
      <c r="P16" s="32">
        <f t="shared" si="5"/>
        <v>1.8378012036397395</v>
      </c>
      <c r="Q16" s="32">
        <f t="shared" si="6"/>
        <v>0.59185518118015357</v>
      </c>
      <c r="R16" s="32">
        <f t="shared" si="6"/>
        <v>0.134714698020406</v>
      </c>
      <c r="S16" s="33" t="e">
        <f t="shared" si="10"/>
        <v>#VALUE!</v>
      </c>
      <c r="T16" s="33" t="e">
        <f t="shared" si="11"/>
        <v>#VALUE!</v>
      </c>
      <c r="U16" s="34" t="e">
        <f t="shared" si="12"/>
        <v>#VALUE!</v>
      </c>
      <c r="V16" s="34" t="e">
        <f t="shared" si="13"/>
        <v>#VALUE!</v>
      </c>
      <c r="W16" s="35" t="e">
        <f t="shared" si="14"/>
        <v>#VALUE!</v>
      </c>
      <c r="X16" s="35" t="e">
        <f t="shared" si="15"/>
        <v>#VALUE!</v>
      </c>
      <c r="Z16" s="30">
        <f t="shared" si="16"/>
        <v>9.6970575488937172E-2</v>
      </c>
      <c r="AA16" s="30">
        <f t="shared" si="16"/>
        <v>5.6771709965942723</v>
      </c>
      <c r="AC16" s="3">
        <v>2</v>
      </c>
      <c r="AE16" s="51">
        <f t="shared" si="17"/>
        <v>4.4138222521466401</v>
      </c>
      <c r="AG16" s="3">
        <f t="shared" si="18"/>
        <v>4.4138222521466401</v>
      </c>
      <c r="AH16" s="29">
        <f t="shared" si="19"/>
        <v>0.17289112805353038</v>
      </c>
      <c r="AI16" s="29">
        <f t="shared" si="7"/>
        <v>4.4041963440773584</v>
      </c>
      <c r="AJ16" s="29">
        <f t="shared" si="7"/>
        <v>0.62001888927537263</v>
      </c>
      <c r="AK16" s="29">
        <f t="shared" si="7"/>
        <v>4.6477893510422961</v>
      </c>
      <c r="AL16" s="29">
        <f t="shared" si="7"/>
        <v>0.14755069344671881</v>
      </c>
      <c r="AM16" s="30"/>
      <c r="AN16" s="29">
        <f t="shared" si="20"/>
        <v>0.71389157465731068</v>
      </c>
      <c r="AO16" s="31">
        <f t="shared" si="20"/>
        <v>0.72165845910149395</v>
      </c>
      <c r="AP16" s="31">
        <f>IF(Settings!$I$6&gt;69, 0.2*(AO16), 0)</f>
        <v>0.14433169182029879</v>
      </c>
      <c r="AQ16" s="32">
        <f t="shared" si="21"/>
        <v>4.9124982801947299</v>
      </c>
      <c r="AR16" s="32">
        <f t="shared" si="8"/>
        <v>2.0822575861233799</v>
      </c>
      <c r="AS16" s="32">
        <f t="shared" si="8"/>
        <v>1.2491985272004262</v>
      </c>
      <c r="AT16" s="33" t="e">
        <f t="shared" si="22"/>
        <v>#VALUE!</v>
      </c>
      <c r="AU16" s="33" t="e">
        <f t="shared" si="23"/>
        <v>#VALUE!</v>
      </c>
      <c r="AV16" s="34" t="e">
        <f t="shared" si="24"/>
        <v>#VALUE!</v>
      </c>
      <c r="AW16" s="34" t="e">
        <f t="shared" si="25"/>
        <v>#VALUE!</v>
      </c>
      <c r="AX16" s="35" t="e">
        <f t="shared" si="26"/>
        <v>#VALUE!</v>
      </c>
      <c r="AY16" s="35" t="e">
        <f t="shared" si="27"/>
        <v>#VALUE!</v>
      </c>
      <c r="BA16" s="30">
        <f t="shared" si="28"/>
        <v>0.78989535202941408</v>
      </c>
      <c r="BB16" s="30">
        <f t="shared" si="28"/>
        <v>11.818381167988843</v>
      </c>
      <c r="BD16" s="81">
        <f t="shared" si="29"/>
        <v>1.0455177572326975</v>
      </c>
    </row>
    <row r="17" spans="1:257" x14ac:dyDescent="0.3">
      <c r="A17" s="18">
        <v>14</v>
      </c>
      <c r="B17" s="16" t="str">
        <f>IF($C$8=FALSE,"",IF('Graph-outputs'!$D$1=6,INDEX(Settings!$G$5:$G$34,'Calcs-control1'!A17),A17*5-5))</f>
        <v/>
      </c>
      <c r="C17" s="3"/>
      <c r="F17" s="3">
        <v>3</v>
      </c>
      <c r="G17" s="29">
        <f t="shared" si="9"/>
        <v>3.708699327152537E-2</v>
      </c>
      <c r="H17" s="29">
        <f t="shared" si="9"/>
        <v>2.5414788679119087</v>
      </c>
      <c r="I17" s="29">
        <f t="shared" si="9"/>
        <v>0.21335181875294662</v>
      </c>
      <c r="J17" s="29">
        <f t="shared" si="9"/>
        <v>2.6850652353685223</v>
      </c>
      <c r="K17" s="29">
        <f t="shared" si="9"/>
        <v>3.8025859908331197E-2</v>
      </c>
      <c r="L17" s="30"/>
      <c r="M17" s="29">
        <f t="shared" si="4"/>
        <v>0.34404855448808425</v>
      </c>
      <c r="N17" s="31">
        <f t="shared" si="4"/>
        <v>0.39925904945784124</v>
      </c>
      <c r="O17" s="31">
        <f>IF(Settings!$I$6&gt;69, 0.2*(N17), 0)</f>
        <v>7.9851809891568259E-2</v>
      </c>
      <c r="P17" s="32">
        <f t="shared" si="5"/>
        <v>3.0544769783250607</v>
      </c>
      <c r="Q17" s="32">
        <f t="shared" si="6"/>
        <v>1.136833413211968</v>
      </c>
      <c r="R17" s="32">
        <f t="shared" si="6"/>
        <v>0.43380092882561982</v>
      </c>
      <c r="S17" s="33" t="e">
        <f t="shared" si="10"/>
        <v>#VALUE!</v>
      </c>
      <c r="T17" s="33" t="e">
        <f t="shared" si="11"/>
        <v>#VALUE!</v>
      </c>
      <c r="U17" s="34" t="e">
        <f t="shared" si="12"/>
        <v>#VALUE!</v>
      </c>
      <c r="V17" s="34" t="e">
        <f t="shared" si="13"/>
        <v>#VALUE!</v>
      </c>
      <c r="W17" s="35" t="e">
        <f t="shared" si="14"/>
        <v>#VALUE!</v>
      </c>
      <c r="X17" s="35" t="e">
        <f t="shared" si="15"/>
        <v>#VALUE!</v>
      </c>
      <c r="Z17" s="30">
        <f t="shared" si="16"/>
        <v>0.2914300877637202</v>
      </c>
      <c r="AA17" s="30">
        <f t="shared" si="16"/>
        <v>8.3110222622897751</v>
      </c>
      <c r="AC17" s="3">
        <v>3</v>
      </c>
      <c r="AE17" s="51">
        <f t="shared" si="17"/>
        <v>4.641933759416089</v>
      </c>
      <c r="AG17" s="3">
        <f t="shared" si="18"/>
        <v>4.641933759416089</v>
      </c>
      <c r="AH17" s="29">
        <f t="shared" si="19"/>
        <v>0.21013205349583597</v>
      </c>
      <c r="AI17" s="29">
        <f t="shared" si="7"/>
        <v>4.7276151855737627</v>
      </c>
      <c r="AJ17" s="29">
        <f t="shared" si="7"/>
        <v>0.71069005766738036</v>
      </c>
      <c r="AK17" s="29">
        <f t="shared" si="7"/>
        <v>4.9881981526437951</v>
      </c>
      <c r="AL17" s="29">
        <f t="shared" si="7"/>
        <v>0.17514301394647838</v>
      </c>
      <c r="AM17" s="30"/>
      <c r="AN17" s="29">
        <f t="shared" si="20"/>
        <v>0.7842389673551754</v>
      </c>
      <c r="AO17" s="31">
        <f t="shared" si="20"/>
        <v>0.77900412339085157</v>
      </c>
      <c r="AP17" s="31">
        <f>IF(Settings!$I$6&gt;69, 0.2*(AO17), 0)</f>
        <v>0.15580082467817033</v>
      </c>
      <c r="AQ17" s="32">
        <f t="shared" si="21"/>
        <v>5.2225438180181145</v>
      </c>
      <c r="AR17" s="32">
        <f t="shared" si="8"/>
        <v>2.2499401539988542</v>
      </c>
      <c r="AS17" s="32">
        <f t="shared" si="8"/>
        <v>1.426725401715065</v>
      </c>
      <c r="AT17" s="33" t="e">
        <f t="shared" si="22"/>
        <v>#VALUE!</v>
      </c>
      <c r="AU17" s="33" t="e">
        <f t="shared" si="23"/>
        <v>#VALUE!</v>
      </c>
      <c r="AV17" s="34" t="e">
        <f t="shared" si="24"/>
        <v>#VALUE!</v>
      </c>
      <c r="AW17" s="34" t="e">
        <f t="shared" si="25"/>
        <v>#VALUE!</v>
      </c>
      <c r="AX17" s="35" t="e">
        <f t="shared" si="26"/>
        <v>#VALUE!</v>
      </c>
      <c r="AY17" s="35" t="e">
        <f t="shared" si="27"/>
        <v>#VALUE!</v>
      </c>
      <c r="BA17" s="30">
        <f t="shared" si="28"/>
        <v>0.89546762047124651</v>
      </c>
      <c r="BB17" s="30">
        <f t="shared" si="28"/>
        <v>12.361538275908403</v>
      </c>
      <c r="BD17" s="81">
        <f t="shared" si="29"/>
        <v>1.0760572121578393</v>
      </c>
    </row>
    <row r="18" spans="1:257" x14ac:dyDescent="0.3">
      <c r="A18" s="18">
        <v>15</v>
      </c>
      <c r="B18" s="16" t="str">
        <f>IF($C$8=FALSE,"",IF('Graph-outputs'!$D$1=6,INDEX(Settings!$G$5:$G$34,'Calcs-control1'!A18),A18*5-5))</f>
        <v/>
      </c>
      <c r="C18" s="3"/>
      <c r="F18" s="3">
        <v>4</v>
      </c>
      <c r="G18" s="29">
        <f t="shared" si="9"/>
        <v>0.11760529580402691</v>
      </c>
      <c r="H18" s="29">
        <f t="shared" si="9"/>
        <v>3.8323075360981926</v>
      </c>
      <c r="I18" s="29">
        <f t="shared" si="9"/>
        <v>0.47395528589229752</v>
      </c>
      <c r="J18" s="29">
        <f t="shared" si="9"/>
        <v>4.0455950805696457</v>
      </c>
      <c r="K18" s="29">
        <f t="shared" si="9"/>
        <v>0.10513621401825406</v>
      </c>
      <c r="L18" s="30"/>
      <c r="M18" s="29">
        <f t="shared" si="4"/>
        <v>0.5935903765923749</v>
      </c>
      <c r="N18" s="31">
        <f t="shared" si="4"/>
        <v>0.62116262236262365</v>
      </c>
      <c r="O18" s="31">
        <f>IF(Settings!$I$6&gt;69, 0.2*(N18), 0)</f>
        <v>0.12423252447252474</v>
      </c>
      <c r="P18" s="32">
        <f t="shared" si="5"/>
        <v>4.3563060759637935</v>
      </c>
      <c r="Q18" s="32">
        <f t="shared" si="6"/>
        <v>1.7878737406658707</v>
      </c>
      <c r="R18" s="32">
        <f t="shared" si="6"/>
        <v>0.96000016498749952</v>
      </c>
      <c r="S18" s="33" t="e">
        <f t="shared" si="10"/>
        <v>#VALUE!</v>
      </c>
      <c r="T18" s="33" t="e">
        <f t="shared" si="11"/>
        <v>#VALUE!</v>
      </c>
      <c r="U18" s="34" t="e">
        <f t="shared" si="12"/>
        <v>#VALUE!</v>
      </c>
      <c r="V18" s="34" t="e">
        <f t="shared" si="13"/>
        <v>#VALUE!</v>
      </c>
      <c r="W18" s="35" t="e">
        <f t="shared" si="14"/>
        <v>#VALUE!</v>
      </c>
      <c r="X18" s="35" t="e">
        <f t="shared" si="15"/>
        <v>#VALUE!</v>
      </c>
      <c r="Z18" s="30">
        <f t="shared" si="16"/>
        <v>0.61611824798882608</v>
      </c>
      <c r="AA18" s="30">
        <f t="shared" si="16"/>
        <v>10.817170817779029</v>
      </c>
      <c r="AC18" s="3">
        <v>4</v>
      </c>
      <c r="AE18" s="51">
        <f t="shared" si="17"/>
        <v>4.8818343367423189</v>
      </c>
      <c r="AG18" s="3">
        <f t="shared" si="18"/>
        <v>4.8818343367423189</v>
      </c>
      <c r="AH18" s="29">
        <f t="shared" si="19"/>
        <v>0.25499940233622137</v>
      </c>
      <c r="AI18" s="29">
        <f t="shared" si="7"/>
        <v>5.0735740651974339</v>
      </c>
      <c r="AJ18" s="29">
        <f t="shared" si="7"/>
        <v>0.81402544314537173</v>
      </c>
      <c r="AK18" s="29">
        <f t="shared" si="7"/>
        <v>5.3522149684465674</v>
      </c>
      <c r="AL18" s="29">
        <f t="shared" si="7"/>
        <v>0.20759047293144225</v>
      </c>
      <c r="AM18" s="30"/>
      <c r="AN18" s="29">
        <f t="shared" si="20"/>
        <v>0.86122333895207304</v>
      </c>
      <c r="AO18" s="31">
        <f t="shared" si="20"/>
        <v>0.84072931798434969</v>
      </c>
      <c r="AP18" s="31">
        <f>IF(Settings!$I$6&gt;69, 0.2*(AO18), 0)</f>
        <v>0.16814586359686995</v>
      </c>
      <c r="AQ18" s="32">
        <f t="shared" si="21"/>
        <v>5.5509520469309059</v>
      </c>
      <c r="AR18" s="32">
        <f t="shared" si="8"/>
        <v>2.4301314940918046</v>
      </c>
      <c r="AS18" s="32">
        <f t="shared" si="8"/>
        <v>1.6272600151070957</v>
      </c>
      <c r="AT18" s="33" t="e">
        <f t="shared" si="22"/>
        <v>#VALUE!</v>
      </c>
      <c r="AU18" s="33" t="e">
        <f t="shared" si="23"/>
        <v>#VALUE!</v>
      </c>
      <c r="AV18" s="34" t="e">
        <f t="shared" si="24"/>
        <v>#VALUE!</v>
      </c>
      <c r="AW18" s="34" t="e">
        <f t="shared" si="25"/>
        <v>#VALUE!</v>
      </c>
      <c r="AX18" s="35" t="e">
        <f t="shared" si="26"/>
        <v>#VALUE!</v>
      </c>
      <c r="AY18" s="35" t="e">
        <f t="shared" si="27"/>
        <v>#VALUE!</v>
      </c>
      <c r="BA18" s="30">
        <f t="shared" si="28"/>
        <v>1.0138917175106292</v>
      </c>
      <c r="BB18" s="30">
        <f t="shared" si="28"/>
        <v>12.926161742867794</v>
      </c>
      <c r="BD18" s="81">
        <f t="shared" si="29"/>
        <v>1.1091405586835781</v>
      </c>
    </row>
    <row r="19" spans="1:257" x14ac:dyDescent="0.3">
      <c r="A19" s="18">
        <v>16</v>
      </c>
      <c r="B19" s="16" t="str">
        <f>IF($C$8=FALSE,"",IF('Graph-outputs'!$D$1=6,INDEX(Settings!$G$5:$G$34,'Calcs-control1'!A19),A19*5-5))</f>
        <v/>
      </c>
      <c r="C19" s="3"/>
      <c r="F19" s="3">
        <v>5</v>
      </c>
      <c r="G19" s="29">
        <f t="shared" si="9"/>
        <v>0.27937434115814597</v>
      </c>
      <c r="H19" s="29">
        <f t="shared" si="9"/>
        <v>5.2460721757261108</v>
      </c>
      <c r="I19" s="29">
        <f t="shared" si="9"/>
        <v>0.86797240727820391</v>
      </c>
      <c r="J19" s="29">
        <f t="shared" si="9"/>
        <v>5.5336727257984384</v>
      </c>
      <c r="K19" s="29">
        <f t="shared" si="9"/>
        <v>0.22491129040110366</v>
      </c>
      <c r="L19" s="30"/>
      <c r="M19" s="29">
        <f t="shared" si="4"/>
        <v>0.90025139154772904</v>
      </c>
      <c r="N19" s="31">
        <f t="shared" si="4"/>
        <v>0.87164783739623675</v>
      </c>
      <c r="O19" s="31">
        <f>IF(Settings!$I$6&gt;69, 0.2*(N19), 0)</f>
        <v>0.17432956747924735</v>
      </c>
      <c r="P19" s="32">
        <f t="shared" si="5"/>
        <v>5.7135238734016305</v>
      </c>
      <c r="Q19" s="32">
        <f t="shared" si="6"/>
        <v>2.5202631011057806</v>
      </c>
      <c r="R19" s="32">
        <f t="shared" si="6"/>
        <v>1.7312178753020611</v>
      </c>
      <c r="S19" s="33" t="e">
        <f t="shared" si="10"/>
        <v>#VALUE!</v>
      </c>
      <c r="T19" s="33" t="e">
        <f t="shared" si="11"/>
        <v>#VALUE!</v>
      </c>
      <c r="U19" s="34" t="e">
        <f t="shared" si="12"/>
        <v>#VALUE!</v>
      </c>
      <c r="V19" s="34" t="e">
        <f t="shared" si="13"/>
        <v>#VALUE!</v>
      </c>
      <c r="W19" s="35" t="e">
        <f t="shared" si="14"/>
        <v>#VALUE!</v>
      </c>
      <c r="X19" s="35" t="e">
        <f t="shared" si="15"/>
        <v>#VALUE!</v>
      </c>
      <c r="Z19" s="30">
        <f t="shared" si="16"/>
        <v>1.0749762699763432</v>
      </c>
      <c r="AA19" s="30">
        <f t="shared" si="16"/>
        <v>13.20180834989204</v>
      </c>
      <c r="AC19" s="3">
        <v>5</v>
      </c>
      <c r="AE19" s="51">
        <f t="shared" si="17"/>
        <v>5.1341332570833993</v>
      </c>
      <c r="AG19" s="3">
        <f t="shared" si="18"/>
        <v>5.1341332570833993</v>
      </c>
      <c r="AH19" s="29">
        <f t="shared" si="19"/>
        <v>0.30894598676476026</v>
      </c>
      <c r="AI19" s="29">
        <f t="shared" si="7"/>
        <v>5.443487544819825</v>
      </c>
      <c r="AJ19" s="29">
        <f t="shared" si="7"/>
        <v>0.93167189548763196</v>
      </c>
      <c r="AK19" s="29">
        <f t="shared" si="7"/>
        <v>5.7413062797291898</v>
      </c>
      <c r="AL19" s="29">
        <f t="shared" si="7"/>
        <v>0.24567234660263584</v>
      </c>
      <c r="AM19" s="30"/>
      <c r="AN19" s="29">
        <f t="shared" si="20"/>
        <v>0.9454250066737967</v>
      </c>
      <c r="AO19" s="31">
        <f t="shared" si="20"/>
        <v>0.90714448616625309</v>
      </c>
      <c r="AP19" s="31">
        <f>IF(Settings!$I$6&gt;69, 0.2*(AO19), 0)</f>
        <v>0.18142889723325062</v>
      </c>
      <c r="AQ19" s="32">
        <f t="shared" si="21"/>
        <v>5.8986677389110165</v>
      </c>
      <c r="AR19" s="32">
        <f t="shared" si="8"/>
        <v>2.6236288057096999</v>
      </c>
      <c r="AS19" s="32">
        <f t="shared" si="8"/>
        <v>1.8533403968109299</v>
      </c>
      <c r="AT19" s="33" t="e">
        <f t="shared" si="22"/>
        <v>#VALUE!</v>
      </c>
      <c r="AU19" s="33" t="e">
        <f t="shared" si="23"/>
        <v>#VALUE!</v>
      </c>
      <c r="AV19" s="34" t="e">
        <f t="shared" si="24"/>
        <v>#VALUE!</v>
      </c>
      <c r="AW19" s="34" t="e">
        <f t="shared" si="25"/>
        <v>#VALUE!</v>
      </c>
      <c r="AX19" s="35" t="e">
        <f t="shared" si="26"/>
        <v>#VALUE!</v>
      </c>
      <c r="AY19" s="35" t="e">
        <f t="shared" si="27"/>
        <v>#VALUE!</v>
      </c>
      <c r="BA19" s="30">
        <f t="shared" si="28"/>
        <v>1.1464915634989661</v>
      </c>
      <c r="BB19" s="30">
        <f t="shared" si="28"/>
        <v>13.512747308478517</v>
      </c>
      <c r="BD19" s="81">
        <f t="shared" si="29"/>
        <v>1.1450016513894825</v>
      </c>
    </row>
    <row r="20" spans="1:257" x14ac:dyDescent="0.3">
      <c r="A20" s="18">
        <v>17</v>
      </c>
      <c r="B20" s="16" t="str">
        <f>IF($C$8=FALSE,"",IF('Graph-outputs'!$D$1=6,INDEX(Settings!$G$5:$G$34,'Calcs-control1'!A20),A20*5-5))</f>
        <v/>
      </c>
      <c r="C20" s="3"/>
      <c r="F20" s="3">
        <v>6</v>
      </c>
      <c r="G20" s="29">
        <f t="shared" si="9"/>
        <v>0.55315781483338489</v>
      </c>
      <c r="H20" s="29">
        <f t="shared" si="9"/>
        <v>6.7555100892042548</v>
      </c>
      <c r="I20" s="29">
        <f t="shared" si="9"/>
        <v>1.4070245469659555</v>
      </c>
      <c r="J20" s="29">
        <f t="shared" si="9"/>
        <v>7.1202940979402332</v>
      </c>
      <c r="K20" s="29">
        <f t="shared" si="9"/>
        <v>0.40931165902449146</v>
      </c>
      <c r="L20" s="30"/>
      <c r="M20" s="29">
        <f t="shared" si="4"/>
        <v>1.258492038100824</v>
      </c>
      <c r="N20" s="31">
        <f t="shared" si="4"/>
        <v>1.145887332099065</v>
      </c>
      <c r="O20" s="31">
        <f>IF(Settings!$I$6&gt;69, 0.2*(N20), 0)</f>
        <v>0.22917746641981301</v>
      </c>
      <c r="P20" s="32">
        <f t="shared" si="5"/>
        <v>7.1069582615173097</v>
      </c>
      <c r="Q20" s="32">
        <f t="shared" si="6"/>
        <v>3.3153834119042882</v>
      </c>
      <c r="R20" s="32">
        <f t="shared" si="6"/>
        <v>2.7446638693522205</v>
      </c>
      <c r="S20" s="33" t="e">
        <f t="shared" si="10"/>
        <v>#VALUE!</v>
      </c>
      <c r="T20" s="33" t="e">
        <f t="shared" si="11"/>
        <v>#VALUE!</v>
      </c>
      <c r="U20" s="34" t="e">
        <f t="shared" si="12"/>
        <v>#VALUE!</v>
      </c>
      <c r="V20" s="34" t="e">
        <f t="shared" si="13"/>
        <v>#VALUE!</v>
      </c>
      <c r="W20" s="35" t="e">
        <f t="shared" si="14"/>
        <v>#VALUE!</v>
      </c>
      <c r="X20" s="35" t="e">
        <f t="shared" si="15"/>
        <v>#VALUE!</v>
      </c>
      <c r="Z20" s="30">
        <f t="shared" si="16"/>
        <v>1.6620217147437528</v>
      </c>
      <c r="AA20" s="30">
        <f t="shared" si="16"/>
        <v>15.470826340508289</v>
      </c>
      <c r="AC20" s="3">
        <v>6</v>
      </c>
      <c r="AE20" s="51">
        <f t="shared" si="17"/>
        <v>5.3994712813379797</v>
      </c>
      <c r="AG20" s="3">
        <f t="shared" si="18"/>
        <v>5.3994712813379797</v>
      </c>
      <c r="AH20" s="29">
        <f t="shared" si="19"/>
        <v>0.37367204096505957</v>
      </c>
      <c r="AI20" s="29">
        <f t="shared" si="7"/>
        <v>5.8388386440831281</v>
      </c>
      <c r="AJ20" s="29">
        <f t="shared" si="7"/>
        <v>1.0654657484170003</v>
      </c>
      <c r="AK20" s="29">
        <f t="shared" si="7"/>
        <v>6.1570074894207254</v>
      </c>
      <c r="AL20" s="29">
        <f t="shared" si="7"/>
        <v>0.29027494674839299</v>
      </c>
      <c r="AM20" s="30"/>
      <c r="AN20" s="29">
        <f t="shared" si="20"/>
        <v>1.0374679230205832</v>
      </c>
      <c r="AO20" s="31">
        <f t="shared" si="20"/>
        <v>0.97857881538097924</v>
      </c>
      <c r="AP20" s="31">
        <f>IF(Settings!$I$6&gt;69, 0.2*(AO20), 0)</f>
        <v>0.19571576307619587</v>
      </c>
      <c r="AQ20" s="32">
        <f t="shared" si="21"/>
        <v>6.2666671390342081</v>
      </c>
      <c r="AR20" s="32">
        <f t="shared" si="8"/>
        <v>2.831261395243688</v>
      </c>
      <c r="AS20" s="32">
        <f t="shared" si="8"/>
        <v>2.1076976203520128</v>
      </c>
      <c r="AT20" s="33" t="e">
        <f t="shared" si="22"/>
        <v>#VALUE!</v>
      </c>
      <c r="AU20" s="33" t="e">
        <f t="shared" si="23"/>
        <v>#VALUE!</v>
      </c>
      <c r="AV20" s="34" t="e">
        <f t="shared" si="24"/>
        <v>#VALUE!</v>
      </c>
      <c r="AW20" s="34" t="e">
        <f t="shared" si="25"/>
        <v>#VALUE!</v>
      </c>
      <c r="AX20" s="35" t="e">
        <f t="shared" si="26"/>
        <v>#VALUE!</v>
      </c>
      <c r="AY20" s="35" t="e">
        <f t="shared" si="27"/>
        <v>#VALUE!</v>
      </c>
      <c r="BA20" s="30">
        <f t="shared" si="28"/>
        <v>1.2946822294103824</v>
      </c>
      <c r="BB20" s="30">
        <f t="shared" si="28"/>
        <v>14.121764176946565</v>
      </c>
      <c r="BD20" s="81">
        <f t="shared" si="29"/>
        <v>1.183897286769672</v>
      </c>
    </row>
    <row r="21" spans="1:257" x14ac:dyDescent="0.3">
      <c r="A21" s="18">
        <v>18</v>
      </c>
      <c r="B21" s="16" t="str">
        <f>IF($C$8=FALSE,"",IF('Graph-outputs'!$D$1=6,INDEX(Settings!$G$5:$G$34,'Calcs-control1'!A21),A21*5-5))</f>
        <v/>
      </c>
      <c r="C21" s="3"/>
      <c r="F21" s="3">
        <v>7</v>
      </c>
      <c r="G21" s="29">
        <f t="shared" si="9"/>
        <v>0.96635636479223141</v>
      </c>
      <c r="H21" s="29">
        <f t="shared" si="9"/>
        <v>8.3401422282260622</v>
      </c>
      <c r="I21" s="29">
        <f t="shared" si="9"/>
        <v>2.0970430048445432</v>
      </c>
      <c r="J21" s="29">
        <f t="shared" si="9"/>
        <v>8.7836948910320416</v>
      </c>
      <c r="K21" s="29">
        <f t="shared" si="9"/>
        <v>0.66658616215934308</v>
      </c>
      <c r="L21" s="30"/>
      <c r="M21" s="29">
        <f t="shared" si="4"/>
        <v>1.6631654367048678</v>
      </c>
      <c r="N21" s="31">
        <f t="shared" si="4"/>
        <v>1.440120346497709</v>
      </c>
      <c r="O21" s="31">
        <f>IF(Settings!$I$6&gt;69, 0.2*(N21), 0)</f>
        <v>0.28802406929954183</v>
      </c>
      <c r="P21" s="32">
        <f t="shared" si="5"/>
        <v>8.523149868227323</v>
      </c>
      <c r="Q21" s="32">
        <f t="shared" si="6"/>
        <v>4.1585381238125043</v>
      </c>
      <c r="R21" s="32">
        <f t="shared" si="6"/>
        <v>3.9834783054645739</v>
      </c>
      <c r="S21" s="33" t="e">
        <f t="shared" si="10"/>
        <v>#VALUE!</v>
      </c>
      <c r="T21" s="33" t="e">
        <f t="shared" si="11"/>
        <v>#VALUE!</v>
      </c>
      <c r="U21" s="34" t="e">
        <f t="shared" si="12"/>
        <v>#VALUE!</v>
      </c>
      <c r="V21" s="34" t="e">
        <f t="shared" si="13"/>
        <v>#VALUE!</v>
      </c>
      <c r="W21" s="35" t="e">
        <f t="shared" si="14"/>
        <v>#VALUE!</v>
      </c>
      <c r="X21" s="35" t="e">
        <f t="shared" si="15"/>
        <v>#VALUE!</v>
      </c>
      <c r="Z21" s="30">
        <f t="shared" si="16"/>
        <v>2.3651464884979148</v>
      </c>
      <c r="AA21" s="30">
        <f t="shared" si="16"/>
        <v>17.629830622042924</v>
      </c>
      <c r="AC21" s="3">
        <v>7</v>
      </c>
      <c r="AE21" s="51">
        <f t="shared" si="17"/>
        <v>5.6785222856789632</v>
      </c>
      <c r="AG21" s="3">
        <f t="shared" si="18"/>
        <v>5.6785222856789632</v>
      </c>
      <c r="AH21" s="29">
        <f t="shared" si="19"/>
        <v>0.4511596321957681</v>
      </c>
      <c r="AI21" s="29">
        <f t="shared" si="7"/>
        <v>6.2611794012268831</v>
      </c>
      <c r="AJ21" s="29">
        <f t="shared" si="7"/>
        <v>1.2174496577232965</v>
      </c>
      <c r="AK21" s="29">
        <f t="shared" si="7"/>
        <v>6.6009231514937756</v>
      </c>
      <c r="AL21" s="29">
        <f t="shared" si="7"/>
        <v>0.34240205490444264</v>
      </c>
      <c r="AM21" s="30"/>
      <c r="AN21" s="29">
        <f t="shared" si="20"/>
        <v>1.1380218405452347</v>
      </c>
      <c r="AO21" s="31">
        <f t="shared" si="20"/>
        <v>1.0553809159875771</v>
      </c>
      <c r="AP21" s="31">
        <f>IF(Settings!$I$6&gt;69, 0.2*(AO21), 0)</f>
        <v>0.21107618319751542</v>
      </c>
      <c r="AQ21" s="32">
        <f t="shared" si="21"/>
        <v>6.6559568020368616</v>
      </c>
      <c r="AR21" s="32">
        <f t="shared" si="8"/>
        <v>3.0538892219208265</v>
      </c>
      <c r="AS21" s="32">
        <f t="shared" si="8"/>
        <v>2.3932531420744767</v>
      </c>
      <c r="AT21" s="33" t="e">
        <f t="shared" si="22"/>
        <v>#VALUE!</v>
      </c>
      <c r="AU21" s="33" t="e">
        <f t="shared" si="23"/>
        <v>#VALUE!</v>
      </c>
      <c r="AV21" s="34" t="e">
        <f t="shared" si="24"/>
        <v>#VALUE!</v>
      </c>
      <c r="AW21" s="34" t="e">
        <f t="shared" si="25"/>
        <v>#VALUE!</v>
      </c>
      <c r="AX21" s="35" t="e">
        <f t="shared" si="26"/>
        <v>#VALUE!</v>
      </c>
      <c r="AY21" s="35" t="e">
        <f t="shared" si="27"/>
        <v>#VALUE!</v>
      </c>
      <c r="BA21" s="30">
        <f t="shared" si="28"/>
        <v>1.4599674797169315</v>
      </c>
      <c r="BB21" s="30">
        <f t="shared" si="28"/>
        <v>14.753649967658822</v>
      </c>
      <c r="BD21" s="81">
        <f t="shared" si="29"/>
        <v>1.2261095399990147</v>
      </c>
    </row>
    <row r="22" spans="1:257" x14ac:dyDescent="0.3">
      <c r="A22" s="18">
        <v>19</v>
      </c>
      <c r="B22" s="16" t="str">
        <f>IF($C$8=FALSE,"",IF('Graph-outputs'!$D$1=6,INDEX(Settings!$G$5:$G$34,'Calcs-control1'!A22),A22*5-5))</f>
        <v/>
      </c>
      <c r="C22" s="3"/>
      <c r="F22" s="3">
        <v>8</v>
      </c>
      <c r="G22" s="29">
        <f t="shared" si="9"/>
        <v>1.5410179737705523</v>
      </c>
      <c r="H22" s="29">
        <f t="shared" si="9"/>
        <v>9.983885455050439</v>
      </c>
      <c r="I22" s="29">
        <f t="shared" si="9"/>
        <v>2.9394188564904957</v>
      </c>
      <c r="J22" s="29">
        <f t="shared" si="9"/>
        <v>10.506807947025166</v>
      </c>
      <c r="K22" s="29">
        <f t="shared" si="9"/>
        <v>1.0012304817020146</v>
      </c>
      <c r="L22" s="30"/>
      <c r="M22" s="29">
        <f t="shared" si="4"/>
        <v>2.1094922032691397</v>
      </c>
      <c r="N22" s="31">
        <f t="shared" si="4"/>
        <v>1.7512938885880787</v>
      </c>
      <c r="O22" s="31">
        <f>IF(Settings!$I$6&gt;69, 0.2*(N22), 0)</f>
        <v>0.35025877771761577</v>
      </c>
      <c r="P22" s="32">
        <f t="shared" si="5"/>
        <v>9.9521428450359419</v>
      </c>
      <c r="Q22" s="32">
        <f t="shared" si="6"/>
        <v>5.03781087301717</v>
      </c>
      <c r="R22" s="32">
        <f t="shared" si="6"/>
        <v>5.4220421741494835</v>
      </c>
      <c r="S22" s="33" t="e">
        <f t="shared" ref="S22:S84" si="30">S$8*(S$4*(1-EXP(-S$5*F22))^S$6)</f>
        <v>#VALUE!</v>
      </c>
      <c r="T22" s="33" t="e">
        <f t="shared" ref="T22:T84" si="31">T$8*(T$4*(1-EXP(-T$5*F22))^T$6)</f>
        <v>#VALUE!</v>
      </c>
      <c r="U22" s="34" t="e">
        <f t="shared" si="12"/>
        <v>#VALUE!</v>
      </c>
      <c r="V22" s="34" t="e">
        <f t="shared" si="13"/>
        <v>#VALUE!</v>
      </c>
      <c r="W22" s="35" t="e">
        <f t="shared" si="14"/>
        <v>#VALUE!</v>
      </c>
      <c r="X22" s="35" t="e">
        <f t="shared" si="15"/>
        <v>#VALUE!</v>
      </c>
      <c r="Z22" s="30">
        <f t="shared" si="16"/>
        <v>3.1688300130025975</v>
      </c>
      <c r="AA22" s="30">
        <f t="shared" si="16"/>
        <v>19.684155227207885</v>
      </c>
      <c r="AC22" s="3">
        <v>8</v>
      </c>
      <c r="AE22" s="51">
        <f t="shared" si="17"/>
        <v>5.9719949729896937</v>
      </c>
      <c r="AG22" s="3">
        <f t="shared" si="18"/>
        <v>5.9719949729896937</v>
      </c>
      <c r="AH22" s="29">
        <f t="shared" si="19"/>
        <v>0.54370983455521904</v>
      </c>
      <c r="AI22" s="29">
        <f t="shared" si="7"/>
        <v>6.7121309888596157</v>
      </c>
      <c r="AJ22" s="29">
        <f t="shared" si="7"/>
        <v>1.389889911341343</v>
      </c>
      <c r="AK22" s="29">
        <f t="shared" si="7"/>
        <v>7.0747266994379832</v>
      </c>
      <c r="AL22" s="29">
        <f t="shared" si="7"/>
        <v>0.40318534177184706</v>
      </c>
      <c r="AM22" s="30"/>
      <c r="AN22" s="29">
        <f t="shared" si="20"/>
        <v>1.2478043955372675</v>
      </c>
      <c r="AO22" s="31">
        <f t="shared" si="20"/>
        <v>1.1379194554041521</v>
      </c>
      <c r="AP22" s="31">
        <f>IF(Settings!$I$6&gt;69, 0.2*(AO22), 0)</f>
        <v>0.22758389108083044</v>
      </c>
      <c r="AQ22" s="32">
        <f t="shared" si="21"/>
        <v>7.0675720584411454</v>
      </c>
      <c r="AR22" s="32">
        <f t="shared" si="8"/>
        <v>3.292400922113552</v>
      </c>
      <c r="AS22" s="32">
        <f t="shared" si="8"/>
        <v>2.7131118358715627</v>
      </c>
      <c r="AT22" s="33" t="e">
        <f t="shared" si="22"/>
        <v>#VALUE!</v>
      </c>
      <c r="AU22" s="33" t="e">
        <f t="shared" si="23"/>
        <v>#VALUE!</v>
      </c>
      <c r="AV22" s="34" t="e">
        <f t="shared" si="24"/>
        <v>#VALUE!</v>
      </c>
      <c r="AW22" s="34" t="e">
        <f t="shared" si="25"/>
        <v>#VALUE!</v>
      </c>
      <c r="AX22" s="35" t="e">
        <f t="shared" si="26"/>
        <v>#VALUE!</v>
      </c>
      <c r="AY22" s="35" t="e">
        <f t="shared" si="27"/>
        <v>#VALUE!</v>
      </c>
      <c r="BA22" s="30">
        <f t="shared" si="28"/>
        <v>1.6439351836389442</v>
      </c>
      <c r="BB22" s="30">
        <f t="shared" si="28"/>
        <v>15.408805265168109</v>
      </c>
      <c r="BD22" s="81">
        <f t="shared" si="29"/>
        <v>1.2719483445211848</v>
      </c>
    </row>
    <row r="23" spans="1:257" x14ac:dyDescent="0.3">
      <c r="A23" s="18">
        <v>20</v>
      </c>
      <c r="B23" s="16" t="str">
        <f>IF($C$8=FALSE,"",IF('Graph-outputs'!$D$1=6,INDEX(Settings!$G$5:$G$34,'Calcs-control1'!A23),A23*5-5))</f>
        <v/>
      </c>
      <c r="C23" s="3"/>
      <c r="F23" s="3">
        <v>9</v>
      </c>
      <c r="G23" s="29">
        <f t="shared" si="9"/>
        <v>2.2928597254866991</v>
      </c>
      <c r="H23" s="29">
        <f t="shared" si="9"/>
        <v>11.673730066535926</v>
      </c>
      <c r="I23" s="29">
        <f t="shared" si="9"/>
        <v>3.9319685199167447</v>
      </c>
      <c r="J23" s="29">
        <f t="shared" si="9"/>
        <v>12.275853186267677</v>
      </c>
      <c r="K23" s="29">
        <f t="shared" si="9"/>
        <v>1.4143164358477631</v>
      </c>
      <c r="L23" s="30"/>
      <c r="M23" s="29">
        <f t="shared" si="4"/>
        <v>2.5930368118849123</v>
      </c>
      <c r="N23" s="31">
        <f t="shared" si="4"/>
        <v>2.0768604319004385</v>
      </c>
      <c r="O23" s="31">
        <f>IF(Settings!$I$6&gt;69, 0.2*(N23), 0)</f>
        <v>0.41537208638008771</v>
      </c>
      <c r="P23" s="32">
        <f t="shared" si="5"/>
        <v>11.386315380207481</v>
      </c>
      <c r="Q23" s="32">
        <f t="shared" si="6"/>
        <v>5.9433775439841057</v>
      </c>
      <c r="R23" s="32">
        <f t="shared" si="6"/>
        <v>7.0300081901949136</v>
      </c>
      <c r="S23" s="33" t="e">
        <f t="shared" si="30"/>
        <v>#VALUE!</v>
      </c>
      <c r="T23" s="33" t="e">
        <f t="shared" si="31"/>
        <v>#VALUE!</v>
      </c>
      <c r="U23" s="34" t="e">
        <f t="shared" si="12"/>
        <v>#VALUE!</v>
      </c>
      <c r="V23" s="34" t="e">
        <f t="shared" si="13"/>
        <v>#VALUE!</v>
      </c>
      <c r="W23" s="35" t="e">
        <f t="shared" si="14"/>
        <v>#VALUE!</v>
      </c>
      <c r="X23" s="35" t="e">
        <f t="shared" si="15"/>
        <v>#VALUE!</v>
      </c>
      <c r="Z23" s="30">
        <f t="shared" si="16"/>
        <v>4.0560416138516313</v>
      </c>
      <c r="AA23" s="30">
        <f t="shared" si="16"/>
        <v>21.638875567265007</v>
      </c>
      <c r="AC23" s="3">
        <v>9</v>
      </c>
      <c r="AE23" s="51">
        <f t="shared" si="17"/>
        <v>6.2806346727491738</v>
      </c>
      <c r="AG23" s="3">
        <f t="shared" si="18"/>
        <v>6.2806346727491738</v>
      </c>
      <c r="AH23" s="29">
        <f t="shared" si="19"/>
        <v>0.65398232124059397</v>
      </c>
      <c r="AI23" s="29">
        <f t="shared" si="7"/>
        <v>7.1933833102731581</v>
      </c>
      <c r="AJ23" s="29">
        <f t="shared" si="7"/>
        <v>1.5852939782619673</v>
      </c>
      <c r="AK23" s="29">
        <f t="shared" si="7"/>
        <v>7.5801595940855657</v>
      </c>
      <c r="AL23" s="29">
        <f t="shared" si="7"/>
        <v>0.47389446431684307</v>
      </c>
      <c r="AM23" s="30"/>
      <c r="AN23" s="29">
        <f t="shared" si="20"/>
        <v>1.3675830687218815</v>
      </c>
      <c r="AO23" s="31">
        <f t="shared" si="20"/>
        <v>1.2265837338656216</v>
      </c>
      <c r="AP23" s="31">
        <f>IF(Settings!$I$6&gt;69, 0.2*(AO23), 0)</f>
        <v>0.24531674677312432</v>
      </c>
      <c r="AQ23" s="32">
        <f t="shared" si="21"/>
        <v>7.5025750668445488</v>
      </c>
      <c r="AR23" s="32">
        <f t="shared" si="8"/>
        <v>3.5477112469484036</v>
      </c>
      <c r="AS23" s="32">
        <f t="shared" si="8"/>
        <v>3.0705499275248656</v>
      </c>
      <c r="AT23" s="33" t="e">
        <f t="shared" si="22"/>
        <v>#VALUE!</v>
      </c>
      <c r="AU23" s="33" t="e">
        <f t="shared" si="23"/>
        <v>#VALUE!</v>
      </c>
      <c r="AV23" s="34" t="e">
        <f t="shared" si="24"/>
        <v>#VALUE!</v>
      </c>
      <c r="AW23" s="34" t="e">
        <f t="shared" si="25"/>
        <v>#VALUE!</v>
      </c>
      <c r="AX23" s="35" t="e">
        <f t="shared" si="26"/>
        <v>#VALUE!</v>
      </c>
      <c r="AY23" s="35" t="e">
        <f t="shared" si="27"/>
        <v>#VALUE!</v>
      </c>
      <c r="BA23" s="30">
        <f t="shared" si="28"/>
        <v>1.8482502376258358</v>
      </c>
      <c r="BB23" s="30">
        <f t="shared" si="28"/>
        <v>16.087587763675376</v>
      </c>
      <c r="BD23" s="81">
        <f t="shared" si="29"/>
        <v>1.3217543399497902</v>
      </c>
      <c r="CQ23" s="44"/>
    </row>
    <row r="24" spans="1:257" x14ac:dyDescent="0.3">
      <c r="A24" s="18">
        <v>21</v>
      </c>
      <c r="B24" s="16" t="str">
        <f>IF($C$8=FALSE,"",IF('Graph-outputs'!$D$1=6,INDEX(Settings!$G$5:$G$34,'Calcs-control1'!A24),A24*5-5))</f>
        <v/>
      </c>
      <c r="C24" s="3"/>
      <c r="F24" s="3">
        <v>10</v>
      </c>
      <c r="G24" s="29">
        <f t="shared" si="9"/>
        <v>3.2310525880727958</v>
      </c>
      <c r="H24" s="29">
        <f t="shared" si="9"/>
        <v>13.398932158177313</v>
      </c>
      <c r="I24" s="29">
        <f t="shared" si="9"/>
        <v>5.0697416539291851</v>
      </c>
      <c r="J24" s="29">
        <f t="shared" si="9"/>
        <v>14.079475378683352</v>
      </c>
      <c r="K24" s="29">
        <f t="shared" si="9"/>
        <v>1.9040073337663097</v>
      </c>
      <c r="L24" s="30"/>
      <c r="M24" s="29">
        <f t="shared" si="4"/>
        <v>3.1096854131059932</v>
      </c>
      <c r="N24" s="31">
        <f t="shared" si="4"/>
        <v>2.4146525099687635</v>
      </c>
      <c r="O24" s="31">
        <f>IF(Settings!$I$6&gt;69, 0.2*(N24), 0)</f>
        <v>0.4829305019937527</v>
      </c>
      <c r="P24" s="32">
        <f t="shared" si="5"/>
        <v>12.81969309339661</v>
      </c>
      <c r="Q24" s="32">
        <f t="shared" si="6"/>
        <v>6.8670521146091765</v>
      </c>
      <c r="R24" s="32">
        <f t="shared" si="6"/>
        <v>8.7752371628757473</v>
      </c>
      <c r="S24" s="33" t="e">
        <f t="shared" si="30"/>
        <v>#VALUE!</v>
      </c>
      <c r="T24" s="33" t="e">
        <f t="shared" si="31"/>
        <v>#VALUE!</v>
      </c>
      <c r="U24" s="34" t="e">
        <f t="shared" si="12"/>
        <v>#VALUE!</v>
      </c>
      <c r="V24" s="34" t="e">
        <f t="shared" si="13"/>
        <v>#VALUE!</v>
      </c>
      <c r="W24" s="35" t="e">
        <f t="shared" si="14"/>
        <v>#VALUE!</v>
      </c>
      <c r="X24" s="35" t="e">
        <f t="shared" si="15"/>
        <v>#VALUE!</v>
      </c>
      <c r="Z24" s="30">
        <f t="shared" si="16"/>
        <v>5.0095412502866683</v>
      </c>
      <c r="AA24" s="30">
        <f t="shared" si="16"/>
        <v>23.498820971329422</v>
      </c>
      <c r="AC24" s="3">
        <v>10</v>
      </c>
      <c r="AE24" s="51">
        <f t="shared" si="17"/>
        <v>6.6052252339374462</v>
      </c>
      <c r="AG24" s="3">
        <f t="shared" si="18"/>
        <v>6.6052252339374462</v>
      </c>
      <c r="AH24" s="29">
        <f t="shared" si="19"/>
        <v>0.78503682636326844</v>
      </c>
      <c r="AI24" s="29">
        <f t="shared" si="7"/>
        <v>7.7066939948627571</v>
      </c>
      <c r="AJ24" s="29">
        <f t="shared" si="7"/>
        <v>1.8064279976154514</v>
      </c>
      <c r="AK24" s="29">
        <f t="shared" si="7"/>
        <v>8.1190298039159927</v>
      </c>
      <c r="AL24" s="29">
        <f t="shared" si="7"/>
        <v>0.55594645505539653</v>
      </c>
      <c r="AM24" s="30"/>
      <c r="AN24" s="29">
        <f t="shared" si="20"/>
        <v>1.4981769743390418</v>
      </c>
      <c r="AO24" s="31">
        <f t="shared" si="20"/>
        <v>1.3217841861656023</v>
      </c>
      <c r="AP24" s="31">
        <f>IF(Settings!$I$6&gt;69, 0.2*(AO24), 0)</f>
        <v>0.26435683723312048</v>
      </c>
      <c r="AQ24" s="32">
        <f t="shared" si="21"/>
        <v>7.9620524063134388</v>
      </c>
      <c r="AR24" s="32">
        <f t="shared" si="8"/>
        <v>3.8207578448872823</v>
      </c>
      <c r="AS24" s="32">
        <f t="shared" si="8"/>
        <v>3.4689970002313397</v>
      </c>
      <c r="AT24" s="33" t="e">
        <f t="shared" si="22"/>
        <v>#VALUE!</v>
      </c>
      <c r="AU24" s="33" t="e">
        <f t="shared" si="23"/>
        <v>#VALUE!</v>
      </c>
      <c r="AV24" s="34" t="e">
        <f t="shared" si="24"/>
        <v>#VALUE!</v>
      </c>
      <c r="AW24" s="34" t="e">
        <f t="shared" si="25"/>
        <v>#VALUE!</v>
      </c>
      <c r="AX24" s="35" t="e">
        <f t="shared" si="26"/>
        <v>#VALUE!</v>
      </c>
      <c r="AY24" s="35" t="e">
        <f t="shared" si="27"/>
        <v>#VALUE!</v>
      </c>
      <c r="BA24" s="30">
        <f t="shared" si="28"/>
        <v>2.0746446318236074</v>
      </c>
      <c r="BB24" s="30">
        <f t="shared" si="28"/>
        <v>16.790306005587212</v>
      </c>
      <c r="BD24" s="81">
        <f t="shared" si="29"/>
        <v>1.3759020164634752</v>
      </c>
      <c r="CQ24" s="44"/>
    </row>
    <row r="25" spans="1:257" x14ac:dyDescent="0.3">
      <c r="A25" s="86">
        <v>22</v>
      </c>
      <c r="B25" s="3"/>
      <c r="C25" s="3"/>
      <c r="F25" s="3">
        <v>11</v>
      </c>
      <c r="G25" s="29">
        <f t="shared" si="9"/>
        <v>4.3585364505326929</v>
      </c>
      <c r="H25" s="29">
        <f t="shared" si="9"/>
        <v>15.150484488077087</v>
      </c>
      <c r="I25" s="29">
        <f t="shared" si="9"/>
        <v>6.3456943604488991</v>
      </c>
      <c r="J25" s="29">
        <f t="shared" si="9"/>
        <v>15.908178536992427</v>
      </c>
      <c r="K25" s="29">
        <f t="shared" si="9"/>
        <v>2.4661410926145901</v>
      </c>
      <c r="L25" s="30"/>
      <c r="M25" s="29">
        <f t="shared" si="4"/>
        <v>3.6556250199432547</v>
      </c>
      <c r="N25" s="31">
        <f t="shared" si="4"/>
        <v>2.7627994698309766</v>
      </c>
      <c r="O25" s="31">
        <f>IF(Settings!$I$6&gt;69, 0.2*(N25), 0)</f>
        <v>0.55255989396619531</v>
      </c>
      <c r="P25" s="32">
        <f t="shared" si="5"/>
        <v>14.247514870258627</v>
      </c>
      <c r="Q25" s="32">
        <f t="shared" si="6"/>
        <v>7.801966928874644</v>
      </c>
      <c r="R25" s="32">
        <f t="shared" si="6"/>
        <v>10.6258520455154</v>
      </c>
      <c r="S25" s="33" t="e">
        <f t="shared" si="30"/>
        <v>#VALUE!</v>
      </c>
      <c r="T25" s="33" t="e">
        <f t="shared" si="31"/>
        <v>#VALUE!</v>
      </c>
      <c r="U25" s="34" t="e">
        <f t="shared" si="12"/>
        <v>#VALUE!</v>
      </c>
      <c r="V25" s="34" t="e">
        <f t="shared" si="13"/>
        <v>#VALUE!</v>
      </c>
      <c r="W25" s="35" t="e">
        <f t="shared" si="14"/>
        <v>#VALUE!</v>
      </c>
      <c r="X25" s="35" t="e">
        <f t="shared" si="15"/>
        <v>#VALUE!</v>
      </c>
      <c r="Z25" s="30">
        <f t="shared" si="16"/>
        <v>6.0127376060406439</v>
      </c>
      <c r="AA25" s="30">
        <f t="shared" si="16"/>
        <v>25.268586617702788</v>
      </c>
      <c r="AC25" s="3">
        <v>11</v>
      </c>
      <c r="AE25" s="51">
        <f t="shared" si="17"/>
        <v>6.9465910157685737</v>
      </c>
      <c r="AG25" s="3">
        <f t="shared" si="18"/>
        <v>6.9465910157685737</v>
      </c>
      <c r="AH25" s="29">
        <f t="shared" si="19"/>
        <v>0.9403756790263692</v>
      </c>
      <c r="AI25" s="29">
        <f t="shared" si="7"/>
        <v>8.2538867040493802</v>
      </c>
      <c r="AJ25" s="29">
        <f t="shared" si="7"/>
        <v>2.0563338346542652</v>
      </c>
      <c r="AK25" s="29">
        <f t="shared" si="7"/>
        <v>8.6932095237728593</v>
      </c>
      <c r="AL25" s="29">
        <f t="shared" si="7"/>
        <v>0.65091393278909682</v>
      </c>
      <c r="AM25" s="30"/>
      <c r="AN25" s="29">
        <f t="shared" si="20"/>
        <v>1.6404584216466707</v>
      </c>
      <c r="AO25" s="31">
        <f t="shared" si="20"/>
        <v>1.4239527917593733</v>
      </c>
      <c r="AP25" s="31">
        <f>IF(Settings!$I$6&gt;69, 0.2*(AO25), 0)</f>
        <v>0.28479055835187467</v>
      </c>
      <c r="AQ25" s="32">
        <f t="shared" si="21"/>
        <v>8.4471121603330506</v>
      </c>
      <c r="AR25" s="32">
        <f t="shared" si="8"/>
        <v>4.1124973186264588</v>
      </c>
      <c r="AS25" s="32">
        <f t="shared" si="8"/>
        <v>3.9120112350614953</v>
      </c>
      <c r="AT25" s="33" t="e">
        <f t="shared" si="22"/>
        <v>#VALUE!</v>
      </c>
      <c r="AU25" s="33" t="e">
        <f t="shared" si="23"/>
        <v>#VALUE!</v>
      </c>
      <c r="AV25" s="34" t="e">
        <f t="shared" si="24"/>
        <v>#VALUE!</v>
      </c>
      <c r="AW25" s="34" t="e">
        <f t="shared" si="25"/>
        <v>#VALUE!</v>
      </c>
      <c r="AX25" s="35" t="e">
        <f t="shared" si="26"/>
        <v>#VALUE!</v>
      </c>
      <c r="AY25" s="35" t="e">
        <f t="shared" si="27"/>
        <v>#VALUE!</v>
      </c>
      <c r="BA25" s="30">
        <f t="shared" si="28"/>
        <v>2.3249042942566729</v>
      </c>
      <c r="BB25" s="30">
        <f t="shared" si="28"/>
        <v>17.517212719097266</v>
      </c>
      <c r="BD25" s="81">
        <f t="shared" si="29"/>
        <v>1.4348031868501074</v>
      </c>
    </row>
    <row r="26" spans="1:257" x14ac:dyDescent="0.3">
      <c r="A26" s="86">
        <v>23</v>
      </c>
      <c r="B26" s="3"/>
      <c r="C26" s="3"/>
      <c r="F26" s="3">
        <v>12</v>
      </c>
      <c r="G26" s="29">
        <f t="shared" si="9"/>
        <v>5.6726709742267465</v>
      </c>
      <c r="H26" s="29">
        <f t="shared" si="9"/>
        <v>16.920750877794394</v>
      </c>
      <c r="I26" s="29">
        <f t="shared" si="9"/>
        <v>7.7512475108002556</v>
      </c>
      <c r="J26" s="29">
        <f t="shared" si="9"/>
        <v>17.753934653284446</v>
      </c>
      <c r="K26" s="29">
        <f t="shared" si="9"/>
        <v>3.0948085180380716</v>
      </c>
      <c r="L26" s="30"/>
      <c r="M26" s="29">
        <f t="shared" si="4"/>
        <v>4.2273239789819907</v>
      </c>
      <c r="N26" s="31">
        <f t="shared" si="4"/>
        <v>3.1196692655047129</v>
      </c>
      <c r="O26" s="31">
        <f>IF(Settings!$I$6&gt;69, 0.2*(N26), 0)</f>
        <v>0.62393385310094263</v>
      </c>
      <c r="P26" s="32">
        <f t="shared" si="5"/>
        <v>15.665942505639201</v>
      </c>
      <c r="Q26" s="32">
        <f t="shared" si="6"/>
        <v>8.7423366947251804</v>
      </c>
      <c r="R26" s="32">
        <f t="shared" si="6"/>
        <v>12.551606251772798</v>
      </c>
      <c r="S26" s="33" t="e">
        <f t="shared" si="30"/>
        <v>#VALUE!</v>
      </c>
      <c r="T26" s="33" t="e">
        <f t="shared" si="31"/>
        <v>#VALUE!</v>
      </c>
      <c r="U26" s="34" t="e">
        <f t="shared" si="12"/>
        <v>#VALUE!</v>
      </c>
      <c r="V26" s="34" t="e">
        <f t="shared" si="13"/>
        <v>#VALUE!</v>
      </c>
      <c r="W26" s="35" t="e">
        <f t="shared" si="14"/>
        <v>#VALUE!</v>
      </c>
      <c r="X26" s="35" t="e">
        <f t="shared" si="15"/>
        <v>#VALUE!</v>
      </c>
      <c r="Z26" s="30">
        <f t="shared" si="16"/>
        <v>7.0502239689474173</v>
      </c>
      <c r="AA26" s="30">
        <f t="shared" si="16"/>
        <v>26.952544886713817</v>
      </c>
      <c r="AC26" s="3">
        <v>12</v>
      </c>
      <c r="AE26" s="51">
        <f t="shared" si="17"/>
        <v>7.3055989813069928</v>
      </c>
      <c r="AG26" s="3">
        <f t="shared" si="18"/>
        <v>7.3055989813069928</v>
      </c>
      <c r="AH26" s="29">
        <f t="shared" si="19"/>
        <v>1.1239863186394776</v>
      </c>
      <c r="AI26" s="29">
        <f t="shared" si="7"/>
        <v>8.83684865191257</v>
      </c>
      <c r="AJ26" s="29">
        <f t="shared" si="7"/>
        <v>2.3383452466753494</v>
      </c>
      <c r="AK26" s="29">
        <f t="shared" si="7"/>
        <v>9.3046320308154709</v>
      </c>
      <c r="AL26" s="29">
        <f t="shared" si="7"/>
        <v>0.7605315735496686</v>
      </c>
      <c r="AM26" s="30"/>
      <c r="AN26" s="29">
        <f t="shared" si="20"/>
        <v>1.7953541850243249</v>
      </c>
      <c r="AO26" s="31">
        <f t="shared" si="20"/>
        <v>1.5335433734751402</v>
      </c>
      <c r="AP26" s="31">
        <f>IF(Settings!$I$6&gt;69, 0.2*(AO26), 0)</f>
        <v>0.30670867469502805</v>
      </c>
      <c r="AQ26" s="32">
        <f t="shared" si="21"/>
        <v>8.9588804415401437</v>
      </c>
      <c r="AR26" s="32">
        <f t="shared" si="8"/>
        <v>4.4239004843090148</v>
      </c>
      <c r="AS26" s="32">
        <f t="shared" si="8"/>
        <v>4.4032470738759972</v>
      </c>
      <c r="AT26" s="33" t="e">
        <f t="shared" si="22"/>
        <v>#VALUE!</v>
      </c>
      <c r="AU26" s="33" t="e">
        <f t="shared" si="23"/>
        <v>#VALUE!</v>
      </c>
      <c r="AV26" s="34" t="e">
        <f t="shared" si="24"/>
        <v>#VALUE!</v>
      </c>
      <c r="AW26" s="34" t="e">
        <f t="shared" si="25"/>
        <v>#VALUE!</v>
      </c>
      <c r="AX26" s="35" t="e">
        <f t="shared" si="26"/>
        <v>#VALUE!</v>
      </c>
      <c r="AY26" s="35" t="e">
        <f t="shared" si="27"/>
        <v>#VALUE!</v>
      </c>
      <c r="BA26" s="30">
        <f t="shared" si="28"/>
        <v>2.6008523616092547</v>
      </c>
      <c r="BB26" s="30">
        <f t="shared" si="28"/>
        <v>18.268497766085503</v>
      </c>
      <c r="BD26" s="81">
        <f t="shared" si="29"/>
        <v>1.4989108206439861</v>
      </c>
    </row>
    <row r="27" spans="1:257" x14ac:dyDescent="0.3">
      <c r="A27" s="86">
        <v>24</v>
      </c>
      <c r="B27" s="3"/>
      <c r="C27" s="3"/>
      <c r="F27" s="3">
        <v>13</v>
      </c>
      <c r="G27" s="29">
        <f t="shared" si="9"/>
        <v>7.1660708357668508</v>
      </c>
      <c r="H27" s="29">
        <f t="shared" si="9"/>
        <v>18.703202868170742</v>
      </c>
      <c r="I27" s="29">
        <f t="shared" si="9"/>
        <v>9.2767472814367391</v>
      </c>
      <c r="J27" s="29">
        <f t="shared" si="9"/>
        <v>19.609901554276455</v>
      </c>
      <c r="K27" s="29">
        <f t="shared" si="9"/>
        <v>3.7828851168496085</v>
      </c>
      <c r="L27" s="30"/>
      <c r="M27" s="29">
        <f t="shared" si="4"/>
        <v>4.8215136489680557</v>
      </c>
      <c r="N27" s="31">
        <f t="shared" si="4"/>
        <v>3.4838260643746048</v>
      </c>
      <c r="O27" s="31">
        <f>IF(Settings!$I$6&gt;69, 0.2*(N27), 0)</f>
        <v>0.69676521287492099</v>
      </c>
      <c r="P27" s="32">
        <f t="shared" si="5"/>
        <v>17.071857824317391</v>
      </c>
      <c r="Q27" s="32">
        <f t="shared" si="6"/>
        <v>9.6832779211139055</v>
      </c>
      <c r="R27" s="32">
        <f t="shared" si="6"/>
        <v>14.524733656511787</v>
      </c>
      <c r="S27" s="33" t="e">
        <f t="shared" si="30"/>
        <v>#VALUE!</v>
      </c>
      <c r="T27" s="33" t="e">
        <f t="shared" si="31"/>
        <v>#VALUE!</v>
      </c>
      <c r="U27" s="34" t="e">
        <f t="shared" si="12"/>
        <v>#VALUE!</v>
      </c>
      <c r="V27" s="34" t="e">
        <f t="shared" si="13"/>
        <v>#VALUE!</v>
      </c>
      <c r="W27" s="35" t="e">
        <f t="shared" si="14"/>
        <v>#VALUE!</v>
      </c>
      <c r="X27" s="35" t="e">
        <f t="shared" si="15"/>
        <v>#VALUE!</v>
      </c>
      <c r="Z27" s="30">
        <f t="shared" si="16"/>
        <v>8.1080826689914183</v>
      </c>
      <c r="AA27" s="30">
        <f t="shared" si="16"/>
        <v>28.554856163114522</v>
      </c>
      <c r="AC27" s="3">
        <v>13</v>
      </c>
      <c r="AE27" s="51">
        <f t="shared" si="17"/>
        <v>7.683160899284454</v>
      </c>
      <c r="AG27" s="3">
        <f t="shared" si="18"/>
        <v>7.683160899284454</v>
      </c>
      <c r="AH27" s="29">
        <f t="shared" si="19"/>
        <v>1.3403823618832393</v>
      </c>
      <c r="AI27" s="29">
        <f t="shared" si="7"/>
        <v>9.4575272376763966</v>
      </c>
      <c r="AJ27" s="29">
        <f t="shared" si="7"/>
        <v>2.6561026095520286</v>
      </c>
      <c r="AK27" s="29">
        <f t="shared" si="7"/>
        <v>9.9552875696680427</v>
      </c>
      <c r="AL27" s="29">
        <f t="shared" si="7"/>
        <v>0.88670018782265225</v>
      </c>
      <c r="AM27" s="30"/>
      <c r="AN27" s="29">
        <f t="shared" si="20"/>
        <v>1.9638464104960549</v>
      </c>
      <c r="AO27" s="31">
        <f t="shared" si="20"/>
        <v>1.6510317628254962</v>
      </c>
      <c r="AP27" s="31">
        <f>IF(Settings!$I$6&gt;69, 0.2*(AO27), 0)</f>
        <v>0.33020635256509928</v>
      </c>
      <c r="AQ27" s="32">
        <f t="shared" si="21"/>
        <v>9.49849730460123</v>
      </c>
      <c r="AR27" s="32">
        <f t="shared" si="8"/>
        <v>4.7559467609489552</v>
      </c>
      <c r="AS27" s="32">
        <f t="shared" si="8"/>
        <v>4.9464145556261094</v>
      </c>
      <c r="AT27" s="33" t="e">
        <f t="shared" si="22"/>
        <v>#VALUE!</v>
      </c>
      <c r="AU27" s="33" t="e">
        <f t="shared" si="23"/>
        <v>#VALUE!</v>
      </c>
      <c r="AV27" s="34" t="e">
        <f t="shared" si="24"/>
        <v>#VALUE!</v>
      </c>
      <c r="AW27" s="34" t="e">
        <f t="shared" si="25"/>
        <v>#VALUE!</v>
      </c>
      <c r="AX27" s="35" t="e">
        <f t="shared" si="26"/>
        <v>#VALUE!</v>
      </c>
      <c r="AY27" s="35" t="e">
        <f t="shared" si="27"/>
        <v>#VALUE!</v>
      </c>
      <c r="BA27" s="30">
        <f t="shared" si="28"/>
        <v>2.9043285581626579</v>
      </c>
      <c r="BB27" s="30">
        <f t="shared" si="28"/>
        <v>19.044280719034997</v>
      </c>
      <c r="BD27" s="81">
        <f t="shared" si="29"/>
        <v>1.5687232784368534</v>
      </c>
    </row>
    <row r="28" spans="1:257" x14ac:dyDescent="0.3">
      <c r="A28" s="86">
        <v>25</v>
      </c>
      <c r="B28" s="3"/>
      <c r="C28" s="3"/>
      <c r="F28" s="3">
        <v>14</v>
      </c>
      <c r="G28" s="29">
        <f t="shared" si="9"/>
        <v>8.8275137746323189</v>
      </c>
      <c r="H28" s="29">
        <f t="shared" si="9"/>
        <v>20.492223576980003</v>
      </c>
      <c r="I28" s="29">
        <f t="shared" si="9"/>
        <v>10.911842613659864</v>
      </c>
      <c r="J28" s="29">
        <f t="shared" si="9"/>
        <v>21.470212541254003</v>
      </c>
      <c r="K28" s="29">
        <f t="shared" si="9"/>
        <v>4.5224953692376975</v>
      </c>
      <c r="L28" s="30"/>
      <c r="M28" s="29">
        <f t="shared" si="4"/>
        <v>5.4351712138522181</v>
      </c>
      <c r="N28" s="31">
        <f t="shared" si="4"/>
        <v>3.8539983376445845</v>
      </c>
      <c r="O28" s="31">
        <f>IF(Settings!$I$6&gt;69, 0.2*(N28), 0)</f>
        <v>0.77079966752891693</v>
      </c>
      <c r="P28" s="32">
        <f t="shared" si="5"/>
        <v>18.462715847695719</v>
      </c>
      <c r="Q28" s="32">
        <f t="shared" si="6"/>
        <v>10.620666883903553</v>
      </c>
      <c r="R28" s="32">
        <f t="shared" si="6"/>
        <v>16.520416571591696</v>
      </c>
      <c r="S28" s="33" t="e">
        <f t="shared" si="30"/>
        <v>#VALUE!</v>
      </c>
      <c r="T28" s="33" t="e">
        <f t="shared" si="31"/>
        <v>#VALUE!</v>
      </c>
      <c r="U28" s="34" t="e">
        <f t="shared" si="12"/>
        <v>#VALUE!</v>
      </c>
      <c r="V28" s="34" t="e">
        <f t="shared" si="13"/>
        <v>#VALUE!</v>
      </c>
      <c r="W28" s="35" t="e">
        <f t="shared" si="14"/>
        <v>#VALUE!</v>
      </c>
      <c r="X28" s="35" t="e">
        <f t="shared" si="15"/>
        <v>#VALUE!</v>
      </c>
      <c r="Z28" s="30">
        <f t="shared" si="16"/>
        <v>9.1740261097170439</v>
      </c>
      <c r="AA28" s="30">
        <f t="shared" si="16"/>
        <v>30.079479114720474</v>
      </c>
      <c r="AC28" s="3">
        <v>14</v>
      </c>
      <c r="AE28" s="51">
        <f t="shared" si="17"/>
        <v>8.0802356597094089</v>
      </c>
      <c r="AG28" s="3">
        <f>AE28</f>
        <v>8.0802356597094089</v>
      </c>
      <c r="AH28" s="29">
        <f t="shared" si="19"/>
        <v>1.5946414121010504</v>
      </c>
      <c r="AI28" s="29">
        <f t="shared" si="7"/>
        <v>10.117925680419464</v>
      </c>
      <c r="AJ28" s="29">
        <f t="shared" si="7"/>
        <v>3.0135655553872485</v>
      </c>
      <c r="AK28" s="29">
        <f t="shared" si="7"/>
        <v>10.647218152321534</v>
      </c>
      <c r="AL28" s="29">
        <f t="shared" si="7"/>
        <v>1.0314876595850191</v>
      </c>
      <c r="AM28" s="30"/>
      <c r="AN28" s="29">
        <f t="shared" si="20"/>
        <v>2.1469730777290237</v>
      </c>
      <c r="AO28" s="31">
        <f t="shared" si="20"/>
        <v>1.776915807545751</v>
      </c>
      <c r="AP28" s="31">
        <f>IF(Settings!$I$6&gt;69, 0.2*(AO28), 0)</f>
        <v>0.35538316150915022</v>
      </c>
      <c r="AQ28" s="32">
        <f t="shared" si="21"/>
        <v>10.067111993216091</v>
      </c>
      <c r="AR28" s="32">
        <f t="shared" si="8"/>
        <v>5.1096176194263219</v>
      </c>
      <c r="AS28" s="32">
        <f t="shared" si="8"/>
        <v>5.5452296882108092</v>
      </c>
      <c r="AT28" s="33" t="e">
        <f t="shared" si="22"/>
        <v>#VALUE!</v>
      </c>
      <c r="AU28" s="33" t="e">
        <f t="shared" si="23"/>
        <v>#VALUE!</v>
      </c>
      <c r="AV28" s="34" t="e">
        <f t="shared" si="24"/>
        <v>#VALUE!</v>
      </c>
      <c r="AW28" s="34" t="e">
        <f t="shared" si="25"/>
        <v>#VALUE!</v>
      </c>
      <c r="AX28" s="35" t="e">
        <f t="shared" si="26"/>
        <v>#VALUE!</v>
      </c>
      <c r="AY28" s="35" t="e">
        <f t="shared" si="27"/>
        <v>#VALUE!</v>
      </c>
      <c r="BA28" s="30">
        <f t="shared" si="28"/>
        <v>3.2371644180318895</v>
      </c>
      <c r="BB28" s="30">
        <f t="shared" si="28"/>
        <v>19.844603094208146</v>
      </c>
      <c r="BD28" s="81">
        <f t="shared" si="29"/>
        <v>1.644788988465107</v>
      </c>
    </row>
    <row r="29" spans="1:257" x14ac:dyDescent="0.3">
      <c r="A29" s="86">
        <v>26</v>
      </c>
      <c r="B29" s="3"/>
      <c r="C29" s="3"/>
      <c r="F29" s="3">
        <v>15</v>
      </c>
      <c r="G29" s="29">
        <f t="shared" si="9"/>
        <v>10.642843534040084</v>
      </c>
      <c r="H29" s="29">
        <f t="shared" si="9"/>
        <v>22.28295754868239</v>
      </c>
      <c r="I29" s="29">
        <f t="shared" si="9"/>
        <v>12.645792257304329</v>
      </c>
      <c r="J29" s="29">
        <f t="shared" si="9"/>
        <v>23.329815208797786</v>
      </c>
      <c r="K29" s="29">
        <f t="shared" si="9"/>
        <v>5.3054016606116399</v>
      </c>
      <c r="L29" s="30"/>
      <c r="M29" s="29">
        <f t="shared" si="4"/>
        <v>6.0655035616495301</v>
      </c>
      <c r="N29" s="31">
        <f t="shared" si="4"/>
        <v>4.2290541830964665</v>
      </c>
      <c r="O29" s="31">
        <f>IF(Settings!$I$6&gt;69, 0.2*(N29), 0)</f>
        <v>0.84581083661929335</v>
      </c>
      <c r="P29" s="32">
        <f t="shared" si="5"/>
        <v>19.836435414721144</v>
      </c>
      <c r="Q29" s="32">
        <f t="shared" si="6"/>
        <v>11.551025434128061</v>
      </c>
      <c r="R29" s="32">
        <f t="shared" si="6"/>
        <v>18.516979455587446</v>
      </c>
      <c r="S29" s="33" t="e">
        <f t="shared" si="30"/>
        <v>#VALUE!</v>
      </c>
      <c r="T29" s="33" t="e">
        <f t="shared" si="31"/>
        <v>#VALUE!</v>
      </c>
      <c r="U29" s="34" t="e">
        <f t="shared" si="12"/>
        <v>#VALUE!</v>
      </c>
      <c r="V29" s="34" t="e">
        <f t="shared" si="13"/>
        <v>#VALUE!</v>
      </c>
      <c r="W29" s="35" t="e">
        <f t="shared" si="14"/>
        <v>#VALUE!</v>
      </c>
      <c r="X29" s="35" t="e">
        <f t="shared" si="15"/>
        <v>#VALUE!</v>
      </c>
      <c r="Z29" s="30">
        <f t="shared" si="16"/>
        <v>10.237425050530156</v>
      </c>
      <c r="AA29" s="30">
        <f t="shared" si="16"/>
        <v>31.530180472689544</v>
      </c>
      <c r="AC29" s="3">
        <v>15</v>
      </c>
      <c r="AE29" s="51">
        <f t="shared" si="17"/>
        <v>8.4978317091498283</v>
      </c>
      <c r="AG29" s="3">
        <f t="shared" si="18"/>
        <v>8.4978317091498283</v>
      </c>
      <c r="AH29" s="29">
        <f t="shared" si="19"/>
        <v>1.8924373891645305</v>
      </c>
      <c r="AI29" s="29">
        <f t="shared" si="7"/>
        <v>10.820097540116283</v>
      </c>
      <c r="AJ29" s="29">
        <f t="shared" si="7"/>
        <v>3.4150227653835414</v>
      </c>
      <c r="AK29" s="29">
        <f t="shared" si="7"/>
        <v>11.38251115263078</v>
      </c>
      <c r="AL29" s="29">
        <f t="shared" si="7"/>
        <v>1.1971259200179891</v>
      </c>
      <c r="AM29" s="30"/>
      <c r="AN29" s="29">
        <f t="shared" si="20"/>
        <v>2.3458279275199998</v>
      </c>
      <c r="AO29" s="31">
        <f t="shared" si="20"/>
        <v>1.9117151945330433</v>
      </c>
      <c r="AP29" s="31">
        <f>IF(Settings!$I$6&gt;69, 0.2*(AO29), 0)</f>
        <v>0.3823430389066087</v>
      </c>
      <c r="AQ29" s="32">
        <f t="shared" si="21"/>
        <v>10.665877466461414</v>
      </c>
      <c r="AR29" s="32">
        <f t="shared" si="8"/>
        <v>5.4858890237734297</v>
      </c>
      <c r="AS29" s="32">
        <f t="shared" si="8"/>
        <v>6.2033553851695027</v>
      </c>
      <c r="AT29" s="33" t="e">
        <f t="shared" si="22"/>
        <v>#VALUE!</v>
      </c>
      <c r="AU29" s="33" t="e">
        <f t="shared" si="23"/>
        <v>#VALUE!</v>
      </c>
      <c r="AV29" s="34" t="e">
        <f t="shared" si="24"/>
        <v>#VALUE!</v>
      </c>
      <c r="AW29" s="34" t="e">
        <f t="shared" si="25"/>
        <v>#VALUE!</v>
      </c>
      <c r="AX29" s="35" t="e">
        <f t="shared" si="26"/>
        <v>#VALUE!</v>
      </c>
      <c r="AY29" s="35" t="e">
        <f t="shared" si="27"/>
        <v>#VALUE!</v>
      </c>
      <c r="BA29" s="30">
        <f t="shared" si="28"/>
        <v>3.601154163638788</v>
      </c>
      <c r="BB29" s="30">
        <f t="shared" si="28"/>
        <v>20.6694202780706</v>
      </c>
      <c r="BD29" s="81">
        <f t="shared" si="29"/>
        <v>1.7277116120228682</v>
      </c>
      <c r="BE29" s="12"/>
      <c r="BF29" s="12"/>
      <c r="BG29" s="12"/>
      <c r="BH29" s="12"/>
      <c r="BI29" s="12"/>
      <c r="BJ29" s="12"/>
      <c r="BK29" s="12"/>
      <c r="BL29" s="12"/>
      <c r="BM29" s="12"/>
      <c r="BN29" s="44"/>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44"/>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row>
    <row r="30" spans="1:257" x14ac:dyDescent="0.3">
      <c r="A30" s="86">
        <v>27</v>
      </c>
      <c r="B30" s="3"/>
      <c r="C30" s="3"/>
      <c r="F30" s="3">
        <v>16</v>
      </c>
      <c r="G30" s="29">
        <f t="shared" si="9"/>
        <v>12.595816669853894</v>
      </c>
      <c r="H30" s="29">
        <f t="shared" si="9"/>
        <v>24.071193158823732</v>
      </c>
      <c r="I30" s="29">
        <f t="shared" si="9"/>
        <v>14.467712278899473</v>
      </c>
      <c r="J30" s="29">
        <f t="shared" si="9"/>
        <v>25.184345109690391</v>
      </c>
      <c r="K30" s="29">
        <f t="shared" si="9"/>
        <v>6.1233183054585849</v>
      </c>
      <c r="L30" s="30"/>
      <c r="M30" s="29">
        <f t="shared" ref="M30:N84" si="32">M$4*(1-EXP(-M$5*$F30))^M$6</f>
        <v>6.7099321645779026</v>
      </c>
      <c r="N30" s="31">
        <f t="shared" si="32"/>
        <v>4.6079818043996132</v>
      </c>
      <c r="O30" s="31">
        <f>IF(Settings!$I$6&gt;69, 0.2*(N30), 0)</f>
        <v>0.92159636087992269</v>
      </c>
      <c r="P30" s="32">
        <f t="shared" si="5"/>
        <v>21.191315723285221</v>
      </c>
      <c r="Q30" s="32">
        <f>Q$4*(1-EXP(-Q$5*$F30))^Q$6</f>
        <v>12.47142757980199</v>
      </c>
      <c r="R30" s="32">
        <f>R$4*(1-EXP(-R$5*$F30))^R$6</f>
        <v>20.495891712475967</v>
      </c>
      <c r="S30" s="33" t="e">
        <f t="shared" si="30"/>
        <v>#VALUE!</v>
      </c>
      <c r="T30" s="33" t="e">
        <f t="shared" si="31"/>
        <v>#VALUE!</v>
      </c>
      <c r="U30" s="34" t="e">
        <f t="shared" si="12"/>
        <v>#VALUE!</v>
      </c>
      <c r="V30" s="34" t="e">
        <f t="shared" si="13"/>
        <v>#VALUE!</v>
      </c>
      <c r="W30" s="35" t="e">
        <f t="shared" si="14"/>
        <v>#VALUE!</v>
      </c>
      <c r="X30" s="35" t="e">
        <f t="shared" si="15"/>
        <v>#VALUE!</v>
      </c>
      <c r="Z30" s="30">
        <f t="shared" si="16"/>
        <v>11.289261558756806</v>
      </c>
      <c r="AA30" s="30">
        <f t="shared" si="16"/>
        <v>32.910544337602175</v>
      </c>
      <c r="AC30" s="3">
        <v>16</v>
      </c>
      <c r="AE30" s="51">
        <f t="shared" si="17"/>
        <v>8.937009611874279</v>
      </c>
      <c r="AG30" s="3">
        <f t="shared" si="18"/>
        <v>8.937009611874279</v>
      </c>
      <c r="AH30" s="29">
        <f t="shared" si="19"/>
        <v>2.2400647252955257</v>
      </c>
      <c r="AI30" s="29">
        <f t="shared" si="19"/>
        <v>11.566140003612492</v>
      </c>
      <c r="AJ30" s="29">
        <f t="shared" si="19"/>
        <v>3.8650980516543951</v>
      </c>
      <c r="AK30" s="29">
        <f t="shared" si="19"/>
        <v>12.163291570518961</v>
      </c>
      <c r="AL30" s="29">
        <f t="shared" si="19"/>
        <v>1.3860030611336676</v>
      </c>
      <c r="AM30" s="30"/>
      <c r="AN30" s="29">
        <f t="shared" si="20"/>
        <v>2.5615597556188807</v>
      </c>
      <c r="AO30" s="31">
        <f t="shared" si="20"/>
        <v>2.0559710588500861</v>
      </c>
      <c r="AP30" s="31">
        <f>IF(Settings!$I$6&gt;69, 0.2*(AO30), 0)</f>
        <v>0.41119421177001725</v>
      </c>
      <c r="AQ30" s="32">
        <f t="shared" si="21"/>
        <v>11.295944149696094</v>
      </c>
      <c r="AR30" s="32">
        <f t="shared" si="21"/>
        <v>5.8857228031039597</v>
      </c>
      <c r="AS30" s="32">
        <f t="shared" si="21"/>
        <v>6.9243327266234456</v>
      </c>
      <c r="AT30" s="33" t="e">
        <f t="shared" si="22"/>
        <v>#VALUE!</v>
      </c>
      <c r="AU30" s="33" t="e">
        <f t="shared" si="23"/>
        <v>#VALUE!</v>
      </c>
      <c r="AV30" s="34" t="e">
        <f t="shared" si="24"/>
        <v>#VALUE!</v>
      </c>
      <c r="AW30" s="34" t="e">
        <f t="shared" si="25"/>
        <v>#VALUE!</v>
      </c>
      <c r="AX30" s="35" t="e">
        <f t="shared" si="26"/>
        <v>#VALUE!</v>
      </c>
      <c r="AY30" s="35" t="e">
        <f t="shared" si="27"/>
        <v>#VALUE!</v>
      </c>
      <c r="BA30" s="30">
        <f t="shared" si="28"/>
        <v>3.9980211582898888</v>
      </c>
      <c r="BB30" s="30">
        <f t="shared" si="28"/>
        <v>21.518593194952885</v>
      </c>
      <c r="BD30" s="81">
        <f t="shared" si="29"/>
        <v>1.8181557491684657</v>
      </c>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EB30" s="12"/>
      <c r="EE30" s="13"/>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c r="IV30" s="12"/>
      <c r="IW30" s="12"/>
    </row>
    <row r="31" spans="1:257" x14ac:dyDescent="0.3">
      <c r="A31" s="86">
        <v>28</v>
      </c>
      <c r="B31" s="3"/>
      <c r="C31" s="3"/>
      <c r="F31" s="3">
        <v>17</v>
      </c>
      <c r="G31" s="29">
        <f t="shared" si="9"/>
        <v>14.668862759659405</v>
      </c>
      <c r="H31" s="29">
        <f t="shared" si="9"/>
        <v>25.853268726465551</v>
      </c>
      <c r="I31" s="29">
        <f t="shared" si="9"/>
        <v>16.36677337454665</v>
      </c>
      <c r="J31" s="29">
        <f t="shared" si="9"/>
        <v>27.030024822823734</v>
      </c>
      <c r="K31" s="29">
        <f t="shared" si="9"/>
        <v>6.9681558917847486</v>
      </c>
      <c r="L31" s="30"/>
      <c r="M31" s="29">
        <f t="shared" si="32"/>
        <v>7.3660788998030817</v>
      </c>
      <c r="N31" s="31">
        <f t="shared" si="32"/>
        <v>4.9898737710914247</v>
      </c>
      <c r="O31" s="31">
        <f>IF(Settings!$I$6&gt;69, 0.2*(N31), 0)</f>
        <v>0.99797475421828497</v>
      </c>
      <c r="P31" s="32">
        <f t="shared" ref="P31:R84" si="33">P$4*(1-EXP(-P$5*$F31))^P$6</f>
        <v>22.525971346835828</v>
      </c>
      <c r="Q31" s="32">
        <f t="shared" si="33"/>
        <v>13.379421983122118</v>
      </c>
      <c r="R31" s="32">
        <f t="shared" si="33"/>
        <v>22.441642865596648</v>
      </c>
      <c r="S31" s="33" t="e">
        <f t="shared" si="30"/>
        <v>#VALUE!</v>
      </c>
      <c r="T31" s="33" t="e">
        <f t="shared" si="31"/>
        <v>#VALUE!</v>
      </c>
      <c r="U31" s="34" t="e">
        <f t="shared" si="12"/>
        <v>#VALUE!</v>
      </c>
      <c r="V31" s="34" t="e">
        <f t="shared" si="13"/>
        <v>#VALUE!</v>
      </c>
      <c r="W31" s="35" t="e">
        <f t="shared" si="14"/>
        <v>#VALUE!</v>
      </c>
      <c r="X31" s="35" t="e">
        <f t="shared" si="15"/>
        <v>#VALUE!</v>
      </c>
      <c r="Z31" s="30">
        <f t="shared" ref="Z31:AA84" si="34">Z$4*(1-EXP(-Z$5*$F31))^Z$6</f>
        <v>12.32203400297508</v>
      </c>
      <c r="AA31" s="30">
        <f t="shared" si="34"/>
        <v>34.223981034334884</v>
      </c>
      <c r="AC31" s="3">
        <v>17</v>
      </c>
      <c r="AE31" s="51">
        <f t="shared" si="17"/>
        <v>9.3988847433557776</v>
      </c>
      <c r="AG31" s="3">
        <f t="shared" si="18"/>
        <v>9.3988847433557776</v>
      </c>
      <c r="AH31" s="29">
        <f t="shared" si="19"/>
        <v>2.6444513395122082</v>
      </c>
      <c r="AI31" s="29">
        <f t="shared" si="19"/>
        <v>12.358185809691049</v>
      </c>
      <c r="AJ31" s="29">
        <f t="shared" si="19"/>
        <v>4.3687517506000191</v>
      </c>
      <c r="AK31" s="29">
        <f t="shared" si="19"/>
        <v>12.991712837588477</v>
      </c>
      <c r="AL31" s="29">
        <f t="shared" si="19"/>
        <v>1.6006496506557433</v>
      </c>
      <c r="AM31" s="30"/>
      <c r="AN31" s="29">
        <f t="shared" si="20"/>
        <v>2.7953709646706959</v>
      </c>
      <c r="AO31" s="31">
        <f t="shared" si="20"/>
        <v>2.2102453469295269</v>
      </c>
      <c r="AP31" s="31">
        <f>IF(Settings!$I$6&gt;69, 0.2*(AO31), 0)</f>
        <v>0.44204906938590538</v>
      </c>
      <c r="AQ31" s="32">
        <f t="shared" si="21"/>
        <v>11.958452856205763</v>
      </c>
      <c r="AR31" s="32">
        <f t="shared" si="21"/>
        <v>6.3100569008357601</v>
      </c>
      <c r="AS31" s="32">
        <f t="shared" si="21"/>
        <v>7.7115026026048206</v>
      </c>
      <c r="AT31" s="33" t="e">
        <f t="shared" si="22"/>
        <v>#VALUE!</v>
      </c>
      <c r="AU31" s="33" t="e">
        <f t="shared" si="23"/>
        <v>#VALUE!</v>
      </c>
      <c r="AV31" s="34" t="e">
        <f t="shared" si="24"/>
        <v>#VALUE!</v>
      </c>
      <c r="AW31" s="34" t="e">
        <f t="shared" si="25"/>
        <v>#VALUE!</v>
      </c>
      <c r="AX31" s="35" t="e">
        <f t="shared" si="26"/>
        <v>#VALUE!</v>
      </c>
      <c r="AY31" s="35" t="e">
        <f t="shared" si="27"/>
        <v>#VALUE!</v>
      </c>
      <c r="BA31" s="30">
        <f t="shared" ref="BA31:BB84" si="35">BA$4*(1-EXP(-BA$5*$AG31))^BA$6</f>
        <v>4.4293799850605255</v>
      </c>
      <c r="BB31" s="30">
        <f t="shared" si="35"/>
        <v>22.391879776227402</v>
      </c>
      <c r="BD31" s="81">
        <f t="shared" si="29"/>
        <v>1.9168532416303432</v>
      </c>
    </row>
    <row r="32" spans="1:257" x14ac:dyDescent="0.3">
      <c r="A32" s="86">
        <v>29</v>
      </c>
      <c r="B32" s="3"/>
      <c r="C32" s="3"/>
      <c r="F32" s="3">
        <v>18</v>
      </c>
      <c r="G32" s="29">
        <f t="shared" si="9"/>
        <v>16.843742669459438</v>
      </c>
      <c r="H32" s="29">
        <f t="shared" si="9"/>
        <v>27.62599631747327</v>
      </c>
      <c r="I32" s="29">
        <f t="shared" si="9"/>
        <v>18.332355995367045</v>
      </c>
      <c r="J32" s="29">
        <f t="shared" si="9"/>
        <v>28.86358199607341</v>
      </c>
      <c r="K32" s="29">
        <f t="shared" si="9"/>
        <v>7.8322036727975624</v>
      </c>
      <c r="L32" s="30"/>
      <c r="M32" s="29">
        <f t="shared" si="32"/>
        <v>8.031752753750272</v>
      </c>
      <c r="N32" s="31">
        <f t="shared" si="32"/>
        <v>5.3739141176350049</v>
      </c>
      <c r="O32" s="31">
        <f>IF(Settings!$I$6&gt;69, 0.2*(N32), 0)</f>
        <v>1.0747828235270009</v>
      </c>
      <c r="P32" s="32">
        <f t="shared" si="33"/>
        <v>23.839280755485788</v>
      </c>
      <c r="Q32" s="32">
        <f t="shared" si="33"/>
        <v>14.2729669238994</v>
      </c>
      <c r="R32" s="32">
        <f t="shared" si="33"/>
        <v>24.341537310862392</v>
      </c>
      <c r="S32" s="33" t="e">
        <f t="shared" si="30"/>
        <v>#VALUE!</v>
      </c>
      <c r="T32" s="33" t="e">
        <f t="shared" si="31"/>
        <v>#VALUE!</v>
      </c>
      <c r="U32" s="34" t="e">
        <f t="shared" si="12"/>
        <v>#VALUE!</v>
      </c>
      <c r="V32" s="34" t="e">
        <f t="shared" si="13"/>
        <v>#VALUE!</v>
      </c>
      <c r="W32" s="35" t="e">
        <f t="shared" si="14"/>
        <v>#VALUE!</v>
      </c>
      <c r="X32" s="35" t="e">
        <f t="shared" si="15"/>
        <v>#VALUE!</v>
      </c>
      <c r="Z32" s="30">
        <f t="shared" si="34"/>
        <v>13.329633867407763</v>
      </c>
      <c r="AA32" s="30">
        <f t="shared" si="34"/>
        <v>35.473735537603709</v>
      </c>
      <c r="AC32" s="3">
        <v>18</v>
      </c>
      <c r="AE32" s="51">
        <f t="shared" si="17"/>
        <v>9.8846301229790683</v>
      </c>
      <c r="AG32" s="3">
        <f t="shared" si="18"/>
        <v>9.8846301229790683</v>
      </c>
      <c r="AH32" s="29">
        <f t="shared" si="19"/>
        <v>3.1131568970983223</v>
      </c>
      <c r="AI32" s="29">
        <f t="shared" si="19"/>
        <v>13.198393684345474</v>
      </c>
      <c r="AJ32" s="29">
        <f t="shared" si="19"/>
        <v>4.931276342923125</v>
      </c>
      <c r="AK32" s="29">
        <f t="shared" si="19"/>
        <v>13.869946034127913</v>
      </c>
      <c r="AL32" s="29">
        <f t="shared" si="19"/>
        <v>1.8437182993607042</v>
      </c>
      <c r="AM32" s="30"/>
      <c r="AN32" s="29">
        <f t="shared" si="20"/>
        <v>3.0485152573545071</v>
      </c>
      <c r="AO32" s="31">
        <f t="shared" si="20"/>
        <v>2.3751198996192984</v>
      </c>
      <c r="AP32" s="31">
        <f>IF(Settings!$I$6&gt;69, 0.2*(AO32), 0)</f>
        <v>0.4750239799238597</v>
      </c>
      <c r="AQ32" s="32">
        <f t="shared" si="21"/>
        <v>12.654526827863442</v>
      </c>
      <c r="AR32" s="32">
        <f t="shared" si="21"/>
        <v>6.7597944592399664</v>
      </c>
      <c r="AS32" s="32">
        <f t="shared" si="21"/>
        <v>8.5679181672747475</v>
      </c>
      <c r="AT32" s="33" t="e">
        <f t="shared" si="22"/>
        <v>#VALUE!</v>
      </c>
      <c r="AU32" s="33" t="e">
        <f t="shared" si="23"/>
        <v>#VALUE!</v>
      </c>
      <c r="AV32" s="34" t="e">
        <f t="shared" si="24"/>
        <v>#VALUE!</v>
      </c>
      <c r="AW32" s="34" t="e">
        <f t="shared" si="25"/>
        <v>#VALUE!</v>
      </c>
      <c r="AX32" s="35" t="e">
        <f t="shared" si="26"/>
        <v>#VALUE!</v>
      </c>
      <c r="AY32" s="35" t="e">
        <f t="shared" si="27"/>
        <v>#VALUE!</v>
      </c>
      <c r="BA32" s="30">
        <f t="shared" si="35"/>
        <v>4.8966943691567995</v>
      </c>
      <c r="BB32" s="30">
        <f t="shared" si="35"/>
        <v>23.288926304854918</v>
      </c>
      <c r="BD32" s="81">
        <f t="shared" si="29"/>
        <v>2.0246101358325324</v>
      </c>
    </row>
    <row r="33" spans="1:95" x14ac:dyDescent="0.3">
      <c r="A33" s="86">
        <v>30</v>
      </c>
      <c r="B33" s="3"/>
      <c r="C33" s="3"/>
      <c r="F33" s="3">
        <v>19</v>
      </c>
      <c r="G33" s="29">
        <f t="shared" si="9"/>
        <v>19.102100232718083</v>
      </c>
      <c r="H33" s="29">
        <f t="shared" si="9"/>
        <v>29.386599029597114</v>
      </c>
      <c r="I33" s="29">
        <f t="shared" si="9"/>
        <v>20.354170141597773</v>
      </c>
      <c r="J33" s="29">
        <f t="shared" si="9"/>
        <v>30.682181863991843</v>
      </c>
      <c r="K33" s="29">
        <f t="shared" si="9"/>
        <v>8.7082587324282947</v>
      </c>
      <c r="L33" s="30"/>
      <c r="M33" s="29">
        <f t="shared" si="32"/>
        <v>8.7049373563595704</v>
      </c>
      <c r="N33" s="31">
        <f t="shared" si="32"/>
        <v>5.7593676191993746</v>
      </c>
      <c r="O33" s="31">
        <f>IF(Settings!$I$6&gt;69, 0.2*(N33), 0)</f>
        <v>1.151873523839875</v>
      </c>
      <c r="P33" s="32">
        <f t="shared" si="33"/>
        <v>25.130344925556997</v>
      </c>
      <c r="Q33" s="32">
        <f t="shared" si="33"/>
        <v>15.150375211083594</v>
      </c>
      <c r="R33" s="32">
        <f t="shared" si="33"/>
        <v>26.185443208823735</v>
      </c>
      <c r="S33" s="33" t="e">
        <f t="shared" si="30"/>
        <v>#VALUE!</v>
      </c>
      <c r="T33" s="33" t="e">
        <f t="shared" si="31"/>
        <v>#VALUE!</v>
      </c>
      <c r="U33" s="34" t="e">
        <f t="shared" si="12"/>
        <v>#VALUE!</v>
      </c>
      <c r="V33" s="34" t="e">
        <f t="shared" si="13"/>
        <v>#VALUE!</v>
      </c>
      <c r="W33" s="35" t="e">
        <f t="shared" si="14"/>
        <v>#VALUE!</v>
      </c>
      <c r="X33" s="35" t="e">
        <f t="shared" si="15"/>
        <v>#VALUE!</v>
      </c>
      <c r="Z33" s="30">
        <f t="shared" si="34"/>
        <v>14.307208460475719</v>
      </c>
      <c r="AA33" s="30">
        <f t="shared" si="34"/>
        <v>36.662895488993847</v>
      </c>
      <c r="AC33" s="3">
        <v>19</v>
      </c>
      <c r="AE33" s="51">
        <f t="shared" si="17"/>
        <v>10.395479393145562</v>
      </c>
      <c r="AG33" s="3">
        <f t="shared" si="18"/>
        <v>10.395479393145562</v>
      </c>
      <c r="AH33" s="29">
        <f t="shared" si="19"/>
        <v>3.6543525153813889</v>
      </c>
      <c r="AI33" s="29">
        <f t="shared" si="19"/>
        <v>14.08893715614103</v>
      </c>
      <c r="AJ33" s="29">
        <f t="shared" si="19"/>
        <v>5.5582851168442255</v>
      </c>
      <c r="AK33" s="29">
        <f t="shared" si="19"/>
        <v>14.800167387940157</v>
      </c>
      <c r="AL33" s="29">
        <f t="shared" si="19"/>
        <v>2.1179555668401382</v>
      </c>
      <c r="AM33" s="30"/>
      <c r="AN33" s="29">
        <f t="shared" si="20"/>
        <v>3.3222943457925629</v>
      </c>
      <c r="AO33" s="31">
        <f t="shared" si="20"/>
        <v>2.5511952183084197</v>
      </c>
      <c r="AP33" s="31">
        <f>IF(Settings!$I$6&gt;69, 0.2*(AO33), 0)</f>
        <v>0.51023904366168393</v>
      </c>
      <c r="AQ33" s="32">
        <f t="shared" si="21"/>
        <v>13.385262846543364</v>
      </c>
      <c r="AR33" s="32">
        <f t="shared" si="21"/>
        <v>7.2357917122344793</v>
      </c>
      <c r="AS33" s="32">
        <f t="shared" si="21"/>
        <v>9.4962489740351028</v>
      </c>
      <c r="AT33" s="33" t="e">
        <f t="shared" si="22"/>
        <v>#VALUE!</v>
      </c>
      <c r="AU33" s="33" t="e">
        <f t="shared" si="23"/>
        <v>#VALUE!</v>
      </c>
      <c r="AV33" s="34" t="e">
        <f t="shared" si="24"/>
        <v>#VALUE!</v>
      </c>
      <c r="AW33" s="34" t="e">
        <f t="shared" si="25"/>
        <v>#VALUE!</v>
      </c>
      <c r="AX33" s="35" t="e">
        <f t="shared" si="26"/>
        <v>#VALUE!</v>
      </c>
      <c r="AY33" s="35" t="e">
        <f t="shared" si="27"/>
        <v>#VALUE!</v>
      </c>
      <c r="BA33" s="30">
        <f t="shared" si="35"/>
        <v>5.4012313563283261</v>
      </c>
      <c r="BB33" s="30">
        <f t="shared" si="35"/>
        <v>24.209258723986594</v>
      </c>
      <c r="BD33" s="81">
        <f t="shared" si="29"/>
        <v>2.1423143756106522</v>
      </c>
    </row>
    <row r="34" spans="1:95" x14ac:dyDescent="0.3">
      <c r="A34" s="18">
        <v>31</v>
      </c>
      <c r="C34" s="3"/>
      <c r="F34" s="3">
        <v>20</v>
      </c>
      <c r="G34" s="29">
        <f t="shared" si="9"/>
        <v>21.425909917426157</v>
      </c>
      <c r="H34" s="29">
        <f t="shared" si="9"/>
        <v>31.132658742345956</v>
      </c>
      <c r="I34" s="29">
        <f t="shared" si="9"/>
        <v>22.422345686484917</v>
      </c>
      <c r="J34" s="29">
        <f t="shared" si="9"/>
        <v>32.483371011963357</v>
      </c>
      <c r="K34" s="29">
        <f t="shared" si="9"/>
        <v>9.589710709387143</v>
      </c>
      <c r="L34" s="30"/>
      <c r="M34" s="29">
        <f t="shared" si="32"/>
        <v>9.3837792948756586</v>
      </c>
      <c r="N34" s="31">
        <f t="shared" si="32"/>
        <v>6.1455707669456672</v>
      </c>
      <c r="O34" s="31">
        <f>IF(Settings!$I$6&gt;69, 0.2*(N34), 0)</f>
        <v>1.2291141533891334</v>
      </c>
      <c r="P34" s="32">
        <f t="shared" si="33"/>
        <v>26.398453630128714</v>
      </c>
      <c r="Q34" s="32">
        <f t="shared" si="33"/>
        <v>16.010267158981193</v>
      </c>
      <c r="R34" s="32">
        <f t="shared" si="33"/>
        <v>27.965520287049991</v>
      </c>
      <c r="S34" s="33" t="e">
        <f t="shared" si="30"/>
        <v>#VALUE!</v>
      </c>
      <c r="T34" s="33" t="e">
        <f t="shared" si="31"/>
        <v>#VALUE!</v>
      </c>
      <c r="U34" s="34" t="e">
        <f t="shared" si="12"/>
        <v>#VALUE!</v>
      </c>
      <c r="V34" s="34" t="e">
        <f t="shared" si="13"/>
        <v>#VALUE!</v>
      </c>
      <c r="W34" s="35" t="e">
        <f t="shared" si="14"/>
        <v>#VALUE!</v>
      </c>
      <c r="X34" s="35" t="e">
        <f t="shared" si="15"/>
        <v>#VALUE!</v>
      </c>
      <c r="Z34" s="30">
        <f t="shared" si="34"/>
        <v>15.251019327063375</v>
      </c>
      <c r="AA34" s="30">
        <f t="shared" si="34"/>
        <v>37.794398825282329</v>
      </c>
      <c r="AC34" s="3">
        <v>20</v>
      </c>
      <c r="AE34" s="51">
        <f t="shared" si="17"/>
        <v>10.932729952341878</v>
      </c>
      <c r="AG34" s="3">
        <f t="shared" si="18"/>
        <v>10.932729952341878</v>
      </c>
      <c r="AH34" s="29">
        <f t="shared" si="19"/>
        <v>4.2767778356705204</v>
      </c>
      <c r="AI34" s="29">
        <f t="shared" si="19"/>
        <v>15.031991622567675</v>
      </c>
      <c r="AJ34" s="29">
        <f t="shared" si="19"/>
        <v>6.2556926083626871</v>
      </c>
      <c r="AK34" s="29">
        <f t="shared" si="19"/>
        <v>15.784543928491283</v>
      </c>
      <c r="AL34" s="29">
        <f t="shared" si="19"/>
        <v>2.4261653830040375</v>
      </c>
      <c r="AM34" s="30"/>
      <c r="AN34" s="29">
        <f t="shared" si="20"/>
        <v>3.6180535453985918</v>
      </c>
      <c r="AO34" s="31">
        <f t="shared" si="20"/>
        <v>2.7390888751421407</v>
      </c>
      <c r="AP34" s="31">
        <f>IF(Settings!$I$6&gt;69, 0.2*(AO34), 0)</f>
        <v>0.54781777502842821</v>
      </c>
      <c r="AQ34" s="32">
        <f t="shared" si="21"/>
        <v>14.151721373079885</v>
      </c>
      <c r="AR34" s="32">
        <f t="shared" si="21"/>
        <v>7.7388446781431757</v>
      </c>
      <c r="AS34" s="32">
        <f t="shared" si="21"/>
        <v>10.498678169055433</v>
      </c>
      <c r="AT34" s="33" t="e">
        <f t="shared" si="22"/>
        <v>#VALUE!</v>
      </c>
      <c r="AU34" s="33" t="e">
        <f t="shared" si="23"/>
        <v>#VALUE!</v>
      </c>
      <c r="AV34" s="34" t="e">
        <f t="shared" si="24"/>
        <v>#VALUE!</v>
      </c>
      <c r="AW34" s="34" t="e">
        <f t="shared" si="25"/>
        <v>#VALUE!</v>
      </c>
      <c r="AX34" s="35" t="e">
        <f t="shared" si="26"/>
        <v>#VALUE!</v>
      </c>
      <c r="AY34" s="35" t="e">
        <f t="shared" si="27"/>
        <v>#VALUE!</v>
      </c>
      <c r="BA34" s="30">
        <f t="shared" si="35"/>
        <v>5.9440123836523062</v>
      </c>
      <c r="BB34" s="30">
        <f t="shared" si="35"/>
        <v>25.152274014316816</v>
      </c>
      <c r="BD34" s="81">
        <f t="shared" si="29"/>
        <v>2.2709443015443114</v>
      </c>
    </row>
    <row r="35" spans="1:95" x14ac:dyDescent="0.3">
      <c r="A35" s="18">
        <v>32</v>
      </c>
      <c r="C35" s="3"/>
      <c r="F35" s="3">
        <v>21</v>
      </c>
      <c r="G35" s="29">
        <f t="shared" si="9"/>
        <v>23.797827632726456</v>
      </c>
      <c r="H35" s="29">
        <f t="shared" si="9"/>
        <v>32.862072122255618</v>
      </c>
      <c r="I35" s="29">
        <f t="shared" si="9"/>
        <v>24.527498232349743</v>
      </c>
      <c r="J35" s="29">
        <f t="shared" si="9"/>
        <v>34.265030020607945</v>
      </c>
      <c r="K35" s="29">
        <f t="shared" si="9"/>
        <v>10.470590362311079</v>
      </c>
      <c r="L35" s="30"/>
      <c r="M35" s="29">
        <f t="shared" si="32"/>
        <v>10.066577159784188</v>
      </c>
      <c r="N35" s="31">
        <f t="shared" si="32"/>
        <v>6.5319240916786541</v>
      </c>
      <c r="O35" s="31">
        <f>IF(Settings!$I$6&gt;69, 0.2*(N35), 0)</f>
        <v>1.3063848183357309</v>
      </c>
      <c r="P35" s="32">
        <f t="shared" si="33"/>
        <v>27.643057676129793</v>
      </c>
      <c r="Q35" s="32">
        <f t="shared" si="33"/>
        <v>16.851530189534007</v>
      </c>
      <c r="R35" s="32">
        <f t="shared" si="33"/>
        <v>29.675943851364739</v>
      </c>
      <c r="S35" s="33" t="e">
        <f t="shared" si="30"/>
        <v>#VALUE!</v>
      </c>
      <c r="T35" s="33" t="e">
        <f t="shared" si="31"/>
        <v>#VALUE!</v>
      </c>
      <c r="U35" s="34" t="e">
        <f t="shared" si="12"/>
        <v>#VALUE!</v>
      </c>
      <c r="V35" s="34" t="e">
        <f t="shared" si="13"/>
        <v>#VALUE!</v>
      </c>
      <c r="W35" s="35" t="e">
        <f t="shared" si="14"/>
        <v>#VALUE!</v>
      </c>
      <c r="X35" s="35" t="e">
        <f t="shared" si="15"/>
        <v>#VALUE!</v>
      </c>
      <c r="Z35" s="30">
        <f t="shared" si="34"/>
        <v>16.158303011930894</v>
      </c>
      <c r="AA35" s="30">
        <f t="shared" si="34"/>
        <v>38.871041036900081</v>
      </c>
      <c r="AC35" s="3">
        <v>21</v>
      </c>
      <c r="AE35" s="51">
        <f t="shared" si="17"/>
        <v>11.497746250129051</v>
      </c>
      <c r="AG35" s="3">
        <f t="shared" si="18"/>
        <v>11.497746250129051</v>
      </c>
      <c r="AH35" s="29">
        <f t="shared" si="19"/>
        <v>4.9896712932679144</v>
      </c>
      <c r="AI35" s="29">
        <f t="shared" si="19"/>
        <v>16.029719542078098</v>
      </c>
      <c r="AJ35" s="29">
        <f t="shared" si="19"/>
        <v>7.0296854936222042</v>
      </c>
      <c r="AK35" s="29">
        <f t="shared" si="19"/>
        <v>16.825217176142818</v>
      </c>
      <c r="AL35" s="29">
        <f t="shared" si="19"/>
        <v>2.771163322190322</v>
      </c>
      <c r="AM35" s="30"/>
      <c r="AN35" s="29">
        <f t="shared" si="20"/>
        <v>3.9371761160088909</v>
      </c>
      <c r="AO35" s="31">
        <f t="shared" si="20"/>
        <v>2.9394335263669582</v>
      </c>
      <c r="AP35" s="31">
        <f>IF(Settings!$I$6&gt;69, 0.2*(AO35), 0)</f>
        <v>0.58788670527339171</v>
      </c>
      <c r="AQ35" s="32">
        <f t="shared" si="21"/>
        <v>14.954915677466792</v>
      </c>
      <c r="AR35" s="32">
        <f t="shared" si="21"/>
        <v>8.2696746672496495</v>
      </c>
      <c r="AS35" s="32">
        <f t="shared" si="21"/>
        <v>11.576794683436002</v>
      </c>
      <c r="AT35" s="33" t="e">
        <f t="shared" si="22"/>
        <v>#VALUE!</v>
      </c>
      <c r="AU35" s="33" t="e">
        <f t="shared" si="23"/>
        <v>#VALUE!</v>
      </c>
      <c r="AV35" s="34" t="e">
        <f t="shared" si="24"/>
        <v>#VALUE!</v>
      </c>
      <c r="AW35" s="34" t="e">
        <f t="shared" si="25"/>
        <v>#VALUE!</v>
      </c>
      <c r="AX35" s="35" t="e">
        <f t="shared" si="26"/>
        <v>#VALUE!</v>
      </c>
      <c r="AY35" s="35" t="e">
        <f t="shared" si="27"/>
        <v>#VALUE!</v>
      </c>
      <c r="BA35" s="30">
        <f t="shared" si="35"/>
        <v>6.5257621267022108</v>
      </c>
      <c r="BB35" s="30">
        <f t="shared" si="35"/>
        <v>26.117231761938235</v>
      </c>
      <c r="BD35" s="81">
        <f t="shared" si="29"/>
        <v>2.4115780419654942</v>
      </c>
    </row>
    <row r="36" spans="1:95" x14ac:dyDescent="0.3">
      <c r="A36" s="18">
        <v>33</v>
      </c>
      <c r="C36" s="3"/>
      <c r="F36" s="3">
        <v>22</v>
      </c>
      <c r="G36" s="29">
        <f t="shared" si="9"/>
        <v>26.201454447932306</v>
      </c>
      <c r="H36" s="29">
        <f t="shared" si="9"/>
        <v>34.573013234556313</v>
      </c>
      <c r="I36" s="29">
        <f t="shared" si="9"/>
        <v>26.660774760572799</v>
      </c>
      <c r="J36" s="29">
        <f t="shared" si="9"/>
        <v>36.025333222851032</v>
      </c>
      <c r="K36" s="29">
        <f t="shared" si="9"/>
        <v>11.345589453493993</v>
      </c>
      <c r="L36" s="30"/>
      <c r="M36" s="29">
        <f t="shared" si="32"/>
        <v>10.751771278349402</v>
      </c>
      <c r="N36" s="31">
        <f t="shared" si="32"/>
        <v>6.9178855726243098</v>
      </c>
      <c r="O36" s="31">
        <f>IF(Settings!$I$6&gt;69, 0.2*(N36), 0)</f>
        <v>1.3835771145248621</v>
      </c>
      <c r="P36" s="32">
        <f t="shared" si="33"/>
        <v>28.863745813732827</v>
      </c>
      <c r="Q36" s="32">
        <f t="shared" si="33"/>
        <v>17.673283941318999</v>
      </c>
      <c r="R36" s="32">
        <f t="shared" si="33"/>
        <v>31.312636674983775</v>
      </c>
      <c r="S36" s="33" t="e">
        <f t="shared" si="30"/>
        <v>#VALUE!</v>
      </c>
      <c r="T36" s="33" t="e">
        <f t="shared" si="31"/>
        <v>#VALUE!</v>
      </c>
      <c r="U36" s="34" t="e">
        <f t="shared" si="12"/>
        <v>#VALUE!</v>
      </c>
      <c r="V36" s="34" t="e">
        <f t="shared" si="13"/>
        <v>#VALUE!</v>
      </c>
      <c r="W36" s="35" t="e">
        <f t="shared" si="14"/>
        <v>#VALUE!</v>
      </c>
      <c r="X36" s="35" t="e">
        <f t="shared" si="15"/>
        <v>#VALUE!</v>
      </c>
      <c r="Z36" s="30">
        <f t="shared" si="34"/>
        <v>17.027138497254757</v>
      </c>
      <c r="AA36" s="30">
        <f t="shared" si="34"/>
        <v>39.895482074466436</v>
      </c>
      <c r="AC36" s="3">
        <v>22</v>
      </c>
      <c r="AE36" s="51">
        <f t="shared" si="17"/>
        <v>12.09196325242066</v>
      </c>
      <c r="AG36" s="3">
        <f t="shared" si="18"/>
        <v>12.09196325242066</v>
      </c>
      <c r="AH36" s="29">
        <f t="shared" si="19"/>
        <v>5.8026695385714229</v>
      </c>
      <c r="AI36" s="29">
        <f t="shared" si="19"/>
        <v>17.084253633622506</v>
      </c>
      <c r="AJ36" s="29">
        <f t="shared" si="19"/>
        <v>7.8866825830400584</v>
      </c>
      <c r="AK36" s="29">
        <f t="shared" si="19"/>
        <v>17.924284756282447</v>
      </c>
      <c r="AL36" s="29">
        <f t="shared" si="19"/>
        <v>3.1557213049293678</v>
      </c>
      <c r="AM36" s="30"/>
      <c r="AN36" s="29">
        <f t="shared" si="20"/>
        <v>4.2810762099513333</v>
      </c>
      <c r="AO36" s="31">
        <f t="shared" si="20"/>
        <v>3.1528744862472493</v>
      </c>
      <c r="AP36" s="31">
        <f>IF(Settings!$I$6&gt;69, 0.2*(AO36), 0)</f>
        <v>0.63057489724944993</v>
      </c>
      <c r="AQ36" s="32">
        <f t="shared" si="21"/>
        <v>15.7957999330091</v>
      </c>
      <c r="AR36" s="32">
        <f t="shared" si="21"/>
        <v>8.8289126467213066</v>
      </c>
      <c r="AS36" s="32">
        <f t="shared" si="21"/>
        <v>12.731482964625172</v>
      </c>
      <c r="AT36" s="33" t="e">
        <f t="shared" si="22"/>
        <v>#VALUE!</v>
      </c>
      <c r="AU36" s="33" t="e">
        <f t="shared" si="23"/>
        <v>#VALUE!</v>
      </c>
      <c r="AV36" s="34" t="e">
        <f t="shared" si="24"/>
        <v>#VALUE!</v>
      </c>
      <c r="AW36" s="34" t="e">
        <f t="shared" si="25"/>
        <v>#VALUE!</v>
      </c>
      <c r="AX36" s="35" t="e">
        <f t="shared" si="26"/>
        <v>#VALUE!</v>
      </c>
      <c r="AY36" s="35" t="e">
        <f t="shared" si="27"/>
        <v>#VALUE!</v>
      </c>
      <c r="BA36" s="30">
        <f t="shared" si="35"/>
        <v>7.1468562716356123</v>
      </c>
      <c r="BB36" s="30">
        <f t="shared" si="35"/>
        <v>27.103246056354596</v>
      </c>
      <c r="BD36" s="81">
        <f t="shared" si="29"/>
        <v>2.5654038896974249</v>
      </c>
      <c r="CQ36" s="44"/>
    </row>
    <row r="37" spans="1:95" x14ac:dyDescent="0.3">
      <c r="A37" s="18">
        <v>34</v>
      </c>
      <c r="C37" s="3"/>
      <c r="F37" s="3">
        <v>23</v>
      </c>
      <c r="G37" s="29">
        <f t="shared" si="9"/>
        <v>28.621524217121664</v>
      </c>
      <c r="H37" s="29">
        <f t="shared" si="9"/>
        <v>36.263901509475701</v>
      </c>
      <c r="I37" s="29">
        <f t="shared" si="9"/>
        <v>28.813882699072131</v>
      </c>
      <c r="J37" s="29">
        <f t="shared" si="9"/>
        <v>37.762714230683848</v>
      </c>
      <c r="K37" s="29">
        <f t="shared" si="9"/>
        <v>12.210058490174058</v>
      </c>
      <c r="L37" s="30"/>
      <c r="M37" s="29">
        <f t="shared" si="32"/>
        <v>11.437934093880097</v>
      </c>
      <c r="N37" s="31">
        <f t="shared" si="32"/>
        <v>7.3029649306747766</v>
      </c>
      <c r="O37" s="31">
        <f>IF(Settings!$I$6&gt;69, 0.2*(N37), 0)</f>
        <v>1.4605929861349554</v>
      </c>
      <c r="P37" s="32">
        <f t="shared" si="33"/>
        <v>30.060225365488858</v>
      </c>
      <c r="Q37" s="32">
        <f t="shared" si="33"/>
        <v>18.474850000141977</v>
      </c>
      <c r="R37" s="32">
        <f t="shared" si="33"/>
        <v>32.873016252400532</v>
      </c>
      <c r="S37" s="33" t="e">
        <f t="shared" si="30"/>
        <v>#VALUE!</v>
      </c>
      <c r="T37" s="33" t="e">
        <f t="shared" si="31"/>
        <v>#VALUE!</v>
      </c>
      <c r="U37" s="34" t="e">
        <f t="shared" si="12"/>
        <v>#VALUE!</v>
      </c>
      <c r="V37" s="34" t="e">
        <f t="shared" si="13"/>
        <v>#VALUE!</v>
      </c>
      <c r="W37" s="35" t="e">
        <f t="shared" si="14"/>
        <v>#VALUE!</v>
      </c>
      <c r="X37" s="35" t="e">
        <f t="shared" si="15"/>
        <v>#VALUE!</v>
      </c>
      <c r="Z37" s="30">
        <f t="shared" si="34"/>
        <v>17.856323947284878</v>
      </c>
      <c r="AA37" s="30">
        <f t="shared" si="34"/>
        <v>40.870252920459095</v>
      </c>
      <c r="AC37" s="3">
        <v>23</v>
      </c>
      <c r="AE37" s="51">
        <f t="shared" si="17"/>
        <v>12.716890085850565</v>
      </c>
      <c r="AG37" s="3">
        <f t="shared" si="18"/>
        <v>12.716890085850565</v>
      </c>
      <c r="AH37" s="29">
        <f t="shared" si="19"/>
        <v>6.7256723509203997</v>
      </c>
      <c r="AI37" s="29">
        <f t="shared" si="19"/>
        <v>18.197677976550153</v>
      </c>
      <c r="AJ37" s="29">
        <f t="shared" si="19"/>
        <v>8.8332825855488828</v>
      </c>
      <c r="AK37" s="29">
        <f t="shared" si="19"/>
        <v>19.083779842653822</v>
      </c>
      <c r="AL37" s="29">
        <f t="shared" si="19"/>
        <v>3.5825026273007015</v>
      </c>
      <c r="AM37" s="30"/>
      <c r="AN37" s="29">
        <f t="shared" si="20"/>
        <v>4.6511902862947609</v>
      </c>
      <c r="AO37" s="31">
        <f t="shared" si="20"/>
        <v>3.3800668178924571</v>
      </c>
      <c r="AP37" s="31">
        <f>IF(Settings!$I$6&gt;69, 0.2*(AO37), 0)</f>
        <v>0.67601336357849151</v>
      </c>
      <c r="AQ37" s="32">
        <f t="shared" si="21"/>
        <v>16.67525625854703</v>
      </c>
      <c r="AR37" s="32">
        <f t="shared" si="21"/>
        <v>9.417082538121921</v>
      </c>
      <c r="AS37" s="32">
        <f t="shared" si="21"/>
        <v>13.962813400972662</v>
      </c>
      <c r="AT37" s="33" t="e">
        <f t="shared" si="22"/>
        <v>#VALUE!</v>
      </c>
      <c r="AU37" s="33" t="e">
        <f t="shared" si="23"/>
        <v>#VALUE!</v>
      </c>
      <c r="AV37" s="34" t="e">
        <f t="shared" si="24"/>
        <v>#VALUE!</v>
      </c>
      <c r="AW37" s="34" t="e">
        <f t="shared" si="25"/>
        <v>#VALUE!</v>
      </c>
      <c r="AX37" s="35" t="e">
        <f t="shared" si="26"/>
        <v>#VALUE!</v>
      </c>
      <c r="AY37" s="35" t="e">
        <f t="shared" si="27"/>
        <v>#VALUE!</v>
      </c>
      <c r="BA37" s="30">
        <f t="shared" si="35"/>
        <v>7.8072696319490209</v>
      </c>
      <c r="BB37" s="30">
        <f t="shared" si="35"/>
        <v>28.109277876789282</v>
      </c>
      <c r="BD37" s="81">
        <f t="shared" si="29"/>
        <v>2.7337317685258293</v>
      </c>
    </row>
    <row r="38" spans="1:95" x14ac:dyDescent="0.3">
      <c r="A38" s="18">
        <v>35</v>
      </c>
      <c r="C38" s="3"/>
      <c r="F38" s="3">
        <v>24</v>
      </c>
      <c r="G38" s="29">
        <f t="shared" si="9"/>
        <v>31.044026353511445</v>
      </c>
      <c r="H38" s="29">
        <f t="shared" si="9"/>
        <v>37.933374098393095</v>
      </c>
      <c r="I38" s="29">
        <f t="shared" si="9"/>
        <v>30.979105481499861</v>
      </c>
      <c r="J38" s="29">
        <f t="shared" si="9"/>
        <v>39.475836195603279</v>
      </c>
      <c r="K38" s="29">
        <f t="shared" si="9"/>
        <v>13.059987898522195</v>
      </c>
      <c r="L38" s="30"/>
      <c r="M38" s="29">
        <f t="shared" si="32"/>
        <v>12.123761151364643</v>
      </c>
      <c r="N38" s="31">
        <f t="shared" si="32"/>
        <v>7.686718650836907</v>
      </c>
      <c r="O38" s="31">
        <f>IF(Settings!$I$6&gt;69, 0.2*(N38), 0)</f>
        <v>1.5373437301673816</v>
      </c>
      <c r="P38" s="32">
        <f t="shared" si="33"/>
        <v>31.232305851921428</v>
      </c>
      <c r="Q38" s="32">
        <f t="shared" si="33"/>
        <v>19.255725541246555</v>
      </c>
      <c r="R38" s="32">
        <f t="shared" si="33"/>
        <v>34.355761845436554</v>
      </c>
      <c r="S38" s="33" t="e">
        <f t="shared" si="30"/>
        <v>#VALUE!</v>
      </c>
      <c r="T38" s="33" t="e">
        <f t="shared" si="31"/>
        <v>#VALUE!</v>
      </c>
      <c r="U38" s="34" t="e">
        <f t="shared" si="12"/>
        <v>#VALUE!</v>
      </c>
      <c r="V38" s="34" t="e">
        <f t="shared" si="13"/>
        <v>#VALUE!</v>
      </c>
      <c r="W38" s="35" t="e">
        <f t="shared" si="14"/>
        <v>#VALUE!</v>
      </c>
      <c r="X38" s="35" t="e">
        <f t="shared" si="15"/>
        <v>#VALUE!</v>
      </c>
      <c r="Z38" s="30">
        <f t="shared" si="34"/>
        <v>18.645264181373246</v>
      </c>
      <c r="AA38" s="30">
        <f t="shared" si="34"/>
        <v>41.797761842255589</v>
      </c>
      <c r="AC38" s="3">
        <v>24</v>
      </c>
      <c r="AE38" s="51">
        <f t="shared" si="17"/>
        <v>13.374113870485857</v>
      </c>
      <c r="AG38" s="3">
        <f t="shared" si="18"/>
        <v>13.374113870485857</v>
      </c>
      <c r="AH38" s="29">
        <f t="shared" si="19"/>
        <v>7.7686701002912422</v>
      </c>
      <c r="AI38" s="29">
        <f t="shared" si="19"/>
        <v>19.372006919401311</v>
      </c>
      <c r="AJ38" s="29">
        <f t="shared" si="19"/>
        <v>9.8761983857893227</v>
      </c>
      <c r="AK38" s="29">
        <f t="shared" si="19"/>
        <v>20.305648353788015</v>
      </c>
      <c r="AL38" s="29">
        <f t="shared" si="19"/>
        <v>4.053987633605427</v>
      </c>
      <c r="AM38" s="30"/>
      <c r="AN38" s="29">
        <f t="shared" si="20"/>
        <v>5.0489668536034049</v>
      </c>
      <c r="AO38" s="31">
        <f t="shared" si="20"/>
        <v>3.6216718968720376</v>
      </c>
      <c r="AP38" s="31">
        <f>IF(Settings!$I$6&gt;69, 0.2*(AO38), 0)</f>
        <v>0.72433437937440759</v>
      </c>
      <c r="AQ38" s="32">
        <f t="shared" si="21"/>
        <v>17.594080706948013</v>
      </c>
      <c r="AR38" s="32">
        <f t="shared" si="21"/>
        <v>10.034583560408326</v>
      </c>
      <c r="AS38" s="32">
        <f t="shared" si="21"/>
        <v>15.269937186976479</v>
      </c>
      <c r="AT38" s="33" t="e">
        <f t="shared" si="22"/>
        <v>#VALUE!</v>
      </c>
      <c r="AU38" s="33" t="e">
        <f t="shared" si="23"/>
        <v>#VALUE!</v>
      </c>
      <c r="AV38" s="34" t="e">
        <f t="shared" si="24"/>
        <v>#VALUE!</v>
      </c>
      <c r="AW38" s="34" t="e">
        <f t="shared" si="25"/>
        <v>#VALUE!</v>
      </c>
      <c r="AX38" s="35" t="e">
        <f t="shared" si="26"/>
        <v>#VALUE!</v>
      </c>
      <c r="AY38" s="35" t="e">
        <f t="shared" si="27"/>
        <v>#VALUE!</v>
      </c>
      <c r="BA38" s="30">
        <f t="shared" si="35"/>
        <v>8.5065262942416009</v>
      </c>
      <c r="BB38" s="30">
        <f t="shared" si="35"/>
        <v>29.13412814362723</v>
      </c>
      <c r="BD38" s="81">
        <f t="shared" si="29"/>
        <v>2.918005904405419</v>
      </c>
    </row>
    <row r="39" spans="1:95" x14ac:dyDescent="0.3">
      <c r="A39" s="18">
        <v>36</v>
      </c>
      <c r="C39" s="3"/>
      <c r="F39" s="3">
        <v>25</v>
      </c>
      <c r="G39" s="29">
        <f t="shared" si="9"/>
        <v>33.456274607906323</v>
      </c>
      <c r="H39" s="29">
        <f t="shared" si="9"/>
        <v>39.580261865968083</v>
      </c>
      <c r="I39" s="29">
        <f t="shared" si="9"/>
        <v>33.149307199981671</v>
      </c>
      <c r="J39" s="29">
        <f t="shared" si="9"/>
        <v>41.163565992472023</v>
      </c>
      <c r="K39" s="29">
        <f t="shared" si="9"/>
        <v>13.891977282087206</v>
      </c>
      <c r="L39" s="30"/>
      <c r="M39" s="29">
        <f t="shared" si="32"/>
        <v>12.808062652479125</v>
      </c>
      <c r="N39" s="31">
        <f t="shared" si="32"/>
        <v>8.0687456121076977</v>
      </c>
      <c r="O39" s="31">
        <f>IF(Settings!$I$6&gt;69, 0.2*(N39), 0)</f>
        <v>1.6137491224215397</v>
      </c>
      <c r="P39" s="32">
        <f t="shared" si="33"/>
        <v>32.379885056615251</v>
      </c>
      <c r="Q39" s="32">
        <f t="shared" si="33"/>
        <v>20.015560306430316</v>
      </c>
      <c r="R39" s="32">
        <f t="shared" si="33"/>
        <v>35.760603551060164</v>
      </c>
      <c r="S39" s="33" t="e">
        <f t="shared" si="30"/>
        <v>#VALUE!</v>
      </c>
      <c r="T39" s="33" t="e">
        <f t="shared" si="31"/>
        <v>#VALUE!</v>
      </c>
      <c r="U39" s="34" t="e">
        <f t="shared" si="12"/>
        <v>#VALUE!</v>
      </c>
      <c r="V39" s="34" t="e">
        <f t="shared" si="13"/>
        <v>#VALUE!</v>
      </c>
      <c r="W39" s="35" t="e">
        <f t="shared" si="14"/>
        <v>#VALUE!</v>
      </c>
      <c r="X39" s="35" t="e">
        <f t="shared" si="15"/>
        <v>#VALUE!</v>
      </c>
      <c r="Z39" s="30">
        <f t="shared" si="34"/>
        <v>19.39386944339094</v>
      </c>
      <c r="AA39" s="30">
        <f t="shared" si="34"/>
        <v>42.680300341994993</v>
      </c>
      <c r="AC39" s="3">
        <v>25</v>
      </c>
      <c r="AE39" s="51">
        <f t="shared" si="17"/>
        <v>14.06530375061889</v>
      </c>
      <c r="AG39" s="3">
        <f t="shared" si="18"/>
        <v>14.06530375061889</v>
      </c>
      <c r="AH39" s="29">
        <f t="shared" si="19"/>
        <v>8.9415319006693608</v>
      </c>
      <c r="AI39" s="29">
        <f t="shared" si="19"/>
        <v>20.609161727049692</v>
      </c>
      <c r="AJ39" s="29">
        <f t="shared" si="19"/>
        <v>11.022176719731407</v>
      </c>
      <c r="AK39" s="29">
        <f t="shared" si="19"/>
        <v>21.591723851857978</v>
      </c>
      <c r="AL39" s="29">
        <f t="shared" si="19"/>
        <v>4.5723908534261906</v>
      </c>
      <c r="AM39" s="30"/>
      <c r="AN39" s="29">
        <f t="shared" si="20"/>
        <v>5.475854410890344</v>
      </c>
      <c r="AO39" s="31">
        <f t="shared" si="20"/>
        <v>3.8783534038393119</v>
      </c>
      <c r="AP39" s="31">
        <f>IF(Settings!$I$6&gt;69, 0.2*(AO39), 0)</f>
        <v>0.77567068076786239</v>
      </c>
      <c r="AQ39" s="32">
        <f t="shared" si="21"/>
        <v>18.552968215080924</v>
      </c>
      <c r="AR39" s="32">
        <f t="shared" si="21"/>
        <v>10.681671774007386</v>
      </c>
      <c r="AS39" s="32">
        <f t="shared" si="21"/>
        <v>16.650989911112838</v>
      </c>
      <c r="AT39" s="33" t="e">
        <f t="shared" si="22"/>
        <v>#VALUE!</v>
      </c>
      <c r="AU39" s="33" t="e">
        <f t="shared" si="23"/>
        <v>#VALUE!</v>
      </c>
      <c r="AV39" s="34" t="e">
        <f t="shared" si="24"/>
        <v>#VALUE!</v>
      </c>
      <c r="AW39" s="34" t="e">
        <f t="shared" si="25"/>
        <v>#VALUE!</v>
      </c>
      <c r="AX39" s="35" t="e">
        <f t="shared" si="26"/>
        <v>#VALUE!</v>
      </c>
      <c r="AY39" s="35" t="e">
        <f t="shared" si="27"/>
        <v>#VALUE!</v>
      </c>
      <c r="BA39" s="30">
        <f t="shared" si="35"/>
        <v>9.2436537188838486</v>
      </c>
      <c r="BB39" s="30">
        <f t="shared" si="35"/>
        <v>30.176431630288853</v>
      </c>
      <c r="BD39" s="81">
        <f t="shared" si="29"/>
        <v>3.1198188285703523</v>
      </c>
    </row>
    <row r="40" spans="1:95" x14ac:dyDescent="0.3">
      <c r="A40" s="18">
        <v>37</v>
      </c>
      <c r="C40" s="3"/>
      <c r="F40" s="3">
        <v>26</v>
      </c>
      <c r="G40" s="29">
        <f t="shared" si="9"/>
        <v>35.846931918753882</v>
      </c>
      <c r="H40" s="29">
        <f t="shared" si="9"/>
        <v>41.203568421788226</v>
      </c>
      <c r="I40" s="29">
        <f t="shared" si="9"/>
        <v>35.317928547450542</v>
      </c>
      <c r="J40" s="29">
        <f t="shared" si="9"/>
        <v>42.824951685162581</v>
      </c>
      <c r="K40" s="29">
        <f t="shared" si="9"/>
        <v>14.703196570468874</v>
      </c>
      <c r="L40" s="30"/>
      <c r="M40" s="29">
        <f t="shared" si="32"/>
        <v>13.489755545195734</v>
      </c>
      <c r="N40" s="31">
        <f t="shared" si="32"/>
        <v>8.4486832280823396</v>
      </c>
      <c r="O40" s="31">
        <f>IF(Settings!$I$6&gt;69, 0.2*(N40), 0)</f>
        <v>1.689736645616468</v>
      </c>
      <c r="P40" s="32">
        <f t="shared" si="33"/>
        <v>33.502937096408488</v>
      </c>
      <c r="Q40" s="32">
        <f t="shared" si="33"/>
        <v>20.754136442363201</v>
      </c>
      <c r="R40" s="32">
        <f t="shared" si="33"/>
        <v>37.088134077023788</v>
      </c>
      <c r="S40" s="33" t="e">
        <f t="shared" si="30"/>
        <v>#VALUE!</v>
      </c>
      <c r="T40" s="33" t="e">
        <f t="shared" si="31"/>
        <v>#VALUE!</v>
      </c>
      <c r="U40" s="34" t="e">
        <f t="shared" si="12"/>
        <v>#VALUE!</v>
      </c>
      <c r="V40" s="34" t="e">
        <f t="shared" si="13"/>
        <v>#VALUE!</v>
      </c>
      <c r="W40" s="35" t="e">
        <f t="shared" si="14"/>
        <v>#VALUE!</v>
      </c>
      <c r="X40" s="35" t="e">
        <f t="shared" si="15"/>
        <v>#VALUE!</v>
      </c>
      <c r="Z40" s="30">
        <f t="shared" si="34"/>
        <v>20.102465449240682</v>
      </c>
      <c r="AA40" s="30">
        <f t="shared" si="34"/>
        <v>43.520048817959719</v>
      </c>
      <c r="AC40" s="3">
        <v>26</v>
      </c>
      <c r="AE40" s="51">
        <f t="shared" si="17"/>
        <v>14.792215133875402</v>
      </c>
      <c r="AG40" s="3">
        <f t="shared" si="18"/>
        <v>14.792215133875402</v>
      </c>
      <c r="AH40" s="29">
        <f t="shared" si="19"/>
        <v>10.253754099453326</v>
      </c>
      <c r="AI40" s="29">
        <f t="shared" si="19"/>
        <v>21.910944922580612</v>
      </c>
      <c r="AJ40" s="29">
        <f t="shared" si="19"/>
        <v>12.277902357422052</v>
      </c>
      <c r="AK40" s="29">
        <f t="shared" si="19"/>
        <v>22.943700125219891</v>
      </c>
      <c r="AL40" s="29">
        <f t="shared" si="19"/>
        <v>5.1395710104975372</v>
      </c>
      <c r="AM40" s="30"/>
      <c r="AN40" s="29">
        <f t="shared" si="20"/>
        <v>5.9332874689767374</v>
      </c>
      <c r="AO40" s="31">
        <f t="shared" si="20"/>
        <v>4.1507727037195474</v>
      </c>
      <c r="AP40" s="31">
        <f>IF(Settings!$I$6&gt;69, 0.2*(AO40), 0)</f>
        <v>0.83015454074390949</v>
      </c>
      <c r="AQ40" s="32">
        <f t="shared" si="21"/>
        <v>19.552496550705062</v>
      </c>
      <c r="AR40" s="32">
        <f t="shared" si="21"/>
        <v>11.358441029079579</v>
      </c>
      <c r="AS40" s="32">
        <f t="shared" si="21"/>
        <v>18.103008577134304</v>
      </c>
      <c r="AT40" s="33" t="e">
        <f t="shared" si="22"/>
        <v>#VALUE!</v>
      </c>
      <c r="AU40" s="33" t="e">
        <f t="shared" si="23"/>
        <v>#VALUE!</v>
      </c>
      <c r="AV40" s="34" t="e">
        <f t="shared" si="24"/>
        <v>#VALUE!</v>
      </c>
      <c r="AW40" s="34" t="e">
        <f t="shared" si="25"/>
        <v>#VALUE!</v>
      </c>
      <c r="AX40" s="35" t="e">
        <f t="shared" si="26"/>
        <v>#VALUE!</v>
      </c>
      <c r="AY40" s="35" t="e">
        <f t="shared" si="27"/>
        <v>#VALUE!</v>
      </c>
      <c r="BA40" s="30">
        <f t="shared" si="35"/>
        <v>10.017142920826959</v>
      </c>
      <c r="BB40" s="30">
        <f t="shared" si="35"/>
        <v>31.234651948492488</v>
      </c>
      <c r="BD40" s="81">
        <f t="shared" si="29"/>
        <v>3.340926853171954</v>
      </c>
    </row>
    <row r="41" spans="1:95" x14ac:dyDescent="0.3">
      <c r="A41" s="18">
        <v>38</v>
      </c>
      <c r="C41" s="3"/>
      <c r="F41" s="3">
        <v>27</v>
      </c>
      <c r="G41" s="29">
        <f t="shared" si="9"/>
        <v>38.206000394791921</v>
      </c>
      <c r="H41" s="29">
        <f t="shared" si="9"/>
        <v>42.802451714248747</v>
      </c>
      <c r="I41" s="29">
        <f t="shared" si="9"/>
        <v>37.478975897514132</v>
      </c>
      <c r="J41" s="29">
        <f t="shared" si="9"/>
        <v>44.459202760089433</v>
      </c>
      <c r="K41" s="29">
        <f t="shared" si="9"/>
        <v>15.491342113202187</v>
      </c>
      <c r="L41" s="30"/>
      <c r="M41" s="29">
        <f t="shared" si="32"/>
        <v>14.167856115308366</v>
      </c>
      <c r="N41" s="31">
        <f t="shared" si="32"/>
        <v>8.8262040206500441</v>
      </c>
      <c r="O41" s="31">
        <f>IF(Settings!$I$6&gt;69, 0.2*(N41), 0)</f>
        <v>1.7652408041300089</v>
      </c>
      <c r="P41" s="32">
        <f t="shared" si="33"/>
        <v>34.601502153946086</v>
      </c>
      <c r="Q41" s="32">
        <f t="shared" si="33"/>
        <v>21.471350807147196</v>
      </c>
      <c r="R41" s="32">
        <f t="shared" si="33"/>
        <v>38.339642859276651</v>
      </c>
      <c r="S41" s="33" t="e">
        <f t="shared" si="30"/>
        <v>#VALUE!</v>
      </c>
      <c r="T41" s="33" t="e">
        <f t="shared" si="31"/>
        <v>#VALUE!</v>
      </c>
      <c r="U41" s="34" t="e">
        <f t="shared" si="12"/>
        <v>#VALUE!</v>
      </c>
      <c r="V41" s="34" t="e">
        <f t="shared" si="13"/>
        <v>#VALUE!</v>
      </c>
      <c r="W41" s="35" t="e">
        <f t="shared" si="14"/>
        <v>#VALUE!</v>
      </c>
      <c r="X41" s="35" t="e">
        <f t="shared" si="15"/>
        <v>#VALUE!</v>
      </c>
      <c r="Z41" s="30">
        <f t="shared" si="34"/>
        <v>20.77171430501458</v>
      </c>
      <c r="AA41" s="30">
        <f t="shared" si="34"/>
        <v>44.319081951464163</v>
      </c>
      <c r="AC41" s="3">
        <v>27</v>
      </c>
      <c r="AE41" s="51">
        <f t="shared" si="17"/>
        <v>15.556694149404674</v>
      </c>
      <c r="AG41" s="3">
        <f t="shared" si="18"/>
        <v>15.556694149404674</v>
      </c>
      <c r="AH41" s="29">
        <f t="shared" si="19"/>
        <v>11.714170673985167</v>
      </c>
      <c r="AI41" s="29">
        <f t="shared" si="19"/>
        <v>23.279012313904371</v>
      </c>
      <c r="AJ41" s="29">
        <f t="shared" si="19"/>
        <v>13.649886217113691</v>
      </c>
      <c r="AK41" s="29">
        <f t="shared" si="19"/>
        <v>24.363101475052115</v>
      </c>
      <c r="AL41" s="29">
        <f t="shared" si="19"/>
        <v>5.7569359608097637</v>
      </c>
      <c r="AM41" s="30"/>
      <c r="AN41" s="29">
        <f t="shared" si="20"/>
        <v>6.4226705530195645</v>
      </c>
      <c r="AO41" s="31">
        <f t="shared" si="20"/>
        <v>4.4395835715457403</v>
      </c>
      <c r="AP41" s="31">
        <f>IF(Settings!$I$6&gt;69, 0.2*(AO41), 0)</f>
        <v>0.88791671430914809</v>
      </c>
      <c r="AQ41" s="32">
        <f t="shared" si="21"/>
        <v>20.593109315349871</v>
      </c>
      <c r="AR41" s="32">
        <f t="shared" si="21"/>
        <v>12.064803572938255</v>
      </c>
      <c r="AS41" s="32">
        <f t="shared" si="21"/>
        <v>19.621867043141282</v>
      </c>
      <c r="AT41" s="33" t="e">
        <f t="shared" si="22"/>
        <v>#VALUE!</v>
      </c>
      <c r="AU41" s="33" t="e">
        <f t="shared" si="23"/>
        <v>#VALUE!</v>
      </c>
      <c r="AV41" s="34" t="e">
        <f t="shared" si="24"/>
        <v>#VALUE!</v>
      </c>
      <c r="AW41" s="34" t="e">
        <f t="shared" si="25"/>
        <v>#VALUE!</v>
      </c>
      <c r="AX41" s="35" t="e">
        <f t="shared" si="26"/>
        <v>#VALUE!</v>
      </c>
      <c r="AY41" s="35" t="e">
        <f t="shared" si="27"/>
        <v>#VALUE!</v>
      </c>
      <c r="BA41" s="30">
        <f t="shared" si="35"/>
        <v>10.824916991687576</v>
      </c>
      <c r="BB41" s="30">
        <f t="shared" si="35"/>
        <v>32.307077836036228</v>
      </c>
      <c r="BD41" s="81">
        <f t="shared" si="29"/>
        <v>3.5832671749465073</v>
      </c>
    </row>
    <row r="42" spans="1:95" x14ac:dyDescent="0.3">
      <c r="A42" s="18">
        <v>39</v>
      </c>
      <c r="C42" s="3"/>
      <c r="F42" s="3">
        <v>28</v>
      </c>
      <c r="G42" s="29">
        <f t="shared" si="9"/>
        <v>40.52478438989553</v>
      </c>
      <c r="H42" s="29">
        <f t="shared" si="9"/>
        <v>44.376207800757115</v>
      </c>
      <c r="I42" s="29">
        <f t="shared" si="9"/>
        <v>39.627005071541248</v>
      </c>
      <c r="J42" s="29">
        <f t="shared" si="9"/>
        <v>46.065672711761351</v>
      </c>
      <c r="K42" s="29">
        <f t="shared" si="9"/>
        <v>16.254590123623441</v>
      </c>
      <c r="L42" s="30"/>
      <c r="M42" s="29">
        <f t="shared" si="32"/>
        <v>14.841473049158228</v>
      </c>
      <c r="N42" s="31">
        <f t="shared" si="32"/>
        <v>9.2010125637846087</v>
      </c>
      <c r="O42" s="31">
        <f>IF(Settings!$I$6&gt;69, 0.2*(N42), 0)</f>
        <v>1.8402025127569219</v>
      </c>
      <c r="P42" s="32">
        <f t="shared" si="33"/>
        <v>35.675677599286402</v>
      </c>
      <c r="Q42" s="32">
        <f t="shared" si="33"/>
        <v>22.167199416266193</v>
      </c>
      <c r="R42" s="32">
        <f t="shared" si="33"/>
        <v>39.516971467868785</v>
      </c>
      <c r="S42" s="33" t="e">
        <f t="shared" si="30"/>
        <v>#VALUE!</v>
      </c>
      <c r="T42" s="33" t="e">
        <f t="shared" si="31"/>
        <v>#VALUE!</v>
      </c>
      <c r="U42" s="34" t="e">
        <f t="shared" si="12"/>
        <v>#VALUE!</v>
      </c>
      <c r="V42" s="34" t="e">
        <f t="shared" si="13"/>
        <v>#VALUE!</v>
      </c>
      <c r="W42" s="35" t="e">
        <f t="shared" si="14"/>
        <v>#VALUE!</v>
      </c>
      <c r="X42" s="35" t="e">
        <f t="shared" si="15"/>
        <v>#VALUE!</v>
      </c>
      <c r="Z42" s="30">
        <f t="shared" si="34"/>
        <v>21.402545643368576</v>
      </c>
      <c r="AA42" s="30">
        <f t="shared" si="34"/>
        <v>45.079373832559199</v>
      </c>
      <c r="AC42" s="3">
        <v>28</v>
      </c>
      <c r="AE42" s="51">
        <f t="shared" si="17"/>
        <v>16.360682336474195</v>
      </c>
      <c r="AG42" s="3">
        <f t="shared" si="18"/>
        <v>16.360682336474195</v>
      </c>
      <c r="AH42" s="29">
        <f t="shared" si="19"/>
        <v>13.330629442628055</v>
      </c>
      <c r="AI42" s="29">
        <f t="shared" si="19"/>
        <v>24.714842736082542</v>
      </c>
      <c r="AJ42" s="29">
        <f t="shared" si="19"/>
        <v>15.144337253032589</v>
      </c>
      <c r="AK42" s="29">
        <f t="shared" si="19"/>
        <v>25.85125077348323</v>
      </c>
      <c r="AL42" s="29">
        <f t="shared" si="19"/>
        <v>6.4253453036598511</v>
      </c>
      <c r="AM42" s="30"/>
      <c r="AN42" s="29">
        <f t="shared" si="20"/>
        <v>6.9453601124893867</v>
      </c>
      <c r="AO42" s="31">
        <f t="shared" si="20"/>
        <v>4.7454262289681042</v>
      </c>
      <c r="AP42" s="31">
        <f>IF(Settings!$I$6&gt;69, 0.2*(AO42), 0)</f>
        <v>0.94908524579362086</v>
      </c>
      <c r="AQ42" s="32">
        <f t="shared" si="21"/>
        <v>21.67509808951306</v>
      </c>
      <c r="AR42" s="32">
        <f t="shared" si="21"/>
        <v>12.800470627054777</v>
      </c>
      <c r="AS42" s="32">
        <f t="shared" si="21"/>
        <v>21.202234929048753</v>
      </c>
      <c r="AT42" s="33" t="e">
        <f t="shared" si="22"/>
        <v>#VALUE!</v>
      </c>
      <c r="AU42" s="33" t="e">
        <f t="shared" si="23"/>
        <v>#VALUE!</v>
      </c>
      <c r="AV42" s="34" t="e">
        <f t="shared" si="24"/>
        <v>#VALUE!</v>
      </c>
      <c r="AW42" s="34" t="e">
        <f t="shared" si="25"/>
        <v>#VALUE!</v>
      </c>
      <c r="AX42" s="35" t="e">
        <f t="shared" si="26"/>
        <v>#VALUE!</v>
      </c>
      <c r="AY42" s="35" t="e">
        <f t="shared" si="27"/>
        <v>#VALUE!</v>
      </c>
      <c r="BA42" s="30">
        <f t="shared" si="35"/>
        <v>11.664310274525761</v>
      </c>
      <c r="BB42" s="30">
        <f t="shared" si="35"/>
        <v>33.391820990119598</v>
      </c>
      <c r="BD42" s="81">
        <f t="shared" si="29"/>
        <v>3.8489767788717155</v>
      </c>
    </row>
    <row r="43" spans="1:95" x14ac:dyDescent="0.3">
      <c r="A43" s="18">
        <v>40</v>
      </c>
      <c r="C43" s="3"/>
      <c r="F43" s="3">
        <v>29</v>
      </c>
      <c r="G43" s="29">
        <f t="shared" si="9"/>
        <v>42.795833518758627</v>
      </c>
      <c r="H43" s="29">
        <f t="shared" si="9"/>
        <v>45.924256479259306</v>
      </c>
      <c r="I43" s="29">
        <f t="shared" si="9"/>
        <v>41.757101087491392</v>
      </c>
      <c r="J43" s="29">
        <f t="shared" si="9"/>
        <v>47.643843640605937</v>
      </c>
      <c r="K43" s="29">
        <f t="shared" si="9"/>
        <v>16.991549325522449</v>
      </c>
      <c r="L43" s="30"/>
      <c r="M43" s="29">
        <f t="shared" si="32"/>
        <v>15.509800938690219</v>
      </c>
      <c r="N43" s="31">
        <f t="shared" si="32"/>
        <v>9.5728427458381979</v>
      </c>
      <c r="O43" s="31">
        <f>IF(Settings!$I$6&gt;69, 0.2*(N43), 0)</f>
        <v>1.9145685491676396</v>
      </c>
      <c r="P43" s="32">
        <f t="shared" si="33"/>
        <v>36.725610280496056</v>
      </c>
      <c r="Q43" s="32">
        <f t="shared" si="33"/>
        <v>22.841763750573378</v>
      </c>
      <c r="R43" s="32">
        <f t="shared" si="33"/>
        <v>40.622388828087942</v>
      </c>
      <c r="S43" s="33" t="e">
        <f t="shared" si="30"/>
        <v>#VALUE!</v>
      </c>
      <c r="T43" s="33" t="e">
        <f t="shared" si="31"/>
        <v>#VALUE!</v>
      </c>
      <c r="U43" s="34" t="e">
        <f t="shared" si="12"/>
        <v>#VALUE!</v>
      </c>
      <c r="V43" s="34" t="e">
        <f t="shared" si="13"/>
        <v>#VALUE!</v>
      </c>
      <c r="W43" s="35" t="e">
        <f t="shared" si="14"/>
        <v>#VALUE!</v>
      </c>
      <c r="X43" s="35" t="e">
        <f t="shared" si="15"/>
        <v>#VALUE!</v>
      </c>
      <c r="Z43" s="30">
        <f t="shared" si="34"/>
        <v>21.996097184849638</v>
      </c>
      <c r="AA43" s="30">
        <f t="shared" si="34"/>
        <v>45.802802837216149</v>
      </c>
      <c r="AC43" s="3">
        <v>29</v>
      </c>
      <c r="AE43" s="51">
        <f t="shared" si="17"/>
        <v>17.206221575376418</v>
      </c>
      <c r="AG43" s="3">
        <f t="shared" si="18"/>
        <v>17.206221575376418</v>
      </c>
      <c r="AH43" s="29">
        <f t="shared" si="19"/>
        <v>15.109640687390971</v>
      </c>
      <c r="AI43" s="29">
        <f t="shared" si="19"/>
        <v>26.219705589293156</v>
      </c>
      <c r="AJ43" s="29">
        <f t="shared" si="19"/>
        <v>16.767018486760982</v>
      </c>
      <c r="AK43" s="29">
        <f t="shared" si="19"/>
        <v>27.409235415944906</v>
      </c>
      <c r="AL43" s="29">
        <f t="shared" si="19"/>
        <v>7.1450140939865809</v>
      </c>
      <c r="AM43" s="30"/>
      <c r="AN43" s="29">
        <f t="shared" si="20"/>
        <v>7.5026442982633563</v>
      </c>
      <c r="AO43" s="31">
        <f t="shared" si="20"/>
        <v>5.0689206610556639</v>
      </c>
      <c r="AP43" s="31">
        <f>IF(Settings!$I$6&gt;69, 0.2*(AO43), 0)</f>
        <v>1.0137841322111327</v>
      </c>
      <c r="AQ43" s="32">
        <f t="shared" si="21"/>
        <v>22.798583837477164</v>
      </c>
      <c r="AR43" s="32">
        <f t="shared" si="21"/>
        <v>13.564933302039003</v>
      </c>
      <c r="AS43" s="32">
        <f t="shared" si="21"/>
        <v>22.837564853437563</v>
      </c>
      <c r="AT43" s="33" t="e">
        <f t="shared" si="22"/>
        <v>#VALUE!</v>
      </c>
      <c r="AU43" s="33" t="e">
        <f t="shared" si="23"/>
        <v>#VALUE!</v>
      </c>
      <c r="AV43" s="34" t="e">
        <f t="shared" si="24"/>
        <v>#VALUE!</v>
      </c>
      <c r="AW43" s="34" t="e">
        <f t="shared" si="25"/>
        <v>#VALUE!</v>
      </c>
      <c r="AX43" s="35" t="e">
        <f t="shared" si="26"/>
        <v>#VALUE!</v>
      </c>
      <c r="AY43" s="35" t="e">
        <f t="shared" si="27"/>
        <v>#VALUE!</v>
      </c>
      <c r="BA43" s="30">
        <f t="shared" si="35"/>
        <v>12.532060445783863</v>
      </c>
      <c r="BB43" s="30">
        <f t="shared" si="35"/>
        <v>34.486815699907389</v>
      </c>
      <c r="BD43" s="81">
        <f t="shared" si="29"/>
        <v>4.1404133319692402</v>
      </c>
    </row>
    <row r="44" spans="1:95" x14ac:dyDescent="0.3">
      <c r="C44" s="3"/>
      <c r="F44" s="3">
        <v>30</v>
      </c>
      <c r="G44" s="29">
        <f t="shared" si="9"/>
        <v>45.012871397019474</v>
      </c>
      <c r="H44" s="29">
        <f t="shared" si="9"/>
        <v>47.446128521704793</v>
      </c>
      <c r="I44" s="29">
        <f t="shared" si="9"/>
        <v>43.86485496705648</v>
      </c>
      <c r="J44" s="29">
        <f t="shared" si="9"/>
        <v>49.193312583077279</v>
      </c>
      <c r="K44" s="29">
        <f t="shared" si="9"/>
        <v>17.701214194839189</v>
      </c>
      <c r="L44" s="30"/>
      <c r="M44" s="29">
        <f t="shared" si="32"/>
        <v>16.172114201709078</v>
      </c>
      <c r="N44" s="31">
        <f t="shared" si="32"/>
        <v>9.9414553077145893</v>
      </c>
      <c r="O44" s="31">
        <f>IF(Settings!$I$6&gt;69, 0.2*(N44), 0)</f>
        <v>1.9882910615429179</v>
      </c>
      <c r="P44" s="32">
        <f t="shared" si="33"/>
        <v>37.751489804452312</v>
      </c>
      <c r="Q44" s="32">
        <f t="shared" si="33"/>
        <v>23.495198690769719</v>
      </c>
      <c r="R44" s="32">
        <f t="shared" si="33"/>
        <v>41.658484556289977</v>
      </c>
      <c r="S44" s="33" t="e">
        <f t="shared" si="30"/>
        <v>#VALUE!</v>
      </c>
      <c r="T44" s="33" t="e">
        <f t="shared" si="31"/>
        <v>#VALUE!</v>
      </c>
      <c r="U44" s="34" t="e">
        <f t="shared" si="12"/>
        <v>#VALUE!</v>
      </c>
      <c r="V44" s="34" t="e">
        <f t="shared" si="13"/>
        <v>#VALUE!</v>
      </c>
      <c r="W44" s="35" t="e">
        <f t="shared" si="14"/>
        <v>#VALUE!</v>
      </c>
      <c r="X44" s="35" t="e">
        <f t="shared" si="15"/>
        <v>#VALUE!</v>
      </c>
      <c r="Z44" s="30">
        <f t="shared" si="34"/>
        <v>22.553663864113378</v>
      </c>
      <c r="AA44" s="30">
        <f t="shared" si="34"/>
        <v>46.491156268039539</v>
      </c>
      <c r="AC44" s="3">
        <v>30</v>
      </c>
      <c r="AE44" s="51">
        <f t="shared" si="17"/>
        <v>18.095459273170505</v>
      </c>
      <c r="AG44" s="3">
        <f t="shared" si="18"/>
        <v>18.095459273170505</v>
      </c>
      <c r="AH44" s="29">
        <f t="shared" si="19"/>
        <v>17.056007724510145</v>
      </c>
      <c r="AI44" s="29">
        <f t="shared" si="19"/>
        <v>27.79462630978302</v>
      </c>
      <c r="AJ44" s="29">
        <f t="shared" si="19"/>
        <v>18.523088192664357</v>
      </c>
      <c r="AK44" s="29">
        <f t="shared" si="19"/>
        <v>29.037871354584929</v>
      </c>
      <c r="AL44" s="29">
        <f t="shared" si="19"/>
        <v>7.9154217190501486</v>
      </c>
      <c r="AM44" s="30"/>
      <c r="AN44" s="29">
        <f t="shared" si="20"/>
        <v>8.0957206085857827</v>
      </c>
      <c r="AO44" s="31">
        <f t="shared" si="20"/>
        <v>5.4106591904953181</v>
      </c>
      <c r="AP44" s="31">
        <f>IF(Settings!$I$6&gt;69, 0.2*(AO44), 0)</f>
        <v>1.0821318380990637</v>
      </c>
      <c r="AQ44" s="32">
        <f t="shared" si="21"/>
        <v>23.963497723763954</v>
      </c>
      <c r="AR44" s="32">
        <f t="shared" si="21"/>
        <v>14.357444277952574</v>
      </c>
      <c r="AS44" s="32">
        <f t="shared" si="21"/>
        <v>24.5201123738672</v>
      </c>
      <c r="AT44" s="33" t="e">
        <f t="shared" si="22"/>
        <v>#VALUE!</v>
      </c>
      <c r="AU44" s="33" t="e">
        <f t="shared" si="23"/>
        <v>#VALUE!</v>
      </c>
      <c r="AV44" s="34" t="e">
        <f t="shared" si="24"/>
        <v>#VALUE!</v>
      </c>
      <c r="AW44" s="34" t="e">
        <f t="shared" si="25"/>
        <v>#VALUE!</v>
      </c>
      <c r="AX44" s="35" t="e">
        <f t="shared" si="26"/>
        <v>#VALUE!</v>
      </c>
      <c r="AY44" s="35" t="e">
        <f t="shared" si="27"/>
        <v>#VALUE!</v>
      </c>
      <c r="BA44" s="30">
        <f t="shared" si="35"/>
        <v>13.424315575511336</v>
      </c>
      <c r="BB44" s="30">
        <f t="shared" si="35"/>
        <v>35.589820538468842</v>
      </c>
      <c r="BD44" s="81">
        <f t="shared" si="29"/>
        <v>4.4601782775375112</v>
      </c>
    </row>
    <row r="45" spans="1:95" x14ac:dyDescent="0.3">
      <c r="C45" s="1"/>
      <c r="F45" s="3">
        <v>31</v>
      </c>
      <c r="G45" s="29">
        <f t="shared" si="9"/>
        <v>47.170714904134627</v>
      </c>
      <c r="H45" s="29">
        <f t="shared" si="9"/>
        <v>48.941454294136904</v>
      </c>
      <c r="I45" s="29">
        <f t="shared" si="9"/>
        <v>45.94633849183576</v>
      </c>
      <c r="J45" s="29">
        <f t="shared" si="9"/>
        <v>50.713779341443868</v>
      </c>
      <c r="K45" s="29">
        <f t="shared" si="9"/>
        <v>18.382919810384184</v>
      </c>
      <c r="L45" s="30"/>
      <c r="M45" s="29">
        <f t="shared" si="32"/>
        <v>16.827761391838319</v>
      </c>
      <c r="N45" s="31">
        <f t="shared" si="32"/>
        <v>10.30663562142181</v>
      </c>
      <c r="O45" s="31">
        <f>IF(Settings!$I$6&gt;69, 0.2*(N45), 0)</f>
        <v>2.0613271242843623</v>
      </c>
      <c r="P45" s="32">
        <f t="shared" si="33"/>
        <v>38.753542661411778</v>
      </c>
      <c r="Q45" s="32">
        <f t="shared" si="33"/>
        <v>24.127721877092476</v>
      </c>
      <c r="R45" s="32">
        <f t="shared" si="33"/>
        <v>42.628078618795925</v>
      </c>
      <c r="S45" s="33" t="e">
        <f t="shared" si="30"/>
        <v>#VALUE!</v>
      </c>
      <c r="T45" s="33" t="e">
        <f t="shared" si="31"/>
        <v>#VALUE!</v>
      </c>
      <c r="U45" s="34" t="e">
        <f t="shared" si="12"/>
        <v>#VALUE!</v>
      </c>
      <c r="V45" s="34" t="e">
        <f t="shared" si="13"/>
        <v>#VALUE!</v>
      </c>
      <c r="W45" s="35" t="e">
        <f t="shared" si="14"/>
        <v>#VALUE!</v>
      </c>
      <c r="X45" s="35" t="e">
        <f t="shared" si="15"/>
        <v>#VALUE!</v>
      </c>
      <c r="Z45" s="30">
        <f t="shared" si="34"/>
        <v>23.076654645708675</v>
      </c>
      <c r="AA45" s="30">
        <f t="shared" si="34"/>
        <v>47.146134769974267</v>
      </c>
      <c r="AC45" s="3">
        <v>31</v>
      </c>
      <c r="AD45" s="1"/>
      <c r="AE45" s="51">
        <f t="shared" si="17"/>
        <v>19.030653817429357</v>
      </c>
      <c r="AG45" s="3">
        <f t="shared" si="18"/>
        <v>19.030653817429357</v>
      </c>
      <c r="AH45" s="29">
        <f t="shared" si="19"/>
        <v>19.172451993517647</v>
      </c>
      <c r="AI45" s="29">
        <f t="shared" si="19"/>
        <v>29.440349977398832</v>
      </c>
      <c r="AJ45" s="29">
        <f t="shared" si="19"/>
        <v>20.416927998244464</v>
      </c>
      <c r="AK45" s="29">
        <f t="shared" si="19"/>
        <v>30.737665472619373</v>
      </c>
      <c r="AL45" s="29">
        <f t="shared" si="19"/>
        <v>8.7352305303429887</v>
      </c>
      <c r="AM45" s="30"/>
      <c r="AN45" s="29">
        <f t="shared" si="20"/>
        <v>8.7256714571567038</v>
      </c>
      <c r="AO45" s="31">
        <f t="shared" si="20"/>
        <v>5.7711982959236856</v>
      </c>
      <c r="AP45" s="31">
        <f>IF(Settings!$I$6&gt;69, 0.2*(AO45), 0)</f>
        <v>1.1542396591847373</v>
      </c>
      <c r="AQ45" s="32">
        <f t="shared" si="21"/>
        <v>25.169561531624321</v>
      </c>
      <c r="AR45" s="32">
        <f t="shared" si="21"/>
        <v>15.177000735369635</v>
      </c>
      <c r="AS45" s="32">
        <f t="shared" si="21"/>
        <v>26.240992192167532</v>
      </c>
      <c r="AT45" s="33" t="e">
        <f t="shared" si="22"/>
        <v>#VALUE!</v>
      </c>
      <c r="AU45" s="33" t="e">
        <f t="shared" si="23"/>
        <v>#VALUE!</v>
      </c>
      <c r="AV45" s="34" t="e">
        <f t="shared" si="24"/>
        <v>#VALUE!</v>
      </c>
      <c r="AW45" s="34" t="e">
        <f t="shared" si="25"/>
        <v>#VALUE!</v>
      </c>
      <c r="AX45" s="35" t="e">
        <f t="shared" si="26"/>
        <v>#VALUE!</v>
      </c>
      <c r="AY45" s="35" t="e">
        <f t="shared" si="27"/>
        <v>#VALUE!</v>
      </c>
      <c r="BA45" s="30">
        <f t="shared" si="35"/>
        <v>14.336657912759268</v>
      </c>
      <c r="BB45" s="30">
        <f t="shared" si="35"/>
        <v>36.698422375258524</v>
      </c>
      <c r="BD45" s="81">
        <f t="shared" si="29"/>
        <v>4.8111423623580558</v>
      </c>
    </row>
    <row r="46" spans="1:95" x14ac:dyDescent="0.3">
      <c r="C46" s="1"/>
      <c r="F46" s="3">
        <v>32</v>
      </c>
      <c r="G46" s="29">
        <f t="shared" si="9"/>
        <v>49.26518787989086</v>
      </c>
      <c r="H46" s="29">
        <f t="shared" si="9"/>
        <v>50.409953583342187</v>
      </c>
      <c r="I46" s="29">
        <f t="shared" si="9"/>
        <v>47.99807764109422</v>
      </c>
      <c r="J46" s="29">
        <f t="shared" si="9"/>
        <v>52.205035618583878</v>
      </c>
      <c r="K46" s="29">
        <f t="shared" si="9"/>
        <v>19.036299021487483</v>
      </c>
      <c r="L46" s="30"/>
      <c r="M46" s="29">
        <f t="shared" si="32"/>
        <v>17.476159874221711</v>
      </c>
      <c r="N46" s="31">
        <f t="shared" si="32"/>
        <v>10.668191679215376</v>
      </c>
      <c r="O46" s="31">
        <f>IF(Settings!$I$6&gt;69, 0.2*(N46), 0)</f>
        <v>2.1336383358430751</v>
      </c>
      <c r="P46" s="32">
        <f t="shared" si="33"/>
        <v>39.73202707248074</v>
      </c>
      <c r="Q46" s="32">
        <f t="shared" si="33"/>
        <v>24.739604321263649</v>
      </c>
      <c r="R46" s="32">
        <f t="shared" si="33"/>
        <v>43.534145524931908</v>
      </c>
      <c r="S46" s="33" t="e">
        <f t="shared" si="30"/>
        <v>#VALUE!</v>
      </c>
      <c r="T46" s="33" t="e">
        <f t="shared" si="31"/>
        <v>#VALUE!</v>
      </c>
      <c r="U46" s="34" t="e">
        <f t="shared" si="12"/>
        <v>#VALUE!</v>
      </c>
      <c r="V46" s="34" t="e">
        <f t="shared" si="13"/>
        <v>#VALUE!</v>
      </c>
      <c r="W46" s="35" t="e">
        <f t="shared" si="14"/>
        <v>#VALUE!</v>
      </c>
      <c r="X46" s="35" t="e">
        <f t="shared" si="15"/>
        <v>#VALUE!</v>
      </c>
      <c r="Z46" s="30">
        <f t="shared" si="34"/>
        <v>23.566556173690113</v>
      </c>
      <c r="AA46" s="30">
        <f t="shared" si="34"/>
        <v>47.76935653191638</v>
      </c>
      <c r="AC46" s="3">
        <v>32</v>
      </c>
      <c r="AD46" s="1"/>
      <c r="AE46" s="51">
        <f t="shared" si="17"/>
        <v>20.01418031184258</v>
      </c>
      <c r="AG46" s="3">
        <f t="shared" si="18"/>
        <v>20.01418031184258</v>
      </c>
      <c r="AH46" s="29">
        <f t="shared" si="19"/>
        <v>21.459248157027407</v>
      </c>
      <c r="AI46" s="29">
        <f t="shared" si="19"/>
        <v>31.157303338483715</v>
      </c>
      <c r="AJ46" s="29">
        <f t="shared" si="19"/>
        <v>22.451960510584392</v>
      </c>
      <c r="AK46" s="29">
        <f t="shared" si="19"/>
        <v>32.508776641416119</v>
      </c>
      <c r="AL46" s="29">
        <f t="shared" si="19"/>
        <v>9.6022191797105236</v>
      </c>
      <c r="AM46" s="30"/>
      <c r="AN46" s="29">
        <f t="shared" si="20"/>
        <v>9.3934377780625375</v>
      </c>
      <c r="AO46" s="31">
        <f t="shared" si="20"/>
        <v>6.1510496731432083</v>
      </c>
      <c r="AP46" s="31">
        <f>IF(Settings!$I$6&gt;69, 0.2*(AO46), 0)</f>
        <v>1.2302099346286417</v>
      </c>
      <c r="AQ46" s="32">
        <f t="shared" si="21"/>
        <v>26.416267915761807</v>
      </c>
      <c r="AR46" s="32">
        <f t="shared" si="21"/>
        <v>16.022329077373676</v>
      </c>
      <c r="AS46" s="32">
        <f t="shared" si="21"/>
        <v>27.99027303824662</v>
      </c>
      <c r="AT46" s="33" t="e">
        <f t="shared" si="22"/>
        <v>#VALUE!</v>
      </c>
      <c r="AU46" s="33" t="e">
        <f t="shared" si="23"/>
        <v>#VALUE!</v>
      </c>
      <c r="AV46" s="34" t="e">
        <f t="shared" si="24"/>
        <v>#VALUE!</v>
      </c>
      <c r="AW46" s="34" t="e">
        <f t="shared" si="25"/>
        <v>#VALUE!</v>
      </c>
      <c r="AX46" s="35" t="e">
        <f t="shared" si="26"/>
        <v>#VALUE!</v>
      </c>
      <c r="AY46" s="35" t="e">
        <f t="shared" si="27"/>
        <v>#VALUE!</v>
      </c>
      <c r="BA46" s="30">
        <f t="shared" si="35"/>
        <v>15.264145670400307</v>
      </c>
      <c r="BB46" s="30">
        <f t="shared" si="35"/>
        <v>37.810042964701907</v>
      </c>
      <c r="BD46" s="81">
        <f t="shared" si="29"/>
        <v>5.1964738540357303</v>
      </c>
    </row>
    <row r="47" spans="1:95" x14ac:dyDescent="0.3">
      <c r="C47" s="1"/>
      <c r="F47" s="3">
        <v>33</v>
      </c>
      <c r="G47" s="29">
        <f t="shared" si="9"/>
        <v>51.293032383192021</v>
      </c>
      <c r="H47" s="29">
        <f t="shared" si="9"/>
        <v>51.851426478426916</v>
      </c>
      <c r="I47" s="29">
        <f t="shared" si="9"/>
        <v>50.017025309322342</v>
      </c>
      <c r="J47" s="29">
        <f t="shared" si="9"/>
        <v>53.666955293738248</v>
      </c>
      <c r="K47" s="29">
        <f t="shared" si="9"/>
        <v>19.661242396539237</v>
      </c>
      <c r="L47" s="30"/>
      <c r="M47" s="29">
        <f t="shared" si="32"/>
        <v>18.116790844452133</v>
      </c>
      <c r="N47" s="31">
        <f t="shared" si="32"/>
        <v>11.025952268161667</v>
      </c>
      <c r="O47" s="31">
        <f>IF(Settings!$I$6&gt;69, 0.2*(N47), 0)</f>
        <v>2.2051904536323335</v>
      </c>
      <c r="P47" s="32">
        <f t="shared" si="33"/>
        <v>40.687228459526914</v>
      </c>
      <c r="Q47" s="32">
        <f t="shared" si="33"/>
        <v>25.331162121359029</v>
      </c>
      <c r="R47" s="32">
        <f t="shared" si="33"/>
        <v>44.379751330274054</v>
      </c>
      <c r="S47" s="33" t="e">
        <f t="shared" si="30"/>
        <v>#VALUE!</v>
      </c>
      <c r="T47" s="33" t="e">
        <f t="shared" si="31"/>
        <v>#VALUE!</v>
      </c>
      <c r="U47" s="34" t="e">
        <f t="shared" si="12"/>
        <v>#VALUE!</v>
      </c>
      <c r="V47" s="34" t="e">
        <f t="shared" si="13"/>
        <v>#VALUE!</v>
      </c>
      <c r="W47" s="35" t="e">
        <f t="shared" si="14"/>
        <v>#VALUE!</v>
      </c>
      <c r="X47" s="35" t="e">
        <f t="shared" si="15"/>
        <v>#VALUE!</v>
      </c>
      <c r="Z47" s="30">
        <f t="shared" si="34"/>
        <v>24.024902441473326</v>
      </c>
      <c r="AA47" s="30">
        <f t="shared" si="34"/>
        <v>48.362361284608163</v>
      </c>
      <c r="AC47" s="3">
        <v>33</v>
      </c>
      <c r="AD47" s="1"/>
      <c r="AE47" s="51">
        <f t="shared" si="17"/>
        <v>21.048536608242266</v>
      </c>
      <c r="AG47" s="3">
        <f t="shared" si="18"/>
        <v>21.048536608242266</v>
      </c>
      <c r="AH47" s="29">
        <f t="shared" ref="AH47:AL84" si="36">AH$4*(1-EXP(-AH$5*$AG47))^AH$6</f>
        <v>23.913887259208568</v>
      </c>
      <c r="AI47" s="29">
        <f t="shared" si="36"/>
        <v>32.945555606927869</v>
      </c>
      <c r="AJ47" s="29">
        <f t="shared" si="36"/>
        <v>24.630460011043517</v>
      </c>
      <c r="AK47" s="29">
        <f t="shared" si="36"/>
        <v>34.350975892473741</v>
      </c>
      <c r="AL47" s="29">
        <f t="shared" si="36"/>
        <v>10.513235732783192</v>
      </c>
      <c r="AM47" s="30"/>
      <c r="AN47" s="29">
        <f t="shared" ref="AN47:AO84" si="37">AN$4*(1-EXP(-AN$5*$AG47))^AN$6</f>
        <v>10.099790853912078</v>
      </c>
      <c r="AO47" s="31">
        <f t="shared" si="37"/>
        <v>6.5506705526038678</v>
      </c>
      <c r="AP47" s="31">
        <f>IF(Settings!$I$6&gt;69, 0.2*(AO47), 0)</f>
        <v>1.3101341105207736</v>
      </c>
      <c r="AQ47" s="32">
        <f t="shared" ref="AQ47:AS84" si="38">AQ$4*(1-EXP(-AQ$5*$AG47))^AQ$6</f>
        <v>27.702860766305687</v>
      </c>
      <c r="AR47" s="32">
        <f t="shared" si="38"/>
        <v>16.891872031338867</v>
      </c>
      <c r="AS47" s="32">
        <f t="shared" si="38"/>
        <v>29.757112176595971</v>
      </c>
      <c r="AT47" s="33" t="e">
        <f t="shared" si="22"/>
        <v>#VALUE!</v>
      </c>
      <c r="AU47" s="33" t="e">
        <f t="shared" si="23"/>
        <v>#VALUE!</v>
      </c>
      <c r="AV47" s="34" t="e">
        <f t="shared" si="24"/>
        <v>#VALUE!</v>
      </c>
      <c r="AW47" s="34" t="e">
        <f t="shared" si="25"/>
        <v>#VALUE!</v>
      </c>
      <c r="AX47" s="35" t="e">
        <f t="shared" si="26"/>
        <v>#VALUE!</v>
      </c>
      <c r="AY47" s="35" t="e">
        <f t="shared" si="27"/>
        <v>#VALUE!</v>
      </c>
      <c r="BA47" s="30">
        <f t="shared" si="35"/>
        <v>16.201373464453983</v>
      </c>
      <c r="BB47" s="30">
        <f t="shared" si="35"/>
        <v>38.921948352919813</v>
      </c>
      <c r="BD47" s="81">
        <f t="shared" si="29"/>
        <v>5.6196697328587941</v>
      </c>
    </row>
    <row r="48" spans="1:95" x14ac:dyDescent="0.3">
      <c r="C48" s="1"/>
      <c r="F48" s="3">
        <v>34</v>
      </c>
      <c r="G48" s="29">
        <f t="shared" si="9"/>
        <v>53.251819964582332</v>
      </c>
      <c r="H48" s="29">
        <f t="shared" si="9"/>
        <v>53.265745178814313</v>
      </c>
      <c r="I48" s="29">
        <f t="shared" si="9"/>
        <v>52.000533787993959</v>
      </c>
      <c r="J48" s="29">
        <f t="shared" si="9"/>
        <v>55.099485700098299</v>
      </c>
      <c r="K48" s="29">
        <f t="shared" si="9"/>
        <v>20.257861225039374</v>
      </c>
      <c r="L48" s="30"/>
      <c r="M48" s="29">
        <f t="shared" si="32"/>
        <v>18.749194669570745</v>
      </c>
      <c r="N48" s="31">
        <f t="shared" si="32"/>
        <v>11.379765308714802</v>
      </c>
      <c r="O48" s="31">
        <f>IF(Settings!$I$6&gt;69, 0.2*(N48), 0)</f>
        <v>2.2759530617429604</v>
      </c>
      <c r="P48" s="32">
        <f t="shared" si="33"/>
        <v>41.619455453487355</v>
      </c>
      <c r="Q48" s="32">
        <f t="shared" si="33"/>
        <v>25.902749150078531</v>
      </c>
      <c r="R48" s="32">
        <f t="shared" si="33"/>
        <v>45.168001830302877</v>
      </c>
      <c r="S48" s="33" t="e">
        <f t="shared" si="30"/>
        <v>#VALUE!</v>
      </c>
      <c r="T48" s="33" t="e">
        <f t="shared" si="31"/>
        <v>#VALUE!</v>
      </c>
      <c r="U48" s="34" t="e">
        <f t="shared" si="12"/>
        <v>#VALUE!</v>
      </c>
      <c r="V48" s="34" t="e">
        <f t="shared" si="13"/>
        <v>#VALUE!</v>
      </c>
      <c r="W48" s="35" t="e">
        <f t="shared" si="14"/>
        <v>#VALUE!</v>
      </c>
      <c r="X48" s="35" t="e">
        <f t="shared" si="15"/>
        <v>#VALUE!</v>
      </c>
      <c r="Z48" s="30">
        <f t="shared" si="34"/>
        <v>24.453249724146318</v>
      </c>
      <c r="AA48" s="30">
        <f t="shared" si="34"/>
        <v>48.926614104694536</v>
      </c>
      <c r="AC48" s="3">
        <v>34</v>
      </c>
      <c r="AD48" s="1"/>
      <c r="AE48" s="51">
        <f t="shared" si="17"/>
        <v>22.136349650370814</v>
      </c>
      <c r="AG48" s="3">
        <f t="shared" si="18"/>
        <v>22.136349650370814</v>
      </c>
      <c r="AH48" s="29">
        <f t="shared" si="36"/>
        <v>26.530787893484138</v>
      </c>
      <c r="AI48" s="29">
        <f t="shared" si="36"/>
        <v>34.804778498461062</v>
      </c>
      <c r="AJ48" s="29">
        <f t="shared" si="36"/>
        <v>26.953360742568876</v>
      </c>
      <c r="AK48" s="29">
        <f t="shared" si="36"/>
        <v>36.263606234460951</v>
      </c>
      <c r="AL48" s="29">
        <f t="shared" si="36"/>
        <v>11.464175463233973</v>
      </c>
      <c r="AM48" s="30"/>
      <c r="AN48" s="29">
        <f t="shared" si="37"/>
        <v>10.845302635265657</v>
      </c>
      <c r="AO48" s="31">
        <f t="shared" si="37"/>
        <v>6.9704533039723637</v>
      </c>
      <c r="AP48" s="31">
        <f>IF(Settings!$I$6&gt;69, 0.2*(AO48), 0)</f>
        <v>1.3940906607944727</v>
      </c>
      <c r="AQ48" s="32">
        <f t="shared" si="38"/>
        <v>29.028316008262539</v>
      </c>
      <c r="AR48" s="32">
        <f t="shared" si="38"/>
        <v>17.783778758619949</v>
      </c>
      <c r="AS48" s="32">
        <f t="shared" si="38"/>
        <v>31.529928730914392</v>
      </c>
      <c r="AT48" s="33" t="e">
        <f t="shared" si="22"/>
        <v>#VALUE!</v>
      </c>
      <c r="AU48" s="33" t="e">
        <f t="shared" si="23"/>
        <v>#VALUE!</v>
      </c>
      <c r="AV48" s="34" t="e">
        <f t="shared" si="24"/>
        <v>#VALUE!</v>
      </c>
      <c r="AW48" s="34" t="e">
        <f t="shared" si="25"/>
        <v>#VALUE!</v>
      </c>
      <c r="AX48" s="35" t="e">
        <f t="shared" si="26"/>
        <v>#VALUE!</v>
      </c>
      <c r="AY48" s="35" t="e">
        <f t="shared" si="27"/>
        <v>#VALUE!</v>
      </c>
      <c r="BA48" s="30">
        <f t="shared" si="35"/>
        <v>17.142551310438531</v>
      </c>
      <c r="BB48" s="30">
        <f t="shared" si="35"/>
        <v>40.031261321861436</v>
      </c>
      <c r="BD48" s="81">
        <f t="shared" si="29"/>
        <v>6.0845901726746252</v>
      </c>
    </row>
    <row r="49" spans="1:97" x14ac:dyDescent="0.3">
      <c r="C49" s="1"/>
      <c r="F49" s="3">
        <v>35</v>
      </c>
      <c r="G49" s="29">
        <f t="shared" si="9"/>
        <v>55.13986482704</v>
      </c>
      <c r="H49" s="29">
        <f t="shared" si="9"/>
        <v>54.652846619105041</v>
      </c>
      <c r="I49" s="29">
        <f t="shared" si="9"/>
        <v>53.946327399727721</v>
      </c>
      <c r="J49" s="29">
        <f t="shared" si="9"/>
        <v>56.502639785545128</v>
      </c>
      <c r="K49" s="29">
        <f t="shared" si="9"/>
        <v>20.826453698318449</v>
      </c>
      <c r="L49" s="30"/>
      <c r="M49" s="29">
        <f t="shared" si="32"/>
        <v>19.372966531257365</v>
      </c>
      <c r="N49" s="31">
        <f t="shared" si="32"/>
        <v>11.729496338991895</v>
      </c>
      <c r="O49" s="31">
        <f>IF(Settings!$I$6&gt;69, 0.2*(N49), 0)</f>
        <v>2.3458992677983792</v>
      </c>
      <c r="P49" s="32">
        <f t="shared" si="33"/>
        <v>42.529036370330878</v>
      </c>
      <c r="Q49" s="32">
        <f t="shared" si="33"/>
        <v>26.454750603645827</v>
      </c>
      <c r="R49" s="32">
        <f t="shared" si="33"/>
        <v>45.902000451221603</v>
      </c>
      <c r="S49" s="33" t="e">
        <f t="shared" si="30"/>
        <v>#VALUE!</v>
      </c>
      <c r="T49" s="33" t="e">
        <f t="shared" si="31"/>
        <v>#VALUE!</v>
      </c>
      <c r="U49" s="34" t="e">
        <f t="shared" si="12"/>
        <v>#VALUE!</v>
      </c>
      <c r="V49" s="34" t="e">
        <f t="shared" si="13"/>
        <v>#VALUE!</v>
      </c>
      <c r="W49" s="35" t="e">
        <f t="shared" si="14"/>
        <v>#VALUE!</v>
      </c>
      <c r="X49" s="35" t="e">
        <f t="shared" si="15"/>
        <v>#VALUE!</v>
      </c>
      <c r="Z49" s="30">
        <f t="shared" si="34"/>
        <v>24.853156078488485</v>
      </c>
      <c r="AA49" s="30">
        <f t="shared" si="34"/>
        <v>49.463509034339246</v>
      </c>
      <c r="AC49" s="3">
        <v>35</v>
      </c>
      <c r="AD49" s="1"/>
      <c r="AE49" s="51">
        <f t="shared" si="17"/>
        <v>23.280382145502159</v>
      </c>
      <c r="AG49" s="3">
        <f t="shared" si="18"/>
        <v>23.280382145502159</v>
      </c>
      <c r="AH49" s="29">
        <f t="shared" si="36"/>
        <v>29.30107627915298</v>
      </c>
      <c r="AI49" s="29">
        <f t="shared" si="36"/>
        <v>36.734206052935569</v>
      </c>
      <c r="AJ49" s="29">
        <f t="shared" si="36"/>
        <v>29.420068306606442</v>
      </c>
      <c r="AK49" s="29">
        <f t="shared" si="36"/>
        <v>38.245542749786445</v>
      </c>
      <c r="AL49" s="29">
        <f t="shared" si="36"/>
        <v>12.44998771989421</v>
      </c>
      <c r="AM49" s="30"/>
      <c r="AN49" s="29">
        <f t="shared" si="37"/>
        <v>11.630314910653299</v>
      </c>
      <c r="AO49" s="31">
        <f t="shared" si="37"/>
        <v>7.4107143790138323</v>
      </c>
      <c r="AP49" s="31">
        <f>IF(Settings!$I$6&gt;69, 0.2*(AO49), 0)</f>
        <v>1.4821428758027666</v>
      </c>
      <c r="AQ49" s="32">
        <f t="shared" si="38"/>
        <v>30.3913232094263</v>
      </c>
      <c r="AR49" s="32">
        <f t="shared" si="38"/>
        <v>18.695898626510925</v>
      </c>
      <c r="AS49" s="32">
        <f t="shared" si="38"/>
        <v>33.296613066222776</v>
      </c>
      <c r="AT49" s="33" t="e">
        <f t="shared" si="22"/>
        <v>#VALUE!</v>
      </c>
      <c r="AU49" s="33" t="e">
        <f t="shared" si="23"/>
        <v>#VALUE!</v>
      </c>
      <c r="AV49" s="34" t="e">
        <f t="shared" si="24"/>
        <v>#VALUE!</v>
      </c>
      <c r="AW49" s="34" t="e">
        <f t="shared" si="25"/>
        <v>#VALUE!</v>
      </c>
      <c r="AX49" s="35" t="e">
        <f t="shared" si="26"/>
        <v>#VALUE!</v>
      </c>
      <c r="AY49" s="35" t="e">
        <f t="shared" si="27"/>
        <v>#VALUE!</v>
      </c>
      <c r="BA49" s="30">
        <f t="shared" si="35"/>
        <v>18.081601219187284</v>
      </c>
      <c r="BB49" s="30">
        <f t="shared" si="35"/>
        <v>41.13497705685657</v>
      </c>
      <c r="BD49" s="81">
        <f t="shared" si="29"/>
        <v>6.5954966585774155</v>
      </c>
    </row>
    <row r="50" spans="1:97" x14ac:dyDescent="0.3">
      <c r="C50" s="1"/>
      <c r="F50" s="3">
        <v>36</v>
      </c>
      <c r="G50" s="29">
        <f t="shared" si="9"/>
        <v>56.95614026522842</v>
      </c>
      <c r="H50" s="29">
        <f t="shared" si="9"/>
        <v>56.01272581688167</v>
      </c>
      <c r="I50" s="29">
        <f t="shared" si="9"/>
        <v>55.852475592000246</v>
      </c>
      <c r="J50" s="29">
        <f t="shared" si="9"/>
        <v>57.876489054740951</v>
      </c>
      <c r="K50" s="29">
        <f t="shared" si="9"/>
        <v>21.367474282788496</v>
      </c>
      <c r="L50" s="30"/>
      <c r="M50" s="29">
        <f t="shared" si="32"/>
        <v>19.987752352533608</v>
      </c>
      <c r="N50" s="31">
        <f t="shared" si="32"/>
        <v>12.075027128987475</v>
      </c>
      <c r="O50" s="31">
        <f>IF(Settings!$I$6&gt;69, 0.2*(N50), 0)</f>
        <v>2.4150054257974953</v>
      </c>
      <c r="P50" s="32">
        <f t="shared" si="33"/>
        <v>43.416316094796208</v>
      </c>
      <c r="Q50" s="32">
        <f t="shared" si="33"/>
        <v>26.987577312801591</v>
      </c>
      <c r="R50" s="32">
        <f t="shared" si="33"/>
        <v>46.584814481745092</v>
      </c>
      <c r="S50" s="33" t="e">
        <f t="shared" si="30"/>
        <v>#VALUE!</v>
      </c>
      <c r="T50" s="33" t="e">
        <f t="shared" si="31"/>
        <v>#VALUE!</v>
      </c>
      <c r="U50" s="34" t="e">
        <f t="shared" si="12"/>
        <v>#VALUE!</v>
      </c>
      <c r="V50" s="34" t="e">
        <f t="shared" si="13"/>
        <v>#VALUE!</v>
      </c>
      <c r="W50" s="35" t="e">
        <f t="shared" si="14"/>
        <v>#VALUE!</v>
      </c>
      <c r="X50" s="35" t="e">
        <f t="shared" si="15"/>
        <v>#VALUE!</v>
      </c>
      <c r="Z50" s="30">
        <f t="shared" si="34"/>
        <v>25.226164781720684</v>
      </c>
      <c r="AA50" s="30">
        <f t="shared" si="34"/>
        <v>49.974372525343277</v>
      </c>
      <c r="AC50" s="3">
        <v>36</v>
      </c>
      <c r="AD50" s="1"/>
      <c r="AE50" s="51">
        <f t="shared" si="17"/>
        <v>24.483539580860253</v>
      </c>
      <c r="AG50" s="3">
        <f t="shared" si="18"/>
        <v>24.483539580860253</v>
      </c>
      <c r="AH50" s="29">
        <f t="shared" si="36"/>
        <v>32.212455857369186</v>
      </c>
      <c r="AI50" s="29">
        <f t="shared" si="36"/>
        <v>38.732594904907863</v>
      </c>
      <c r="AJ50" s="29">
        <f t="shared" si="36"/>
        <v>32.028280637144213</v>
      </c>
      <c r="AK50" s="29">
        <f t="shared" si="36"/>
        <v>40.295153713866597</v>
      </c>
      <c r="AL50" s="29">
        <f t="shared" si="36"/>
        <v>13.464715376419532</v>
      </c>
      <c r="AM50" s="30"/>
      <c r="AN50" s="29">
        <f t="shared" si="37"/>
        <v>12.45490778599347</v>
      </c>
      <c r="AO50" s="31">
        <f t="shared" si="37"/>
        <v>7.8716826674612692</v>
      </c>
      <c r="AP50" s="31">
        <f>IF(Settings!$I$6&gt;69, 0.2*(AO50), 0)</f>
        <v>1.5743365334922539</v>
      </c>
      <c r="AQ50" s="32">
        <f t="shared" si="38"/>
        <v>31.790268418878892</v>
      </c>
      <c r="AR50" s="32">
        <f t="shared" si="38"/>
        <v>19.625779306082464</v>
      </c>
      <c r="AS50" s="32">
        <f t="shared" si="38"/>
        <v>35.044767406323047</v>
      </c>
      <c r="AT50" s="33" t="e">
        <f t="shared" si="22"/>
        <v>#VALUE!</v>
      </c>
      <c r="AU50" s="33" t="e">
        <f t="shared" si="23"/>
        <v>#VALUE!</v>
      </c>
      <c r="AV50" s="34" t="e">
        <f t="shared" si="24"/>
        <v>#VALUE!</v>
      </c>
      <c r="AW50" s="34" t="e">
        <f t="shared" si="25"/>
        <v>#VALUE!</v>
      </c>
      <c r="AX50" s="35" t="e">
        <f t="shared" si="26"/>
        <v>#VALUE!</v>
      </c>
      <c r="AY50" s="35" t="e">
        <f t="shared" si="27"/>
        <v>#VALUE!</v>
      </c>
      <c r="BA50" s="30">
        <f t="shared" si="35"/>
        <v>19.012269505933137</v>
      </c>
      <c r="BB50" s="30">
        <f t="shared" si="35"/>
        <v>42.229982178692879</v>
      </c>
      <c r="BD50" s="81">
        <f t="shared" si="29"/>
        <v>7.15709412603311</v>
      </c>
      <c r="CQ50" s="44"/>
    </row>
    <row r="51" spans="1:97" x14ac:dyDescent="0.3">
      <c r="C51" s="1"/>
      <c r="F51" s="3">
        <v>37</v>
      </c>
      <c r="G51" s="29">
        <f t="shared" si="9"/>
        <v>58.700199372471765</v>
      </c>
      <c r="H51" s="29">
        <f t="shared" si="9"/>
        <v>57.345429862527034</v>
      </c>
      <c r="I51" s="29">
        <f t="shared" si="9"/>
        <v>57.717366729478108</v>
      </c>
      <c r="J51" s="29">
        <f t="shared" si="9"/>
        <v>59.221157204807312</v>
      </c>
      <c r="K51" s="29">
        <f t="shared" si="9"/>
        <v>21.881506217693399</v>
      </c>
      <c r="L51" s="30"/>
      <c r="M51" s="29">
        <f t="shared" si="32"/>
        <v>20.593244990429646</v>
      </c>
      <c r="N51" s="31">
        <f t="shared" si="32"/>
        <v>12.416254411095849</v>
      </c>
      <c r="O51" s="31">
        <f>IF(Settings!$I$6&gt;69, 0.2*(N51), 0)</f>
        <v>2.4832508822191701</v>
      </c>
      <c r="P51" s="32">
        <f t="shared" si="33"/>
        <v>44.281653320953843</v>
      </c>
      <c r="Q51" s="32">
        <f t="shared" si="33"/>
        <v>27.501660729522396</v>
      </c>
      <c r="R51" s="32">
        <f t="shared" si="33"/>
        <v>47.219448428935216</v>
      </c>
      <c r="S51" s="33" t="e">
        <f t="shared" si="30"/>
        <v>#VALUE!</v>
      </c>
      <c r="T51" s="33" t="e">
        <f t="shared" si="31"/>
        <v>#VALUE!</v>
      </c>
      <c r="U51" s="34" t="e">
        <f t="shared" si="12"/>
        <v>#VALUE!</v>
      </c>
      <c r="V51" s="34" t="e">
        <f t="shared" si="13"/>
        <v>#VALUE!</v>
      </c>
      <c r="W51" s="35" t="e">
        <f t="shared" si="14"/>
        <v>#VALUE!</v>
      </c>
      <c r="X51" s="35" t="e">
        <f t="shared" si="15"/>
        <v>#VALUE!</v>
      </c>
      <c r="Z51" s="30">
        <f t="shared" si="34"/>
        <v>25.573791145413669</v>
      </c>
      <c r="AA51" s="30">
        <f t="shared" si="34"/>
        <v>50.460466716274695</v>
      </c>
      <c r="AC51" s="3">
        <v>37</v>
      </c>
      <c r="AD51" s="1"/>
      <c r="AE51" s="51">
        <f t="shared" si="17"/>
        <v>25.748877602654176</v>
      </c>
      <c r="AG51" s="3">
        <f t="shared" si="18"/>
        <v>25.748877602654176</v>
      </c>
      <c r="AH51" s="29">
        <f t="shared" si="36"/>
        <v>35.249185253869939</v>
      </c>
      <c r="AI51" s="29">
        <f t="shared" si="36"/>
        <v>40.798185772223377</v>
      </c>
      <c r="AJ51" s="29">
        <f t="shared" si="36"/>
        <v>34.773825864309487</v>
      </c>
      <c r="AK51" s="29">
        <f t="shared" si="36"/>
        <v>42.410263590773802</v>
      </c>
      <c r="AL51" s="29">
        <f t="shared" si="36"/>
        <v>14.501569117724435</v>
      </c>
      <c r="AM51" s="30"/>
      <c r="AN51" s="29">
        <f t="shared" si="37"/>
        <v>13.318868038182869</v>
      </c>
      <c r="AO51" s="31">
        <f t="shared" si="37"/>
        <v>8.3534873670418079</v>
      </c>
      <c r="AP51" s="31">
        <f>IF(Settings!$I$6&gt;69, 0.2*(AO51), 0)</f>
        <v>1.6706974734083617</v>
      </c>
      <c r="AQ51" s="32">
        <f t="shared" si="38"/>
        <v>33.223218706328176</v>
      </c>
      <c r="AR51" s="32">
        <f t="shared" si="38"/>
        <v>20.57066984767253</v>
      </c>
      <c r="AS51" s="32">
        <f t="shared" si="38"/>
        <v>36.761970825313398</v>
      </c>
      <c r="AT51" s="33" t="e">
        <f t="shared" si="22"/>
        <v>#VALUE!</v>
      </c>
      <c r="AU51" s="33" t="e">
        <f t="shared" si="23"/>
        <v>#VALUE!</v>
      </c>
      <c r="AV51" s="34" t="e">
        <f t="shared" si="24"/>
        <v>#VALUE!</v>
      </c>
      <c r="AW51" s="34" t="e">
        <f t="shared" si="25"/>
        <v>#VALUE!</v>
      </c>
      <c r="AX51" s="35" t="e">
        <f t="shared" si="26"/>
        <v>#VALUE!</v>
      </c>
      <c r="AY51" s="35" t="e">
        <f t="shared" si="27"/>
        <v>#VALUE!</v>
      </c>
      <c r="BA51" s="30">
        <f t="shared" si="35"/>
        <v>19.928251980550108</v>
      </c>
      <c r="BB51" s="30">
        <f t="shared" si="35"/>
        <v>43.313077223829431</v>
      </c>
      <c r="BD51" s="81">
        <f t="shared" si="29"/>
        <v>7.7745775467982403</v>
      </c>
      <c r="CQ51" s="44"/>
    </row>
    <row r="52" spans="1:97" x14ac:dyDescent="0.3">
      <c r="C52" s="1"/>
      <c r="F52" s="3">
        <v>38</v>
      </c>
      <c r="G52" s="29">
        <f t="shared" si="9"/>
        <v>60.372100677509842</v>
      </c>
      <c r="H52" s="29">
        <f t="shared" si="9"/>
        <v>58.651052480984809</v>
      </c>
      <c r="I52" s="29">
        <f t="shared" si="9"/>
        <v>59.53968276706437</v>
      </c>
      <c r="J52" s="29">
        <f t="shared" si="9"/>
        <v>60.536814378565346</v>
      </c>
      <c r="K52" s="29">
        <f t="shared" si="9"/>
        <v>22.369237011080969</v>
      </c>
      <c r="L52" s="30"/>
      <c r="M52" s="29">
        <f t="shared" si="32"/>
        <v>21.189180678127212</v>
      </c>
      <c r="N52" s="31">
        <f t="shared" si="32"/>
        <v>12.753088715092215</v>
      </c>
      <c r="O52" s="31">
        <f>IF(Settings!$I$6&gt;69, 0.2*(N52), 0)</f>
        <v>2.5506177430184431</v>
      </c>
      <c r="P52" s="32">
        <f t="shared" si="33"/>
        <v>45.125418106022614</v>
      </c>
      <c r="Q52" s="32">
        <f t="shared" si="33"/>
        <v>27.997448513549234</v>
      </c>
      <c r="R52" s="32">
        <f t="shared" si="33"/>
        <v>47.808823417067146</v>
      </c>
      <c r="S52" s="33" t="e">
        <f t="shared" si="30"/>
        <v>#VALUE!</v>
      </c>
      <c r="T52" s="33" t="e">
        <f t="shared" si="31"/>
        <v>#VALUE!</v>
      </c>
      <c r="U52" s="34" t="e">
        <f t="shared" si="12"/>
        <v>#VALUE!</v>
      </c>
      <c r="V52" s="34" t="e">
        <f t="shared" si="13"/>
        <v>#VALUE!</v>
      </c>
      <c r="W52" s="35" t="e">
        <f t="shared" si="14"/>
        <v>#VALUE!</v>
      </c>
      <c r="X52" s="35" t="e">
        <f t="shared" si="15"/>
        <v>#VALUE!</v>
      </c>
      <c r="Z52" s="30">
        <f t="shared" si="34"/>
        <v>25.897512203965071</v>
      </c>
      <c r="AA52" s="30">
        <f t="shared" si="34"/>
        <v>50.922992550706269</v>
      </c>
      <c r="AC52" s="3">
        <v>38</v>
      </c>
      <c r="AD52" s="1"/>
      <c r="AE52" s="51">
        <f t="shared" si="17"/>
        <v>27.079609776470498</v>
      </c>
      <c r="AG52" s="3">
        <f t="shared" si="18"/>
        <v>27.079609776470498</v>
      </c>
      <c r="AH52" s="29">
        <f t="shared" si="36"/>
        <v>38.39218007104386</v>
      </c>
      <c r="AI52" s="29">
        <f t="shared" si="36"/>
        <v>42.928667042799077</v>
      </c>
      <c r="AJ52" s="29">
        <f t="shared" si="36"/>
        <v>37.650525046149681</v>
      </c>
      <c r="AK52" s="29">
        <f t="shared" si="36"/>
        <v>44.588118867979794</v>
      </c>
      <c r="AL52" s="29">
        <f t="shared" si="36"/>
        <v>15.553037219450564</v>
      </c>
      <c r="AM52" s="30"/>
      <c r="AN52" s="29">
        <f t="shared" si="37"/>
        <v>14.221658017370624</v>
      </c>
      <c r="AO52" s="31">
        <f t="shared" si="37"/>
        <v>8.8561454982488552</v>
      </c>
      <c r="AP52" s="31">
        <f>IF(Settings!$I$6&gt;69, 0.2*(AO52), 0)</f>
        <v>1.771229099649771</v>
      </c>
      <c r="AQ52" s="32">
        <f t="shared" si="38"/>
        <v>34.68790891784181</v>
      </c>
      <c r="AR52" s="32">
        <f t="shared" si="38"/>
        <v>21.52752934882529</v>
      </c>
      <c r="AS52" s="32">
        <f t="shared" si="38"/>
        <v>38.436059881736526</v>
      </c>
      <c r="AT52" s="33" t="e">
        <f t="shared" si="22"/>
        <v>#VALUE!</v>
      </c>
      <c r="AU52" s="33" t="e">
        <f t="shared" si="23"/>
        <v>#VALUE!</v>
      </c>
      <c r="AV52" s="34" t="e">
        <f t="shared" si="24"/>
        <v>#VALUE!</v>
      </c>
      <c r="AW52" s="34" t="e">
        <f t="shared" si="25"/>
        <v>#VALUE!</v>
      </c>
      <c r="AX52" s="35" t="e">
        <f t="shared" si="26"/>
        <v>#VALUE!</v>
      </c>
      <c r="AY52" s="35" t="e">
        <f t="shared" si="27"/>
        <v>#VALUE!</v>
      </c>
      <c r="BA52" s="30">
        <f t="shared" si="35"/>
        <v>20.823328284950957</v>
      </c>
      <c r="BB52" s="30">
        <f t="shared" si="35"/>
        <v>44.381002585632594</v>
      </c>
      <c r="BD52" s="81">
        <f t="shared" si="29"/>
        <v>8.4536834320372307</v>
      </c>
    </row>
    <row r="53" spans="1:97" ht="15" customHeight="1" x14ac:dyDescent="0.3">
      <c r="A53" s="55"/>
      <c r="C53" s="1"/>
      <c r="F53" s="3">
        <v>39</v>
      </c>
      <c r="G53" s="29">
        <f t="shared" si="9"/>
        <v>61.972339109956195</v>
      </c>
      <c r="H53" s="29">
        <f t="shared" si="9"/>
        <v>59.929729104518913</v>
      </c>
      <c r="I53" s="29">
        <f t="shared" si="9"/>
        <v>61.318374938283334</v>
      </c>
      <c r="J53" s="29">
        <f t="shared" si="9"/>
        <v>61.823671969192773</v>
      </c>
      <c r="K53" s="29">
        <f t="shared" si="9"/>
        <v>22.83143676823742</v>
      </c>
      <c r="L53" s="30"/>
      <c r="M53" s="29">
        <f t="shared" si="32"/>
        <v>21.775335701089634</v>
      </c>
      <c r="N53" s="31">
        <f t="shared" si="32"/>
        <v>13.085453297224827</v>
      </c>
      <c r="O53" s="31">
        <f>IF(Settings!$I$6&gt;69, 0.2*(N53), 0)</f>
        <v>2.6170906594449654</v>
      </c>
      <c r="P53" s="32">
        <f t="shared" si="33"/>
        <v>45.947989700014844</v>
      </c>
      <c r="Q53" s="32">
        <f t="shared" si="33"/>
        <v>28.475400651827911</v>
      </c>
      <c r="R53" s="32">
        <f t="shared" si="33"/>
        <v>48.355761677463597</v>
      </c>
      <c r="S53" s="33" t="e">
        <f t="shared" si="30"/>
        <v>#VALUE!</v>
      </c>
      <c r="T53" s="33" t="e">
        <f t="shared" si="31"/>
        <v>#VALUE!</v>
      </c>
      <c r="U53" s="34" t="e">
        <f t="shared" si="12"/>
        <v>#VALUE!</v>
      </c>
      <c r="V53" s="34" t="e">
        <f t="shared" si="13"/>
        <v>#VALUE!</v>
      </c>
      <c r="W53" s="35" t="e">
        <f t="shared" si="14"/>
        <v>#VALUE!</v>
      </c>
      <c r="X53" s="35" t="e">
        <f t="shared" si="15"/>
        <v>#VALUE!</v>
      </c>
      <c r="Z53" s="30">
        <f t="shared" si="34"/>
        <v>26.198758836322213</v>
      </c>
      <c r="AA53" s="30">
        <f t="shared" si="34"/>
        <v>51.363092744264883</v>
      </c>
      <c r="AC53" s="3">
        <v>39</v>
      </c>
      <c r="AD53" s="1"/>
      <c r="AE53" s="51">
        <f t="shared" si="17"/>
        <v>28.479115748731825</v>
      </c>
      <c r="AG53" s="3">
        <f t="shared" si="18"/>
        <v>28.479115748731825</v>
      </c>
      <c r="AH53" s="29">
        <f t="shared" si="36"/>
        <v>41.619248941472954</v>
      </c>
      <c r="AI53" s="29">
        <f t="shared" si="36"/>
        <v>45.121141447890906</v>
      </c>
      <c r="AJ53" s="29">
        <f t="shared" si="36"/>
        <v>40.650088155318194</v>
      </c>
      <c r="AK53" s="29">
        <f t="shared" si="36"/>
        <v>46.825357796360997</v>
      </c>
      <c r="AL53" s="29">
        <f t="shared" si="36"/>
        <v>16.611029603730504</v>
      </c>
      <c r="AM53" s="30"/>
      <c r="AN53" s="29">
        <f t="shared" si="37"/>
        <v>15.162385882421745</v>
      </c>
      <c r="AO53" s="31">
        <f t="shared" si="37"/>
        <v>9.3795492265350848</v>
      </c>
      <c r="AP53" s="31">
        <f>IF(Settings!$I$6&gt;69, 0.2*(AO53), 0)</f>
        <v>1.8759098453070171</v>
      </c>
      <c r="AQ53" s="32">
        <f t="shared" si="38"/>
        <v>36.181731203939677</v>
      </c>
      <c r="AR53" s="32">
        <f t="shared" si="38"/>
        <v>22.493041763576798</v>
      </c>
      <c r="AS53" s="32">
        <f t="shared" si="38"/>
        <v>40.055414617496368</v>
      </c>
      <c r="AT53" s="33" t="e">
        <f t="shared" si="22"/>
        <v>#VALUE!</v>
      </c>
      <c r="AU53" s="33" t="e">
        <f t="shared" si="23"/>
        <v>#VALUE!</v>
      </c>
      <c r="AV53" s="34" t="e">
        <f t="shared" si="24"/>
        <v>#VALUE!</v>
      </c>
      <c r="AW53" s="34" t="e">
        <f t="shared" si="25"/>
        <v>#VALUE!</v>
      </c>
      <c r="AX53" s="35" t="e">
        <f t="shared" si="26"/>
        <v>#VALUE!</v>
      </c>
      <c r="AY53" s="35" t="e">
        <f t="shared" si="27"/>
        <v>#VALUE!</v>
      </c>
      <c r="BA53" s="30">
        <f t="shared" si="35"/>
        <v>21.691500853330989</v>
      </c>
      <c r="BB53" s="30">
        <f t="shared" si="35"/>
        <v>45.430467845343607</v>
      </c>
      <c r="BD53" s="81">
        <f t="shared" si="29"/>
        <v>9.2007467728641021</v>
      </c>
      <c r="BN53" s="136"/>
      <c r="BO53" s="137"/>
      <c r="BP53" s="136"/>
      <c r="BQ53" s="142"/>
      <c r="CE53" s="136"/>
      <c r="CF53" s="137"/>
      <c r="CR53" s="136"/>
      <c r="CS53" s="137"/>
    </row>
    <row r="54" spans="1:97" x14ac:dyDescent="0.3">
      <c r="C54" s="1"/>
      <c r="F54" s="3">
        <v>40</v>
      </c>
      <c r="G54" s="29">
        <f t="shared" si="9"/>
        <v>63.501782485163226</v>
      </c>
      <c r="H54" s="29">
        <f t="shared" si="9"/>
        <v>61.181632403245665</v>
      </c>
      <c r="I54" s="29">
        <f t="shared" si="9"/>
        <v>63.052640554260343</v>
      </c>
      <c r="J54" s="29">
        <f t="shared" si="9"/>
        <v>63.081977918508507</v>
      </c>
      <c r="K54" s="29">
        <f t="shared" si="9"/>
        <v>23.268939162039821</v>
      </c>
      <c r="L54" s="30"/>
      <c r="M54" s="29">
        <f t="shared" si="32"/>
        <v>22.351523292627874</v>
      </c>
      <c r="N54" s="31">
        <f t="shared" si="32"/>
        <v>13.413283154342237</v>
      </c>
      <c r="O54" s="31">
        <f>IF(Settings!$I$6&gt;69, 0.2*(N54), 0)</f>
        <v>2.6826566308684474</v>
      </c>
      <c r="P54" s="32">
        <f t="shared" si="33"/>
        <v>46.749754618922026</v>
      </c>
      <c r="Q54" s="32">
        <f t="shared" si="33"/>
        <v>28.935986051777498</v>
      </c>
      <c r="R54" s="32">
        <f t="shared" si="33"/>
        <v>48.862975297082386</v>
      </c>
      <c r="S54" s="33" t="e">
        <f t="shared" si="30"/>
        <v>#VALUE!</v>
      </c>
      <c r="T54" s="33" t="e">
        <f t="shared" si="31"/>
        <v>#VALUE!</v>
      </c>
      <c r="U54" s="34" t="e">
        <f t="shared" si="12"/>
        <v>#VALUE!</v>
      </c>
      <c r="V54" s="34" t="e">
        <f t="shared" si="13"/>
        <v>#VALUE!</v>
      </c>
      <c r="W54" s="35" t="e">
        <f t="shared" si="14"/>
        <v>#VALUE!</v>
      </c>
      <c r="X54" s="35" t="e">
        <f t="shared" si="15"/>
        <v>#VALUE!</v>
      </c>
      <c r="Z54" s="30">
        <f t="shared" si="34"/>
        <v>26.478909934437972</v>
      </c>
      <c r="AA54" s="30">
        <f t="shared" si="34"/>
        <v>51.78185460782295</v>
      </c>
      <c r="AC54" s="3">
        <v>40</v>
      </c>
      <c r="AD54" s="1"/>
      <c r="AE54" s="51">
        <f t="shared" si="17"/>
        <v>29.950949829949028</v>
      </c>
      <c r="AG54" s="3">
        <f t="shared" si="18"/>
        <v>29.950949829949028</v>
      </c>
      <c r="AH54" s="29">
        <f t="shared" si="36"/>
        <v>44.905467729381911</v>
      </c>
      <c r="AI54" s="29">
        <f t="shared" si="36"/>
        <v>47.372096911543906</v>
      </c>
      <c r="AJ54" s="29">
        <f t="shared" si="36"/>
        <v>43.762051776027512</v>
      </c>
      <c r="AK54" s="29">
        <f t="shared" si="36"/>
        <v>49.117985194610036</v>
      </c>
      <c r="AL54" s="29">
        <f t="shared" si="36"/>
        <v>17.667052911022544</v>
      </c>
      <c r="AM54" s="30"/>
      <c r="AN54" s="29">
        <f t="shared" si="37"/>
        <v>16.139778059845561</v>
      </c>
      <c r="AO54" s="31">
        <f t="shared" si="37"/>
        <v>9.9234531889225615</v>
      </c>
      <c r="AP54" s="31">
        <f>IF(Settings!$I$6&gt;69, 0.2*(AO54), 0)</f>
        <v>1.9846906377845124</v>
      </c>
      <c r="AQ54" s="32">
        <f t="shared" si="38"/>
        <v>37.701727909059471</v>
      </c>
      <c r="AR54" s="32">
        <f t="shared" si="38"/>
        <v>23.463637303982267</v>
      </c>
      <c r="AS54" s="32">
        <f t="shared" si="38"/>
        <v>41.609238570099215</v>
      </c>
      <c r="AT54" s="33" t="e">
        <f t="shared" si="22"/>
        <v>#VALUE!</v>
      </c>
      <c r="AU54" s="33" t="e">
        <f t="shared" si="23"/>
        <v>#VALUE!</v>
      </c>
      <c r="AV54" s="34" t="e">
        <f t="shared" si="24"/>
        <v>#VALUE!</v>
      </c>
      <c r="AW54" s="34" t="e">
        <f t="shared" si="25"/>
        <v>#VALUE!</v>
      </c>
      <c r="AX54" s="35" t="e">
        <f t="shared" si="26"/>
        <v>#VALUE!</v>
      </c>
      <c r="AY54" s="35" t="e">
        <f t="shared" si="27"/>
        <v>#VALUE!</v>
      </c>
      <c r="BA54" s="30">
        <f t="shared" si="35"/>
        <v>22.527133360852545</v>
      </c>
      <c r="BB54" s="30">
        <f t="shared" si="35"/>
        <v>46.458184324186483</v>
      </c>
      <c r="BD54" s="81">
        <f t="shared" si="29"/>
        <v>10.022763993635809</v>
      </c>
    </row>
    <row r="55" spans="1:97" x14ac:dyDescent="0.3">
      <c r="C55" s="1"/>
      <c r="F55" s="3">
        <v>41</v>
      </c>
      <c r="G55" s="29">
        <f t="shared" si="9"/>
        <v>64.961613537444578</v>
      </c>
      <c r="H55" s="29">
        <f t="shared" si="9"/>
        <v>62.406968226770346</v>
      </c>
      <c r="I55" s="29">
        <f t="shared" si="9"/>
        <v>64.741900976093305</v>
      </c>
      <c r="J55" s="29">
        <f t="shared" si="9"/>
        <v>64.312012458203696</v>
      </c>
      <c r="K55" s="29">
        <f t="shared" si="9"/>
        <v>23.68262484123527</v>
      </c>
      <c r="L55" s="30"/>
      <c r="M55" s="29">
        <f t="shared" si="32"/>
        <v>22.917590735234125</v>
      </c>
      <c r="N55" s="31">
        <f t="shared" si="32"/>
        <v>13.73652411506265</v>
      </c>
      <c r="O55" s="31">
        <f>IF(Settings!$I$6&gt;69, 0.2*(N55), 0)</f>
        <v>2.7473048230125303</v>
      </c>
      <c r="P55" s="32">
        <f t="shared" si="33"/>
        <v>47.531104933475177</v>
      </c>
      <c r="Q55" s="32">
        <f t="shared" si="33"/>
        <v>29.379679556098903</v>
      </c>
      <c r="R55" s="32">
        <f t="shared" si="33"/>
        <v>49.333058503272852</v>
      </c>
      <c r="S55" s="33" t="e">
        <f t="shared" si="30"/>
        <v>#VALUE!</v>
      </c>
      <c r="T55" s="33" t="e">
        <f t="shared" si="31"/>
        <v>#VALUE!</v>
      </c>
      <c r="U55" s="34" t="e">
        <f t="shared" si="12"/>
        <v>#VALUE!</v>
      </c>
      <c r="V55" s="34" t="e">
        <f t="shared" si="13"/>
        <v>#VALUE!</v>
      </c>
      <c r="W55" s="35" t="e">
        <f t="shared" si="14"/>
        <v>#VALUE!</v>
      </c>
      <c r="X55" s="35" t="e">
        <f t="shared" si="15"/>
        <v>#VALUE!</v>
      </c>
      <c r="Z55" s="30">
        <f t="shared" si="34"/>
        <v>26.739288281951801</v>
      </c>
      <c r="AA55" s="30">
        <f t="shared" si="34"/>
        <v>52.180312733807114</v>
      </c>
      <c r="AC55" s="3">
        <v>41</v>
      </c>
      <c r="AD55" s="1"/>
      <c r="AE55" s="52">
        <f>0.208*12*(1-EXP(-0.0818*(AC55-28)))*91.9*(EXP(-0.1386*$AD$14)*(1+($AD$14^5.31/(4.93*10^7))))</f>
        <v>31.353323826064784</v>
      </c>
      <c r="AG55" s="3">
        <f t="shared" si="18"/>
        <v>31.353323826064784</v>
      </c>
      <c r="AH55" s="29">
        <f t="shared" si="36"/>
        <v>47.918168243577099</v>
      </c>
      <c r="AI55" s="29">
        <f t="shared" si="36"/>
        <v>49.463386741474217</v>
      </c>
      <c r="AJ55" s="29">
        <f t="shared" si="36"/>
        <v>46.674830724466403</v>
      </c>
      <c r="AK55" s="29">
        <f t="shared" si="36"/>
        <v>51.244020961337405</v>
      </c>
      <c r="AL55" s="29">
        <f t="shared" si="36"/>
        <v>18.617021072046434</v>
      </c>
      <c r="AM55" s="30"/>
      <c r="AN55" s="29">
        <f t="shared" si="37"/>
        <v>17.057712182319701</v>
      </c>
      <c r="AO55" s="31">
        <f t="shared" si="37"/>
        <v>10.43480528467494</v>
      </c>
      <c r="AP55" s="31">
        <f>IF(Settings!$I$6&gt;69, 0.2*(AO55), 0)</f>
        <v>2.0869610569349883</v>
      </c>
      <c r="AQ55" s="32">
        <f t="shared" si="38"/>
        <v>39.101942873946307</v>
      </c>
      <c r="AR55" s="32">
        <f t="shared" si="38"/>
        <v>24.346257173787706</v>
      </c>
      <c r="AS55" s="32">
        <f t="shared" si="38"/>
        <v>42.955314547664763</v>
      </c>
      <c r="AT55" s="33" t="e">
        <f t="shared" si="22"/>
        <v>#VALUE!</v>
      </c>
      <c r="AU55" s="33" t="e">
        <f t="shared" si="23"/>
        <v>#VALUE!</v>
      </c>
      <c r="AV55" s="34" t="e">
        <f t="shared" si="24"/>
        <v>#VALUE!</v>
      </c>
      <c r="AW55" s="34" t="e">
        <f t="shared" si="25"/>
        <v>#VALUE!</v>
      </c>
      <c r="AX55" s="35" t="e">
        <f t="shared" si="26"/>
        <v>#VALUE!</v>
      </c>
      <c r="AY55" s="35" t="e">
        <f t="shared" si="27"/>
        <v>#VALUE!</v>
      </c>
      <c r="BA55" s="30">
        <f t="shared" si="35"/>
        <v>23.253450422009244</v>
      </c>
      <c r="BB55" s="30">
        <f t="shared" si="35"/>
        <v>47.369880877013166</v>
      </c>
      <c r="BD55" s="81">
        <f t="shared" si="29"/>
        <v>10.84065200276153</v>
      </c>
    </row>
    <row r="56" spans="1:97" x14ac:dyDescent="0.3">
      <c r="C56" s="1"/>
      <c r="F56" s="3">
        <v>42</v>
      </c>
      <c r="G56" s="29">
        <f t="shared" si="9"/>
        <v>66.353277407697419</v>
      </c>
      <c r="H56" s="29">
        <f t="shared" si="9"/>
        <v>63.605971915859243</v>
      </c>
      <c r="I56" s="29">
        <f t="shared" si="9"/>
        <v>66.385780796824676</v>
      </c>
      <c r="J56" s="29">
        <f t="shared" si="9"/>
        <v>65.514084249410246</v>
      </c>
      <c r="K56" s="29">
        <f t="shared" si="9"/>
        <v>24.073407067802769</v>
      </c>
      <c r="L56" s="30"/>
      <c r="M56" s="29">
        <f t="shared" si="32"/>
        <v>23.473416654843575</v>
      </c>
      <c r="N56" s="31">
        <f t="shared" si="32"/>
        <v>14.055132000919135</v>
      </c>
      <c r="O56" s="31">
        <f>IF(Settings!$I$6&gt;69, 0.2*(N56), 0)</f>
        <v>2.8110264001838274</v>
      </c>
      <c r="P56" s="32">
        <f t="shared" si="33"/>
        <v>48.292436749165134</v>
      </c>
      <c r="Q56" s="32">
        <f t="shared" si="33"/>
        <v>29.806959332765931</v>
      </c>
      <c r="R56" s="32">
        <f t="shared" si="33"/>
        <v>49.768482861136924</v>
      </c>
      <c r="S56" s="33" t="e">
        <f t="shared" si="30"/>
        <v>#VALUE!</v>
      </c>
      <c r="T56" s="33" t="e">
        <f t="shared" si="31"/>
        <v>#VALUE!</v>
      </c>
      <c r="U56" s="34" t="e">
        <f t="shared" si="12"/>
        <v>#VALUE!</v>
      </c>
      <c r="V56" s="34" t="e">
        <f t="shared" si="13"/>
        <v>#VALUE!</v>
      </c>
      <c r="W56" s="35" t="e">
        <f t="shared" si="14"/>
        <v>#VALUE!</v>
      </c>
      <c r="X56" s="35" t="e">
        <f t="shared" si="15"/>
        <v>#VALUE!</v>
      </c>
      <c r="Z56" s="30">
        <f t="shared" si="34"/>
        <v>26.981157851711092</v>
      </c>
      <c r="AA56" s="30">
        <f t="shared" si="34"/>
        <v>52.559451552260654</v>
      </c>
      <c r="AC56" s="3">
        <v>42</v>
      </c>
      <c r="AD56" s="1"/>
      <c r="AE56" s="52">
        <f t="shared" ref="AE56:AE84" si="39">0.208*12*(1-EXP(-0.0818*(AC56-28)))*91.9*(EXP(-0.1386*$AD$14)*(1+($AD$14^5.31/(4.93*10^7))))</f>
        <v>32.652029896613442</v>
      </c>
      <c r="AG56" s="3">
        <f t="shared" si="18"/>
        <v>32.652029896613442</v>
      </c>
      <c r="AH56" s="29">
        <f t="shared" si="36"/>
        <v>50.595129873777893</v>
      </c>
      <c r="AI56" s="29">
        <f t="shared" si="36"/>
        <v>51.352912389797105</v>
      </c>
      <c r="AJ56" s="29">
        <f t="shared" si="36"/>
        <v>49.318385364641962</v>
      </c>
      <c r="AK56" s="29">
        <f t="shared" si="36"/>
        <v>53.161583744073511</v>
      </c>
      <c r="AL56" s="29">
        <f t="shared" si="36"/>
        <v>19.447003947887371</v>
      </c>
      <c r="AM56" s="30"/>
      <c r="AN56" s="29">
        <f t="shared" si="37"/>
        <v>17.894781502260365</v>
      </c>
      <c r="AO56" s="31">
        <f t="shared" si="37"/>
        <v>10.90190273592386</v>
      </c>
      <c r="AP56" s="31">
        <f>IF(Settings!$I$6&gt;69, 0.2*(AO56), 0)</f>
        <v>2.1803805471847721</v>
      </c>
      <c r="AQ56" s="32">
        <f t="shared" si="38"/>
        <v>40.357469407790383</v>
      </c>
      <c r="AR56" s="32">
        <f t="shared" si="38"/>
        <v>25.127602003369852</v>
      </c>
      <c r="AS56" s="32">
        <f t="shared" si="38"/>
        <v>44.092171013118332</v>
      </c>
      <c r="AT56" s="33" t="e">
        <f t="shared" si="22"/>
        <v>#VALUE!</v>
      </c>
      <c r="AU56" s="33" t="e">
        <f t="shared" si="23"/>
        <v>#VALUE!</v>
      </c>
      <c r="AV56" s="34" t="e">
        <f t="shared" si="24"/>
        <v>#VALUE!</v>
      </c>
      <c r="AW56" s="34" t="e">
        <f t="shared" si="25"/>
        <v>#VALUE!</v>
      </c>
      <c r="AX56" s="35" t="e">
        <f t="shared" si="26"/>
        <v>#VALUE!</v>
      </c>
      <c r="AY56" s="35" t="e">
        <f t="shared" si="27"/>
        <v>#VALUE!</v>
      </c>
      <c r="BA56" s="30">
        <f t="shared" si="35"/>
        <v>23.868894381211195</v>
      </c>
      <c r="BB56" s="30">
        <f t="shared" si="35"/>
        <v>48.159348226711202</v>
      </c>
      <c r="BD56" s="81">
        <f t="shared" si="29"/>
        <v>11.62824715898666</v>
      </c>
    </row>
    <row r="57" spans="1:97" x14ac:dyDescent="0.3">
      <c r="C57" s="1"/>
      <c r="F57" s="3">
        <v>43</v>
      </c>
      <c r="G57" s="29">
        <f t="shared" si="9"/>
        <v>67.678434400666788</v>
      </c>
      <c r="H57" s="29">
        <f t="shared" si="9"/>
        <v>64.778904947882651</v>
      </c>
      <c r="I57" s="29">
        <f t="shared" si="9"/>
        <v>67.984088247615702</v>
      </c>
      <c r="J57" s="29">
        <f t="shared" si="9"/>
        <v>66.688526881211885</v>
      </c>
      <c r="K57" s="29">
        <f t="shared" si="9"/>
        <v>24.442219376077489</v>
      </c>
      <c r="L57" s="30"/>
      <c r="M57" s="29">
        <f t="shared" si="32"/>
        <v>24.018908495965011</v>
      </c>
      <c r="N57" s="31">
        <f t="shared" si="32"/>
        <v>14.369071851211</v>
      </c>
      <c r="O57" s="31">
        <f>IF(Settings!$I$6&gt;69, 0.2*(N57), 0)</f>
        <v>2.8738143702422003</v>
      </c>
      <c r="P57" s="32">
        <f t="shared" si="33"/>
        <v>49.034148856309727</v>
      </c>
      <c r="Q57" s="32">
        <f t="shared" si="33"/>
        <v>30.218304599033395</v>
      </c>
      <c r="R57" s="32">
        <f t="shared" si="33"/>
        <v>50.171594848448663</v>
      </c>
      <c r="S57" s="33" t="e">
        <f t="shared" si="30"/>
        <v>#VALUE!</v>
      </c>
      <c r="T57" s="33" t="e">
        <f t="shared" si="31"/>
        <v>#VALUE!</v>
      </c>
      <c r="U57" s="34" t="e">
        <f t="shared" si="12"/>
        <v>#VALUE!</v>
      </c>
      <c r="V57" s="34" t="e">
        <f t="shared" si="13"/>
        <v>#VALUE!</v>
      </c>
      <c r="W57" s="35" t="e">
        <f t="shared" si="14"/>
        <v>#VALUE!</v>
      </c>
      <c r="X57" s="35" t="e">
        <f t="shared" si="15"/>
        <v>#VALUE!</v>
      </c>
      <c r="Z57" s="30">
        <f t="shared" si="34"/>
        <v>27.205722271099848</v>
      </c>
      <c r="AA57" s="30">
        <f t="shared" si="34"/>
        <v>52.920207762974911</v>
      </c>
      <c r="AC57" s="3">
        <v>43</v>
      </c>
      <c r="AD57" s="1"/>
      <c r="AE57" s="52">
        <f t="shared" si="39"/>
        <v>33.848730698226525</v>
      </c>
      <c r="AG57" s="3">
        <f t="shared" si="18"/>
        <v>33.848730698226525</v>
      </c>
      <c r="AH57" s="29">
        <f t="shared" si="36"/>
        <v>52.960023129496079</v>
      </c>
      <c r="AI57" s="29">
        <f t="shared" si="36"/>
        <v>53.053548485085464</v>
      </c>
      <c r="AJ57" s="29">
        <f t="shared" si="36"/>
        <v>51.702858892168408</v>
      </c>
      <c r="AK57" s="29">
        <f t="shared" si="36"/>
        <v>54.884674611701485</v>
      </c>
      <c r="AL57" s="29">
        <f t="shared" si="36"/>
        <v>20.169419487662786</v>
      </c>
      <c r="AM57" s="30"/>
      <c r="AN57" s="29">
        <f t="shared" si="37"/>
        <v>18.654076124505959</v>
      </c>
      <c r="AO57" s="31">
        <f t="shared" si="37"/>
        <v>11.326503174329625</v>
      </c>
      <c r="AP57" s="31">
        <f>IF(Settings!$I$6&gt;69, 0.2*(AO57), 0)</f>
        <v>2.265300634865925</v>
      </c>
      <c r="AQ57" s="32">
        <f t="shared" si="38"/>
        <v>41.479900147819507</v>
      </c>
      <c r="AR57" s="32">
        <f t="shared" si="38"/>
        <v>25.817552652235349</v>
      </c>
      <c r="AS57" s="32">
        <f t="shared" si="38"/>
        <v>45.052322530846681</v>
      </c>
      <c r="AT57" s="33" t="e">
        <f t="shared" si="22"/>
        <v>#VALUE!</v>
      </c>
      <c r="AU57" s="33" t="e">
        <f t="shared" si="23"/>
        <v>#VALUE!</v>
      </c>
      <c r="AV57" s="34" t="e">
        <f t="shared" si="24"/>
        <v>#VALUE!</v>
      </c>
      <c r="AW57" s="34" t="e">
        <f t="shared" si="25"/>
        <v>#VALUE!</v>
      </c>
      <c r="AX57" s="35" t="e">
        <f t="shared" si="26"/>
        <v>#VALUE!</v>
      </c>
      <c r="AY57" s="35" t="e">
        <f t="shared" si="27"/>
        <v>#VALUE!</v>
      </c>
      <c r="BA57" s="30">
        <f t="shared" si="35"/>
        <v>24.390317937720617</v>
      </c>
      <c r="BB57" s="30">
        <f t="shared" si="35"/>
        <v>48.843049727651241</v>
      </c>
      <c r="BD57" s="81">
        <f t="shared" si="29"/>
        <v>12.379663420077826</v>
      </c>
    </row>
    <row r="58" spans="1:97" x14ac:dyDescent="0.3">
      <c r="F58" s="3">
        <v>44</v>
      </c>
      <c r="G58" s="29">
        <f t="shared" si="9"/>
        <v>68.93891776252066</v>
      </c>
      <c r="H58" s="29">
        <f t="shared" si="9"/>
        <v>65.926051883902275</v>
      </c>
      <c r="I58" s="29">
        <f t="shared" si="9"/>
        <v>69.53679682533317</v>
      </c>
      <c r="J58" s="29">
        <f t="shared" si="9"/>
        <v>67.835695693197096</v>
      </c>
      <c r="K58" s="29">
        <f t="shared" si="9"/>
        <v>24.79000505244036</v>
      </c>
      <c r="L58" s="30"/>
      <c r="M58" s="29">
        <f t="shared" si="32"/>
        <v>24.554000166353354</v>
      </c>
      <c r="N58" s="31">
        <f t="shared" si="32"/>
        <v>14.678317205979726</v>
      </c>
      <c r="O58" s="31">
        <f>IF(Settings!$I$6&gt;69, 0.2*(N58), 0)</f>
        <v>2.9356634411959455</v>
      </c>
      <c r="P58" s="32">
        <f t="shared" si="33"/>
        <v>49.756641531599172</v>
      </c>
      <c r="Q58" s="32">
        <f t="shared" si="33"/>
        <v>30.614193642854374</v>
      </c>
      <c r="R58" s="32">
        <f t="shared" si="33"/>
        <v>50.544615351530545</v>
      </c>
      <c r="S58" s="33" t="e">
        <f t="shared" si="30"/>
        <v>#VALUE!</v>
      </c>
      <c r="T58" s="33" t="e">
        <f t="shared" si="31"/>
        <v>#VALUE!</v>
      </c>
      <c r="U58" s="34" t="e">
        <f t="shared" si="12"/>
        <v>#VALUE!</v>
      </c>
      <c r="V58" s="34" t="e">
        <f t="shared" si="13"/>
        <v>#VALUE!</v>
      </c>
      <c r="W58" s="35" t="e">
        <f t="shared" si="14"/>
        <v>#VALUE!</v>
      </c>
      <c r="X58" s="35" t="e">
        <f t="shared" si="15"/>
        <v>#VALUE!</v>
      </c>
      <c r="Z58" s="30">
        <f t="shared" si="34"/>
        <v>27.414124239951608</v>
      </c>
      <c r="AA58" s="30">
        <f t="shared" si="34"/>
        <v>53.263472649698329</v>
      </c>
      <c r="AC58" s="3">
        <v>44</v>
      </c>
      <c r="AD58"/>
      <c r="AE58" s="52">
        <f t="shared" si="39"/>
        <v>34.951438109131615</v>
      </c>
      <c r="AG58" s="3">
        <f t="shared" si="18"/>
        <v>34.951438109131615</v>
      </c>
      <c r="AH58" s="29">
        <f t="shared" si="36"/>
        <v>55.049829920585687</v>
      </c>
      <c r="AI58" s="29">
        <f t="shared" si="36"/>
        <v>54.58611540771863</v>
      </c>
      <c r="AJ58" s="29">
        <f t="shared" si="36"/>
        <v>53.852737573503106</v>
      </c>
      <c r="AK58" s="29">
        <f t="shared" si="36"/>
        <v>56.435177757197884</v>
      </c>
      <c r="AL58" s="29">
        <f t="shared" si="36"/>
        <v>20.799482952248059</v>
      </c>
      <c r="AM58" s="30"/>
      <c r="AN58" s="29">
        <f t="shared" si="37"/>
        <v>19.34287991585261</v>
      </c>
      <c r="AO58" s="31">
        <f t="shared" si="37"/>
        <v>11.712608878295173</v>
      </c>
      <c r="AP58" s="31">
        <f>IF(Settings!$I$6&gt;69, 0.2*(AO58), 0)</f>
        <v>2.3425217756590349</v>
      </c>
      <c r="AQ58" s="32">
        <f t="shared" si="38"/>
        <v>42.485383442554657</v>
      </c>
      <c r="AR58" s="32">
        <f t="shared" si="38"/>
        <v>26.428390746832093</v>
      </c>
      <c r="AS58" s="32">
        <f t="shared" si="38"/>
        <v>45.867563104878592</v>
      </c>
      <c r="AT58" s="33" t="e">
        <f t="shared" si="22"/>
        <v>#VALUE!</v>
      </c>
      <c r="AU58" s="33" t="e">
        <f t="shared" si="23"/>
        <v>#VALUE!</v>
      </c>
      <c r="AV58" s="34" t="e">
        <f t="shared" si="24"/>
        <v>#VALUE!</v>
      </c>
      <c r="AW58" s="34" t="e">
        <f t="shared" si="25"/>
        <v>#VALUE!</v>
      </c>
      <c r="AX58" s="35" t="e">
        <f t="shared" si="26"/>
        <v>#VALUE!</v>
      </c>
      <c r="AY58" s="35" t="e">
        <f t="shared" si="27"/>
        <v>#VALUE!</v>
      </c>
      <c r="BA58" s="30">
        <f t="shared" si="35"/>
        <v>24.834369624320178</v>
      </c>
      <c r="BB58" s="30">
        <f t="shared" si="35"/>
        <v>49.438048226895319</v>
      </c>
      <c r="BD58" s="81">
        <f t="shared" si="29"/>
        <v>13.09386655682091</v>
      </c>
    </row>
    <row r="59" spans="1:97" x14ac:dyDescent="0.3">
      <c r="F59" s="3">
        <v>45</v>
      </c>
      <c r="G59" s="29">
        <f t="shared" si="9"/>
        <v>70.136696186001146</v>
      </c>
      <c r="H59" s="29">
        <f t="shared" si="9"/>
        <v>67.047717588858518</v>
      </c>
      <c r="I59" s="29">
        <f t="shared" si="9"/>
        <v>71.044028124925234</v>
      </c>
      <c r="J59" s="29">
        <f t="shared" si="9"/>
        <v>68.955964891044502</v>
      </c>
      <c r="K59" s="29">
        <f t="shared" si="9"/>
        <v>25.117708243694771</v>
      </c>
      <c r="L59" s="30"/>
      <c r="M59" s="29">
        <f t="shared" si="32"/>
        <v>25.078649840586738</v>
      </c>
      <c r="N59" s="31">
        <f t="shared" si="32"/>
        <v>14.98284944212417</v>
      </c>
      <c r="O59" s="31">
        <f>IF(Settings!$I$6&gt;69, 0.2*(N59), 0)</f>
        <v>2.9965698884248342</v>
      </c>
      <c r="P59" s="32">
        <f t="shared" si="33"/>
        <v>50.460315474815154</v>
      </c>
      <c r="Q59" s="32">
        <f t="shared" si="33"/>
        <v>30.995102109111194</v>
      </c>
      <c r="R59" s="32">
        <f t="shared" si="33"/>
        <v>50.88964069448874</v>
      </c>
      <c r="S59" s="33" t="e">
        <f t="shared" si="30"/>
        <v>#VALUE!</v>
      </c>
      <c r="T59" s="33" t="e">
        <f t="shared" si="31"/>
        <v>#VALUE!</v>
      </c>
      <c r="U59" s="34" t="e">
        <f t="shared" si="12"/>
        <v>#VALUE!</v>
      </c>
      <c r="V59" s="34" t="e">
        <f t="shared" si="13"/>
        <v>#VALUE!</v>
      </c>
      <c r="W59" s="35" t="e">
        <f t="shared" si="14"/>
        <v>#VALUE!</v>
      </c>
      <c r="X59" s="35" t="e">
        <f t="shared" si="15"/>
        <v>#VALUE!</v>
      </c>
      <c r="Z59" s="30">
        <f t="shared" si="34"/>
        <v>27.60744571739524</v>
      </c>
      <c r="AA59" s="30">
        <f t="shared" si="34"/>
        <v>53.590094282140775</v>
      </c>
      <c r="AC59" s="3">
        <v>45</v>
      </c>
      <c r="AD59"/>
      <c r="AE59" s="52">
        <f t="shared" si="39"/>
        <v>35.967534724447624</v>
      </c>
      <c r="AG59" s="3">
        <f t="shared" si="18"/>
        <v>35.967534724447624</v>
      </c>
      <c r="AH59" s="29">
        <f t="shared" si="36"/>
        <v>56.898307592182931</v>
      </c>
      <c r="AI59" s="29">
        <f t="shared" si="36"/>
        <v>55.96900415129479</v>
      </c>
      <c r="AJ59" s="29">
        <f t="shared" si="36"/>
        <v>55.791232030430464</v>
      </c>
      <c r="AK59" s="29">
        <f t="shared" si="36"/>
        <v>57.832345765814402</v>
      </c>
      <c r="AL59" s="29">
        <f t="shared" si="36"/>
        <v>21.350337229126762</v>
      </c>
      <c r="AM59" s="30"/>
      <c r="AN59" s="29">
        <f t="shared" si="37"/>
        <v>19.967937575719162</v>
      </c>
      <c r="AO59" s="31">
        <f t="shared" si="37"/>
        <v>12.063876445737433</v>
      </c>
      <c r="AP59" s="31">
        <f>IF(Settings!$I$6&gt;69, 0.2*(AO59), 0)</f>
        <v>2.4127752891474867</v>
      </c>
      <c r="AQ59" s="32">
        <f t="shared" si="38"/>
        <v>43.387856906548585</v>
      </c>
      <c r="AR59" s="32">
        <f t="shared" si="38"/>
        <v>26.970575701920346</v>
      </c>
      <c r="AS59" s="32">
        <f t="shared" si="38"/>
        <v>46.563419472707757</v>
      </c>
      <c r="AT59" s="33" t="e">
        <f t="shared" si="22"/>
        <v>#VALUE!</v>
      </c>
      <c r="AU59" s="33" t="e">
        <f t="shared" si="23"/>
        <v>#VALUE!</v>
      </c>
      <c r="AV59" s="34" t="e">
        <f t="shared" si="24"/>
        <v>#VALUE!</v>
      </c>
      <c r="AW59" s="34" t="e">
        <f t="shared" si="25"/>
        <v>#VALUE!</v>
      </c>
      <c r="AX59" s="35" t="e">
        <f t="shared" si="26"/>
        <v>#VALUE!</v>
      </c>
      <c r="AY59" s="35" t="e">
        <f t="shared" si="27"/>
        <v>#VALUE!</v>
      </c>
      <c r="BA59" s="30">
        <f t="shared" si="35"/>
        <v>25.214461695797958</v>
      </c>
      <c r="BB59" s="30">
        <f t="shared" si="35"/>
        <v>49.958182875159615</v>
      </c>
      <c r="BD59" s="81">
        <f t="shared" si="29"/>
        <v>13.770488510296438</v>
      </c>
    </row>
    <row r="60" spans="1:97" x14ac:dyDescent="0.3">
      <c r="F60" s="3">
        <v>46</v>
      </c>
      <c r="G60" s="29">
        <f t="shared" si="9"/>
        <v>71.27384072387963</v>
      </c>
      <c r="H60" s="29">
        <f t="shared" si="9"/>
        <v>68.144224699422097</v>
      </c>
      <c r="I60" s="29">
        <f t="shared" si="9"/>
        <v>72.506035849122526</v>
      </c>
      <c r="J60" s="29">
        <f t="shared" si="9"/>
        <v>70.049724927512756</v>
      </c>
      <c r="K60" s="29">
        <f t="shared" si="9"/>
        <v>25.426266513664039</v>
      </c>
      <c r="L60" s="30"/>
      <c r="M60" s="29">
        <f t="shared" si="32"/>
        <v>25.592837912558185</v>
      </c>
      <c r="N60" s="31">
        <f t="shared" si="32"/>
        <v>15.282657158189254</v>
      </c>
      <c r="O60" s="31">
        <f>IF(Settings!$I$6&gt;69, 0.2*(N60), 0)</f>
        <v>3.0565314316378509</v>
      </c>
      <c r="P60" s="32">
        <f t="shared" si="33"/>
        <v>51.145570866366818</v>
      </c>
      <c r="Q60" s="32">
        <f t="shared" si="33"/>
        <v>31.36150152160419</v>
      </c>
      <c r="R60" s="32">
        <f t="shared" si="33"/>
        <v>51.208644874516843</v>
      </c>
      <c r="S60" s="33" t="e">
        <f t="shared" si="30"/>
        <v>#VALUE!</v>
      </c>
      <c r="T60" s="33" t="e">
        <f t="shared" si="31"/>
        <v>#VALUE!</v>
      </c>
      <c r="U60" s="34" t="e">
        <f t="shared" si="12"/>
        <v>#VALUE!</v>
      </c>
      <c r="V60" s="34" t="e">
        <f t="shared" si="13"/>
        <v>#VALUE!</v>
      </c>
      <c r="W60" s="35" t="e">
        <f t="shared" si="14"/>
        <v>#VALUE!</v>
      </c>
      <c r="X60" s="35" t="e">
        <f t="shared" si="15"/>
        <v>#VALUE!</v>
      </c>
      <c r="Z60" s="30">
        <f t="shared" si="34"/>
        <v>27.786708721655966</v>
      </c>
      <c r="AA60" s="30">
        <f t="shared" si="34"/>
        <v>53.90087961121327</v>
      </c>
      <c r="AC60" s="3">
        <v>46</v>
      </c>
      <c r="AD60"/>
      <c r="AE60" s="52">
        <f t="shared" si="39"/>
        <v>36.903823282451604</v>
      </c>
      <c r="AG60" s="3">
        <f t="shared" si="18"/>
        <v>36.903823282451604</v>
      </c>
      <c r="AH60" s="29">
        <f t="shared" si="36"/>
        <v>58.5356021526935</v>
      </c>
      <c r="AI60" s="29">
        <f t="shared" si="36"/>
        <v>57.21843363086316</v>
      </c>
      <c r="AJ60" s="29">
        <f t="shared" si="36"/>
        <v>57.53983925764696</v>
      </c>
      <c r="AK60" s="29">
        <f t="shared" si="36"/>
        <v>59.093095380518911</v>
      </c>
      <c r="AL60" s="29">
        <f t="shared" si="36"/>
        <v>21.833223057200808</v>
      </c>
      <c r="AM60" s="30"/>
      <c r="AN60" s="29">
        <f t="shared" si="37"/>
        <v>20.535422197361783</v>
      </c>
      <c r="AO60" s="31">
        <f t="shared" si="37"/>
        <v>12.383625903394812</v>
      </c>
      <c r="AP60" s="31">
        <f>IF(Settings!$I$6&gt;69, 0.2*(AO60), 0)</f>
        <v>2.4767251806789625</v>
      </c>
      <c r="AQ60" s="32">
        <f t="shared" si="38"/>
        <v>44.199371591052333</v>
      </c>
      <c r="AR60" s="32">
        <f t="shared" si="38"/>
        <v>27.453020278036945</v>
      </c>
      <c r="AS60" s="32">
        <f t="shared" si="38"/>
        <v>47.160424211796979</v>
      </c>
      <c r="AT60" s="33" t="e">
        <f t="shared" si="22"/>
        <v>#VALUE!</v>
      </c>
      <c r="AU60" s="33" t="e">
        <f t="shared" si="23"/>
        <v>#VALUE!</v>
      </c>
      <c r="AV60" s="34" t="e">
        <f t="shared" si="24"/>
        <v>#VALUE!</v>
      </c>
      <c r="AW60" s="34" t="e">
        <f t="shared" si="25"/>
        <v>#VALUE!</v>
      </c>
      <c r="AX60" s="35" t="e">
        <f t="shared" si="26"/>
        <v>#VALUE!</v>
      </c>
      <c r="AY60" s="35" t="e">
        <f t="shared" si="27"/>
        <v>#VALUE!</v>
      </c>
      <c r="BA60" s="30">
        <f t="shared" si="35"/>
        <v>25.541419717895771</v>
      </c>
      <c r="BB60" s="30">
        <f t="shared" si="35"/>
        <v>50.414758756061104</v>
      </c>
      <c r="BD60" s="81">
        <f t="shared" si="29"/>
        <v>14.409686790434076</v>
      </c>
    </row>
    <row r="61" spans="1:97" x14ac:dyDescent="0.3">
      <c r="F61" s="3">
        <v>47</v>
      </c>
      <c r="G61" s="29">
        <f t="shared" si="9"/>
        <v>72.352495778150654</v>
      </c>
      <c r="H61" s="29">
        <f t="shared" si="9"/>
        <v>69.215911316786304</v>
      </c>
      <c r="I61" s="29">
        <f t="shared" si="9"/>
        <v>73.923190959668304</v>
      </c>
      <c r="J61" s="29">
        <f t="shared" si="9"/>
        <v>71.117380124156441</v>
      </c>
      <c r="K61" s="29">
        <f t="shared" si="9"/>
        <v>25.716604680199417</v>
      </c>
      <c r="L61" s="30"/>
      <c r="M61" s="29">
        <f t="shared" si="32"/>
        <v>26.096565087500636</v>
      </c>
      <c r="N61" s="31">
        <f t="shared" si="32"/>
        <v>15.57773560381607</v>
      </c>
      <c r="O61" s="31">
        <f>IF(Settings!$I$6&gt;69, 0.2*(N61), 0)</f>
        <v>3.1155471207632139</v>
      </c>
      <c r="P61" s="32">
        <f t="shared" si="33"/>
        <v>51.81280653296686</v>
      </c>
      <c r="Q61" s="32">
        <f t="shared" si="33"/>
        <v>31.713858014872578</v>
      </c>
      <c r="R61" s="32">
        <f t="shared" si="33"/>
        <v>51.503482728381648</v>
      </c>
      <c r="S61" s="33" t="e">
        <f t="shared" si="30"/>
        <v>#VALUE!</v>
      </c>
      <c r="T61" s="33" t="e">
        <f t="shared" si="31"/>
        <v>#VALUE!</v>
      </c>
      <c r="U61" s="34" t="e">
        <f t="shared" si="12"/>
        <v>#VALUE!</v>
      </c>
      <c r="V61" s="34" t="e">
        <f t="shared" si="13"/>
        <v>#VALUE!</v>
      </c>
      <c r="W61" s="35" t="e">
        <f t="shared" si="14"/>
        <v>#VALUE!</v>
      </c>
      <c r="X61" s="35" t="e">
        <f t="shared" si="15"/>
        <v>#VALUE!</v>
      </c>
      <c r="Z61" s="30">
        <f t="shared" si="34"/>
        <v>27.952876610968016</v>
      </c>
      <c r="AA61" s="30">
        <f t="shared" si="34"/>
        <v>54.196596462679679</v>
      </c>
      <c r="AC61" s="3">
        <v>47</v>
      </c>
      <c r="AD61"/>
      <c r="AE61" s="52">
        <f t="shared" si="39"/>
        <v>37.766572208720326</v>
      </c>
      <c r="AG61" s="3">
        <f t="shared" si="18"/>
        <v>37.766572208720326</v>
      </c>
      <c r="AH61" s="29">
        <f t="shared" si="36"/>
        <v>59.988268805214965</v>
      </c>
      <c r="AI61" s="29">
        <f t="shared" si="36"/>
        <v>58.348700342868419</v>
      </c>
      <c r="AJ61" s="29">
        <f t="shared" si="36"/>
        <v>59.118172154113253</v>
      </c>
      <c r="AK61" s="29">
        <f t="shared" si="36"/>
        <v>60.232288520798882</v>
      </c>
      <c r="AL61" s="29">
        <f t="shared" si="36"/>
        <v>22.257700832042165</v>
      </c>
      <c r="AM61" s="30"/>
      <c r="AN61" s="29">
        <f t="shared" si="37"/>
        <v>21.050940192021379</v>
      </c>
      <c r="AO61" s="31">
        <f t="shared" si="37"/>
        <v>12.674859506456835</v>
      </c>
      <c r="AP61" s="31">
        <f>IF(Settings!$I$6&gt;69, 0.2*(AO61), 0)</f>
        <v>2.5349719012913674</v>
      </c>
      <c r="AQ61" s="32">
        <f t="shared" si="38"/>
        <v>44.930370184710988</v>
      </c>
      <c r="AR61" s="32">
        <f t="shared" si="38"/>
        <v>27.883330703455634</v>
      </c>
      <c r="AS61" s="32">
        <f t="shared" si="38"/>
        <v>47.675145808172857</v>
      </c>
      <c r="AT61" s="33" t="e">
        <f t="shared" si="22"/>
        <v>#VALUE!</v>
      </c>
      <c r="AU61" s="33" t="e">
        <f t="shared" si="23"/>
        <v>#VALUE!</v>
      </c>
      <c r="AV61" s="34" t="e">
        <f t="shared" si="24"/>
        <v>#VALUE!</v>
      </c>
      <c r="AW61" s="34" t="e">
        <f t="shared" si="25"/>
        <v>#VALUE!</v>
      </c>
      <c r="AX61" s="35" t="e">
        <f t="shared" si="26"/>
        <v>#VALUE!</v>
      </c>
      <c r="AY61" s="35" t="e">
        <f t="shared" si="27"/>
        <v>#VALUE!</v>
      </c>
      <c r="BA61" s="30">
        <f t="shared" si="35"/>
        <v>25.824009316948651</v>
      </c>
      <c r="BB61" s="30">
        <f t="shared" si="35"/>
        <v>50.817073694956889</v>
      </c>
      <c r="BD61" s="81">
        <f t="shared" si="29"/>
        <v>15.012028240698124</v>
      </c>
    </row>
    <row r="62" spans="1:97" x14ac:dyDescent="0.3">
      <c r="F62" s="3">
        <v>48</v>
      </c>
      <c r="G62" s="29">
        <f t="shared" si="9"/>
        <v>73.374853829327094</v>
      </c>
      <c r="H62" s="29">
        <f t="shared" si="9"/>
        <v>70.263128904047832</v>
      </c>
      <c r="I62" s="29">
        <f t="shared" si="9"/>
        <v>75.295967928046835</v>
      </c>
      <c r="J62" s="29">
        <f t="shared" si="9"/>
        <v>72.159346511670591</v>
      </c>
      <c r="K62" s="29">
        <f t="shared" ref="H62:M77" si="40">K$4*(1-EXP(-K$5*$F62))^K$6</f>
        <v>25.989629778041358</v>
      </c>
      <c r="L62" s="30"/>
      <c r="M62" s="29">
        <f t="shared" si="40"/>
        <v>26.589850604736462</v>
      </c>
      <c r="N62" s="31">
        <f t="shared" si="32"/>
        <v>15.868086150239353</v>
      </c>
      <c r="O62" s="31">
        <f>IF(Settings!$I$6&gt;69, 0.2*(N62), 0)</f>
        <v>3.1736172300478707</v>
      </c>
      <c r="P62" s="32">
        <f t="shared" si="33"/>
        <v>52.462419210225839</v>
      </c>
      <c r="Q62" s="32">
        <f t="shared" si="33"/>
        <v>32.052631252694553</v>
      </c>
      <c r="R62" s="32">
        <f t="shared" si="33"/>
        <v>51.775893800503937</v>
      </c>
      <c r="S62" s="33" t="e">
        <f t="shared" si="30"/>
        <v>#VALUE!</v>
      </c>
      <c r="T62" s="33" t="e">
        <f t="shared" si="31"/>
        <v>#VALUE!</v>
      </c>
      <c r="U62" s="34" t="e">
        <f t="shared" si="12"/>
        <v>#VALUE!</v>
      </c>
      <c r="V62" s="34" t="e">
        <f t="shared" si="13"/>
        <v>#VALUE!</v>
      </c>
      <c r="W62" s="35" t="e">
        <f t="shared" si="14"/>
        <v>#VALUE!</v>
      </c>
      <c r="X62" s="35" t="e">
        <f t="shared" si="15"/>
        <v>#VALUE!</v>
      </c>
      <c r="Z62" s="30">
        <f t="shared" si="34"/>
        <v>28.106855734703082</v>
      </c>
      <c r="AA62" s="30">
        <f t="shared" si="34"/>
        <v>54.477975434145883</v>
      </c>
      <c r="AC62" s="3">
        <v>48</v>
      </c>
      <c r="AD62"/>
      <c r="AE62" s="52">
        <f t="shared" si="39"/>
        <v>38.561557583063312</v>
      </c>
      <c r="AG62" s="3">
        <f t="shared" si="18"/>
        <v>38.561557583063312</v>
      </c>
      <c r="AH62" s="29">
        <f t="shared" si="36"/>
        <v>61.279501058936404</v>
      </c>
      <c r="AI62" s="29">
        <f t="shared" si="36"/>
        <v>59.372409974700894</v>
      </c>
      <c r="AJ62" s="29">
        <f t="shared" si="36"/>
        <v>60.543948014220248</v>
      </c>
      <c r="AK62" s="29">
        <f t="shared" si="36"/>
        <v>61.262989301277798</v>
      </c>
      <c r="AL62" s="29">
        <f t="shared" si="36"/>
        <v>22.631879633381054</v>
      </c>
      <c r="AM62" s="30"/>
      <c r="AN62" s="29">
        <f t="shared" si="37"/>
        <v>21.5195573120943</v>
      </c>
      <c r="AO62" s="31">
        <f t="shared" si="37"/>
        <v>12.940285237903524</v>
      </c>
      <c r="AP62" s="31">
        <f>IF(Settings!$I$6&gt;69, 0.2*(AO62), 0)</f>
        <v>2.5880570475807048</v>
      </c>
      <c r="AQ62" s="32">
        <f t="shared" si="38"/>
        <v>45.589923795886413</v>
      </c>
      <c r="AR62" s="32">
        <f t="shared" si="38"/>
        <v>28.268011945672583</v>
      </c>
      <c r="AS62" s="32">
        <f t="shared" si="38"/>
        <v>48.121008500616981</v>
      </c>
      <c r="AT62" s="33" t="e">
        <f t="shared" si="22"/>
        <v>#VALUE!</v>
      </c>
      <c r="AU62" s="33" t="e">
        <f t="shared" si="23"/>
        <v>#VALUE!</v>
      </c>
      <c r="AV62" s="34" t="e">
        <f t="shared" si="24"/>
        <v>#VALUE!</v>
      </c>
      <c r="AW62" s="34" t="e">
        <f t="shared" si="25"/>
        <v>#VALUE!</v>
      </c>
      <c r="AX62" s="35" t="e">
        <f t="shared" si="26"/>
        <v>#VALUE!</v>
      </c>
      <c r="AY62" s="35" t="e">
        <f t="shared" si="27"/>
        <v>#VALUE!</v>
      </c>
      <c r="BA62" s="30">
        <f t="shared" si="35"/>
        <v>26.069356644788893</v>
      </c>
      <c r="BB62" s="30">
        <f t="shared" si="35"/>
        <v>51.172823949857474</v>
      </c>
      <c r="BD62" s="81">
        <f t="shared" si="29"/>
        <v>15.578393244445952</v>
      </c>
    </row>
    <row r="63" spans="1:97" x14ac:dyDescent="0.3">
      <c r="F63" s="3">
        <v>49</v>
      </c>
      <c r="G63" s="29">
        <f t="shared" si="9"/>
        <v>74.343133574860403</v>
      </c>
      <c r="H63" s="29">
        <f t="shared" si="40"/>
        <v>71.286240369905954</v>
      </c>
      <c r="I63" s="29">
        <f t="shared" si="40"/>
        <v>76.624932039183818</v>
      </c>
      <c r="J63" s="29">
        <f t="shared" si="40"/>
        <v>73.176049869033648</v>
      </c>
      <c r="K63" s="29">
        <f t="shared" si="40"/>
        <v>26.246227006342842</v>
      </c>
      <c r="L63" s="30"/>
      <c r="M63" s="29">
        <f t="shared" si="40"/>
        <v>27.072730582880393</v>
      </c>
      <c r="N63" s="31">
        <f t="shared" si="32"/>
        <v>16.153715798568626</v>
      </c>
      <c r="O63" s="31">
        <f>IF(Settings!$I$6&gt;69, 0.2*(N63), 0)</f>
        <v>3.2307431597137253</v>
      </c>
      <c r="P63" s="32">
        <f t="shared" si="33"/>
        <v>53.094802892207696</v>
      </c>
      <c r="Q63" s="32">
        <f t="shared" si="33"/>
        <v>32.378273512575333</v>
      </c>
      <c r="R63" s="32">
        <f t="shared" si="33"/>
        <v>52.027506722017336</v>
      </c>
      <c r="S63" s="33" t="e">
        <f t="shared" si="30"/>
        <v>#VALUE!</v>
      </c>
      <c r="T63" s="33" t="e">
        <f t="shared" si="31"/>
        <v>#VALUE!</v>
      </c>
      <c r="U63" s="34" t="e">
        <f t="shared" si="12"/>
        <v>#VALUE!</v>
      </c>
      <c r="V63" s="34" t="e">
        <f t="shared" si="13"/>
        <v>#VALUE!</v>
      </c>
      <c r="W63" s="35" t="e">
        <f t="shared" si="14"/>
        <v>#VALUE!</v>
      </c>
      <c r="X63" s="35" t="e">
        <f t="shared" si="15"/>
        <v>#VALUE!</v>
      </c>
      <c r="Z63" s="30">
        <f t="shared" si="34"/>
        <v>28.24949736192363</v>
      </c>
      <c r="AA63" s="30">
        <f t="shared" si="34"/>
        <v>54.745711700073144</v>
      </c>
      <c r="AC63" s="3">
        <v>49</v>
      </c>
      <c r="AD63"/>
      <c r="AE63" s="52">
        <f t="shared" si="39"/>
        <v>39.294101810214748</v>
      </c>
      <c r="AG63" s="3">
        <f t="shared" si="18"/>
        <v>39.294101810214748</v>
      </c>
      <c r="AH63" s="29">
        <f t="shared" si="36"/>
        <v>62.429452485153675</v>
      </c>
      <c r="AI63" s="29">
        <f t="shared" si="36"/>
        <v>60.300686663988976</v>
      </c>
      <c r="AJ63" s="29">
        <f t="shared" si="36"/>
        <v>61.833067204753767</v>
      </c>
      <c r="AK63" s="29">
        <f t="shared" si="36"/>
        <v>62.196693805098157</v>
      </c>
      <c r="AL63" s="29">
        <f t="shared" si="36"/>
        <v>22.962632003657131</v>
      </c>
      <c r="AM63" s="30"/>
      <c r="AN63" s="29">
        <f t="shared" si="37"/>
        <v>21.9458356277778</v>
      </c>
      <c r="AO63" s="31">
        <f t="shared" si="37"/>
        <v>13.182341994435879</v>
      </c>
      <c r="AP63" s="31">
        <f>IF(Settings!$I$6&gt;69, 0.2*(AO63), 0)</f>
        <v>2.636468398887176</v>
      </c>
      <c r="AQ63" s="32">
        <f t="shared" si="38"/>
        <v>46.185932544867327</v>
      </c>
      <c r="AR63" s="32">
        <f t="shared" si="38"/>
        <v>28.612641197633884</v>
      </c>
      <c r="AS63" s="32">
        <f t="shared" si="38"/>
        <v>48.508939191310731</v>
      </c>
      <c r="AT63" s="33" t="e">
        <f t="shared" si="22"/>
        <v>#VALUE!</v>
      </c>
      <c r="AU63" s="33" t="e">
        <f t="shared" si="23"/>
        <v>#VALUE!</v>
      </c>
      <c r="AV63" s="34" t="e">
        <f t="shared" si="24"/>
        <v>#VALUE!</v>
      </c>
      <c r="AW63" s="34" t="e">
        <f t="shared" si="25"/>
        <v>#VALUE!</v>
      </c>
      <c r="AX63" s="35" t="e">
        <f t="shared" si="26"/>
        <v>#VALUE!</v>
      </c>
      <c r="AY63" s="35" t="e">
        <f t="shared" si="27"/>
        <v>#VALUE!</v>
      </c>
      <c r="BA63" s="30">
        <f t="shared" si="35"/>
        <v>26.283281229671712</v>
      </c>
      <c r="BB63" s="30">
        <f t="shared" si="35"/>
        <v>51.48841903838067</v>
      </c>
      <c r="BD63" s="81">
        <f t="shared" si="29"/>
        <v>16.109897060187116</v>
      </c>
    </row>
    <row r="64" spans="1:97" x14ac:dyDescent="0.3">
      <c r="F64" s="3">
        <v>50</v>
      </c>
      <c r="G64" s="29">
        <f t="shared" si="9"/>
        <v>75.259561156061139</v>
      </c>
      <c r="H64" s="29">
        <f t="shared" si="40"/>
        <v>72.285618322242328</v>
      </c>
      <c r="I64" s="29">
        <f t="shared" si="40"/>
        <v>77.910727698539617</v>
      </c>
      <c r="J64" s="29">
        <f t="shared" si="40"/>
        <v>74.167923943614994</v>
      </c>
      <c r="K64" s="29">
        <f t="shared" si="40"/>
        <v>26.487256532791381</v>
      </c>
      <c r="L64" s="30"/>
      <c r="M64" s="29">
        <f t="shared" si="40"/>
        <v>27.54525647973038</v>
      </c>
      <c r="N64" s="31">
        <f t="shared" si="32"/>
        <v>16.434636722898532</v>
      </c>
      <c r="O64" s="31">
        <f>IF(Settings!$I$6&gt;69, 0.2*(N64), 0)</f>
        <v>3.2869273445797065</v>
      </c>
      <c r="P64" s="32">
        <f t="shared" si="33"/>
        <v>53.710348259091354</v>
      </c>
      <c r="Q64" s="32">
        <f t="shared" si="33"/>
        <v>32.691228917719698</v>
      </c>
      <c r="R64" s="32">
        <f t="shared" si="33"/>
        <v>52.259843943563773</v>
      </c>
      <c r="S64" s="33" t="e">
        <f t="shared" si="30"/>
        <v>#VALUE!</v>
      </c>
      <c r="T64" s="33" t="e">
        <f t="shared" si="31"/>
        <v>#VALUE!</v>
      </c>
      <c r="U64" s="34" t="e">
        <f t="shared" si="12"/>
        <v>#VALUE!</v>
      </c>
      <c r="V64" s="34" t="e">
        <f t="shared" si="13"/>
        <v>#VALUE!</v>
      </c>
      <c r="W64" s="35" t="e">
        <f t="shared" si="14"/>
        <v>#VALUE!</v>
      </c>
      <c r="X64" s="35" t="e">
        <f t="shared" si="15"/>
        <v>#VALUE!</v>
      </c>
      <c r="Z64" s="30">
        <f t="shared" si="34"/>
        <v>28.381599810154547</v>
      </c>
      <c r="AA64" s="30">
        <f t="shared" si="34"/>
        <v>55.000466729275018</v>
      </c>
      <c r="AC64" s="3">
        <v>50</v>
      </c>
      <c r="AD64"/>
      <c r="AE64" s="52">
        <f t="shared" si="39"/>
        <v>39.969109253183596</v>
      </c>
      <c r="AG64" s="3">
        <f t="shared" si="18"/>
        <v>39.969109253183596</v>
      </c>
      <c r="AH64" s="29">
        <f t="shared" si="36"/>
        <v>63.455585611190926</v>
      </c>
      <c r="AI64" s="29">
        <f t="shared" si="36"/>
        <v>61.143358981216458</v>
      </c>
      <c r="AJ64" s="29">
        <f t="shared" si="36"/>
        <v>62.999739002522077</v>
      </c>
      <c r="AK64" s="29">
        <f t="shared" si="36"/>
        <v>63.043532598807495</v>
      </c>
      <c r="AL64" s="29">
        <f t="shared" si="36"/>
        <v>23.255785506933936</v>
      </c>
      <c r="AM64" s="30"/>
      <c r="AN64" s="29">
        <f t="shared" si="37"/>
        <v>22.333875205123519</v>
      </c>
      <c r="AO64" s="31">
        <f t="shared" si="37"/>
        <v>13.403224680493976</v>
      </c>
      <c r="AP64" s="31">
        <f>IF(Settings!$I$6&gt;69, 0.2*(AO64), 0)</f>
        <v>2.6806449360987954</v>
      </c>
      <c r="AQ64" s="32">
        <f t="shared" si="38"/>
        <v>46.725295101116934</v>
      </c>
      <c r="AR64" s="32">
        <f t="shared" si="38"/>
        <v>28.922013520289802</v>
      </c>
      <c r="AS64" s="32">
        <f t="shared" si="38"/>
        <v>48.847875903605392</v>
      </c>
      <c r="AT64" s="33" t="e">
        <f t="shared" si="22"/>
        <v>#VALUE!</v>
      </c>
      <c r="AU64" s="33" t="e">
        <f t="shared" si="23"/>
        <v>#VALUE!</v>
      </c>
      <c r="AV64" s="34" t="e">
        <f t="shared" si="24"/>
        <v>#VALUE!</v>
      </c>
      <c r="AW64" s="34" t="e">
        <f t="shared" si="25"/>
        <v>#VALUE!</v>
      </c>
      <c r="AX64" s="35" t="e">
        <f t="shared" si="26"/>
        <v>#VALUE!</v>
      </c>
      <c r="AY64" s="35" t="e">
        <f t="shared" si="27"/>
        <v>#VALUE!</v>
      </c>
      <c r="BA64" s="30">
        <f t="shared" si="35"/>
        <v>26.470558478373825</v>
      </c>
      <c r="BB64" s="30">
        <f t="shared" si="35"/>
        <v>51.769227844521005</v>
      </c>
      <c r="BD64" s="81">
        <f t="shared" si="29"/>
        <v>16.607825490817451</v>
      </c>
    </row>
    <row r="65" spans="6:56" x14ac:dyDescent="0.3">
      <c r="F65" s="3">
        <v>51</v>
      </c>
      <c r="G65" s="29">
        <f t="shared" si="9"/>
        <v>76.126354167292035</v>
      </c>
      <c r="H65" s="29">
        <f t="shared" si="40"/>
        <v>73.261643476762899</v>
      </c>
      <c r="I65" s="29">
        <f t="shared" si="40"/>
        <v>79.154067691145897</v>
      </c>
      <c r="J65" s="29">
        <f t="shared" si="40"/>
        <v>75.135408836176993</v>
      </c>
      <c r="K65" s="29">
        <f t="shared" si="40"/>
        <v>26.713551038904349</v>
      </c>
      <c r="L65" s="30"/>
      <c r="M65" s="29">
        <f t="shared" si="40"/>
        <v>28.007493659555927</v>
      </c>
      <c r="N65" s="31">
        <f t="shared" si="32"/>
        <v>16.710865845567859</v>
      </c>
      <c r="O65" s="31">
        <f>IF(Settings!$I$6&gt;69, 0.2*(N65), 0)</f>
        <v>3.3421731691135719</v>
      </c>
      <c r="P65" s="32">
        <f t="shared" si="33"/>
        <v>54.309442175047295</v>
      </c>
      <c r="Q65" s="32">
        <f t="shared" si="33"/>
        <v>32.991932799933828</v>
      </c>
      <c r="R65" s="32">
        <f t="shared" si="33"/>
        <v>52.474326693043196</v>
      </c>
      <c r="S65" s="33" t="e">
        <f t="shared" si="30"/>
        <v>#VALUE!</v>
      </c>
      <c r="T65" s="33" t="e">
        <f t="shared" si="31"/>
        <v>#VALUE!</v>
      </c>
      <c r="U65" s="34" t="e">
        <f t="shared" si="12"/>
        <v>#VALUE!</v>
      </c>
      <c r="V65" s="34" t="e">
        <f t="shared" si="13"/>
        <v>#VALUE!</v>
      </c>
      <c r="W65" s="35" t="e">
        <f t="shared" si="14"/>
        <v>#VALUE!</v>
      </c>
      <c r="X65" s="35" t="e">
        <f t="shared" si="15"/>
        <v>#VALUE!</v>
      </c>
      <c r="Z65" s="30">
        <f t="shared" si="34"/>
        <v>28.503910710529649</v>
      </c>
      <c r="AA65" s="30">
        <f t="shared" si="34"/>
        <v>55.242869919141299</v>
      </c>
      <c r="AC65" s="3">
        <v>51</v>
      </c>
      <c r="AD65"/>
      <c r="AE65" s="52">
        <f t="shared" si="39"/>
        <v>40.591099067826086</v>
      </c>
      <c r="AG65" s="3">
        <f t="shared" si="18"/>
        <v>40.591099067826086</v>
      </c>
      <c r="AH65" s="29">
        <f t="shared" si="36"/>
        <v>64.373012662787488</v>
      </c>
      <c r="AI65" s="29">
        <f t="shared" si="36"/>
        <v>61.909123499317154</v>
      </c>
      <c r="AJ65" s="29">
        <f t="shared" si="36"/>
        <v>64.056628129100758</v>
      </c>
      <c r="AK65" s="29">
        <f t="shared" si="36"/>
        <v>63.812447617350173</v>
      </c>
      <c r="AL65" s="29">
        <f t="shared" si="36"/>
        <v>23.516288690112997</v>
      </c>
      <c r="AM65" s="30"/>
      <c r="AN65" s="29">
        <f t="shared" si="37"/>
        <v>22.68735671185393</v>
      </c>
      <c r="AO65" s="31">
        <f t="shared" si="37"/>
        <v>13.60490820310438</v>
      </c>
      <c r="AP65" s="31">
        <f>IF(Settings!$I$6&gt;69, 0.2*(AO65), 0)</f>
        <v>2.720981640620876</v>
      </c>
      <c r="AQ65" s="32">
        <f t="shared" si="38"/>
        <v>47.214051862384373</v>
      </c>
      <c r="AR65" s="32">
        <f t="shared" si="38"/>
        <v>29.200263661053047</v>
      </c>
      <c r="AS65" s="32">
        <f t="shared" si="38"/>
        <v>49.145167047736244</v>
      </c>
      <c r="AT65" s="33" t="e">
        <f t="shared" si="22"/>
        <v>#VALUE!</v>
      </c>
      <c r="AU65" s="33" t="e">
        <f t="shared" si="23"/>
        <v>#VALUE!</v>
      </c>
      <c r="AV65" s="34" t="e">
        <f t="shared" si="24"/>
        <v>#VALUE!</v>
      </c>
      <c r="AW65" s="34" t="e">
        <f t="shared" si="25"/>
        <v>#VALUE!</v>
      </c>
      <c r="AX65" s="35" t="e">
        <f t="shared" si="26"/>
        <v>#VALUE!</v>
      </c>
      <c r="AY65" s="35" t="e">
        <f t="shared" si="27"/>
        <v>#VALUE!</v>
      </c>
      <c r="BA65" s="30">
        <f t="shared" si="35"/>
        <v>26.635126514366743</v>
      </c>
      <c r="BB65" s="30">
        <f t="shared" si="35"/>
        <v>52.019772350579302</v>
      </c>
      <c r="BD65" s="81">
        <f t="shared" si="29"/>
        <v>17.073582530191281</v>
      </c>
    </row>
    <row r="66" spans="6:56" x14ac:dyDescent="0.3">
      <c r="F66" s="3">
        <v>52</v>
      </c>
      <c r="G66" s="29">
        <f t="shared" si="9"/>
        <v>76.945708158322972</v>
      </c>
      <c r="H66" s="29">
        <f t="shared" si="40"/>
        <v>74.214703207316418</v>
      </c>
      <c r="I66" s="29">
        <f t="shared" si="40"/>
        <v>80.355723340231037</v>
      </c>
      <c r="J66" s="29">
        <f t="shared" si="40"/>
        <v>76.078949536264091</v>
      </c>
      <c r="K66" s="29">
        <f t="shared" si="40"/>
        <v>26.925913903054671</v>
      </c>
      <c r="L66" s="30"/>
      <c r="M66" s="29">
        <f t="shared" si="40"/>
        <v>28.4595200609401</v>
      </c>
      <c r="N66" s="31">
        <f t="shared" si="32"/>
        <v>16.982424442130021</v>
      </c>
      <c r="O66" s="31">
        <f>IF(Settings!$I$6&gt;69, 0.2*(N66), 0)</f>
        <v>3.3964848884260044</v>
      </c>
      <c r="P66" s="32">
        <f t="shared" si="33"/>
        <v>54.89246724928271</v>
      </c>
      <c r="Q66" s="32">
        <f t="shared" si="33"/>
        <v>33.28081117863816</v>
      </c>
      <c r="R66" s="32">
        <f t="shared" si="33"/>
        <v>52.672280053701712</v>
      </c>
      <c r="S66" s="33" t="e">
        <f t="shared" si="30"/>
        <v>#VALUE!</v>
      </c>
      <c r="T66" s="33" t="e">
        <f t="shared" si="31"/>
        <v>#VALUE!</v>
      </c>
      <c r="U66" s="34" t="e">
        <f t="shared" si="12"/>
        <v>#VALUE!</v>
      </c>
      <c r="V66" s="34" t="e">
        <f t="shared" si="13"/>
        <v>#VALUE!</v>
      </c>
      <c r="W66" s="35" t="e">
        <f t="shared" si="14"/>
        <v>#VALUE!</v>
      </c>
      <c r="X66" s="35" t="e">
        <f t="shared" si="15"/>
        <v>#VALUE!</v>
      </c>
      <c r="Z66" s="30">
        <f t="shared" si="34"/>
        <v>28.617129356885052</v>
      </c>
      <c r="AA66" s="30">
        <f t="shared" si="34"/>
        <v>55.473520150626157</v>
      </c>
      <c r="AC66" s="3">
        <v>52</v>
      </c>
      <c r="AD66"/>
      <c r="AE66" s="52">
        <f t="shared" si="39"/>
        <v>41.164235458467118</v>
      </c>
      <c r="AG66" s="3">
        <f t="shared" si="18"/>
        <v>41.164235458467118</v>
      </c>
      <c r="AH66" s="29">
        <f t="shared" si="36"/>
        <v>65.194810652422248</v>
      </c>
      <c r="AI66" s="29">
        <f t="shared" si="36"/>
        <v>62.60568768869922</v>
      </c>
      <c r="AJ66" s="29">
        <f t="shared" si="36"/>
        <v>65.015006104147218</v>
      </c>
      <c r="AK66" s="29">
        <f t="shared" si="36"/>
        <v>64.511345785977056</v>
      </c>
      <c r="AL66" s="29">
        <f t="shared" si="36"/>
        <v>23.748352352033738</v>
      </c>
      <c r="AM66" s="30"/>
      <c r="AN66" s="29">
        <f t="shared" si="37"/>
        <v>23.009582751355772</v>
      </c>
      <c r="AO66" s="31">
        <f t="shared" si="37"/>
        <v>13.789169840121151</v>
      </c>
      <c r="AP66" s="31">
        <f>IF(Settings!$I$6&gt;69, 0.2*(AO66), 0)</f>
        <v>2.7578339680242303</v>
      </c>
      <c r="AQ66" s="32">
        <f t="shared" si="38"/>
        <v>47.657505909231894</v>
      </c>
      <c r="AR66" s="32">
        <f t="shared" si="38"/>
        <v>29.450967776134419</v>
      </c>
      <c r="AS66" s="32">
        <f t="shared" si="38"/>
        <v>49.406885264045556</v>
      </c>
      <c r="AT66" s="33" t="e">
        <f t="shared" si="22"/>
        <v>#VALUE!</v>
      </c>
      <c r="AU66" s="33" t="e">
        <f t="shared" si="23"/>
        <v>#VALUE!</v>
      </c>
      <c r="AV66" s="34" t="e">
        <f t="shared" si="24"/>
        <v>#VALUE!</v>
      </c>
      <c r="AW66" s="34" t="e">
        <f t="shared" si="25"/>
        <v>#VALUE!</v>
      </c>
      <c r="AX66" s="35" t="e">
        <f t="shared" si="26"/>
        <v>#VALUE!</v>
      </c>
      <c r="AY66" s="35" t="e">
        <f t="shared" si="27"/>
        <v>#VALUE!</v>
      </c>
      <c r="BA66" s="30">
        <f t="shared" si="35"/>
        <v>26.780249318569869</v>
      </c>
      <c r="BB66" s="30">
        <f t="shared" si="35"/>
        <v>52.243881157346109</v>
      </c>
      <c r="BD66" s="81">
        <f t="shared" si="29"/>
        <v>17.508648001243202</v>
      </c>
    </row>
    <row r="67" spans="6:56" x14ac:dyDescent="0.3">
      <c r="F67" s="3">
        <v>53</v>
      </c>
      <c r="G67" s="29">
        <f t="shared" si="9"/>
        <v>77.719785359536118</v>
      </c>
      <c r="H67" s="29">
        <f t="shared" si="40"/>
        <v>75.145190225777483</v>
      </c>
      <c r="I67" s="29">
        <f t="shared" si="40"/>
        <v>81.516515512957071</v>
      </c>
      <c r="J67" s="29">
        <f t="shared" si="40"/>
        <v>76.998994594859724</v>
      </c>
      <c r="K67" s="29">
        <f t="shared" si="40"/>
        <v>27.125117929002698</v>
      </c>
      <c r="L67" s="30"/>
      <c r="M67" s="29">
        <f t="shared" si="40"/>
        <v>28.901424958751051</v>
      </c>
      <c r="N67" s="31">
        <f t="shared" si="32"/>
        <v>17.249337773814517</v>
      </c>
      <c r="O67" s="31">
        <f>IF(Settings!$I$6&gt;69, 0.2*(N67), 0)</f>
        <v>3.4498675547629034</v>
      </c>
      <c r="P67" s="32">
        <f t="shared" si="33"/>
        <v>55.459801453952224</v>
      </c>
      <c r="Q67" s="32">
        <f t="shared" si="33"/>
        <v>33.558280342723457</v>
      </c>
      <c r="R67" s="32">
        <f t="shared" si="33"/>
        <v>52.854938078378993</v>
      </c>
      <c r="S67" s="33" t="e">
        <f t="shared" si="30"/>
        <v>#VALUE!</v>
      </c>
      <c r="T67" s="33" t="e">
        <f t="shared" si="31"/>
        <v>#VALUE!</v>
      </c>
      <c r="U67" s="34" t="e">
        <f t="shared" si="12"/>
        <v>#VALUE!</v>
      </c>
      <c r="V67" s="34" t="e">
        <f t="shared" si="13"/>
        <v>#VALUE!</v>
      </c>
      <c r="W67" s="35" t="e">
        <f t="shared" si="14"/>
        <v>#VALUE!</v>
      </c>
      <c r="X67" s="35" t="e">
        <f t="shared" si="15"/>
        <v>#VALUE!</v>
      </c>
      <c r="Z67" s="30">
        <f t="shared" si="34"/>
        <v>28.72190909608776</v>
      </c>
      <c r="AA67" s="30">
        <f t="shared" si="34"/>
        <v>55.692987267842589</v>
      </c>
      <c r="AC67" s="3">
        <v>53</v>
      </c>
      <c r="AD67"/>
      <c r="AE67" s="52">
        <f t="shared" si="39"/>
        <v>41.692355557131165</v>
      </c>
      <c r="AG67" s="3">
        <f t="shared" si="18"/>
        <v>41.692355557131165</v>
      </c>
      <c r="AH67" s="29">
        <f t="shared" si="36"/>
        <v>65.932303545067995</v>
      </c>
      <c r="AI67" s="29">
        <f t="shared" si="36"/>
        <v>63.239894228284854</v>
      </c>
      <c r="AJ67" s="29">
        <f t="shared" si="36"/>
        <v>65.884898252902133</v>
      </c>
      <c r="AK67" s="29">
        <f t="shared" si="36"/>
        <v>65.147231979627549</v>
      </c>
      <c r="AL67" s="29">
        <f t="shared" si="36"/>
        <v>23.955568492198374</v>
      </c>
      <c r="AM67" s="30"/>
      <c r="AN67" s="29">
        <f t="shared" si="37"/>
        <v>23.303516719310185</v>
      </c>
      <c r="AO67" s="31">
        <f t="shared" si="37"/>
        <v>13.957609749940158</v>
      </c>
      <c r="AP67" s="31">
        <f>IF(Settings!$I$6&gt;69, 0.2*(AO67), 0)</f>
        <v>2.7915219499880317</v>
      </c>
      <c r="AQ67" s="32">
        <f t="shared" si="38"/>
        <v>48.06032529118648</v>
      </c>
      <c r="AR67" s="32">
        <f t="shared" si="38"/>
        <v>29.677228348423384</v>
      </c>
      <c r="AS67" s="32">
        <f t="shared" si="38"/>
        <v>49.638074691328576</v>
      </c>
      <c r="AT67" s="33" t="e">
        <f t="shared" si="22"/>
        <v>#VALUE!</v>
      </c>
      <c r="AU67" s="33" t="e">
        <f t="shared" si="23"/>
        <v>#VALUE!</v>
      </c>
      <c r="AV67" s="34" t="e">
        <f t="shared" si="24"/>
        <v>#VALUE!</v>
      </c>
      <c r="AW67" s="34" t="e">
        <f t="shared" si="25"/>
        <v>#VALUE!</v>
      </c>
      <c r="AX67" s="35" t="e">
        <f t="shared" si="26"/>
        <v>#VALUE!</v>
      </c>
      <c r="AY67" s="35" t="e">
        <f t="shared" si="27"/>
        <v>#VALUE!</v>
      </c>
      <c r="BA67" s="30">
        <f t="shared" si="35"/>
        <v>26.908645694530449</v>
      </c>
      <c r="BB67" s="30">
        <f t="shared" si="35"/>
        <v>52.444811913606998</v>
      </c>
      <c r="BD67" s="81">
        <f t="shared" si="29"/>
        <v>17.914543513558659</v>
      </c>
    </row>
    <row r="68" spans="6:56" x14ac:dyDescent="0.3">
      <c r="F68" s="3">
        <v>54</v>
      </c>
      <c r="G68" s="29">
        <f t="shared" si="9"/>
        <v>78.450705379326706</v>
      </c>
      <c r="H68" s="29">
        <f t="shared" si="40"/>
        <v>76.053501380514476</v>
      </c>
      <c r="I68" s="29">
        <f t="shared" si="40"/>
        <v>82.637306421291342</v>
      </c>
      <c r="J68" s="29">
        <f t="shared" si="40"/>
        <v>77.895994922426738</v>
      </c>
      <c r="K68" s="29">
        <f t="shared" si="40"/>
        <v>27.311904538107008</v>
      </c>
      <c r="L68" s="30"/>
      <c r="M68" s="29">
        <f t="shared" si="40"/>
        <v>29.333307814213143</v>
      </c>
      <c r="N68" s="31">
        <f t="shared" si="32"/>
        <v>17.511634745452731</v>
      </c>
      <c r="O68" s="31">
        <f>IF(Settings!$I$6&gt;69, 0.2*(N68), 0)</f>
        <v>3.5023269490905466</v>
      </c>
      <c r="P68" s="32">
        <f t="shared" si="33"/>
        <v>56.011817793285921</v>
      </c>
      <c r="Q68" s="32">
        <f t="shared" si="33"/>
        <v>33.824746523367502</v>
      </c>
      <c r="R68" s="32">
        <f t="shared" si="33"/>
        <v>53.023448872943391</v>
      </c>
      <c r="S68" s="33" t="e">
        <f t="shared" si="30"/>
        <v>#VALUE!</v>
      </c>
      <c r="T68" s="33" t="e">
        <f t="shared" si="31"/>
        <v>#VALUE!</v>
      </c>
      <c r="U68" s="34" t="e">
        <f t="shared" si="12"/>
        <v>#VALUE!</v>
      </c>
      <c r="V68" s="34" t="e">
        <f t="shared" si="13"/>
        <v>#VALUE!</v>
      </c>
      <c r="W68" s="35" t="e">
        <f t="shared" si="14"/>
        <v>#VALUE!</v>
      </c>
      <c r="X68" s="35" t="e">
        <f t="shared" si="15"/>
        <v>#VALUE!</v>
      </c>
      <c r="Z68" s="30">
        <f t="shared" si="34"/>
        <v>28.818859725125897</v>
      </c>
      <c r="AA68" s="30">
        <f t="shared" si="34"/>
        <v>55.901813485918382</v>
      </c>
      <c r="AC68" s="3">
        <v>54</v>
      </c>
      <c r="AD68"/>
      <c r="AE68" s="52">
        <f t="shared" si="39"/>
        <v>42.178995113033345</v>
      </c>
      <c r="AG68" s="3">
        <f t="shared" si="18"/>
        <v>42.178995113033345</v>
      </c>
      <c r="AH68" s="29">
        <f t="shared" si="36"/>
        <v>66.595309929434691</v>
      </c>
      <c r="AI68" s="29">
        <f t="shared" si="36"/>
        <v>63.817828884101637</v>
      </c>
      <c r="AJ68" s="29">
        <f t="shared" si="36"/>
        <v>66.675221419467462</v>
      </c>
      <c r="AK68" s="29">
        <f t="shared" si="36"/>
        <v>65.726323882136143</v>
      </c>
      <c r="AL68" s="29">
        <f t="shared" si="36"/>
        <v>24.141009806854001</v>
      </c>
      <c r="AM68" s="30"/>
      <c r="AN68" s="29">
        <f t="shared" si="37"/>
        <v>23.571818598730239</v>
      </c>
      <c r="AO68" s="31">
        <f t="shared" si="37"/>
        <v>14.111669569391911</v>
      </c>
      <c r="AP68" s="31">
        <f>IF(Settings!$I$6&gt;69, 0.2*(AO68), 0)</f>
        <v>2.8223339138783823</v>
      </c>
      <c r="AQ68" s="32">
        <f t="shared" si="38"/>
        <v>48.426629661647901</v>
      </c>
      <c r="AR68" s="32">
        <f t="shared" si="38"/>
        <v>29.881745125965086</v>
      </c>
      <c r="AS68" s="32">
        <f t="shared" si="38"/>
        <v>49.84294640228407</v>
      </c>
      <c r="AT68" s="33" t="e">
        <f t="shared" si="22"/>
        <v>#VALUE!</v>
      </c>
      <c r="AU68" s="33" t="e">
        <f t="shared" si="23"/>
        <v>#VALUE!</v>
      </c>
      <c r="AV68" s="34" t="e">
        <f t="shared" si="24"/>
        <v>#VALUE!</v>
      </c>
      <c r="AW68" s="34" t="e">
        <f t="shared" si="25"/>
        <v>#VALUE!</v>
      </c>
      <c r="AX68" s="35" t="e">
        <f t="shared" si="26"/>
        <v>#VALUE!</v>
      </c>
      <c r="AY68" s="35" t="e">
        <f t="shared" si="27"/>
        <v>#VALUE!</v>
      </c>
      <c r="BA68" s="30">
        <f t="shared" si="35"/>
        <v>27.022591532825913</v>
      </c>
      <c r="BB68" s="30">
        <f t="shared" si="35"/>
        <v>52.625349545487566</v>
      </c>
      <c r="BD68" s="81">
        <f t="shared" si="29"/>
        <v>18.29280533353937</v>
      </c>
    </row>
    <row r="69" spans="6:56" x14ac:dyDescent="0.3">
      <c r="F69" s="3">
        <v>55</v>
      </c>
      <c r="G69" s="29">
        <f t="shared" si="9"/>
        <v>79.140537642942078</v>
      </c>
      <c r="H69" s="29">
        <f t="shared" si="40"/>
        <v>76.940036563475104</v>
      </c>
      <c r="I69" s="29">
        <f t="shared" si="40"/>
        <v>83.718992167030294</v>
      </c>
      <c r="J69" s="29">
        <f t="shared" si="40"/>
        <v>78.770402701550864</v>
      </c>
      <c r="K69" s="29">
        <f t="shared" si="40"/>
        <v>27.486983352942232</v>
      </c>
      <c r="L69" s="30"/>
      <c r="M69" s="29">
        <f t="shared" si="40"/>
        <v>29.755277207418771</v>
      </c>
      <c r="N69" s="31">
        <f t="shared" si="32"/>
        <v>17.769347587014476</v>
      </c>
      <c r="O69" s="31">
        <f>IF(Settings!$I$6&gt;69, 0.2*(N69), 0)</f>
        <v>3.5538695174028954</v>
      </c>
      <c r="P69" s="32">
        <f t="shared" si="33"/>
        <v>56.548884018865337</v>
      </c>
      <c r="Q69" s="32">
        <f t="shared" si="33"/>
        <v>34.080605647169556</v>
      </c>
      <c r="R69" s="32">
        <f t="shared" si="33"/>
        <v>53.178879596371978</v>
      </c>
      <c r="S69" s="33" t="e">
        <f t="shared" si="30"/>
        <v>#VALUE!</v>
      </c>
      <c r="T69" s="33" t="e">
        <f t="shared" si="31"/>
        <v>#VALUE!</v>
      </c>
      <c r="U69" s="34" t="e">
        <f t="shared" si="12"/>
        <v>#VALUE!</v>
      </c>
      <c r="V69" s="34" t="e">
        <f t="shared" si="13"/>
        <v>#VALUE!</v>
      </c>
      <c r="W69" s="35" t="e">
        <f t="shared" si="14"/>
        <v>#VALUE!</v>
      </c>
      <c r="X69" s="35" t="e">
        <f t="shared" si="15"/>
        <v>#VALUE!</v>
      </c>
      <c r="Z69" s="30">
        <f t="shared" si="34"/>
        <v>28.908549867446506</v>
      </c>
      <c r="AA69" s="30">
        <f t="shared" si="34"/>
        <v>56.100514730592025</v>
      </c>
      <c r="AC69" s="3">
        <v>55</v>
      </c>
      <c r="AD69"/>
      <c r="AE69" s="52">
        <f t="shared" si="39"/>
        <v>42.627412164320987</v>
      </c>
      <c r="AG69" s="3">
        <f t="shared" si="18"/>
        <v>42.627412164320987</v>
      </c>
      <c r="AH69" s="29">
        <f t="shared" si="36"/>
        <v>67.19235762801047</v>
      </c>
      <c r="AI69" s="29">
        <f t="shared" si="36"/>
        <v>64.344914013035222</v>
      </c>
      <c r="AJ69" s="29">
        <f t="shared" si="36"/>
        <v>67.393910046827472</v>
      </c>
      <c r="AK69" s="29">
        <f t="shared" si="36"/>
        <v>66.25415113234321</v>
      </c>
      <c r="AL69" s="29">
        <f t="shared" si="36"/>
        <v>24.307312601779504</v>
      </c>
      <c r="AM69" s="30"/>
      <c r="AN69" s="29">
        <f t="shared" si="37"/>
        <v>23.816877490910031</v>
      </c>
      <c r="AO69" s="31">
        <f t="shared" si="37"/>
        <v>14.252649151031509</v>
      </c>
      <c r="AP69" s="31">
        <f>IF(Settings!$I$6&gt;69, 0.2*(AO69), 0)</f>
        <v>2.8505298302063018</v>
      </c>
      <c r="AQ69" s="32">
        <f t="shared" si="38"/>
        <v>48.760063799189062</v>
      </c>
      <c r="AR69" s="32">
        <f t="shared" si="38"/>
        <v>30.066874463961177</v>
      </c>
      <c r="AS69" s="32">
        <f t="shared" si="38"/>
        <v>50.025033451016022</v>
      </c>
      <c r="AT69" s="33" t="e">
        <f t="shared" si="22"/>
        <v>#VALUE!</v>
      </c>
      <c r="AU69" s="33" t="e">
        <f t="shared" si="23"/>
        <v>#VALUE!</v>
      </c>
      <c r="AV69" s="34" t="e">
        <f t="shared" si="24"/>
        <v>#VALUE!</v>
      </c>
      <c r="AW69" s="34" t="e">
        <f t="shared" si="25"/>
        <v>#VALUE!</v>
      </c>
      <c r="AX69" s="35" t="e">
        <f t="shared" si="26"/>
        <v>#VALUE!</v>
      </c>
      <c r="AY69" s="35" t="e">
        <f t="shared" si="27"/>
        <v>#VALUE!</v>
      </c>
      <c r="BA69" s="30">
        <f t="shared" si="35"/>
        <v>27.124001199018934</v>
      </c>
      <c r="BB69" s="30">
        <f t="shared" si="35"/>
        <v>52.787885527960974</v>
      </c>
      <c r="BD69" s="81">
        <f t="shared" si="29"/>
        <v>18.644962984513324</v>
      </c>
    </row>
    <row r="70" spans="6:56" x14ac:dyDescent="0.3">
      <c r="F70" s="3">
        <v>56</v>
      </c>
      <c r="G70" s="29">
        <f t="shared" si="9"/>
        <v>79.791295361660659</v>
      </c>
      <c r="H70" s="29">
        <f t="shared" si="40"/>
        <v>77.805197716825575</v>
      </c>
      <c r="I70" s="29">
        <f t="shared" si="40"/>
        <v>84.762495981370151</v>
      </c>
      <c r="J70" s="29">
        <f t="shared" si="40"/>
        <v>79.622670404393048</v>
      </c>
      <c r="K70" s="29">
        <f t="shared" si="40"/>
        <v>27.651032108765602</v>
      </c>
      <c r="L70" s="30"/>
      <c r="M70" s="29">
        <f t="shared" si="40"/>
        <v>30.167449846969681</v>
      </c>
      <c r="N70" s="31">
        <f t="shared" si="32"/>
        <v>18.022511557057687</v>
      </c>
      <c r="O70" s="31">
        <f>IF(Settings!$I$6&gt;69, 0.2*(N70), 0)</f>
        <v>3.6045023114115375</v>
      </c>
      <c r="P70" s="32">
        <f t="shared" si="33"/>
        <v>57.071362386490762</v>
      </c>
      <c r="Q70" s="32">
        <f t="shared" si="33"/>
        <v>34.326243160069197</v>
      </c>
      <c r="R70" s="32">
        <f t="shared" si="33"/>
        <v>53.322221336974252</v>
      </c>
      <c r="S70" s="33" t="e">
        <f t="shared" si="30"/>
        <v>#VALUE!</v>
      </c>
      <c r="T70" s="33" t="e">
        <f t="shared" si="31"/>
        <v>#VALUE!</v>
      </c>
      <c r="U70" s="34" t="e">
        <f t="shared" si="12"/>
        <v>#VALUE!</v>
      </c>
      <c r="V70" s="34" t="e">
        <f t="shared" si="13"/>
        <v>#VALUE!</v>
      </c>
      <c r="W70" s="35" t="e">
        <f t="shared" si="14"/>
        <v>#VALUE!</v>
      </c>
      <c r="X70" s="35" t="e">
        <f t="shared" si="15"/>
        <v>#VALUE!</v>
      </c>
      <c r="Z70" s="30">
        <f t="shared" si="34"/>
        <v>28.991509306882175</v>
      </c>
      <c r="AA70" s="30">
        <f t="shared" si="34"/>
        <v>56.289581912858019</v>
      </c>
      <c r="AC70" s="3">
        <v>56</v>
      </c>
      <c r="AD70"/>
      <c r="AE70" s="52">
        <f t="shared" si="39"/>
        <v>43.040608850547436</v>
      </c>
      <c r="AG70" s="3">
        <f t="shared" si="18"/>
        <v>43.040608850547436</v>
      </c>
      <c r="AH70" s="29">
        <f t="shared" si="36"/>
        <v>67.730868114439147</v>
      </c>
      <c r="AI70" s="29">
        <f t="shared" si="36"/>
        <v>64.825989580230029</v>
      </c>
      <c r="AJ70" s="29">
        <f t="shared" si="36"/>
        <v>68.04802986523525</v>
      </c>
      <c r="AK70" s="29">
        <f t="shared" si="36"/>
        <v>66.735640909185676</v>
      </c>
      <c r="AL70" s="29">
        <f t="shared" si="36"/>
        <v>24.456745761318981</v>
      </c>
      <c r="AM70" s="30"/>
      <c r="AN70" s="29">
        <f t="shared" si="37"/>
        <v>24.040840907848093</v>
      </c>
      <c r="AO70" s="31">
        <f t="shared" si="37"/>
        <v>14.381721548755278</v>
      </c>
      <c r="AP70" s="31">
        <f>IF(Settings!$I$6&gt;69, 0.2*(AO70), 0)</f>
        <v>2.8763443097510559</v>
      </c>
      <c r="AQ70" s="32">
        <f t="shared" si="38"/>
        <v>49.063860138251854</v>
      </c>
      <c r="AR70" s="32">
        <f t="shared" si="38"/>
        <v>30.234679058679813</v>
      </c>
      <c r="AS70" s="32">
        <f t="shared" si="38"/>
        <v>50.187314386182692</v>
      </c>
      <c r="AT70" s="33" t="e">
        <f t="shared" si="22"/>
        <v>#VALUE!</v>
      </c>
      <c r="AU70" s="33" t="e">
        <f t="shared" si="23"/>
        <v>#VALUE!</v>
      </c>
      <c r="AV70" s="34" t="e">
        <f t="shared" si="24"/>
        <v>#VALUE!</v>
      </c>
      <c r="AW70" s="34" t="e">
        <f t="shared" si="25"/>
        <v>#VALUE!</v>
      </c>
      <c r="AX70" s="35" t="e">
        <f t="shared" si="26"/>
        <v>#VALUE!</v>
      </c>
      <c r="AY70" s="35" t="e">
        <f t="shared" si="27"/>
        <v>#VALUE!</v>
      </c>
      <c r="BA70" s="30">
        <f t="shared" si="35"/>
        <v>27.214492567090538</v>
      </c>
      <c r="BB70" s="30">
        <f t="shared" si="35"/>
        <v>52.93448221392925</v>
      </c>
      <c r="BD70" s="81">
        <f t="shared" si="29"/>
        <v>18.972522583572726</v>
      </c>
    </row>
    <row r="71" spans="6:56" x14ac:dyDescent="0.3">
      <c r="F71" s="3">
        <v>57</v>
      </c>
      <c r="G71" s="29">
        <f t="shared" si="9"/>
        <v>80.404930840289424</v>
      </c>
      <c r="H71" s="29">
        <f t="shared" si="40"/>
        <v>78.649387930891862</v>
      </c>
      <c r="I71" s="29">
        <f t="shared" si="40"/>
        <v>85.768762111085735</v>
      </c>
      <c r="J71" s="29">
        <f t="shared" si="40"/>
        <v>80.453249906041179</v>
      </c>
      <c r="K71" s="29">
        <f t="shared" si="40"/>
        <v>27.804696837173282</v>
      </c>
      <c r="L71" s="30"/>
      <c r="M71" s="29">
        <f t="shared" si="40"/>
        <v>30.56994965176451</v>
      </c>
      <c r="N71" s="31">
        <f t="shared" si="32"/>
        <v>18.27116466653364</v>
      </c>
      <c r="O71" s="31">
        <f>IF(Settings!$I$6&gt;69, 0.2*(N71), 0)</f>
        <v>3.6542329333067283</v>
      </c>
      <c r="P71" s="32">
        <f t="shared" si="33"/>
        <v>57.579609450538349</v>
      </c>
      <c r="Q71" s="32">
        <f t="shared" si="33"/>
        <v>34.562033913510525</v>
      </c>
      <c r="R71" s="32">
        <f t="shared" si="33"/>
        <v>53.454393834259321</v>
      </c>
      <c r="S71" s="33" t="e">
        <f t="shared" si="30"/>
        <v>#VALUE!</v>
      </c>
      <c r="T71" s="33" t="e">
        <f t="shared" si="31"/>
        <v>#VALUE!</v>
      </c>
      <c r="U71" s="34" t="e">
        <f t="shared" si="12"/>
        <v>#VALUE!</v>
      </c>
      <c r="V71" s="34" t="e">
        <f t="shared" si="13"/>
        <v>#VALUE!</v>
      </c>
      <c r="W71" s="35" t="e">
        <f t="shared" si="14"/>
        <v>#VALUE!</v>
      </c>
      <c r="X71" s="35" t="e">
        <f t="shared" si="15"/>
        <v>#VALUE!</v>
      </c>
      <c r="Z71" s="30">
        <f t="shared" si="34"/>
        <v>29.068231262413228</v>
      </c>
      <c r="AA71" s="30">
        <f t="shared" si="34"/>
        <v>56.46948214181085</v>
      </c>
      <c r="AC71" s="3">
        <v>57</v>
      </c>
      <c r="AD71"/>
      <c r="AE71" s="52">
        <f t="shared" si="39"/>
        <v>43.421351511912064</v>
      </c>
      <c r="AG71" s="3">
        <f t="shared" si="18"/>
        <v>43.421351511912064</v>
      </c>
      <c r="AH71" s="29">
        <f t="shared" si="36"/>
        <v>68.217314147692463</v>
      </c>
      <c r="AI71" s="29">
        <f t="shared" si="36"/>
        <v>65.265383380183621</v>
      </c>
      <c r="AJ71" s="29">
        <f t="shared" si="36"/>
        <v>68.643879356480923</v>
      </c>
      <c r="AK71" s="29">
        <f t="shared" si="36"/>
        <v>67.175191856468402</v>
      </c>
      <c r="AL71" s="29">
        <f t="shared" si="36"/>
        <v>24.591268093881496</v>
      </c>
      <c r="AM71" s="30"/>
      <c r="AN71" s="29">
        <f t="shared" si="37"/>
        <v>24.245640981676917</v>
      </c>
      <c r="AO71" s="31">
        <f t="shared" si="37"/>
        <v>14.499946389088938</v>
      </c>
      <c r="AP71" s="31">
        <f>IF(Settings!$I$6&gt;69, 0.2*(AO71), 0)</f>
        <v>2.899989277817788</v>
      </c>
      <c r="AQ71" s="32">
        <f t="shared" si="38"/>
        <v>49.340892079873413</v>
      </c>
      <c r="AR71" s="32">
        <f t="shared" si="38"/>
        <v>30.386969721359623</v>
      </c>
      <c r="AS71" s="32">
        <f t="shared" si="38"/>
        <v>50.332312071703647</v>
      </c>
      <c r="AT71" s="33" t="e">
        <f t="shared" si="22"/>
        <v>#VALUE!</v>
      </c>
      <c r="AU71" s="33" t="e">
        <f t="shared" si="23"/>
        <v>#VALUE!</v>
      </c>
      <c r="AV71" s="34" t="e">
        <f t="shared" si="24"/>
        <v>#VALUE!</v>
      </c>
      <c r="AW71" s="34" t="e">
        <f t="shared" si="25"/>
        <v>#VALUE!</v>
      </c>
      <c r="AX71" s="35" t="e">
        <f t="shared" si="26"/>
        <v>#VALUE!</v>
      </c>
      <c r="AY71" s="35" t="e">
        <f t="shared" si="27"/>
        <v>#VALUE!</v>
      </c>
      <c r="BA71" s="30">
        <f t="shared" si="35"/>
        <v>27.295439205222376</v>
      </c>
      <c r="BB71" s="30">
        <f t="shared" si="35"/>
        <v>53.066925316491748</v>
      </c>
      <c r="BD71" s="81">
        <f t="shared" si="29"/>
        <v>19.276954081907917</v>
      </c>
    </row>
    <row r="72" spans="6:56" x14ac:dyDescent="0.3">
      <c r="F72" s="3">
        <v>58</v>
      </c>
      <c r="G72" s="29">
        <f t="shared" si="9"/>
        <v>80.983331949210466</v>
      </c>
      <c r="H72" s="29">
        <f t="shared" si="40"/>
        <v>79.473010625878388</v>
      </c>
      <c r="I72" s="29">
        <f t="shared" si="40"/>
        <v>86.738750305258392</v>
      </c>
      <c r="J72" s="29">
        <f t="shared" si="40"/>
        <v>81.262591685645532</v>
      </c>
      <c r="K72" s="29">
        <f t="shared" si="40"/>
        <v>27.948592273405637</v>
      </c>
      <c r="L72" s="30"/>
      <c r="M72" s="29">
        <f t="shared" si="40"/>
        <v>30.962906900256108</v>
      </c>
      <c r="N72" s="31">
        <f t="shared" si="32"/>
        <v>18.515347421516299</v>
      </c>
      <c r="O72" s="31">
        <f>IF(Settings!$I$6&gt;69, 0.2*(N72), 0)</f>
        <v>3.7030694843032599</v>
      </c>
      <c r="P72" s="32">
        <f t="shared" si="33"/>
        <v>58.073975892110354</v>
      </c>
      <c r="Q72" s="32">
        <f t="shared" si="33"/>
        <v>34.7883421052043</v>
      </c>
      <c r="R72" s="32">
        <f t="shared" si="33"/>
        <v>53.576250024209195</v>
      </c>
      <c r="S72" s="33" t="e">
        <f t="shared" si="30"/>
        <v>#VALUE!</v>
      </c>
      <c r="T72" s="33" t="e">
        <f t="shared" si="31"/>
        <v>#VALUE!</v>
      </c>
      <c r="U72" s="34" t="e">
        <f t="shared" si="12"/>
        <v>#VALUE!</v>
      </c>
      <c r="V72" s="34" t="e">
        <f t="shared" si="13"/>
        <v>#VALUE!</v>
      </c>
      <c r="W72" s="35" t="e">
        <f t="shared" si="14"/>
        <v>#VALUE!</v>
      </c>
      <c r="X72" s="35" t="e">
        <f t="shared" si="15"/>
        <v>#VALUE!</v>
      </c>
      <c r="Z72" s="30">
        <f t="shared" si="34"/>
        <v>29.139174591104211</v>
      </c>
      <c r="AA72" s="30">
        <f t="shared" si="34"/>
        <v>56.640659878684033</v>
      </c>
      <c r="AC72" s="3">
        <v>58</v>
      </c>
      <c r="AD72"/>
      <c r="AE72" s="52">
        <f t="shared" si="39"/>
        <v>43.772189209830003</v>
      </c>
      <c r="AG72" s="3">
        <f t="shared" si="18"/>
        <v>43.772189209830003</v>
      </c>
      <c r="AH72" s="29">
        <f t="shared" si="36"/>
        <v>68.657354082565206</v>
      </c>
      <c r="AI72" s="29">
        <f t="shared" si="36"/>
        <v>65.666971949485301</v>
      </c>
      <c r="AJ72" s="29">
        <f t="shared" si="36"/>
        <v>69.187079674285556</v>
      </c>
      <c r="AK72" s="29">
        <f t="shared" si="36"/>
        <v>67.576738003607389</v>
      </c>
      <c r="AL72" s="29">
        <f t="shared" si="36"/>
        <v>24.712576038980785</v>
      </c>
      <c r="AM72" s="30"/>
      <c r="AN72" s="29">
        <f t="shared" si="37"/>
        <v>24.433017814540126</v>
      </c>
      <c r="AO72" s="31">
        <f t="shared" si="37"/>
        <v>14.6082817758539</v>
      </c>
      <c r="AP72" s="31">
        <f>IF(Settings!$I$6&gt;69, 0.2*(AO72), 0)</f>
        <v>2.9216563551707804</v>
      </c>
      <c r="AQ72" s="32">
        <f t="shared" si="38"/>
        <v>49.593719556903778</v>
      </c>
      <c r="AR72" s="32">
        <f t="shared" si="38"/>
        <v>30.525340552696257</v>
      </c>
      <c r="AS72" s="32">
        <f t="shared" si="38"/>
        <v>50.462173105907404</v>
      </c>
      <c r="AT72" s="33" t="e">
        <f t="shared" si="22"/>
        <v>#VALUE!</v>
      </c>
      <c r="AU72" s="33" t="e">
        <f t="shared" si="23"/>
        <v>#VALUE!</v>
      </c>
      <c r="AV72" s="34" t="e">
        <f t="shared" si="24"/>
        <v>#VALUE!</v>
      </c>
      <c r="AW72" s="34" t="e">
        <f t="shared" si="25"/>
        <v>#VALUE!</v>
      </c>
      <c r="AX72" s="35" t="e">
        <f t="shared" si="26"/>
        <v>#VALUE!</v>
      </c>
      <c r="AY72" s="35" t="e">
        <f t="shared" si="27"/>
        <v>#VALUE!</v>
      </c>
      <c r="BA72" s="30">
        <f t="shared" si="35"/>
        <v>27.368012435171398</v>
      </c>
      <c r="BB72" s="30">
        <f t="shared" si="35"/>
        <v>53.186766945753163</v>
      </c>
      <c r="BD72" s="81">
        <f t="shared" si="29"/>
        <v>19.559681710452438</v>
      </c>
    </row>
    <row r="73" spans="6:56" x14ac:dyDescent="0.3">
      <c r="F73" s="3">
        <v>59</v>
      </c>
      <c r="G73" s="29">
        <f t="shared" si="9"/>
        <v>81.528319604461899</v>
      </c>
      <c r="H73" s="29">
        <f t="shared" si="40"/>
        <v>80.276468810496112</v>
      </c>
      <c r="I73" s="29">
        <f t="shared" si="40"/>
        <v>87.673430858524085</v>
      </c>
      <c r="J73" s="29">
        <f t="shared" si="40"/>
        <v>82.051144107938711</v>
      </c>
      <c r="K73" s="29">
        <f t="shared" si="40"/>
        <v>28.083302445143669</v>
      </c>
      <c r="L73" s="30"/>
      <c r="M73" s="29">
        <f t="shared" si="40"/>
        <v>31.346457442791795</v>
      </c>
      <c r="N73" s="31">
        <f t="shared" si="32"/>
        <v>18.755102583538871</v>
      </c>
      <c r="O73" s="31">
        <f>IF(Settings!$I$6&gt;69, 0.2*(N73), 0)</f>
        <v>3.7510205167077744</v>
      </c>
      <c r="P73" s="32">
        <f t="shared" si="33"/>
        <v>58.55480637764299</v>
      </c>
      <c r="Q73" s="32">
        <f t="shared" si="33"/>
        <v>35.005521267640745</v>
      </c>
      <c r="R73" s="32">
        <f t="shared" si="33"/>
        <v>53.68858039250663</v>
      </c>
      <c r="S73" s="33" t="e">
        <f t="shared" si="30"/>
        <v>#VALUE!</v>
      </c>
      <c r="T73" s="33" t="e">
        <f t="shared" si="31"/>
        <v>#VALUE!</v>
      </c>
      <c r="U73" s="34" t="e">
        <f t="shared" si="12"/>
        <v>#VALUE!</v>
      </c>
      <c r="V73" s="34" t="e">
        <f t="shared" si="13"/>
        <v>#VALUE!</v>
      </c>
      <c r="W73" s="35" t="e">
        <f t="shared" si="14"/>
        <v>#VALUE!</v>
      </c>
      <c r="X73" s="35" t="e">
        <f t="shared" si="15"/>
        <v>#VALUE!</v>
      </c>
      <c r="Z73" s="30">
        <f t="shared" si="34"/>
        <v>29.204765909948989</v>
      </c>
      <c r="AA73" s="30">
        <f t="shared" si="34"/>
        <v>56.803538034935343</v>
      </c>
      <c r="AC73" s="3">
        <v>59</v>
      </c>
      <c r="AD73"/>
      <c r="AE73" s="52">
        <f t="shared" si="39"/>
        <v>44.095470792826781</v>
      </c>
      <c r="AG73" s="3">
        <f t="shared" si="18"/>
        <v>44.095470792826781</v>
      </c>
      <c r="AH73" s="29">
        <f t="shared" si="36"/>
        <v>69.055946113210794</v>
      </c>
      <c r="AI73" s="29">
        <f t="shared" si="36"/>
        <v>66.034233467060758</v>
      </c>
      <c r="AJ73" s="29">
        <f t="shared" si="36"/>
        <v>69.68265395637566</v>
      </c>
      <c r="AK73" s="29">
        <f t="shared" si="36"/>
        <v>67.943804112811975</v>
      </c>
      <c r="AL73" s="29">
        <f t="shared" si="36"/>
        <v>24.822143405672158</v>
      </c>
      <c r="AM73" s="30"/>
      <c r="AN73" s="29">
        <f t="shared" si="37"/>
        <v>24.604540221565692</v>
      </c>
      <c r="AO73" s="31">
        <f t="shared" si="37"/>
        <v>14.707594875442744</v>
      </c>
      <c r="AP73" s="31">
        <f>IF(Settings!$I$6&gt;69, 0.2*(AO73), 0)</f>
        <v>2.9415189750885489</v>
      </c>
      <c r="AQ73" s="32">
        <f t="shared" si="38"/>
        <v>49.82462808096502</v>
      </c>
      <c r="AR73" s="32">
        <f t="shared" si="38"/>
        <v>30.651198638766694</v>
      </c>
      <c r="AS73" s="32">
        <f t="shared" si="38"/>
        <v>50.578731938119709</v>
      </c>
      <c r="AT73" s="33" t="e">
        <f t="shared" si="22"/>
        <v>#VALUE!</v>
      </c>
      <c r="AU73" s="33" t="e">
        <f t="shared" si="23"/>
        <v>#VALUE!</v>
      </c>
      <c r="AV73" s="34" t="e">
        <f t="shared" si="24"/>
        <v>#VALUE!</v>
      </c>
      <c r="AW73" s="34" t="e">
        <f t="shared" si="25"/>
        <v>#VALUE!</v>
      </c>
      <c r="AX73" s="35" t="e">
        <f t="shared" si="26"/>
        <v>#VALUE!</v>
      </c>
      <c r="AY73" s="35" t="e">
        <f t="shared" si="27"/>
        <v>#VALUE!</v>
      </c>
      <c r="BA73" s="30">
        <f t="shared" si="35"/>
        <v>27.433215380514255</v>
      </c>
      <c r="BB73" s="30">
        <f t="shared" si="35"/>
        <v>53.295361074072758</v>
      </c>
      <c r="BD73" s="81">
        <f t="shared" si="29"/>
        <v>19.822077046591239</v>
      </c>
    </row>
    <row r="74" spans="6:56" x14ac:dyDescent="0.3">
      <c r="F74" s="3">
        <v>60</v>
      </c>
      <c r="G74" s="29">
        <f t="shared" si="9"/>
        <v>82.041646115501933</v>
      </c>
      <c r="H74" s="29">
        <f t="shared" si="40"/>
        <v>81.060164411223042</v>
      </c>
      <c r="I74" s="29">
        <f t="shared" si="40"/>
        <v>88.573780168936452</v>
      </c>
      <c r="J74" s="29">
        <f t="shared" si="40"/>
        <v>82.819352778384072</v>
      </c>
      <c r="K74" s="29">
        <f t="shared" si="40"/>
        <v>28.20938140633632</v>
      </c>
      <c r="L74" s="30"/>
      <c r="M74" s="29">
        <f t="shared" si="40"/>
        <v>31.720741972920646</v>
      </c>
      <c r="N74" s="31">
        <f t="shared" si="32"/>
        <v>18.990474946323772</v>
      </c>
      <c r="O74" s="31">
        <f>IF(Settings!$I$6&gt;69, 0.2*(N74), 0)</f>
        <v>3.7980949892647544</v>
      </c>
      <c r="P74" s="32">
        <f t="shared" si="33"/>
        <v>59.022439444958316</v>
      </c>
      <c r="Q74" s="32">
        <f t="shared" si="33"/>
        <v>35.213914298223841</v>
      </c>
      <c r="R74" s="32">
        <f t="shared" si="33"/>
        <v>53.792117125801582</v>
      </c>
      <c r="S74" s="33" t="e">
        <f t="shared" si="30"/>
        <v>#VALUE!</v>
      </c>
      <c r="T74" s="33" t="e">
        <f t="shared" si="31"/>
        <v>#VALUE!</v>
      </c>
      <c r="U74" s="34" t="e">
        <f t="shared" si="12"/>
        <v>#VALUE!</v>
      </c>
      <c r="V74" s="34" t="e">
        <f t="shared" si="13"/>
        <v>#VALUE!</v>
      </c>
      <c r="W74" s="35" t="e">
        <f t="shared" si="14"/>
        <v>#VALUE!</v>
      </c>
      <c r="X74" s="35" t="e">
        <f t="shared" si="15"/>
        <v>#VALUE!</v>
      </c>
      <c r="Z74" s="30">
        <f t="shared" si="34"/>
        <v>29.265401630161296</v>
      </c>
      <c r="AA74" s="30">
        <f t="shared" si="34"/>
        <v>56.958519017091213</v>
      </c>
      <c r="AC74" s="3">
        <v>60</v>
      </c>
      <c r="AD74"/>
      <c r="AE74" s="52">
        <f t="shared" si="39"/>
        <v>44.39336062201312</v>
      </c>
      <c r="AG74" s="3">
        <f t="shared" si="18"/>
        <v>44.39336062201312</v>
      </c>
      <c r="AH74" s="29">
        <f t="shared" si="36"/>
        <v>69.417445388651444</v>
      </c>
      <c r="AI74" s="29">
        <f t="shared" si="36"/>
        <v>66.370293762264225</v>
      </c>
      <c r="AJ74" s="29">
        <f t="shared" si="36"/>
        <v>70.135097061750827</v>
      </c>
      <c r="AK74" s="29">
        <f t="shared" si="36"/>
        <v>68.279553680796255</v>
      </c>
      <c r="AL74" s="29">
        <f t="shared" si="36"/>
        <v>24.921254532025191</v>
      </c>
      <c r="AM74" s="30"/>
      <c r="AN74" s="29">
        <f t="shared" si="37"/>
        <v>24.761624125201795</v>
      </c>
      <c r="AO74" s="31">
        <f t="shared" si="37"/>
        <v>14.798671323235055</v>
      </c>
      <c r="AP74" s="31">
        <f>IF(Settings!$I$6&gt;69, 0.2*(AO74), 0)</f>
        <v>2.9597342646470111</v>
      </c>
      <c r="AQ74" s="32">
        <f t="shared" si="38"/>
        <v>50.035662292951812</v>
      </c>
      <c r="AR74" s="32">
        <f t="shared" si="38"/>
        <v>30.765789190990624</v>
      </c>
      <c r="AS74" s="32">
        <f t="shared" si="38"/>
        <v>50.683562866706311</v>
      </c>
      <c r="AT74" s="33" t="e">
        <f t="shared" si="22"/>
        <v>#VALUE!</v>
      </c>
      <c r="AU74" s="33" t="e">
        <f t="shared" si="23"/>
        <v>#VALUE!</v>
      </c>
      <c r="AV74" s="34" t="e">
        <f t="shared" si="24"/>
        <v>#VALUE!</v>
      </c>
      <c r="AW74" s="34" t="e">
        <f t="shared" si="25"/>
        <v>#VALUE!</v>
      </c>
      <c r="AX74" s="35" t="e">
        <f t="shared" si="26"/>
        <v>#VALUE!</v>
      </c>
      <c r="AY74" s="35" t="e">
        <f t="shared" si="27"/>
        <v>#VALUE!</v>
      </c>
      <c r="BA74" s="30">
        <f t="shared" si="35"/>
        <v>27.491910652171974</v>
      </c>
      <c r="BB74" s="30">
        <f t="shared" si="35"/>
        <v>53.393892900417427</v>
      </c>
      <c r="BD74" s="81">
        <f t="shared" si="29"/>
        <v>20.065454213751238</v>
      </c>
    </row>
    <row r="75" spans="6:56" x14ac:dyDescent="0.3">
      <c r="F75" s="3">
        <v>61</v>
      </c>
      <c r="G75" s="29">
        <f t="shared" si="9"/>
        <v>82.524994275316942</v>
      </c>
      <c r="H75" s="29">
        <f t="shared" si="40"/>
        <v>81.824497666453624</v>
      </c>
      <c r="I75" s="29">
        <f t="shared" si="40"/>
        <v>89.440776770719566</v>
      </c>
      <c r="J75" s="29">
        <f t="shared" si="40"/>
        <v>83.567659965779782</v>
      </c>
      <c r="K75" s="29">
        <f t="shared" si="40"/>
        <v>28.327354084663099</v>
      </c>
      <c r="L75" s="30"/>
      <c r="M75" s="29">
        <f t="shared" si="40"/>
        <v>32.085905353807171</v>
      </c>
      <c r="N75" s="31">
        <f t="shared" si="32"/>
        <v>19.221511127786208</v>
      </c>
      <c r="O75" s="31">
        <f>IF(Settings!$I$6&gt;69, 0.2*(N75), 0)</f>
        <v>3.8443022255572417</v>
      </c>
      <c r="P75" s="32">
        <f t="shared" si="33"/>
        <v>59.477207414035448</v>
      </c>
      <c r="Q75" s="32">
        <f t="shared" si="33"/>
        <v>35.413853525543296</v>
      </c>
      <c r="R75" s="32">
        <f t="shared" si="33"/>
        <v>53.887538055582397</v>
      </c>
      <c r="S75" s="33" t="e">
        <f t="shared" si="30"/>
        <v>#VALUE!</v>
      </c>
      <c r="T75" s="33" t="e">
        <f t="shared" si="31"/>
        <v>#VALUE!</v>
      </c>
      <c r="U75" s="34" t="e">
        <f t="shared" si="12"/>
        <v>#VALUE!</v>
      </c>
      <c r="V75" s="34" t="e">
        <f t="shared" si="13"/>
        <v>#VALUE!</v>
      </c>
      <c r="W75" s="35" t="e">
        <f t="shared" si="14"/>
        <v>#VALUE!</v>
      </c>
      <c r="X75" s="35" t="e">
        <f t="shared" si="15"/>
        <v>#VALUE!</v>
      </c>
      <c r="Z75" s="30">
        <f t="shared" si="34"/>
        <v>29.321449899746366</v>
      </c>
      <c r="AA75" s="30">
        <f t="shared" si="34"/>
        <v>57.105985720931706</v>
      </c>
      <c r="AC75" s="3">
        <v>61</v>
      </c>
      <c r="AD75"/>
      <c r="AE75" s="52">
        <f t="shared" si="39"/>
        <v>44.667853061421738</v>
      </c>
      <c r="AG75" s="3">
        <f t="shared" si="18"/>
        <v>44.667853061421738</v>
      </c>
      <c r="AH75" s="29">
        <f t="shared" si="36"/>
        <v>69.745686584253491</v>
      </c>
      <c r="AI75" s="29">
        <f t="shared" si="36"/>
        <v>66.677966394682556</v>
      </c>
      <c r="AJ75" s="29">
        <f t="shared" si="36"/>
        <v>70.548436771231579</v>
      </c>
      <c r="AK75" s="29">
        <f t="shared" si="36"/>
        <v>68.586830645261855</v>
      </c>
      <c r="AL75" s="29">
        <f t="shared" si="36"/>
        <v>25.011032014213125</v>
      </c>
      <c r="AM75" s="30"/>
      <c r="AN75" s="29">
        <f t="shared" si="37"/>
        <v>24.905548850950066</v>
      </c>
      <c r="AO75" s="31">
        <f t="shared" si="37"/>
        <v>14.882223581688976</v>
      </c>
      <c r="AP75" s="31">
        <f>IF(Settings!$I$6&gt;69, 0.2*(AO75), 0)</f>
        <v>2.9764447163377952</v>
      </c>
      <c r="AQ75" s="32">
        <f t="shared" si="38"/>
        <v>50.228654868558742</v>
      </c>
      <c r="AR75" s="32">
        <f t="shared" si="38"/>
        <v>30.870216889622153</v>
      </c>
      <c r="AS75" s="32">
        <f t="shared" si="38"/>
        <v>50.778022399752906</v>
      </c>
      <c r="AT75" s="33" t="e">
        <f t="shared" si="22"/>
        <v>#VALUE!</v>
      </c>
      <c r="AU75" s="33" t="e">
        <f t="shared" si="23"/>
        <v>#VALUE!</v>
      </c>
      <c r="AV75" s="34" t="e">
        <f t="shared" si="24"/>
        <v>#VALUE!</v>
      </c>
      <c r="AW75" s="34" t="e">
        <f t="shared" si="25"/>
        <v>#VALUE!</v>
      </c>
      <c r="AX75" s="35" t="e">
        <f t="shared" si="26"/>
        <v>#VALUE!</v>
      </c>
      <c r="AY75" s="35" t="e">
        <f t="shared" si="27"/>
        <v>#VALUE!</v>
      </c>
      <c r="BA75" s="30">
        <f t="shared" si="35"/>
        <v>27.544842959761031</v>
      </c>
      <c r="BB75" s="30">
        <f t="shared" si="35"/>
        <v>53.483403274346095</v>
      </c>
      <c r="BD75" s="81">
        <f t="shared" si="29"/>
        <v>20.29106680664378</v>
      </c>
    </row>
    <row r="76" spans="6:56" x14ac:dyDescent="0.3">
      <c r="F76" s="3">
        <v>62</v>
      </c>
      <c r="G76" s="29">
        <f t="shared" si="9"/>
        <v>82.979977081384192</v>
      </c>
      <c r="H76" s="29">
        <f t="shared" si="40"/>
        <v>82.569866580277989</v>
      </c>
      <c r="I76" s="29">
        <f t="shared" si="40"/>
        <v>90.275397804381242</v>
      </c>
      <c r="J76" s="29">
        <f t="shared" si="40"/>
        <v>84.296504086672201</v>
      </c>
      <c r="K76" s="29">
        <f t="shared" si="40"/>
        <v>28.437717215719985</v>
      </c>
      <c r="L76" s="30"/>
      <c r="M76" s="29">
        <f t="shared" si="40"/>
        <v>32.442095996130483</v>
      </c>
      <c r="N76" s="31">
        <f t="shared" si="32"/>
        <v>19.448259376277004</v>
      </c>
      <c r="O76" s="31">
        <f>IF(Settings!$I$6&gt;69, 0.2*(N76), 0)</f>
        <v>3.8896518752554012</v>
      </c>
      <c r="P76" s="32">
        <f t="shared" si="33"/>
        <v>59.919436320034549</v>
      </c>
      <c r="Q76" s="32">
        <f t="shared" si="33"/>
        <v>35.605660806879897</v>
      </c>
      <c r="R76" s="32">
        <f t="shared" si="33"/>
        <v>53.975470392812746</v>
      </c>
      <c r="S76" s="33" t="e">
        <f t="shared" si="30"/>
        <v>#VALUE!</v>
      </c>
      <c r="T76" s="33" t="e">
        <f t="shared" si="31"/>
        <v>#VALUE!</v>
      </c>
      <c r="U76" s="34" t="e">
        <f t="shared" si="12"/>
        <v>#VALUE!</v>
      </c>
      <c r="V76" s="34" t="e">
        <f t="shared" si="13"/>
        <v>#VALUE!</v>
      </c>
      <c r="W76" s="35" t="e">
        <f t="shared" si="14"/>
        <v>#VALUE!</v>
      </c>
      <c r="X76" s="35" t="e">
        <f t="shared" si="15"/>
        <v>#VALUE!</v>
      </c>
      <c r="Z76" s="30">
        <f t="shared" si="34"/>
        <v>29.373252452060868</v>
      </c>
      <c r="AA76" s="30">
        <f t="shared" si="34"/>
        <v>57.246302477472263</v>
      </c>
      <c r="AC76" s="3">
        <v>62</v>
      </c>
      <c r="AD76"/>
      <c r="AE76" s="52">
        <f t="shared" si="39"/>
        <v>44.920785830218492</v>
      </c>
      <c r="AG76" s="3">
        <f t="shared" si="18"/>
        <v>44.920785830218492</v>
      </c>
      <c r="AH76" s="29">
        <f t="shared" si="36"/>
        <v>70.044054163092369</v>
      </c>
      <c r="AI76" s="29">
        <f t="shared" si="36"/>
        <v>66.959787632248492</v>
      </c>
      <c r="AJ76" s="29">
        <f t="shared" si="36"/>
        <v>70.92628744114505</v>
      </c>
      <c r="AK76" s="29">
        <f t="shared" si="36"/>
        <v>68.868195692109694</v>
      </c>
      <c r="AL76" s="29">
        <f t="shared" si="36"/>
        <v>25.092459950614327</v>
      </c>
      <c r="AM76" s="30"/>
      <c r="AN76" s="29">
        <f t="shared" si="37"/>
        <v>25.037471558675783</v>
      </c>
      <c r="AO76" s="31">
        <f t="shared" si="37"/>
        <v>14.95889836918516</v>
      </c>
      <c r="AP76" s="31">
        <f>IF(Settings!$I$6&gt;69, 0.2*(AO76), 0)</f>
        <v>2.9917796738370321</v>
      </c>
      <c r="AQ76" s="32">
        <f t="shared" si="38"/>
        <v>50.405251489304007</v>
      </c>
      <c r="AR76" s="32">
        <f t="shared" si="38"/>
        <v>30.965464056483427</v>
      </c>
      <c r="AS76" s="32">
        <f t="shared" si="38"/>
        <v>50.863283918783836</v>
      </c>
      <c r="AT76" s="33" t="e">
        <f t="shared" si="22"/>
        <v>#VALUE!</v>
      </c>
      <c r="AU76" s="33" t="e">
        <f t="shared" si="23"/>
        <v>#VALUE!</v>
      </c>
      <c r="AV76" s="34" t="e">
        <f t="shared" si="24"/>
        <v>#VALUE!</v>
      </c>
      <c r="AW76" s="34" t="e">
        <f t="shared" si="25"/>
        <v>#VALUE!</v>
      </c>
      <c r="AX76" s="35" t="e">
        <f t="shared" si="26"/>
        <v>#VALUE!</v>
      </c>
      <c r="AY76" s="35" t="e">
        <f t="shared" si="27"/>
        <v>#VALUE!</v>
      </c>
      <c r="BA76" s="30">
        <f t="shared" si="35"/>
        <v>27.59265765949759</v>
      </c>
      <c r="BB76" s="30">
        <f t="shared" si="35"/>
        <v>53.564809100241256</v>
      </c>
      <c r="BD76" s="81">
        <f t="shared" si="29"/>
        <v>20.500106203089718</v>
      </c>
    </row>
    <row r="77" spans="6:56" x14ac:dyDescent="0.3">
      <c r="F77" s="3">
        <v>63</v>
      </c>
      <c r="G77" s="29">
        <f t="shared" si="9"/>
        <v>83.408137988696708</v>
      </c>
      <c r="H77" s="29">
        <f t="shared" si="40"/>
        <v>83.296666431068644</v>
      </c>
      <c r="I77" s="29">
        <f t="shared" si="40"/>
        <v>91.078615888844112</v>
      </c>
      <c r="J77" s="29">
        <f t="shared" si="40"/>
        <v>85.006319246409504</v>
      </c>
      <c r="K77" s="29">
        <f t="shared" si="40"/>
        <v>28.540940340972316</v>
      </c>
      <c r="L77" s="30"/>
      <c r="M77" s="29">
        <f t="shared" si="40"/>
        <v>32.789465284072904</v>
      </c>
      <c r="N77" s="31">
        <f t="shared" si="32"/>
        <v>19.670769390107765</v>
      </c>
      <c r="O77" s="31">
        <f>IF(Settings!$I$6&gt;69, 0.2*(N77), 0)</f>
        <v>3.934153878021553</v>
      </c>
      <c r="P77" s="32">
        <f t="shared" si="33"/>
        <v>60.349445866339124</v>
      </c>
      <c r="Q77" s="32">
        <f t="shared" si="33"/>
        <v>35.789647652561158</v>
      </c>
      <c r="R77" s="32">
        <f t="shared" si="33"/>
        <v>54.056494254348451</v>
      </c>
      <c r="S77" s="33" t="e">
        <f t="shared" si="30"/>
        <v>#VALUE!</v>
      </c>
      <c r="T77" s="33" t="e">
        <f t="shared" si="31"/>
        <v>#VALUE!</v>
      </c>
      <c r="U77" s="34" t="e">
        <f t="shared" si="12"/>
        <v>#VALUE!</v>
      </c>
      <c r="V77" s="34" t="e">
        <f t="shared" si="13"/>
        <v>#VALUE!</v>
      </c>
      <c r="W77" s="35" t="e">
        <f t="shared" si="14"/>
        <v>#VALUE!</v>
      </c>
      <c r="X77" s="35" t="e">
        <f t="shared" si="15"/>
        <v>#VALUE!</v>
      </c>
      <c r="Z77" s="30">
        <f t="shared" si="34"/>
        <v>29.421126359579333</v>
      </c>
      <c r="AA77" s="30">
        <f t="shared" si="34"/>
        <v>57.379815953079309</v>
      </c>
      <c r="AC77" s="3">
        <v>63</v>
      </c>
      <c r="AD77"/>
      <c r="AE77" s="52">
        <f t="shared" si="39"/>
        <v>45.153852306180539</v>
      </c>
      <c r="AG77" s="3">
        <f t="shared" si="18"/>
        <v>45.153852306180539</v>
      </c>
      <c r="AH77" s="29">
        <f t="shared" si="36"/>
        <v>70.315542236980932</v>
      </c>
      <c r="AI77" s="29">
        <f t="shared" si="36"/>
        <v>67.218047035152267</v>
      </c>
      <c r="AJ77" s="29">
        <f t="shared" si="36"/>
        <v>71.271897024422572</v>
      </c>
      <c r="AK77" s="29">
        <f t="shared" si="36"/>
        <v>69.125957926670566</v>
      </c>
      <c r="AL77" s="29">
        <f t="shared" si="36"/>
        <v>25.166403477283207</v>
      </c>
      <c r="AM77" s="30"/>
      <c r="AN77" s="29">
        <f t="shared" si="37"/>
        <v>25.158440024129629</v>
      </c>
      <c r="AO77" s="31">
        <f t="shared" si="37"/>
        <v>15.029283266901992</v>
      </c>
      <c r="AP77" s="31">
        <f>IF(Settings!$I$6&gt;69, 0.2*(AO77), 0)</f>
        <v>3.0058566533803983</v>
      </c>
      <c r="AQ77" s="32">
        <f t="shared" si="38"/>
        <v>50.566932472801597</v>
      </c>
      <c r="AR77" s="32">
        <f t="shared" si="38"/>
        <v>31.05240617309429</v>
      </c>
      <c r="AS77" s="32">
        <f t="shared" si="38"/>
        <v>50.940366168803003</v>
      </c>
      <c r="AT77" s="33" t="e">
        <f t="shared" si="22"/>
        <v>#VALUE!</v>
      </c>
      <c r="AU77" s="33" t="e">
        <f t="shared" si="23"/>
        <v>#VALUE!</v>
      </c>
      <c r="AV77" s="34" t="e">
        <f t="shared" si="24"/>
        <v>#VALUE!</v>
      </c>
      <c r="AW77" s="34" t="e">
        <f t="shared" si="25"/>
        <v>#VALUE!</v>
      </c>
      <c r="AX77" s="35" t="e">
        <f t="shared" si="26"/>
        <v>#VALUE!</v>
      </c>
      <c r="AY77" s="35" t="e">
        <f t="shared" si="27"/>
        <v>#VALUE!</v>
      </c>
      <c r="BA77" s="30">
        <f t="shared" si="35"/>
        <v>27.635916034400985</v>
      </c>
      <c r="BB77" s="30">
        <f t="shared" si="35"/>
        <v>53.638920455781211</v>
      </c>
      <c r="BD77" s="81">
        <f t="shared" si="29"/>
        <v>20.693700980706055</v>
      </c>
    </row>
    <row r="78" spans="6:56" x14ac:dyDescent="0.3">
      <c r="F78" s="3">
        <v>64</v>
      </c>
      <c r="G78" s="29">
        <f t="shared" si="9"/>
        <v>83.810951607635914</v>
      </c>
      <c r="H78" s="29">
        <f t="shared" ref="H78:M78" si="41">H$4*(1-EXP(-H$5*$F78))^H$6</f>
        <v>84.00528933045085</v>
      </c>
      <c r="I78" s="29">
        <f t="shared" si="41"/>
        <v>91.851396362405822</v>
      </c>
      <c r="J78" s="29">
        <f t="shared" si="41"/>
        <v>85.697534832099407</v>
      </c>
      <c r="K78" s="29">
        <f t="shared" si="41"/>
        <v>28.637466849996066</v>
      </c>
      <c r="L78" s="30"/>
      <c r="M78" s="29">
        <f t="shared" si="41"/>
        <v>33.128167046213484</v>
      </c>
      <c r="N78" s="31">
        <f t="shared" si="32"/>
        <v>19.889092149472628</v>
      </c>
      <c r="O78" s="31">
        <f>IF(Settings!$I$6&gt;69, 0.2*(N78), 0)</f>
        <v>3.9778184298945258</v>
      </c>
      <c r="P78" s="32">
        <f t="shared" si="33"/>
        <v>60.767549395590954</v>
      </c>
      <c r="Q78" s="32">
        <f t="shared" si="33"/>
        <v>35.966115373252855</v>
      </c>
      <c r="R78" s="32">
        <f t="shared" si="33"/>
        <v>54.131145984381234</v>
      </c>
      <c r="S78" s="33" t="e">
        <f t="shared" si="30"/>
        <v>#VALUE!</v>
      </c>
      <c r="T78" s="33" t="e">
        <f t="shared" si="31"/>
        <v>#VALUE!</v>
      </c>
      <c r="U78" s="34" t="e">
        <f t="shared" si="12"/>
        <v>#VALUE!</v>
      </c>
      <c r="V78" s="34" t="e">
        <f t="shared" si="13"/>
        <v>#VALUE!</v>
      </c>
      <c r="W78" s="35" t="e">
        <f t="shared" si="14"/>
        <v>#VALUE!</v>
      </c>
      <c r="X78" s="35" t="e">
        <f t="shared" si="15"/>
        <v>#VALUE!</v>
      </c>
      <c r="Z78" s="30">
        <f t="shared" si="34"/>
        <v>29.465365693292995</v>
      </c>
      <c r="AA78" s="30">
        <f t="shared" si="34"/>
        <v>57.506856005943725</v>
      </c>
      <c r="AC78" s="3">
        <v>64</v>
      </c>
      <c r="AD78"/>
      <c r="AE78" s="52">
        <f t="shared" si="39"/>
        <v>45.368612862812959</v>
      </c>
      <c r="AG78" s="3">
        <f t="shared" si="18"/>
        <v>45.368612862812959</v>
      </c>
      <c r="AH78" s="29">
        <f t="shared" si="36"/>
        <v>70.562805647625936</v>
      </c>
      <c r="AI78" s="29">
        <f t="shared" si="36"/>
        <v>67.454814250459918</v>
      </c>
      <c r="AJ78" s="29">
        <f t="shared" si="36"/>
        <v>71.588188286135733</v>
      </c>
      <c r="AK78" s="29">
        <f t="shared" si="36"/>
        <v>69.362202558842284</v>
      </c>
      <c r="AL78" s="29">
        <f t="shared" si="36"/>
        <v>25.23362523170217</v>
      </c>
      <c r="AM78" s="30"/>
      <c r="AN78" s="29">
        <f t="shared" si="37"/>
        <v>25.269403964518705</v>
      </c>
      <c r="AO78" s="31">
        <f t="shared" si="37"/>
        <v>15.093912599529794</v>
      </c>
      <c r="AP78" s="31">
        <f>IF(Settings!$I$6&gt;69, 0.2*(AO78), 0)</f>
        <v>3.018782519905959</v>
      </c>
      <c r="AQ78" s="32">
        <f t="shared" si="38"/>
        <v>50.715031559390866</v>
      </c>
      <c r="AR78" s="32">
        <f t="shared" si="38"/>
        <v>31.131825170676105</v>
      </c>
      <c r="AS78" s="32">
        <f t="shared" si="38"/>
        <v>51.010156775243466</v>
      </c>
      <c r="AT78" s="33" t="e">
        <f t="shared" si="22"/>
        <v>#VALUE!</v>
      </c>
      <c r="AU78" s="33" t="e">
        <f t="shared" si="23"/>
        <v>#VALUE!</v>
      </c>
      <c r="AV78" s="34" t="e">
        <f t="shared" si="24"/>
        <v>#VALUE!</v>
      </c>
      <c r="AW78" s="34" t="e">
        <f t="shared" si="25"/>
        <v>#VALUE!</v>
      </c>
      <c r="AX78" s="35" t="e">
        <f t="shared" si="26"/>
        <v>#VALUE!</v>
      </c>
      <c r="AY78" s="35" t="e">
        <f t="shared" si="27"/>
        <v>#VALUE!</v>
      </c>
      <c r="BA78" s="30">
        <f t="shared" si="35"/>
        <v>27.675107935709615</v>
      </c>
      <c r="BB78" s="30">
        <f t="shared" si="35"/>
        <v>53.706455012699948</v>
      </c>
      <c r="BD78" s="81">
        <f t="shared" si="29"/>
        <v>20.872917204941388</v>
      </c>
    </row>
    <row r="79" spans="6:56" x14ac:dyDescent="0.3">
      <c r="F79" s="3">
        <v>65</v>
      </c>
      <c r="G79" s="29">
        <f t="shared" ref="G79:M84" si="42">G$4*(1-EXP(-G$5*$F79))^G$6</f>
        <v>84.189824769985293</v>
      </c>
      <c r="H79" s="29">
        <f t="shared" si="42"/>
        <v>84.696123828594096</v>
      </c>
      <c r="I79" s="29">
        <f t="shared" si="42"/>
        <v>92.594694861444225</v>
      </c>
      <c r="J79" s="29">
        <f t="shared" si="42"/>
        <v>86.370575153128414</v>
      </c>
      <c r="K79" s="29">
        <f t="shared" si="42"/>
        <v>28.727715050574531</v>
      </c>
      <c r="L79" s="30"/>
      <c r="M79" s="29">
        <f t="shared" si="42"/>
        <v>33.458357068340717</v>
      </c>
      <c r="N79" s="31">
        <f t="shared" si="32"/>
        <v>20.103279759945359</v>
      </c>
      <c r="O79" s="31">
        <f>IF(Settings!$I$6&gt;69, 0.2*(N79), 0)</f>
        <v>4.0206559519890721</v>
      </c>
      <c r="P79" s="32">
        <f t="shared" si="33"/>
        <v>61.17405387687964</v>
      </c>
      <c r="Q79" s="32">
        <f t="shared" si="33"/>
        <v>36.135355246693194</v>
      </c>
      <c r="R79" s="32">
        <f t="shared" si="33"/>
        <v>54.199921275875468</v>
      </c>
      <c r="S79" s="33" t="e">
        <f t="shared" si="30"/>
        <v>#VALUE!</v>
      </c>
      <c r="T79" s="33" t="e">
        <f t="shared" si="31"/>
        <v>#VALUE!</v>
      </c>
      <c r="U79" s="34" t="e">
        <f t="shared" ref="U79:U84" si="43">(U$7/100*$H79)+((100-U$7)/100*$N79)</f>
        <v>#VALUE!</v>
      </c>
      <c r="V79" s="34" t="e">
        <f t="shared" ref="V79:V84" si="44">(V$7/100*$H79)+((100-V$7)/100*$O79)</f>
        <v>#VALUE!</v>
      </c>
      <c r="W79" s="35" t="e">
        <f t="shared" ref="W79:W84" si="45">$W$7/100*(($W$4*(1-EXP(-$W$5*F79))^$W$6)) + ((100-$W$7)/100*N79)</f>
        <v>#VALUE!</v>
      </c>
      <c r="X79" s="35" t="e">
        <f t="shared" ref="X79:X84" si="46">$X$7/100*(($X$4*(1-EXP(-$X$5*F79))^$X$6)) + ((100-$X$7)/100*O79)</f>
        <v>#VALUE!</v>
      </c>
      <c r="Z79" s="30">
        <f t="shared" si="34"/>
        <v>29.5062430891197</v>
      </c>
      <c r="AA79" s="30">
        <f t="shared" si="34"/>
        <v>57.627736501027925</v>
      </c>
      <c r="AC79" s="3">
        <v>65</v>
      </c>
      <c r="AD79"/>
      <c r="AE79" s="52">
        <f t="shared" si="39"/>
        <v>45.566505316005475</v>
      </c>
      <c r="AG79" s="3">
        <f t="shared" ref="AG79:AG84" si="47">AE79</f>
        <v>45.566505316005475</v>
      </c>
      <c r="AH79" s="29">
        <f t="shared" si="36"/>
        <v>70.788203636097592</v>
      </c>
      <c r="AI79" s="29">
        <f t="shared" si="36"/>
        <v>67.671962534450216</v>
      </c>
      <c r="AJ79" s="29">
        <f t="shared" si="36"/>
        <v>71.877794951006351</v>
      </c>
      <c r="AK79" s="29">
        <f t="shared" si="36"/>
        <v>69.578815155475397</v>
      </c>
      <c r="AL79" s="29">
        <f t="shared" si="36"/>
        <v>25.294799267308591</v>
      </c>
      <c r="AM79" s="30"/>
      <c r="AN79" s="29">
        <f t="shared" si="37"/>
        <v>25.371225081381585</v>
      </c>
      <c r="AO79" s="31">
        <f t="shared" si="37"/>
        <v>15.153272674858027</v>
      </c>
      <c r="AP79" s="31">
        <f>IF(Settings!$I$6&gt;69, 0.2*(AO79), 0)</f>
        <v>3.0306545349716054</v>
      </c>
      <c r="AQ79" s="32">
        <f t="shared" si="38"/>
        <v>50.850752272147631</v>
      </c>
      <c r="AR79" s="32">
        <f t="shared" si="38"/>
        <v>31.204420845083767</v>
      </c>
      <c r="AS79" s="32">
        <f t="shared" si="38"/>
        <v>51.073431737921076</v>
      </c>
      <c r="AT79" s="33" t="e">
        <f t="shared" ref="AT79:AT84" si="48">AT$8*(AT$4*(1-EXP(-AT$5*AG79))^AT$6)</f>
        <v>#VALUE!</v>
      </c>
      <c r="AU79" s="33" t="e">
        <f t="shared" ref="AU79:AU84" si="49">AU$8*(AU$4*(1-EXP(-AU$5*AG79))^AU$6)</f>
        <v>#VALUE!</v>
      </c>
      <c r="AV79" s="34" t="e">
        <f t="shared" ref="AV79:AV84" si="50">(AV$7/100*$AI79)+((100-AV$7)/100*$AO79)</f>
        <v>#VALUE!</v>
      </c>
      <c r="AW79" s="34" t="e">
        <f t="shared" ref="AW79:AW84" si="51">(AW$7/100*$AI79)+((100-AW$7)/100*$AP79)</f>
        <v>#VALUE!</v>
      </c>
      <c r="AX79" s="35" t="e">
        <f t="shared" ref="AX79:AX84" si="52">$W$7/100*(($W$4*(1-EXP(-$W$5*AG79))^$W$6)) + ((100-$W$7)/100*AO79)</f>
        <v>#VALUE!</v>
      </c>
      <c r="AY79" s="35" t="e">
        <f t="shared" ref="AY79:AY84" si="53">$X$7/100*(($X$4*(1-EXP(-$X$5*AG79))^$X$6)) + ((100-$X$7)/100*AP79)</f>
        <v>#VALUE!</v>
      </c>
      <c r="BA79" s="30">
        <f t="shared" si="35"/>
        <v>27.710662284533456</v>
      </c>
      <c r="BB79" s="30">
        <f t="shared" si="35"/>
        <v>53.76805023315648</v>
      </c>
      <c r="BD79" s="81">
        <f t="shared" ref="BD79:BD84" si="54">$BE$4+$BE$5*AE79+$BE$6*AE79^2</f>
        <v>21.03875939543288</v>
      </c>
    </row>
    <row r="80" spans="6:56" x14ac:dyDescent="0.3">
      <c r="F80" s="3">
        <v>66</v>
      </c>
      <c r="G80" s="29">
        <f t="shared" si="42"/>
        <v>84.546097895871284</v>
      </c>
      <c r="H80" s="29">
        <f t="shared" si="42"/>
        <v>85.369554562090713</v>
      </c>
      <c r="I80" s="29">
        <f t="shared" si="42"/>
        <v>93.309455207822509</v>
      </c>
      <c r="J80" s="29">
        <f t="shared" si="42"/>
        <v>87.025859125258492</v>
      </c>
      <c r="K80" s="29">
        <f t="shared" si="42"/>
        <v>28.812079252878473</v>
      </c>
      <c r="L80" s="30"/>
      <c r="M80" s="29">
        <f t="shared" si="42"/>
        <v>33.780192645384957</v>
      </c>
      <c r="N80" s="31">
        <f t="shared" si="32"/>
        <v>20.313385306790323</v>
      </c>
      <c r="O80" s="31">
        <f>IF(Settings!$I$6&gt;69, 0.2*(N80), 0)</f>
        <v>4.0626770613580652</v>
      </c>
      <c r="P80" s="32">
        <f t="shared" si="33"/>
        <v>61.569259907418299</v>
      </c>
      <c r="Q80" s="32">
        <f t="shared" si="33"/>
        <v>36.297648700755566</v>
      </c>
      <c r="R80" s="32">
        <f t="shared" si="33"/>
        <v>54.263278098255654</v>
      </c>
      <c r="S80" s="33" t="e">
        <f t="shared" si="30"/>
        <v>#VALUE!</v>
      </c>
      <c r="T80" s="33" t="e">
        <f t="shared" si="31"/>
        <v>#VALUE!</v>
      </c>
      <c r="U80" s="34" t="e">
        <f t="shared" si="43"/>
        <v>#VALUE!</v>
      </c>
      <c r="V80" s="34" t="e">
        <f t="shared" si="44"/>
        <v>#VALUE!</v>
      </c>
      <c r="W80" s="35" t="e">
        <f t="shared" si="45"/>
        <v>#VALUE!</v>
      </c>
      <c r="X80" s="35" t="e">
        <f t="shared" si="46"/>
        <v>#VALUE!</v>
      </c>
      <c r="Z80" s="30">
        <f t="shared" si="34"/>
        <v>29.544011223443608</v>
      </c>
      <c r="AA80" s="30">
        <f t="shared" si="34"/>
        <v>57.742756085500218</v>
      </c>
      <c r="AC80" s="3">
        <v>66</v>
      </c>
      <c r="AD80"/>
      <c r="AE80" s="52">
        <f t="shared" si="39"/>
        <v>45.748854550169469</v>
      </c>
      <c r="AG80" s="3">
        <f t="shared" si="47"/>
        <v>45.748854550169469</v>
      </c>
      <c r="AH80" s="29">
        <f t="shared" si="36"/>
        <v>70.993837252140807</v>
      </c>
      <c r="AI80" s="29">
        <f t="shared" si="36"/>
        <v>67.871189444628328</v>
      </c>
      <c r="AJ80" s="29">
        <f t="shared" si="36"/>
        <v>72.143093434114547</v>
      </c>
      <c r="AK80" s="29">
        <f t="shared" si="36"/>
        <v>69.777502931368986</v>
      </c>
      <c r="AL80" s="29">
        <f t="shared" si="36"/>
        <v>25.350522847713137</v>
      </c>
      <c r="AM80" s="30"/>
      <c r="AN80" s="29">
        <f t="shared" si="37"/>
        <v>25.464685974491601</v>
      </c>
      <c r="AO80" s="31">
        <f t="shared" si="37"/>
        <v>15.207806457377259</v>
      </c>
      <c r="AP80" s="31">
        <f>IF(Settings!$I$6&gt;69, 0.2*(AO80), 0)</f>
        <v>3.041561291475452</v>
      </c>
      <c r="AQ80" s="32">
        <f t="shared" si="38"/>
        <v>50.975182200853162</v>
      </c>
      <c r="AR80" s="32">
        <f t="shared" si="38"/>
        <v>31.270820689552437</v>
      </c>
      <c r="AS80" s="32">
        <f t="shared" si="38"/>
        <v>51.130871656941622</v>
      </c>
      <c r="AT80" s="33" t="e">
        <f t="shared" si="48"/>
        <v>#VALUE!</v>
      </c>
      <c r="AU80" s="33" t="e">
        <f t="shared" si="49"/>
        <v>#VALUE!</v>
      </c>
      <c r="AV80" s="34" t="e">
        <f t="shared" si="50"/>
        <v>#VALUE!</v>
      </c>
      <c r="AW80" s="34" t="e">
        <f t="shared" si="51"/>
        <v>#VALUE!</v>
      </c>
      <c r="AX80" s="35" t="e">
        <f t="shared" si="52"/>
        <v>#VALUE!</v>
      </c>
      <c r="AY80" s="35" t="e">
        <f t="shared" si="53"/>
        <v>#VALUE!</v>
      </c>
      <c r="BA80" s="30">
        <f t="shared" si="35"/>
        <v>27.742955831285975</v>
      </c>
      <c r="BB80" s="30">
        <f t="shared" si="35"/>
        <v>53.82427372440609</v>
      </c>
      <c r="BD80" s="81">
        <f t="shared" si="54"/>
        <v>21.192172011621519</v>
      </c>
    </row>
    <row r="81" spans="3:56" x14ac:dyDescent="0.3">
      <c r="F81" s="3">
        <v>67</v>
      </c>
      <c r="G81" s="29">
        <f t="shared" si="42"/>
        <v>84.881046602961064</v>
      </c>
      <c r="H81" s="29">
        <f t="shared" si="42"/>
        <v>86.025961940988083</v>
      </c>
      <c r="I81" s="29">
        <f t="shared" si="42"/>
        <v>93.996607577916592</v>
      </c>
      <c r="J81" s="29">
        <f t="shared" si="42"/>
        <v>87.663799994642005</v>
      </c>
      <c r="K81" s="29">
        <f t="shared" si="42"/>
        <v>28.890930856272547</v>
      </c>
      <c r="L81" s="30"/>
      <c r="M81" s="29">
        <f t="shared" si="42"/>
        <v>34.093832169846664</v>
      </c>
      <c r="N81" s="31">
        <f t="shared" si="32"/>
        <v>20.519462719379561</v>
      </c>
      <c r="O81" s="31">
        <f>IF(Settings!$I$6&gt;69, 0.2*(N81), 0)</f>
        <v>4.1038925438759124</v>
      </c>
      <c r="P81" s="32">
        <f t="shared" si="33"/>
        <v>61.953461727189747</v>
      </c>
      <c r="Q81" s="32">
        <f t="shared" si="33"/>
        <v>36.453267510066752</v>
      </c>
      <c r="R81" s="32">
        <f t="shared" si="33"/>
        <v>54.321639438545063</v>
      </c>
      <c r="S81" s="33" t="e">
        <f t="shared" si="30"/>
        <v>#VALUE!</v>
      </c>
      <c r="T81" s="33" t="e">
        <f t="shared" si="31"/>
        <v>#VALUE!</v>
      </c>
      <c r="U81" s="34" t="e">
        <f t="shared" si="43"/>
        <v>#VALUE!</v>
      </c>
      <c r="V81" s="34" t="e">
        <f t="shared" si="44"/>
        <v>#VALUE!</v>
      </c>
      <c r="W81" s="35" t="e">
        <f t="shared" si="45"/>
        <v>#VALUE!</v>
      </c>
      <c r="X81" s="35" t="e">
        <f t="shared" si="46"/>
        <v>#VALUE!</v>
      </c>
      <c r="Z81" s="30">
        <f t="shared" si="34"/>
        <v>29.578904200466638</v>
      </c>
      <c r="AA81" s="30">
        <f t="shared" si="34"/>
        <v>57.852198926571987</v>
      </c>
      <c r="AC81" s="3">
        <v>67</v>
      </c>
      <c r="AD81"/>
      <c r="AE81" s="52">
        <f t="shared" si="39"/>
        <v>45.916881388301817</v>
      </c>
      <c r="AG81" s="3">
        <f t="shared" si="47"/>
        <v>45.916881388301817</v>
      </c>
      <c r="AH81" s="29">
        <f t="shared" si="36"/>
        <v>71.181581470701488</v>
      </c>
      <c r="AI81" s="29">
        <f t="shared" si="36"/>
        <v>68.054035079428232</v>
      </c>
      <c r="AJ81" s="29">
        <f t="shared" si="36"/>
        <v>72.386230725796892</v>
      </c>
      <c r="AK81" s="29">
        <f t="shared" si="36"/>
        <v>69.959813480735491</v>
      </c>
      <c r="AL81" s="29">
        <f t="shared" si="36"/>
        <v>25.401326473125376</v>
      </c>
      <c r="AM81" s="30"/>
      <c r="AN81" s="29">
        <f t="shared" si="37"/>
        <v>25.550498062472233</v>
      </c>
      <c r="AO81" s="31">
        <f t="shared" si="37"/>
        <v>15.257917742094371</v>
      </c>
      <c r="AP81" s="31">
        <f>IF(Settings!$I$6&gt;69, 0.2*(AO81), 0)</f>
        <v>3.0515835484188742</v>
      </c>
      <c r="AQ81" s="32">
        <f t="shared" si="38"/>
        <v>51.089305505287669</v>
      </c>
      <c r="AR81" s="32">
        <f t="shared" si="38"/>
        <v>31.331588388776261</v>
      </c>
      <c r="AS81" s="32">
        <f t="shared" si="38"/>
        <v>51.183075292906061</v>
      </c>
      <c r="AT81" s="33" t="e">
        <f t="shared" si="48"/>
        <v>#VALUE!</v>
      </c>
      <c r="AU81" s="33" t="e">
        <f t="shared" si="49"/>
        <v>#VALUE!</v>
      </c>
      <c r="AV81" s="34" t="e">
        <f t="shared" si="50"/>
        <v>#VALUE!</v>
      </c>
      <c r="AW81" s="34" t="e">
        <f t="shared" si="51"/>
        <v>#VALUE!</v>
      </c>
      <c r="AX81" s="35" t="e">
        <f t="shared" si="52"/>
        <v>#VALUE!</v>
      </c>
      <c r="AY81" s="35" t="e">
        <f t="shared" si="53"/>
        <v>#VALUE!</v>
      </c>
      <c r="BA81" s="30">
        <f t="shared" si="35"/>
        <v>27.772320490861212</v>
      </c>
      <c r="BB81" s="30">
        <f t="shared" si="35"/>
        <v>53.875632062529917</v>
      </c>
      <c r="BD81" s="81">
        <f t="shared" si="54"/>
        <v>21.334041327020351</v>
      </c>
    </row>
    <row r="82" spans="3:56" x14ac:dyDescent="0.3">
      <c r="F82" s="3">
        <v>68</v>
      </c>
      <c r="G82" s="29">
        <f t="shared" si="42"/>
        <v>85.195883506905631</v>
      </c>
      <c r="H82" s="29">
        <f t="shared" si="42"/>
        <v>86.66572187181481</v>
      </c>
      <c r="I82" s="29">
        <f t="shared" si="42"/>
        <v>94.657066928073036</v>
      </c>
      <c r="J82" s="29">
        <f t="shared" si="42"/>
        <v>88.284805098394699</v>
      </c>
      <c r="K82" s="29">
        <f t="shared" si="42"/>
        <v>28.964619429299574</v>
      </c>
      <c r="L82" s="30"/>
      <c r="M82" s="29">
        <f t="shared" si="42"/>
        <v>34.399434754260717</v>
      </c>
      <c r="N82" s="31">
        <f t="shared" si="32"/>
        <v>20.721566645058729</v>
      </c>
      <c r="O82" s="31">
        <f>IF(Settings!$I$6&gt;69, 0.2*(N82), 0)</f>
        <v>4.1443133290117462</v>
      </c>
      <c r="P82" s="32">
        <f t="shared" si="33"/>
        <v>62.326947245185742</v>
      </c>
      <c r="Q82" s="32">
        <f t="shared" si="33"/>
        <v>36.6024740037141</v>
      </c>
      <c r="R82" s="32">
        <f t="shared" si="33"/>
        <v>54.375395863809565</v>
      </c>
      <c r="S82" s="33" t="e">
        <f t="shared" si="30"/>
        <v>#VALUE!</v>
      </c>
      <c r="T82" s="33" t="e">
        <f t="shared" si="31"/>
        <v>#VALUE!</v>
      </c>
      <c r="U82" s="34" t="e">
        <f t="shared" si="43"/>
        <v>#VALUE!</v>
      </c>
      <c r="V82" s="34" t="e">
        <f t="shared" si="44"/>
        <v>#VALUE!</v>
      </c>
      <c r="W82" s="35" t="e">
        <f t="shared" si="45"/>
        <v>#VALUE!</v>
      </c>
      <c r="X82" s="35" t="e">
        <f t="shared" si="46"/>
        <v>#VALUE!</v>
      </c>
      <c r="Z82" s="30">
        <f t="shared" si="34"/>
        <v>29.611138854469374</v>
      </c>
      <c r="AA82" s="30">
        <f t="shared" si="34"/>
        <v>57.956335413560829</v>
      </c>
      <c r="AC82" s="3">
        <v>68</v>
      </c>
      <c r="AD82"/>
      <c r="AE82" s="52">
        <f t="shared" si="39"/>
        <v>46.071710765360585</v>
      </c>
      <c r="AG82" s="3">
        <f t="shared" si="47"/>
        <v>46.071710765360585</v>
      </c>
      <c r="AH82" s="29">
        <f t="shared" si="36"/>
        <v>71.353112827604306</v>
      </c>
      <c r="AI82" s="29">
        <f t="shared" si="36"/>
        <v>68.221898189208332</v>
      </c>
      <c r="AJ82" s="29">
        <f t="shared" si="36"/>
        <v>72.609148928905554</v>
      </c>
      <c r="AK82" s="29">
        <f t="shared" si="36"/>
        <v>70.127151292116167</v>
      </c>
      <c r="AL82" s="29">
        <f t="shared" si="36"/>
        <v>25.447682429166825</v>
      </c>
      <c r="AM82" s="30"/>
      <c r="AN82" s="29">
        <f t="shared" si="37"/>
        <v>25.629308629444225</v>
      </c>
      <c r="AO82" s="31">
        <f t="shared" si="37"/>
        <v>15.303974886762168</v>
      </c>
      <c r="AP82" s="31">
        <f>IF(Settings!$I$6&gt;69, 0.2*(AO82), 0)</f>
        <v>3.0607949773524337</v>
      </c>
      <c r="AQ82" s="32">
        <f t="shared" si="38"/>
        <v>51.194013887261036</v>
      </c>
      <c r="AR82" s="32">
        <f t="shared" si="38"/>
        <v>31.387231177264695</v>
      </c>
      <c r="AS82" s="32">
        <f t="shared" si="38"/>
        <v>51.230570943957943</v>
      </c>
      <c r="AT82" s="33" t="e">
        <f t="shared" si="48"/>
        <v>#VALUE!</v>
      </c>
      <c r="AU82" s="33" t="e">
        <f t="shared" si="49"/>
        <v>#VALUE!</v>
      </c>
      <c r="AV82" s="34" t="e">
        <f t="shared" si="50"/>
        <v>#VALUE!</v>
      </c>
      <c r="AW82" s="34" t="e">
        <f t="shared" si="51"/>
        <v>#VALUE!</v>
      </c>
      <c r="AX82" s="35" t="e">
        <f t="shared" si="52"/>
        <v>#VALUE!</v>
      </c>
      <c r="AY82" s="35" t="e">
        <f t="shared" si="53"/>
        <v>#VALUE!</v>
      </c>
      <c r="BA82" s="30">
        <f t="shared" si="35"/>
        <v>27.799049508884373</v>
      </c>
      <c r="BB82" s="30">
        <f t="shared" si="35"/>
        <v>53.92257833861877</v>
      </c>
      <c r="BD82" s="81">
        <f t="shared" si="54"/>
        <v>21.465197585344757</v>
      </c>
    </row>
    <row r="83" spans="3:56" x14ac:dyDescent="0.3">
      <c r="F83" s="3">
        <v>69</v>
      </c>
      <c r="G83" s="29">
        <f t="shared" si="42"/>
        <v>85.491760168859273</v>
      </c>
      <c r="H83" s="29">
        <f t="shared" si="42"/>
        <v>87.289205513690021</v>
      </c>
      <c r="I83" s="29">
        <f t="shared" si="42"/>
        <v>95.29173165310452</v>
      </c>
      <c r="J83" s="29">
        <f t="shared" si="42"/>
        <v>88.889275658637061</v>
      </c>
      <c r="K83" s="29">
        <f t="shared" si="42"/>
        <v>29.033473775130847</v>
      </c>
      <c r="L83" s="30"/>
      <c r="M83" s="29">
        <f t="shared" si="42"/>
        <v>34.697159885392118</v>
      </c>
      <c r="N83" s="31">
        <f t="shared" si="32"/>
        <v>20.919752331850113</v>
      </c>
      <c r="O83" s="31">
        <f>IF(Settings!$I$6&gt;69, 0.2*(N83), 0)</f>
        <v>4.1839504663700229</v>
      </c>
      <c r="P83" s="32">
        <f t="shared" si="33"/>
        <v>62.689998075987219</v>
      </c>
      <c r="Q83" s="32">
        <f t="shared" si="33"/>
        <v>36.745521281851218</v>
      </c>
      <c r="R83" s="32">
        <f t="shared" si="33"/>
        <v>54.424907913182707</v>
      </c>
      <c r="S83" s="33" t="e">
        <f t="shared" si="30"/>
        <v>#VALUE!</v>
      </c>
      <c r="T83" s="33" t="e">
        <f t="shared" si="31"/>
        <v>#VALUE!</v>
      </c>
      <c r="U83" s="34" t="e">
        <f t="shared" si="43"/>
        <v>#VALUE!</v>
      </c>
      <c r="V83" s="34" t="e">
        <f t="shared" si="44"/>
        <v>#VALUE!</v>
      </c>
      <c r="W83" s="35" t="e">
        <f t="shared" si="45"/>
        <v>#VALUE!</v>
      </c>
      <c r="X83" s="35" t="e">
        <f t="shared" si="46"/>
        <v>#VALUE!</v>
      </c>
      <c r="Z83" s="30">
        <f t="shared" si="34"/>
        <v>29.640915970374667</v>
      </c>
      <c r="AA83" s="30">
        <f t="shared" si="34"/>
        <v>58.055422825913979</v>
      </c>
      <c r="AC83" s="3">
        <v>69</v>
      </c>
      <c r="AD83"/>
      <c r="AE83" s="52">
        <f t="shared" si="39"/>
        <v>46.214379259672945</v>
      </c>
      <c r="AG83" s="3">
        <f t="shared" si="47"/>
        <v>46.214379259672945</v>
      </c>
      <c r="AH83" s="29">
        <f t="shared" si="36"/>
        <v>71.509933255728043</v>
      </c>
      <c r="AI83" s="29">
        <f t="shared" si="36"/>
        <v>68.376050435880046</v>
      </c>
      <c r="AJ83" s="29">
        <f t="shared" si="36"/>
        <v>72.813606881569171</v>
      </c>
      <c r="AK83" s="29">
        <f t="shared" si="36"/>
        <v>70.280792339865826</v>
      </c>
      <c r="AL83" s="29">
        <f t="shared" si="36"/>
        <v>25.490012097382436</v>
      </c>
      <c r="AM83" s="30"/>
      <c r="AN83" s="29">
        <f t="shared" si="37"/>
        <v>25.701707102367433</v>
      </c>
      <c r="AO83" s="31">
        <f t="shared" si="37"/>
        <v>15.34631415362835</v>
      </c>
      <c r="AP83" s="31">
        <f>IF(Settings!$I$6&gt;69, 0.2*(AO83), 0)</f>
        <v>3.0692628307256702</v>
      </c>
      <c r="AQ83" s="32">
        <f t="shared" si="38"/>
        <v>51.290116242479087</v>
      </c>
      <c r="AR83" s="32">
        <f t="shared" si="38"/>
        <v>31.438206231518645</v>
      </c>
      <c r="AS83" s="32">
        <f t="shared" si="38"/>
        <v>51.273826027798115</v>
      </c>
      <c r="AT83" s="33" t="e">
        <f t="shared" si="48"/>
        <v>#VALUE!</v>
      </c>
      <c r="AU83" s="33" t="e">
        <f t="shared" si="49"/>
        <v>#VALUE!</v>
      </c>
      <c r="AV83" s="34" t="e">
        <f t="shared" si="50"/>
        <v>#VALUE!</v>
      </c>
      <c r="AW83" s="34" t="e">
        <f t="shared" si="51"/>
        <v>#VALUE!</v>
      </c>
      <c r="AX83" s="35" t="e">
        <f t="shared" si="52"/>
        <v>#VALUE!</v>
      </c>
      <c r="AY83" s="35" t="e">
        <f t="shared" si="53"/>
        <v>#VALUE!</v>
      </c>
      <c r="BA83" s="30">
        <f t="shared" si="35"/>
        <v>27.823402664872358</v>
      </c>
      <c r="BB83" s="30">
        <f t="shared" si="35"/>
        <v>53.965518634866037</v>
      </c>
      <c r="BD83" s="81">
        <f t="shared" si="54"/>
        <v>21.586417351610926</v>
      </c>
    </row>
    <row r="84" spans="3:56" x14ac:dyDescent="0.3">
      <c r="F84" s="3">
        <v>70</v>
      </c>
      <c r="G84" s="29">
        <f t="shared" si="42"/>
        <v>85.769769152001331</v>
      </c>
      <c r="H84" s="29">
        <f t="shared" si="42"/>
        <v>87.896779064835755</v>
      </c>
      <c r="I84" s="29">
        <f t="shared" si="42"/>
        <v>95.901482456141949</v>
      </c>
      <c r="J84" s="29">
        <f t="shared" si="42"/>
        <v>89.477606607162741</v>
      </c>
      <c r="K84" s="29">
        <f t="shared" si="42"/>
        <v>29.097802976266394</v>
      </c>
      <c r="L84" s="30"/>
      <c r="M84" s="29">
        <f t="shared" si="42"/>
        <v>34.987167108003028</v>
      </c>
      <c r="N84" s="31">
        <f t="shared" si="32"/>
        <v>21.114075519423295</v>
      </c>
      <c r="O84" s="31">
        <f>IF(Settings!$I$6&gt;69, 0.2*(N84), 0)</f>
        <v>4.2228151038846589</v>
      </c>
      <c r="P84" s="32">
        <f t="shared" si="33"/>
        <v>63.042889585546327</v>
      </c>
      <c r="Q84" s="32">
        <f t="shared" si="33"/>
        <v>36.882653439259713</v>
      </c>
      <c r="R84" s="32">
        <f t="shared" si="33"/>
        <v>54.470508327980063</v>
      </c>
      <c r="S84" s="33" t="e">
        <f t="shared" si="30"/>
        <v>#VALUE!</v>
      </c>
      <c r="T84" s="33" t="e">
        <f t="shared" si="31"/>
        <v>#VALUE!</v>
      </c>
      <c r="U84" s="34" t="e">
        <f t="shared" si="43"/>
        <v>#VALUE!</v>
      </c>
      <c r="V84" s="34" t="e">
        <f t="shared" si="44"/>
        <v>#VALUE!</v>
      </c>
      <c r="W84" s="35" t="e">
        <f t="shared" si="45"/>
        <v>#VALUE!</v>
      </c>
      <c r="X84" s="35" t="e">
        <f t="shared" si="46"/>
        <v>#VALUE!</v>
      </c>
      <c r="Z84" s="30">
        <f t="shared" si="34"/>
        <v>29.668421426203039</v>
      </c>
      <c r="AA84" s="30">
        <f t="shared" si="34"/>
        <v>58.14970596884249</v>
      </c>
      <c r="AC84" s="3">
        <v>70</v>
      </c>
      <c r="AD84"/>
      <c r="AE84" s="52">
        <f t="shared" si="39"/>
        <v>46.34584203279789</v>
      </c>
      <c r="AG84" s="3">
        <f t="shared" si="47"/>
        <v>46.34584203279789</v>
      </c>
      <c r="AH84" s="29">
        <f t="shared" si="36"/>
        <v>71.65339069364876</v>
      </c>
      <c r="AI84" s="29">
        <f t="shared" si="36"/>
        <v>68.517649039177257</v>
      </c>
      <c r="AJ84" s="29">
        <f t="shared" si="36"/>
        <v>73.001199241179563</v>
      </c>
      <c r="AK84" s="29">
        <f t="shared" si="36"/>
        <v>70.421897003084183</v>
      </c>
      <c r="AL84" s="29">
        <f t="shared" si="36"/>
        <v>25.528692225218901</v>
      </c>
      <c r="AM84" s="30"/>
      <c r="AN84" s="29">
        <f t="shared" si="37"/>
        <v>25.768230650731905</v>
      </c>
      <c r="AO84" s="31">
        <f t="shared" si="37"/>
        <v>15.385242705548457</v>
      </c>
      <c r="AP84" s="31">
        <f>IF(Settings!$I$6&gt;69, 0.2*(AO84), 0)</f>
        <v>3.0770485411096917</v>
      </c>
      <c r="AQ84" s="32">
        <f t="shared" si="38"/>
        <v>51.378347171331662</v>
      </c>
      <c r="AR84" s="32">
        <f t="shared" si="38"/>
        <v>31.484926238012143</v>
      </c>
      <c r="AS84" s="32">
        <f t="shared" si="38"/>
        <v>51.31325518208476</v>
      </c>
      <c r="AT84" s="33" t="e">
        <f t="shared" si="48"/>
        <v>#VALUE!</v>
      </c>
      <c r="AU84" s="33" t="e">
        <f t="shared" si="49"/>
        <v>#VALUE!</v>
      </c>
      <c r="AV84" s="34" t="e">
        <f t="shared" si="50"/>
        <v>#VALUE!</v>
      </c>
      <c r="AW84" s="34" t="e">
        <f t="shared" si="51"/>
        <v>#VALUE!</v>
      </c>
      <c r="AX84" s="35" t="e">
        <f t="shared" si="52"/>
        <v>#VALUE!</v>
      </c>
      <c r="AY84" s="35" t="e">
        <f t="shared" si="53"/>
        <v>#VALUE!</v>
      </c>
      <c r="BA84" s="30">
        <f t="shared" si="35"/>
        <v>27.845610678884597</v>
      </c>
      <c r="BB84" s="30">
        <f t="shared" si="35"/>
        <v>54.004817601073455</v>
      </c>
      <c r="BD84" s="81">
        <f t="shared" si="54"/>
        <v>21.69842598790656</v>
      </c>
    </row>
    <row r="85" spans="3:56" ht="20.399999999999999" x14ac:dyDescent="0.3">
      <c r="D85" s="68" t="s">
        <v>178</v>
      </c>
      <c r="Z85" s="3" t="s">
        <v>51</v>
      </c>
      <c r="AA85" s="3" t="s">
        <v>50</v>
      </c>
      <c r="AD85"/>
      <c r="BA85" s="3" t="s">
        <v>51</v>
      </c>
      <c r="BB85" s="3" t="s">
        <v>50</v>
      </c>
    </row>
    <row r="86" spans="3:56" x14ac:dyDescent="0.3">
      <c r="C86" t="s">
        <v>31</v>
      </c>
      <c r="D86" s="3">
        <v>1</v>
      </c>
      <c r="E86" s="12" t="s">
        <v>38</v>
      </c>
      <c r="F86" s="3">
        <v>0</v>
      </c>
      <c r="G86" s="29">
        <f t="shared" ref="G86:G117" si="55">G14*G$12</f>
        <v>0</v>
      </c>
      <c r="H86" s="29">
        <f t="shared" ref="H86:R86" si="56">H14*H$12</f>
        <v>0</v>
      </c>
      <c r="I86" s="29">
        <f t="shared" si="56"/>
        <v>0</v>
      </c>
      <c r="J86" s="29">
        <f t="shared" si="56"/>
        <v>0</v>
      </c>
      <c r="K86" s="29">
        <f t="shared" si="56"/>
        <v>0</v>
      </c>
      <c r="L86" s="30" t="e">
        <f>Z86+L170*(AA86-Z86)</f>
        <v>#VALUE!</v>
      </c>
      <c r="M86" s="29">
        <f t="shared" si="56"/>
        <v>0</v>
      </c>
      <c r="N86" s="31">
        <f t="shared" si="56"/>
        <v>0</v>
      </c>
      <c r="O86" s="31">
        <f t="shared" si="56"/>
        <v>0</v>
      </c>
      <c r="P86" s="32">
        <f t="shared" si="56"/>
        <v>0</v>
      </c>
      <c r="Q86" s="32">
        <f t="shared" si="56"/>
        <v>0</v>
      </c>
      <c r="R86" s="32">
        <f t="shared" si="56"/>
        <v>0</v>
      </c>
      <c r="S86" s="33" t="e">
        <f t="shared" ref="S86:T105" si="57">S14</f>
        <v>#VALUE!</v>
      </c>
      <c r="T86" s="33" t="e">
        <f t="shared" si="57"/>
        <v>#VALUE!</v>
      </c>
      <c r="U86" s="34" t="e">
        <f t="shared" ref="U86:X105" si="58">U14*U$12</f>
        <v>#VALUE!</v>
      </c>
      <c r="V86" s="34" t="e">
        <f t="shared" si="58"/>
        <v>#VALUE!</v>
      </c>
      <c r="W86" s="35" t="e">
        <f t="shared" si="58"/>
        <v>#VALUE!</v>
      </c>
      <c r="X86" s="35" t="e">
        <f t="shared" si="58"/>
        <v>#VALUE!</v>
      </c>
      <c r="Y86" t="e">
        <f>NA()</f>
        <v>#N/A</v>
      </c>
      <c r="Z86" s="30">
        <f>Z14*Z$12</f>
        <v>0</v>
      </c>
      <c r="AA86" s="30">
        <f>AA14*($AM$166/0.778237)</f>
        <v>0</v>
      </c>
      <c r="AD86" t="s">
        <v>31</v>
      </c>
      <c r="AE86" s="3">
        <v>1</v>
      </c>
      <c r="AF86" s="12" t="s">
        <v>38</v>
      </c>
      <c r="AG86" s="3">
        <f>AE14</f>
        <v>3.9906775875039635</v>
      </c>
      <c r="AH86" s="29">
        <f t="shared" ref="AH86:AH117" si="59">AH14*AH$12</f>
        <v>0.11628524328261071</v>
      </c>
      <c r="AI86" s="29">
        <f t="shared" ref="AI86:AS86" si="60">AI14*AI$12</f>
        <v>3.9119856227657865</v>
      </c>
      <c r="AJ86" s="29">
        <f t="shared" si="60"/>
        <v>0.48358641002757902</v>
      </c>
      <c r="AK86" s="29">
        <f t="shared" si="60"/>
        <v>4.0714102082933525</v>
      </c>
      <c r="AL86" s="29">
        <f t="shared" si="60"/>
        <v>0.10852817999166865</v>
      </c>
      <c r="AM86" s="30" t="e">
        <f>BA86+AM170*(BB86-BA86)</f>
        <v>#VALUE!</v>
      </c>
      <c r="AN86" s="29">
        <f t="shared" si="60"/>
        <v>0.56814480035209569</v>
      </c>
      <c r="AO86" s="31">
        <f t="shared" si="60"/>
        <v>0.6768151874893632</v>
      </c>
      <c r="AP86" s="31">
        <f t="shared" si="60"/>
        <v>0.13536303749787265</v>
      </c>
      <c r="AQ86" s="32">
        <f t="shared" si="60"/>
        <v>5.1645057543108006</v>
      </c>
      <c r="AR86" s="32">
        <f t="shared" si="60"/>
        <v>1.8225366169882578</v>
      </c>
      <c r="AS86" s="32">
        <f t="shared" si="60"/>
        <v>1.235401577804113</v>
      </c>
      <c r="AT86" s="33" t="e">
        <f t="shared" ref="AT86:AU105" si="61">AT14</f>
        <v>#VALUE!</v>
      </c>
      <c r="AU86" s="33" t="e">
        <f t="shared" si="61"/>
        <v>#VALUE!</v>
      </c>
      <c r="AV86" s="34" t="e">
        <f t="shared" ref="AV86:AY105" si="62">AV14*AV$12</f>
        <v>#VALUE!</v>
      </c>
      <c r="AW86" s="34" t="e">
        <f t="shared" si="62"/>
        <v>#VALUE!</v>
      </c>
      <c r="AX86" s="35" t="e">
        <f t="shared" si="62"/>
        <v>#VALUE!</v>
      </c>
      <c r="AY86" s="35" t="e">
        <f t="shared" si="62"/>
        <v>#VALUE!</v>
      </c>
      <c r="AZ86" t="e">
        <f>NA()</f>
        <v>#N/A</v>
      </c>
      <c r="BA86" s="30">
        <f>BA14*BA$12</f>
        <v>0.62519547400736097</v>
      </c>
      <c r="BB86" s="30">
        <f>BB14*($AM$166/0.778237)</f>
        <v>10.240714560013123</v>
      </c>
    </row>
    <row r="87" spans="3:56" x14ac:dyDescent="0.3">
      <c r="D87" s="3">
        <v>2</v>
      </c>
      <c r="F87" s="3">
        <v>1</v>
      </c>
      <c r="G87" s="29">
        <f t="shared" si="55"/>
        <v>3.5104345432711255E-4</v>
      </c>
      <c r="H87" s="29">
        <f t="shared" ref="H87:K106" si="63">H15*H$12</f>
        <v>0.52236672432553166</v>
      </c>
      <c r="I87" s="29">
        <f t="shared" si="63"/>
        <v>9.2520866402886585E-3</v>
      </c>
      <c r="J87" s="29">
        <f t="shared" si="63"/>
        <v>0.54496553251594948</v>
      </c>
      <c r="K87" s="29">
        <f t="shared" si="63"/>
        <v>6.414587030557766E-4</v>
      </c>
      <c r="L87" s="30" t="e">
        <f t="shared" ref="L87:L150" si="64">Z87+L171*(AA87-Z87)</f>
        <v>#VALUE!</v>
      </c>
      <c r="M87" s="29">
        <f t="shared" ref="M87:R87" si="65">M15*M$12</f>
        <v>3.9037121275683984E-2</v>
      </c>
      <c r="N87" s="31">
        <f t="shared" si="65"/>
        <v>7.8103278733356485E-2</v>
      </c>
      <c r="O87" s="31">
        <f t="shared" si="65"/>
        <v>1.5620655746671298E-2</v>
      </c>
      <c r="P87" s="32">
        <f t="shared" si="65"/>
        <v>0.90454975987885211</v>
      </c>
      <c r="Q87" s="32">
        <f t="shared" si="65"/>
        <v>0.19336238024162727</v>
      </c>
      <c r="R87" s="32">
        <f t="shared" si="65"/>
        <v>2.1617349010684395E-2</v>
      </c>
      <c r="S87" s="33" t="e">
        <f t="shared" si="57"/>
        <v>#VALUE!</v>
      </c>
      <c r="T87" s="33" t="e">
        <f t="shared" si="57"/>
        <v>#VALUE!</v>
      </c>
      <c r="U87" s="34" t="e">
        <f t="shared" si="58"/>
        <v>#VALUE!</v>
      </c>
      <c r="V87" s="34" t="e">
        <f t="shared" si="58"/>
        <v>#VALUE!</v>
      </c>
      <c r="W87" s="35" t="e">
        <f t="shared" si="58"/>
        <v>#VALUE!</v>
      </c>
      <c r="X87" s="35" t="e">
        <f t="shared" si="58"/>
        <v>#VALUE!</v>
      </c>
      <c r="Y87" t="e">
        <f>NA()</f>
        <v>#N/A</v>
      </c>
      <c r="Z87" s="30">
        <f t="shared" ref="Z87:Z150" si="66">Z15*Z$12</f>
        <v>1.3917303345851298E-2</v>
      </c>
      <c r="AA87" s="30">
        <f t="shared" ref="AA87:AA150" si="67">AA15*($AM$166/0.778237)</f>
        <v>2.7598962652049814</v>
      </c>
      <c r="AD87"/>
      <c r="AE87" s="3">
        <v>2</v>
      </c>
      <c r="AG87" s="3">
        <f t="shared" ref="AG87:AG150" si="68">AE15</f>
        <v>4.1969204825524002</v>
      </c>
      <c r="AH87" s="29">
        <f t="shared" si="59"/>
        <v>0.14174314508770092</v>
      </c>
      <c r="AI87" s="29">
        <f t="shared" ref="AI87:AL106" si="69">AI15*AI$12</f>
        <v>4.2011233358827393</v>
      </c>
      <c r="AJ87" s="29">
        <f t="shared" si="69"/>
        <v>0.55506216913640438</v>
      </c>
      <c r="AK87" s="29">
        <f t="shared" si="69"/>
        <v>4.3716163869840727</v>
      </c>
      <c r="AL87" s="29">
        <f t="shared" si="69"/>
        <v>0.12917718720727103</v>
      </c>
      <c r="AM87" s="30" t="e">
        <f t="shared" ref="AM87:AM150" si="70">BA87+AM171*(BB87-BA87)</f>
        <v>#VALUE!</v>
      </c>
      <c r="AN87" s="29">
        <f t="shared" ref="AN87:AS87" si="71">AN15*AN$12</f>
        <v>0.62452838345266981</v>
      </c>
      <c r="AO87" s="31">
        <f t="shared" si="71"/>
        <v>0.73088414851550976</v>
      </c>
      <c r="AP87" s="31">
        <f t="shared" si="71"/>
        <v>0.14617682970310197</v>
      </c>
      <c r="AQ87" s="32">
        <f t="shared" si="71"/>
        <v>5.4926759008796555</v>
      </c>
      <c r="AR87" s="32">
        <f t="shared" si="71"/>
        <v>1.9708071861980865</v>
      </c>
      <c r="AS87" s="32">
        <f t="shared" si="71"/>
        <v>1.4145796094102736</v>
      </c>
      <c r="AT87" s="33" t="e">
        <f t="shared" si="61"/>
        <v>#VALUE!</v>
      </c>
      <c r="AU87" s="33" t="e">
        <f t="shared" si="61"/>
        <v>#VALUE!</v>
      </c>
      <c r="AV87" s="34" t="e">
        <f t="shared" si="62"/>
        <v>#VALUE!</v>
      </c>
      <c r="AW87" s="34" t="e">
        <f t="shared" si="62"/>
        <v>#VALUE!</v>
      </c>
      <c r="AX87" s="35" t="e">
        <f t="shared" si="62"/>
        <v>#VALUE!</v>
      </c>
      <c r="AY87" s="35" t="e">
        <f t="shared" si="62"/>
        <v>#VALUE!</v>
      </c>
      <c r="AZ87" t="e">
        <f>NA()</f>
        <v>#N/A</v>
      </c>
      <c r="BA87" s="30">
        <f t="shared" ref="BA87:BA150" si="72">BA15*BA$12</f>
        <v>0.7104039192844589</v>
      </c>
      <c r="BB87" s="30">
        <f t="shared" ref="BB87:BB150" si="73">BB15*($AM$166/0.778237)</f>
        <v>10.716771428076596</v>
      </c>
    </row>
    <row r="88" spans="3:56" x14ac:dyDescent="0.3">
      <c r="D88" s="3">
        <v>3</v>
      </c>
      <c r="F88" s="3">
        <v>2</v>
      </c>
      <c r="G88" s="29">
        <f t="shared" si="55"/>
        <v>6.8802906093124398E-3</v>
      </c>
      <c r="H88" s="29">
        <f t="shared" si="63"/>
        <v>1.4467714282430049</v>
      </c>
      <c r="I88" s="29">
        <f t="shared" si="63"/>
        <v>6.9298956598463551E-2</v>
      </c>
      <c r="J88" s="29">
        <f t="shared" si="63"/>
        <v>1.5081353233793067</v>
      </c>
      <c r="K88" s="29">
        <f t="shared" si="63"/>
        <v>8.9495817837019209E-3</v>
      </c>
      <c r="L88" s="30" t="e">
        <f t="shared" si="64"/>
        <v>#VALUE!</v>
      </c>
      <c r="M88" s="29">
        <f t="shared" ref="M88:R88" si="74">M16*M$12</f>
        <v>0.15149307822424704</v>
      </c>
      <c r="N88" s="31">
        <f t="shared" si="74"/>
        <v>0.23243605888776844</v>
      </c>
      <c r="O88" s="31">
        <f t="shared" si="74"/>
        <v>4.6487211777553689E-2</v>
      </c>
      <c r="P88" s="32">
        <f t="shared" si="74"/>
        <v>2.1849909946793313</v>
      </c>
      <c r="Q88" s="32">
        <f t="shared" si="74"/>
        <v>0.60552381241699682</v>
      </c>
      <c r="R88" s="32">
        <f t="shared" si="74"/>
        <v>0.17445648522834128</v>
      </c>
      <c r="S88" s="33" t="e">
        <f t="shared" si="57"/>
        <v>#VALUE!</v>
      </c>
      <c r="T88" s="33" t="e">
        <f t="shared" si="57"/>
        <v>#VALUE!</v>
      </c>
      <c r="U88" s="34" t="e">
        <f t="shared" si="58"/>
        <v>#VALUE!</v>
      </c>
      <c r="V88" s="34" t="e">
        <f t="shared" si="58"/>
        <v>#VALUE!</v>
      </c>
      <c r="W88" s="35" t="e">
        <f t="shared" si="58"/>
        <v>#VALUE!</v>
      </c>
      <c r="X88" s="35" t="e">
        <f t="shared" si="58"/>
        <v>#VALUE!</v>
      </c>
      <c r="Y88" t="e">
        <f>NA()</f>
        <v>#N/A</v>
      </c>
      <c r="Z88" s="30">
        <f t="shared" si="66"/>
        <v>9.8985543373120391E-2</v>
      </c>
      <c r="AA88" s="30">
        <f t="shared" si="67"/>
        <v>5.3859785077484634</v>
      </c>
      <c r="AD88"/>
      <c r="AE88" s="3">
        <v>3</v>
      </c>
      <c r="AG88" s="3">
        <f t="shared" si="68"/>
        <v>4.4138222521466401</v>
      </c>
      <c r="AH88" s="29">
        <f t="shared" si="59"/>
        <v>0.17253007901343184</v>
      </c>
      <c r="AI88" s="29">
        <f t="shared" si="69"/>
        <v>4.5106545852823752</v>
      </c>
      <c r="AJ88" s="29">
        <f t="shared" si="69"/>
        <v>0.63667824678321439</v>
      </c>
      <c r="AK88" s="29">
        <f t="shared" si="69"/>
        <v>4.6929040542987766</v>
      </c>
      <c r="AL88" s="29">
        <f t="shared" si="69"/>
        <v>0.15354886633936154</v>
      </c>
      <c r="AM88" s="30" t="e">
        <f t="shared" si="70"/>
        <v>#VALUE!</v>
      </c>
      <c r="AN88" s="29">
        <f t="shared" ref="AN88:AS88" si="75">AN16*AN$12</f>
        <v>0.68629393823724694</v>
      </c>
      <c r="AO88" s="31">
        <f t="shared" si="75"/>
        <v>0.78912147773081442</v>
      </c>
      <c r="AP88" s="31">
        <f t="shared" si="75"/>
        <v>0.15782429554616287</v>
      </c>
      <c r="AQ88" s="32">
        <f t="shared" si="75"/>
        <v>5.8405471072415871</v>
      </c>
      <c r="AR88" s="32">
        <f t="shared" si="75"/>
        <v>2.1303463956664301</v>
      </c>
      <c r="AS88" s="32">
        <f t="shared" si="75"/>
        <v>1.6177209139777431</v>
      </c>
      <c r="AT88" s="33" t="e">
        <f t="shared" si="61"/>
        <v>#VALUE!</v>
      </c>
      <c r="AU88" s="33" t="e">
        <f t="shared" si="61"/>
        <v>#VALUE!</v>
      </c>
      <c r="AV88" s="34" t="e">
        <f t="shared" si="62"/>
        <v>#VALUE!</v>
      </c>
      <c r="AW88" s="34" t="e">
        <f t="shared" si="62"/>
        <v>#VALUE!</v>
      </c>
      <c r="AX88" s="35" t="e">
        <f t="shared" si="62"/>
        <v>#VALUE!</v>
      </c>
      <c r="AY88" s="35" t="e">
        <f t="shared" si="62"/>
        <v>#VALUE!</v>
      </c>
      <c r="AZ88" t="e">
        <f>NA()</f>
        <v>#N/A</v>
      </c>
      <c r="BA88" s="30">
        <f t="shared" si="72"/>
        <v>0.80630872029272238</v>
      </c>
      <c r="BB88" s="30">
        <f t="shared" si="73"/>
        <v>11.212194771894801</v>
      </c>
    </row>
    <row r="89" spans="3:56" x14ac:dyDescent="0.3">
      <c r="D89" s="3">
        <v>4</v>
      </c>
      <c r="F89" s="3">
        <v>3</v>
      </c>
      <c r="G89" s="29">
        <f t="shared" si="55"/>
        <v>3.7009544396782189E-2</v>
      </c>
      <c r="H89" s="29">
        <f t="shared" si="63"/>
        <v>2.6029114992480347</v>
      </c>
      <c r="I89" s="29">
        <f t="shared" si="63"/>
        <v>0.2190843928487255</v>
      </c>
      <c r="J89" s="29">
        <f t="shared" si="63"/>
        <v>2.7111283617644673</v>
      </c>
      <c r="K89" s="29">
        <f t="shared" si="63"/>
        <v>3.9571672244373822E-2</v>
      </c>
      <c r="L89" s="30" t="e">
        <f t="shared" si="64"/>
        <v>#VALUE!</v>
      </c>
      <c r="M89" s="29">
        <f t="shared" ref="M89:R89" si="76">M17*M$12</f>
        <v>0.33074831779294112</v>
      </c>
      <c r="N89" s="31">
        <f t="shared" si="76"/>
        <v>0.43658310539011014</v>
      </c>
      <c r="O89" s="31">
        <f t="shared" si="76"/>
        <v>8.731662107802203E-2</v>
      </c>
      <c r="P89" s="32">
        <f t="shared" si="76"/>
        <v>3.6315161171283492</v>
      </c>
      <c r="Q89" s="32">
        <f t="shared" si="76"/>
        <v>1.1630880734684377</v>
      </c>
      <c r="R89" s="32">
        <f t="shared" si="76"/>
        <v>0.56177526612756012</v>
      </c>
      <c r="S89" s="33" t="e">
        <f t="shared" si="57"/>
        <v>#VALUE!</v>
      </c>
      <c r="T89" s="33" t="e">
        <f t="shared" si="57"/>
        <v>#VALUE!</v>
      </c>
      <c r="U89" s="34" t="e">
        <f t="shared" si="58"/>
        <v>#VALUE!</v>
      </c>
      <c r="V89" s="34" t="e">
        <f t="shared" si="58"/>
        <v>#VALUE!</v>
      </c>
      <c r="W89" s="35" t="e">
        <f t="shared" si="58"/>
        <v>#VALUE!</v>
      </c>
      <c r="X89" s="35" t="e">
        <f t="shared" si="58"/>
        <v>#VALUE!</v>
      </c>
      <c r="Y89" t="e">
        <f>NA()</f>
        <v>#N/A</v>
      </c>
      <c r="Z89" s="30">
        <f t="shared" si="66"/>
        <v>0.29748576253276998</v>
      </c>
      <c r="AA89" s="30">
        <f t="shared" si="67"/>
        <v>7.8847347224462681</v>
      </c>
      <c r="AD89"/>
      <c r="AE89" s="3">
        <v>4</v>
      </c>
      <c r="AG89" s="3">
        <f t="shared" si="68"/>
        <v>4.641933759416089</v>
      </c>
      <c r="AH89" s="29">
        <f t="shared" si="59"/>
        <v>0.20969323412399918</v>
      </c>
      <c r="AI89" s="29">
        <f t="shared" si="69"/>
        <v>4.8418911075423932</v>
      </c>
      <c r="AJ89" s="29">
        <f t="shared" si="69"/>
        <v>0.72978566903139341</v>
      </c>
      <c r="AK89" s="29">
        <f t="shared" si="69"/>
        <v>5.0366171024807924</v>
      </c>
      <c r="AL89" s="29">
        <f t="shared" si="69"/>
        <v>0.18226285902513853</v>
      </c>
      <c r="AM89" s="30" t="e">
        <f t="shared" si="70"/>
        <v>#VALUE!</v>
      </c>
      <c r="AN89" s="29">
        <f t="shared" ref="AN89:AS89" si="77">AN17*AN$12</f>
        <v>0.75392183985874328</v>
      </c>
      <c r="AO89" s="31">
        <f t="shared" si="77"/>
        <v>0.85182800430824168</v>
      </c>
      <c r="AP89" s="31">
        <f t="shared" si="77"/>
        <v>0.17036560086164837</v>
      </c>
      <c r="AQ89" s="32">
        <f t="shared" si="77"/>
        <v>6.2091651638316758</v>
      </c>
      <c r="AR89" s="32">
        <f t="shared" si="77"/>
        <v>2.3019015176024546</v>
      </c>
      <c r="AS89" s="32">
        <f t="shared" si="77"/>
        <v>1.8476194700855955</v>
      </c>
      <c r="AT89" s="33" t="e">
        <f t="shared" si="61"/>
        <v>#VALUE!</v>
      </c>
      <c r="AU89" s="33" t="e">
        <f t="shared" si="61"/>
        <v>#VALUE!</v>
      </c>
      <c r="AV89" s="34" t="e">
        <f t="shared" si="62"/>
        <v>#VALUE!</v>
      </c>
      <c r="AW89" s="34" t="e">
        <f t="shared" si="62"/>
        <v>#VALUE!</v>
      </c>
      <c r="AX89" s="35" t="e">
        <f t="shared" si="62"/>
        <v>#VALUE!</v>
      </c>
      <c r="AY89" s="35" t="e">
        <f t="shared" si="62"/>
        <v>#VALUE!</v>
      </c>
      <c r="AZ89" t="e">
        <f>NA()</f>
        <v>#N/A</v>
      </c>
      <c r="BA89" s="30">
        <f t="shared" si="72"/>
        <v>0.91407469264213792</v>
      </c>
      <c r="BB89" s="30">
        <f t="shared" si="73"/>
        <v>11.727492357847474</v>
      </c>
    </row>
    <row r="90" spans="3:56" x14ac:dyDescent="0.3">
      <c r="D90" s="3">
        <v>5</v>
      </c>
      <c r="F90" s="3">
        <v>4</v>
      </c>
      <c r="G90" s="29">
        <f t="shared" si="55"/>
        <v>0.11735970032646487</v>
      </c>
      <c r="H90" s="29">
        <f t="shared" si="63"/>
        <v>3.9249420801049295</v>
      </c>
      <c r="I90" s="29">
        <f t="shared" si="63"/>
        <v>0.48669004395690924</v>
      </c>
      <c r="J90" s="29">
        <f t="shared" si="63"/>
        <v>4.0848644638765395</v>
      </c>
      <c r="K90" s="29">
        <f t="shared" si="63"/>
        <v>0.10941017013617022</v>
      </c>
      <c r="L90" s="30" t="e">
        <f t="shared" si="64"/>
        <v>#VALUE!</v>
      </c>
      <c r="M90" s="29">
        <f t="shared" ref="M90:R90" si="78">M18*M$12</f>
        <v>0.57064334657103188</v>
      </c>
      <c r="N90" s="31">
        <f t="shared" si="78"/>
        <v>0.67923095792465948</v>
      </c>
      <c r="O90" s="31">
        <f t="shared" si="78"/>
        <v>0.13584619158493189</v>
      </c>
      <c r="P90" s="32">
        <f t="shared" si="78"/>
        <v>5.1792813755897589</v>
      </c>
      <c r="Q90" s="32">
        <f t="shared" si="78"/>
        <v>1.8291638866952906</v>
      </c>
      <c r="R90" s="32">
        <f t="shared" si="78"/>
        <v>1.2432069927290192</v>
      </c>
      <c r="S90" s="33" t="e">
        <f t="shared" si="57"/>
        <v>#VALUE!</v>
      </c>
      <c r="T90" s="33" t="e">
        <f t="shared" si="57"/>
        <v>#VALUE!</v>
      </c>
      <c r="U90" s="34" t="e">
        <f t="shared" si="58"/>
        <v>#VALUE!</v>
      </c>
      <c r="V90" s="34" t="e">
        <f t="shared" si="58"/>
        <v>#VALUE!</v>
      </c>
      <c r="W90" s="35" t="e">
        <f t="shared" si="58"/>
        <v>#VALUE!</v>
      </c>
      <c r="X90" s="35" t="e">
        <f t="shared" si="58"/>
        <v>#VALUE!</v>
      </c>
      <c r="Y90" t="e">
        <f>NA()</f>
        <v>#N/A</v>
      </c>
      <c r="Z90" s="30">
        <f t="shared" si="66"/>
        <v>0.62892067260368612</v>
      </c>
      <c r="AA90" s="30">
        <f t="shared" si="67"/>
        <v>10.262338332622436</v>
      </c>
      <c r="AD90"/>
      <c r="AE90" s="3">
        <v>5</v>
      </c>
      <c r="AG90" s="3">
        <f t="shared" si="68"/>
        <v>4.8818343367423189</v>
      </c>
      <c r="AH90" s="29">
        <f t="shared" si="59"/>
        <v>0.2544668863507239</v>
      </c>
      <c r="AI90" s="29">
        <f t="shared" si="69"/>
        <v>5.196212505768016</v>
      </c>
      <c r="AJ90" s="29">
        <f t="shared" si="69"/>
        <v>0.83589758464365294</v>
      </c>
      <c r="AK90" s="29">
        <f t="shared" si="69"/>
        <v>5.4041673208078489</v>
      </c>
      <c r="AL90" s="29">
        <f t="shared" si="69"/>
        <v>0.21602935938071463</v>
      </c>
      <c r="AM90" s="30" t="e">
        <f t="shared" si="70"/>
        <v>#VALUE!</v>
      </c>
      <c r="AN90" s="29">
        <f t="shared" ref="AN90:AS90" si="79">AN18*AN$12</f>
        <v>0.82793014790092234</v>
      </c>
      <c r="AO90" s="31">
        <f t="shared" si="79"/>
        <v>0.9193234741617905</v>
      </c>
      <c r="AP90" s="31">
        <f t="shared" si="79"/>
        <v>0.18386469483235809</v>
      </c>
      <c r="AQ90" s="32">
        <f t="shared" si="79"/>
        <v>6.5996149150517214</v>
      </c>
      <c r="AR90" s="32">
        <f t="shared" si="79"/>
        <v>2.4862542962670706</v>
      </c>
      <c r="AS90" s="32">
        <f t="shared" si="79"/>
        <v>2.1073132105095143</v>
      </c>
      <c r="AT90" s="33" t="e">
        <f t="shared" si="61"/>
        <v>#VALUE!</v>
      </c>
      <c r="AU90" s="33" t="e">
        <f t="shared" si="61"/>
        <v>#VALUE!</v>
      </c>
      <c r="AV90" s="34" t="e">
        <f t="shared" si="62"/>
        <v>#VALUE!</v>
      </c>
      <c r="AW90" s="34" t="e">
        <f t="shared" si="62"/>
        <v>#VALUE!</v>
      </c>
      <c r="AX90" s="35" t="e">
        <f t="shared" si="62"/>
        <v>#VALUE!</v>
      </c>
      <c r="AY90" s="35" t="e">
        <f t="shared" si="62"/>
        <v>#VALUE!</v>
      </c>
      <c r="AZ90" t="e">
        <f>NA()</f>
        <v>#N/A</v>
      </c>
      <c r="BA90" s="30">
        <f t="shared" si="72"/>
        <v>1.0349595438953076</v>
      </c>
      <c r="BB90" s="30">
        <f t="shared" si="73"/>
        <v>12.263155254004385</v>
      </c>
    </row>
    <row r="91" spans="3:56" x14ac:dyDescent="0.3">
      <c r="D91" s="3">
        <v>6</v>
      </c>
      <c r="F91" s="3">
        <v>5</v>
      </c>
      <c r="G91" s="29">
        <f t="shared" si="55"/>
        <v>0.27879092291778329</v>
      </c>
      <c r="H91" s="29">
        <f t="shared" si="63"/>
        <v>5.3728802409054515</v>
      </c>
      <c r="I91" s="29">
        <f t="shared" si="63"/>
        <v>0.89129405584392607</v>
      </c>
      <c r="J91" s="29">
        <f t="shared" si="63"/>
        <v>5.5873864344214184</v>
      </c>
      <c r="K91" s="29">
        <f t="shared" si="63"/>
        <v>0.23405429592564458</v>
      </c>
      <c r="L91" s="30" t="e">
        <f t="shared" si="64"/>
        <v>#VALUE!</v>
      </c>
      <c r="M91" s="29">
        <f t="shared" ref="M91:R91" si="80">M19*M$12</f>
        <v>0.86544945316861732</v>
      </c>
      <c r="N91" s="31">
        <f t="shared" si="80"/>
        <v>0.95313235898790982</v>
      </c>
      <c r="O91" s="31">
        <f t="shared" si="80"/>
        <v>0.19062647179758196</v>
      </c>
      <c r="P91" s="32">
        <f t="shared" si="80"/>
        <v>6.7928991375909167</v>
      </c>
      <c r="Q91" s="32">
        <f t="shared" si="80"/>
        <v>2.5784674525151035</v>
      </c>
      <c r="R91" s="32">
        <f t="shared" si="80"/>
        <v>2.2419393735635693</v>
      </c>
      <c r="S91" s="33" t="e">
        <f t="shared" si="57"/>
        <v>#VALUE!</v>
      </c>
      <c r="T91" s="33" t="e">
        <f t="shared" si="57"/>
        <v>#VALUE!</v>
      </c>
      <c r="U91" s="34" t="e">
        <f t="shared" si="58"/>
        <v>#VALUE!</v>
      </c>
      <c r="V91" s="34" t="e">
        <f t="shared" si="58"/>
        <v>#VALUE!</v>
      </c>
      <c r="W91" s="35" t="e">
        <f t="shared" si="58"/>
        <v>#VALUE!</v>
      </c>
      <c r="X91" s="35" t="e">
        <f t="shared" si="58"/>
        <v>#VALUE!</v>
      </c>
      <c r="Y91" t="e">
        <f>NA()</f>
        <v>#N/A</v>
      </c>
      <c r="Z91" s="30">
        <f t="shared" si="66"/>
        <v>1.0973133825420875</v>
      </c>
      <c r="AA91" s="30">
        <f t="shared" si="67"/>
        <v>12.524663442159541</v>
      </c>
      <c r="AD91"/>
      <c r="AE91" s="3">
        <v>6</v>
      </c>
      <c r="AG91" s="3">
        <f t="shared" si="68"/>
        <v>5.1341332570833993</v>
      </c>
      <c r="AH91" s="29">
        <f t="shared" si="59"/>
        <v>0.3083008139718037</v>
      </c>
      <c r="AI91" s="29">
        <f t="shared" si="69"/>
        <v>5.5750675346225576</v>
      </c>
      <c r="AJ91" s="29">
        <f t="shared" si="69"/>
        <v>0.95670509279082505</v>
      </c>
      <c r="AK91" s="29">
        <f t="shared" si="69"/>
        <v>5.7970354252543554</v>
      </c>
      <c r="AL91" s="29">
        <f t="shared" si="69"/>
        <v>0.25565932243745954</v>
      </c>
      <c r="AM91" s="30" t="e">
        <f t="shared" si="70"/>
        <v>#VALUE!</v>
      </c>
      <c r="AN91" s="29">
        <f t="shared" ref="AN91:AS91" si="81">AN19*AN$12</f>
        <v>0.90887674567331556</v>
      </c>
      <c r="AO91" s="31">
        <f t="shared" si="81"/>
        <v>0.99194735184029392</v>
      </c>
      <c r="AP91" s="31">
        <f t="shared" si="81"/>
        <v>0.19838947036805879</v>
      </c>
      <c r="AQ91" s="32">
        <f t="shared" si="81"/>
        <v>7.0130196152883677</v>
      </c>
      <c r="AR91" s="32">
        <f t="shared" si="81"/>
        <v>2.6842203419299255</v>
      </c>
      <c r="AS91" s="32">
        <f t="shared" si="81"/>
        <v>2.4000889012894344</v>
      </c>
      <c r="AT91" s="33" t="e">
        <f t="shared" si="61"/>
        <v>#VALUE!</v>
      </c>
      <c r="AU91" s="33" t="e">
        <f t="shared" si="61"/>
        <v>#VALUE!</v>
      </c>
      <c r="AV91" s="34" t="e">
        <f t="shared" si="62"/>
        <v>#VALUE!</v>
      </c>
      <c r="AW91" s="34" t="e">
        <f t="shared" si="62"/>
        <v>#VALUE!</v>
      </c>
      <c r="AX91" s="35" t="e">
        <f t="shared" si="62"/>
        <v>#VALUE!</v>
      </c>
      <c r="AY91" s="35" t="e">
        <f t="shared" si="62"/>
        <v>#VALUE!</v>
      </c>
      <c r="AZ91" t="e">
        <f>NA()</f>
        <v>#N/A</v>
      </c>
      <c r="BA91" s="30">
        <f t="shared" si="72"/>
        <v>1.1703147043671047</v>
      </c>
      <c r="BB91" s="30">
        <f t="shared" si="73"/>
        <v>12.819653772585225</v>
      </c>
    </row>
    <row r="92" spans="3:56" x14ac:dyDescent="0.3">
      <c r="D92" s="3">
        <v>7</v>
      </c>
      <c r="F92" s="3">
        <v>6</v>
      </c>
      <c r="G92" s="29">
        <f t="shared" si="55"/>
        <v>0.55200265377730828</v>
      </c>
      <c r="H92" s="29">
        <f t="shared" si="63"/>
        <v>6.9188042900875928</v>
      </c>
      <c r="I92" s="29">
        <f t="shared" si="63"/>
        <v>1.4448300483073901</v>
      </c>
      <c r="J92" s="29">
        <f t="shared" si="63"/>
        <v>7.1894086664082311</v>
      </c>
      <c r="K92" s="29">
        <f t="shared" si="63"/>
        <v>0.42595083597752881</v>
      </c>
      <c r="L92" s="30" t="e">
        <f t="shared" si="64"/>
        <v>#VALUE!</v>
      </c>
      <c r="M92" s="29">
        <f t="shared" ref="M92:R92" si="82">M20*M$12</f>
        <v>1.2098412248148938</v>
      </c>
      <c r="N92" s="31">
        <f t="shared" si="82"/>
        <v>1.2530086683177948</v>
      </c>
      <c r="O92" s="31">
        <f t="shared" si="82"/>
        <v>0.25060173366355898</v>
      </c>
      <c r="P92" s="32">
        <f t="shared" si="82"/>
        <v>8.4495753785681202</v>
      </c>
      <c r="Q92" s="32">
        <f t="shared" si="82"/>
        <v>3.3919507119923029</v>
      </c>
      <c r="R92" s="32">
        <f t="shared" si="82"/>
        <v>3.5543590923380717</v>
      </c>
      <c r="S92" s="33" t="e">
        <f t="shared" si="57"/>
        <v>#VALUE!</v>
      </c>
      <c r="T92" s="33" t="e">
        <f t="shared" si="57"/>
        <v>#VALUE!</v>
      </c>
      <c r="U92" s="34" t="e">
        <f t="shared" si="58"/>
        <v>#VALUE!</v>
      </c>
      <c r="V92" s="34" t="e">
        <f t="shared" si="58"/>
        <v>#VALUE!</v>
      </c>
      <c r="W92" s="35" t="e">
        <f t="shared" si="58"/>
        <v>#VALUE!</v>
      </c>
      <c r="X92" s="35" t="e">
        <f t="shared" si="58"/>
        <v>#VALUE!</v>
      </c>
      <c r="Y92" t="e">
        <f>NA()</f>
        <v>#N/A</v>
      </c>
      <c r="Z92" s="30">
        <f t="shared" si="66"/>
        <v>1.6965571432604769</v>
      </c>
      <c r="AA92" s="30">
        <f t="shared" si="67"/>
        <v>14.677299348050877</v>
      </c>
      <c r="AD92"/>
      <c r="AE92" s="3">
        <v>7</v>
      </c>
      <c r="AG92" s="3">
        <f t="shared" si="68"/>
        <v>5.3994712813379797</v>
      </c>
      <c r="AH92" s="29">
        <f t="shared" si="59"/>
        <v>0.3728917005669084</v>
      </c>
      <c r="AI92" s="29">
        <f t="shared" si="69"/>
        <v>5.9799750613014186</v>
      </c>
      <c r="AJ92" s="29">
        <f t="shared" si="69"/>
        <v>1.0940938678537866</v>
      </c>
      <c r="AK92" s="29">
        <f t="shared" si="69"/>
        <v>6.2167717224470893</v>
      </c>
      <c r="AL92" s="29">
        <f t="shared" si="69"/>
        <v>0.30207508998274685</v>
      </c>
      <c r="AM92" s="30" t="e">
        <f t="shared" si="70"/>
        <v>#VALUE!</v>
      </c>
      <c r="AN92" s="29">
        <f t="shared" ref="AN92:AS92" si="83">AN20*AN$12</f>
        <v>0.99736146490648536</v>
      </c>
      <c r="AO92" s="31">
        <f t="shared" si="83"/>
        <v>1.070059598318799</v>
      </c>
      <c r="AP92" s="31">
        <f t="shared" si="83"/>
        <v>0.21401191966375985</v>
      </c>
      <c r="AQ92" s="32">
        <f t="shared" si="83"/>
        <v>7.4505399377933861</v>
      </c>
      <c r="AR92" s="32">
        <f t="shared" si="83"/>
        <v>2.896648113443113</v>
      </c>
      <c r="AS92" s="32">
        <f t="shared" si="83"/>
        <v>2.7294833019263658</v>
      </c>
      <c r="AT92" s="33" t="e">
        <f t="shared" si="61"/>
        <v>#VALUE!</v>
      </c>
      <c r="AU92" s="33" t="e">
        <f t="shared" si="61"/>
        <v>#VALUE!</v>
      </c>
      <c r="AV92" s="34" t="e">
        <f t="shared" si="62"/>
        <v>#VALUE!</v>
      </c>
      <c r="AW92" s="34" t="e">
        <f t="shared" si="62"/>
        <v>#VALUE!</v>
      </c>
      <c r="AX92" s="35" t="e">
        <f t="shared" si="62"/>
        <v>#VALUE!</v>
      </c>
      <c r="AY92" s="35" t="e">
        <f t="shared" si="62"/>
        <v>#VALUE!</v>
      </c>
      <c r="AZ92" t="e">
        <f>NA()</f>
        <v>#N/A</v>
      </c>
      <c r="BA92" s="30">
        <f t="shared" si="72"/>
        <v>1.3215846490292311</v>
      </c>
      <c r="BB92" s="30">
        <f t="shared" si="73"/>
        <v>13.397433051453687</v>
      </c>
    </row>
    <row r="93" spans="3:56" x14ac:dyDescent="0.3">
      <c r="D93" s="3">
        <v>8</v>
      </c>
      <c r="F93" s="3">
        <v>7</v>
      </c>
      <c r="G93" s="29">
        <f t="shared" si="55"/>
        <v>0.96433832001555952</v>
      </c>
      <c r="H93" s="29">
        <f t="shared" si="63"/>
        <v>8.5417401597557561</v>
      </c>
      <c r="I93" s="29">
        <f t="shared" si="63"/>
        <v>2.1533886900023833</v>
      </c>
      <c r="J93" s="29">
        <f t="shared" si="63"/>
        <v>8.8689555942555014</v>
      </c>
      <c r="K93" s="29">
        <f t="shared" si="63"/>
        <v>0.6936839612619865</v>
      </c>
      <c r="L93" s="30" t="e">
        <f t="shared" si="64"/>
        <v>#VALUE!</v>
      </c>
      <c r="M93" s="29">
        <f t="shared" ref="M93:R93" si="84">M21*M$12</f>
        <v>1.598870750147416</v>
      </c>
      <c r="N93" s="31">
        <f t="shared" si="84"/>
        <v>1.5747475576651659</v>
      </c>
      <c r="O93" s="31">
        <f t="shared" si="84"/>
        <v>0.31494951153303319</v>
      </c>
      <c r="P93" s="32">
        <f t="shared" si="84"/>
        <v>10.133308037613878</v>
      </c>
      <c r="Q93" s="32">
        <f t="shared" si="84"/>
        <v>4.2545777056328511</v>
      </c>
      <c r="R93" s="32">
        <f t="shared" si="84"/>
        <v>5.1586325350291871</v>
      </c>
      <c r="S93" s="33" t="e">
        <f t="shared" si="57"/>
        <v>#VALUE!</v>
      </c>
      <c r="T93" s="33" t="e">
        <f t="shared" si="57"/>
        <v>#VALUE!</v>
      </c>
      <c r="U93" s="34" t="e">
        <f t="shared" si="58"/>
        <v>#VALUE!</v>
      </c>
      <c r="V93" s="34" t="e">
        <f t="shared" si="58"/>
        <v>#VALUE!</v>
      </c>
      <c r="W93" s="35" t="e">
        <f t="shared" si="58"/>
        <v>#VALUE!</v>
      </c>
      <c r="X93" s="35" t="e">
        <f t="shared" si="58"/>
        <v>#VALUE!</v>
      </c>
      <c r="Y93" t="e">
        <f>NA()</f>
        <v>#N/A</v>
      </c>
      <c r="Z93" s="30">
        <f t="shared" si="66"/>
        <v>2.4142922648499967</v>
      </c>
      <c r="AA93" s="30">
        <f t="shared" si="67"/>
        <v>16.725564349309124</v>
      </c>
      <c r="AD93"/>
      <c r="AE93" s="3">
        <v>8</v>
      </c>
      <c r="AG93" s="3">
        <f t="shared" si="68"/>
        <v>5.6785222856789632</v>
      </c>
      <c r="AH93" s="29">
        <f t="shared" si="59"/>
        <v>0.45021747423792857</v>
      </c>
      <c r="AI93" s="29">
        <f t="shared" si="69"/>
        <v>6.4125246399149942</v>
      </c>
      <c r="AJ93" s="29">
        <f t="shared" si="69"/>
        <v>1.250161449971297</v>
      </c>
      <c r="AK93" s="29">
        <f t="shared" si="69"/>
        <v>6.664996341284894</v>
      </c>
      <c r="AL93" s="29">
        <f t="shared" si="69"/>
        <v>0.35632124888542266</v>
      </c>
      <c r="AM93" s="30" t="e">
        <f t="shared" si="70"/>
        <v>#VALUE!</v>
      </c>
      <c r="AN93" s="29">
        <f t="shared" ref="AN93:AS93" si="85">AN21*AN$12</f>
        <v>1.0940281668441052</v>
      </c>
      <c r="AO93" s="31">
        <f t="shared" si="85"/>
        <v>1.1540414132052585</v>
      </c>
      <c r="AP93" s="31">
        <f t="shared" si="85"/>
        <v>0.23080828264105172</v>
      </c>
      <c r="AQ93" s="32">
        <f t="shared" si="85"/>
        <v>7.9133725914547064</v>
      </c>
      <c r="AR93" s="32">
        <f t="shared" si="85"/>
        <v>3.1244174304082</v>
      </c>
      <c r="AS93" s="32">
        <f t="shared" si="85"/>
        <v>3.0992797190159118</v>
      </c>
      <c r="AT93" s="33" t="e">
        <f t="shared" si="61"/>
        <v>#VALUE!</v>
      </c>
      <c r="AU93" s="33" t="e">
        <f t="shared" si="61"/>
        <v>#VALUE!</v>
      </c>
      <c r="AV93" s="34" t="e">
        <f t="shared" si="62"/>
        <v>#VALUE!</v>
      </c>
      <c r="AW93" s="34" t="e">
        <f t="shared" si="62"/>
        <v>#VALUE!</v>
      </c>
      <c r="AX93" s="35" t="e">
        <f t="shared" si="62"/>
        <v>#VALUE!</v>
      </c>
      <c r="AY93" s="35" t="e">
        <f t="shared" si="62"/>
        <v>#VALUE!</v>
      </c>
      <c r="AZ93" t="e">
        <f>NA()</f>
        <v>#N/A</v>
      </c>
      <c r="BA93" s="30">
        <f t="shared" si="72"/>
        <v>1.490304389328416</v>
      </c>
      <c r="BB93" s="30">
        <f t="shared" si="73"/>
        <v>13.996908263697515</v>
      </c>
    </row>
    <row r="94" spans="3:56" x14ac:dyDescent="0.3">
      <c r="D94" s="3">
        <v>9</v>
      </c>
      <c r="F94" s="3">
        <v>8</v>
      </c>
      <c r="G94" s="29">
        <f t="shared" si="55"/>
        <v>1.5377998615026274</v>
      </c>
      <c r="H94" s="29">
        <f t="shared" si="63"/>
        <v>10.225215950537164</v>
      </c>
      <c r="I94" s="29">
        <f t="shared" si="63"/>
        <v>3.0183984334720897</v>
      </c>
      <c r="J94" s="29">
        <f t="shared" si="63"/>
        <v>10.608794394108138</v>
      </c>
      <c r="K94" s="29">
        <f t="shared" si="63"/>
        <v>1.0419321103717658</v>
      </c>
      <c r="L94" s="30" t="e">
        <f t="shared" si="64"/>
        <v>#VALUE!</v>
      </c>
      <c r="M94" s="29">
        <f t="shared" ref="M94:R94" si="86">M22*M$12</f>
        <v>2.0279434066122706</v>
      </c>
      <c r="N94" s="31">
        <f t="shared" si="86"/>
        <v>1.9150106312399047</v>
      </c>
      <c r="O94" s="31">
        <f t="shared" si="86"/>
        <v>0.38300212624798097</v>
      </c>
      <c r="P94" s="32">
        <f t="shared" si="86"/>
        <v>11.832260448572745</v>
      </c>
      <c r="Q94" s="32">
        <f t="shared" si="86"/>
        <v>5.154156866520049</v>
      </c>
      <c r="R94" s="32">
        <f t="shared" si="86"/>
        <v>7.0215829034384241</v>
      </c>
      <c r="S94" s="33" t="e">
        <f t="shared" si="57"/>
        <v>#VALUE!</v>
      </c>
      <c r="T94" s="33" t="e">
        <f t="shared" si="57"/>
        <v>#VALUE!</v>
      </c>
      <c r="U94" s="34" t="e">
        <f t="shared" si="58"/>
        <v>#VALUE!</v>
      </c>
      <c r="V94" s="34" t="e">
        <f t="shared" si="58"/>
        <v>#VALUE!</v>
      </c>
      <c r="W94" s="35" t="e">
        <f t="shared" si="58"/>
        <v>#VALUE!</v>
      </c>
      <c r="X94" s="35" t="e">
        <f t="shared" si="58"/>
        <v>#VALUE!</v>
      </c>
      <c r="Y94" t="e">
        <f>NA()</f>
        <v>#N/A</v>
      </c>
      <c r="Z94" s="30">
        <f t="shared" si="66"/>
        <v>3.2346756643709815</v>
      </c>
      <c r="AA94" s="30">
        <f t="shared" si="67"/>
        <v>18.674518886347894</v>
      </c>
      <c r="AD94"/>
      <c r="AE94" s="3">
        <v>9</v>
      </c>
      <c r="AG94" s="3">
        <f t="shared" si="68"/>
        <v>5.9719949729896937</v>
      </c>
      <c r="AH94" s="29">
        <f t="shared" si="59"/>
        <v>0.54257440374353783</v>
      </c>
      <c r="AI94" s="29">
        <f t="shared" si="69"/>
        <v>6.8743766300587428</v>
      </c>
      <c r="AJ94" s="29">
        <f t="shared" si="69"/>
        <v>1.4272350202244597</v>
      </c>
      <c r="AK94" s="29">
        <f t="shared" si="69"/>
        <v>7.1433989587765581</v>
      </c>
      <c r="AL94" s="29">
        <f t="shared" si="69"/>
        <v>0.41957547407983292</v>
      </c>
      <c r="AM94" s="30" t="e">
        <f t="shared" si="70"/>
        <v>#VALUE!</v>
      </c>
      <c r="AN94" s="29">
        <f t="shared" ref="AN94:AS94" si="87">AN22*AN$12</f>
        <v>1.1995667453760011</v>
      </c>
      <c r="AO94" s="31">
        <f t="shared" si="87"/>
        <v>1.244295928166872</v>
      </c>
      <c r="AP94" s="31">
        <f t="shared" si="87"/>
        <v>0.24885918563337442</v>
      </c>
      <c r="AQ94" s="32">
        <f t="shared" si="87"/>
        <v>8.4027484971483055</v>
      </c>
      <c r="AR94" s="32">
        <f t="shared" si="87"/>
        <v>3.3684374518580045</v>
      </c>
      <c r="AS94" s="32">
        <f t="shared" si="87"/>
        <v>3.513498986174981</v>
      </c>
      <c r="AT94" s="33" t="e">
        <f t="shared" si="61"/>
        <v>#VALUE!</v>
      </c>
      <c r="AU94" s="33" t="e">
        <f t="shared" si="61"/>
        <v>#VALUE!</v>
      </c>
      <c r="AV94" s="34" t="e">
        <f t="shared" si="62"/>
        <v>#VALUE!</v>
      </c>
      <c r="AW94" s="34" t="e">
        <f t="shared" si="62"/>
        <v>#VALUE!</v>
      </c>
      <c r="AX94" s="35" t="e">
        <f t="shared" si="62"/>
        <v>#VALUE!</v>
      </c>
      <c r="AY94" s="35" t="e">
        <f t="shared" si="62"/>
        <v>#VALUE!</v>
      </c>
      <c r="AZ94" t="e">
        <f>NA()</f>
        <v>#N/A</v>
      </c>
      <c r="BA94" s="30">
        <f t="shared" si="72"/>
        <v>1.6780947890863638</v>
      </c>
      <c r="BB94" s="30">
        <f t="shared" si="73"/>
        <v>14.618459447154805</v>
      </c>
    </row>
    <row r="95" spans="3:56" x14ac:dyDescent="0.3">
      <c r="D95" s="3">
        <v>10</v>
      </c>
      <c r="F95" s="3">
        <v>9</v>
      </c>
      <c r="G95" s="29">
        <f t="shared" si="55"/>
        <v>2.2880715399257188</v>
      </c>
      <c r="H95" s="29">
        <f t="shared" si="63"/>
        <v>11.955907488724828</v>
      </c>
      <c r="I95" s="29">
        <f t="shared" si="63"/>
        <v>4.0376170258186024</v>
      </c>
      <c r="J95" s="29">
        <f t="shared" si="63"/>
        <v>12.395011227196186</v>
      </c>
      <c r="K95" s="29">
        <f t="shared" si="63"/>
        <v>1.471810672634827</v>
      </c>
      <c r="L95" s="30" t="e">
        <f t="shared" si="64"/>
        <v>#VALUE!</v>
      </c>
      <c r="M95" s="29">
        <f t="shared" ref="M95:R95" si="88">M23*M$12</f>
        <v>2.4927951369602672</v>
      </c>
      <c r="N95" s="31">
        <f t="shared" si="88"/>
        <v>2.2710122113755165</v>
      </c>
      <c r="O95" s="31">
        <f t="shared" si="88"/>
        <v>0.45420244227510331</v>
      </c>
      <c r="P95" s="32">
        <f t="shared" si="88"/>
        <v>13.53737091860622</v>
      </c>
      <c r="Q95" s="32">
        <f t="shared" si="88"/>
        <v>6.0806371955564158</v>
      </c>
      <c r="R95" s="32">
        <f t="shared" si="88"/>
        <v>9.1039102489179236</v>
      </c>
      <c r="S95" s="33" t="e">
        <f t="shared" si="57"/>
        <v>#VALUE!</v>
      </c>
      <c r="T95" s="33" t="e">
        <f t="shared" si="57"/>
        <v>#VALUE!</v>
      </c>
      <c r="U95" s="34" t="e">
        <f t="shared" si="58"/>
        <v>#VALUE!</v>
      </c>
      <c r="V95" s="34" t="e">
        <f t="shared" si="58"/>
        <v>#VALUE!</v>
      </c>
      <c r="W95" s="35" t="e">
        <f t="shared" si="58"/>
        <v>#VALUE!</v>
      </c>
      <c r="X95" s="35" t="e">
        <f t="shared" si="58"/>
        <v>#VALUE!</v>
      </c>
      <c r="Y95" t="e">
        <f>NA()</f>
        <v>#N/A</v>
      </c>
      <c r="Z95" s="30">
        <f t="shared" si="66"/>
        <v>4.1403227841717358</v>
      </c>
      <c r="AA95" s="30">
        <f t="shared" si="67"/>
        <v>20.52897804329811</v>
      </c>
      <c r="AD95"/>
      <c r="AE95" s="3">
        <v>10</v>
      </c>
      <c r="AG95" s="3">
        <f t="shared" si="68"/>
        <v>6.2806346727491738</v>
      </c>
      <c r="AH95" s="29">
        <f t="shared" si="59"/>
        <v>0.6526166080777287</v>
      </c>
      <c r="AI95" s="29">
        <f t="shared" si="69"/>
        <v>7.3672617833696217</v>
      </c>
      <c r="AJ95" s="29">
        <f t="shared" si="69"/>
        <v>1.6278894210713963</v>
      </c>
      <c r="AK95" s="29">
        <f t="shared" si="69"/>
        <v>7.6537379395945431</v>
      </c>
      <c r="AL95" s="29">
        <f t="shared" si="69"/>
        <v>0.49315903612900586</v>
      </c>
      <c r="AM95" s="30" t="e">
        <f t="shared" si="70"/>
        <v>#VALUE!</v>
      </c>
      <c r="AN95" s="29">
        <f t="shared" ref="AN95:AS95" si="89">AN23*AN$12</f>
        <v>1.3147150119403752</v>
      </c>
      <c r="AO95" s="31">
        <f t="shared" si="89"/>
        <v>1.3412488365115813</v>
      </c>
      <c r="AP95" s="31">
        <f t="shared" si="89"/>
        <v>0.26824976730231626</v>
      </c>
      <c r="AQ95" s="32">
        <f t="shared" si="89"/>
        <v>8.9199304720743466</v>
      </c>
      <c r="AR95" s="32">
        <f t="shared" si="89"/>
        <v>3.6296440546880366</v>
      </c>
      <c r="AS95" s="32">
        <f t="shared" si="89"/>
        <v>3.9763838389259059</v>
      </c>
      <c r="AT95" s="33" t="e">
        <f t="shared" si="61"/>
        <v>#VALUE!</v>
      </c>
      <c r="AU95" s="33" t="e">
        <f t="shared" si="61"/>
        <v>#VALUE!</v>
      </c>
      <c r="AV95" s="34" t="e">
        <f t="shared" si="62"/>
        <v>#VALUE!</v>
      </c>
      <c r="AW95" s="34" t="e">
        <f t="shared" si="62"/>
        <v>#VALUE!</v>
      </c>
      <c r="AX95" s="35" t="e">
        <f t="shared" si="62"/>
        <v>#VALUE!</v>
      </c>
      <c r="AY95" s="35" t="e">
        <f t="shared" si="62"/>
        <v>#VALUE!</v>
      </c>
      <c r="AZ95" t="e">
        <f>NA()</f>
        <v>#N/A</v>
      </c>
      <c r="BA95" s="30">
        <f t="shared" si="72"/>
        <v>1.8866553399156014</v>
      </c>
      <c r="BB95" s="30">
        <f t="shared" si="73"/>
        <v>15.262425949236409</v>
      </c>
    </row>
    <row r="96" spans="3:56" x14ac:dyDescent="0.3">
      <c r="D96" s="3">
        <v>11</v>
      </c>
      <c r="F96" s="3">
        <v>10</v>
      </c>
      <c r="G96" s="29">
        <f t="shared" si="55"/>
        <v>3.2243051716578233</v>
      </c>
      <c r="H96" s="29">
        <f t="shared" si="63"/>
        <v>13.72281116813633</v>
      </c>
      <c r="I96" s="29">
        <f t="shared" si="63"/>
        <v>5.2059611145716049</v>
      </c>
      <c r="J96" s="29">
        <f t="shared" si="63"/>
        <v>14.2161406416161</v>
      </c>
      <c r="K96" s="29">
        <f t="shared" si="63"/>
        <v>1.9814082927859571</v>
      </c>
      <c r="L96" s="30" t="e">
        <f t="shared" si="64"/>
        <v>#VALUE!</v>
      </c>
      <c r="M96" s="29">
        <f t="shared" ref="M96:R96" si="90">M24*M$12</f>
        <v>2.9894711250288841</v>
      </c>
      <c r="N96" s="31">
        <f t="shared" si="90"/>
        <v>2.6403822096748786</v>
      </c>
      <c r="O96" s="31">
        <f t="shared" si="90"/>
        <v>0.52807644193497572</v>
      </c>
      <c r="P96" s="32">
        <f t="shared" si="90"/>
        <v>15.241536412180595</v>
      </c>
      <c r="Q96" s="32">
        <f t="shared" si="90"/>
        <v>7.0256436181111237</v>
      </c>
      <c r="R96" s="32">
        <f t="shared" si="90"/>
        <v>11.363994092526791</v>
      </c>
      <c r="S96" s="33" t="e">
        <f t="shared" si="57"/>
        <v>#VALUE!</v>
      </c>
      <c r="T96" s="33" t="e">
        <f t="shared" si="57"/>
        <v>#VALUE!</v>
      </c>
      <c r="U96" s="34" t="e">
        <f t="shared" si="58"/>
        <v>#VALUE!</v>
      </c>
      <c r="V96" s="34" t="e">
        <f t="shared" si="58"/>
        <v>#VALUE!</v>
      </c>
      <c r="W96" s="35" t="e">
        <f t="shared" si="58"/>
        <v>#VALUE!</v>
      </c>
      <c r="X96" s="35" t="e">
        <f t="shared" si="58"/>
        <v>#VALUE!</v>
      </c>
      <c r="Y96" t="e">
        <f>NA()</f>
        <v>#N/A</v>
      </c>
      <c r="Z96" s="30">
        <f t="shared" si="66"/>
        <v>5.1136353497897717</v>
      </c>
      <c r="AA96" s="30">
        <f t="shared" si="67"/>
        <v>22.293523444147588</v>
      </c>
      <c r="AD96"/>
      <c r="AE96" s="3">
        <v>11</v>
      </c>
      <c r="AG96" s="3">
        <f t="shared" si="68"/>
        <v>6.6052252339374462</v>
      </c>
      <c r="AH96" s="29">
        <f t="shared" si="59"/>
        <v>0.78339743170032949</v>
      </c>
      <c r="AI96" s="29">
        <f t="shared" si="69"/>
        <v>7.892980214663484</v>
      </c>
      <c r="AJ96" s="29">
        <f t="shared" si="69"/>
        <v>1.8549651153468512</v>
      </c>
      <c r="AK96" s="29">
        <f t="shared" si="69"/>
        <v>8.197838801628432</v>
      </c>
      <c r="AL96" s="29">
        <f t="shared" si="69"/>
        <v>0.57854657219871752</v>
      </c>
      <c r="AM96" s="30" t="e">
        <f t="shared" si="70"/>
        <v>#VALUE!</v>
      </c>
      <c r="AN96" s="29">
        <f t="shared" ref="AN96:AS96" si="91">AN24*AN$12</f>
        <v>1.44026041544063</v>
      </c>
      <c r="AO96" s="31">
        <f t="shared" si="91"/>
        <v>1.4453489418344472</v>
      </c>
      <c r="AP96" s="31">
        <f t="shared" si="91"/>
        <v>0.28906978836688946</v>
      </c>
      <c r="AQ96" s="32">
        <f t="shared" si="91"/>
        <v>9.4662103673156945</v>
      </c>
      <c r="AR96" s="32">
        <f t="shared" si="91"/>
        <v>3.9089965419329094</v>
      </c>
      <c r="AS96" s="32">
        <f t="shared" si="91"/>
        <v>4.4923756117268479</v>
      </c>
      <c r="AT96" s="33" t="e">
        <f t="shared" si="61"/>
        <v>#VALUE!</v>
      </c>
      <c r="AU96" s="33" t="e">
        <f t="shared" si="61"/>
        <v>#VALUE!</v>
      </c>
      <c r="AV96" s="34" t="e">
        <f t="shared" si="62"/>
        <v>#VALUE!</v>
      </c>
      <c r="AW96" s="34" t="e">
        <f t="shared" si="62"/>
        <v>#VALUE!</v>
      </c>
      <c r="AX96" s="35" t="e">
        <f t="shared" si="62"/>
        <v>#VALUE!</v>
      </c>
      <c r="AY96" s="35" t="e">
        <f t="shared" si="62"/>
        <v>#VALUE!</v>
      </c>
      <c r="AZ96" t="e">
        <f>NA()</f>
        <v>#N/A</v>
      </c>
      <c r="BA96" s="30">
        <f t="shared" si="72"/>
        <v>2.1177540212764376</v>
      </c>
      <c r="BB96" s="30">
        <f t="shared" si="73"/>
        <v>15.929100486644291</v>
      </c>
    </row>
    <row r="97" spans="4:54" x14ac:dyDescent="0.3">
      <c r="D97" s="3">
        <v>12</v>
      </c>
      <c r="F97" s="3">
        <v>11</v>
      </c>
      <c r="G97" s="29">
        <f t="shared" si="55"/>
        <v>4.3494345063241271</v>
      </c>
      <c r="H97" s="29">
        <f t="shared" si="63"/>
        <v>15.516702023808332</v>
      </c>
      <c r="I97" s="29">
        <f t="shared" si="63"/>
        <v>6.5161975383597603</v>
      </c>
      <c r="J97" s="29">
        <f t="shared" si="63"/>
        <v>16.062594475375388</v>
      </c>
      <c r="K97" s="29">
        <f t="shared" si="63"/>
        <v>2.5663936926235134</v>
      </c>
      <c r="L97" s="30" t="e">
        <f t="shared" si="64"/>
        <v>#VALUE!</v>
      </c>
      <c r="M97" s="29">
        <f t="shared" ref="M97:R97" si="92">M25*M$12</f>
        <v>3.5143057863650871</v>
      </c>
      <c r="N97" s="31">
        <f t="shared" si="92"/>
        <v>3.0210750983524606</v>
      </c>
      <c r="O97" s="31">
        <f t="shared" si="92"/>
        <v>0.60421501967049207</v>
      </c>
      <c r="P97" s="32">
        <f t="shared" si="92"/>
        <v>16.939096364950174</v>
      </c>
      <c r="Q97" s="32">
        <f t="shared" si="92"/>
        <v>7.9821498727160591</v>
      </c>
      <c r="R97" s="32">
        <f t="shared" si="92"/>
        <v>13.760553433718121</v>
      </c>
      <c r="S97" s="33" t="e">
        <f t="shared" si="57"/>
        <v>#VALUE!</v>
      </c>
      <c r="T97" s="33" t="e">
        <f t="shared" si="57"/>
        <v>#VALUE!</v>
      </c>
      <c r="U97" s="34" t="e">
        <f t="shared" si="58"/>
        <v>#VALUE!</v>
      </c>
      <c r="V97" s="34" t="e">
        <f t="shared" si="58"/>
        <v>#VALUE!</v>
      </c>
      <c r="W97" s="35" t="e">
        <f t="shared" si="58"/>
        <v>#VALUE!</v>
      </c>
      <c r="X97" s="35" t="e">
        <f t="shared" si="58"/>
        <v>#VALUE!</v>
      </c>
      <c r="Y97" t="e">
        <f>NA()</f>
        <v>#N/A</v>
      </c>
      <c r="Z97" s="30">
        <f t="shared" si="66"/>
        <v>6.1376772912091075</v>
      </c>
      <c r="AA97" s="30">
        <f t="shared" si="67"/>
        <v>23.972514572094362</v>
      </c>
      <c r="AD97"/>
      <c r="AE97" s="3">
        <v>12</v>
      </c>
      <c r="AG97" s="3">
        <f t="shared" si="68"/>
        <v>6.9465910157685737</v>
      </c>
      <c r="AH97" s="29">
        <f t="shared" si="59"/>
        <v>0.93841188979052503</v>
      </c>
      <c r="AI97" s="29">
        <f t="shared" si="69"/>
        <v>8.453399666908135</v>
      </c>
      <c r="AJ97" s="29">
        <f t="shared" si="69"/>
        <v>2.111585700524051</v>
      </c>
      <c r="AK97" s="29">
        <f t="shared" si="69"/>
        <v>8.7775919125580728</v>
      </c>
      <c r="AL97" s="29">
        <f t="shared" si="69"/>
        <v>0.6773746305730004</v>
      </c>
      <c r="AM97" s="30" t="e">
        <f t="shared" si="70"/>
        <v>#VALUE!</v>
      </c>
      <c r="AN97" s="29">
        <f t="shared" ref="AN97:AS97" si="93">AN25*AN$12</f>
        <v>1.5770415433839333</v>
      </c>
      <c r="AO97" s="31">
        <f t="shared" si="93"/>
        <v>1.5570686064583943</v>
      </c>
      <c r="AP97" s="31">
        <f t="shared" si="93"/>
        <v>0.31141372129167888</v>
      </c>
      <c r="AQ97" s="32">
        <f t="shared" si="93"/>
        <v>10.042905600899831</v>
      </c>
      <c r="AR97" s="32">
        <f t="shared" si="93"/>
        <v>4.2074736086011875</v>
      </c>
      <c r="AS97" s="32">
        <f t="shared" si="93"/>
        <v>5.0660821741903206</v>
      </c>
      <c r="AT97" s="33" t="e">
        <f t="shared" si="61"/>
        <v>#VALUE!</v>
      </c>
      <c r="AU97" s="33" t="e">
        <f t="shared" si="61"/>
        <v>#VALUE!</v>
      </c>
      <c r="AV97" s="34" t="e">
        <f t="shared" si="62"/>
        <v>#VALUE!</v>
      </c>
      <c r="AW97" s="34" t="e">
        <f t="shared" si="62"/>
        <v>#VALUE!</v>
      </c>
      <c r="AX97" s="35" t="e">
        <f t="shared" si="62"/>
        <v>#VALUE!</v>
      </c>
      <c r="AY97" s="35" t="e">
        <f t="shared" si="62"/>
        <v>#VALUE!</v>
      </c>
      <c r="AZ97" t="e">
        <f>NA()</f>
        <v>#N/A</v>
      </c>
      <c r="BA97" s="30">
        <f t="shared" si="72"/>
        <v>2.3732138712918354</v>
      </c>
      <c r="BB97" s="30">
        <f t="shared" si="73"/>
        <v>16.618722824680592</v>
      </c>
    </row>
    <row r="98" spans="4:54" x14ac:dyDescent="0.3">
      <c r="D98" s="3">
        <v>13</v>
      </c>
      <c r="F98" s="3">
        <v>12</v>
      </c>
      <c r="G98" s="29">
        <f t="shared" si="55"/>
        <v>5.6608247191117629</v>
      </c>
      <c r="H98" s="29">
        <f t="shared" si="63"/>
        <v>17.329759295582271</v>
      </c>
      <c r="I98" s="29">
        <f t="shared" si="63"/>
        <v>7.9595166549308605</v>
      </c>
      <c r="J98" s="29">
        <f t="shared" si="63"/>
        <v>17.926266795088218</v>
      </c>
      <c r="K98" s="29">
        <f t="shared" si="63"/>
        <v>3.2206174595427686</v>
      </c>
      <c r="L98" s="30" t="e">
        <f t="shared" si="64"/>
        <v>#VALUE!</v>
      </c>
      <c r="M98" s="29">
        <f t="shared" ref="M98:R98" si="94">M26*M$12</f>
        <v>4.0639039942906674</v>
      </c>
      <c r="N98" s="31">
        <f t="shared" si="94"/>
        <v>3.4113062623717636</v>
      </c>
      <c r="O98" s="31">
        <f t="shared" si="94"/>
        <v>0.68226125247435276</v>
      </c>
      <c r="P98" s="32">
        <f t="shared" si="94"/>
        <v>18.625487473941085</v>
      </c>
      <c r="Q98" s="32">
        <f t="shared" si="94"/>
        <v>8.944237058578123</v>
      </c>
      <c r="R98" s="32">
        <f t="shared" si="94"/>
        <v>16.254418729593038</v>
      </c>
      <c r="S98" s="33" t="e">
        <f t="shared" si="57"/>
        <v>#VALUE!</v>
      </c>
      <c r="T98" s="33" t="e">
        <f t="shared" si="57"/>
        <v>#VALUE!</v>
      </c>
      <c r="U98" s="34" t="e">
        <f t="shared" si="58"/>
        <v>#VALUE!</v>
      </c>
      <c r="V98" s="34" t="e">
        <f t="shared" si="58"/>
        <v>#VALUE!</v>
      </c>
      <c r="W98" s="35" t="e">
        <f t="shared" si="58"/>
        <v>#VALUE!</v>
      </c>
      <c r="X98" s="35" t="e">
        <f t="shared" si="58"/>
        <v>#VALUE!</v>
      </c>
      <c r="Y98" t="e">
        <f>NA()</f>
        <v>#N/A</v>
      </c>
      <c r="Z98" s="30">
        <f t="shared" si="66"/>
        <v>7.196721757602373</v>
      </c>
      <c r="AA98" s="30">
        <f t="shared" si="67"/>
        <v>25.570099540079234</v>
      </c>
      <c r="AD98"/>
      <c r="AE98" s="3">
        <v>13</v>
      </c>
      <c r="AG98" s="3">
        <f t="shared" si="68"/>
        <v>7.3055989813069928</v>
      </c>
      <c r="AH98" s="29">
        <f t="shared" si="59"/>
        <v>1.1216390947767065</v>
      </c>
      <c r="AI98" s="29">
        <f t="shared" si="69"/>
        <v>9.0504529719249227</v>
      </c>
      <c r="AJ98" s="29">
        <f t="shared" si="69"/>
        <v>2.4011745090009775</v>
      </c>
      <c r="AK98" s="29">
        <f t="shared" si="69"/>
        <v>9.3949493152868175</v>
      </c>
      <c r="AL98" s="29">
        <f t="shared" si="69"/>
        <v>0.79144840465295196</v>
      </c>
      <c r="AM98" s="30" t="e">
        <f t="shared" si="70"/>
        <v>#VALUE!</v>
      </c>
      <c r="AN98" s="29">
        <f t="shared" ref="AN98:AS98" si="95">AN26*AN$12</f>
        <v>1.7259493428852009</v>
      </c>
      <c r="AO98" s="31">
        <f t="shared" si="95"/>
        <v>1.6769040780699909</v>
      </c>
      <c r="AP98" s="31">
        <f t="shared" si="95"/>
        <v>0.33538081561399818</v>
      </c>
      <c r="AQ98" s="32">
        <f t="shared" si="95"/>
        <v>10.651355025998377</v>
      </c>
      <c r="AR98" s="32">
        <f t="shared" si="95"/>
        <v>4.5260684914014568</v>
      </c>
      <c r="AS98" s="32">
        <f t="shared" si="95"/>
        <v>5.7022360543318378</v>
      </c>
      <c r="AT98" s="33" t="e">
        <f t="shared" si="61"/>
        <v>#VALUE!</v>
      </c>
      <c r="AU98" s="33" t="e">
        <f t="shared" si="61"/>
        <v>#VALUE!</v>
      </c>
      <c r="AV98" s="34" t="e">
        <f t="shared" si="62"/>
        <v>#VALUE!</v>
      </c>
      <c r="AW98" s="34" t="e">
        <f t="shared" si="62"/>
        <v>#VALUE!</v>
      </c>
      <c r="AX98" s="35" t="e">
        <f t="shared" si="62"/>
        <v>#VALUE!</v>
      </c>
      <c r="AY98" s="35" t="e">
        <f t="shared" si="62"/>
        <v>#VALUE!</v>
      </c>
      <c r="AZ98" t="e">
        <f>NA()</f>
        <v>#N/A</v>
      </c>
      <c r="BA98" s="30">
        <f t="shared" si="72"/>
        <v>2.6548959099095595</v>
      </c>
      <c r="BB98" s="30">
        <f t="shared" si="73"/>
        <v>17.331473086862033</v>
      </c>
    </row>
    <row r="99" spans="4:54" x14ac:dyDescent="0.3">
      <c r="D99" s="3">
        <v>14</v>
      </c>
      <c r="F99" s="3">
        <v>13</v>
      </c>
      <c r="G99" s="29">
        <f t="shared" si="55"/>
        <v>7.1511059094247047</v>
      </c>
      <c r="H99" s="29">
        <f t="shared" si="63"/>
        <v>19.155296718374235</v>
      </c>
      <c r="I99" s="29">
        <f t="shared" si="63"/>
        <v>9.5260052510640403</v>
      </c>
      <c r="J99" s="29">
        <f t="shared" si="63"/>
        <v>19.80024901253886</v>
      </c>
      <c r="K99" s="29">
        <f t="shared" si="63"/>
        <v>3.9366654782551107</v>
      </c>
      <c r="L99" s="30" t="e">
        <f t="shared" si="64"/>
        <v>#VALUE!</v>
      </c>
      <c r="M99" s="29">
        <f t="shared" ref="M99:R99" si="96">M27*M$12</f>
        <v>4.6351234667580057</v>
      </c>
      <c r="N99" s="31">
        <f t="shared" si="96"/>
        <v>3.8095056427375344</v>
      </c>
      <c r="O99" s="31">
        <f t="shared" si="96"/>
        <v>0.76190112854750691</v>
      </c>
      <c r="P99" s="32">
        <f t="shared" si="96"/>
        <v>20.297002491185435</v>
      </c>
      <c r="Q99" s="32">
        <f t="shared" si="96"/>
        <v>9.9069089026044352</v>
      </c>
      <c r="R99" s="32">
        <f t="shared" si="96"/>
        <v>18.809632652028888</v>
      </c>
      <c r="S99" s="33" t="e">
        <f t="shared" si="57"/>
        <v>#VALUE!</v>
      </c>
      <c r="T99" s="33" t="e">
        <f t="shared" si="57"/>
        <v>#VALUE!</v>
      </c>
      <c r="U99" s="34" t="e">
        <f t="shared" si="58"/>
        <v>#VALUE!</v>
      </c>
      <c r="V99" s="34" t="e">
        <f t="shared" si="58"/>
        <v>#VALUE!</v>
      </c>
      <c r="W99" s="35" t="e">
        <f t="shared" si="58"/>
        <v>#VALUE!</v>
      </c>
      <c r="X99" s="35" t="e">
        <f t="shared" si="58"/>
        <v>#VALUE!</v>
      </c>
      <c r="Y99" t="e">
        <f>NA()</f>
        <v>#N/A</v>
      </c>
      <c r="Z99" s="30">
        <f t="shared" si="66"/>
        <v>8.2765618813498527</v>
      </c>
      <c r="AA99" s="30">
        <f t="shared" si="67"/>
        <v>27.090225339107366</v>
      </c>
      <c r="AD99"/>
      <c r="AE99" s="3">
        <v>14</v>
      </c>
      <c r="AG99" s="3">
        <f t="shared" si="68"/>
        <v>7.683160899284454</v>
      </c>
      <c r="AH99" s="29">
        <f t="shared" si="59"/>
        <v>1.3375832375408201</v>
      </c>
      <c r="AI99" s="29">
        <f t="shared" si="69"/>
        <v>9.6861346014751355</v>
      </c>
      <c r="AJ99" s="29">
        <f t="shared" si="69"/>
        <v>2.7274697303211286</v>
      </c>
      <c r="AK99" s="29">
        <f t="shared" si="69"/>
        <v>10.051920573149102</v>
      </c>
      <c r="AL99" s="29">
        <f t="shared" si="69"/>
        <v>0.92274597592611252</v>
      </c>
      <c r="AM99" s="30" t="e">
        <f t="shared" si="70"/>
        <v>#VALUE!</v>
      </c>
      <c r="AN99" s="29">
        <f t="shared" ref="AN99:AS99" si="97">AN27*AN$12</f>
        <v>1.8879279921455738</v>
      </c>
      <c r="AO99" s="31">
        <f t="shared" si="97"/>
        <v>1.8053756704847721</v>
      </c>
      <c r="AP99" s="31">
        <f t="shared" si="97"/>
        <v>0.36107513409695446</v>
      </c>
      <c r="AQ99" s="32">
        <f t="shared" si="97"/>
        <v>11.29291407168323</v>
      </c>
      <c r="AR99" s="32">
        <f t="shared" si="97"/>
        <v>4.8657832285926901</v>
      </c>
      <c r="AS99" s="32">
        <f t="shared" si="97"/>
        <v>6.4056417787918374</v>
      </c>
      <c r="AT99" s="33" t="e">
        <f t="shared" si="61"/>
        <v>#VALUE!</v>
      </c>
      <c r="AU99" s="33" t="e">
        <f t="shared" si="61"/>
        <v>#VALUE!</v>
      </c>
      <c r="AV99" s="34" t="e">
        <f t="shared" si="62"/>
        <v>#VALUE!</v>
      </c>
      <c r="AW99" s="34" t="e">
        <f t="shared" si="62"/>
        <v>#VALUE!</v>
      </c>
      <c r="AX99" s="35" t="e">
        <f t="shared" si="62"/>
        <v>#VALUE!</v>
      </c>
      <c r="AY99" s="35" t="e">
        <f t="shared" si="62"/>
        <v>#VALUE!</v>
      </c>
      <c r="AZ99" t="e">
        <f>NA()</f>
        <v>#N/A</v>
      </c>
      <c r="BA99" s="30">
        <f t="shared" si="72"/>
        <v>2.9646780893509259</v>
      </c>
      <c r="BB99" s="30">
        <f t="shared" si="73"/>
        <v>18.067464712580229</v>
      </c>
    </row>
    <row r="100" spans="4:54" x14ac:dyDescent="0.3">
      <c r="D100" s="3">
        <v>15</v>
      </c>
      <c r="F100" s="3">
        <v>14</v>
      </c>
      <c r="G100" s="29">
        <f t="shared" si="55"/>
        <v>8.8090792522211938</v>
      </c>
      <c r="H100" s="29">
        <f t="shared" si="63"/>
        <v>20.987561638671774</v>
      </c>
      <c r="I100" s="29">
        <f t="shared" si="63"/>
        <v>11.205034144296482</v>
      </c>
      <c r="J100" s="29">
        <f t="shared" si="63"/>
        <v>21.678617482720426</v>
      </c>
      <c r="K100" s="29">
        <f t="shared" si="63"/>
        <v>4.7063420764079309</v>
      </c>
      <c r="L100" s="30" t="e">
        <f t="shared" si="64"/>
        <v>#VALUE!</v>
      </c>
      <c r="M100" s="29">
        <f t="shared" ref="M100:R100" si="98">M28*M$12</f>
        <v>5.2250582438081414</v>
      </c>
      <c r="N100" s="31">
        <f t="shared" si="98"/>
        <v>4.2142828439380526</v>
      </c>
      <c r="O100" s="31">
        <f t="shared" si="98"/>
        <v>0.84285656878761062</v>
      </c>
      <c r="P100" s="32">
        <f t="shared" si="98"/>
        <v>21.950615651270663</v>
      </c>
      <c r="Q100" s="32">
        <f t="shared" si="98"/>
        <v>10.865946445089389</v>
      </c>
      <c r="R100" s="32">
        <f t="shared" si="98"/>
        <v>21.394056119632651</v>
      </c>
      <c r="S100" s="33" t="e">
        <f t="shared" si="57"/>
        <v>#VALUE!</v>
      </c>
      <c r="T100" s="33" t="e">
        <f t="shared" si="57"/>
        <v>#VALUE!</v>
      </c>
      <c r="U100" s="34" t="e">
        <f t="shared" si="58"/>
        <v>#VALUE!</v>
      </c>
      <c r="V100" s="34" t="e">
        <f t="shared" si="58"/>
        <v>#VALUE!</v>
      </c>
      <c r="W100" s="35" t="e">
        <f t="shared" si="58"/>
        <v>#VALUE!</v>
      </c>
      <c r="X100" s="35" t="e">
        <f t="shared" si="58"/>
        <v>#VALUE!</v>
      </c>
      <c r="Y100" t="e">
        <f>NA()</f>
        <v>#N/A</v>
      </c>
      <c r="Z100" s="30">
        <f t="shared" si="66"/>
        <v>9.3646547399642373</v>
      </c>
      <c r="AA100" s="30">
        <f t="shared" si="67"/>
        <v>28.536647589678257</v>
      </c>
      <c r="AD100"/>
      <c r="AE100" s="3">
        <v>15</v>
      </c>
      <c r="AG100" s="3">
        <f t="shared" si="68"/>
        <v>8.0802356597094089</v>
      </c>
      <c r="AH100" s="29">
        <f t="shared" si="59"/>
        <v>1.5913113178525926</v>
      </c>
      <c r="AI100" s="29">
        <f t="shared" si="69"/>
        <v>10.362496196452209</v>
      </c>
      <c r="AJ100" s="29">
        <f t="shared" si="69"/>
        <v>3.0945373883892855</v>
      </c>
      <c r="AK100" s="29">
        <f t="shared" si="69"/>
        <v>10.750567519336473</v>
      </c>
      <c r="AL100" s="29">
        <f t="shared" si="69"/>
        <v>1.0734192911774691</v>
      </c>
      <c r="AM100" s="30" t="e">
        <f t="shared" si="70"/>
        <v>#VALUE!</v>
      </c>
      <c r="AN100" s="29">
        <f t="shared" ref="AN100:AS100" si="99">AN28*AN$12</f>
        <v>2.0639753445910842</v>
      </c>
      <c r="AO100" s="31">
        <f t="shared" si="99"/>
        <v>1.9430277718902771</v>
      </c>
      <c r="AP100" s="31">
        <f t="shared" si="99"/>
        <v>0.38860555437805544</v>
      </c>
      <c r="AQ100" s="32">
        <f t="shared" si="99"/>
        <v>11.96894909201365</v>
      </c>
      <c r="AR100" s="32">
        <f t="shared" si="99"/>
        <v>5.2276219576868268</v>
      </c>
      <c r="AS100" s="32">
        <f t="shared" si="99"/>
        <v>7.1811116040401979</v>
      </c>
      <c r="AT100" s="33" t="e">
        <f t="shared" si="61"/>
        <v>#VALUE!</v>
      </c>
      <c r="AU100" s="33" t="e">
        <f t="shared" si="61"/>
        <v>#VALUE!</v>
      </c>
      <c r="AV100" s="34" t="e">
        <f t="shared" si="62"/>
        <v>#VALUE!</v>
      </c>
      <c r="AW100" s="34" t="e">
        <f t="shared" si="62"/>
        <v>#VALUE!</v>
      </c>
      <c r="AX100" s="35" t="e">
        <f t="shared" si="62"/>
        <v>#VALUE!</v>
      </c>
      <c r="AY100" s="35" t="e">
        <f t="shared" si="62"/>
        <v>#VALUE!</v>
      </c>
      <c r="AZ100" t="e">
        <f>NA()</f>
        <v>#N/A</v>
      </c>
      <c r="BA100" s="30">
        <f t="shared" si="72"/>
        <v>3.3044300014861103</v>
      </c>
      <c r="BB100" s="30">
        <f t="shared" si="73"/>
        <v>18.826737088652511</v>
      </c>
    </row>
    <row r="101" spans="4:54" x14ac:dyDescent="0.3">
      <c r="D101" s="3">
        <v>16</v>
      </c>
      <c r="F101" s="3">
        <v>15</v>
      </c>
      <c r="G101" s="29">
        <f t="shared" si="55"/>
        <v>10.620618053269929</v>
      </c>
      <c r="H101" s="29">
        <f t="shared" si="63"/>
        <v>22.821581234855884</v>
      </c>
      <c r="I101" s="29">
        <f t="shared" si="63"/>
        <v>12.985573476599994</v>
      </c>
      <c r="J101" s="29">
        <f t="shared" si="63"/>
        <v>23.556270758023011</v>
      </c>
      <c r="K101" s="29">
        <f t="shared" si="63"/>
        <v>5.521074767134543</v>
      </c>
      <c r="L101" s="30" t="e">
        <f t="shared" si="64"/>
        <v>#VALUE!</v>
      </c>
      <c r="M101" s="29">
        <f t="shared" ref="M101:R101" si="100">M29*M$12</f>
        <v>5.8310231896415541</v>
      </c>
      <c r="N101" s="31">
        <f t="shared" si="100"/>
        <v>4.6244001497935985</v>
      </c>
      <c r="O101" s="31">
        <f t="shared" si="100"/>
        <v>0.92488002995871965</v>
      </c>
      <c r="P101" s="32">
        <f t="shared" si="100"/>
        <v>23.583852628817954</v>
      </c>
      <c r="Q101" s="32">
        <f t="shared" si="100"/>
        <v>11.817791210769011</v>
      </c>
      <c r="R101" s="32">
        <f t="shared" si="100"/>
        <v>23.979619153196353</v>
      </c>
      <c r="S101" s="33" t="e">
        <f t="shared" si="57"/>
        <v>#VALUE!</v>
      </c>
      <c r="T101" s="33" t="e">
        <f t="shared" si="57"/>
        <v>#VALUE!</v>
      </c>
      <c r="U101" s="34" t="e">
        <f t="shared" si="58"/>
        <v>#VALUE!</v>
      </c>
      <c r="V101" s="34" t="e">
        <f t="shared" si="58"/>
        <v>#VALUE!</v>
      </c>
      <c r="W101" s="35" t="e">
        <f t="shared" si="58"/>
        <v>#VALUE!</v>
      </c>
      <c r="X101" s="35" t="e">
        <f t="shared" si="58"/>
        <v>#VALUE!</v>
      </c>
      <c r="Y101" t="e">
        <f>NA()</f>
        <v>#N/A</v>
      </c>
      <c r="Z101" s="30">
        <f t="shared" si="66"/>
        <v>10.450150226074818</v>
      </c>
      <c r="AA101" s="30">
        <f t="shared" si="67"/>
        <v>29.912939820416103</v>
      </c>
      <c r="AD101"/>
      <c r="AE101" s="3">
        <v>16</v>
      </c>
      <c r="AG101" s="3">
        <f t="shared" si="68"/>
        <v>8.4978317091498283</v>
      </c>
      <c r="AH101" s="29">
        <f t="shared" si="59"/>
        <v>1.8884854067204524</v>
      </c>
      <c r="AI101" s="29">
        <f t="shared" si="69"/>
        <v>11.081640955485703</v>
      </c>
      <c r="AJ101" s="29">
        <f t="shared" si="69"/>
        <v>3.5067813974672086</v>
      </c>
      <c r="AK101" s="29">
        <f t="shared" si="69"/>
        <v>11.492997789218421</v>
      </c>
      <c r="AL101" s="29">
        <f t="shared" si="69"/>
        <v>1.2457910131788343</v>
      </c>
      <c r="AM101" s="30" t="e">
        <f t="shared" si="70"/>
        <v>#VALUE!</v>
      </c>
      <c r="AN101" s="29">
        <f t="shared" ref="AN101:AS101" si="101">AN29*AN$12</f>
        <v>2.2551428591623779</v>
      </c>
      <c r="AO101" s="31">
        <f t="shared" si="101"/>
        <v>2.0904286512329242</v>
      </c>
      <c r="AP101" s="31">
        <f t="shared" si="101"/>
        <v>0.41808573024658491</v>
      </c>
      <c r="AQ101" s="32">
        <f t="shared" si="101"/>
        <v>12.680830858319426</v>
      </c>
      <c r="AR101" s="32">
        <f t="shared" si="101"/>
        <v>5.6125831821698924</v>
      </c>
      <c r="AS101" s="32">
        <f t="shared" si="101"/>
        <v>8.0333890289762255</v>
      </c>
      <c r="AT101" s="33" t="e">
        <f t="shared" si="61"/>
        <v>#VALUE!</v>
      </c>
      <c r="AU101" s="33" t="e">
        <f t="shared" si="61"/>
        <v>#VALUE!</v>
      </c>
      <c r="AV101" s="34" t="e">
        <f t="shared" si="62"/>
        <v>#VALUE!</v>
      </c>
      <c r="AW101" s="34" t="e">
        <f t="shared" si="62"/>
        <v>#VALUE!</v>
      </c>
      <c r="AX101" s="35" t="e">
        <f t="shared" si="62"/>
        <v>#VALUE!</v>
      </c>
      <c r="AY101" s="35" t="e">
        <f t="shared" si="62"/>
        <v>#VALUE!</v>
      </c>
      <c r="AZ101" t="e">
        <f>NA()</f>
        <v>#N/A</v>
      </c>
      <c r="BA101" s="30">
        <f t="shared" si="72"/>
        <v>3.6759831511861769</v>
      </c>
      <c r="BB101" s="30">
        <f t="shared" si="73"/>
        <v>19.609247889854345</v>
      </c>
    </row>
    <row r="102" spans="4:54" x14ac:dyDescent="0.3">
      <c r="D102" s="3">
        <v>17</v>
      </c>
      <c r="F102" s="3">
        <v>16</v>
      </c>
      <c r="G102" s="29">
        <f t="shared" si="55"/>
        <v>12.569512789665781</v>
      </c>
      <c r="H102" s="29">
        <f t="shared" si="63"/>
        <v>24.653042079079224</v>
      </c>
      <c r="I102" s="29">
        <f t="shared" si="63"/>
        <v>14.856446872867192</v>
      </c>
      <c r="J102" s="29">
        <f t="shared" si="63"/>
        <v>25.428802026843421</v>
      </c>
      <c r="K102" s="29">
        <f t="shared" si="63"/>
        <v>6.3722410384858446</v>
      </c>
      <c r="L102" s="30" t="e">
        <f t="shared" si="64"/>
        <v>#VALUE!</v>
      </c>
      <c r="M102" s="29">
        <f t="shared" ref="M102:R102" si="102">M30*M$12</f>
        <v>6.4505394572606836</v>
      </c>
      <c r="N102" s="31">
        <f t="shared" si="102"/>
        <v>5.0387511779074492</v>
      </c>
      <c r="O102" s="31">
        <f t="shared" si="102"/>
        <v>1.0077502355814898</v>
      </c>
      <c r="P102" s="32">
        <f t="shared" si="102"/>
        <v>25.194691313229427</v>
      </c>
      <c r="Q102" s="32">
        <f t="shared" si="102"/>
        <v>12.759449633178967</v>
      </c>
      <c r="R102" s="32">
        <f t="shared" si="102"/>
        <v>26.542324500015756</v>
      </c>
      <c r="S102" s="33" t="e">
        <f t="shared" si="57"/>
        <v>#VALUE!</v>
      </c>
      <c r="T102" s="33" t="e">
        <f t="shared" si="57"/>
        <v>#VALUE!</v>
      </c>
      <c r="U102" s="34" t="e">
        <f t="shared" si="58"/>
        <v>#VALUE!</v>
      </c>
      <c r="V102" s="34" t="e">
        <f t="shared" si="58"/>
        <v>#VALUE!</v>
      </c>
      <c r="W102" s="35" t="e">
        <f t="shared" si="58"/>
        <v>#VALUE!</v>
      </c>
      <c r="X102" s="35" t="e">
        <f t="shared" si="58"/>
        <v>#VALUE!</v>
      </c>
      <c r="Y102" t="e">
        <f>NA()</f>
        <v>#N/A</v>
      </c>
      <c r="Z102" s="30">
        <f t="shared" si="66"/>
        <v>11.523843021869132</v>
      </c>
      <c r="AA102" s="30">
        <f t="shared" si="67"/>
        <v>31.222502296824167</v>
      </c>
      <c r="AD102"/>
      <c r="AE102" s="3">
        <v>17</v>
      </c>
      <c r="AG102" s="3">
        <f t="shared" si="68"/>
        <v>8.937009611874279</v>
      </c>
      <c r="AH102" s="29">
        <f t="shared" si="59"/>
        <v>2.2353867916853285</v>
      </c>
      <c r="AI102" s="29">
        <f t="shared" si="69"/>
        <v>11.845716758625107</v>
      </c>
      <c r="AJ102" s="29">
        <f t="shared" si="69"/>
        <v>3.9689498073978808</v>
      </c>
      <c r="AK102" s="29">
        <f t="shared" si="69"/>
        <v>12.281357009457787</v>
      </c>
      <c r="AL102" s="29">
        <f t="shared" si="69"/>
        <v>1.4423463137217269</v>
      </c>
      <c r="AM102" s="30" t="e">
        <f t="shared" si="70"/>
        <v>#VALUE!</v>
      </c>
      <c r="AN102" s="29">
        <f t="shared" ref="AN102:AS102" si="103">AN30*AN$12</f>
        <v>2.4625349214376229</v>
      </c>
      <c r="AO102" s="31">
        <f t="shared" si="103"/>
        <v>2.248170030670134</v>
      </c>
      <c r="AP102" s="31">
        <f t="shared" si="103"/>
        <v>0.44963400613402682</v>
      </c>
      <c r="AQ102" s="32">
        <f t="shared" si="103"/>
        <v>13.42992712955308</v>
      </c>
      <c r="AR102" s="32">
        <f t="shared" si="103"/>
        <v>6.0216509441696369</v>
      </c>
      <c r="AS102" s="32">
        <f t="shared" si="103"/>
        <v>8.9670597773623886</v>
      </c>
      <c r="AT102" s="33" t="e">
        <f t="shared" si="61"/>
        <v>#VALUE!</v>
      </c>
      <c r="AU102" s="33" t="e">
        <f t="shared" si="61"/>
        <v>#VALUE!</v>
      </c>
      <c r="AV102" s="34" t="e">
        <f t="shared" si="62"/>
        <v>#VALUE!</v>
      </c>
      <c r="AW102" s="34" t="e">
        <f t="shared" si="62"/>
        <v>#VALUE!</v>
      </c>
      <c r="AX102" s="35" t="e">
        <f t="shared" si="62"/>
        <v>#VALUE!</v>
      </c>
      <c r="AY102" s="35" t="e">
        <f t="shared" si="62"/>
        <v>#VALUE!</v>
      </c>
      <c r="AZ102" t="e">
        <f>NA()</f>
        <v>#N/A</v>
      </c>
      <c r="BA102" s="30">
        <f t="shared" si="72"/>
        <v>4.0810967118134229</v>
      </c>
      <c r="BB102" s="30">
        <f t="shared" si="73"/>
        <v>20.414865173961829</v>
      </c>
    </row>
    <row r="103" spans="4:54" x14ac:dyDescent="0.3">
      <c r="D103" s="3">
        <v>18</v>
      </c>
      <c r="F103" s="3">
        <v>17</v>
      </c>
      <c r="G103" s="29">
        <f t="shared" si="55"/>
        <v>14.638229731358077</v>
      </c>
      <c r="H103" s="29">
        <f t="shared" si="63"/>
        <v>26.478193980245706</v>
      </c>
      <c r="I103" s="29">
        <f t="shared" si="63"/>
        <v>16.806534055410843</v>
      </c>
      <c r="J103" s="29">
        <f t="shared" si="63"/>
        <v>27.292397201774929</v>
      </c>
      <c r="K103" s="29">
        <f t="shared" si="63"/>
        <v>7.251422630865882</v>
      </c>
      <c r="L103" s="30" t="e">
        <f t="shared" si="64"/>
        <v>#VALUE!</v>
      </c>
      <c r="M103" s="29">
        <f t="shared" ref="M103:R103" si="104">M31*M$12</f>
        <v>7.0813208573568565</v>
      </c>
      <c r="N103" s="31">
        <f t="shared" si="104"/>
        <v>5.4563436682173094</v>
      </c>
      <c r="O103" s="31">
        <f t="shared" si="104"/>
        <v>1.0912687336434619</v>
      </c>
      <c r="P103" s="32">
        <f t="shared" si="104"/>
        <v>26.781484548907308</v>
      </c>
      <c r="Q103" s="32">
        <f t="shared" si="104"/>
        <v>13.688413761963613</v>
      </c>
      <c r="R103" s="32">
        <f t="shared" si="104"/>
        <v>29.06208598328767</v>
      </c>
      <c r="S103" s="33" t="e">
        <f t="shared" si="57"/>
        <v>#VALUE!</v>
      </c>
      <c r="T103" s="33" t="e">
        <f t="shared" si="57"/>
        <v>#VALUE!</v>
      </c>
      <c r="U103" s="34" t="e">
        <f t="shared" si="58"/>
        <v>#VALUE!</v>
      </c>
      <c r="V103" s="34" t="e">
        <f t="shared" si="58"/>
        <v>#VALUE!</v>
      </c>
      <c r="W103" s="35" t="e">
        <f t="shared" si="58"/>
        <v>#VALUE!</v>
      </c>
      <c r="X103" s="35" t="e">
        <f t="shared" si="58"/>
        <v>#VALUE!</v>
      </c>
      <c r="Y103" t="e">
        <f>NA()</f>
        <v>#N/A</v>
      </c>
      <c r="Z103" s="30">
        <f t="shared" si="66"/>
        <v>12.578075618265286</v>
      </c>
      <c r="AA103" s="30">
        <f t="shared" si="67"/>
        <v>32.468570421975635</v>
      </c>
      <c r="AD103"/>
      <c r="AE103" s="3">
        <v>18</v>
      </c>
      <c r="AG103" s="3">
        <f t="shared" si="68"/>
        <v>9.3988847433557776</v>
      </c>
      <c r="AH103" s="29">
        <f t="shared" si="59"/>
        <v>2.6389289241721769</v>
      </c>
      <c r="AI103" s="29">
        <f t="shared" si="69"/>
        <v>12.656907897218714</v>
      </c>
      <c r="AJ103" s="29">
        <f t="shared" si="69"/>
        <v>4.4861362344200444</v>
      </c>
      <c r="AK103" s="29">
        <f t="shared" si="69"/>
        <v>13.117819514374457</v>
      </c>
      <c r="AL103" s="29">
        <f t="shared" si="69"/>
        <v>1.6657186321759709</v>
      </c>
      <c r="AM103" s="30" t="e">
        <f t="shared" si="70"/>
        <v>#VALUE!</v>
      </c>
      <c r="AN103" s="29">
        <f t="shared" ref="AN103:AS103" si="105">AN31*AN$12</f>
        <v>2.6873074515535715</v>
      </c>
      <c r="AO103" s="31">
        <f t="shared" si="105"/>
        <v>2.4168663892449262</v>
      </c>
      <c r="AP103" s="31">
        <f t="shared" si="105"/>
        <v>0.48337327784898521</v>
      </c>
      <c r="AQ103" s="32">
        <f t="shared" si="105"/>
        <v>14.217594236720808</v>
      </c>
      <c r="AR103" s="32">
        <f t="shared" si="105"/>
        <v>6.4557848484884968</v>
      </c>
      <c r="AS103" s="32">
        <f t="shared" si="105"/>
        <v>9.9864503253821635</v>
      </c>
      <c r="AT103" s="33" t="e">
        <f t="shared" si="61"/>
        <v>#VALUE!</v>
      </c>
      <c r="AU103" s="33" t="e">
        <f t="shared" si="61"/>
        <v>#VALUE!</v>
      </c>
      <c r="AV103" s="34" t="e">
        <f t="shared" si="62"/>
        <v>#VALUE!</v>
      </c>
      <c r="AW103" s="34" t="e">
        <f t="shared" si="62"/>
        <v>#VALUE!</v>
      </c>
      <c r="AX103" s="35" t="e">
        <f t="shared" si="62"/>
        <v>#VALUE!</v>
      </c>
      <c r="AY103" s="35" t="e">
        <f t="shared" si="62"/>
        <v>#VALUE!</v>
      </c>
      <c r="AZ103" t="e">
        <f>NA()</f>
        <v>#N/A</v>
      </c>
      <c r="BA103" s="30">
        <f t="shared" si="72"/>
        <v>4.5214188161362374</v>
      </c>
      <c r="BB103" s="30">
        <f t="shared" si="73"/>
        <v>21.243359288490229</v>
      </c>
    </row>
    <row r="104" spans="4:54" x14ac:dyDescent="0.3">
      <c r="D104" s="3">
        <v>19</v>
      </c>
      <c r="F104" s="3">
        <v>18</v>
      </c>
      <c r="G104" s="29">
        <f t="shared" si="55"/>
        <v>16.808567833185641</v>
      </c>
      <c r="H104" s="29">
        <f t="shared" si="63"/>
        <v>28.293771945471658</v>
      </c>
      <c r="I104" s="29">
        <f t="shared" si="63"/>
        <v>18.824930137494842</v>
      </c>
      <c r="J104" s="29">
        <f t="shared" si="63"/>
        <v>29.143752166948286</v>
      </c>
      <c r="K104" s="29">
        <f t="shared" si="63"/>
        <v>8.1505953432290905</v>
      </c>
      <c r="L104" s="30" t="e">
        <f t="shared" si="64"/>
        <v>#VALUE!</v>
      </c>
      <c r="M104" s="29">
        <f t="shared" ref="M104:R104" si="106">M32*M$12</f>
        <v>7.7212610766069352</v>
      </c>
      <c r="N104" s="31">
        <f t="shared" si="106"/>
        <v>5.8762853760302329</v>
      </c>
      <c r="O104" s="31">
        <f t="shared" si="106"/>
        <v>1.1752570752060465</v>
      </c>
      <c r="P104" s="32">
        <f t="shared" si="106"/>
        <v>28.342898931183615</v>
      </c>
      <c r="Q104" s="32">
        <f t="shared" si="106"/>
        <v>14.602594724317454</v>
      </c>
      <c r="R104" s="32">
        <f t="shared" si="106"/>
        <v>31.522462706068911</v>
      </c>
      <c r="S104" s="33" t="e">
        <f t="shared" si="57"/>
        <v>#VALUE!</v>
      </c>
      <c r="T104" s="33" t="e">
        <f t="shared" si="57"/>
        <v>#VALUE!</v>
      </c>
      <c r="U104" s="34" t="e">
        <f t="shared" si="58"/>
        <v>#VALUE!</v>
      </c>
      <c r="V104" s="34" t="e">
        <f t="shared" si="58"/>
        <v>#VALUE!</v>
      </c>
      <c r="W104" s="35" t="e">
        <f t="shared" si="58"/>
        <v>#VALUE!</v>
      </c>
      <c r="X104" s="35" t="e">
        <f t="shared" si="58"/>
        <v>#VALUE!</v>
      </c>
      <c r="Y104" t="e">
        <f>NA()</f>
        <v>#N/A</v>
      </c>
      <c r="Z104" s="30">
        <f t="shared" si="66"/>
        <v>13.606612569610181</v>
      </c>
      <c r="AA104" s="30">
        <f t="shared" si="67"/>
        <v>33.654222729895501</v>
      </c>
      <c r="AD104"/>
      <c r="AE104" s="3">
        <v>19</v>
      </c>
      <c r="AG104" s="3">
        <f t="shared" si="68"/>
        <v>9.8846301229790683</v>
      </c>
      <c r="AH104" s="29">
        <f t="shared" si="59"/>
        <v>3.1066556825939813</v>
      </c>
      <c r="AI104" s="29">
        <f t="shared" si="69"/>
        <v>13.517425277988279</v>
      </c>
      <c r="AJ104" s="29">
        <f t="shared" si="69"/>
        <v>5.0637753634976939</v>
      </c>
      <c r="AK104" s="29">
        <f t="shared" si="69"/>
        <v>14.004577458285025</v>
      </c>
      <c r="AL104" s="29">
        <f t="shared" si="69"/>
        <v>1.9186684122104831</v>
      </c>
      <c r="AM104" s="30" t="e">
        <f t="shared" si="70"/>
        <v>#VALUE!</v>
      </c>
      <c r="AN104" s="29">
        <f t="shared" ref="AN104:AS104" si="107">AN32*AN$12</f>
        <v>2.9306656865231484</v>
      </c>
      <c r="AO104" s="31">
        <f t="shared" si="107"/>
        <v>2.5971539602113207</v>
      </c>
      <c r="AP104" s="31">
        <f t="shared" si="107"/>
        <v>0.51943079204226417</v>
      </c>
      <c r="AQ104" s="32">
        <f t="shared" si="107"/>
        <v>15.0451676198977</v>
      </c>
      <c r="AR104" s="32">
        <f t="shared" si="107"/>
        <v>6.915908895065245</v>
      </c>
      <c r="AS104" s="32">
        <f t="shared" si="107"/>
        <v>11.095514529234137</v>
      </c>
      <c r="AT104" s="33" t="e">
        <f t="shared" si="61"/>
        <v>#VALUE!</v>
      </c>
      <c r="AU104" s="33" t="e">
        <f t="shared" si="61"/>
        <v>#VALUE!</v>
      </c>
      <c r="AV104" s="34" t="e">
        <f t="shared" si="62"/>
        <v>#VALUE!</v>
      </c>
      <c r="AW104" s="34" t="e">
        <f t="shared" si="62"/>
        <v>#VALUE!</v>
      </c>
      <c r="AX104" s="35" t="e">
        <f t="shared" si="62"/>
        <v>#VALUE!</v>
      </c>
      <c r="AY104" s="35" t="e">
        <f t="shared" si="62"/>
        <v>#VALUE!</v>
      </c>
      <c r="AZ104" t="e">
        <f>NA()</f>
        <v>#N/A</v>
      </c>
      <c r="BA104" s="30">
        <f t="shared" si="72"/>
        <v>4.9984436043527625</v>
      </c>
      <c r="BB104" s="30">
        <f t="shared" si="73"/>
        <v>22.094394659194503</v>
      </c>
    </row>
    <row r="105" spans="4:54" x14ac:dyDescent="0.3">
      <c r="D105" s="3">
        <v>20</v>
      </c>
      <c r="F105" s="3">
        <v>19</v>
      </c>
      <c r="G105" s="29">
        <f t="shared" si="55"/>
        <v>19.062209261847944</v>
      </c>
      <c r="H105" s="29">
        <f t="shared" si="63"/>
        <v>30.096931949221599</v>
      </c>
      <c r="I105" s="29">
        <f t="shared" si="63"/>
        <v>20.901068636191404</v>
      </c>
      <c r="J105" s="29">
        <f t="shared" si="63"/>
        <v>30.980004640694265</v>
      </c>
      <c r="K105" s="29">
        <f t="shared" si="63"/>
        <v>9.0622634493890626</v>
      </c>
      <c r="L105" s="30" t="e">
        <f t="shared" si="64"/>
        <v>#VALUE!</v>
      </c>
      <c r="M105" s="29">
        <f t="shared" ref="M105:R105" si="108">M33*M$12</f>
        <v>8.3684216938297773</v>
      </c>
      <c r="N105" s="31">
        <f t="shared" si="108"/>
        <v>6.2977723452673162</v>
      </c>
      <c r="O105" s="31">
        <f t="shared" si="108"/>
        <v>1.2595544690534632</v>
      </c>
      <c r="P105" s="32">
        <f t="shared" si="108"/>
        <v>29.877865596550826</v>
      </c>
      <c r="Q105" s="32">
        <f t="shared" si="108"/>
        <v>15.500266364266013</v>
      </c>
      <c r="R105" s="32">
        <f t="shared" si="108"/>
        <v>33.910333864726127</v>
      </c>
      <c r="S105" s="33" t="e">
        <f t="shared" si="57"/>
        <v>#VALUE!</v>
      </c>
      <c r="T105" s="33" t="e">
        <f t="shared" si="57"/>
        <v>#VALUE!</v>
      </c>
      <c r="U105" s="34" t="e">
        <f t="shared" si="58"/>
        <v>#VALUE!</v>
      </c>
      <c r="V105" s="34" t="e">
        <f t="shared" si="58"/>
        <v>#VALUE!</v>
      </c>
      <c r="W105" s="35" t="e">
        <f t="shared" si="58"/>
        <v>#VALUE!</v>
      </c>
      <c r="X105" s="35" t="e">
        <f t="shared" si="58"/>
        <v>#VALUE!</v>
      </c>
      <c r="Y105" t="e">
        <f>NA()</f>
        <v>#N/A</v>
      </c>
      <c r="Z105" s="30">
        <f t="shared" si="66"/>
        <v>14.604500349430857</v>
      </c>
      <c r="AA105" s="30">
        <f t="shared" si="67"/>
        <v>34.782388491382115</v>
      </c>
      <c r="AD105"/>
      <c r="AE105" s="3">
        <v>20</v>
      </c>
      <c r="AG105" s="3">
        <f t="shared" si="68"/>
        <v>10.395479393145562</v>
      </c>
      <c r="AH105" s="29">
        <f t="shared" si="59"/>
        <v>3.6467211205104411</v>
      </c>
      <c r="AI105" s="29">
        <f t="shared" si="69"/>
        <v>14.429494968035085</v>
      </c>
      <c r="AJ105" s="29">
        <f t="shared" si="69"/>
        <v>5.7076313069260216</v>
      </c>
      <c r="AK105" s="29">
        <f t="shared" si="69"/>
        <v>14.943828192985769</v>
      </c>
      <c r="AL105" s="29">
        <f t="shared" si="69"/>
        <v>2.2040538654796475</v>
      </c>
      <c r="AM105" s="30" t="e">
        <f t="shared" si="70"/>
        <v>#VALUE!</v>
      </c>
      <c r="AN105" s="29">
        <f t="shared" ref="AN105:AS105" si="109">AN33*AN$12</f>
        <v>3.1938610168523387</v>
      </c>
      <c r="AO105" s="31">
        <f t="shared" si="109"/>
        <v>2.7896893818134973</v>
      </c>
      <c r="AP105" s="31">
        <f t="shared" si="109"/>
        <v>0.55793787636269954</v>
      </c>
      <c r="AQ105" s="32">
        <f t="shared" si="109"/>
        <v>15.913951260446694</v>
      </c>
      <c r="AR105" s="32">
        <f t="shared" si="109"/>
        <v>7.4028990921579387</v>
      </c>
      <c r="AS105" s="32">
        <f t="shared" si="109"/>
        <v>12.297709479424872</v>
      </c>
      <c r="AT105" s="33" t="e">
        <f t="shared" si="61"/>
        <v>#VALUE!</v>
      </c>
      <c r="AU105" s="33" t="e">
        <f t="shared" si="61"/>
        <v>#VALUE!</v>
      </c>
      <c r="AV105" s="34" t="e">
        <f t="shared" si="62"/>
        <v>#VALUE!</v>
      </c>
      <c r="AW105" s="34" t="e">
        <f t="shared" si="62"/>
        <v>#VALUE!</v>
      </c>
      <c r="AX105" s="35" t="e">
        <f t="shared" si="62"/>
        <v>#VALUE!</v>
      </c>
      <c r="AY105" s="35" t="e">
        <f t="shared" si="62"/>
        <v>#VALUE!</v>
      </c>
      <c r="AZ105" t="e">
        <f>NA()</f>
        <v>#N/A</v>
      </c>
      <c r="BA105" s="30">
        <f t="shared" si="72"/>
        <v>5.513464450369173</v>
      </c>
      <c r="BB105" s="30">
        <f t="shared" si="73"/>
        <v>22.967521544469051</v>
      </c>
    </row>
    <row r="106" spans="4:54" x14ac:dyDescent="0.3">
      <c r="D106" s="3">
        <v>21</v>
      </c>
      <c r="F106" s="3">
        <v>20</v>
      </c>
      <c r="G106" s="29">
        <f t="shared" si="55"/>
        <v>21.381166128106159</v>
      </c>
      <c r="H106" s="29">
        <f t="shared" si="63"/>
        <v>31.88519742019195</v>
      </c>
      <c r="I106" s="29">
        <f t="shared" si="63"/>
        <v>23.024814223196969</v>
      </c>
      <c r="J106" s="29">
        <f t="shared" si="63"/>
        <v>32.798677393834183</v>
      </c>
      <c r="K106" s="29">
        <f t="shared" si="63"/>
        <v>9.9795478662426778</v>
      </c>
      <c r="L106" s="30" t="e">
        <f t="shared" si="64"/>
        <v>#VALUE!</v>
      </c>
      <c r="M106" s="29">
        <f t="shared" ref="M106:R106" si="110">M34*M$12</f>
        <v>9.0210209455417072</v>
      </c>
      <c r="N106" s="31">
        <f t="shared" si="110"/>
        <v>6.7200790400898107</v>
      </c>
      <c r="O106" s="31">
        <f t="shared" si="110"/>
        <v>1.3440158080179621</v>
      </c>
      <c r="P106" s="32">
        <f t="shared" si="110"/>
        <v>31.38554014496016</v>
      </c>
      <c r="Q106" s="32">
        <f t="shared" si="110"/>
        <v>16.380017132890512</v>
      </c>
      <c r="R106" s="32">
        <f t="shared" si="110"/>
        <v>36.215546251097273</v>
      </c>
      <c r="S106" s="33" t="e">
        <f t="shared" ref="S106:T125" si="111">S34</f>
        <v>#VALUE!</v>
      </c>
      <c r="T106" s="33" t="e">
        <f t="shared" si="111"/>
        <v>#VALUE!</v>
      </c>
      <c r="U106" s="34" t="e">
        <f t="shared" ref="U106:X125" si="112">U34*U$12</f>
        <v>#VALUE!</v>
      </c>
      <c r="V106" s="34" t="e">
        <f t="shared" si="112"/>
        <v>#VALUE!</v>
      </c>
      <c r="W106" s="35" t="e">
        <f t="shared" si="112"/>
        <v>#VALUE!</v>
      </c>
      <c r="X106" s="35" t="e">
        <f t="shared" si="112"/>
        <v>#VALUE!</v>
      </c>
      <c r="Y106" t="e">
        <f>NA()</f>
        <v>#N/A</v>
      </c>
      <c r="Z106" s="30">
        <f t="shared" si="66"/>
        <v>15.567922820624636</v>
      </c>
      <c r="AA106" s="30">
        <f t="shared" si="67"/>
        <v>35.855854951059193</v>
      </c>
      <c r="AD106"/>
      <c r="AE106" s="3">
        <v>21</v>
      </c>
      <c r="AG106" s="3">
        <f t="shared" si="68"/>
        <v>10.932729952341878</v>
      </c>
      <c r="AH106" s="29">
        <f t="shared" si="59"/>
        <v>4.2678466282125793</v>
      </c>
      <c r="AI106" s="29">
        <f t="shared" si="69"/>
        <v>15.39534494856076</v>
      </c>
      <c r="AJ106" s="29">
        <f t="shared" si="69"/>
        <v>6.4237775190396444</v>
      </c>
      <c r="AK106" s="29">
        <f t="shared" si="69"/>
        <v>15.937759782650652</v>
      </c>
      <c r="AL106" s="29">
        <f t="shared" si="69"/>
        <v>2.5247929061519239</v>
      </c>
      <c r="AM106" s="30" t="e">
        <f t="shared" si="70"/>
        <v>#VALUE!</v>
      </c>
      <c r="AN106" s="29">
        <f t="shared" ref="AN106:AS106" si="113">AN34*AN$12</f>
        <v>3.4781867507215933</v>
      </c>
      <c r="AO106" s="31">
        <f t="shared" si="113"/>
        <v>2.995147958882598</v>
      </c>
      <c r="AP106" s="31">
        <f t="shared" si="113"/>
        <v>0.5990295917765196</v>
      </c>
      <c r="AQ106" s="32">
        <f t="shared" si="113"/>
        <v>16.825205957070441</v>
      </c>
      <c r="AR106" s="32">
        <f t="shared" si="113"/>
        <v>7.917569841778346</v>
      </c>
      <c r="AS106" s="32">
        <f t="shared" si="113"/>
        <v>13.595862365660286</v>
      </c>
      <c r="AT106" s="33" t="e">
        <f t="shared" ref="AT106:AU125" si="114">AT34</f>
        <v>#VALUE!</v>
      </c>
      <c r="AU106" s="33" t="e">
        <f t="shared" si="114"/>
        <v>#VALUE!</v>
      </c>
      <c r="AV106" s="34" t="e">
        <f t="shared" ref="AV106:AY125" si="115">AV34*AV$12</f>
        <v>#VALUE!</v>
      </c>
      <c r="AW106" s="34" t="e">
        <f t="shared" si="115"/>
        <v>#VALUE!</v>
      </c>
      <c r="AX106" s="35" t="e">
        <f t="shared" si="115"/>
        <v>#VALUE!</v>
      </c>
      <c r="AY106" s="35" t="e">
        <f t="shared" si="115"/>
        <v>#VALUE!</v>
      </c>
      <c r="AZ106" t="e">
        <f>NA()</f>
        <v>#N/A</v>
      </c>
      <c r="BA106" s="30">
        <f t="shared" si="72"/>
        <v>6.0675240158753523</v>
      </c>
      <c r="BB106" s="30">
        <f t="shared" si="73"/>
        <v>23.862167854971883</v>
      </c>
    </row>
    <row r="107" spans="4:54" x14ac:dyDescent="0.3">
      <c r="D107" s="3">
        <v>22</v>
      </c>
      <c r="F107" s="3">
        <v>21</v>
      </c>
      <c r="G107" s="29">
        <f t="shared" si="55"/>
        <v>23.748130560817909</v>
      </c>
      <c r="H107" s="29">
        <f t="shared" ref="H107:K126" si="116">H35*H$12</f>
        <v>33.656414183138608</v>
      </c>
      <c r="I107" s="29">
        <f t="shared" si="116"/>
        <v>25.186530350392509</v>
      </c>
      <c r="J107" s="29">
        <f t="shared" si="116"/>
        <v>34.597630434417027</v>
      </c>
      <c r="K107" s="29">
        <f t="shared" si="116"/>
        <v>10.896236693169289</v>
      </c>
      <c r="L107" s="30" t="e">
        <f t="shared" si="64"/>
        <v>#VALUE!</v>
      </c>
      <c r="M107" s="29">
        <f t="shared" ref="M107:R107" si="117">M35*M$12</f>
        <v>9.6774231953553436</v>
      </c>
      <c r="N107" s="31">
        <f t="shared" si="117"/>
        <v>7.1425499509402153</v>
      </c>
      <c r="O107" s="31">
        <f t="shared" si="117"/>
        <v>1.4285099901880434</v>
      </c>
      <c r="P107" s="32">
        <f t="shared" si="117"/>
        <v>32.865269632060283</v>
      </c>
      <c r="Q107" s="32">
        <f t="shared" si="117"/>
        <v>17.240708757639098</v>
      </c>
      <c r="R107" s="32">
        <f t="shared" si="117"/>
        <v>38.43055684509261</v>
      </c>
      <c r="S107" s="33" t="e">
        <f t="shared" si="111"/>
        <v>#VALUE!</v>
      </c>
      <c r="T107" s="33" t="e">
        <f t="shared" si="111"/>
        <v>#VALUE!</v>
      </c>
      <c r="U107" s="34" t="e">
        <f t="shared" si="112"/>
        <v>#VALUE!</v>
      </c>
      <c r="V107" s="34" t="e">
        <f t="shared" si="112"/>
        <v>#VALUE!</v>
      </c>
      <c r="W107" s="35" t="e">
        <f t="shared" si="112"/>
        <v>#VALUE!</v>
      </c>
      <c r="X107" s="35" t="e">
        <f t="shared" si="112"/>
        <v>#VALUE!</v>
      </c>
      <c r="Y107" t="e">
        <f>NA()</f>
        <v>#N/A</v>
      </c>
      <c r="Z107" s="30">
        <f t="shared" si="66"/>
        <v>16.494059105650848</v>
      </c>
      <c r="AA107" s="30">
        <f t="shared" si="67"/>
        <v>36.877274213538108</v>
      </c>
      <c r="AD107"/>
      <c r="AE107" s="3">
        <v>22</v>
      </c>
      <c r="AG107" s="3">
        <f t="shared" si="68"/>
        <v>11.497746250129051</v>
      </c>
      <c r="AH107" s="29">
        <f t="shared" si="59"/>
        <v>4.9792513483515748</v>
      </c>
      <c r="AI107" s="29">
        <f t="shared" ref="AI107:AL126" si="118">AI35*AI$12</f>
        <v>16.417189948967238</v>
      </c>
      <c r="AJ107" s="29">
        <f t="shared" si="118"/>
        <v>7.2185669064817546</v>
      </c>
      <c r="AK107" s="29">
        <f t="shared" si="118"/>
        <v>16.988534534739824</v>
      </c>
      <c r="AL107" s="29">
        <f t="shared" si="118"/>
        <v>2.8838155661884159</v>
      </c>
      <c r="AM107" s="30" t="e">
        <f t="shared" si="70"/>
        <v>#VALUE!</v>
      </c>
      <c r="AN107" s="29">
        <f t="shared" ref="AN107:AS107" si="119">AN35*AN$12</f>
        <v>3.7849726738775971</v>
      </c>
      <c r="AO107" s="31">
        <f t="shared" si="119"/>
        <v>3.2142214904626636</v>
      </c>
      <c r="AP107" s="31">
        <f t="shared" si="119"/>
        <v>0.64284429809253274</v>
      </c>
      <c r="AQ107" s="32">
        <f t="shared" si="119"/>
        <v>17.780136402532889</v>
      </c>
      <c r="AR107" s="32">
        <f t="shared" si="119"/>
        <v>8.460659112549104</v>
      </c>
      <c r="AS107" s="32">
        <f t="shared" si="119"/>
        <v>14.992030864935506</v>
      </c>
      <c r="AT107" s="33" t="e">
        <f t="shared" si="114"/>
        <v>#VALUE!</v>
      </c>
      <c r="AU107" s="33" t="e">
        <f t="shared" si="114"/>
        <v>#VALUE!</v>
      </c>
      <c r="AV107" s="34" t="e">
        <f t="shared" si="115"/>
        <v>#VALUE!</v>
      </c>
      <c r="AW107" s="34" t="e">
        <f t="shared" si="115"/>
        <v>#VALUE!</v>
      </c>
      <c r="AX107" s="35" t="e">
        <f t="shared" si="115"/>
        <v>#VALUE!</v>
      </c>
      <c r="AY107" s="35" t="e">
        <f t="shared" si="115"/>
        <v>#VALUE!</v>
      </c>
      <c r="AZ107" t="e">
        <f>NA()</f>
        <v>#N/A</v>
      </c>
      <c r="BA107" s="30">
        <f t="shared" si="72"/>
        <v>6.6613620346002955</v>
      </c>
      <c r="BB107" s="30">
        <f t="shared" si="73"/>
        <v>24.777631153979815</v>
      </c>
    </row>
    <row r="108" spans="4:54" x14ac:dyDescent="0.3">
      <c r="D108" s="3">
        <v>23</v>
      </c>
      <c r="F108" s="3">
        <v>22</v>
      </c>
      <c r="G108" s="29">
        <f t="shared" si="55"/>
        <v>26.146737875230656</v>
      </c>
      <c r="H108" s="29">
        <f t="shared" si="116"/>
        <v>35.408712166793556</v>
      </c>
      <c r="I108" s="29">
        <f t="shared" si="116"/>
        <v>27.377126126402178</v>
      </c>
      <c r="J108" s="29">
        <f t="shared" si="116"/>
        <v>36.375020374163142</v>
      </c>
      <c r="K108" s="29">
        <f t="shared" si="116"/>
        <v>11.806805904066453</v>
      </c>
      <c r="L108" s="30" t="e">
        <f t="shared" si="64"/>
        <v>#VALUE!</v>
      </c>
      <c r="M108" s="29">
        <f t="shared" ref="M108:R108" si="120">M36*M$12</f>
        <v>10.336129064398344</v>
      </c>
      <c r="N108" s="31">
        <f t="shared" si="120"/>
        <v>7.5645923871505767</v>
      </c>
      <c r="O108" s="31">
        <f t="shared" si="120"/>
        <v>1.5129184774301154</v>
      </c>
      <c r="P108" s="32">
        <f t="shared" si="120"/>
        <v>34.316565116409826</v>
      </c>
      <c r="Q108" s="32">
        <f t="shared" si="120"/>
        <v>18.081440545534623</v>
      </c>
      <c r="R108" s="32">
        <f t="shared" si="120"/>
        <v>40.550085609235154</v>
      </c>
      <c r="S108" s="33" t="e">
        <f t="shared" si="111"/>
        <v>#VALUE!</v>
      </c>
      <c r="T108" s="33" t="e">
        <f t="shared" si="111"/>
        <v>#VALUE!</v>
      </c>
      <c r="U108" s="34" t="e">
        <f t="shared" si="112"/>
        <v>#VALUE!</v>
      </c>
      <c r="V108" s="34" t="e">
        <f t="shared" si="112"/>
        <v>#VALUE!</v>
      </c>
      <c r="W108" s="35" t="e">
        <f t="shared" si="112"/>
        <v>#VALUE!</v>
      </c>
      <c r="X108" s="35" t="e">
        <f t="shared" si="112"/>
        <v>#VALUE!</v>
      </c>
      <c r="Y108" t="e">
        <f>NA()</f>
        <v>#N/A</v>
      </c>
      <c r="Z108" s="30">
        <f t="shared" si="66"/>
        <v>17.380948269533793</v>
      </c>
      <c r="AA108" s="30">
        <f t="shared" si="67"/>
        <v>37.849169795703574</v>
      </c>
      <c r="AD108"/>
      <c r="AE108" s="3">
        <v>23</v>
      </c>
      <c r="AG108" s="3">
        <f t="shared" si="68"/>
        <v>12.09196325242066</v>
      </c>
      <c r="AH108" s="29">
        <f t="shared" si="59"/>
        <v>5.7905518070805302</v>
      </c>
      <c r="AI108" s="29">
        <f t="shared" si="118"/>
        <v>17.497214240290663</v>
      </c>
      <c r="AJ108" s="29">
        <f t="shared" si="118"/>
        <v>8.0985907474111283</v>
      </c>
      <c r="AK108" s="29">
        <f t="shared" si="118"/>
        <v>18.098270435664194</v>
      </c>
      <c r="AL108" s="29">
        <f t="shared" si="118"/>
        <v>3.2840064491452274</v>
      </c>
      <c r="AM108" s="30" t="e">
        <f t="shared" si="70"/>
        <v>#VALUE!</v>
      </c>
      <c r="AN108" s="29">
        <f t="shared" ref="AN108:AS108" si="121">AN36*AN$12</f>
        <v>4.1155782703159822</v>
      </c>
      <c r="AO108" s="31">
        <f t="shared" si="121"/>
        <v>3.4476156169289767</v>
      </c>
      <c r="AP108" s="31">
        <f t="shared" si="121"/>
        <v>0.68952312338579536</v>
      </c>
      <c r="AQ108" s="32">
        <f t="shared" si="121"/>
        <v>18.779877028607562</v>
      </c>
      <c r="AR108" s="32">
        <f t="shared" si="121"/>
        <v>9.0328124435427224</v>
      </c>
      <c r="AS108" s="32">
        <f t="shared" si="121"/>
        <v>16.487360342941713</v>
      </c>
      <c r="AT108" s="33" t="e">
        <f t="shared" si="114"/>
        <v>#VALUE!</v>
      </c>
      <c r="AU108" s="33" t="e">
        <f t="shared" si="114"/>
        <v>#VALUE!</v>
      </c>
      <c r="AV108" s="34" t="e">
        <f t="shared" si="115"/>
        <v>#VALUE!</v>
      </c>
      <c r="AW108" s="34" t="e">
        <f t="shared" si="115"/>
        <v>#VALUE!</v>
      </c>
      <c r="AX108" s="35" t="e">
        <f t="shared" si="115"/>
        <v>#VALUE!</v>
      </c>
      <c r="AY108" s="35" t="e">
        <f t="shared" si="115"/>
        <v>#VALUE!</v>
      </c>
      <c r="AZ108" t="e">
        <f>NA()</f>
        <v>#N/A</v>
      </c>
      <c r="BA108" s="30">
        <f t="shared" si="72"/>
        <v>7.295361999147377</v>
      </c>
      <c r="BB108" s="30">
        <f t="shared" si="73"/>
        <v>25.713070970967031</v>
      </c>
    </row>
    <row r="109" spans="4:54" x14ac:dyDescent="0.3">
      <c r="D109" s="3">
        <v>24</v>
      </c>
      <c r="F109" s="3">
        <v>23</v>
      </c>
      <c r="G109" s="29">
        <f t="shared" si="55"/>
        <v>28.561753805758801</v>
      </c>
      <c r="H109" s="29">
        <f t="shared" si="116"/>
        <v>37.140472595849346</v>
      </c>
      <c r="I109" s="29">
        <f t="shared" si="116"/>
        <v>29.588086165088896</v>
      </c>
      <c r="J109" s="29">
        <f t="shared" si="116"/>
        <v>38.129265620603128</v>
      </c>
      <c r="K109" s="29">
        <f t="shared" si="116"/>
        <v>12.706416996817001</v>
      </c>
      <c r="L109" s="30" t="e">
        <f t="shared" si="64"/>
        <v>#VALUE!</v>
      </c>
      <c r="M109" s="29">
        <f t="shared" ref="M109:R109" si="122">M37*M$12</f>
        <v>10.995766182497922</v>
      </c>
      <c r="N109" s="31">
        <f t="shared" si="122"/>
        <v>7.9856702367011225</v>
      </c>
      <c r="O109" s="31">
        <f t="shared" si="122"/>
        <v>1.5971340473402245</v>
      </c>
      <c r="P109" s="32">
        <f t="shared" si="122"/>
        <v>35.73907862914848</v>
      </c>
      <c r="Q109" s="32">
        <f t="shared" si="122"/>
        <v>18.90151841470988</v>
      </c>
      <c r="R109" s="32">
        <f t="shared" si="122"/>
        <v>42.570788180657445</v>
      </c>
      <c r="S109" s="33" t="e">
        <f t="shared" si="111"/>
        <v>#VALUE!</v>
      </c>
      <c r="T109" s="33" t="e">
        <f t="shared" si="111"/>
        <v>#VALUE!</v>
      </c>
      <c r="U109" s="34" t="e">
        <f t="shared" si="112"/>
        <v>#VALUE!</v>
      </c>
      <c r="V109" s="34" t="e">
        <f t="shared" si="112"/>
        <v>#VALUE!</v>
      </c>
      <c r="W109" s="35" t="e">
        <f t="shared" si="112"/>
        <v>#VALUE!</v>
      </c>
      <c r="X109" s="35" t="e">
        <f t="shared" si="112"/>
        <v>#VALUE!</v>
      </c>
      <c r="Y109" t="e">
        <f>NA()</f>
        <v>#N/A</v>
      </c>
      <c r="Z109" s="30">
        <f t="shared" si="66"/>
        <v>18.22736350337636</v>
      </c>
      <c r="AA109" s="30">
        <f t="shared" si="67"/>
        <v>38.773942861310687</v>
      </c>
      <c r="AD109"/>
      <c r="AE109" s="3">
        <v>24</v>
      </c>
      <c r="AG109" s="3">
        <f t="shared" si="68"/>
        <v>12.716890085850565</v>
      </c>
      <c r="AH109" s="29">
        <f t="shared" si="59"/>
        <v>6.7116271100011247</v>
      </c>
      <c r="AI109" s="29">
        <f t="shared" si="118"/>
        <v>18.637552278249714</v>
      </c>
      <c r="AJ109" s="29">
        <f t="shared" si="118"/>
        <v>9.0706250522154015</v>
      </c>
      <c r="AK109" s="29">
        <f t="shared" si="118"/>
        <v>19.269020394577772</v>
      </c>
      <c r="AL109" s="29">
        <f t="shared" si="118"/>
        <v>3.7281371183690606</v>
      </c>
      <c r="AM109" s="30" t="e">
        <f t="shared" si="70"/>
        <v>#VALUE!</v>
      </c>
      <c r="AN109" s="29">
        <f t="shared" ref="AN109:AS109" si="123">AN37*AN$12</f>
        <v>4.4713844684388588</v>
      </c>
      <c r="AO109" s="31">
        <f t="shared" si="123"/>
        <v>3.6960466388561533</v>
      </c>
      <c r="AP109" s="31">
        <f t="shared" si="123"/>
        <v>0.73920932777123072</v>
      </c>
      <c r="AQ109" s="32">
        <f t="shared" si="123"/>
        <v>19.825476600372149</v>
      </c>
      <c r="AR109" s="32">
        <f t="shared" si="123"/>
        <v>9.6345658560576375</v>
      </c>
      <c r="AS109" s="32">
        <f t="shared" si="123"/>
        <v>18.081941953088837</v>
      </c>
      <c r="AT109" s="33" t="e">
        <f t="shared" si="114"/>
        <v>#VALUE!</v>
      </c>
      <c r="AU109" s="33" t="e">
        <f t="shared" si="114"/>
        <v>#VALUE!</v>
      </c>
      <c r="AV109" s="34" t="e">
        <f t="shared" si="115"/>
        <v>#VALUE!</v>
      </c>
      <c r="AW109" s="34" t="e">
        <f t="shared" si="115"/>
        <v>#VALUE!</v>
      </c>
      <c r="AX109" s="35" t="e">
        <f t="shared" si="115"/>
        <v>#VALUE!</v>
      </c>
      <c r="AY109" s="35" t="e">
        <f t="shared" si="115"/>
        <v>#VALUE!</v>
      </c>
      <c r="AZ109" t="e">
        <f>NA()</f>
        <v>#N/A</v>
      </c>
      <c r="BA109" s="30">
        <f t="shared" si="72"/>
        <v>7.9694981996585206</v>
      </c>
      <c r="BB109" s="30">
        <f t="shared" si="73"/>
        <v>26.667501578433814</v>
      </c>
    </row>
    <row r="110" spans="4:54" x14ac:dyDescent="0.3">
      <c r="D110" s="3">
        <v>25</v>
      </c>
      <c r="F110" s="3">
        <v>24</v>
      </c>
      <c r="G110" s="29">
        <f t="shared" si="55"/>
        <v>30.979197023967952</v>
      </c>
      <c r="H110" s="29">
        <f t="shared" si="116"/>
        <v>38.850299678906204</v>
      </c>
      <c r="I110" s="29">
        <f t="shared" si="116"/>
        <v>31.811486562812743</v>
      </c>
      <c r="J110" s="29">
        <f t="shared" si="116"/>
        <v>39.859016348844669</v>
      </c>
      <c r="K110" s="29">
        <f t="shared" si="116"/>
        <v>13.590897401969871</v>
      </c>
      <c r="L110" s="30" t="e">
        <f t="shared" si="64"/>
        <v>#VALUE!</v>
      </c>
      <c r="M110" s="29">
        <f t="shared" ref="M110:R110" si="124">M38*M$12</f>
        <v>11.655080522293391</v>
      </c>
      <c r="N110" s="31">
        <f t="shared" si="124"/>
        <v>8.4052985233508437</v>
      </c>
      <c r="O110" s="31">
        <f t="shared" si="124"/>
        <v>1.681059704670169</v>
      </c>
      <c r="P110" s="32">
        <f t="shared" si="124"/>
        <v>37.132583706206077</v>
      </c>
      <c r="Q110" s="32">
        <f t="shared" si="124"/>
        <v>19.700427927895173</v>
      </c>
      <c r="R110" s="32">
        <f t="shared" si="124"/>
        <v>44.490954194091955</v>
      </c>
      <c r="S110" s="33" t="e">
        <f t="shared" si="111"/>
        <v>#VALUE!</v>
      </c>
      <c r="T110" s="33" t="e">
        <f t="shared" si="111"/>
        <v>#VALUE!</v>
      </c>
      <c r="U110" s="34" t="e">
        <f t="shared" si="112"/>
        <v>#VALUE!</v>
      </c>
      <c r="V110" s="34" t="e">
        <f t="shared" si="112"/>
        <v>#VALUE!</v>
      </c>
      <c r="W110" s="35" t="e">
        <f t="shared" si="112"/>
        <v>#VALUE!</v>
      </c>
      <c r="X110" s="35" t="e">
        <f t="shared" si="112"/>
        <v>#VALUE!</v>
      </c>
      <c r="Y110" t="e">
        <f>NA()</f>
        <v>#N/A</v>
      </c>
      <c r="Z110" s="30">
        <f t="shared" si="66"/>
        <v>19.03269725917183</v>
      </c>
      <c r="AA110" s="30">
        <f t="shared" si="67"/>
        <v>39.653878153296375</v>
      </c>
      <c r="AD110"/>
      <c r="AE110" s="3">
        <v>25</v>
      </c>
      <c r="AG110" s="3">
        <f t="shared" si="68"/>
        <v>13.374113870485857</v>
      </c>
      <c r="AH110" s="29">
        <f t="shared" si="59"/>
        <v>7.7524467641713928</v>
      </c>
      <c r="AI110" s="29">
        <f t="shared" si="118"/>
        <v>19.840267102220864</v>
      </c>
      <c r="AJ110" s="29">
        <f t="shared" si="118"/>
        <v>10.141563074790209</v>
      </c>
      <c r="AK110" s="29">
        <f t="shared" si="118"/>
        <v>20.502749218461702</v>
      </c>
      <c r="AL110" s="29">
        <f t="shared" si="118"/>
        <v>4.2187887481442869</v>
      </c>
      <c r="AM110" s="30" t="e">
        <f t="shared" si="70"/>
        <v>#VALUE!</v>
      </c>
      <c r="AN110" s="29">
        <f t="shared" ref="AN110:AS110" si="125">AN38*AN$12</f>
        <v>4.8537837803340675</v>
      </c>
      <c r="AO110" s="31">
        <f t="shared" si="125"/>
        <v>3.9602377593884532</v>
      </c>
      <c r="AP110" s="31">
        <f t="shared" si="125"/>
        <v>0.79204755187769071</v>
      </c>
      <c r="AQ110" s="32">
        <f t="shared" si="125"/>
        <v>20.917881557704465</v>
      </c>
      <c r="AR110" s="32">
        <f t="shared" si="125"/>
        <v>10.266327788834303</v>
      </c>
      <c r="AS110" s="32">
        <f t="shared" si="125"/>
        <v>19.774676486257938</v>
      </c>
      <c r="AT110" s="33" t="e">
        <f t="shared" si="114"/>
        <v>#VALUE!</v>
      </c>
      <c r="AU110" s="33" t="e">
        <f t="shared" si="114"/>
        <v>#VALUE!</v>
      </c>
      <c r="AV110" s="34" t="e">
        <f t="shared" si="115"/>
        <v>#VALUE!</v>
      </c>
      <c r="AW110" s="34" t="e">
        <f t="shared" si="115"/>
        <v>#VALUE!</v>
      </c>
      <c r="AX110" s="35" t="e">
        <f t="shared" si="115"/>
        <v>#VALUE!</v>
      </c>
      <c r="AY110" s="35" t="e">
        <f t="shared" si="115"/>
        <v>#VALUE!</v>
      </c>
      <c r="AZ110" t="e">
        <f>NA()</f>
        <v>#N/A</v>
      </c>
      <c r="BA110" s="30">
        <f t="shared" si="72"/>
        <v>8.6832848336483544</v>
      </c>
      <c r="BB110" s="30">
        <f t="shared" si="73"/>
        <v>27.639785399752707</v>
      </c>
    </row>
    <row r="111" spans="4:54" x14ac:dyDescent="0.3">
      <c r="D111" s="3">
        <v>26</v>
      </c>
      <c r="F111" s="3">
        <v>25</v>
      </c>
      <c r="G111" s="29">
        <f t="shared" si="55"/>
        <v>33.386407773393465</v>
      </c>
      <c r="H111" s="29">
        <f t="shared" si="116"/>
        <v>40.536996020282373</v>
      </c>
      <c r="I111" s="29">
        <f t="shared" si="116"/>
        <v>34.039999676185403</v>
      </c>
      <c r="J111" s="29">
        <f t="shared" si="116"/>
        <v>41.563128434843136</v>
      </c>
      <c r="K111" s="29">
        <f t="shared" si="116"/>
        <v>14.456708491491609</v>
      </c>
      <c r="L111" s="30" t="e">
        <f t="shared" si="64"/>
        <v>#VALUE!</v>
      </c>
      <c r="M111" s="29">
        <f t="shared" ref="M111:R111" si="126">M39*M$12</f>
        <v>12.312928280710983</v>
      </c>
      <c r="N111" s="31">
        <f t="shared" si="126"/>
        <v>8.8230386279792317</v>
      </c>
      <c r="O111" s="31">
        <f t="shared" si="126"/>
        <v>1.7646077255958463</v>
      </c>
      <c r="P111" s="32">
        <f t="shared" si="126"/>
        <v>38.496958820865544</v>
      </c>
      <c r="Q111" s="32">
        <f t="shared" si="126"/>
        <v>20.477810737831234</v>
      </c>
      <c r="R111" s="32">
        <f t="shared" si="126"/>
        <v>46.310234123206733</v>
      </c>
      <c r="S111" s="33" t="e">
        <f t="shared" si="111"/>
        <v>#VALUE!</v>
      </c>
      <c r="T111" s="33" t="e">
        <f t="shared" si="111"/>
        <v>#VALUE!</v>
      </c>
      <c r="U111" s="34" t="e">
        <f t="shared" si="112"/>
        <v>#VALUE!</v>
      </c>
      <c r="V111" s="34" t="e">
        <f t="shared" si="112"/>
        <v>#VALUE!</v>
      </c>
      <c r="W111" s="35" t="e">
        <f t="shared" si="112"/>
        <v>#VALUE!</v>
      </c>
      <c r="X111" s="35" t="e">
        <f t="shared" si="112"/>
        <v>#VALUE!</v>
      </c>
      <c r="Y111" t="e">
        <f>NA()</f>
        <v>#N/A</v>
      </c>
      <c r="Z111" s="30">
        <f t="shared" si="66"/>
        <v>19.796857915733597</v>
      </c>
      <c r="AA111" s="30">
        <f t="shared" si="67"/>
        <v>40.491149638461877</v>
      </c>
      <c r="AD111"/>
      <c r="AE111" s="3">
        <v>26</v>
      </c>
      <c r="AG111" s="3">
        <f t="shared" si="68"/>
        <v>14.06530375061889</v>
      </c>
      <c r="AH111" s="29">
        <f t="shared" si="59"/>
        <v>8.9228592738776182</v>
      </c>
      <c r="AI111" s="29">
        <f t="shared" si="118"/>
        <v>21.107326417895482</v>
      </c>
      <c r="AJ111" s="29">
        <f t="shared" si="118"/>
        <v>11.318332829915757</v>
      </c>
      <c r="AK111" s="29">
        <f t="shared" si="118"/>
        <v>21.801308267329389</v>
      </c>
      <c r="AL111" s="29">
        <f t="shared" si="118"/>
        <v>4.7582658922411873</v>
      </c>
      <c r="AM111" s="30" t="e">
        <f t="shared" si="70"/>
        <v>#VALUE!</v>
      </c>
      <c r="AN111" s="29">
        <f t="shared" ref="AN111:AS111" si="127">AN39*AN$12</f>
        <v>5.2641687089075226</v>
      </c>
      <c r="AO111" s="31">
        <f t="shared" si="127"/>
        <v>4.2409147022408629</v>
      </c>
      <c r="AP111" s="31">
        <f t="shared" si="127"/>
        <v>0.84818294044817255</v>
      </c>
      <c r="AQ111" s="32">
        <f t="shared" si="127"/>
        <v>22.057918122068163</v>
      </c>
      <c r="AR111" s="32">
        <f t="shared" si="127"/>
        <v>10.928360215900847</v>
      </c>
      <c r="AS111" s="32">
        <f t="shared" si="127"/>
        <v>21.563149516360117</v>
      </c>
      <c r="AT111" s="33" t="e">
        <f t="shared" si="114"/>
        <v>#VALUE!</v>
      </c>
      <c r="AU111" s="33" t="e">
        <f t="shared" si="114"/>
        <v>#VALUE!</v>
      </c>
      <c r="AV111" s="34" t="e">
        <f t="shared" si="115"/>
        <v>#VALUE!</v>
      </c>
      <c r="AW111" s="34" t="e">
        <f t="shared" si="115"/>
        <v>#VALUE!</v>
      </c>
      <c r="AX111" s="35" t="e">
        <f t="shared" si="115"/>
        <v>#VALUE!</v>
      </c>
      <c r="AY111" s="35" t="e">
        <f t="shared" si="115"/>
        <v>#VALUE!</v>
      </c>
      <c r="AZ111" t="e">
        <f>NA()</f>
        <v>#N/A</v>
      </c>
      <c r="BA111" s="30">
        <f t="shared" si="72"/>
        <v>9.4357291529229776</v>
      </c>
      <c r="BB111" s="30">
        <f t="shared" si="73"/>
        <v>28.628627233313562</v>
      </c>
    </row>
    <row r="112" spans="4:54" x14ac:dyDescent="0.3">
      <c r="D112" s="3">
        <v>27</v>
      </c>
      <c r="F112" s="3">
        <v>26</v>
      </c>
      <c r="G112" s="29">
        <f t="shared" si="55"/>
        <v>35.772072667701181</v>
      </c>
      <c r="H112" s="29">
        <f t="shared" si="116"/>
        <v>42.199541144814738</v>
      </c>
      <c r="I112" s="29">
        <f t="shared" si="116"/>
        <v>36.266889955378019</v>
      </c>
      <c r="J112" s="29">
        <f t="shared" si="116"/>
        <v>43.240640702311339</v>
      </c>
      <c r="K112" s="29">
        <f t="shared" si="116"/>
        <v>15.300905148070582</v>
      </c>
      <c r="L112" s="30" t="e">
        <f t="shared" si="64"/>
        <v>#VALUE!</v>
      </c>
      <c r="M112" s="29">
        <f t="shared" ref="M112:R112" si="128">M40*M$12</f>
        <v>12.968268274372347</v>
      </c>
      <c r="N112" s="31">
        <f t="shared" si="128"/>
        <v>9.2384940684056076</v>
      </c>
      <c r="O112" s="31">
        <f t="shared" si="128"/>
        <v>1.8476988136811217</v>
      </c>
      <c r="P112" s="32">
        <f t="shared" si="128"/>
        <v>39.832173200225313</v>
      </c>
      <c r="Q112" s="32">
        <f t="shared" si="128"/>
        <v>21.233443959962585</v>
      </c>
      <c r="R112" s="32">
        <f t="shared" si="128"/>
        <v>48.029395528726596</v>
      </c>
      <c r="S112" s="33" t="e">
        <f t="shared" si="111"/>
        <v>#VALUE!</v>
      </c>
      <c r="T112" s="33" t="e">
        <f t="shared" si="111"/>
        <v>#VALUE!</v>
      </c>
      <c r="U112" s="34" t="e">
        <f t="shared" si="112"/>
        <v>#VALUE!</v>
      </c>
      <c r="V112" s="34" t="e">
        <f t="shared" si="112"/>
        <v>#VALUE!</v>
      </c>
      <c r="W112" s="35" t="e">
        <f t="shared" si="112"/>
        <v>#VALUE!</v>
      </c>
      <c r="X112" s="35" t="e">
        <f t="shared" si="112"/>
        <v>#VALUE!</v>
      </c>
      <c r="Y112" t="e">
        <f>NA()</f>
        <v>#N/A</v>
      </c>
      <c r="Z112" s="30">
        <f t="shared" si="66"/>
        <v>20.520177957069862</v>
      </c>
      <c r="AA112" s="30">
        <f t="shared" si="67"/>
        <v>41.287825878471878</v>
      </c>
      <c r="AD112"/>
      <c r="AE112" s="3">
        <v>27</v>
      </c>
      <c r="AG112" s="3">
        <f t="shared" si="68"/>
        <v>14.792215133875402</v>
      </c>
      <c r="AH112" s="29">
        <f t="shared" si="59"/>
        <v>10.232341155268777</v>
      </c>
      <c r="AI112" s="29">
        <f t="shared" si="118"/>
        <v>22.440576318949834</v>
      </c>
      <c r="AJ112" s="29">
        <f t="shared" si="118"/>
        <v>12.607798701479762</v>
      </c>
      <c r="AK112" s="29">
        <f t="shared" si="118"/>
        <v>23.16640777063477</v>
      </c>
      <c r="AL112" s="29">
        <f t="shared" si="118"/>
        <v>5.3485028345022192</v>
      </c>
      <c r="AM112" s="30" t="e">
        <f t="shared" si="70"/>
        <v>#VALUE!</v>
      </c>
      <c r="AN112" s="29">
        <f t="shared" ref="AN112:AS112" si="129">AN40*AN$12</f>
        <v>5.7039183096290547</v>
      </c>
      <c r="AO112" s="31">
        <f t="shared" si="129"/>
        <v>4.5388006589183991</v>
      </c>
      <c r="AP112" s="31">
        <f t="shared" si="129"/>
        <v>0.90776013178367976</v>
      </c>
      <c r="AQ112" s="32">
        <f t="shared" si="129"/>
        <v>23.246273210714453</v>
      </c>
      <c r="AR112" s="32">
        <f t="shared" si="129"/>
        <v>11.620759154845318</v>
      </c>
      <c r="AS112" s="32">
        <f t="shared" si="129"/>
        <v>23.443523942331652</v>
      </c>
      <c r="AT112" s="33" t="e">
        <f t="shared" si="114"/>
        <v>#VALUE!</v>
      </c>
      <c r="AU112" s="33" t="e">
        <f t="shared" si="114"/>
        <v>#VALUE!</v>
      </c>
      <c r="AV112" s="34" t="e">
        <f t="shared" si="115"/>
        <v>#VALUE!</v>
      </c>
      <c r="AW112" s="34" t="e">
        <f t="shared" si="115"/>
        <v>#VALUE!</v>
      </c>
      <c r="AX112" s="35" t="e">
        <f t="shared" si="115"/>
        <v>#VALUE!</v>
      </c>
      <c r="AY112" s="35" t="e">
        <f t="shared" si="115"/>
        <v>#VALUE!</v>
      </c>
      <c r="AZ112" t="e">
        <f>NA()</f>
        <v>#N/A</v>
      </c>
      <c r="BA112" s="30">
        <f t="shared" si="72"/>
        <v>10.225290816979667</v>
      </c>
      <c r="BB112" s="30">
        <f t="shared" si="73"/>
        <v>29.632569495001061</v>
      </c>
    </row>
    <row r="113" spans="4:54" x14ac:dyDescent="0.3">
      <c r="D113" s="3">
        <v>28</v>
      </c>
      <c r="F113" s="3">
        <v>27</v>
      </c>
      <c r="G113" s="29">
        <f t="shared" si="55"/>
        <v>38.126214694253996</v>
      </c>
      <c r="H113" s="29">
        <f t="shared" si="116"/>
        <v>43.837072646825753</v>
      </c>
      <c r="I113" s="29">
        <f t="shared" si="116"/>
        <v>38.48600273057432</v>
      </c>
      <c r="J113" s="29">
        <f t="shared" si="116"/>
        <v>44.890754964384435</v>
      </c>
      <c r="K113" s="29">
        <f t="shared" si="116"/>
        <v>16.121090074146998</v>
      </c>
      <c r="L113" s="30" t="e">
        <f t="shared" si="64"/>
        <v>#VALUE!</v>
      </c>
      <c r="M113" s="29">
        <f t="shared" ref="M113:R113" si="130">M41*M$12</f>
        <v>13.620154817517102</v>
      </c>
      <c r="N113" s="31">
        <f t="shared" si="130"/>
        <v>9.6513067527827161</v>
      </c>
      <c r="O113" s="31">
        <f t="shared" si="130"/>
        <v>1.9302613505565434</v>
      </c>
      <c r="P113" s="32">
        <f t="shared" si="130"/>
        <v>41.138274618069183</v>
      </c>
      <c r="Q113" s="32">
        <f t="shared" si="130"/>
        <v>21.967222070375119</v>
      </c>
      <c r="R113" s="32">
        <f t="shared" si="130"/>
        <v>49.65010823931118</v>
      </c>
      <c r="S113" s="33" t="e">
        <f t="shared" si="111"/>
        <v>#VALUE!</v>
      </c>
      <c r="T113" s="33" t="e">
        <f t="shared" si="111"/>
        <v>#VALUE!</v>
      </c>
      <c r="U113" s="34" t="e">
        <f t="shared" si="112"/>
        <v>#VALUE!</v>
      </c>
      <c r="V113" s="34" t="e">
        <f t="shared" si="112"/>
        <v>#VALUE!</v>
      </c>
      <c r="W113" s="35" t="e">
        <f t="shared" si="112"/>
        <v>#VALUE!</v>
      </c>
      <c r="X113" s="35" t="e">
        <f t="shared" si="112"/>
        <v>#VALUE!</v>
      </c>
      <c r="Y113" t="e">
        <f>NA()</f>
        <v>#N/A</v>
      </c>
      <c r="Z113" s="30">
        <f t="shared" si="66"/>
        <v>21.203333247286491</v>
      </c>
      <c r="AA113" s="30">
        <f t="shared" si="67"/>
        <v>42.045875140439776</v>
      </c>
      <c r="AD113"/>
      <c r="AE113" s="3">
        <v>28</v>
      </c>
      <c r="AG113" s="3">
        <f t="shared" si="68"/>
        <v>15.556694149404674</v>
      </c>
      <c r="AH113" s="29">
        <f t="shared" si="59"/>
        <v>11.689707937666602</v>
      </c>
      <c r="AI113" s="29">
        <f t="shared" si="118"/>
        <v>23.841712637485731</v>
      </c>
      <c r="AJ113" s="29">
        <f t="shared" si="118"/>
        <v>14.016646550331963</v>
      </c>
      <c r="AK113" s="29">
        <f t="shared" si="118"/>
        <v>24.599586825492537</v>
      </c>
      <c r="AL113" s="29">
        <f t="shared" si="118"/>
        <v>5.990964662526971</v>
      </c>
      <c r="AM113" s="30" t="e">
        <f t="shared" si="70"/>
        <v>#VALUE!</v>
      </c>
      <c r="AN113" s="29">
        <f t="shared" ref="AN113:AS113" si="131">AN41*AN$12</f>
        <v>6.1743828114907906</v>
      </c>
      <c r="AO113" s="31">
        <f t="shared" si="131"/>
        <v>4.8546105215055864</v>
      </c>
      <c r="AP113" s="31">
        <f t="shared" si="131"/>
        <v>0.97092210430111736</v>
      </c>
      <c r="AQ113" s="32">
        <f t="shared" si="131"/>
        <v>24.483474228536281</v>
      </c>
      <c r="AR113" s="32">
        <f t="shared" si="131"/>
        <v>12.343434826371931</v>
      </c>
      <c r="AS113" s="32">
        <f t="shared" si="131"/>
        <v>25.410456381275697</v>
      </c>
      <c r="AT113" s="33" t="e">
        <f t="shared" si="114"/>
        <v>#VALUE!</v>
      </c>
      <c r="AU113" s="33" t="e">
        <f t="shared" si="114"/>
        <v>#VALUE!</v>
      </c>
      <c r="AV113" s="34" t="e">
        <f t="shared" si="115"/>
        <v>#VALUE!</v>
      </c>
      <c r="AW113" s="34" t="e">
        <f t="shared" si="115"/>
        <v>#VALUE!</v>
      </c>
      <c r="AX113" s="35" t="e">
        <f t="shared" si="115"/>
        <v>#VALUE!</v>
      </c>
      <c r="AY113" s="35" t="e">
        <f t="shared" si="115"/>
        <v>#VALUE!</v>
      </c>
      <c r="AZ113" t="e">
        <f>NA()</f>
        <v>#N/A</v>
      </c>
      <c r="BA113" s="30">
        <f t="shared" si="72"/>
        <v>11.04984976100674</v>
      </c>
      <c r="BB113" s="30">
        <f t="shared" si="73"/>
        <v>30.649988696383001</v>
      </c>
    </row>
    <row r="114" spans="4:54" x14ac:dyDescent="0.3">
      <c r="D114" s="3">
        <v>29</v>
      </c>
      <c r="F114" s="3">
        <v>28</v>
      </c>
      <c r="G114" s="29">
        <f t="shared" si="55"/>
        <v>40.4401563660698</v>
      </c>
      <c r="H114" s="29">
        <f t="shared" si="116"/>
        <v>45.448869568021401</v>
      </c>
      <c r="I114" s="29">
        <f t="shared" si="116"/>
        <v>40.691747542893054</v>
      </c>
      <c r="J114" s="29">
        <f t="shared" si="116"/>
        <v>46.512818440135469</v>
      </c>
      <c r="K114" s="29">
        <f t="shared" si="116"/>
        <v>16.915365343197337</v>
      </c>
      <c r="L114" s="30" t="e">
        <f t="shared" si="64"/>
        <v>#VALUE!</v>
      </c>
      <c r="M114" s="29">
        <f t="shared" ref="M114:R114" si="132">M42*M$12</f>
        <v>14.267731052909765</v>
      </c>
      <c r="N114" s="31">
        <f t="shared" si="132"/>
        <v>10.061153637682716</v>
      </c>
      <c r="O114" s="31">
        <f t="shared" si="132"/>
        <v>2.0122307275365436</v>
      </c>
      <c r="P114" s="32">
        <f t="shared" si="132"/>
        <v>42.415378839203612</v>
      </c>
      <c r="Q114" s="32">
        <f t="shared" si="132"/>
        <v>22.679140992532098</v>
      </c>
      <c r="R114" s="32">
        <f t="shared" si="132"/>
        <v>51.17475710117958</v>
      </c>
      <c r="S114" s="33" t="e">
        <f t="shared" si="111"/>
        <v>#VALUE!</v>
      </c>
      <c r="T114" s="33" t="e">
        <f t="shared" si="111"/>
        <v>#VALUE!</v>
      </c>
      <c r="U114" s="34" t="e">
        <f t="shared" si="112"/>
        <v>#VALUE!</v>
      </c>
      <c r="V114" s="34" t="e">
        <f t="shared" si="112"/>
        <v>#VALUE!</v>
      </c>
      <c r="W114" s="35" t="e">
        <f t="shared" si="112"/>
        <v>#VALUE!</v>
      </c>
      <c r="X114" s="35" t="e">
        <f t="shared" si="112"/>
        <v>#VALUE!</v>
      </c>
      <c r="Y114" t="e">
        <f>NA()</f>
        <v>#N/A</v>
      </c>
      <c r="Z114" s="30">
        <f t="shared" si="66"/>
        <v>21.847272736032608</v>
      </c>
      <c r="AA114" s="30">
        <f t="shared" si="67"/>
        <v>42.767170259725425</v>
      </c>
      <c r="AD114"/>
      <c r="AE114" s="3">
        <v>29</v>
      </c>
      <c r="AG114" s="3">
        <f t="shared" si="68"/>
        <v>16.360682336474195</v>
      </c>
      <c r="AH114" s="29">
        <f t="shared" si="59"/>
        <v>13.302791050812601</v>
      </c>
      <c r="AI114" s="29">
        <f t="shared" si="118"/>
        <v>25.312249954968266</v>
      </c>
      <c r="AJ114" s="29">
        <f t="shared" si="118"/>
        <v>15.551252159790442</v>
      </c>
      <c r="AK114" s="29">
        <f t="shared" si="118"/>
        <v>26.102181144755974</v>
      </c>
      <c r="AL114" s="29">
        <f t="shared" si="118"/>
        <v>6.6865459197057451</v>
      </c>
      <c r="AM114" s="30" t="e">
        <f t="shared" si="70"/>
        <v>#VALUE!</v>
      </c>
      <c r="AN114" s="29">
        <f t="shared" ref="AN114:AS114" si="133">AN42*AN$12</f>
        <v>6.6768662263093947</v>
      </c>
      <c r="AO114" s="31">
        <f t="shared" si="133"/>
        <v>5.1890443616891355</v>
      </c>
      <c r="AP114" s="31">
        <f t="shared" si="133"/>
        <v>1.0378088723378271</v>
      </c>
      <c r="AQ114" s="32">
        <f t="shared" si="133"/>
        <v>25.769867840211234</v>
      </c>
      <c r="AR114" s="32">
        <f t="shared" si="133"/>
        <v>13.096091782740832</v>
      </c>
      <c r="AS114" s="32">
        <f t="shared" si="133"/>
        <v>27.457043953341508</v>
      </c>
      <c r="AT114" s="33" t="e">
        <f t="shared" si="114"/>
        <v>#VALUE!</v>
      </c>
      <c r="AU114" s="33" t="e">
        <f t="shared" si="114"/>
        <v>#VALUE!</v>
      </c>
      <c r="AV114" s="34" t="e">
        <f t="shared" si="115"/>
        <v>#VALUE!</v>
      </c>
      <c r="AW114" s="34" t="e">
        <f t="shared" si="115"/>
        <v>#VALUE!</v>
      </c>
      <c r="AX114" s="35" t="e">
        <f t="shared" si="115"/>
        <v>#VALUE!</v>
      </c>
      <c r="AY114" s="35" t="e">
        <f t="shared" si="115"/>
        <v>#VALUE!</v>
      </c>
      <c r="AZ114" t="e">
        <f>NA()</f>
        <v>#N/A</v>
      </c>
      <c r="BA114" s="30">
        <f t="shared" si="72"/>
        <v>11.906684937930734</v>
      </c>
      <c r="BB114" s="30">
        <f t="shared" si="73"/>
        <v>31.679093389164873</v>
      </c>
    </row>
    <row r="115" spans="4:54" x14ac:dyDescent="0.3">
      <c r="D115" s="3">
        <v>30</v>
      </c>
      <c r="F115" s="3">
        <v>29</v>
      </c>
      <c r="G115" s="29">
        <f t="shared" si="55"/>
        <v>42.706462856503592</v>
      </c>
      <c r="H115" s="29">
        <f t="shared" si="116"/>
        <v>47.034337681702659</v>
      </c>
      <c r="I115" s="29">
        <f t="shared" si="116"/>
        <v>42.879077349086621</v>
      </c>
      <c r="J115" s="29">
        <f t="shared" si="116"/>
        <v>48.106308202895548</v>
      </c>
      <c r="K115" s="29">
        <f t="shared" si="116"/>
        <v>17.682283121396839</v>
      </c>
      <c r="L115" s="30" t="e">
        <f t="shared" si="64"/>
        <v>#VALUE!</v>
      </c>
      <c r="M115" s="29">
        <f t="shared" ref="M115:R115" si="134">M43*M$12</f>
        <v>14.910222707977795</v>
      </c>
      <c r="N115" s="31">
        <f t="shared" si="134"/>
        <v>10.467743734461143</v>
      </c>
      <c r="O115" s="31">
        <f t="shared" si="134"/>
        <v>2.0935487468922287</v>
      </c>
      <c r="P115" s="32">
        <f t="shared" si="134"/>
        <v>43.66366045362372</v>
      </c>
      <c r="Q115" s="32">
        <f t="shared" si="134"/>
        <v>23.369284089050652</v>
      </c>
      <c r="R115" s="32">
        <f t="shared" si="134"/>
        <v>52.606280388601519</v>
      </c>
      <c r="S115" s="33" t="e">
        <f t="shared" si="111"/>
        <v>#VALUE!</v>
      </c>
      <c r="T115" s="33" t="e">
        <f t="shared" si="111"/>
        <v>#VALUE!</v>
      </c>
      <c r="U115" s="34" t="e">
        <f t="shared" si="112"/>
        <v>#VALUE!</v>
      </c>
      <c r="V115" s="34" t="e">
        <f t="shared" si="112"/>
        <v>#VALUE!</v>
      </c>
      <c r="W115" s="35" t="e">
        <f t="shared" si="112"/>
        <v>#VALUE!</v>
      </c>
      <c r="X115" s="35" t="e">
        <f t="shared" si="112"/>
        <v>#VALUE!</v>
      </c>
      <c r="Y115" t="e">
        <f>NA()</f>
        <v>#N/A</v>
      </c>
      <c r="Z115" s="30">
        <f t="shared" si="66"/>
        <v>22.453157784741627</v>
      </c>
      <c r="AA115" s="30">
        <f t="shared" si="67"/>
        <v>43.45349326695942</v>
      </c>
      <c r="AD115"/>
      <c r="AE115" s="3">
        <v>30</v>
      </c>
      <c r="AG115" s="3">
        <f t="shared" si="68"/>
        <v>17.206221575376418</v>
      </c>
      <c r="AH115" s="29">
        <f t="shared" si="59"/>
        <v>15.078087181275105</v>
      </c>
      <c r="AI115" s="29">
        <f t="shared" si="118"/>
        <v>26.853488355518635</v>
      </c>
      <c r="AJ115" s="29">
        <f t="shared" si="118"/>
        <v>17.217533398714711</v>
      </c>
      <c r="AK115" s="29">
        <f t="shared" si="118"/>
        <v>27.675288678879479</v>
      </c>
      <c r="AL115" s="29">
        <f t="shared" si="118"/>
        <v>7.4354704033063088</v>
      </c>
      <c r="AM115" s="30" t="e">
        <f t="shared" si="70"/>
        <v>#VALUE!</v>
      </c>
      <c r="AN115" s="29">
        <f t="shared" ref="AN115:AS115" si="135">AN43*AN$12</f>
        <v>7.2126069075966717</v>
      </c>
      <c r="AO115" s="31">
        <f t="shared" si="135"/>
        <v>5.5427801227920526</v>
      </c>
      <c r="AP115" s="31">
        <f t="shared" si="135"/>
        <v>1.1085560245584105</v>
      </c>
      <c r="AQ115" s="32">
        <f t="shared" si="135"/>
        <v>27.105597862093052</v>
      </c>
      <c r="AR115" s="32">
        <f t="shared" si="135"/>
        <v>13.878209381988549</v>
      </c>
      <c r="AS115" s="32">
        <f t="shared" si="135"/>
        <v>29.574807753356747</v>
      </c>
      <c r="AT115" s="33" t="e">
        <f t="shared" si="114"/>
        <v>#VALUE!</v>
      </c>
      <c r="AU115" s="33" t="e">
        <f t="shared" si="114"/>
        <v>#VALUE!</v>
      </c>
      <c r="AV115" s="34" t="e">
        <f t="shared" si="115"/>
        <v>#VALUE!</v>
      </c>
      <c r="AW115" s="34" t="e">
        <f t="shared" si="115"/>
        <v>#VALUE!</v>
      </c>
      <c r="AX115" s="35" t="e">
        <f t="shared" si="115"/>
        <v>#VALUE!</v>
      </c>
      <c r="AY115" s="35" t="e">
        <f t="shared" si="115"/>
        <v>#VALUE!</v>
      </c>
      <c r="AZ115" t="e">
        <f>NA()</f>
        <v>#N/A</v>
      </c>
      <c r="BA115" s="30">
        <f t="shared" si="72"/>
        <v>12.792466235824556</v>
      </c>
      <c r="BB115" s="30">
        <f t="shared" si="73"/>
        <v>32.71792381660017</v>
      </c>
    </row>
    <row r="116" spans="4:54" x14ac:dyDescent="0.3">
      <c r="D116" s="3">
        <v>31</v>
      </c>
      <c r="F116" s="3">
        <v>30</v>
      </c>
      <c r="G116" s="29">
        <f t="shared" si="55"/>
        <v>44.918870888185147</v>
      </c>
      <c r="H116" s="29">
        <f t="shared" si="116"/>
        <v>48.592996417637806</v>
      </c>
      <c r="I116" s="29">
        <f t="shared" si="116"/>
        <v>45.043464705511184</v>
      </c>
      <c r="J116" s="29">
        <f t="shared" si="116"/>
        <v>49.670817377671966</v>
      </c>
      <c r="K116" s="29">
        <f t="shared" si="116"/>
        <v>18.420797008515947</v>
      </c>
      <c r="L116" s="30" t="e">
        <f t="shared" si="64"/>
        <v>#VALUE!</v>
      </c>
      <c r="M116" s="29">
        <f t="shared" ref="M116:R116" si="136">M44*M$12</f>
        <v>15.546932250098624</v>
      </c>
      <c r="N116" s="31">
        <f t="shared" si="136"/>
        <v>10.870815417290443</v>
      </c>
      <c r="O116" s="31">
        <f t="shared" si="136"/>
        <v>2.1741630834580885</v>
      </c>
      <c r="P116" s="32">
        <f t="shared" si="136"/>
        <v>44.883344887952632</v>
      </c>
      <c r="Q116" s="32">
        <f t="shared" si="136"/>
        <v>24.037809817532402</v>
      </c>
      <c r="R116" s="32">
        <f t="shared" si="136"/>
        <v>53.94803167304449</v>
      </c>
      <c r="S116" s="33" t="e">
        <f t="shared" si="111"/>
        <v>#VALUE!</v>
      </c>
      <c r="T116" s="33" t="e">
        <f t="shared" si="111"/>
        <v>#VALUE!</v>
      </c>
      <c r="U116" s="34" t="e">
        <f t="shared" si="112"/>
        <v>#VALUE!</v>
      </c>
      <c r="V116" s="34" t="e">
        <f t="shared" si="112"/>
        <v>#VALUE!</v>
      </c>
      <c r="W116" s="35" t="e">
        <f t="shared" si="112"/>
        <v>#VALUE!</v>
      </c>
      <c r="X116" s="35" t="e">
        <f t="shared" si="112"/>
        <v>#VALUE!</v>
      </c>
      <c r="Y116" t="e">
        <f>NA()</f>
        <v>#N/A</v>
      </c>
      <c r="Z116" s="30">
        <f t="shared" si="66"/>
        <v>23.022310235733979</v>
      </c>
      <c r="AA116" s="30">
        <f t="shared" si="67"/>
        <v>44.106539790725186</v>
      </c>
      <c r="AD116"/>
      <c r="AE116" s="3">
        <v>31</v>
      </c>
      <c r="AG116" s="3">
        <f t="shared" si="68"/>
        <v>18.095459273170505</v>
      </c>
      <c r="AH116" s="29">
        <f t="shared" si="59"/>
        <v>17.020389614511227</v>
      </c>
      <c r="AI116" s="29">
        <f t="shared" si="118"/>
        <v>28.466478062230276</v>
      </c>
      <c r="AJ116" s="29">
        <f t="shared" si="118"/>
        <v>19.020787139726316</v>
      </c>
      <c r="AK116" s="29">
        <f t="shared" si="118"/>
        <v>29.319733300214665</v>
      </c>
      <c r="AL116" s="29">
        <f t="shared" si="118"/>
        <v>8.2371963368440433</v>
      </c>
      <c r="AM116" s="30" t="e">
        <f t="shared" si="70"/>
        <v>#VALUE!</v>
      </c>
      <c r="AN116" s="29">
        <f t="shared" ref="AN116:AS116" si="137">AN44*AN$12</f>
        <v>7.7827560606830879</v>
      </c>
      <c r="AO116" s="31">
        <f t="shared" si="137"/>
        <v>5.9164654997842856</v>
      </c>
      <c r="AP116" s="31">
        <f t="shared" si="137"/>
        <v>1.1832930999568572</v>
      </c>
      <c r="AQ116" s="32">
        <f t="shared" si="137"/>
        <v>28.490582454590083</v>
      </c>
      <c r="AR116" s="32">
        <f t="shared" si="137"/>
        <v>14.689023045156311</v>
      </c>
      <c r="AS116" s="32">
        <f t="shared" si="137"/>
        <v>31.753718673673344</v>
      </c>
      <c r="AT116" s="33" t="e">
        <f t="shared" si="114"/>
        <v>#VALUE!</v>
      </c>
      <c r="AU116" s="33" t="e">
        <f t="shared" si="114"/>
        <v>#VALUE!</v>
      </c>
      <c r="AV116" s="34" t="e">
        <f t="shared" si="115"/>
        <v>#VALUE!</v>
      </c>
      <c r="AW116" s="34" t="e">
        <f t="shared" si="115"/>
        <v>#VALUE!</v>
      </c>
      <c r="AX116" s="35" t="e">
        <f t="shared" si="115"/>
        <v>#VALUE!</v>
      </c>
      <c r="AY116" s="35" t="e">
        <f t="shared" si="115"/>
        <v>#VALUE!</v>
      </c>
      <c r="AZ116" t="e">
        <f>NA()</f>
        <v>#N/A</v>
      </c>
      <c r="BA116" s="30">
        <f t="shared" si="72"/>
        <v>13.703261684837889</v>
      </c>
      <c r="BB116" s="30">
        <f t="shared" si="73"/>
        <v>33.764353518646914</v>
      </c>
    </row>
    <row r="117" spans="4:54" x14ac:dyDescent="0.3">
      <c r="D117" s="3">
        <v>32</v>
      </c>
      <c r="F117" s="3">
        <v>31</v>
      </c>
      <c r="G117" s="29">
        <f t="shared" si="55"/>
        <v>47.072208164496573</v>
      </c>
      <c r="H117" s="29">
        <f t="shared" si="116"/>
        <v>50.124467207077551</v>
      </c>
      <c r="I117" s="29">
        <f t="shared" si="116"/>
        <v>47.180875846022474</v>
      </c>
      <c r="J117" s="29">
        <f t="shared" si="116"/>
        <v>51.206042852803478</v>
      </c>
      <c r="K117" s="29">
        <f t="shared" si="116"/>
        <v>19.130215053249906</v>
      </c>
      <c r="L117" s="30" t="e">
        <f t="shared" si="64"/>
        <v>#VALUE!</v>
      </c>
      <c r="M117" s="29">
        <f t="shared" ref="M117:R117" si="138">M45*M$12</f>
        <v>16.177233416524324</v>
      </c>
      <c r="N117" s="31">
        <f t="shared" si="138"/>
        <v>11.270133994044375</v>
      </c>
      <c r="O117" s="31">
        <f t="shared" si="138"/>
        <v>2.2540267988088751</v>
      </c>
      <c r="P117" s="32">
        <f t="shared" si="138"/>
        <v>46.074701420048108</v>
      </c>
      <c r="Q117" s="32">
        <f t="shared" si="138"/>
        <v>24.684940844518746</v>
      </c>
      <c r="R117" s="32">
        <f t="shared" si="138"/>
        <v>55.203662830807495</v>
      </c>
      <c r="S117" s="33" t="e">
        <f t="shared" si="111"/>
        <v>#VALUE!</v>
      </c>
      <c r="T117" s="33" t="e">
        <f t="shared" si="111"/>
        <v>#VALUE!</v>
      </c>
      <c r="U117" s="34" t="e">
        <f t="shared" si="112"/>
        <v>#VALUE!</v>
      </c>
      <c r="V117" s="34" t="e">
        <f t="shared" si="112"/>
        <v>#VALUE!</v>
      </c>
      <c r="W117" s="35" t="e">
        <f t="shared" si="112"/>
        <v>#VALUE!</v>
      </c>
      <c r="X117" s="35" t="e">
        <f t="shared" si="112"/>
        <v>#VALUE!</v>
      </c>
      <c r="Y117" t="e">
        <f>NA()</f>
        <v>#N/A</v>
      </c>
      <c r="Z117" s="30">
        <f t="shared" si="66"/>
        <v>23.556168330669689</v>
      </c>
      <c r="AA117" s="30">
        <f t="shared" si="67"/>
        <v>44.727923246776449</v>
      </c>
      <c r="AD117"/>
      <c r="AE117" s="3">
        <v>32</v>
      </c>
      <c r="AG117" s="3">
        <f t="shared" si="68"/>
        <v>19.030653817429357</v>
      </c>
      <c r="AH117" s="29">
        <f t="shared" si="59"/>
        <v>19.132414106863038</v>
      </c>
      <c r="AI117" s="29">
        <f t="shared" si="118"/>
        <v>30.15198216502116</v>
      </c>
      <c r="AJ117" s="29">
        <f t="shared" si="118"/>
        <v>20.965512740770837</v>
      </c>
      <c r="AK117" s="29">
        <f t="shared" si="118"/>
        <v>31.036026812141614</v>
      </c>
      <c r="AL117" s="29">
        <f t="shared" si="118"/>
        <v>9.0903316942491319</v>
      </c>
      <c r="AM117" s="30" t="e">
        <f t="shared" si="70"/>
        <v>#VALUE!</v>
      </c>
      <c r="AN117" s="29">
        <f t="shared" ref="AN117:AS117" si="139">AN45*AN$12</f>
        <v>8.3883542552957149</v>
      </c>
      <c r="AO117" s="31">
        <f t="shared" si="139"/>
        <v>6.3107089927651749</v>
      </c>
      <c r="AP117" s="31">
        <f t="shared" si="139"/>
        <v>1.262141798553035</v>
      </c>
      <c r="AQ117" s="32">
        <f t="shared" si="139"/>
        <v>29.924490841397379</v>
      </c>
      <c r="AR117" s="32">
        <f t="shared" si="139"/>
        <v>15.527506793151229</v>
      </c>
      <c r="AS117" s="32">
        <f t="shared" si="139"/>
        <v>33.982270190417175</v>
      </c>
      <c r="AT117" s="33" t="e">
        <f t="shared" si="114"/>
        <v>#VALUE!</v>
      </c>
      <c r="AU117" s="33" t="e">
        <f t="shared" si="114"/>
        <v>#VALUE!</v>
      </c>
      <c r="AV117" s="34" t="e">
        <f t="shared" si="115"/>
        <v>#VALUE!</v>
      </c>
      <c r="AW117" s="34" t="e">
        <f t="shared" si="115"/>
        <v>#VALUE!</v>
      </c>
      <c r="AX117" s="35" t="e">
        <f t="shared" si="115"/>
        <v>#VALUE!</v>
      </c>
      <c r="AY117" s="35" t="e">
        <f t="shared" si="115"/>
        <v>#VALUE!</v>
      </c>
      <c r="AZ117" t="e">
        <f>NA()</f>
        <v>#N/A</v>
      </c>
      <c r="BA117" s="30">
        <f t="shared" si="72"/>
        <v>14.634561736832445</v>
      </c>
      <c r="BB117" s="30">
        <f t="shared" si="73"/>
        <v>34.816093138641037</v>
      </c>
    </row>
    <row r="118" spans="4:54" x14ac:dyDescent="0.3">
      <c r="D118" s="3">
        <v>33</v>
      </c>
      <c r="F118" s="3">
        <v>32</v>
      </c>
      <c r="G118" s="29">
        <f t="shared" ref="G118:G149" si="140">G46*G$12</f>
        <v>49.162307246312018</v>
      </c>
      <c r="H118" s="29">
        <f t="shared" si="116"/>
        <v>51.628463063494209</v>
      </c>
      <c r="I118" s="29">
        <f t="shared" si="116"/>
        <v>49.287743406030287</v>
      </c>
      <c r="J118" s="29">
        <f t="shared" si="116"/>
        <v>52.711774309290298</v>
      </c>
      <c r="K118" s="29">
        <f t="shared" si="116"/>
        <v>19.810155179663788</v>
      </c>
      <c r="L118" s="30" t="e">
        <f t="shared" si="64"/>
        <v>#VALUE!</v>
      </c>
      <c r="M118" s="29">
        <f t="shared" ref="M118:R118" si="141">M46*M$12</f>
        <v>16.800566095909932</v>
      </c>
      <c r="N118" s="31">
        <f t="shared" si="141"/>
        <v>11.665489507459704</v>
      </c>
      <c r="O118" s="31">
        <f t="shared" si="141"/>
        <v>2.3330979014919406</v>
      </c>
      <c r="P118" s="32">
        <f t="shared" si="141"/>
        <v>47.238037053078251</v>
      </c>
      <c r="Q118" s="32">
        <f t="shared" si="141"/>
        <v>25.310954440626439</v>
      </c>
      <c r="R118" s="32">
        <f t="shared" si="141"/>
        <v>56.377025872472458</v>
      </c>
      <c r="S118" s="33" t="e">
        <f t="shared" si="111"/>
        <v>#VALUE!</v>
      </c>
      <c r="T118" s="33" t="e">
        <f t="shared" si="111"/>
        <v>#VALUE!</v>
      </c>
      <c r="U118" s="34" t="e">
        <f t="shared" si="112"/>
        <v>#VALUE!</v>
      </c>
      <c r="V118" s="34" t="e">
        <f t="shared" si="112"/>
        <v>#VALUE!</v>
      </c>
      <c r="W118" s="35" t="e">
        <f t="shared" si="112"/>
        <v>#VALUE!</v>
      </c>
      <c r="X118" s="35" t="e">
        <f t="shared" si="112"/>
        <v>#VALUE!</v>
      </c>
      <c r="Y118" t="e">
        <f>NA()</f>
        <v>#N/A</v>
      </c>
      <c r="Z118" s="30">
        <f t="shared" si="66"/>
        <v>24.056249604829983</v>
      </c>
      <c r="AA118" s="30">
        <f t="shared" si="67"/>
        <v>45.319178824139712</v>
      </c>
      <c r="AD118"/>
      <c r="AE118" s="3">
        <v>33</v>
      </c>
      <c r="AG118" s="3">
        <f t="shared" si="68"/>
        <v>20.01418031184258</v>
      </c>
      <c r="AH118" s="29">
        <f t="shared" ref="AH118:AH149" si="142">AH46*AH$12</f>
        <v>21.414434747365739</v>
      </c>
      <c r="AI118" s="29">
        <f t="shared" si="118"/>
        <v>31.910437725547705</v>
      </c>
      <c r="AJ118" s="29">
        <f t="shared" si="118"/>
        <v>23.055224771347337</v>
      </c>
      <c r="AK118" s="29">
        <f t="shared" si="118"/>
        <v>32.824329628145129</v>
      </c>
      <c r="AL118" s="29">
        <f t="shared" si="118"/>
        <v>9.9925648259934512</v>
      </c>
      <c r="AM118" s="30" t="e">
        <f t="shared" si="70"/>
        <v>#VALUE!</v>
      </c>
      <c r="AN118" s="29">
        <f t="shared" ref="AN118:AS118" si="143">AN46*AN$12</f>
        <v>9.0303060508700668</v>
      </c>
      <c r="AO118" s="31">
        <f t="shared" si="143"/>
        <v>6.7260701325524908</v>
      </c>
      <c r="AP118" s="31">
        <f t="shared" si="143"/>
        <v>1.3452140265104982</v>
      </c>
      <c r="AQ118" s="32">
        <f t="shared" si="143"/>
        <v>31.406719831646548</v>
      </c>
      <c r="AR118" s="32">
        <f t="shared" si="143"/>
        <v>16.392357615904473</v>
      </c>
      <c r="AS118" s="32">
        <f t="shared" si="143"/>
        <v>36.247601238689207</v>
      </c>
      <c r="AT118" s="33" t="e">
        <f t="shared" si="114"/>
        <v>#VALUE!</v>
      </c>
      <c r="AU118" s="33" t="e">
        <f t="shared" si="114"/>
        <v>#VALUE!</v>
      </c>
      <c r="AV118" s="34" t="e">
        <f t="shared" si="115"/>
        <v>#VALUE!</v>
      </c>
      <c r="AW118" s="34" t="e">
        <f t="shared" si="115"/>
        <v>#VALUE!</v>
      </c>
      <c r="AX118" s="35" t="e">
        <f t="shared" si="115"/>
        <v>#VALUE!</v>
      </c>
      <c r="AY118" s="35" t="e">
        <f t="shared" si="115"/>
        <v>#VALUE!</v>
      </c>
      <c r="AZ118" t="e">
        <f>NA()</f>
        <v>#N/A</v>
      </c>
      <c r="BA118" s="30">
        <f t="shared" si="72"/>
        <v>15.581321918455675</v>
      </c>
      <c r="BB118" s="30">
        <f t="shared" si="73"/>
        <v>35.870696673941353</v>
      </c>
    </row>
    <row r="119" spans="4:54" x14ac:dyDescent="0.3">
      <c r="D119" s="3">
        <v>34</v>
      </c>
      <c r="F119" s="3">
        <v>33</v>
      </c>
      <c r="G119" s="29">
        <f t="shared" si="140"/>
        <v>51.185916996103096</v>
      </c>
      <c r="H119" s="29">
        <f t="shared" si="116"/>
        <v>53.104779243747586</v>
      </c>
      <c r="I119" s="29">
        <f t="shared" si="116"/>
        <v>51.360938407003296</v>
      </c>
      <c r="J119" s="29">
        <f t="shared" si="116"/>
        <v>54.187884402156826</v>
      </c>
      <c r="K119" s="29">
        <f t="shared" si="116"/>
        <v>20.460503507576881</v>
      </c>
      <c r="L119" s="30" t="e">
        <f t="shared" si="64"/>
        <v>#VALUE!</v>
      </c>
      <c r="M119" s="29">
        <f t="shared" ref="M119:R119" si="144">M47*M$12</f>
        <v>17.416431539800673</v>
      </c>
      <c r="N119" s="31">
        <f t="shared" si="144"/>
        <v>12.05669473905173</v>
      </c>
      <c r="O119" s="31">
        <f t="shared" si="144"/>
        <v>2.411338947810346</v>
      </c>
      <c r="P119" s="32">
        <f t="shared" si="144"/>
        <v>48.373691129627773</v>
      </c>
      <c r="Q119" s="32">
        <f t="shared" si="144"/>
        <v>25.916174004075245</v>
      </c>
      <c r="R119" s="32">
        <f t="shared" si="144"/>
        <v>57.472091361661519</v>
      </c>
      <c r="S119" s="33" t="e">
        <f t="shared" si="111"/>
        <v>#VALUE!</v>
      </c>
      <c r="T119" s="33" t="e">
        <f t="shared" si="111"/>
        <v>#VALUE!</v>
      </c>
      <c r="U119" s="34" t="e">
        <f t="shared" si="112"/>
        <v>#VALUE!</v>
      </c>
      <c r="V119" s="34" t="e">
        <f t="shared" si="112"/>
        <v>#VALUE!</v>
      </c>
      <c r="W119" s="35" t="e">
        <f t="shared" si="112"/>
        <v>#VALUE!</v>
      </c>
      <c r="X119" s="35" t="e">
        <f t="shared" si="112"/>
        <v>#VALUE!</v>
      </c>
      <c r="Y119" t="e">
        <f>NA()</f>
        <v>#N/A</v>
      </c>
      <c r="Z119" s="30">
        <f t="shared" si="66"/>
        <v>24.524119926737466</v>
      </c>
      <c r="AA119" s="30">
        <f t="shared" si="67"/>
        <v>45.881767277950011</v>
      </c>
      <c r="AD119"/>
      <c r="AE119" s="3">
        <v>34</v>
      </c>
      <c r="AG119" s="3">
        <f t="shared" si="68"/>
        <v>21.048536608242266</v>
      </c>
      <c r="AH119" s="29">
        <f t="shared" si="142"/>
        <v>23.86394781964815</v>
      </c>
      <c r="AI119" s="29">
        <f t="shared" si="118"/>
        <v>33.741915630738383</v>
      </c>
      <c r="AJ119" s="29">
        <f t="shared" si="118"/>
        <v>25.292258620737702</v>
      </c>
      <c r="AK119" s="29">
        <f t="shared" si="118"/>
        <v>34.684410557194923</v>
      </c>
      <c r="AL119" s="29">
        <f t="shared" si="118"/>
        <v>10.940615666508236</v>
      </c>
      <c r="AM119" s="30" t="e">
        <f t="shared" si="70"/>
        <v>#VALUE!</v>
      </c>
      <c r="AN119" s="29">
        <f t="shared" ref="AN119:AS119" si="145">AN47*AN$12</f>
        <v>9.709352913754639</v>
      </c>
      <c r="AO119" s="31">
        <f t="shared" si="145"/>
        <v>7.1630488930103278</v>
      </c>
      <c r="AP119" s="31">
        <f t="shared" si="145"/>
        <v>1.4326097786020655</v>
      </c>
      <c r="AQ119" s="32">
        <f t="shared" si="145"/>
        <v>32.936370474321969</v>
      </c>
      <c r="AR119" s="32">
        <f t="shared" si="145"/>
        <v>17.281982276274</v>
      </c>
      <c r="AS119" s="32">
        <f t="shared" si="145"/>
        <v>38.535670399439645</v>
      </c>
      <c r="AT119" s="33" t="e">
        <f t="shared" si="114"/>
        <v>#VALUE!</v>
      </c>
      <c r="AU119" s="33" t="e">
        <f t="shared" si="114"/>
        <v>#VALUE!</v>
      </c>
      <c r="AV119" s="34" t="e">
        <f t="shared" si="115"/>
        <v>#VALUE!</v>
      </c>
      <c r="AW119" s="34" t="e">
        <f t="shared" si="115"/>
        <v>#VALUE!</v>
      </c>
      <c r="AX119" s="35" t="e">
        <f t="shared" si="115"/>
        <v>#VALUE!</v>
      </c>
      <c r="AY119" s="35" t="e">
        <f t="shared" si="115"/>
        <v>#VALUE!</v>
      </c>
      <c r="AZ119" t="e">
        <f>NA()</f>
        <v>#N/A</v>
      </c>
      <c r="BA119" s="30">
        <f t="shared" si="72"/>
        <v>16.538024526344991</v>
      </c>
      <c r="BB119" s="30">
        <f t="shared" si="73"/>
        <v>36.925570400165903</v>
      </c>
    </row>
    <row r="120" spans="4:54" x14ac:dyDescent="0.3">
      <c r="D120" s="3">
        <v>35</v>
      </c>
      <c r="F120" s="3">
        <v>34</v>
      </c>
      <c r="G120" s="29">
        <f t="shared" si="140"/>
        <v>53.140614035752023</v>
      </c>
      <c r="H120" s="29">
        <f t="shared" si="116"/>
        <v>54.553284858065169</v>
      </c>
      <c r="I120" s="29">
        <f t="shared" si="116"/>
        <v>53.397741998836132</v>
      </c>
      <c r="J120" s="29">
        <f t="shared" si="116"/>
        <v>55.634319953373392</v>
      </c>
      <c r="K120" s="29">
        <f t="shared" si="116"/>
        <v>21.081375850586202</v>
      </c>
      <c r="L120" s="30" t="e">
        <f t="shared" si="64"/>
        <v>#VALUE!</v>
      </c>
      <c r="M120" s="29">
        <f t="shared" ref="M120:R120" si="146">M48*M$12</f>
        <v>18.024387883738882</v>
      </c>
      <c r="N120" s="31">
        <f t="shared" si="146"/>
        <v>12.44358339237583</v>
      </c>
      <c r="O120" s="31">
        <f t="shared" si="146"/>
        <v>2.488716678475166</v>
      </c>
      <c r="P120" s="32">
        <f t="shared" si="146"/>
        <v>49.482030585911993</v>
      </c>
      <c r="Q120" s="32">
        <f t="shared" si="146"/>
        <v>26.500961580097133</v>
      </c>
      <c r="R120" s="32">
        <f t="shared" si="146"/>
        <v>58.492881325453595</v>
      </c>
      <c r="S120" s="33" t="e">
        <f t="shared" si="111"/>
        <v>#VALUE!</v>
      </c>
      <c r="T120" s="33" t="e">
        <f t="shared" si="111"/>
        <v>#VALUE!</v>
      </c>
      <c r="U120" s="34" t="e">
        <f t="shared" si="112"/>
        <v>#VALUE!</v>
      </c>
      <c r="V120" s="34" t="e">
        <f t="shared" si="112"/>
        <v>#VALUE!</v>
      </c>
      <c r="W120" s="35" t="e">
        <f t="shared" si="112"/>
        <v>#VALUE!</v>
      </c>
      <c r="X120" s="35" t="e">
        <f t="shared" si="112"/>
        <v>#VALUE!</v>
      </c>
      <c r="Y120" t="e">
        <f>NA()</f>
        <v>#N/A</v>
      </c>
      <c r="Z120" s="30">
        <f t="shared" si="66"/>
        <v>24.961367909581735</v>
      </c>
      <c r="AA120" s="30">
        <f t="shared" si="67"/>
        <v>46.417078538390257</v>
      </c>
      <c r="AD120"/>
      <c r="AE120" s="3">
        <v>35</v>
      </c>
      <c r="AG120" s="3">
        <f t="shared" si="68"/>
        <v>22.136349650370814</v>
      </c>
      <c r="AH120" s="29">
        <f t="shared" si="142"/>
        <v>26.475383572800695</v>
      </c>
      <c r="AI120" s="29">
        <f t="shared" si="118"/>
        <v>35.646079661035039</v>
      </c>
      <c r="AJ120" s="29">
        <f t="shared" si="118"/>
        <v>27.677573634168141</v>
      </c>
      <c r="AK120" s="29">
        <f t="shared" si="118"/>
        <v>36.615606230741051</v>
      </c>
      <c r="AL120" s="29">
        <f t="shared" si="118"/>
        <v>11.930212625742469</v>
      </c>
      <c r="AM120" s="30" t="e">
        <f t="shared" si="70"/>
        <v>#VALUE!</v>
      </c>
      <c r="AN120" s="29">
        <f t="shared" ref="AN120:AS120" si="147">AN48*AN$12</f>
        <v>10.426044684032242</v>
      </c>
      <c r="AO120" s="31">
        <f t="shared" si="147"/>
        <v>7.6220743238190396</v>
      </c>
      <c r="AP120" s="31">
        <f t="shared" si="147"/>
        <v>1.5244148647638078</v>
      </c>
      <c r="AQ120" s="32">
        <f t="shared" si="147"/>
        <v>34.512225230424278</v>
      </c>
      <c r="AR120" s="32">
        <f t="shared" si="147"/>
        <v>18.194487191322157</v>
      </c>
      <c r="AS120" s="32">
        <f t="shared" si="147"/>
        <v>40.83148035607973</v>
      </c>
      <c r="AT120" s="33" t="e">
        <f t="shared" si="114"/>
        <v>#VALUE!</v>
      </c>
      <c r="AU120" s="33" t="e">
        <f t="shared" si="114"/>
        <v>#VALUE!</v>
      </c>
      <c r="AV120" s="34" t="e">
        <f t="shared" si="115"/>
        <v>#VALUE!</v>
      </c>
      <c r="AW120" s="34" t="e">
        <f t="shared" si="115"/>
        <v>#VALUE!</v>
      </c>
      <c r="AX120" s="35" t="e">
        <f t="shared" si="115"/>
        <v>#VALUE!</v>
      </c>
      <c r="AY120" s="35" t="e">
        <f t="shared" si="115"/>
        <v>#VALUE!</v>
      </c>
      <c r="AZ120" t="e">
        <f>NA()</f>
        <v>#N/A</v>
      </c>
      <c r="BA120" s="30">
        <f t="shared" si="72"/>
        <v>17.498759264958068</v>
      </c>
      <c r="BB120" s="30">
        <f t="shared" si="73"/>
        <v>37.97798467704262</v>
      </c>
    </row>
    <row r="121" spans="4:54" x14ac:dyDescent="0.3">
      <c r="D121" s="3">
        <v>36</v>
      </c>
      <c r="F121" s="3">
        <v>35</v>
      </c>
      <c r="G121" s="29">
        <f t="shared" si="140"/>
        <v>55.024716088691775</v>
      </c>
      <c r="H121" s="29">
        <f t="shared" si="116"/>
        <v>55.973915316630681</v>
      </c>
      <c r="I121" s="29">
        <f t="shared" si="116"/>
        <v>55.395817358715071</v>
      </c>
      <c r="J121" s="29">
        <f t="shared" si="116"/>
        <v>57.051094036502313</v>
      </c>
      <c r="K121" s="29">
        <f t="shared" si="116"/>
        <v>21.673082521979261</v>
      </c>
      <c r="L121" s="30" t="e">
        <f t="shared" si="64"/>
        <v>#VALUE!</v>
      </c>
      <c r="M121" s="29">
        <f t="shared" ref="M121:R121" si="148">M49*M$12</f>
        <v>18.624045958880036</v>
      </c>
      <c r="N121" s="31">
        <f t="shared" si="148"/>
        <v>12.826008435607765</v>
      </c>
      <c r="O121" s="31">
        <f t="shared" si="148"/>
        <v>2.5652016871215531</v>
      </c>
      <c r="P121" s="32">
        <f t="shared" si="148"/>
        <v>50.563445761992625</v>
      </c>
      <c r="Q121" s="32">
        <f t="shared" si="148"/>
        <v>27.065711260850627</v>
      </c>
      <c r="R121" s="32">
        <f t="shared" si="148"/>
        <v>59.443414722696808</v>
      </c>
      <c r="S121" s="33" t="e">
        <f t="shared" si="111"/>
        <v>#VALUE!</v>
      </c>
      <c r="T121" s="33" t="e">
        <f t="shared" si="111"/>
        <v>#VALUE!</v>
      </c>
      <c r="U121" s="34" t="e">
        <f t="shared" si="112"/>
        <v>#VALUE!</v>
      </c>
      <c r="V121" s="34" t="e">
        <f t="shared" si="112"/>
        <v>#VALUE!</v>
      </c>
      <c r="W121" s="35" t="e">
        <f t="shared" si="112"/>
        <v>#VALUE!</v>
      </c>
      <c r="X121" s="35" t="e">
        <f t="shared" si="112"/>
        <v>#VALUE!</v>
      </c>
      <c r="Y121" t="e">
        <f>NA()</f>
        <v>#N/A</v>
      </c>
      <c r="Z121" s="30">
        <f t="shared" si="66"/>
        <v>25.369583985265837</v>
      </c>
      <c r="AA121" s="30">
        <f t="shared" si="67"/>
        <v>46.926435144650704</v>
      </c>
      <c r="AD121"/>
      <c r="AE121" s="3">
        <v>36</v>
      </c>
      <c r="AG121" s="3">
        <f t="shared" si="68"/>
        <v>23.280382145502159</v>
      </c>
      <c r="AH121" s="29">
        <f t="shared" si="142"/>
        <v>29.239886757263999</v>
      </c>
      <c r="AI121" s="29">
        <f t="shared" si="118"/>
        <v>37.622145341500016</v>
      </c>
      <c r="AJ121" s="29">
        <f t="shared" si="118"/>
        <v>30.210559442122801</v>
      </c>
      <c r="AK121" s="29">
        <f t="shared" si="118"/>
        <v>38.616780811953078</v>
      </c>
      <c r="AL121" s="29">
        <f t="shared" si="118"/>
        <v>12.956099735438011</v>
      </c>
      <c r="AM121" s="30" t="e">
        <f t="shared" si="70"/>
        <v>#VALUE!</v>
      </c>
      <c r="AN121" s="29">
        <f t="shared" ref="AN121:AS121" si="149">AN49*AN$12</f>
        <v>11.180709937364279</v>
      </c>
      <c r="AO121" s="31">
        <f t="shared" si="149"/>
        <v>8.1034924597009876</v>
      </c>
      <c r="AP121" s="31">
        <f t="shared" si="149"/>
        <v>1.6206984919401977</v>
      </c>
      <c r="AQ121" s="32">
        <f t="shared" si="149"/>
        <v>36.132726106322984</v>
      </c>
      <c r="AR121" s="32">
        <f t="shared" si="149"/>
        <v>19.127672060440528</v>
      </c>
      <c r="AS121" s="32">
        <f t="shared" si="149"/>
        <v>43.11934904579897</v>
      </c>
      <c r="AT121" s="33" t="e">
        <f t="shared" si="114"/>
        <v>#VALUE!</v>
      </c>
      <c r="AU121" s="33" t="e">
        <f t="shared" si="114"/>
        <v>#VALUE!</v>
      </c>
      <c r="AV121" s="34" t="e">
        <f t="shared" si="115"/>
        <v>#VALUE!</v>
      </c>
      <c r="AW121" s="34" t="e">
        <f t="shared" si="115"/>
        <v>#VALUE!</v>
      </c>
      <c r="AX121" s="35" t="e">
        <f t="shared" si="115"/>
        <v>#VALUE!</v>
      </c>
      <c r="AY121" s="35" t="e">
        <f t="shared" si="115"/>
        <v>#VALUE!</v>
      </c>
      <c r="AZ121" t="e">
        <f>NA()</f>
        <v>#N/A</v>
      </c>
      <c r="BA121" s="30">
        <f t="shared" si="72"/>
        <v>18.457321849569919</v>
      </c>
      <c r="BB121" s="30">
        <f t="shared" si="73"/>
        <v>39.025088812344116</v>
      </c>
    </row>
    <row r="122" spans="4:54" x14ac:dyDescent="0.3">
      <c r="D122" s="3">
        <v>37</v>
      </c>
      <c r="F122" s="3">
        <v>36</v>
      </c>
      <c r="G122" s="29">
        <f t="shared" si="140"/>
        <v>56.837198593657448</v>
      </c>
      <c r="H122" s="29">
        <f t="shared" si="116"/>
        <v>57.366665516591688</v>
      </c>
      <c r="I122" s="29">
        <f t="shared" si="116"/>
        <v>57.353182061883111</v>
      </c>
      <c r="J122" s="29">
        <f t="shared" si="116"/>
        <v>58.438278850280206</v>
      </c>
      <c r="K122" s="29">
        <f t="shared" si="116"/>
        <v>22.236096462958347</v>
      </c>
      <c r="L122" s="30" t="e">
        <f t="shared" si="64"/>
        <v>#VALUE!</v>
      </c>
      <c r="M122" s="29">
        <f t="shared" ref="M122:R122" si="150">M50*M$12</f>
        <v>19.215065376161476</v>
      </c>
      <c r="N122" s="31">
        <f t="shared" si="150"/>
        <v>13.203840586210269</v>
      </c>
      <c r="O122" s="31">
        <f t="shared" si="150"/>
        <v>2.6407681172420543</v>
      </c>
      <c r="P122" s="32">
        <f t="shared" si="150"/>
        <v>51.618346696804693</v>
      </c>
      <c r="Q122" s="32">
        <f t="shared" si="150"/>
        <v>27.610843365028984</v>
      </c>
      <c r="R122" s="32">
        <f t="shared" si="150"/>
        <v>60.327663713936658</v>
      </c>
      <c r="S122" s="33" t="e">
        <f t="shared" si="111"/>
        <v>#VALUE!</v>
      </c>
      <c r="T122" s="33" t="e">
        <f t="shared" si="111"/>
        <v>#VALUE!</v>
      </c>
      <c r="U122" s="34" t="e">
        <f t="shared" si="112"/>
        <v>#VALUE!</v>
      </c>
      <c r="V122" s="34" t="e">
        <f t="shared" si="112"/>
        <v>#VALUE!</v>
      </c>
      <c r="W122" s="35" t="e">
        <f t="shared" si="112"/>
        <v>#VALUE!</v>
      </c>
      <c r="X122" s="35" t="e">
        <f t="shared" si="112"/>
        <v>#VALUE!</v>
      </c>
      <c r="Y122" t="e">
        <f>NA()</f>
        <v>#N/A</v>
      </c>
      <c r="Z122" s="30">
        <f t="shared" si="66"/>
        <v>25.750343499027355</v>
      </c>
      <c r="AA122" s="30">
        <f t="shared" si="67"/>
        <v>47.411095512392258</v>
      </c>
      <c r="AD122"/>
      <c r="AE122" s="3">
        <v>37</v>
      </c>
      <c r="AG122" s="3">
        <f t="shared" si="68"/>
        <v>24.483539580860253</v>
      </c>
      <c r="AH122" s="29">
        <f t="shared" si="142"/>
        <v>32.145186493131369</v>
      </c>
      <c r="AI122" s="29">
        <f t="shared" si="118"/>
        <v>39.668839252058262</v>
      </c>
      <c r="AJ122" s="29">
        <f t="shared" si="118"/>
        <v>32.888852124118209</v>
      </c>
      <c r="AK122" s="29">
        <f t="shared" si="118"/>
        <v>40.68628673758414</v>
      </c>
      <c r="AL122" s="29">
        <f t="shared" si="118"/>
        <v>14.012077702487849</v>
      </c>
      <c r="AM122" s="30" t="e">
        <f t="shared" si="70"/>
        <v>#VALUE!</v>
      </c>
      <c r="AN122" s="29">
        <f t="shared" ref="AN122:AS122" si="151">AN50*AN$12</f>
        <v>11.973425682932836</v>
      </c>
      <c r="AO122" s="31">
        <f t="shared" si="151"/>
        <v>8.6075535877581402</v>
      </c>
      <c r="AP122" s="31">
        <f t="shared" si="151"/>
        <v>1.7215107175516282</v>
      </c>
      <c r="AQ122" s="32">
        <f t="shared" si="151"/>
        <v>37.795954250177715</v>
      </c>
      <c r="AR122" s="32">
        <f t="shared" si="151"/>
        <v>20.079027919257747</v>
      </c>
      <c r="AS122" s="32">
        <f t="shared" si="151"/>
        <v>45.383221260873576</v>
      </c>
      <c r="AT122" s="33" t="e">
        <f t="shared" si="114"/>
        <v>#VALUE!</v>
      </c>
      <c r="AU122" s="33" t="e">
        <f t="shared" si="114"/>
        <v>#VALUE!</v>
      </c>
      <c r="AV122" s="34" t="e">
        <f t="shared" si="115"/>
        <v>#VALUE!</v>
      </c>
      <c r="AW122" s="34" t="e">
        <f t="shared" si="115"/>
        <v>#VALUE!</v>
      </c>
      <c r="AX122" s="35" t="e">
        <f t="shared" si="115"/>
        <v>#VALUE!</v>
      </c>
      <c r="AY122" s="35" t="e">
        <f t="shared" si="115"/>
        <v>#VALUE!</v>
      </c>
      <c r="AZ122" t="e">
        <f>NA()</f>
        <v>#N/A</v>
      </c>
      <c r="BA122" s="30">
        <f t="shared" si="72"/>
        <v>19.407328649046725</v>
      </c>
      <c r="BB122" s="30">
        <f t="shared" si="73"/>
        <v>40.063929117774912</v>
      </c>
    </row>
    <row r="123" spans="4:54" x14ac:dyDescent="0.3">
      <c r="D123" s="3">
        <v>38</v>
      </c>
      <c r="F123" s="3">
        <v>37</v>
      </c>
      <c r="G123" s="29">
        <f t="shared" si="140"/>
        <v>58.577615577249716</v>
      </c>
      <c r="H123" s="29">
        <f t="shared" si="116"/>
        <v>58.731583686599834</v>
      </c>
      <c r="I123" s="29">
        <f t="shared" si="116"/>
        <v>59.268181169795163</v>
      </c>
      <c r="J123" s="29">
        <f t="shared" si="116"/>
        <v>59.795999292519639</v>
      </c>
      <c r="K123" s="29">
        <f t="shared" si="116"/>
        <v>22.771024622380235</v>
      </c>
      <c r="L123" s="30" t="e">
        <f t="shared" si="64"/>
        <v>#VALUE!</v>
      </c>
      <c r="M123" s="29">
        <f t="shared" ref="M123:R123" si="152">M51*M$12</f>
        <v>19.797150866153153</v>
      </c>
      <c r="N123" s="31">
        <f t="shared" si="152"/>
        <v>13.576966922780461</v>
      </c>
      <c r="O123" s="31">
        <f t="shared" si="152"/>
        <v>2.7153933845560925</v>
      </c>
      <c r="P123" s="32">
        <f t="shared" si="152"/>
        <v>52.647159847416745</v>
      </c>
      <c r="Q123" s="32">
        <f t="shared" si="152"/>
        <v>28.136799308799603</v>
      </c>
      <c r="R123" s="32">
        <f t="shared" si="152"/>
        <v>61.149519157034689</v>
      </c>
      <c r="S123" s="33" t="e">
        <f t="shared" si="111"/>
        <v>#VALUE!</v>
      </c>
      <c r="T123" s="33" t="e">
        <f t="shared" si="111"/>
        <v>#VALUE!</v>
      </c>
      <c r="U123" s="34" t="e">
        <f t="shared" si="112"/>
        <v>#VALUE!</v>
      </c>
      <c r="V123" s="34" t="e">
        <f t="shared" si="112"/>
        <v>#VALUE!</v>
      </c>
      <c r="W123" s="35" t="e">
        <f t="shared" si="112"/>
        <v>#VALUE!</v>
      </c>
      <c r="X123" s="35" t="e">
        <f t="shared" si="112"/>
        <v>#VALUE!</v>
      </c>
      <c r="Y123" t="e">
        <f>NA()</f>
        <v>#N/A</v>
      </c>
      <c r="Z123" s="30">
        <f t="shared" si="66"/>
        <v>26.105193249350819</v>
      </c>
      <c r="AA123" s="30">
        <f t="shared" si="67"/>
        <v>47.872257042786288</v>
      </c>
      <c r="AD123"/>
      <c r="AE123" s="3">
        <v>38</v>
      </c>
      <c r="AG123" s="3">
        <f t="shared" si="68"/>
        <v>25.748877602654176</v>
      </c>
      <c r="AH123" s="29">
        <f t="shared" si="142"/>
        <v>35.175574278897152</v>
      </c>
      <c r="AI123" s="29">
        <f t="shared" si="118"/>
        <v>41.784359585184099</v>
      </c>
      <c r="AJ123" s="29">
        <f t="shared" si="118"/>
        <v>35.708167715839231</v>
      </c>
      <c r="AK123" s="29">
        <f t="shared" si="118"/>
        <v>42.821927354429057</v>
      </c>
      <c r="AL123" s="29">
        <f t="shared" si="118"/>
        <v>15.091081215233684</v>
      </c>
      <c r="AM123" s="30" t="e">
        <f t="shared" si="70"/>
        <v>#VALUE!</v>
      </c>
      <c r="AN123" s="29">
        <f t="shared" ref="AN123:AS123" si="153">AN51*AN$12</f>
        <v>12.803986940418095</v>
      </c>
      <c r="AO123" s="31">
        <f t="shared" si="153"/>
        <v>9.1343989835483033</v>
      </c>
      <c r="AP123" s="31">
        <f t="shared" si="153"/>
        <v>1.8268797967096608</v>
      </c>
      <c r="AQ123" s="32">
        <f t="shared" si="153"/>
        <v>39.49961157051191</v>
      </c>
      <c r="AR123" s="32">
        <f t="shared" si="153"/>
        <v>21.045740286157212</v>
      </c>
      <c r="AS123" s="32">
        <f t="shared" si="153"/>
        <v>47.607011814549971</v>
      </c>
      <c r="AT123" s="33" t="e">
        <f t="shared" si="114"/>
        <v>#VALUE!</v>
      </c>
      <c r="AU123" s="33" t="e">
        <f t="shared" si="114"/>
        <v>#VALUE!</v>
      </c>
      <c r="AV123" s="34" t="e">
        <f t="shared" si="115"/>
        <v>#VALUE!</v>
      </c>
      <c r="AW123" s="34" t="e">
        <f t="shared" si="115"/>
        <v>#VALUE!</v>
      </c>
      <c r="AX123" s="35" t="e">
        <f t="shared" si="115"/>
        <v>#VALUE!</v>
      </c>
      <c r="AY123" s="35" t="e">
        <f t="shared" si="115"/>
        <v>#VALUE!</v>
      </c>
      <c r="AZ123" t="e">
        <f>NA()</f>
        <v>#N/A</v>
      </c>
      <c r="BA123" s="30">
        <f t="shared" si="72"/>
        <v>20.342344477436445</v>
      </c>
      <c r="BB123" s="30">
        <f t="shared" si="73"/>
        <v>41.091470236133659</v>
      </c>
    </row>
    <row r="124" spans="4:54" x14ac:dyDescent="0.3">
      <c r="D124" s="3">
        <v>39</v>
      </c>
      <c r="F124" s="3">
        <v>38</v>
      </c>
      <c r="G124" s="29">
        <f t="shared" si="140"/>
        <v>60.246025445982646</v>
      </c>
      <c r="H124" s="29">
        <f t="shared" si="116"/>
        <v>60.068765817118283</v>
      </c>
      <c r="I124" s="29">
        <f t="shared" si="116"/>
        <v>61.139461222651832</v>
      </c>
      <c r="J124" s="29">
        <f t="shared" si="116"/>
        <v>61.12442715756729</v>
      </c>
      <c r="K124" s="29">
        <f t="shared" si="116"/>
        <v>23.27858245660012</v>
      </c>
      <c r="L124" s="30" t="e">
        <f t="shared" si="64"/>
        <v>#VALUE!</v>
      </c>
      <c r="M124" s="29">
        <f t="shared" ref="M124:R124" si="154">M52*M$12</f>
        <v>20.370048858740347</v>
      </c>
      <c r="N124" s="31">
        <f t="shared" si="154"/>
        <v>13.945289611121124</v>
      </c>
      <c r="O124" s="31">
        <f t="shared" si="154"/>
        <v>2.7890579222242251</v>
      </c>
      <c r="P124" s="32">
        <f t="shared" si="154"/>
        <v>53.650325180724586</v>
      </c>
      <c r="Q124" s="32">
        <f t="shared" si="154"/>
        <v>28.644037090405376</v>
      </c>
      <c r="R124" s="32">
        <f t="shared" si="154"/>
        <v>61.912763928554845</v>
      </c>
      <c r="S124" s="33" t="e">
        <f t="shared" si="111"/>
        <v>#VALUE!</v>
      </c>
      <c r="T124" s="33" t="e">
        <f t="shared" si="111"/>
        <v>#VALUE!</v>
      </c>
      <c r="U124" s="34" t="e">
        <f t="shared" si="112"/>
        <v>#VALUE!</v>
      </c>
      <c r="V124" s="34" t="e">
        <f t="shared" si="112"/>
        <v>#VALUE!</v>
      </c>
      <c r="W124" s="35" t="e">
        <f t="shared" si="112"/>
        <v>#VALUE!</v>
      </c>
      <c r="X124" s="35" t="e">
        <f t="shared" si="112"/>
        <v>#VALUE!</v>
      </c>
      <c r="Y124" t="e">
        <f>NA()</f>
        <v>#N/A</v>
      </c>
      <c r="Z124" s="30">
        <f t="shared" si="66"/>
        <v>26.435640962179832</v>
      </c>
      <c r="AA124" s="30">
        <f t="shared" si="67"/>
        <v>48.31105908081215</v>
      </c>
      <c r="AD124"/>
      <c r="AE124" s="3">
        <v>39</v>
      </c>
      <c r="AG124" s="3">
        <f t="shared" si="68"/>
        <v>27.079609776470498</v>
      </c>
      <c r="AH124" s="29">
        <f t="shared" si="142"/>
        <v>38.312005570952401</v>
      </c>
      <c r="AI124" s="29">
        <f t="shared" si="118"/>
        <v>43.966338852503455</v>
      </c>
      <c r="AJ124" s="29">
        <f t="shared" si="118"/>
        <v>38.662161252644644</v>
      </c>
      <c r="AK124" s="29">
        <f t="shared" si="118"/>
        <v>45.020922422435738</v>
      </c>
      <c r="AL124" s="29">
        <f t="shared" si="118"/>
        <v>16.185293185646067</v>
      </c>
      <c r="AM124" s="30" t="e">
        <f t="shared" si="70"/>
        <v>#VALUE!</v>
      </c>
      <c r="AN124" s="29">
        <f t="shared" ref="AN124:AS124" si="155">AN52*AN$12</f>
        <v>13.671876844449114</v>
      </c>
      <c r="AO124" s="31">
        <f t="shared" si="155"/>
        <v>9.6840472586968787</v>
      </c>
      <c r="AP124" s="31">
        <f t="shared" si="155"/>
        <v>1.9368094517393759</v>
      </c>
      <c r="AQ124" s="32">
        <f t="shared" si="155"/>
        <v>41.241004989894833</v>
      </c>
      <c r="AR124" s="32">
        <f t="shared" si="155"/>
        <v>22.02469803039817</v>
      </c>
      <c r="AS124" s="32">
        <f t="shared" si="155"/>
        <v>49.774968964248444</v>
      </c>
      <c r="AT124" s="33" t="e">
        <f t="shared" si="114"/>
        <v>#VALUE!</v>
      </c>
      <c r="AU124" s="33" t="e">
        <f t="shared" si="114"/>
        <v>#VALUE!</v>
      </c>
      <c r="AV124" s="34" t="e">
        <f t="shared" si="115"/>
        <v>#VALUE!</v>
      </c>
      <c r="AW124" s="34" t="e">
        <f t="shared" si="115"/>
        <v>#VALUE!</v>
      </c>
      <c r="AX124" s="35" t="e">
        <f t="shared" si="115"/>
        <v>#VALUE!</v>
      </c>
      <c r="AY124" s="35" t="e">
        <f t="shared" si="115"/>
        <v>#VALUE!</v>
      </c>
      <c r="AZ124" t="e">
        <f>NA()</f>
        <v>#N/A</v>
      </c>
      <c r="BA124" s="30">
        <f t="shared" si="72"/>
        <v>21.256019722785798</v>
      </c>
      <c r="BB124" s="30">
        <f t="shared" si="73"/>
        <v>42.104619751975591</v>
      </c>
    </row>
    <row r="125" spans="4:54" x14ac:dyDescent="0.3">
      <c r="D125" s="3">
        <v>40</v>
      </c>
      <c r="F125" s="3">
        <v>39</v>
      </c>
      <c r="G125" s="29">
        <f t="shared" si="140"/>
        <v>61.842922095906857</v>
      </c>
      <c r="H125" s="29">
        <f t="shared" si="116"/>
        <v>61.378350614079864</v>
      </c>
      <c r="I125" s="29">
        <f t="shared" si="116"/>
        <v>62.965945274552638</v>
      </c>
      <c r="J125" s="29">
        <f t="shared" si="116"/>
        <v>62.423775890531346</v>
      </c>
      <c r="K125" s="29">
        <f t="shared" si="116"/>
        <v>23.759571376922132</v>
      </c>
      <c r="L125" s="30" t="e">
        <f t="shared" si="64"/>
        <v>#VALUE!</v>
      </c>
      <c r="M125" s="29">
        <f t="shared" ref="M125:R125" si="156">M53*M$12</f>
        <v>20.933544287747939</v>
      </c>
      <c r="N125" s="31">
        <f t="shared" si="156"/>
        <v>14.308724733220878</v>
      </c>
      <c r="O125" s="31">
        <f t="shared" si="156"/>
        <v>2.8617449466441753</v>
      </c>
      <c r="P125" s="32">
        <f t="shared" si="156"/>
        <v>54.62829359308197</v>
      </c>
      <c r="Q125" s="32">
        <f t="shared" si="156"/>
        <v>29.133027319985317</v>
      </c>
      <c r="R125" s="32">
        <f t="shared" si="156"/>
        <v>62.621052837989325</v>
      </c>
      <c r="S125" s="33" t="e">
        <f t="shared" si="111"/>
        <v>#VALUE!</v>
      </c>
      <c r="T125" s="33" t="e">
        <f t="shared" si="111"/>
        <v>#VALUE!</v>
      </c>
      <c r="U125" s="34" t="e">
        <f t="shared" si="112"/>
        <v>#VALUE!</v>
      </c>
      <c r="V125" s="34" t="e">
        <f t="shared" si="112"/>
        <v>#VALUE!</v>
      </c>
      <c r="W125" s="35" t="e">
        <f t="shared" si="112"/>
        <v>#VALUE!</v>
      </c>
      <c r="X125" s="35" t="e">
        <f t="shared" si="112"/>
        <v>#VALUE!</v>
      </c>
      <c r="Y125" t="e">
        <f>NA()</f>
        <v>#N/A</v>
      </c>
      <c r="Z125" s="30">
        <f t="shared" si="66"/>
        <v>26.74314724893582</v>
      </c>
      <c r="AA125" s="30">
        <f t="shared" si="67"/>
        <v>48.728585730121218</v>
      </c>
      <c r="AD125"/>
      <c r="AE125" s="3">
        <v>40</v>
      </c>
      <c r="AG125" s="3">
        <f t="shared" si="68"/>
        <v>28.479115748731825</v>
      </c>
      <c r="AH125" s="29">
        <f t="shared" si="142"/>
        <v>41.532335344175536</v>
      </c>
      <c r="AI125" s="29">
        <f t="shared" si="118"/>
        <v>46.211809752487468</v>
      </c>
      <c r="AJ125" s="29">
        <f t="shared" si="118"/>
        <v>41.742319961507505</v>
      </c>
      <c r="AK125" s="29">
        <f t="shared" si="118"/>
        <v>47.279877560985788</v>
      </c>
      <c r="AL125" s="29">
        <f t="shared" si="118"/>
        <v>17.286294661186577</v>
      </c>
      <c r="AM125" s="30" t="e">
        <f t="shared" si="70"/>
        <v>#VALUE!</v>
      </c>
      <c r="AN125" s="29">
        <f t="shared" ref="AN125:AS125" si="157">AN53*AN$12</f>
        <v>14.576238030705397</v>
      </c>
      <c r="AO125" s="31">
        <f t="shared" si="157"/>
        <v>10.256380497926544</v>
      </c>
      <c r="AP125" s="31">
        <f t="shared" si="157"/>
        <v>2.051276099585309</v>
      </c>
      <c r="AQ125" s="32">
        <f t="shared" si="157"/>
        <v>43.017033994724542</v>
      </c>
      <c r="AR125" s="32">
        <f t="shared" si="157"/>
        <v>23.012508523415239</v>
      </c>
      <c r="AS125" s="32">
        <f t="shared" si="157"/>
        <v>51.872044782179891</v>
      </c>
      <c r="AT125" s="33" t="e">
        <f t="shared" si="114"/>
        <v>#VALUE!</v>
      </c>
      <c r="AU125" s="33" t="e">
        <f t="shared" si="114"/>
        <v>#VALUE!</v>
      </c>
      <c r="AV125" s="34" t="e">
        <f t="shared" si="115"/>
        <v>#VALUE!</v>
      </c>
      <c r="AW125" s="34" t="e">
        <f t="shared" si="115"/>
        <v>#VALUE!</v>
      </c>
      <c r="AX125" s="35" t="e">
        <f t="shared" si="115"/>
        <v>#VALUE!</v>
      </c>
      <c r="AY125" s="35" t="e">
        <f t="shared" si="115"/>
        <v>#VALUE!</v>
      </c>
      <c r="AZ125" t="e">
        <f>NA()</f>
        <v>#N/A</v>
      </c>
      <c r="BA125" s="30">
        <f t="shared" si="72"/>
        <v>22.142232194862331</v>
      </c>
      <c r="BB125" s="30">
        <f t="shared" si="73"/>
        <v>43.100256018141089</v>
      </c>
    </row>
    <row r="126" spans="4:54" x14ac:dyDescent="0.3">
      <c r="D126" s="3">
        <v>41</v>
      </c>
      <c r="F126" s="3">
        <v>40</v>
      </c>
      <c r="G126" s="29">
        <f t="shared" si="140"/>
        <v>63.369171530113441</v>
      </c>
      <c r="H126" s="29">
        <f t="shared" si="116"/>
        <v>62.660514921383232</v>
      </c>
      <c r="I126" s="29">
        <f t="shared" si="116"/>
        <v>64.746809069084961</v>
      </c>
      <c r="J126" s="29">
        <f t="shared" si="116"/>
        <v>63.694295839927889</v>
      </c>
      <c r="K126" s="29">
        <f t="shared" si="116"/>
        <v>24.214858946366011</v>
      </c>
      <c r="L126" s="30" t="e">
        <f t="shared" si="64"/>
        <v>#VALUE!</v>
      </c>
      <c r="M126" s="29">
        <f t="shared" ref="M126:R126" si="158">M54*M$12</f>
        <v>21.487457606517715</v>
      </c>
      <c r="N126" s="31">
        <f t="shared" si="158"/>
        <v>14.667201209218769</v>
      </c>
      <c r="O126" s="31">
        <f t="shared" si="158"/>
        <v>2.933440241843754</v>
      </c>
      <c r="P126" s="32">
        <f t="shared" si="158"/>
        <v>55.581524619480518</v>
      </c>
      <c r="Q126" s="32">
        <f t="shared" si="158"/>
        <v>29.604249734166039</v>
      </c>
      <c r="R126" s="32">
        <f t="shared" si="158"/>
        <v>63.277898057099975</v>
      </c>
      <c r="S126" s="33" t="e">
        <f t="shared" ref="S126:T145" si="159">S54</f>
        <v>#VALUE!</v>
      </c>
      <c r="T126" s="33" t="e">
        <f t="shared" si="159"/>
        <v>#VALUE!</v>
      </c>
      <c r="U126" s="34" t="e">
        <f t="shared" ref="U126:X145" si="160">U54*U$12</f>
        <v>#VALUE!</v>
      </c>
      <c r="V126" s="34" t="e">
        <f t="shared" si="160"/>
        <v>#VALUE!</v>
      </c>
      <c r="W126" s="35" t="e">
        <f t="shared" si="160"/>
        <v>#VALUE!</v>
      </c>
      <c r="X126" s="35" t="e">
        <f t="shared" si="160"/>
        <v>#VALUE!</v>
      </c>
      <c r="Y126" t="e">
        <f>NA()</f>
        <v>#N/A</v>
      </c>
      <c r="Z126" s="30">
        <f t="shared" si="66"/>
        <v>27.029119653799278</v>
      </c>
      <c r="AA126" s="30">
        <f t="shared" si="67"/>
        <v>49.125868531421631</v>
      </c>
      <c r="AD126"/>
      <c r="AE126" s="3">
        <v>41</v>
      </c>
      <c r="AG126" s="3">
        <f t="shared" si="68"/>
        <v>29.950949829949028</v>
      </c>
      <c r="AH126" s="29">
        <f t="shared" si="142"/>
        <v>44.811691511935699</v>
      </c>
      <c r="AI126" s="29">
        <f t="shared" si="118"/>
        <v>48.517175315275487</v>
      </c>
      <c r="AJ126" s="29">
        <f t="shared" si="118"/>
        <v>44.937899283940659</v>
      </c>
      <c r="AK126" s="29">
        <f t="shared" si="118"/>
        <v>49.594758808739968</v>
      </c>
      <c r="AL126" s="29">
        <f t="shared" si="118"/>
        <v>18.385247013594121</v>
      </c>
      <c r="AM126" s="30" t="e">
        <f t="shared" si="70"/>
        <v>#VALUE!</v>
      </c>
      <c r="AN126" s="29">
        <f t="shared" ref="AN126:AS126" si="161">AN54*AN$12</f>
        <v>15.515846159528689</v>
      </c>
      <c r="AO126" s="31">
        <f t="shared" si="161"/>
        <v>10.851130400916995</v>
      </c>
      <c r="AP126" s="31">
        <f t="shared" si="161"/>
        <v>2.170226080183399</v>
      </c>
      <c r="AQ126" s="32">
        <f t="shared" si="161"/>
        <v>44.824182181400808</v>
      </c>
      <c r="AR126" s="32">
        <f t="shared" si="161"/>
        <v>24.00551953460441</v>
      </c>
      <c r="AS126" s="32">
        <f t="shared" si="161"/>
        <v>53.884257773175428</v>
      </c>
      <c r="AT126" s="33" t="e">
        <f t="shared" ref="AT126:AU145" si="162">AT54</f>
        <v>#VALUE!</v>
      </c>
      <c r="AU126" s="33" t="e">
        <f t="shared" si="162"/>
        <v>#VALUE!</v>
      </c>
      <c r="AV126" s="34" t="e">
        <f t="shared" ref="AV126:AY145" si="163">AV54*AV$12</f>
        <v>#VALUE!</v>
      </c>
      <c r="AW126" s="34" t="e">
        <f t="shared" si="163"/>
        <v>#VALUE!</v>
      </c>
      <c r="AX126" s="35" t="e">
        <f t="shared" si="163"/>
        <v>#VALUE!</v>
      </c>
      <c r="AY126" s="35" t="e">
        <f t="shared" si="163"/>
        <v>#VALUE!</v>
      </c>
      <c r="AZ126" t="e">
        <f>NA()</f>
        <v>#N/A</v>
      </c>
      <c r="BA126" s="30">
        <f t="shared" si="72"/>
        <v>22.995228450687385</v>
      </c>
      <c r="BB126" s="30">
        <f t="shared" si="73"/>
        <v>44.075259038206404</v>
      </c>
    </row>
    <row r="127" spans="4:54" x14ac:dyDescent="0.3">
      <c r="D127" s="3">
        <v>42</v>
      </c>
      <c r="F127" s="3">
        <v>41</v>
      </c>
      <c r="G127" s="29">
        <f t="shared" si="140"/>
        <v>64.82595401300857</v>
      </c>
      <c r="H127" s="29">
        <f t="shared" ref="H127:K146" si="164">H55*H$12</f>
        <v>63.915469564430651</v>
      </c>
      <c r="I127" s="29">
        <f t="shared" si="164"/>
        <v>66.481458419832734</v>
      </c>
      <c r="J127" s="29">
        <f t="shared" si="164"/>
        <v>64.93626995757343</v>
      </c>
      <c r="K127" s="29">
        <f t="shared" si="164"/>
        <v>24.645361613466168</v>
      </c>
      <c r="L127" s="30" t="e">
        <f t="shared" si="64"/>
        <v>#VALUE!</v>
      </c>
      <c r="M127" s="29">
        <f t="shared" ref="M127:R127" si="165">M55*M$12</f>
        <v>22.031642001298696</v>
      </c>
      <c r="N127" s="31">
        <f t="shared" si="165"/>
        <v>15.020659803613139</v>
      </c>
      <c r="O127" s="31">
        <f t="shared" si="165"/>
        <v>3.0041319607226282</v>
      </c>
      <c r="P127" s="32">
        <f t="shared" si="165"/>
        <v>56.510484399029757</v>
      </c>
      <c r="Q127" s="32">
        <f t="shared" si="165"/>
        <v>30.058190141928687</v>
      </c>
      <c r="R127" s="32">
        <f t="shared" si="165"/>
        <v>63.886659128623414</v>
      </c>
      <c r="S127" s="33" t="e">
        <f t="shared" si="159"/>
        <v>#VALUE!</v>
      </c>
      <c r="T127" s="33" t="e">
        <f t="shared" si="159"/>
        <v>#VALUE!</v>
      </c>
      <c r="U127" s="34" t="e">
        <f t="shared" si="160"/>
        <v>#VALUE!</v>
      </c>
      <c r="V127" s="34" t="e">
        <f t="shared" si="160"/>
        <v>#VALUE!</v>
      </c>
      <c r="W127" s="35" t="e">
        <f t="shared" si="160"/>
        <v>#VALUE!</v>
      </c>
      <c r="X127" s="35" t="e">
        <f t="shared" si="160"/>
        <v>#VALUE!</v>
      </c>
      <c r="Y127" t="e">
        <f>NA()</f>
        <v>#N/A</v>
      </c>
      <c r="Z127" s="30">
        <f t="shared" si="66"/>
        <v>27.294908446753197</v>
      </c>
      <c r="AA127" s="30">
        <f t="shared" si="67"/>
        <v>49.503889011001313</v>
      </c>
      <c r="AD127"/>
      <c r="AE127" s="3">
        <v>42</v>
      </c>
      <c r="AG127" s="3">
        <f t="shared" si="68"/>
        <v>31.353323826064784</v>
      </c>
      <c r="AH127" s="29">
        <f t="shared" si="142"/>
        <v>47.81810059497996</v>
      </c>
      <c r="AI127" s="29">
        <f t="shared" ref="AI127:AL146" si="166">AI55*AI$12</f>
        <v>50.659015806382314</v>
      </c>
      <c r="AJ127" s="29">
        <f t="shared" si="166"/>
        <v>47.928942018665275</v>
      </c>
      <c r="AK127" s="29">
        <f t="shared" si="166"/>
        <v>51.741431369754721</v>
      </c>
      <c r="AL127" s="29">
        <f t="shared" si="166"/>
        <v>19.373832907542354</v>
      </c>
      <c r="AM127" s="30" t="e">
        <f t="shared" si="70"/>
        <v>#VALUE!</v>
      </c>
      <c r="AN127" s="29">
        <f t="shared" ref="AN127:AS127" si="167">AN55*AN$12</f>
        <v>16.398294764217059</v>
      </c>
      <c r="AO127" s="31">
        <f t="shared" si="167"/>
        <v>11.410285381159685</v>
      </c>
      <c r="AP127" s="31">
        <f t="shared" si="167"/>
        <v>2.2820570762319372</v>
      </c>
      <c r="AQ127" s="32">
        <f t="shared" si="167"/>
        <v>46.488919957626962</v>
      </c>
      <c r="AR127" s="32">
        <f t="shared" si="167"/>
        <v>24.908523116348679</v>
      </c>
      <c r="AS127" s="32">
        <f t="shared" si="167"/>
        <v>55.627435669479048</v>
      </c>
      <c r="AT127" s="33" t="e">
        <f t="shared" si="162"/>
        <v>#VALUE!</v>
      </c>
      <c r="AU127" s="33" t="e">
        <f t="shared" si="162"/>
        <v>#VALUE!</v>
      </c>
      <c r="AV127" s="34" t="e">
        <f t="shared" si="163"/>
        <v>#VALUE!</v>
      </c>
      <c r="AW127" s="34" t="e">
        <f t="shared" si="163"/>
        <v>#VALUE!</v>
      </c>
      <c r="AX127" s="35" t="e">
        <f t="shared" si="163"/>
        <v>#VALUE!</v>
      </c>
      <c r="AY127" s="35" t="e">
        <f t="shared" si="163"/>
        <v>#VALUE!</v>
      </c>
      <c r="AZ127" t="e">
        <f>NA()</f>
        <v>#N/A</v>
      </c>
      <c r="BA127" s="30">
        <f t="shared" si="72"/>
        <v>23.73663777611689</v>
      </c>
      <c r="BB127" s="30">
        <f t="shared" si="73"/>
        <v>44.940193006561174</v>
      </c>
    </row>
    <row r="128" spans="4:54" x14ac:dyDescent="0.3">
      <c r="D128" s="3">
        <v>43</v>
      </c>
      <c r="F128" s="3">
        <v>42</v>
      </c>
      <c r="G128" s="29">
        <f t="shared" si="140"/>
        <v>66.214711667597541</v>
      </c>
      <c r="H128" s="29">
        <f t="shared" si="164"/>
        <v>65.143455572645806</v>
      </c>
      <c r="I128" s="29">
        <f t="shared" si="164"/>
        <v>68.169507832986525</v>
      </c>
      <c r="J128" s="29">
        <f t="shared" si="164"/>
        <v>66.150009900681297</v>
      </c>
      <c r="K128" s="29">
        <f t="shared" si="164"/>
        <v>25.052029765769216</v>
      </c>
      <c r="L128" s="30" t="e">
        <f t="shared" si="64"/>
        <v>#VALUE!</v>
      </c>
      <c r="M128" s="29">
        <f t="shared" ref="M128:R128" si="168">M56*M$12</f>
        <v>22.565980790107378</v>
      </c>
      <c r="N128" s="31">
        <f t="shared" si="168"/>
        <v>15.369052207987908</v>
      </c>
      <c r="O128" s="31">
        <f t="shared" si="168"/>
        <v>3.073810441597582</v>
      </c>
      <c r="P128" s="32">
        <f t="shared" si="168"/>
        <v>57.415643867829147</v>
      </c>
      <c r="Q128" s="32">
        <f t="shared" si="168"/>
        <v>30.495337754322993</v>
      </c>
      <c r="R128" s="32">
        <f t="shared" si="168"/>
        <v>64.450536746819665</v>
      </c>
      <c r="S128" s="33" t="e">
        <f t="shared" si="159"/>
        <v>#VALUE!</v>
      </c>
      <c r="T128" s="33" t="e">
        <f t="shared" si="159"/>
        <v>#VALUE!</v>
      </c>
      <c r="U128" s="34" t="e">
        <f t="shared" si="160"/>
        <v>#VALUE!</v>
      </c>
      <c r="V128" s="34" t="e">
        <f t="shared" si="160"/>
        <v>#VALUE!</v>
      </c>
      <c r="W128" s="35" t="e">
        <f t="shared" si="160"/>
        <v>#VALUE!</v>
      </c>
      <c r="X128" s="35" t="e">
        <f t="shared" si="160"/>
        <v>#VALUE!</v>
      </c>
      <c r="Y128" t="e">
        <f>NA()</f>
        <v>#N/A</v>
      </c>
      <c r="Z128" s="30">
        <f t="shared" si="66"/>
        <v>27.541803864949181</v>
      </c>
      <c r="AA128" s="30">
        <f t="shared" si="67"/>
        <v>49.863581105685256</v>
      </c>
      <c r="AD128"/>
      <c r="AE128" s="3">
        <v>43</v>
      </c>
      <c r="AG128" s="3">
        <f t="shared" si="68"/>
        <v>32.652029896613442</v>
      </c>
      <c r="AH128" s="29">
        <f t="shared" si="142"/>
        <v>50.489471918507149</v>
      </c>
      <c r="AI128" s="29">
        <f t="shared" si="166"/>
        <v>52.594215071755166</v>
      </c>
      <c r="AJ128" s="29">
        <f t="shared" si="166"/>
        <v>50.643526626804658</v>
      </c>
      <c r="AK128" s="29">
        <f t="shared" si="166"/>
        <v>53.67760736177911</v>
      </c>
      <c r="AL128" s="29">
        <f t="shared" si="166"/>
        <v>20.237555921575353</v>
      </c>
      <c r="AM128" s="30" t="e">
        <f t="shared" si="70"/>
        <v>#VALUE!</v>
      </c>
      <c r="AN128" s="29">
        <f t="shared" ref="AN128:AS128" si="169">AN56*AN$12</f>
        <v>17.203004639712393</v>
      </c>
      <c r="AO128" s="31">
        <f t="shared" si="169"/>
        <v>11.921048646420607</v>
      </c>
      <c r="AP128" s="31">
        <f t="shared" si="169"/>
        <v>2.3842097292841213</v>
      </c>
      <c r="AQ128" s="32">
        <f t="shared" si="169"/>
        <v>47.981635363731371</v>
      </c>
      <c r="AR128" s="32">
        <f t="shared" si="169"/>
        <v>25.707912756019464</v>
      </c>
      <c r="AS128" s="32">
        <f t="shared" si="169"/>
        <v>57.099672820187749</v>
      </c>
      <c r="AT128" s="33" t="e">
        <f t="shared" si="162"/>
        <v>#VALUE!</v>
      </c>
      <c r="AU128" s="33" t="e">
        <f t="shared" si="162"/>
        <v>#VALUE!</v>
      </c>
      <c r="AV128" s="34" t="e">
        <f t="shared" si="163"/>
        <v>#VALUE!</v>
      </c>
      <c r="AW128" s="34" t="e">
        <f t="shared" si="163"/>
        <v>#VALUE!</v>
      </c>
      <c r="AX128" s="35" t="e">
        <f t="shared" si="163"/>
        <v>#VALUE!</v>
      </c>
      <c r="AY128" s="35" t="e">
        <f t="shared" si="163"/>
        <v>#VALUE!</v>
      </c>
      <c r="AZ128" t="e">
        <f>NA()</f>
        <v>#N/A</v>
      </c>
      <c r="BA128" s="30">
        <f t="shared" si="72"/>
        <v>24.364870148773683</v>
      </c>
      <c r="BB128" s="30">
        <f t="shared" si="73"/>
        <v>45.689167131278147</v>
      </c>
    </row>
    <row r="129" spans="4:54" x14ac:dyDescent="0.3">
      <c r="D129" s="3">
        <v>44</v>
      </c>
      <c r="F129" s="3">
        <v>43</v>
      </c>
      <c r="G129" s="29">
        <f t="shared" si="140"/>
        <v>67.537101331406191</v>
      </c>
      <c r="H129" s="29">
        <f t="shared" si="164"/>
        <v>66.3447407438304</v>
      </c>
      <c r="I129" s="29">
        <f t="shared" si="164"/>
        <v>69.810760387048987</v>
      </c>
      <c r="J129" s="29">
        <f t="shared" si="164"/>
        <v>67.335852496384831</v>
      </c>
      <c r="K129" s="29">
        <f t="shared" si="164"/>
        <v>25.435834887281818</v>
      </c>
      <c r="L129" s="30" t="e">
        <f t="shared" si="64"/>
        <v>#VALUE!</v>
      </c>
      <c r="M129" s="29">
        <f t="shared" ref="M129:R129" si="170">M57*M$12</f>
        <v>23.090384995464785</v>
      </c>
      <c r="N129" s="31">
        <f t="shared" si="170"/>
        <v>15.712340193400498</v>
      </c>
      <c r="O129" s="31">
        <f t="shared" si="170"/>
        <v>3.1424680386801001</v>
      </c>
      <c r="P129" s="32">
        <f t="shared" si="170"/>
        <v>58.297477154011524</v>
      </c>
      <c r="Q129" s="32">
        <f t="shared" si="170"/>
        <v>30.916182855912368</v>
      </c>
      <c r="R129" s="32">
        <f t="shared" si="170"/>
        <v>64.972569616975861</v>
      </c>
      <c r="S129" s="33" t="e">
        <f t="shared" si="159"/>
        <v>#VALUE!</v>
      </c>
      <c r="T129" s="33" t="e">
        <f t="shared" si="159"/>
        <v>#VALUE!</v>
      </c>
      <c r="U129" s="34" t="e">
        <f t="shared" si="160"/>
        <v>#VALUE!</v>
      </c>
      <c r="V129" s="34" t="e">
        <f t="shared" si="160"/>
        <v>#VALUE!</v>
      </c>
      <c r="W129" s="35" t="e">
        <f t="shared" si="160"/>
        <v>#VALUE!</v>
      </c>
      <c r="X129" s="35" t="e">
        <f t="shared" si="160"/>
        <v>#VALUE!</v>
      </c>
      <c r="Y129" t="e">
        <f>NA()</f>
        <v>#N/A</v>
      </c>
      <c r="Z129" s="30">
        <f t="shared" si="66"/>
        <v>27.771034546146915</v>
      </c>
      <c r="AA129" s="30">
        <f t="shared" si="67"/>
        <v>50.205833470218472</v>
      </c>
      <c r="AD129"/>
      <c r="AE129" s="3">
        <v>44</v>
      </c>
      <c r="AG129" s="3">
        <f t="shared" si="68"/>
        <v>33.848730698226525</v>
      </c>
      <c r="AH129" s="29">
        <f t="shared" si="142"/>
        <v>52.849426560835944</v>
      </c>
      <c r="AI129" s="29">
        <f t="shared" si="166"/>
        <v>54.335958945509766</v>
      </c>
      <c r="AJ129" s="29">
        <f t="shared" si="166"/>
        <v>53.092068842640707</v>
      </c>
      <c r="AK129" s="29">
        <f t="shared" si="166"/>
        <v>55.417423757890759</v>
      </c>
      <c r="AL129" s="29">
        <f t="shared" si="166"/>
        <v>20.989338814405397</v>
      </c>
      <c r="AM129" s="30" t="e">
        <f t="shared" si="70"/>
        <v>#VALUE!</v>
      </c>
      <c r="AN129" s="29">
        <f t="shared" ref="AN129:AS129" si="171">AN57*AN$12</f>
        <v>17.932946433511312</v>
      </c>
      <c r="AO129" s="31">
        <f t="shared" si="171"/>
        <v>12.38534213757857</v>
      </c>
      <c r="AP129" s="31">
        <f t="shared" si="171"/>
        <v>2.477068427515714</v>
      </c>
      <c r="AQ129" s="32">
        <f t="shared" si="171"/>
        <v>49.316111069949073</v>
      </c>
      <c r="AR129" s="32">
        <f t="shared" si="171"/>
        <v>26.413797507163427</v>
      </c>
      <c r="AS129" s="32">
        <f t="shared" si="171"/>
        <v>58.34307581578495</v>
      </c>
      <c r="AT129" s="33" t="e">
        <f t="shared" si="162"/>
        <v>#VALUE!</v>
      </c>
      <c r="AU129" s="33" t="e">
        <f t="shared" si="162"/>
        <v>#VALUE!</v>
      </c>
      <c r="AV129" s="34" t="e">
        <f t="shared" si="163"/>
        <v>#VALUE!</v>
      </c>
      <c r="AW129" s="34" t="e">
        <f t="shared" si="163"/>
        <v>#VALUE!</v>
      </c>
      <c r="AX129" s="35" t="e">
        <f t="shared" si="163"/>
        <v>#VALUE!</v>
      </c>
      <c r="AY129" s="35" t="e">
        <f t="shared" si="163"/>
        <v>#VALUE!</v>
      </c>
      <c r="AZ129" t="e">
        <f>NA()</f>
        <v>#N/A</v>
      </c>
      <c r="BA129" s="30">
        <f t="shared" si="72"/>
        <v>24.897128452990081</v>
      </c>
      <c r="BB129" s="30">
        <f t="shared" si="73"/>
        <v>46.337800331156657</v>
      </c>
    </row>
    <row r="130" spans="4:54" x14ac:dyDescent="0.3">
      <c r="D130" s="3">
        <v>45</v>
      </c>
      <c r="F130" s="3">
        <v>44</v>
      </c>
      <c r="G130" s="29">
        <f t="shared" si="140"/>
        <v>68.794952422229272</v>
      </c>
      <c r="H130" s="29">
        <f t="shared" si="164"/>
        <v>67.519616517456598</v>
      </c>
      <c r="I130" s="29">
        <f t="shared" si="164"/>
        <v>71.40518886677124</v>
      </c>
      <c r="J130" s="29">
        <f t="shared" si="164"/>
        <v>68.494156533447779</v>
      </c>
      <c r="K130" s="29">
        <f t="shared" si="164"/>
        <v>25.797758610492721</v>
      </c>
      <c r="L130" s="30" t="e">
        <f t="shared" si="64"/>
        <v>#VALUE!</v>
      </c>
      <c r="M130" s="29">
        <f t="shared" ref="M130:R130" si="172">M58*M$12</f>
        <v>23.604791080121331</v>
      </c>
      <c r="N130" s="31">
        <f t="shared" si="172"/>
        <v>16.050494826327991</v>
      </c>
      <c r="O130" s="31">
        <f t="shared" si="172"/>
        <v>3.2100989652655989</v>
      </c>
      <c r="P130" s="32">
        <f t="shared" si="172"/>
        <v>59.156460152881444</v>
      </c>
      <c r="Q130" s="32">
        <f t="shared" si="172"/>
        <v>31.321214780496685</v>
      </c>
      <c r="R130" s="32">
        <f t="shared" si="172"/>
        <v>65.45563380256246</v>
      </c>
      <c r="S130" s="33" t="e">
        <f t="shared" si="159"/>
        <v>#VALUE!</v>
      </c>
      <c r="T130" s="33" t="e">
        <f t="shared" si="159"/>
        <v>#VALUE!</v>
      </c>
      <c r="U130" s="34" t="e">
        <f t="shared" si="160"/>
        <v>#VALUE!</v>
      </c>
      <c r="V130" s="34" t="e">
        <f t="shared" si="160"/>
        <v>#VALUE!</v>
      </c>
      <c r="W130" s="35" t="e">
        <f t="shared" si="160"/>
        <v>#VALUE!</v>
      </c>
      <c r="X130" s="35" t="e">
        <f t="shared" si="160"/>
        <v>#VALUE!</v>
      </c>
      <c r="Y130" t="e">
        <f>NA()</f>
        <v>#N/A</v>
      </c>
      <c r="Z130" s="30">
        <f t="shared" si="66"/>
        <v>27.983766934531811</v>
      </c>
      <c r="AA130" s="30">
        <f t="shared" si="67"/>
        <v>50.531491672775012</v>
      </c>
      <c r="AD130"/>
      <c r="AE130" s="3">
        <v>45</v>
      </c>
      <c r="AG130" s="3">
        <f t="shared" si="68"/>
        <v>34.951438109131615</v>
      </c>
      <c r="AH130" s="29">
        <f t="shared" si="142"/>
        <v>54.934869202391631</v>
      </c>
      <c r="AI130" s="29">
        <f t="shared" si="166"/>
        <v>55.90557107829391</v>
      </c>
      <c r="AJ130" s="29">
        <f t="shared" si="166"/>
        <v>55.299712856887602</v>
      </c>
      <c r="AK130" s="29">
        <f t="shared" si="166"/>
        <v>56.982977174392154</v>
      </c>
      <c r="AL130" s="29">
        <f t="shared" si="166"/>
        <v>21.645015371722657</v>
      </c>
      <c r="AM130" s="30" t="e">
        <f t="shared" si="70"/>
        <v>#VALUE!</v>
      </c>
      <c r="AN130" s="29">
        <f t="shared" ref="AN130:AS130" si="173">AN58*AN$12</f>
        <v>18.595122432524832</v>
      </c>
      <c r="AO130" s="31">
        <f t="shared" si="173"/>
        <v>12.807542279253537</v>
      </c>
      <c r="AP130" s="31">
        <f t="shared" si="173"/>
        <v>2.5615084558507077</v>
      </c>
      <c r="AQ130" s="32">
        <f t="shared" si="173"/>
        <v>50.511546103915606</v>
      </c>
      <c r="AR130" s="32">
        <f t="shared" si="173"/>
        <v>27.038742634909411</v>
      </c>
      <c r="AS130" s="32">
        <f t="shared" si="173"/>
        <v>59.398818116002246</v>
      </c>
      <c r="AT130" s="33" t="e">
        <f t="shared" si="162"/>
        <v>#VALUE!</v>
      </c>
      <c r="AU130" s="33" t="e">
        <f t="shared" si="162"/>
        <v>#VALUE!</v>
      </c>
      <c r="AV130" s="34" t="e">
        <f t="shared" si="163"/>
        <v>#VALUE!</v>
      </c>
      <c r="AW130" s="34" t="e">
        <f t="shared" si="163"/>
        <v>#VALUE!</v>
      </c>
      <c r="AX130" s="35" t="e">
        <f t="shared" si="163"/>
        <v>#VALUE!</v>
      </c>
      <c r="AY130" s="35" t="e">
        <f t="shared" si="163"/>
        <v>#VALUE!</v>
      </c>
      <c r="AZ130" t="e">
        <f>NA()</f>
        <v>#N/A</v>
      </c>
      <c r="BA130" s="30">
        <f t="shared" si="72"/>
        <v>25.350407164209269</v>
      </c>
      <c r="BB130" s="30">
        <f t="shared" si="73"/>
        <v>46.902280268610305</v>
      </c>
    </row>
    <row r="131" spans="4:54" x14ac:dyDescent="0.3">
      <c r="D131" s="3">
        <v>46</v>
      </c>
      <c r="F131" s="3">
        <v>45</v>
      </c>
      <c r="G131" s="29">
        <f t="shared" si="140"/>
        <v>69.990229521582151</v>
      </c>
      <c r="H131" s="29">
        <f t="shared" si="164"/>
        <v>68.668395127660631</v>
      </c>
      <c r="I131" s="29">
        <f t="shared" si="164"/>
        <v>72.952918134249828</v>
      </c>
      <c r="J131" s="29">
        <f t="shared" si="164"/>
        <v>69.625299849851558</v>
      </c>
      <c r="K131" s="29">
        <f t="shared" si="164"/>
        <v>26.138783463290689</v>
      </c>
      <c r="L131" s="30" t="e">
        <f t="shared" si="64"/>
        <v>#VALUE!</v>
      </c>
      <c r="M131" s="29">
        <f t="shared" ref="M131:R131" si="174">M59*M$12</f>
        <v>24.109158835543237</v>
      </c>
      <c r="N131" s="31">
        <f t="shared" si="174"/>
        <v>16.383495742720182</v>
      </c>
      <c r="O131" s="31">
        <f t="shared" si="174"/>
        <v>3.2766991485440369</v>
      </c>
      <c r="P131" s="32">
        <f t="shared" si="174"/>
        <v>59.993069262763612</v>
      </c>
      <c r="Q131" s="32">
        <f t="shared" si="174"/>
        <v>31.71092015776453</v>
      </c>
      <c r="R131" s="32">
        <f t="shared" si="174"/>
        <v>65.902444058100215</v>
      </c>
      <c r="S131" s="33" t="e">
        <f t="shared" si="159"/>
        <v>#VALUE!</v>
      </c>
      <c r="T131" s="33" t="e">
        <f t="shared" si="159"/>
        <v>#VALUE!</v>
      </c>
      <c r="U131" s="34" t="e">
        <f t="shared" si="160"/>
        <v>#VALUE!</v>
      </c>
      <c r="V131" s="34" t="e">
        <f t="shared" si="160"/>
        <v>#VALUE!</v>
      </c>
      <c r="W131" s="35" t="e">
        <f t="shared" si="160"/>
        <v>#VALUE!</v>
      </c>
      <c r="X131" s="35" t="e">
        <f t="shared" si="160"/>
        <v>#VALUE!</v>
      </c>
      <c r="Y131" t="e">
        <f>NA()</f>
        <v>#N/A</v>
      </c>
      <c r="Z131" s="30">
        <f t="shared" si="66"/>
        <v>28.181105471443303</v>
      </c>
      <c r="AA131" s="30">
        <f t="shared" si="67"/>
        <v>50.84136028401749</v>
      </c>
      <c r="AD131"/>
      <c r="AE131" s="3">
        <v>46</v>
      </c>
      <c r="AG131" s="3">
        <f t="shared" si="68"/>
        <v>35.967534724447624</v>
      </c>
      <c r="AH131" s="29">
        <f t="shared" si="142"/>
        <v>56.779486692749458</v>
      </c>
      <c r="AI131" s="29">
        <f t="shared" si="166"/>
        <v>57.321887010833002</v>
      </c>
      <c r="AJ131" s="29">
        <f t="shared" si="166"/>
        <v>57.290292940145896</v>
      </c>
      <c r="AK131" s="29">
        <f t="shared" si="166"/>
        <v>58.393707075630601</v>
      </c>
      <c r="AL131" s="29">
        <f t="shared" si="166"/>
        <v>22.218262760515557</v>
      </c>
      <c r="AM131" s="30" t="e">
        <f t="shared" si="70"/>
        <v>#VALUE!</v>
      </c>
      <c r="AN131" s="29">
        <f t="shared" ref="AN131:AS131" si="175">AN59*AN$12</f>
        <v>19.196016599431193</v>
      </c>
      <c r="AO131" s="31">
        <f t="shared" si="175"/>
        <v>13.191647500224779</v>
      </c>
      <c r="AP131" s="31">
        <f t="shared" si="175"/>
        <v>2.6383295000449558</v>
      </c>
      <c r="AQ131" s="32">
        <f t="shared" si="175"/>
        <v>51.584511116594065</v>
      </c>
      <c r="AR131" s="32">
        <f t="shared" si="175"/>
        <v>27.593449109533047</v>
      </c>
      <c r="AS131" s="32">
        <f t="shared" si="175"/>
        <v>60.299957026151809</v>
      </c>
      <c r="AT131" s="33" t="e">
        <f t="shared" si="162"/>
        <v>#VALUE!</v>
      </c>
      <c r="AU131" s="33" t="e">
        <f t="shared" si="162"/>
        <v>#VALUE!</v>
      </c>
      <c r="AV131" s="34" t="e">
        <f t="shared" si="163"/>
        <v>#VALUE!</v>
      </c>
      <c r="AW131" s="34" t="e">
        <f t="shared" si="163"/>
        <v>#VALUE!</v>
      </c>
      <c r="AX131" s="35" t="e">
        <f t="shared" si="163"/>
        <v>#VALUE!</v>
      </c>
      <c r="AY131" s="35" t="e">
        <f t="shared" si="163"/>
        <v>#VALUE!</v>
      </c>
      <c r="AZ131" t="e">
        <f>NA()</f>
        <v>#N/A</v>
      </c>
      <c r="BA131" s="30">
        <f t="shared" si="72"/>
        <v>25.738397232715513</v>
      </c>
      <c r="BB131" s="30">
        <f t="shared" si="73"/>
        <v>47.39573625899132</v>
      </c>
    </row>
    <row r="132" spans="4:54" x14ac:dyDescent="0.3">
      <c r="D132" s="3">
        <v>47</v>
      </c>
      <c r="F132" s="3">
        <v>46</v>
      </c>
      <c r="G132" s="29">
        <f t="shared" si="140"/>
        <v>71.124999357250772</v>
      </c>
      <c r="H132" s="29">
        <f t="shared" si="164"/>
        <v>69.791407009887337</v>
      </c>
      <c r="I132" s="29">
        <f t="shared" si="164"/>
        <v>74.454208708982691</v>
      </c>
      <c r="J132" s="29">
        <f t="shared" si="164"/>
        <v>70.729676688363128</v>
      </c>
      <c r="K132" s="29">
        <f t="shared" si="164"/>
        <v>26.459885122975702</v>
      </c>
      <c r="L132" s="30" t="e">
        <f t="shared" si="64"/>
        <v>#VALUE!</v>
      </c>
      <c r="M132" s="29">
        <f t="shared" ref="M132:R132" si="176">M60*M$12</f>
        <v>24.603469413556848</v>
      </c>
      <c r="N132" s="31">
        <f t="shared" si="176"/>
        <v>16.711330475276274</v>
      </c>
      <c r="O132" s="31">
        <f t="shared" si="176"/>
        <v>3.3422660950552552</v>
      </c>
      <c r="P132" s="32">
        <f t="shared" si="176"/>
        <v>60.807780264492479</v>
      </c>
      <c r="Q132" s="32">
        <f t="shared" si="176"/>
        <v>32.085781401147941</v>
      </c>
      <c r="R132" s="32">
        <f t="shared" si="176"/>
        <v>66.315556723894275</v>
      </c>
      <c r="S132" s="33" t="e">
        <f t="shared" si="159"/>
        <v>#VALUE!</v>
      </c>
      <c r="T132" s="33" t="e">
        <f t="shared" si="159"/>
        <v>#VALUE!</v>
      </c>
      <c r="U132" s="34" t="e">
        <f t="shared" si="160"/>
        <v>#VALUE!</v>
      </c>
      <c r="V132" s="34" t="e">
        <f t="shared" si="160"/>
        <v>#VALUE!</v>
      </c>
      <c r="W132" s="35" t="e">
        <f t="shared" si="160"/>
        <v>#VALUE!</v>
      </c>
      <c r="X132" s="35" t="e">
        <f t="shared" si="160"/>
        <v>#VALUE!</v>
      </c>
      <c r="Y132" t="e">
        <f>NA()</f>
        <v>#N/A</v>
      </c>
      <c r="Z132" s="30">
        <f t="shared" si="66"/>
        <v>28.364093411795068</v>
      </c>
      <c r="AA132" s="30">
        <f t="shared" si="67"/>
        <v>51.136204864868084</v>
      </c>
      <c r="AD132"/>
      <c r="AE132" s="3">
        <v>47</v>
      </c>
      <c r="AG132" s="3">
        <f t="shared" si="68"/>
        <v>36.903823282451604</v>
      </c>
      <c r="AH132" s="29">
        <f t="shared" si="142"/>
        <v>58.413362086319033</v>
      </c>
      <c r="AI132" s="29">
        <f t="shared" si="166"/>
        <v>58.601517701817258</v>
      </c>
      <c r="AJ132" s="29">
        <f t="shared" si="166"/>
        <v>59.085883692288611</v>
      </c>
      <c r="AK132" s="29">
        <f t="shared" si="166"/>
        <v>59.666694410346103</v>
      </c>
      <c r="AL132" s="29">
        <f t="shared" si="166"/>
        <v>22.720778673793109</v>
      </c>
      <c r="AM132" s="30" t="e">
        <f t="shared" si="70"/>
        <v>#VALUE!</v>
      </c>
      <c r="AN132" s="29">
        <f t="shared" ref="AN132:AS132" si="177">AN60*AN$12</f>
        <v>19.741563387909739</v>
      </c>
      <c r="AO132" s="31">
        <f t="shared" si="177"/>
        <v>13.541288194306535</v>
      </c>
      <c r="AP132" s="31">
        <f t="shared" si="177"/>
        <v>2.7082576388613071</v>
      </c>
      <c r="AQ132" s="32">
        <f t="shared" si="177"/>
        <v>52.5493337939212</v>
      </c>
      <c r="AR132" s="32">
        <f t="shared" si="177"/>
        <v>28.087035527797592</v>
      </c>
      <c r="AS132" s="32">
        <f t="shared" si="177"/>
        <v>61.073082379039377</v>
      </c>
      <c r="AT132" s="33" t="e">
        <f t="shared" si="162"/>
        <v>#VALUE!</v>
      </c>
      <c r="AU132" s="33" t="e">
        <f t="shared" si="162"/>
        <v>#VALUE!</v>
      </c>
      <c r="AV132" s="34" t="e">
        <f t="shared" si="163"/>
        <v>#VALUE!</v>
      </c>
      <c r="AW132" s="34" t="e">
        <f t="shared" si="163"/>
        <v>#VALUE!</v>
      </c>
      <c r="AX132" s="35" t="e">
        <f t="shared" si="163"/>
        <v>#VALUE!</v>
      </c>
      <c r="AY132" s="35" t="e">
        <f t="shared" si="163"/>
        <v>#VALUE!</v>
      </c>
      <c r="AZ132" t="e">
        <f>NA()</f>
        <v>#N/A</v>
      </c>
      <c r="BA132" s="30">
        <f t="shared" si="72"/>
        <v>26.072149170500445</v>
      </c>
      <c r="BB132" s="30">
        <f t="shared" si="73"/>
        <v>47.828893527491239</v>
      </c>
    </row>
    <row r="133" spans="4:54" x14ac:dyDescent="0.3">
      <c r="D133" s="3">
        <v>48</v>
      </c>
      <c r="F133" s="3">
        <v>47</v>
      </c>
      <c r="G133" s="29">
        <f t="shared" si="140"/>
        <v>72.201401853068816</v>
      </c>
      <c r="H133" s="29">
        <f t="shared" si="164"/>
        <v>70.888998437912633</v>
      </c>
      <c r="I133" s="29">
        <f t="shared" si="164"/>
        <v>75.909441520126009</v>
      </c>
      <c r="J133" s="29">
        <f t="shared" si="164"/>
        <v>71.807695295165672</v>
      </c>
      <c r="K133" s="29">
        <f t="shared" si="164"/>
        <v>26.762026002731407</v>
      </c>
      <c r="L133" s="30" t="e">
        <f t="shared" si="64"/>
        <v>#VALUE!</v>
      </c>
      <c r="M133" s="29">
        <f t="shared" ref="M133:R133" si="178">M61*M$12</f>
        <v>25.087723492132191</v>
      </c>
      <c r="N133" s="31">
        <f t="shared" si="178"/>
        <v>17.033993829558103</v>
      </c>
      <c r="O133" s="31">
        <f t="shared" si="178"/>
        <v>3.406798765911621</v>
      </c>
      <c r="P133" s="32">
        <f t="shared" si="178"/>
        <v>61.60106732947132</v>
      </c>
      <c r="Q133" s="32">
        <f t="shared" si="178"/>
        <v>32.446275410355263</v>
      </c>
      <c r="R133" s="32">
        <f t="shared" si="178"/>
        <v>66.697373826655635</v>
      </c>
      <c r="S133" s="33" t="e">
        <f t="shared" si="159"/>
        <v>#VALUE!</v>
      </c>
      <c r="T133" s="33" t="e">
        <f t="shared" si="159"/>
        <v>#VALUE!</v>
      </c>
      <c r="U133" s="34" t="e">
        <f t="shared" si="160"/>
        <v>#VALUE!</v>
      </c>
      <c r="V133" s="34" t="e">
        <f t="shared" si="160"/>
        <v>#VALUE!</v>
      </c>
      <c r="W133" s="35" t="e">
        <f t="shared" si="160"/>
        <v>#VALUE!</v>
      </c>
      <c r="X133" s="35" t="e">
        <f t="shared" si="160"/>
        <v>#VALUE!</v>
      </c>
      <c r="Y133" t="e">
        <f>NA()</f>
        <v>#N/A</v>
      </c>
      <c r="Z133" s="30">
        <f t="shared" si="66"/>
        <v>28.533714131603979</v>
      </c>
      <c r="AA133" s="30">
        <f t="shared" si="67"/>
        <v>51.416753857902222</v>
      </c>
      <c r="AD133"/>
      <c r="AE133" s="3">
        <v>48</v>
      </c>
      <c r="AG133" s="3">
        <f t="shared" si="68"/>
        <v>37.766572208720326</v>
      </c>
      <c r="AH133" s="29">
        <f t="shared" si="142"/>
        <v>59.862995130890916</v>
      </c>
      <c r="AI133" s="29">
        <f t="shared" si="166"/>
        <v>59.759105222626708</v>
      </c>
      <c r="AJ133" s="29">
        <f t="shared" si="166"/>
        <v>60.706624993471976</v>
      </c>
      <c r="AK133" s="29">
        <f t="shared" si="166"/>
        <v>60.816945358240361</v>
      </c>
      <c r="AL133" s="29">
        <f t="shared" si="166"/>
        <v>23.162512152576664</v>
      </c>
      <c r="AM133" s="30" t="e">
        <f t="shared" si="70"/>
        <v>#VALUE!</v>
      </c>
      <c r="AN133" s="29">
        <f t="shared" ref="AN133:AS133" si="179">AN61*AN$12</f>
        <v>20.237152476430548</v>
      </c>
      <c r="AO133" s="31">
        <f t="shared" si="179"/>
        <v>13.859747277429195</v>
      </c>
      <c r="AP133" s="31">
        <f t="shared" si="179"/>
        <v>2.7719494554858395</v>
      </c>
      <c r="AQ133" s="32">
        <f t="shared" si="179"/>
        <v>53.418429614026302</v>
      </c>
      <c r="AR133" s="32">
        <f t="shared" si="179"/>
        <v>28.527283780423758</v>
      </c>
      <c r="AS133" s="32">
        <f t="shared" si="179"/>
        <v>61.739650481068267</v>
      </c>
      <c r="AT133" s="33" t="e">
        <f t="shared" si="162"/>
        <v>#VALUE!</v>
      </c>
      <c r="AU133" s="33" t="e">
        <f t="shared" si="162"/>
        <v>#VALUE!</v>
      </c>
      <c r="AV133" s="34" t="e">
        <f t="shared" si="163"/>
        <v>#VALUE!</v>
      </c>
      <c r="AW133" s="34" t="e">
        <f t="shared" si="163"/>
        <v>#VALUE!</v>
      </c>
      <c r="AX133" s="35" t="e">
        <f t="shared" si="163"/>
        <v>#VALUE!</v>
      </c>
      <c r="AY133" s="35" t="e">
        <f t="shared" si="163"/>
        <v>#VALUE!</v>
      </c>
      <c r="AZ133" t="e">
        <f>NA()</f>
        <v>#N/A</v>
      </c>
      <c r="BA133" s="30">
        <f t="shared" si="72"/>
        <v>26.36061074632179</v>
      </c>
      <c r="BB133" s="30">
        <f t="shared" si="73"/>
        <v>48.210572996990877</v>
      </c>
    </row>
    <row r="134" spans="4:54" x14ac:dyDescent="0.3">
      <c r="D134" s="3">
        <v>49</v>
      </c>
      <c r="F134" s="3">
        <v>48</v>
      </c>
      <c r="G134" s="29">
        <f t="shared" si="140"/>
        <v>73.221624910985796</v>
      </c>
      <c r="H134" s="29">
        <f t="shared" si="164"/>
        <v>71.961529370399731</v>
      </c>
      <c r="I134" s="29">
        <f t="shared" si="164"/>
        <v>77.319103787791917</v>
      </c>
      <c r="J134" s="29">
        <f t="shared" si="164"/>
        <v>72.859775739239936</v>
      </c>
      <c r="K134" s="29">
        <f t="shared" si="164"/>
        <v>27.04615000971862</v>
      </c>
      <c r="L134" s="30" t="e">
        <f t="shared" si="64"/>
        <v>#VALUE!</v>
      </c>
      <c r="M134" s="29">
        <f t="shared" ref="M134:R134" si="180">M62*M$12</f>
        <v>25.561939566837488</v>
      </c>
      <c r="N134" s="31">
        <f t="shared" si="180"/>
        <v>17.351487304987966</v>
      </c>
      <c r="O134" s="31">
        <f t="shared" si="180"/>
        <v>3.470297460997593</v>
      </c>
      <c r="P134" s="32">
        <f t="shared" si="180"/>
        <v>62.37340214295893</v>
      </c>
      <c r="Q134" s="32">
        <f t="shared" si="180"/>
        <v>32.792872464894472</v>
      </c>
      <c r="R134" s="32">
        <f t="shared" si="180"/>
        <v>67.050148088693021</v>
      </c>
      <c r="S134" s="33" t="e">
        <f t="shared" si="159"/>
        <v>#VALUE!</v>
      </c>
      <c r="T134" s="33" t="e">
        <f t="shared" si="159"/>
        <v>#VALUE!</v>
      </c>
      <c r="U134" s="34" t="e">
        <f t="shared" si="160"/>
        <v>#VALUE!</v>
      </c>
      <c r="V134" s="34" t="e">
        <f t="shared" si="160"/>
        <v>#VALUE!</v>
      </c>
      <c r="W134" s="35" t="e">
        <f t="shared" si="160"/>
        <v>#VALUE!</v>
      </c>
      <c r="X134" s="35" t="e">
        <f t="shared" si="160"/>
        <v>#VALUE!</v>
      </c>
      <c r="Y134" t="e">
        <f>NA()</f>
        <v>#N/A</v>
      </c>
      <c r="Z134" s="30">
        <f t="shared" si="66"/>
        <v>28.690892813427634</v>
      </c>
      <c r="AA134" s="30">
        <f t="shared" si="67"/>
        <v>51.683700387037682</v>
      </c>
      <c r="AD134"/>
      <c r="AE134" s="3">
        <v>49</v>
      </c>
      <c r="AG134" s="3">
        <f t="shared" si="68"/>
        <v>38.561557583063312</v>
      </c>
      <c r="AH134" s="29">
        <f t="shared" si="142"/>
        <v>61.151530900582209</v>
      </c>
      <c r="AI134" s="29">
        <f t="shared" si="166"/>
        <v>60.807559965347814</v>
      </c>
      <c r="AJ134" s="29">
        <f t="shared" si="166"/>
        <v>62.170710186069364</v>
      </c>
      <c r="AK134" s="29">
        <f t="shared" si="166"/>
        <v>61.857650843396158</v>
      </c>
      <c r="AL134" s="29">
        <f t="shared" si="166"/>
        <v>23.551901923723722</v>
      </c>
      <c r="AM134" s="30" t="e">
        <f t="shared" si="70"/>
        <v>#VALUE!</v>
      </c>
      <c r="AN134" s="29">
        <f t="shared" ref="AN134:AS134" si="181">AN62*AN$12</f>
        <v>20.687653785420814</v>
      </c>
      <c r="AO134" s="31">
        <f t="shared" si="181"/>
        <v>14.149985883774605</v>
      </c>
      <c r="AP134" s="31">
        <f t="shared" si="181"/>
        <v>2.829997176754921</v>
      </c>
      <c r="AQ134" s="32">
        <f t="shared" si="181"/>
        <v>54.20258336148953</v>
      </c>
      <c r="AR134" s="32">
        <f t="shared" si="181"/>
        <v>28.920849064228566</v>
      </c>
      <c r="AS134" s="32">
        <f t="shared" si="181"/>
        <v>62.317045816256297</v>
      </c>
      <c r="AT134" s="33" t="e">
        <f t="shared" si="162"/>
        <v>#VALUE!</v>
      </c>
      <c r="AU134" s="33" t="e">
        <f t="shared" si="162"/>
        <v>#VALUE!</v>
      </c>
      <c r="AV134" s="34" t="e">
        <f t="shared" si="163"/>
        <v>#VALUE!</v>
      </c>
      <c r="AW134" s="34" t="e">
        <f t="shared" si="163"/>
        <v>#VALUE!</v>
      </c>
      <c r="AX134" s="35" t="e">
        <f t="shared" si="163"/>
        <v>#VALUE!</v>
      </c>
      <c r="AY134" s="35" t="e">
        <f t="shared" si="163"/>
        <v>#VALUE!</v>
      </c>
      <c r="AZ134" t="e">
        <f>NA()</f>
        <v>#N/A</v>
      </c>
      <c r="BA134" s="30">
        <f t="shared" si="72"/>
        <v>26.611056187518333</v>
      </c>
      <c r="BB134" s="30">
        <f t="shared" si="73"/>
        <v>48.548076170344302</v>
      </c>
    </row>
    <row r="135" spans="4:54" x14ac:dyDescent="0.3">
      <c r="D135" s="3">
        <v>50</v>
      </c>
      <c r="F135" s="3">
        <v>49</v>
      </c>
      <c r="G135" s="29">
        <f t="shared" si="140"/>
        <v>74.187882595140906</v>
      </c>
      <c r="H135" s="29">
        <f t="shared" si="164"/>
        <v>73.00937148827758</v>
      </c>
      <c r="I135" s="29">
        <f t="shared" si="164"/>
        <v>78.683775985610581</v>
      </c>
      <c r="J135" s="29">
        <f t="shared" si="164"/>
        <v>73.886347932473754</v>
      </c>
      <c r="K135" s="29">
        <f t="shared" si="164"/>
        <v>27.313178327858939</v>
      </c>
      <c r="L135" s="30" t="e">
        <f t="shared" si="64"/>
        <v>#VALUE!</v>
      </c>
      <c r="M135" s="29">
        <f t="shared" ref="M135:R135" si="182">M63*M$12</f>
        <v>26.026152360013249</v>
      </c>
      <c r="N135" s="31">
        <f t="shared" si="182"/>
        <v>17.663818557162241</v>
      </c>
      <c r="O135" s="31">
        <f t="shared" si="182"/>
        <v>3.5327637114324482</v>
      </c>
      <c r="P135" s="32">
        <f t="shared" si="182"/>
        <v>63.12525313074584</v>
      </c>
      <c r="Q135" s="32">
        <f t="shared" si="182"/>
        <v>33.126035287417906</v>
      </c>
      <c r="R135" s="32">
        <f t="shared" si="182"/>
        <v>67.375988598825131</v>
      </c>
      <c r="S135" s="33" t="e">
        <f t="shared" si="159"/>
        <v>#VALUE!</v>
      </c>
      <c r="T135" s="33" t="e">
        <f t="shared" si="159"/>
        <v>#VALUE!</v>
      </c>
      <c r="U135" s="34" t="e">
        <f t="shared" si="160"/>
        <v>#VALUE!</v>
      </c>
      <c r="V135" s="34" t="e">
        <f t="shared" si="160"/>
        <v>#VALUE!</v>
      </c>
      <c r="W135" s="35" t="e">
        <f t="shared" si="160"/>
        <v>#VALUE!</v>
      </c>
      <c r="X135" s="35" t="e">
        <f t="shared" si="160"/>
        <v>#VALUE!</v>
      </c>
      <c r="Y135" t="e">
        <f>NA()</f>
        <v>#N/A</v>
      </c>
      <c r="Z135" s="30">
        <f t="shared" si="66"/>
        <v>28.836498414991407</v>
      </c>
      <c r="AA135" s="30">
        <f t="shared" si="67"/>
        <v>51.93770396996554</v>
      </c>
      <c r="AD135"/>
      <c r="AE135" s="3">
        <v>50</v>
      </c>
      <c r="AG135" s="3">
        <f t="shared" si="68"/>
        <v>39.294101810214748</v>
      </c>
      <c r="AH135" s="29">
        <f t="shared" si="142"/>
        <v>62.299080879927857</v>
      </c>
      <c r="AI135" s="29">
        <f t="shared" si="166"/>
        <v>61.758274960281859</v>
      </c>
      <c r="AJ135" s="29">
        <f t="shared" si="166"/>
        <v>63.494466865616189</v>
      </c>
      <c r="AK135" s="29">
        <f t="shared" si="166"/>
        <v>62.800418538001971</v>
      </c>
      <c r="AL135" s="29">
        <f t="shared" si="166"/>
        <v>23.896099909572481</v>
      </c>
      <c r="AM135" s="30" t="e">
        <f t="shared" si="70"/>
        <v>#VALUE!</v>
      </c>
      <c r="AN135" s="29">
        <f t="shared" ref="AN135:AS135" si="183">AN63*AN$12</f>
        <v>21.097453024466329</v>
      </c>
      <c r="AO135" s="31">
        <f t="shared" si="183"/>
        <v>14.414670906170601</v>
      </c>
      <c r="AP135" s="31">
        <f t="shared" si="183"/>
        <v>2.8829341812341207</v>
      </c>
      <c r="AQ135" s="32">
        <f t="shared" si="183"/>
        <v>54.911187614601488</v>
      </c>
      <c r="AR135" s="32">
        <f t="shared" si="183"/>
        <v>29.273437374939839</v>
      </c>
      <c r="AS135" s="32">
        <f t="shared" si="183"/>
        <v>62.819418800089011</v>
      </c>
      <c r="AT135" s="33" t="e">
        <f t="shared" si="162"/>
        <v>#VALUE!</v>
      </c>
      <c r="AU135" s="33" t="e">
        <f t="shared" si="162"/>
        <v>#VALUE!</v>
      </c>
      <c r="AV135" s="34" t="e">
        <f t="shared" si="163"/>
        <v>#VALUE!</v>
      </c>
      <c r="AW135" s="34" t="e">
        <f t="shared" si="163"/>
        <v>#VALUE!</v>
      </c>
      <c r="AX135" s="35" t="e">
        <f t="shared" si="163"/>
        <v>#VALUE!</v>
      </c>
      <c r="AY135" s="35" t="e">
        <f t="shared" si="163"/>
        <v>#VALUE!</v>
      </c>
      <c r="AZ135" t="e">
        <f>NA()</f>
        <v>#N/A</v>
      </c>
      <c r="BA135" s="30">
        <f t="shared" si="72"/>
        <v>26.829425947300884</v>
      </c>
      <c r="BB135" s="30">
        <f t="shared" si="73"/>
        <v>48.847483809282181</v>
      </c>
    </row>
    <row r="136" spans="4:54" x14ac:dyDescent="0.3">
      <c r="D136" s="3">
        <v>51</v>
      </c>
      <c r="F136" s="3">
        <v>50</v>
      </c>
      <c r="G136" s="29">
        <f t="shared" si="140"/>
        <v>75.102396397987377</v>
      </c>
      <c r="H136" s="29">
        <f t="shared" si="164"/>
        <v>74.032906406106164</v>
      </c>
      <c r="I136" s="29">
        <f t="shared" si="164"/>
        <v>80.00411983364539</v>
      </c>
      <c r="J136" s="29">
        <f t="shared" si="164"/>
        <v>74.887849832492691</v>
      </c>
      <c r="K136" s="29">
        <f t="shared" si="164"/>
        <v>27.56400609203919</v>
      </c>
      <c r="L136" s="30" t="e">
        <f t="shared" si="64"/>
        <v>#VALUE!</v>
      </c>
      <c r="M136" s="29">
        <f t="shared" ref="M136:R136" si="184">M64*M$12</f>
        <v>26.480411340200732</v>
      </c>
      <c r="N136" s="31">
        <f t="shared" si="184"/>
        <v>17.971000898250193</v>
      </c>
      <c r="O136" s="31">
        <f t="shared" si="184"/>
        <v>3.5942001796500391</v>
      </c>
      <c r="P136" s="32">
        <f t="shared" si="184"/>
        <v>63.857084778692148</v>
      </c>
      <c r="Q136" s="32">
        <f t="shared" si="184"/>
        <v>33.446218257957518</v>
      </c>
      <c r="R136" s="32">
        <f t="shared" si="184"/>
        <v>67.676866941384077</v>
      </c>
      <c r="S136" s="33" t="e">
        <f t="shared" si="159"/>
        <v>#VALUE!</v>
      </c>
      <c r="T136" s="33" t="e">
        <f t="shared" si="159"/>
        <v>#VALUE!</v>
      </c>
      <c r="U136" s="34" t="e">
        <f t="shared" si="160"/>
        <v>#VALUE!</v>
      </c>
      <c r="V136" s="34" t="e">
        <f t="shared" si="160"/>
        <v>#VALUE!</v>
      </c>
      <c r="W136" s="35" t="e">
        <f t="shared" si="160"/>
        <v>#VALUE!</v>
      </c>
      <c r="X136" s="35" t="e">
        <f t="shared" si="160"/>
        <v>#VALUE!</v>
      </c>
      <c r="Y136" t="e">
        <f>NA()</f>
        <v>#N/A</v>
      </c>
      <c r="Z136" s="30">
        <f t="shared" si="66"/>
        <v>28.971345842194197</v>
      </c>
      <c r="AA136" s="30">
        <f t="shared" si="67"/>
        <v>52.179392147553507</v>
      </c>
      <c r="AD136"/>
      <c r="AE136" s="3">
        <v>51</v>
      </c>
      <c r="AG136" s="3">
        <f t="shared" si="68"/>
        <v>39.969109253183596</v>
      </c>
      <c r="AH136" s="29">
        <f t="shared" si="142"/>
        <v>63.323071129205957</v>
      </c>
      <c r="AI136" s="29">
        <f t="shared" si="166"/>
        <v>62.621316354134372</v>
      </c>
      <c r="AJ136" s="29">
        <f t="shared" si="166"/>
        <v>64.692486099582865</v>
      </c>
      <c r="AK136" s="29">
        <f t="shared" si="166"/>
        <v>63.655477342989506</v>
      </c>
      <c r="AL136" s="29">
        <f t="shared" si="166"/>
        <v>24.201170574034119</v>
      </c>
      <c r="AM136" s="30" t="e">
        <f t="shared" si="70"/>
        <v>#VALUE!</v>
      </c>
      <c r="AN136" s="29">
        <f t="shared" ref="AN136:AS136" si="185">AN64*AN$12</f>
        <v>21.470491759173832</v>
      </c>
      <c r="AO136" s="31">
        <f t="shared" si="185"/>
        <v>14.656202435980887</v>
      </c>
      <c r="AP136" s="31">
        <f t="shared" si="185"/>
        <v>2.9312404871961779</v>
      </c>
      <c r="AQ136" s="32">
        <f t="shared" si="185"/>
        <v>55.552444310885399</v>
      </c>
      <c r="AR136" s="32">
        <f t="shared" si="185"/>
        <v>29.589954513300228</v>
      </c>
      <c r="AS136" s="32">
        <f t="shared" si="185"/>
        <v>63.258344235922443</v>
      </c>
      <c r="AT136" s="33" t="e">
        <f t="shared" si="162"/>
        <v>#VALUE!</v>
      </c>
      <c r="AU136" s="33" t="e">
        <f t="shared" si="162"/>
        <v>#VALUE!</v>
      </c>
      <c r="AV136" s="34" t="e">
        <f t="shared" si="163"/>
        <v>#VALUE!</v>
      </c>
      <c r="AW136" s="34" t="e">
        <f t="shared" si="163"/>
        <v>#VALUE!</v>
      </c>
      <c r="AX136" s="35" t="e">
        <f t="shared" si="163"/>
        <v>#VALUE!</v>
      </c>
      <c r="AY136" s="35" t="e">
        <f t="shared" si="163"/>
        <v>#VALUE!</v>
      </c>
      <c r="AZ136" t="e">
        <f>NA()</f>
        <v>#N/A</v>
      </c>
      <c r="BA136" s="30">
        <f t="shared" si="72"/>
        <v>27.020594661426095</v>
      </c>
      <c r="BB136" s="30">
        <f t="shared" si="73"/>
        <v>49.113889417914656</v>
      </c>
    </row>
    <row r="137" spans="4:54" x14ac:dyDescent="0.3">
      <c r="D137" s="3">
        <v>52</v>
      </c>
      <c r="F137" s="3">
        <v>51</v>
      </c>
      <c r="G137" s="29">
        <f t="shared" si="140"/>
        <v>75.967379282879278</v>
      </c>
      <c r="H137" s="29">
        <f t="shared" si="164"/>
        <v>75.032524042252092</v>
      </c>
      <c r="I137" s="29">
        <f t="shared" si="164"/>
        <v>81.280867268829482</v>
      </c>
      <c r="J137" s="29">
        <f t="shared" si="164"/>
        <v>75.864725811985778</v>
      </c>
      <c r="K137" s="29">
        <f t="shared" si="164"/>
        <v>27.799499833619059</v>
      </c>
      <c r="L137" s="30" t="e">
        <f t="shared" si="64"/>
        <v>#VALUE!</v>
      </c>
      <c r="M137" s="29">
        <f t="shared" ref="M137:R137" si="186">M65*M$12</f>
        <v>26.924779344816042</v>
      </c>
      <c r="N137" s="31">
        <f t="shared" si="186"/>
        <v>18.273052832546789</v>
      </c>
      <c r="O137" s="31">
        <f t="shared" si="186"/>
        <v>3.6546105665093576</v>
      </c>
      <c r="P137" s="32">
        <f t="shared" si="186"/>
        <v>64.569357035744986</v>
      </c>
      <c r="Q137" s="32">
        <f t="shared" si="186"/>
        <v>33.75386676211324</v>
      </c>
      <c r="R137" s="32">
        <f t="shared" si="186"/>
        <v>67.954623616536352</v>
      </c>
      <c r="S137" s="33" t="e">
        <f t="shared" si="159"/>
        <v>#VALUE!</v>
      </c>
      <c r="T137" s="33" t="e">
        <f t="shared" si="159"/>
        <v>#VALUE!</v>
      </c>
      <c r="U137" s="34" t="e">
        <f t="shared" si="160"/>
        <v>#VALUE!</v>
      </c>
      <c r="V137" s="34" t="e">
        <f t="shared" si="160"/>
        <v>#VALUE!</v>
      </c>
      <c r="W137" s="35" t="e">
        <f t="shared" si="160"/>
        <v>#VALUE!</v>
      </c>
      <c r="X137" s="35" t="e">
        <f t="shared" si="160"/>
        <v>#VALUE!</v>
      </c>
      <c r="Y137" t="e">
        <f>NA()</f>
        <v>#N/A</v>
      </c>
      <c r="Z137" s="30">
        <f t="shared" si="66"/>
        <v>29.096198261322783</v>
      </c>
      <c r="AA137" s="30">
        <f t="shared" si="67"/>
        <v>52.409362034247543</v>
      </c>
      <c r="AD137"/>
      <c r="AE137" s="3">
        <v>52</v>
      </c>
      <c r="AG137" s="3">
        <f t="shared" si="68"/>
        <v>40.591099067826086</v>
      </c>
      <c r="AH137" s="29">
        <f t="shared" si="142"/>
        <v>64.238582315251364</v>
      </c>
      <c r="AI137" s="29">
        <f t="shared" si="166"/>
        <v>63.405590933414295</v>
      </c>
      <c r="AJ137" s="29">
        <f t="shared" si="166"/>
        <v>65.777772899378249</v>
      </c>
      <c r="AK137" s="29">
        <f t="shared" si="166"/>
        <v>64.431855989995299</v>
      </c>
      <c r="AL137" s="29">
        <f t="shared" si="166"/>
        <v>24.472263630397041</v>
      </c>
      <c r="AM137" s="30" t="e">
        <f t="shared" si="70"/>
        <v>#VALUE!</v>
      </c>
      <c r="AN137" s="29">
        <f t="shared" ref="AN137:AS137" si="187">AN65*AN$12</f>
        <v>21.810308369930866</v>
      </c>
      <c r="AO137" s="31">
        <f t="shared" si="187"/>
        <v>14.876740001070102</v>
      </c>
      <c r="AP137" s="31">
        <f t="shared" si="187"/>
        <v>2.9753480002140202</v>
      </c>
      <c r="AQ137" s="32">
        <f t="shared" si="187"/>
        <v>56.133534975013255</v>
      </c>
      <c r="AR137" s="32">
        <f t="shared" si="187"/>
        <v>29.874630716868413</v>
      </c>
      <c r="AS137" s="32">
        <f t="shared" si="187"/>
        <v>63.643338366902306</v>
      </c>
      <c r="AT137" s="33" t="e">
        <f t="shared" si="162"/>
        <v>#VALUE!</v>
      </c>
      <c r="AU137" s="33" t="e">
        <f t="shared" si="162"/>
        <v>#VALUE!</v>
      </c>
      <c r="AV137" s="34" t="e">
        <f t="shared" si="163"/>
        <v>#VALUE!</v>
      </c>
      <c r="AW137" s="34" t="e">
        <f t="shared" si="163"/>
        <v>#VALUE!</v>
      </c>
      <c r="AX137" s="35" t="e">
        <f t="shared" si="163"/>
        <v>#VALUE!</v>
      </c>
      <c r="AY137" s="35" t="e">
        <f t="shared" si="163"/>
        <v>#VALUE!</v>
      </c>
      <c r="AZ137" t="e">
        <f>NA()</f>
        <v>#N/A</v>
      </c>
      <c r="BA137" s="30">
        <f t="shared" si="72"/>
        <v>27.188582284294895</v>
      </c>
      <c r="BB137" s="30">
        <f t="shared" si="73"/>
        <v>49.351583037795749</v>
      </c>
    </row>
    <row r="138" spans="4:54" x14ac:dyDescent="0.3">
      <c r="D138" s="3">
        <v>53</v>
      </c>
      <c r="F138" s="3">
        <v>52</v>
      </c>
      <c r="G138" s="29">
        <f t="shared" si="140"/>
        <v>76.785022214613576</v>
      </c>
      <c r="H138" s="29">
        <f t="shared" si="164"/>
        <v>76.008621134165423</v>
      </c>
      <c r="I138" s="29">
        <f t="shared" si="164"/>
        <v>82.514810339162096</v>
      </c>
      <c r="J138" s="29">
        <f t="shared" si="164"/>
        <v>76.8174251798781</v>
      </c>
      <c r="K138" s="29">
        <f t="shared" si="164"/>
        <v>28.020495589593846</v>
      </c>
      <c r="L138" s="30" t="e">
        <f t="shared" si="64"/>
        <v>#VALUE!</v>
      </c>
      <c r="M138" s="29">
        <f t="shared" ref="M138:R138" si="188">M66*M$12</f>
        <v>27.359331299490773</v>
      </c>
      <c r="N138" s="31">
        <f t="shared" si="188"/>
        <v>18.56999762451451</v>
      </c>
      <c r="O138" s="31">
        <f t="shared" si="188"/>
        <v>3.7139995249029019</v>
      </c>
      <c r="P138" s="32">
        <f t="shared" si="188"/>
        <v>65.262524792058173</v>
      </c>
      <c r="Q138" s="32">
        <f t="shared" si="188"/>
        <v>34.049416658033884</v>
      </c>
      <c r="R138" s="32">
        <f t="shared" si="188"/>
        <v>68.210974616442783</v>
      </c>
      <c r="S138" s="33" t="e">
        <f t="shared" si="159"/>
        <v>#VALUE!</v>
      </c>
      <c r="T138" s="33" t="e">
        <f t="shared" si="159"/>
        <v>#VALUE!</v>
      </c>
      <c r="U138" s="34" t="e">
        <f t="shared" si="160"/>
        <v>#VALUE!</v>
      </c>
      <c r="V138" s="34" t="e">
        <f t="shared" si="160"/>
        <v>#VALUE!</v>
      </c>
      <c r="W138" s="35" t="e">
        <f t="shared" si="160"/>
        <v>#VALUE!</v>
      </c>
      <c r="X138" s="35" t="e">
        <f t="shared" si="160"/>
        <v>#VALUE!</v>
      </c>
      <c r="Y138" t="e">
        <f>NA()</f>
        <v>#N/A</v>
      </c>
      <c r="Z138" s="30">
        <f t="shared" si="66"/>
        <v>29.211769496957423</v>
      </c>
      <c r="AA138" s="30">
        <f t="shared" si="67"/>
        <v>52.628181793301813</v>
      </c>
      <c r="AD138"/>
      <c r="AE138" s="3">
        <v>53</v>
      </c>
      <c r="AG138" s="3">
        <f t="shared" si="68"/>
        <v>41.164235458467118</v>
      </c>
      <c r="AH138" s="29">
        <f t="shared" si="142"/>
        <v>65.058664141780156</v>
      </c>
      <c r="AI138" s="29">
        <f t="shared" si="166"/>
        <v>64.118992473517054</v>
      </c>
      <c r="AJ138" s="29">
        <f t="shared" si="166"/>
        <v>66.761901640393461</v>
      </c>
      <c r="AK138" s="29">
        <f t="shared" si="166"/>
        <v>65.137538154432363</v>
      </c>
      <c r="AL138" s="29">
        <f t="shared" si="166"/>
        <v>24.713761053242823</v>
      </c>
      <c r="AM138" s="30" t="e">
        <f t="shared" si="70"/>
        <v>#VALUE!</v>
      </c>
      <c r="AN138" s="29">
        <f t="shared" ref="AN138:AS138" si="189">AN66*AN$12</f>
        <v>22.120077788008764</v>
      </c>
      <c r="AO138" s="31">
        <f t="shared" si="189"/>
        <v>15.078227025101956</v>
      </c>
      <c r="AP138" s="31">
        <f t="shared" si="189"/>
        <v>3.0156454050203911</v>
      </c>
      <c r="AQ138" s="32">
        <f t="shared" si="189"/>
        <v>56.660764523561248</v>
      </c>
      <c r="AR138" s="32">
        <f t="shared" si="189"/>
        <v>30.131124731586674</v>
      </c>
      <c r="AS138" s="32">
        <f t="shared" si="189"/>
        <v>63.982265305153966</v>
      </c>
      <c r="AT138" s="33" t="e">
        <f t="shared" si="162"/>
        <v>#VALUE!</v>
      </c>
      <c r="AU138" s="33" t="e">
        <f t="shared" si="162"/>
        <v>#VALUE!</v>
      </c>
      <c r="AV138" s="34" t="e">
        <f t="shared" si="163"/>
        <v>#VALUE!</v>
      </c>
      <c r="AW138" s="34" t="e">
        <f t="shared" si="163"/>
        <v>#VALUE!</v>
      </c>
      <c r="AX138" s="35" t="e">
        <f t="shared" si="163"/>
        <v>#VALUE!</v>
      </c>
      <c r="AY138" s="35" t="e">
        <f t="shared" si="163"/>
        <v>#VALUE!</v>
      </c>
      <c r="AZ138" t="e">
        <f>NA()</f>
        <v>#N/A</v>
      </c>
      <c r="BA138" s="30">
        <f t="shared" si="72"/>
        <v>27.336720619634736</v>
      </c>
      <c r="BB138" s="30">
        <f t="shared" si="73"/>
        <v>49.564196893775652</v>
      </c>
    </row>
    <row r="139" spans="4:54" x14ac:dyDescent="0.3">
      <c r="D139" s="3">
        <v>54</v>
      </c>
      <c r="F139" s="3">
        <v>53</v>
      </c>
      <c r="G139" s="29">
        <f t="shared" si="140"/>
        <v>77.557482908180518</v>
      </c>
      <c r="H139" s="29">
        <f t="shared" si="164"/>
        <v>76.961599886352815</v>
      </c>
      <c r="I139" s="29">
        <f t="shared" si="164"/>
        <v>83.70679196777769</v>
      </c>
      <c r="J139" s="29">
        <f t="shared" si="164"/>
        <v>77.746400841103522</v>
      </c>
      <c r="K139" s="29">
        <f t="shared" si="164"/>
        <v>28.22779757943913</v>
      </c>
      <c r="L139" s="30" t="e">
        <f t="shared" si="64"/>
        <v>#VALUE!</v>
      </c>
      <c r="M139" s="29">
        <f t="shared" ref="M139:R139" si="190">M67*M$12</f>
        <v>27.784153027903223</v>
      </c>
      <c r="N139" s="31">
        <f t="shared" si="190"/>
        <v>18.861862896886105</v>
      </c>
      <c r="O139" s="31">
        <f t="shared" si="190"/>
        <v>3.7723725793772211</v>
      </c>
      <c r="P139" s="32">
        <f t="shared" si="190"/>
        <v>65.937037424720188</v>
      </c>
      <c r="Q139" s="32">
        <f t="shared" si="190"/>
        <v>34.333293848616336</v>
      </c>
      <c r="R139" s="32">
        <f t="shared" si="190"/>
        <v>68.44751804824503</v>
      </c>
      <c r="S139" s="33" t="e">
        <f t="shared" si="159"/>
        <v>#VALUE!</v>
      </c>
      <c r="T139" s="33" t="e">
        <f t="shared" si="159"/>
        <v>#VALUE!</v>
      </c>
      <c r="U139" s="34" t="e">
        <f t="shared" si="160"/>
        <v>#VALUE!</v>
      </c>
      <c r="V139" s="34" t="e">
        <f t="shared" si="160"/>
        <v>#VALUE!</v>
      </c>
      <c r="W139" s="35" t="e">
        <f t="shared" si="160"/>
        <v>#VALUE!</v>
      </c>
      <c r="X139" s="35" t="e">
        <f t="shared" si="160"/>
        <v>#VALUE!</v>
      </c>
      <c r="Y139" t="e">
        <f>NA()</f>
        <v>#N/A</v>
      </c>
      <c r="Z139" s="30">
        <f t="shared" si="66"/>
        <v>29.31872647196947</v>
      </c>
      <c r="AA139" s="30">
        <f t="shared" si="67"/>
        <v>52.836392040482025</v>
      </c>
      <c r="AD139"/>
      <c r="AE139" s="3">
        <v>54</v>
      </c>
      <c r="AG139" s="3">
        <f t="shared" si="68"/>
        <v>41.692355557131165</v>
      </c>
      <c r="AH139" s="29">
        <f t="shared" si="142"/>
        <v>65.794616925896534</v>
      </c>
      <c r="AI139" s="29">
        <f t="shared" si="166"/>
        <v>64.768529054610894</v>
      </c>
      <c r="AJ139" s="29">
        <f t="shared" si="166"/>
        <v>67.655167019464486</v>
      </c>
      <c r="AK139" s="29">
        <f t="shared" si="166"/>
        <v>65.779596705469288</v>
      </c>
      <c r="AL139" s="29">
        <f t="shared" si="166"/>
        <v>24.929400862627979</v>
      </c>
      <c r="AM139" s="30" t="e">
        <f t="shared" si="70"/>
        <v>#VALUE!</v>
      </c>
      <c r="AN139" s="29">
        <f t="shared" ref="AN139:AS139" si="191">AN67*AN$12</f>
        <v>22.402648850072314</v>
      </c>
      <c r="AO139" s="31">
        <f t="shared" si="191"/>
        <v>15.262413254569442</v>
      </c>
      <c r="AP139" s="31">
        <f t="shared" si="191"/>
        <v>3.0524826509138885</v>
      </c>
      <c r="AQ139" s="32">
        <f t="shared" si="191"/>
        <v>57.139682874637487</v>
      </c>
      <c r="AR139" s="32">
        <f t="shared" si="191"/>
        <v>30.362610690802029</v>
      </c>
      <c r="AS139" s="32">
        <f t="shared" si="191"/>
        <v>64.281657246036616</v>
      </c>
      <c r="AT139" s="33" t="e">
        <f t="shared" si="162"/>
        <v>#VALUE!</v>
      </c>
      <c r="AU139" s="33" t="e">
        <f t="shared" si="162"/>
        <v>#VALUE!</v>
      </c>
      <c r="AV139" s="34" t="e">
        <f t="shared" si="163"/>
        <v>#VALUE!</v>
      </c>
      <c r="AW139" s="34" t="e">
        <f t="shared" si="163"/>
        <v>#VALUE!</v>
      </c>
      <c r="AX139" s="35" t="e">
        <f t="shared" si="163"/>
        <v>#VALUE!</v>
      </c>
      <c r="AY139" s="35" t="e">
        <f t="shared" si="163"/>
        <v>#VALUE!</v>
      </c>
      <c r="AZ139" t="e">
        <f>NA()</f>
        <v>#N/A</v>
      </c>
      <c r="BA139" s="30">
        <f t="shared" si="72"/>
        <v>27.467784965468667</v>
      </c>
      <c r="BB139" s="30">
        <f t="shared" si="73"/>
        <v>49.754821543872687</v>
      </c>
    </row>
    <row r="140" spans="4:54" x14ac:dyDescent="0.3">
      <c r="D140" s="3">
        <v>55</v>
      </c>
      <c r="F140" s="3">
        <v>54</v>
      </c>
      <c r="G140" s="29">
        <f t="shared" si="140"/>
        <v>78.286876545591014</v>
      </c>
      <c r="H140" s="29">
        <f t="shared" si="164"/>
        <v>77.891866739802069</v>
      </c>
      <c r="I140" s="29">
        <f t="shared" si="164"/>
        <v>84.857697533514255</v>
      </c>
      <c r="J140" s="29">
        <f t="shared" si="164"/>
        <v>78.652108082978103</v>
      </c>
      <c r="K140" s="29">
        <f t="shared" si="164"/>
        <v>28.42217736448363</v>
      </c>
      <c r="L140" s="30" t="e">
        <f t="shared" si="64"/>
        <v>#VALUE!</v>
      </c>
      <c r="M140" s="29">
        <f t="shared" ref="M140:R140" si="192">M68*M$12</f>
        <v>28.19934014630353</v>
      </c>
      <c r="N140" s="31">
        <f t="shared" si="192"/>
        <v>19.148680256612163</v>
      </c>
      <c r="O140" s="31">
        <f t="shared" si="192"/>
        <v>3.829736051322433</v>
      </c>
      <c r="P140" s="32">
        <f t="shared" si="192"/>
        <v>66.593338404375231</v>
      </c>
      <c r="Q140" s="32">
        <f t="shared" si="192"/>
        <v>34.605913946766094</v>
      </c>
      <c r="R140" s="32">
        <f t="shared" si="192"/>
        <v>68.665740717150001</v>
      </c>
      <c r="S140" s="33" t="e">
        <f t="shared" si="159"/>
        <v>#VALUE!</v>
      </c>
      <c r="T140" s="33" t="e">
        <f t="shared" si="159"/>
        <v>#VALUE!</v>
      </c>
      <c r="U140" s="34" t="e">
        <f t="shared" si="160"/>
        <v>#VALUE!</v>
      </c>
      <c r="V140" s="34" t="e">
        <f t="shared" si="160"/>
        <v>#VALUE!</v>
      </c>
      <c r="W140" s="35" t="e">
        <f t="shared" si="160"/>
        <v>#VALUE!</v>
      </c>
      <c r="X140" s="35" t="e">
        <f t="shared" si="160"/>
        <v>#VALUE!</v>
      </c>
      <c r="Y140" t="e">
        <f>NA()</f>
        <v>#N/A</v>
      </c>
      <c r="Z140" s="30">
        <f t="shared" si="66"/>
        <v>29.417691654421134</v>
      </c>
      <c r="AA140" s="30">
        <f t="shared" si="67"/>
        <v>53.034507179709877</v>
      </c>
      <c r="AD140"/>
      <c r="AE140" s="3">
        <v>55</v>
      </c>
      <c r="AG140" s="3">
        <f t="shared" si="68"/>
        <v>42.178995113033345</v>
      </c>
      <c r="AH140" s="29">
        <f t="shared" si="142"/>
        <v>66.456238752123369</v>
      </c>
      <c r="AI140" s="29">
        <f t="shared" si="166"/>
        <v>65.360433547869746</v>
      </c>
      <c r="AJ140" s="29">
        <f t="shared" si="166"/>
        <v>68.466725468383757</v>
      </c>
      <c r="AK140" s="29">
        <f t="shared" si="166"/>
        <v>66.364309680140721</v>
      </c>
      <c r="AL140" s="29">
        <f t="shared" si="166"/>
        <v>25.122380664841749</v>
      </c>
      <c r="AM140" s="30" t="e">
        <f t="shared" si="70"/>
        <v>#VALUE!</v>
      </c>
      <c r="AN140" s="29">
        <f t="shared" ref="AN140:AS140" si="193">AN68*AN$12</f>
        <v>22.660578709451919</v>
      </c>
      <c r="AO140" s="31">
        <f t="shared" si="193"/>
        <v>15.430875095280175</v>
      </c>
      <c r="AP140" s="31">
        <f t="shared" si="193"/>
        <v>3.0861750190560353</v>
      </c>
      <c r="AQ140" s="32">
        <f t="shared" si="193"/>
        <v>57.575187949498009</v>
      </c>
      <c r="AR140" s="32">
        <f t="shared" si="193"/>
        <v>30.571850692035699</v>
      </c>
      <c r="AS140" s="32">
        <f t="shared" si="193"/>
        <v>64.54696755843176</v>
      </c>
      <c r="AT140" s="33" t="e">
        <f t="shared" si="162"/>
        <v>#VALUE!</v>
      </c>
      <c r="AU140" s="33" t="e">
        <f t="shared" si="162"/>
        <v>#VALUE!</v>
      </c>
      <c r="AV140" s="34" t="e">
        <f t="shared" si="163"/>
        <v>#VALUE!</v>
      </c>
      <c r="AW140" s="34" t="e">
        <f t="shared" si="163"/>
        <v>#VALUE!</v>
      </c>
      <c r="AX140" s="35" t="e">
        <f t="shared" si="163"/>
        <v>#VALUE!</v>
      </c>
      <c r="AY140" s="35" t="e">
        <f t="shared" si="163"/>
        <v>#VALUE!</v>
      </c>
      <c r="AZ140" t="e">
        <f>NA()</f>
        <v>#N/A</v>
      </c>
      <c r="BA140" s="30">
        <f t="shared" si="72"/>
        <v>27.584098503486899</v>
      </c>
      <c r="BB140" s="30">
        <f t="shared" si="73"/>
        <v>49.926099070255432</v>
      </c>
    </row>
    <row r="141" spans="4:54" x14ac:dyDescent="0.3">
      <c r="D141" s="3">
        <v>56</v>
      </c>
      <c r="F141" s="3">
        <v>55</v>
      </c>
      <c r="G141" s="29">
        <f t="shared" si="140"/>
        <v>78.975268230505719</v>
      </c>
      <c r="H141" s="29">
        <f t="shared" si="164"/>
        <v>78.799831252649696</v>
      </c>
      <c r="I141" s="29">
        <f t="shared" si="164"/>
        <v>85.96844721562853</v>
      </c>
      <c r="J141" s="29">
        <f t="shared" si="164"/>
        <v>79.53500347728891</v>
      </c>
      <c r="K141" s="29">
        <f t="shared" si="164"/>
        <v>28.604373414600435</v>
      </c>
      <c r="L141" s="30" t="e">
        <f t="shared" si="64"/>
        <v>#VALUE!</v>
      </c>
      <c r="M141" s="29">
        <f t="shared" ref="M141:R141" si="194">M69*M$12</f>
        <v>28.604997037292456</v>
      </c>
      <c r="N141" s="31">
        <f t="shared" si="194"/>
        <v>19.430484946626624</v>
      </c>
      <c r="O141" s="31">
        <f t="shared" si="194"/>
        <v>3.8860969893253254</v>
      </c>
      <c r="P141" s="32">
        <f t="shared" si="194"/>
        <v>67.231864956710368</v>
      </c>
      <c r="Q141" s="32">
        <f t="shared" si="194"/>
        <v>34.867682022830522</v>
      </c>
      <c r="R141" s="32">
        <f t="shared" si="194"/>
        <v>68.867024601568772</v>
      </c>
      <c r="S141" s="33" t="e">
        <f t="shared" si="159"/>
        <v>#VALUE!</v>
      </c>
      <c r="T141" s="33" t="e">
        <f t="shared" si="159"/>
        <v>#VALUE!</v>
      </c>
      <c r="U141" s="34" t="e">
        <f t="shared" si="160"/>
        <v>#VALUE!</v>
      </c>
      <c r="V141" s="34" t="e">
        <f t="shared" si="160"/>
        <v>#VALUE!</v>
      </c>
      <c r="W141" s="35" t="e">
        <f t="shared" si="160"/>
        <v>#VALUE!</v>
      </c>
      <c r="X141" s="35" t="e">
        <f t="shared" si="160"/>
        <v>#VALUE!</v>
      </c>
      <c r="Y141" t="e">
        <f>NA()</f>
        <v>#N/A</v>
      </c>
      <c r="Z141" s="30">
        <f t="shared" si="66"/>
        <v>29.509245483281632</v>
      </c>
      <c r="AA141" s="30">
        <f t="shared" si="67"/>
        <v>53.223016673948663</v>
      </c>
      <c r="AD141"/>
      <c r="AE141" s="3">
        <v>56</v>
      </c>
      <c r="AG141" s="3">
        <f t="shared" si="68"/>
        <v>42.627412164320987</v>
      </c>
      <c r="AH141" s="29">
        <f t="shared" si="142"/>
        <v>67.052039634272589</v>
      </c>
      <c r="AI141" s="29">
        <f t="shared" si="166"/>
        <v>65.900259379398719</v>
      </c>
      <c r="AJ141" s="29">
        <f t="shared" si="166"/>
        <v>69.20472462157953</v>
      </c>
      <c r="AK141" s="29">
        <f t="shared" si="166"/>
        <v>66.897260391839964</v>
      </c>
      <c r="AL141" s="29">
        <f t="shared" si="166"/>
        <v>25.295443935731083</v>
      </c>
      <c r="AM141" s="30" t="e">
        <f t="shared" si="70"/>
        <v>#VALUE!</v>
      </c>
      <c r="AN141" s="29">
        <f t="shared" ref="AN141:AS141" si="195">AN69*AN$12</f>
        <v>22.896164109510543</v>
      </c>
      <c r="AO141" s="31">
        <f t="shared" si="195"/>
        <v>15.585033914303546</v>
      </c>
      <c r="AP141" s="31">
        <f t="shared" si="195"/>
        <v>3.1170067828607091</v>
      </c>
      <c r="AQ141" s="32">
        <f t="shared" si="195"/>
        <v>57.971613083186689</v>
      </c>
      <c r="AR141" s="32">
        <f t="shared" si="195"/>
        <v>30.761255509460973</v>
      </c>
      <c r="AS141" s="32">
        <f t="shared" si="195"/>
        <v>64.782771572352843</v>
      </c>
      <c r="AT141" s="33" t="e">
        <f t="shared" si="162"/>
        <v>#VALUE!</v>
      </c>
      <c r="AU141" s="33" t="e">
        <f t="shared" si="162"/>
        <v>#VALUE!</v>
      </c>
      <c r="AV141" s="34" t="e">
        <f t="shared" si="163"/>
        <v>#VALUE!</v>
      </c>
      <c r="AW141" s="34" t="e">
        <f t="shared" si="163"/>
        <v>#VALUE!</v>
      </c>
      <c r="AX141" s="35" t="e">
        <f t="shared" si="163"/>
        <v>#VALUE!</v>
      </c>
      <c r="AY141" s="35" t="e">
        <f t="shared" si="163"/>
        <v>#VALUE!</v>
      </c>
      <c r="AZ141" t="e">
        <f>NA()</f>
        <v>#N/A</v>
      </c>
      <c r="BA141" s="30">
        <f t="shared" si="72"/>
        <v>27.687615378175842</v>
      </c>
      <c r="BB141" s="30">
        <f t="shared" si="73"/>
        <v>50.080298284769619</v>
      </c>
    </row>
    <row r="142" spans="4:54" x14ac:dyDescent="0.3">
      <c r="D142" s="3">
        <v>57</v>
      </c>
      <c r="F142" s="3">
        <v>56</v>
      </c>
      <c r="G142" s="29">
        <f t="shared" si="140"/>
        <v>79.624666970008164</v>
      </c>
      <c r="H142" s="29">
        <f t="shared" si="164"/>
        <v>79.685905082808603</v>
      </c>
      <c r="I142" s="29">
        <f t="shared" si="164"/>
        <v>87.039989051719957</v>
      </c>
      <c r="J142" s="29">
        <f t="shared" si="164"/>
        <v>80.395543888209005</v>
      </c>
      <c r="K142" s="29">
        <f t="shared" si="164"/>
        <v>28.775091016074516</v>
      </c>
      <c r="L142" s="30" t="e">
        <f t="shared" si="64"/>
        <v>#VALUE!</v>
      </c>
      <c r="M142" s="29">
        <f t="shared" ref="M142:R142" si="196">M70*M$12</f>
        <v>29.00123589774801</v>
      </c>
      <c r="N142" s="31">
        <f t="shared" si="196"/>
        <v>19.707315521573992</v>
      </c>
      <c r="O142" s="31">
        <f t="shared" si="196"/>
        <v>3.9414631043147987</v>
      </c>
      <c r="P142" s="32">
        <f t="shared" si="196"/>
        <v>67.853047773391168</v>
      </c>
      <c r="Q142" s="32">
        <f t="shared" si="196"/>
        <v>35.118992424451129</v>
      </c>
      <c r="R142" s="32">
        <f t="shared" si="196"/>
        <v>69.052653167860754</v>
      </c>
      <c r="S142" s="33" t="e">
        <f t="shared" si="159"/>
        <v>#VALUE!</v>
      </c>
      <c r="T142" s="33" t="e">
        <f t="shared" si="159"/>
        <v>#VALUE!</v>
      </c>
      <c r="U142" s="34" t="e">
        <f t="shared" si="160"/>
        <v>#VALUE!</v>
      </c>
      <c r="V142" s="34" t="e">
        <f t="shared" si="160"/>
        <v>#VALUE!</v>
      </c>
      <c r="W142" s="35" t="e">
        <f t="shared" si="160"/>
        <v>#VALUE!</v>
      </c>
      <c r="X142" s="35" t="e">
        <f t="shared" si="160"/>
        <v>#VALUE!</v>
      </c>
      <c r="Y142" t="e">
        <f>NA()</f>
        <v>#N/A</v>
      </c>
      <c r="Z142" s="30">
        <f t="shared" si="66"/>
        <v>29.593928750850836</v>
      </c>
      <c r="AA142" s="30">
        <f t="shared" si="67"/>
        <v>53.402386254469683</v>
      </c>
      <c r="AD142"/>
      <c r="AE142" s="3">
        <v>57</v>
      </c>
      <c r="AG142" s="3">
        <f t="shared" si="68"/>
        <v>43.040608850547436</v>
      </c>
      <c r="AH142" s="29">
        <f t="shared" si="142"/>
        <v>67.589425547703243</v>
      </c>
      <c r="AI142" s="29">
        <f t="shared" si="166"/>
        <v>66.392963505987595</v>
      </c>
      <c r="AJ142" s="29">
        <f t="shared" si="166"/>
        <v>69.876420059208456</v>
      </c>
      <c r="AK142" s="29">
        <f t="shared" si="166"/>
        <v>67.38342384615845</v>
      </c>
      <c r="AL142" s="29">
        <f t="shared" si="166"/>
        <v>25.450951793436143</v>
      </c>
      <c r="AM142" s="30" t="e">
        <f t="shared" si="70"/>
        <v>#VALUE!</v>
      </c>
      <c r="AN142" s="29">
        <f t="shared" ref="AN142:AS142" si="197">AN70*AN$12</f>
        <v>23.111469543679977</v>
      </c>
      <c r="AO142" s="31">
        <f t="shared" si="197"/>
        <v>15.726172426492337</v>
      </c>
      <c r="AP142" s="31">
        <f t="shared" si="197"/>
        <v>3.1452344852984679</v>
      </c>
      <c r="AQ142" s="32">
        <f t="shared" si="197"/>
        <v>58.332801368271127</v>
      </c>
      <c r="AR142" s="32">
        <f t="shared" si="197"/>
        <v>30.932935476395635</v>
      </c>
      <c r="AS142" s="32">
        <f t="shared" si="197"/>
        <v>64.992926529345411</v>
      </c>
      <c r="AT142" s="33" t="e">
        <f t="shared" si="162"/>
        <v>#VALUE!</v>
      </c>
      <c r="AU142" s="33" t="e">
        <f t="shared" si="162"/>
        <v>#VALUE!</v>
      </c>
      <c r="AV142" s="34" t="e">
        <f t="shared" si="163"/>
        <v>#VALUE!</v>
      </c>
      <c r="AW142" s="34" t="e">
        <f t="shared" si="163"/>
        <v>#VALUE!</v>
      </c>
      <c r="AX142" s="35" t="e">
        <f t="shared" si="163"/>
        <v>#VALUE!</v>
      </c>
      <c r="AY142" s="35" t="e">
        <f t="shared" si="163"/>
        <v>#VALUE!</v>
      </c>
      <c r="AZ142" t="e">
        <f>NA()</f>
        <v>#N/A</v>
      </c>
      <c r="BA142" s="30">
        <f t="shared" si="72"/>
        <v>27.779987081591859</v>
      </c>
      <c r="BB142" s="30">
        <f t="shared" si="73"/>
        <v>50.219375758463109</v>
      </c>
    </row>
    <row r="143" spans="4:54" x14ac:dyDescent="0.3">
      <c r="D143" s="3">
        <v>58</v>
      </c>
      <c r="F143" s="3">
        <v>57</v>
      </c>
      <c r="G143" s="29">
        <f t="shared" si="140"/>
        <v>80.237020991901559</v>
      </c>
      <c r="H143" s="29">
        <f t="shared" si="164"/>
        <v>80.550501064104779</v>
      </c>
      <c r="I143" s="29">
        <f t="shared" si="164"/>
        <v>88.073292659636493</v>
      </c>
      <c r="J143" s="29">
        <f t="shared" si="164"/>
        <v>81.234185577042823</v>
      </c>
      <c r="K143" s="29">
        <f t="shared" si="164"/>
        <v>28.935002462724988</v>
      </c>
      <c r="L143" s="30" t="e">
        <f t="shared" si="64"/>
        <v>#VALUE!</v>
      </c>
      <c r="M143" s="29">
        <f t="shared" ref="M143:R143" si="198">M71*M$12</f>
        <v>29.388175856109289</v>
      </c>
      <c r="N143" s="31">
        <f t="shared" si="198"/>
        <v>19.979213545794934</v>
      </c>
      <c r="O143" s="31">
        <f t="shared" si="198"/>
        <v>3.9958427091589876</v>
      </c>
      <c r="P143" s="32">
        <f t="shared" si="198"/>
        <v>68.457310767569666</v>
      </c>
      <c r="Q143" s="32">
        <f t="shared" si="198"/>
        <v>35.360228660098798</v>
      </c>
      <c r="R143" s="32">
        <f t="shared" si="198"/>
        <v>69.223817485185009</v>
      </c>
      <c r="S143" s="33" t="e">
        <f t="shared" si="159"/>
        <v>#VALUE!</v>
      </c>
      <c r="T143" s="33" t="e">
        <f t="shared" si="159"/>
        <v>#VALUE!</v>
      </c>
      <c r="U143" s="34" t="e">
        <f t="shared" si="160"/>
        <v>#VALUE!</v>
      </c>
      <c r="V143" s="34" t="e">
        <f t="shared" si="160"/>
        <v>#VALUE!</v>
      </c>
      <c r="W143" s="35" t="e">
        <f t="shared" si="160"/>
        <v>#VALUE!</v>
      </c>
      <c r="X143" s="35" t="e">
        <f t="shared" si="160"/>
        <v>#VALUE!</v>
      </c>
      <c r="Y143" t="e">
        <f>NA()</f>
        <v>#N/A</v>
      </c>
      <c r="Z143" s="30">
        <f t="shared" si="66"/>
        <v>29.672244924789144</v>
      </c>
      <c r="AA143" s="30">
        <f t="shared" si="67"/>
        <v>53.573059071487215</v>
      </c>
      <c r="AD143"/>
      <c r="AE143" s="3">
        <v>58</v>
      </c>
      <c r="AG143" s="3">
        <f t="shared" si="68"/>
        <v>43.421351511912064</v>
      </c>
      <c r="AH143" s="29">
        <f t="shared" si="142"/>
        <v>68.074855734305871</v>
      </c>
      <c r="AI143" s="29">
        <f t="shared" si="166"/>
        <v>66.842978333589585</v>
      </c>
      <c r="AJ143" s="29">
        <f t="shared" si="166"/>
        <v>70.488279497678676</v>
      </c>
      <c r="AK143" s="29">
        <f t="shared" si="166"/>
        <v>67.827241383222898</v>
      </c>
      <c r="AL143" s="29">
        <f t="shared" si="166"/>
        <v>25.590942675076832</v>
      </c>
      <c r="AM143" s="30" t="e">
        <f t="shared" si="70"/>
        <v>#VALUE!</v>
      </c>
      <c r="AN143" s="29">
        <f t="shared" ref="AN143:AS143" si="199">AN71*AN$12</f>
        <v>23.308352451685629</v>
      </c>
      <c r="AO143" s="31">
        <f t="shared" si="199"/>
        <v>15.855449315763121</v>
      </c>
      <c r="AP143" s="31">
        <f t="shared" si="199"/>
        <v>3.1710898631526243</v>
      </c>
      <c r="AQ143" s="32">
        <f t="shared" si="199"/>
        <v>58.662169036810482</v>
      </c>
      <c r="AR143" s="32">
        <f t="shared" si="199"/>
        <v>31.088743223955625</v>
      </c>
      <c r="AS143" s="32">
        <f t="shared" si="199"/>
        <v>65.18069955600059</v>
      </c>
      <c r="AT143" s="33" t="e">
        <f t="shared" si="162"/>
        <v>#VALUE!</v>
      </c>
      <c r="AU143" s="33" t="e">
        <f t="shared" si="162"/>
        <v>#VALUE!</v>
      </c>
      <c r="AV143" s="34" t="e">
        <f t="shared" si="163"/>
        <v>#VALUE!</v>
      </c>
      <c r="AW143" s="34" t="e">
        <f t="shared" si="163"/>
        <v>#VALUE!</v>
      </c>
      <c r="AX143" s="35" t="e">
        <f t="shared" si="163"/>
        <v>#VALUE!</v>
      </c>
      <c r="AY143" s="35" t="e">
        <f t="shared" si="163"/>
        <v>#VALUE!</v>
      </c>
      <c r="AZ143" t="e">
        <f>NA()</f>
        <v>#N/A</v>
      </c>
      <c r="BA143" s="30">
        <f t="shared" si="72"/>
        <v>27.862615723520683</v>
      </c>
      <c r="BB143" s="30">
        <f t="shared" si="73"/>
        <v>50.345025611942788</v>
      </c>
    </row>
    <row r="144" spans="4:54" x14ac:dyDescent="0.3">
      <c r="D144" s="3">
        <v>59</v>
      </c>
      <c r="F144" s="3">
        <v>58</v>
      </c>
      <c r="G144" s="29">
        <f t="shared" si="140"/>
        <v>80.814214224122864</v>
      </c>
      <c r="H144" s="29">
        <f t="shared" si="164"/>
        <v>81.3940323682165</v>
      </c>
      <c r="I144" s="29">
        <f t="shared" si="164"/>
        <v>89.06934357606589</v>
      </c>
      <c r="J144" s="29">
        <f t="shared" si="164"/>
        <v>82.051383395607232</v>
      </c>
      <c r="K144" s="29">
        <f t="shared" si="164"/>
        <v>29.084747479767994</v>
      </c>
      <c r="L144" s="30" t="e">
        <f t="shared" si="64"/>
        <v>#VALUE!</v>
      </c>
      <c r="M144" s="29">
        <f t="shared" ref="M144:R144" si="200">M72*M$12</f>
        <v>29.765942154521799</v>
      </c>
      <c r="N144" s="31">
        <f t="shared" si="200"/>
        <v>20.246223312005128</v>
      </c>
      <c r="O144" s="31">
        <f t="shared" si="200"/>
        <v>4.0492446624010254</v>
      </c>
      <c r="P144" s="32">
        <f t="shared" si="200"/>
        <v>69.045070869569386</v>
      </c>
      <c r="Q144" s="32">
        <f t="shared" si="200"/>
        <v>35.591763338467857</v>
      </c>
      <c r="R144" s="32">
        <f t="shared" si="200"/>
        <v>69.381622111661272</v>
      </c>
      <c r="S144" s="33" t="e">
        <f t="shared" si="159"/>
        <v>#VALUE!</v>
      </c>
      <c r="T144" s="33" t="e">
        <f t="shared" si="159"/>
        <v>#VALUE!</v>
      </c>
      <c r="U144" s="34" t="e">
        <f t="shared" si="160"/>
        <v>#VALUE!</v>
      </c>
      <c r="V144" s="34" t="e">
        <f t="shared" si="160"/>
        <v>#VALUE!</v>
      </c>
      <c r="W144" s="35" t="e">
        <f t="shared" si="160"/>
        <v>#VALUE!</v>
      </c>
      <c r="X144" s="35" t="e">
        <f t="shared" si="160"/>
        <v>#VALUE!</v>
      </c>
      <c r="Y144" t="e">
        <f>NA()</f>
        <v>#N/A</v>
      </c>
      <c r="Z144" s="30">
        <f t="shared" si="66"/>
        <v>29.744662396829167</v>
      </c>
      <c r="AA144" s="30">
        <f t="shared" si="67"/>
        <v>53.735456789004807</v>
      </c>
      <c r="AD144"/>
      <c r="AE144" s="3">
        <v>59</v>
      </c>
      <c r="AG144" s="3">
        <f t="shared" si="68"/>
        <v>43.772189209830003</v>
      </c>
      <c r="AH144" s="29">
        <f t="shared" si="142"/>
        <v>68.513976732516682</v>
      </c>
      <c r="AI144" s="29">
        <f t="shared" si="166"/>
        <v>67.254274102442764</v>
      </c>
      <c r="AJ144" s="29">
        <f t="shared" si="166"/>
        <v>71.04607512612499</v>
      </c>
      <c r="AK144" s="29">
        <f t="shared" si="166"/>
        <v>68.232685218898027</v>
      </c>
      <c r="AL144" s="29">
        <f t="shared" si="166"/>
        <v>25.717181983160323</v>
      </c>
      <c r="AM144" s="30" t="e">
        <f t="shared" si="70"/>
        <v>#VALUE!</v>
      </c>
      <c r="AN144" s="29">
        <f t="shared" ref="AN144:AS144" si="201">AN72*AN$12</f>
        <v>23.488485666763623</v>
      </c>
      <c r="AO144" s="31">
        <f t="shared" si="201"/>
        <v>15.973912252650114</v>
      </c>
      <c r="AP144" s="31">
        <f t="shared" si="201"/>
        <v>3.1947824505300231</v>
      </c>
      <c r="AQ144" s="32">
        <f t="shared" si="201"/>
        <v>58.962759633565327</v>
      </c>
      <c r="AR144" s="32">
        <f t="shared" si="201"/>
        <v>31.230309667880636</v>
      </c>
      <c r="AS144" s="32">
        <f t="shared" si="201"/>
        <v>65.348870512312075</v>
      </c>
      <c r="AT144" s="33" t="e">
        <f t="shared" si="162"/>
        <v>#VALUE!</v>
      </c>
      <c r="AU144" s="33" t="e">
        <f t="shared" si="162"/>
        <v>#VALUE!</v>
      </c>
      <c r="AV144" s="34" t="e">
        <f t="shared" si="163"/>
        <v>#VALUE!</v>
      </c>
      <c r="AW144" s="34" t="e">
        <f t="shared" si="163"/>
        <v>#VALUE!</v>
      </c>
      <c r="AX144" s="35" t="e">
        <f t="shared" si="163"/>
        <v>#VALUE!</v>
      </c>
      <c r="AY144" s="35" t="e">
        <f t="shared" si="163"/>
        <v>#VALUE!</v>
      </c>
      <c r="AZ144" t="e">
        <f>NA()</f>
        <v>#N/A</v>
      </c>
      <c r="BA144" s="30">
        <f t="shared" si="72"/>
        <v>27.936696964810892</v>
      </c>
      <c r="BB144" s="30">
        <f t="shared" si="73"/>
        <v>50.458720344745927</v>
      </c>
    </row>
    <row r="145" spans="1:54" x14ac:dyDescent="0.3">
      <c r="D145" s="3">
        <v>60</v>
      </c>
      <c r="F145" s="3">
        <v>59</v>
      </c>
      <c r="G145" s="29">
        <f t="shared" si="140"/>
        <v>81.358063780085971</v>
      </c>
      <c r="H145" s="29">
        <f t="shared" si="164"/>
        <v>82.216911745381907</v>
      </c>
      <c r="I145" s="29">
        <f t="shared" si="164"/>
        <v>90.029138166600148</v>
      </c>
      <c r="J145" s="29">
        <f t="shared" si="164"/>
        <v>82.847590060777392</v>
      </c>
      <c r="K145" s="29">
        <f t="shared" si="164"/>
        <v>29.224933836548654</v>
      </c>
      <c r="L145" s="30" t="e">
        <f t="shared" si="64"/>
        <v>#VALUE!</v>
      </c>
      <c r="M145" s="29">
        <f t="shared" ref="M145:R145" si="202">M73*M$12</f>
        <v>30.134665391627109</v>
      </c>
      <c r="N145" s="31">
        <f t="shared" si="202"/>
        <v>20.508391579227276</v>
      </c>
      <c r="O145" s="31">
        <f t="shared" si="202"/>
        <v>4.1016783158454553</v>
      </c>
      <c r="P145" s="32">
        <f t="shared" si="202"/>
        <v>69.616737858782017</v>
      </c>
      <c r="Q145" s="32">
        <f t="shared" si="202"/>
        <v>35.813958156723608</v>
      </c>
      <c r="R145" s="32">
        <f t="shared" si="202"/>
        <v>69.527090731830739</v>
      </c>
      <c r="S145" s="33" t="e">
        <f t="shared" si="159"/>
        <v>#VALUE!</v>
      </c>
      <c r="T145" s="33" t="e">
        <f t="shared" si="159"/>
        <v>#VALUE!</v>
      </c>
      <c r="U145" s="34" t="e">
        <f t="shared" si="160"/>
        <v>#VALUE!</v>
      </c>
      <c r="V145" s="34" t="e">
        <f t="shared" si="160"/>
        <v>#VALUE!</v>
      </c>
      <c r="W145" s="35" t="e">
        <f t="shared" si="160"/>
        <v>#VALUE!</v>
      </c>
      <c r="X145" s="35" t="e">
        <f t="shared" si="160"/>
        <v>#VALUE!</v>
      </c>
      <c r="Y145" t="e">
        <f>NA()</f>
        <v>#N/A</v>
      </c>
      <c r="Z145" s="30">
        <f t="shared" si="66"/>
        <v>29.81161664871097</v>
      </c>
      <c r="AA145" s="30">
        <f t="shared" si="67"/>
        <v>53.889980626577703</v>
      </c>
      <c r="AD145"/>
      <c r="AE145" s="3">
        <v>60</v>
      </c>
      <c r="AG145" s="3">
        <f t="shared" si="68"/>
        <v>44.095470792826781</v>
      </c>
      <c r="AH145" s="29">
        <f t="shared" si="142"/>
        <v>68.911736382277979</v>
      </c>
      <c r="AI145" s="29">
        <f t="shared" si="166"/>
        <v>67.630413066019443</v>
      </c>
      <c r="AJ145" s="29">
        <f t="shared" si="166"/>
        <v>71.554965049528349</v>
      </c>
      <c r="AK145" s="29">
        <f t="shared" si="166"/>
        <v>68.603314329207336</v>
      </c>
      <c r="AL145" s="29">
        <f t="shared" si="166"/>
        <v>25.831203439449343</v>
      </c>
      <c r="AM145" s="30" t="e">
        <f t="shared" si="70"/>
        <v>#VALUE!</v>
      </c>
      <c r="AN145" s="29">
        <f t="shared" ref="AN145:AS145" si="203">AN73*AN$12</f>
        <v>23.653377356751719</v>
      </c>
      <c r="AO145" s="31">
        <f t="shared" si="203"/>
        <v>16.082509469127217</v>
      </c>
      <c r="AP145" s="31">
        <f t="shared" si="203"/>
        <v>3.216501893825443</v>
      </c>
      <c r="AQ145" s="32">
        <f t="shared" si="203"/>
        <v>59.237290439546562</v>
      </c>
      <c r="AR145" s="32">
        <f t="shared" si="203"/>
        <v>31.35907439027255</v>
      </c>
      <c r="AS145" s="32">
        <f t="shared" si="203"/>
        <v>65.499815023110742</v>
      </c>
      <c r="AT145" s="33" t="e">
        <f t="shared" si="162"/>
        <v>#VALUE!</v>
      </c>
      <c r="AU145" s="33" t="e">
        <f t="shared" si="162"/>
        <v>#VALUE!</v>
      </c>
      <c r="AV145" s="34" t="e">
        <f t="shared" si="163"/>
        <v>#VALUE!</v>
      </c>
      <c r="AW145" s="34" t="e">
        <f t="shared" si="163"/>
        <v>#VALUE!</v>
      </c>
      <c r="AX145" s="35" t="e">
        <f t="shared" si="163"/>
        <v>#VALUE!</v>
      </c>
      <c r="AY145" s="35" t="e">
        <f t="shared" si="163"/>
        <v>#VALUE!</v>
      </c>
      <c r="AZ145" t="e">
        <f>NA()</f>
        <v>#N/A</v>
      </c>
      <c r="BA145" s="30">
        <f t="shared" si="72"/>
        <v>28.003254773112513</v>
      </c>
      <c r="BB145" s="30">
        <f t="shared" si="73"/>
        <v>50.561744481511916</v>
      </c>
    </row>
    <row r="146" spans="1:54" x14ac:dyDescent="0.3">
      <c r="D146" s="3">
        <v>61</v>
      </c>
      <c r="F146" s="3">
        <v>60</v>
      </c>
      <c r="G146" s="29">
        <f t="shared" si="140"/>
        <v>81.870318309896234</v>
      </c>
      <c r="H146" s="29">
        <f t="shared" si="164"/>
        <v>83.019550837446531</v>
      </c>
      <c r="I146" s="29">
        <f t="shared" si="164"/>
        <v>90.953679064242422</v>
      </c>
      <c r="J146" s="29">
        <f t="shared" si="164"/>
        <v>83.62325550337583</v>
      </c>
      <c r="K146" s="29">
        <f t="shared" si="164"/>
        <v>29.356138110199637</v>
      </c>
      <c r="L146" s="30" t="e">
        <f t="shared" si="64"/>
        <v>#VALUE!</v>
      </c>
      <c r="M146" s="29">
        <f t="shared" ref="M146:R146" si="204">M74*M$12</f>
        <v>30.494480822039929</v>
      </c>
      <c r="N146" s="31">
        <f t="shared" si="204"/>
        <v>20.765767328649055</v>
      </c>
      <c r="O146" s="31">
        <f t="shared" si="204"/>
        <v>4.1531534657298108</v>
      </c>
      <c r="P146" s="32">
        <f t="shared" si="204"/>
        <v>70.172714228192731</v>
      </c>
      <c r="Q146" s="32">
        <f t="shared" si="204"/>
        <v>36.02716393133251</v>
      </c>
      <c r="R146" s="32">
        <f t="shared" si="204"/>
        <v>69.66117153257548</v>
      </c>
      <c r="S146" s="33" t="e">
        <f t="shared" ref="S146:T156" si="205">S74</f>
        <v>#VALUE!</v>
      </c>
      <c r="T146" s="33" t="e">
        <f t="shared" si="205"/>
        <v>#VALUE!</v>
      </c>
      <c r="U146" s="34" t="e">
        <f t="shared" ref="U146:X156" si="206">U74*U$12</f>
        <v>#VALUE!</v>
      </c>
      <c r="V146" s="34" t="e">
        <f t="shared" si="206"/>
        <v>#VALUE!</v>
      </c>
      <c r="W146" s="35" t="e">
        <f t="shared" si="206"/>
        <v>#VALUE!</v>
      </c>
      <c r="X146" s="35" t="e">
        <f t="shared" si="206"/>
        <v>#VALUE!</v>
      </c>
      <c r="Y146" t="e">
        <f>NA()</f>
        <v>#N/A</v>
      </c>
      <c r="Z146" s="30">
        <f t="shared" si="66"/>
        <v>29.873512328743523</v>
      </c>
      <c r="AA146" s="30">
        <f t="shared" si="67"/>
        <v>54.037012350565227</v>
      </c>
      <c r="AD146"/>
      <c r="AE146" s="3">
        <v>61</v>
      </c>
      <c r="AG146" s="3">
        <f t="shared" si="68"/>
        <v>44.39336062201312</v>
      </c>
      <c r="AH146" s="29">
        <f t="shared" si="142"/>
        <v>69.272480737741745</v>
      </c>
      <c r="AI146" s="29">
        <f t="shared" si="166"/>
        <v>67.974596611226133</v>
      </c>
      <c r="AJ146" s="29">
        <f t="shared" si="166"/>
        <v>72.019564899762059</v>
      </c>
      <c r="AK146" s="29">
        <f t="shared" si="166"/>
        <v>68.942322917982807</v>
      </c>
      <c r="AL146" s="29">
        <f t="shared" si="166"/>
        <v>25.934343592420706</v>
      </c>
      <c r="AM146" s="30" t="e">
        <f t="shared" si="70"/>
        <v>#VALUE!</v>
      </c>
      <c r="AN146" s="29">
        <f t="shared" ref="AN146:AS146" si="207">AN74*AN$12</f>
        <v>23.804388707336507</v>
      </c>
      <c r="AO146" s="31">
        <f t="shared" si="207"/>
        <v>16.182100044366678</v>
      </c>
      <c r="AP146" s="31">
        <f t="shared" si="207"/>
        <v>3.2364200088733357</v>
      </c>
      <c r="AQ146" s="32">
        <f t="shared" si="207"/>
        <v>59.488192360737592</v>
      </c>
      <c r="AR146" s="32">
        <f t="shared" si="207"/>
        <v>31.476311360152994</v>
      </c>
      <c r="AS146" s="32">
        <f t="shared" si="207"/>
        <v>65.635571815897151</v>
      </c>
      <c r="AT146" s="33" t="e">
        <f t="shared" ref="AT146:AU156" si="208">AT74</f>
        <v>#VALUE!</v>
      </c>
      <c r="AU146" s="33" t="e">
        <f t="shared" si="208"/>
        <v>#VALUE!</v>
      </c>
      <c r="AV146" s="34" t="e">
        <f t="shared" ref="AV146:AY156" si="209">AV74*AV$12</f>
        <v>#VALUE!</v>
      </c>
      <c r="AW146" s="34" t="e">
        <f t="shared" si="209"/>
        <v>#VALUE!</v>
      </c>
      <c r="AX146" s="35" t="e">
        <f t="shared" si="209"/>
        <v>#VALUE!</v>
      </c>
      <c r="AY146" s="35" t="e">
        <f t="shared" si="209"/>
        <v>#VALUE!</v>
      </c>
      <c r="AZ146" t="e">
        <f>NA()</f>
        <v>#N/A</v>
      </c>
      <c r="BA146" s="30">
        <f t="shared" si="72"/>
        <v>28.063169683683864</v>
      </c>
      <c r="BB146" s="30">
        <f t="shared" si="73"/>
        <v>50.655222430183876</v>
      </c>
    </row>
    <row r="147" spans="1:54" x14ac:dyDescent="0.3">
      <c r="D147" s="3">
        <v>62</v>
      </c>
      <c r="F147" s="3">
        <v>61</v>
      </c>
      <c r="G147" s="29">
        <f t="shared" si="140"/>
        <v>82.352657092358569</v>
      </c>
      <c r="H147" s="29">
        <f t="shared" ref="H147:K156" si="210">H75*H$12</f>
        <v>83.802359557367907</v>
      </c>
      <c r="I147" s="29">
        <f t="shared" si="210"/>
        <v>91.84397109556329</v>
      </c>
      <c r="J147" s="29">
        <f t="shared" si="210"/>
        <v>84.378826285171854</v>
      </c>
      <c r="K147" s="29">
        <f t="shared" si="210"/>
        <v>29.47890656755451</v>
      </c>
      <c r="L147" s="30" t="e">
        <f t="shared" si="64"/>
        <v>#VALUE!</v>
      </c>
      <c r="M147" s="29">
        <f t="shared" ref="M147:R147" si="211">M75*M$12</f>
        <v>30.845527708801328</v>
      </c>
      <c r="N147" s="31">
        <f t="shared" si="211"/>
        <v>21.018401536182513</v>
      </c>
      <c r="O147" s="31">
        <f t="shared" si="211"/>
        <v>4.2036803072365023</v>
      </c>
      <c r="P147" s="32">
        <f t="shared" si="211"/>
        <v>70.713395078294582</v>
      </c>
      <c r="Q147" s="32">
        <f t="shared" si="211"/>
        <v>36.231720665864728</v>
      </c>
      <c r="R147" s="32">
        <f t="shared" si="211"/>
        <v>69.784742310459407</v>
      </c>
      <c r="S147" s="33" t="e">
        <f t="shared" si="205"/>
        <v>#VALUE!</v>
      </c>
      <c r="T147" s="33" t="e">
        <f t="shared" si="205"/>
        <v>#VALUE!</v>
      </c>
      <c r="U147" s="34" t="e">
        <f t="shared" si="206"/>
        <v>#VALUE!</v>
      </c>
      <c r="V147" s="34" t="e">
        <f t="shared" si="206"/>
        <v>#VALUE!</v>
      </c>
      <c r="W147" s="35" t="e">
        <f t="shared" si="206"/>
        <v>#VALUE!</v>
      </c>
      <c r="X147" s="35" t="e">
        <f t="shared" si="206"/>
        <v>#VALUE!</v>
      </c>
      <c r="Y147" t="e">
        <f>NA()</f>
        <v>#N/A</v>
      </c>
      <c r="Z147" s="30">
        <f t="shared" si="66"/>
        <v>29.930725234741324</v>
      </c>
      <c r="AA147" s="30">
        <f t="shared" si="67"/>
        <v>54.176915217322261</v>
      </c>
      <c r="AD147"/>
      <c r="AE147" s="3">
        <v>62</v>
      </c>
      <c r="AG147" s="3">
        <f t="shared" si="68"/>
        <v>44.667853061421738</v>
      </c>
      <c r="AH147" s="29">
        <f t="shared" si="142"/>
        <v>69.600036466310712</v>
      </c>
      <c r="AI147" s="29">
        <f t="shared" ref="AI147:AL156" si="212">AI75*AI$12</f>
        <v>68.289706307016587</v>
      </c>
      <c r="AJ147" s="29">
        <f t="shared" si="212"/>
        <v>72.444010680544082</v>
      </c>
      <c r="AK147" s="29">
        <f t="shared" si="212"/>
        <v>69.252582528180042</v>
      </c>
      <c r="AL147" s="29">
        <f t="shared" si="212"/>
        <v>26.027770673586797</v>
      </c>
      <c r="AM147" s="30" t="e">
        <f t="shared" si="70"/>
        <v>#VALUE!</v>
      </c>
      <c r="AN147" s="29">
        <f t="shared" ref="AN147:AS147" si="213">AN75*AN$12</f>
        <v>23.942749587825833</v>
      </c>
      <c r="AO147" s="31">
        <f t="shared" si="213"/>
        <v>16.273463044172701</v>
      </c>
      <c r="AP147" s="31">
        <f t="shared" si="213"/>
        <v>3.25469260883454</v>
      </c>
      <c r="AQ147" s="32">
        <f t="shared" si="213"/>
        <v>59.717644294334093</v>
      </c>
      <c r="AR147" s="32">
        <f t="shared" si="213"/>
        <v>31.583150769873477</v>
      </c>
      <c r="AS147" s="32">
        <f t="shared" si="213"/>
        <v>65.757897578221346</v>
      </c>
      <c r="AT147" s="33" t="e">
        <f t="shared" si="208"/>
        <v>#VALUE!</v>
      </c>
      <c r="AU147" s="33" t="e">
        <f t="shared" si="208"/>
        <v>#VALUE!</v>
      </c>
      <c r="AV147" s="34" t="e">
        <f t="shared" si="209"/>
        <v>#VALUE!</v>
      </c>
      <c r="AW147" s="34" t="e">
        <f t="shared" si="209"/>
        <v>#VALUE!</v>
      </c>
      <c r="AX147" s="35" t="e">
        <f t="shared" si="209"/>
        <v>#VALUE!</v>
      </c>
      <c r="AY147" s="35" t="e">
        <f t="shared" si="209"/>
        <v>#VALUE!</v>
      </c>
      <c r="AZ147" t="e">
        <f>NA()</f>
        <v>#N/A</v>
      </c>
      <c r="BA147" s="30">
        <f t="shared" si="72"/>
        <v>28.117201880587693</v>
      </c>
      <c r="BB147" s="30">
        <f t="shared" si="73"/>
        <v>50.740141653242254</v>
      </c>
    </row>
    <row r="148" spans="1:54" x14ac:dyDescent="0.3">
      <c r="D148" s="3">
        <v>63</v>
      </c>
      <c r="F148" s="3">
        <v>62</v>
      </c>
      <c r="G148" s="29">
        <f t="shared" si="140"/>
        <v>82.806689756522985</v>
      </c>
      <c r="H148" s="29">
        <f t="shared" si="210"/>
        <v>84.565745529791698</v>
      </c>
      <c r="I148" s="29">
        <f t="shared" si="210"/>
        <v>92.701017655969139</v>
      </c>
      <c r="J148" s="29">
        <f t="shared" si="210"/>
        <v>85.114745078290312</v>
      </c>
      <c r="K148" s="29">
        <f t="shared" si="210"/>
        <v>29.593756137309779</v>
      </c>
      <c r="L148" s="30" t="e">
        <f t="shared" si="64"/>
        <v>#VALUE!</v>
      </c>
      <c r="M148" s="29">
        <f t="shared" ref="M148:R148" si="214">M76*M$12</f>
        <v>31.187948725327072</v>
      </c>
      <c r="N148" s="31">
        <f t="shared" si="214"/>
        <v>21.266346960593822</v>
      </c>
      <c r="O148" s="31">
        <f t="shared" si="214"/>
        <v>4.2532693921187645</v>
      </c>
      <c r="P148" s="32">
        <f t="shared" si="214"/>
        <v>71.239168037459734</v>
      </c>
      <c r="Q148" s="32">
        <f t="shared" si="214"/>
        <v>36.427957650751281</v>
      </c>
      <c r="R148" s="32">
        <f t="shared" si="214"/>
        <v>69.898615308109569</v>
      </c>
      <c r="S148" s="33" t="e">
        <f t="shared" si="205"/>
        <v>#VALUE!</v>
      </c>
      <c r="T148" s="33" t="e">
        <f t="shared" si="205"/>
        <v>#VALUE!</v>
      </c>
      <c r="U148" s="34" t="e">
        <f t="shared" si="206"/>
        <v>#VALUE!</v>
      </c>
      <c r="V148" s="34" t="e">
        <f t="shared" si="206"/>
        <v>#VALUE!</v>
      </c>
      <c r="W148" s="35" t="e">
        <f t="shared" si="206"/>
        <v>#VALUE!</v>
      </c>
      <c r="X148" s="35" t="e">
        <f t="shared" si="206"/>
        <v>#VALUE!</v>
      </c>
      <c r="Y148" t="e">
        <f>NA()</f>
        <v>#N/A</v>
      </c>
      <c r="Z148" s="30">
        <f t="shared" si="66"/>
        <v>29.983604200995892</v>
      </c>
      <c r="AA148" s="30">
        <f t="shared" si="67"/>
        <v>54.31003487065977</v>
      </c>
      <c r="AD148"/>
      <c r="AE148" s="3">
        <v>63</v>
      </c>
      <c r="AG148" s="3">
        <f t="shared" si="68"/>
        <v>44.920785830218492</v>
      </c>
      <c r="AH148" s="29">
        <f t="shared" si="142"/>
        <v>69.897780963276332</v>
      </c>
      <c r="AI148" s="29">
        <f t="shared" si="212"/>
        <v>68.578339727996152</v>
      </c>
      <c r="AJ148" s="29">
        <f t="shared" si="212"/>
        <v>72.832013862749605</v>
      </c>
      <c r="AK148" s="29">
        <f t="shared" si="212"/>
        <v>69.536678701513296</v>
      </c>
      <c r="AL148" s="29">
        <f t="shared" si="212"/>
        <v>26.112508786507107</v>
      </c>
      <c r="AM148" s="30" t="e">
        <f t="shared" si="70"/>
        <v>#VALUE!</v>
      </c>
      <c r="AN148" s="29">
        <f t="shared" ref="AN148:AS148" si="215">AN76*AN$12</f>
        <v>24.069572424573085</v>
      </c>
      <c r="AO148" s="31">
        <f t="shared" si="215"/>
        <v>16.357305644298275</v>
      </c>
      <c r="AP148" s="31">
        <f t="shared" si="215"/>
        <v>3.2714611288596553</v>
      </c>
      <c r="AQ148" s="32">
        <f t="shared" si="215"/>
        <v>59.927602817190106</v>
      </c>
      <c r="AR148" s="32">
        <f t="shared" si="215"/>
        <v>31.680597627540166</v>
      </c>
      <c r="AS148" s="32">
        <f t="shared" si="215"/>
        <v>65.868311847443195</v>
      </c>
      <c r="AT148" s="33" t="e">
        <f t="shared" si="208"/>
        <v>#VALUE!</v>
      </c>
      <c r="AU148" s="33" t="e">
        <f t="shared" si="208"/>
        <v>#VALUE!</v>
      </c>
      <c r="AV148" s="34" t="e">
        <f t="shared" si="209"/>
        <v>#VALUE!</v>
      </c>
      <c r="AW148" s="34" t="e">
        <f t="shared" si="209"/>
        <v>#VALUE!</v>
      </c>
      <c r="AX148" s="35" t="e">
        <f t="shared" si="209"/>
        <v>#VALUE!</v>
      </c>
      <c r="AY148" s="35" t="e">
        <f t="shared" si="209"/>
        <v>#VALUE!</v>
      </c>
      <c r="AZ148" t="e">
        <f>NA()</f>
        <v>#N/A</v>
      </c>
      <c r="BA148" s="30">
        <f t="shared" si="72"/>
        <v>28.166010130005436</v>
      </c>
      <c r="BB148" s="30">
        <f t="shared" si="73"/>
        <v>50.817372025365948</v>
      </c>
    </row>
    <row r="149" spans="1:54" x14ac:dyDescent="0.3">
      <c r="D149" s="3">
        <v>64</v>
      </c>
      <c r="F149" s="3">
        <v>63</v>
      </c>
      <c r="G149" s="29">
        <f t="shared" si="140"/>
        <v>83.233956534181004</v>
      </c>
      <c r="H149" s="29">
        <f t="shared" si="210"/>
        <v>85.310113587759886</v>
      </c>
      <c r="I149" s="29">
        <f t="shared" si="210"/>
        <v>93.525817497790186</v>
      </c>
      <c r="J149" s="29">
        <f t="shared" si="210"/>
        <v>85.831450201810355</v>
      </c>
      <c r="K149" s="29">
        <f t="shared" si="210"/>
        <v>29.701175448546188</v>
      </c>
      <c r="L149" s="30" t="e">
        <f t="shared" si="64"/>
        <v>#VALUE!</v>
      </c>
      <c r="M149" s="29">
        <f t="shared" ref="M149:R149" si="216">M77*M$12</f>
        <v>31.521889403586385</v>
      </c>
      <c r="N149" s="31">
        <f t="shared" si="216"/>
        <v>21.509657946157063</v>
      </c>
      <c r="O149" s="31">
        <f t="shared" si="216"/>
        <v>4.3019315892314127</v>
      </c>
      <c r="P149" s="32">
        <f t="shared" si="216"/>
        <v>71.750413206110636</v>
      </c>
      <c r="Q149" s="32">
        <f t="shared" si="216"/>
        <v>36.616193590511656</v>
      </c>
      <c r="R149" s="32">
        <f t="shared" si="216"/>
        <v>70.003541780950769</v>
      </c>
      <c r="S149" s="33" t="e">
        <f t="shared" si="205"/>
        <v>#VALUE!</v>
      </c>
      <c r="T149" s="33" t="e">
        <f t="shared" si="205"/>
        <v>#VALUE!</v>
      </c>
      <c r="U149" s="34" t="e">
        <f t="shared" si="206"/>
        <v>#VALUE!</v>
      </c>
      <c r="V149" s="34" t="e">
        <f t="shared" si="206"/>
        <v>#VALUE!</v>
      </c>
      <c r="W149" s="35" t="e">
        <f t="shared" si="206"/>
        <v>#VALUE!</v>
      </c>
      <c r="X149" s="35" t="e">
        <f t="shared" si="206"/>
        <v>#VALUE!</v>
      </c>
      <c r="Y149" t="e">
        <f>NA()</f>
        <v>#N/A</v>
      </c>
      <c r="Z149" s="30">
        <f t="shared" si="66"/>
        <v>30.032472888483987</v>
      </c>
      <c r="AA149" s="30">
        <f t="shared" si="67"/>
        <v>54.436700195791907</v>
      </c>
      <c r="AD149"/>
      <c r="AE149" s="3">
        <v>64</v>
      </c>
      <c r="AG149" s="3">
        <f t="shared" si="68"/>
        <v>45.153852306180539</v>
      </c>
      <c r="AH149" s="29">
        <f t="shared" si="142"/>
        <v>70.168702087839165</v>
      </c>
      <c r="AI149" s="29">
        <f t="shared" si="212"/>
        <v>68.842841777607717</v>
      </c>
      <c r="AJ149" s="29">
        <f t="shared" si="212"/>
        <v>73.186909668923789</v>
      </c>
      <c r="AK149" s="29">
        <f t="shared" si="212"/>
        <v>69.796942957109252</v>
      </c>
      <c r="AL149" s="29">
        <f t="shared" si="212"/>
        <v>26.189458236407461</v>
      </c>
      <c r="AM149" s="30" t="e">
        <f t="shared" si="70"/>
        <v>#VALUE!</v>
      </c>
      <c r="AN149" s="29">
        <f t="shared" ref="AN149:AS149" si="217">AN77*AN$12</f>
        <v>24.185864488390603</v>
      </c>
      <c r="AO149" s="31">
        <f t="shared" si="217"/>
        <v>16.43427035495294</v>
      </c>
      <c r="AP149" s="31">
        <f t="shared" si="217"/>
        <v>3.2868540709905885</v>
      </c>
      <c r="AQ149" s="32">
        <f t="shared" si="217"/>
        <v>60.119827902391641</v>
      </c>
      <c r="AR149" s="32">
        <f t="shared" si="217"/>
        <v>31.769547633527846</v>
      </c>
      <c r="AS149" s="32">
        <f t="shared" si="217"/>
        <v>65.968133905536661</v>
      </c>
      <c r="AT149" s="33" t="e">
        <f t="shared" si="208"/>
        <v>#VALUE!</v>
      </c>
      <c r="AU149" s="33" t="e">
        <f t="shared" si="208"/>
        <v>#VALUE!</v>
      </c>
      <c r="AV149" s="34" t="e">
        <f t="shared" si="209"/>
        <v>#VALUE!</v>
      </c>
      <c r="AW149" s="34" t="e">
        <f t="shared" si="209"/>
        <v>#VALUE!</v>
      </c>
      <c r="AX149" s="35" t="e">
        <f t="shared" si="209"/>
        <v>#VALUE!</v>
      </c>
      <c r="AY149" s="35" t="e">
        <f t="shared" si="209"/>
        <v>#VALUE!</v>
      </c>
      <c r="AZ149" t="e">
        <f>NA()</f>
        <v>#N/A</v>
      </c>
      <c r="BA149" s="30">
        <f t="shared" si="72"/>
        <v>28.210167377950604</v>
      </c>
      <c r="BB149" s="30">
        <f t="shared" si="73"/>
        <v>50.887682073866827</v>
      </c>
    </row>
    <row r="150" spans="1:54" x14ac:dyDescent="0.3">
      <c r="D150" s="3">
        <v>65</v>
      </c>
      <c r="F150" s="3">
        <v>64</v>
      </c>
      <c r="G150" s="29">
        <f t="shared" ref="G150:G156" si="218">G78*G$12</f>
        <v>83.635928956280935</v>
      </c>
      <c r="H150" s="29">
        <f t="shared" si="210"/>
        <v>86.035865321020552</v>
      </c>
      <c r="I150" s="29">
        <f t="shared" si="210"/>
        <v>94.319361897107754</v>
      </c>
      <c r="J150" s="29">
        <f t="shared" si="210"/>
        <v>86.52937521077213</v>
      </c>
      <c r="K150" s="29">
        <f t="shared" si="210"/>
        <v>29.801625915338775</v>
      </c>
      <c r="L150" s="30" t="e">
        <f t="shared" si="64"/>
        <v>#VALUE!</v>
      </c>
      <c r="M150" s="29">
        <f t="shared" ref="M150:R150" si="219">M78*M$12</f>
        <v>31.84749762544968</v>
      </c>
      <c r="N150" s="31">
        <f t="shared" si="219"/>
        <v>21.748390238863465</v>
      </c>
      <c r="O150" s="31">
        <f t="shared" si="219"/>
        <v>4.3496780477726933</v>
      </c>
      <c r="P150" s="32">
        <f t="shared" si="219"/>
        <v>72.247503122283078</v>
      </c>
      <c r="Q150" s="32">
        <f t="shared" si="219"/>
        <v>36.796736754446975</v>
      </c>
      <c r="R150" s="32">
        <f t="shared" si="219"/>
        <v>70.100216298498665</v>
      </c>
      <c r="S150" s="33" t="e">
        <f t="shared" si="205"/>
        <v>#VALUE!</v>
      </c>
      <c r="T150" s="33" t="e">
        <f t="shared" si="205"/>
        <v>#VALUE!</v>
      </c>
      <c r="U150" s="34" t="e">
        <f t="shared" si="206"/>
        <v>#VALUE!</v>
      </c>
      <c r="V150" s="34" t="e">
        <f t="shared" si="206"/>
        <v>#VALUE!</v>
      </c>
      <c r="W150" s="35" t="e">
        <f t="shared" si="206"/>
        <v>#VALUE!</v>
      </c>
      <c r="X150" s="35" t="e">
        <f t="shared" si="206"/>
        <v>#VALUE!</v>
      </c>
      <c r="Y150" t="e">
        <f>NA()</f>
        <v>#N/A</v>
      </c>
      <c r="Z150" s="30">
        <f t="shared" si="66"/>
        <v>30.077631478747396</v>
      </c>
      <c r="AA150" s="30">
        <f t="shared" si="67"/>
        <v>54.557224131879344</v>
      </c>
      <c r="AD150"/>
      <c r="AE150" s="3">
        <v>65</v>
      </c>
      <c r="AG150" s="3">
        <f t="shared" si="68"/>
        <v>45.368612862812959</v>
      </c>
      <c r="AH150" s="29">
        <f t="shared" ref="AH150:AH156" si="220">AH78*AH$12</f>
        <v>70.415449137592375</v>
      </c>
      <c r="AI150" s="29">
        <f t="shared" si="212"/>
        <v>69.085332130429563</v>
      </c>
      <c r="AJ150" s="29">
        <f t="shared" si="212"/>
        <v>73.511699396242804</v>
      </c>
      <c r="AK150" s="29">
        <f t="shared" si="212"/>
        <v>70.03548074537548</v>
      </c>
      <c r="AL150" s="29">
        <f t="shared" si="212"/>
        <v>26.25941266320995</v>
      </c>
      <c r="AM150" s="30" t="e">
        <f t="shared" si="70"/>
        <v>#VALUE!</v>
      </c>
      <c r="AN150" s="29">
        <f t="shared" ref="AN150:AS150" si="221">AN78*AN$12</f>
        <v>24.292538782296507</v>
      </c>
      <c r="AO150" s="31">
        <f t="shared" si="221"/>
        <v>16.504941451265601</v>
      </c>
      <c r="AP150" s="31">
        <f t="shared" si="221"/>
        <v>3.3009882902531205</v>
      </c>
      <c r="AQ150" s="32">
        <f t="shared" si="221"/>
        <v>60.295905254978479</v>
      </c>
      <c r="AR150" s="32">
        <f t="shared" si="221"/>
        <v>31.85080077741042</v>
      </c>
      <c r="AS150" s="32">
        <f t="shared" si="221"/>
        <v>66.05851323370554</v>
      </c>
      <c r="AT150" s="33" t="e">
        <f t="shared" si="208"/>
        <v>#VALUE!</v>
      </c>
      <c r="AU150" s="33" t="e">
        <f t="shared" si="208"/>
        <v>#VALUE!</v>
      </c>
      <c r="AV150" s="34" t="e">
        <f t="shared" si="209"/>
        <v>#VALUE!</v>
      </c>
      <c r="AW150" s="34" t="e">
        <f t="shared" si="209"/>
        <v>#VALUE!</v>
      </c>
      <c r="AX150" s="35" t="e">
        <f t="shared" si="209"/>
        <v>#VALUE!</v>
      </c>
      <c r="AY150" s="35" t="e">
        <f t="shared" si="209"/>
        <v>#VALUE!</v>
      </c>
      <c r="AZ150" t="e">
        <f>NA()</f>
        <v>#N/A</v>
      </c>
      <c r="BA150" s="30">
        <f t="shared" si="72"/>
        <v>28.250173654362804</v>
      </c>
      <c r="BB150" s="30">
        <f t="shared" si="73"/>
        <v>50.951752659782386</v>
      </c>
    </row>
    <row r="151" spans="1:54" x14ac:dyDescent="0.3">
      <c r="D151" s="3">
        <v>66</v>
      </c>
      <c r="F151" s="3">
        <v>65</v>
      </c>
      <c r="G151" s="29">
        <f t="shared" si="218"/>
        <v>84.014010916715421</v>
      </c>
      <c r="H151" s="29">
        <f t="shared" si="210"/>
        <v>86.743398671778522</v>
      </c>
      <c r="I151" s="29">
        <f t="shared" si="210"/>
        <v>95.082632167401385</v>
      </c>
      <c r="J151" s="29">
        <f t="shared" si="210"/>
        <v>87.208948533206652</v>
      </c>
      <c r="K151" s="29">
        <f t="shared" si="210"/>
        <v>29.895542850354705</v>
      </c>
      <c r="L151" s="30" t="e">
        <f t="shared" ref="L151:L156" si="222">Z151+L235*(AA151-Z151)</f>
        <v>#VALUE!</v>
      </c>
      <c r="M151" s="29">
        <f t="shared" ref="M151:R151" si="223">M79*M$12</f>
        <v>32.164923154334957</v>
      </c>
      <c r="N151" s="31">
        <f t="shared" si="223"/>
        <v>21.982600815288098</v>
      </c>
      <c r="O151" s="31">
        <f t="shared" si="223"/>
        <v>4.3965201630576196</v>
      </c>
      <c r="P151" s="32">
        <f t="shared" si="223"/>
        <v>72.730802746395568</v>
      </c>
      <c r="Q151" s="32">
        <f t="shared" si="223"/>
        <v>36.969885147224787</v>
      </c>
      <c r="R151" s="32">
        <f t="shared" si="223"/>
        <v>70.189280786642499</v>
      </c>
      <c r="S151" s="33" t="e">
        <f t="shared" si="205"/>
        <v>#VALUE!</v>
      </c>
      <c r="T151" s="33" t="e">
        <f t="shared" si="205"/>
        <v>#VALUE!</v>
      </c>
      <c r="U151" s="34" t="e">
        <f t="shared" si="206"/>
        <v>#VALUE!</v>
      </c>
      <c r="V151" s="34" t="e">
        <f t="shared" si="206"/>
        <v>#VALUE!</v>
      </c>
      <c r="W151" s="35" t="e">
        <f t="shared" si="206"/>
        <v>#VALUE!</v>
      </c>
      <c r="X151" s="35" t="e">
        <f t="shared" si="206"/>
        <v>#VALUE!</v>
      </c>
      <c r="Y151" t="e">
        <f>NA()</f>
        <v>#N/A</v>
      </c>
      <c r="Z151" s="30">
        <f t="shared" ref="Z151:Z156" si="224">Z79*Z$12</f>
        <v>30.11935827285151</v>
      </c>
      <c r="AA151" s="30">
        <f t="shared" ref="AA151:AA156" si="225">AA79*($AM$166/0.778237)</f>
        <v>54.671904445176246</v>
      </c>
      <c r="AD151"/>
      <c r="AE151" s="3">
        <v>66</v>
      </c>
      <c r="AG151" s="3">
        <f t="shared" ref="AG151:AG156" si="226">AE79</f>
        <v>45.566505316005475</v>
      </c>
      <c r="AH151" s="29">
        <f t="shared" si="220"/>
        <v>70.640376426796266</v>
      </c>
      <c r="AI151" s="29">
        <f t="shared" si="212"/>
        <v>69.307729323094279</v>
      </c>
      <c r="AJ151" s="29">
        <f t="shared" si="212"/>
        <v>73.809087535275239</v>
      </c>
      <c r="AK151" s="29">
        <f t="shared" si="212"/>
        <v>70.254195935796872</v>
      </c>
      <c r="AL151" s="29">
        <f t="shared" si="212"/>
        <v>26.323073521707787</v>
      </c>
      <c r="AM151" s="30" t="e">
        <f t="shared" ref="AM151:AM156" si="227">BA151+AM235*(BB151-BA151)</f>
        <v>#VALUE!</v>
      </c>
      <c r="AN151" s="29">
        <f t="shared" ref="AN151:AS151" si="228">AN79*AN$12</f>
        <v>24.390423696152066</v>
      </c>
      <c r="AO151" s="31">
        <f t="shared" si="228"/>
        <v>16.569850702685656</v>
      </c>
      <c r="AP151" s="31">
        <f t="shared" si="228"/>
        <v>3.3139701405371311</v>
      </c>
      <c r="AQ151" s="32">
        <f t="shared" si="228"/>
        <v>60.457265762620807</v>
      </c>
      <c r="AR151" s="32">
        <f t="shared" si="228"/>
        <v>31.925073016515697</v>
      </c>
      <c r="AS151" s="32">
        <f t="shared" si="228"/>
        <v>66.140454757191108</v>
      </c>
      <c r="AT151" s="33" t="e">
        <f t="shared" si="208"/>
        <v>#VALUE!</v>
      </c>
      <c r="AU151" s="33" t="e">
        <f t="shared" si="208"/>
        <v>#VALUE!</v>
      </c>
      <c r="AV151" s="34" t="e">
        <f t="shared" si="209"/>
        <v>#VALUE!</v>
      </c>
      <c r="AW151" s="34" t="e">
        <f t="shared" si="209"/>
        <v>#VALUE!</v>
      </c>
      <c r="AX151" s="35" t="e">
        <f t="shared" si="209"/>
        <v>#VALUE!</v>
      </c>
      <c r="AY151" s="35" t="e">
        <f t="shared" si="209"/>
        <v>#VALUE!</v>
      </c>
      <c r="AZ151" t="e">
        <f>NA()</f>
        <v>#N/A</v>
      </c>
      <c r="BA151" s="30">
        <f t="shared" ref="BA151:BA156" si="229">BA79*BA$12</f>
        <v>28.286466792975833</v>
      </c>
      <c r="BB151" s="30">
        <f t="shared" ref="BB151:BB156" si="230">BB79*($AM$166/0.778237)</f>
        <v>51.010188548671053</v>
      </c>
    </row>
    <row r="152" spans="1:54" x14ac:dyDescent="0.3">
      <c r="D152" s="3">
        <v>67</v>
      </c>
      <c r="F152" s="3">
        <v>66</v>
      </c>
      <c r="G152" s="29">
        <f t="shared" si="218"/>
        <v>84.36954003640767</v>
      </c>
      <c r="H152" s="29">
        <f t="shared" si="210"/>
        <v>87.433107574062475</v>
      </c>
      <c r="I152" s="29">
        <f t="shared" si="210"/>
        <v>95.816597490190404</v>
      </c>
      <c r="J152" s="29">
        <f t="shared" si="210"/>
        <v>87.870593151166062</v>
      </c>
      <c r="K152" s="29">
        <f t="shared" si="210"/>
        <v>29.983336593107072</v>
      </c>
      <c r="L152" s="30" t="e">
        <f t="shared" si="222"/>
        <v>#VALUE!</v>
      </c>
      <c r="M152" s="29">
        <f t="shared" ref="M152:R152" si="231">M80*M$12</f>
        <v>32.474317204461656</v>
      </c>
      <c r="N152" s="31">
        <f t="shared" si="231"/>
        <v>22.212347723281344</v>
      </c>
      <c r="O152" s="31">
        <f t="shared" si="231"/>
        <v>4.4424695446562694</v>
      </c>
      <c r="P152" s="32">
        <f t="shared" si="231"/>
        <v>73.200669463241638</v>
      </c>
      <c r="Q152" s="32">
        <f t="shared" si="231"/>
        <v>37.135926696169605</v>
      </c>
      <c r="R152" s="32">
        <f t="shared" si="231"/>
        <v>70.271328319020967</v>
      </c>
      <c r="S152" s="33" t="e">
        <f t="shared" si="205"/>
        <v>#VALUE!</v>
      </c>
      <c r="T152" s="33" t="e">
        <f t="shared" si="205"/>
        <v>#VALUE!</v>
      </c>
      <c r="U152" s="34" t="e">
        <f t="shared" si="206"/>
        <v>#VALUE!</v>
      </c>
      <c r="V152" s="34" t="e">
        <f t="shared" si="206"/>
        <v>#VALUE!</v>
      </c>
      <c r="W152" s="35" t="e">
        <f t="shared" si="206"/>
        <v>#VALUE!</v>
      </c>
      <c r="X152" s="35" t="e">
        <f t="shared" si="206"/>
        <v>#VALUE!</v>
      </c>
      <c r="Y152" t="e">
        <f>NA()</f>
        <v>#N/A</v>
      </c>
      <c r="Z152" s="30">
        <f t="shared" si="224"/>
        <v>30.157911197585545</v>
      </c>
      <c r="AA152" s="30">
        <f t="shared" si="225"/>
        <v>54.781024464691171</v>
      </c>
      <c r="AD152"/>
      <c r="AE152" s="3">
        <v>67</v>
      </c>
      <c r="AG152" s="3">
        <f t="shared" si="226"/>
        <v>45.748854550169469</v>
      </c>
      <c r="AH152" s="29">
        <f t="shared" si="220"/>
        <v>70.845580617567521</v>
      </c>
      <c r="AI152" s="29">
        <f t="shared" si="212"/>
        <v>69.511771946469821</v>
      </c>
      <c r="AJ152" s="29">
        <f t="shared" si="212"/>
        <v>74.081514353266186</v>
      </c>
      <c r="AK152" s="29">
        <f t="shared" si="212"/>
        <v>70.454812314596722</v>
      </c>
      <c r="AL152" s="29">
        <f t="shared" si="212"/>
        <v>26.381062355237589</v>
      </c>
      <c r="AM152" s="30" t="e">
        <f t="shared" si="227"/>
        <v>#VALUE!</v>
      </c>
      <c r="AN152" s="29">
        <f t="shared" ref="AN152:AS152" si="232">AN80*AN$12</f>
        <v>24.48027157597112</v>
      </c>
      <c r="AO152" s="31">
        <f t="shared" si="232"/>
        <v>16.629482483488733</v>
      </c>
      <c r="AP152" s="31">
        <f t="shared" si="232"/>
        <v>3.3258964966977471</v>
      </c>
      <c r="AQ152" s="32">
        <f t="shared" si="232"/>
        <v>60.605202478056469</v>
      </c>
      <c r="AR152" s="32">
        <f t="shared" si="232"/>
        <v>31.99300633575503</v>
      </c>
      <c r="AS152" s="32">
        <f t="shared" si="232"/>
        <v>66.21483985793644</v>
      </c>
      <c r="AT152" s="33" t="e">
        <f t="shared" si="208"/>
        <v>#VALUE!</v>
      </c>
      <c r="AU152" s="33" t="e">
        <f t="shared" si="208"/>
        <v>#VALUE!</v>
      </c>
      <c r="AV152" s="34" t="e">
        <f t="shared" si="209"/>
        <v>#VALUE!</v>
      </c>
      <c r="AW152" s="34" t="e">
        <f t="shared" si="209"/>
        <v>#VALUE!</v>
      </c>
      <c r="AX152" s="35" t="e">
        <f t="shared" si="209"/>
        <v>#VALUE!</v>
      </c>
      <c r="AY152" s="35" t="e">
        <f t="shared" si="209"/>
        <v>#VALUE!</v>
      </c>
      <c r="AZ152" t="e">
        <f>NA()</f>
        <v>#N/A</v>
      </c>
      <c r="BA152" s="30">
        <f t="shared" si="229"/>
        <v>28.319431372763319</v>
      </c>
      <c r="BB152" s="30">
        <f t="shared" si="230"/>
        <v>51.063528234173326</v>
      </c>
    </row>
    <row r="153" spans="1:54" x14ac:dyDescent="0.3">
      <c r="D153" s="3">
        <v>68</v>
      </c>
      <c r="F153" s="3">
        <v>67</v>
      </c>
      <c r="G153" s="29">
        <f t="shared" si="218"/>
        <v>84.703789269148828</v>
      </c>
      <c r="H153" s="29">
        <f t="shared" si="210"/>
        <v>88.105381633192067</v>
      </c>
      <c r="I153" s="29">
        <f t="shared" si="210"/>
        <v>96.522213034864762</v>
      </c>
      <c r="J153" s="29">
        <f t="shared" si="210"/>
        <v>88.514726322059758</v>
      </c>
      <c r="K153" s="29">
        <f t="shared" si="210"/>
        <v>30.065393640941775</v>
      </c>
      <c r="L153" s="30" t="e">
        <f t="shared" si="222"/>
        <v>#VALUE!</v>
      </c>
      <c r="M153" s="29">
        <f t="shared" ref="M153:R153" si="233">M81*M$12</f>
        <v>32.775832045189404</v>
      </c>
      <c r="N153" s="31">
        <f t="shared" si="233"/>
        <v>22.437689933711241</v>
      </c>
      <c r="O153" s="31">
        <f t="shared" si="233"/>
        <v>4.4875379867422485</v>
      </c>
      <c r="P153" s="32">
        <f t="shared" si="233"/>
        <v>73.657453099402858</v>
      </c>
      <c r="Q153" s="32">
        <f t="shared" si="233"/>
        <v>37.295139452421914</v>
      </c>
      <c r="R153" s="32">
        <f t="shared" si="233"/>
        <v>70.34690666681611</v>
      </c>
      <c r="S153" s="33" t="e">
        <f t="shared" si="205"/>
        <v>#VALUE!</v>
      </c>
      <c r="T153" s="33" t="e">
        <f t="shared" si="205"/>
        <v>#VALUE!</v>
      </c>
      <c r="U153" s="34" t="e">
        <f t="shared" si="206"/>
        <v>#VALUE!</v>
      </c>
      <c r="V153" s="34" t="e">
        <f t="shared" si="206"/>
        <v>#VALUE!</v>
      </c>
      <c r="W153" s="35" t="e">
        <f t="shared" si="206"/>
        <v>#VALUE!</v>
      </c>
      <c r="X153" s="35" t="e">
        <f t="shared" si="206"/>
        <v>#VALUE!</v>
      </c>
      <c r="Y153" t="e">
        <f>NA()</f>
        <v>#N/A</v>
      </c>
      <c r="Z153" s="30">
        <f t="shared" si="224"/>
        <v>30.19352922164197</v>
      </c>
      <c r="AA153" s="30">
        <f t="shared" si="225"/>
        <v>54.884853782179242</v>
      </c>
      <c r="AD153"/>
      <c r="AE153" s="3">
        <v>68</v>
      </c>
      <c r="AG153" s="3">
        <f t="shared" si="226"/>
        <v>45.916881388301817</v>
      </c>
      <c r="AH153" s="29">
        <f t="shared" si="220"/>
        <v>71.032932769336455</v>
      </c>
      <c r="AI153" s="29">
        <f t="shared" si="212"/>
        <v>69.699037326252039</v>
      </c>
      <c r="AJ153" s="29">
        <f t="shared" si="212"/>
        <v>74.331184528277873</v>
      </c>
      <c r="AK153" s="29">
        <f t="shared" si="212"/>
        <v>70.638892498022344</v>
      </c>
      <c r="AL153" s="29">
        <f t="shared" si="212"/>
        <v>26.433931229695272</v>
      </c>
      <c r="AM153" s="30" t="e">
        <f t="shared" si="227"/>
        <v>#VALUE!</v>
      </c>
      <c r="AN153" s="29">
        <f t="shared" ref="AN153:AS153" si="234">AN81*AN$12</f>
        <v>24.562766338340122</v>
      </c>
      <c r="AO153" s="31">
        <f t="shared" si="234"/>
        <v>16.684278336773943</v>
      </c>
      <c r="AP153" s="31">
        <f t="shared" si="234"/>
        <v>3.3368556673547891</v>
      </c>
      <c r="AQ153" s="32">
        <f t="shared" si="234"/>
        <v>60.740885484454871</v>
      </c>
      <c r="AR153" s="32">
        <f t="shared" si="234"/>
        <v>32.055177437868977</v>
      </c>
      <c r="AS153" s="32">
        <f t="shared" si="234"/>
        <v>66.282443935147938</v>
      </c>
      <c r="AT153" s="33" t="e">
        <f t="shared" si="208"/>
        <v>#VALUE!</v>
      </c>
      <c r="AU153" s="33" t="e">
        <f t="shared" si="208"/>
        <v>#VALUE!</v>
      </c>
      <c r="AV153" s="34" t="e">
        <f t="shared" si="209"/>
        <v>#VALUE!</v>
      </c>
      <c r="AW153" s="34" t="e">
        <f t="shared" si="209"/>
        <v>#VALUE!</v>
      </c>
      <c r="AX153" s="35" t="e">
        <f t="shared" si="209"/>
        <v>#VALUE!</v>
      </c>
      <c r="AY153" s="35" t="e">
        <f t="shared" si="209"/>
        <v>#VALUE!</v>
      </c>
      <c r="AZ153" t="e">
        <f>NA()</f>
        <v>#N/A</v>
      </c>
      <c r="BA153" s="30">
        <f t="shared" si="229"/>
        <v>28.34940620553466</v>
      </c>
      <c r="BB153" s="30">
        <f t="shared" si="230"/>
        <v>51.11225230915619</v>
      </c>
    </row>
    <row r="154" spans="1:54" x14ac:dyDescent="0.3">
      <c r="D154" s="3">
        <v>69</v>
      </c>
      <c r="F154" s="3">
        <v>68</v>
      </c>
      <c r="G154" s="29">
        <f t="shared" si="218"/>
        <v>85.017968698281152</v>
      </c>
      <c r="H154" s="29">
        <f t="shared" si="210"/>
        <v>88.760605842109143</v>
      </c>
      <c r="I154" s="29">
        <f t="shared" si="210"/>
        <v>97.20041834183634</v>
      </c>
      <c r="J154" s="29">
        <f t="shared" si="210"/>
        <v>89.141759336903178</v>
      </c>
      <c r="K154" s="29">
        <f t="shared" si="210"/>
        <v>30.142077772924871</v>
      </c>
      <c r="L154" s="30" t="e">
        <f t="shared" si="222"/>
        <v>#VALUE!</v>
      </c>
      <c r="M154" s="29">
        <f t="shared" ref="M154:R154" si="235">M82*M$12</f>
        <v>33.069620638077168</v>
      </c>
      <c r="N154" s="31">
        <f t="shared" si="235"/>
        <v>22.65868720253798</v>
      </c>
      <c r="O154" s="31">
        <f t="shared" si="235"/>
        <v>4.5317374405075963</v>
      </c>
      <c r="P154" s="32">
        <f t="shared" si="235"/>
        <v>74.10149595444517</v>
      </c>
      <c r="Q154" s="32">
        <f t="shared" si="235"/>
        <v>37.44779180344225</v>
      </c>
      <c r="R154" s="32">
        <f t="shared" si="235"/>
        <v>70.416521617136269</v>
      </c>
      <c r="S154" s="33" t="e">
        <f t="shared" si="205"/>
        <v>#VALUE!</v>
      </c>
      <c r="T154" s="33" t="e">
        <f t="shared" si="205"/>
        <v>#VALUE!</v>
      </c>
      <c r="U154" s="34" t="e">
        <f t="shared" si="206"/>
        <v>#VALUE!</v>
      </c>
      <c r="V154" s="34" t="e">
        <f t="shared" si="206"/>
        <v>#VALUE!</v>
      </c>
      <c r="W154" s="35" t="e">
        <f t="shared" si="206"/>
        <v>#VALUE!</v>
      </c>
      <c r="X154" s="35" t="e">
        <f t="shared" si="206"/>
        <v>#VALUE!</v>
      </c>
      <c r="Y154" t="e">
        <f>NA()</f>
        <v>#N/A</v>
      </c>
      <c r="Z154" s="30">
        <f t="shared" si="224"/>
        <v>30.226433684937327</v>
      </c>
      <c r="AA154" s="30">
        <f t="shared" si="225"/>
        <v>54.983648918195193</v>
      </c>
      <c r="AD154"/>
      <c r="AE154" s="3">
        <v>69</v>
      </c>
      <c r="AG154" s="3">
        <f t="shared" si="226"/>
        <v>46.071710765360585</v>
      </c>
      <c r="AH154" s="29">
        <f t="shared" si="220"/>
        <v>71.204105916813191</v>
      </c>
      <c r="AI154" s="29">
        <f t="shared" si="212"/>
        <v>69.870958023395247</v>
      </c>
      <c r="AJ154" s="29">
        <f t="shared" si="212"/>
        <v>74.560092345743172</v>
      </c>
      <c r="AK154" s="29">
        <f t="shared" si="212"/>
        <v>70.807854607565829</v>
      </c>
      <c r="AL154" s="29">
        <f t="shared" si="212"/>
        <v>26.482171629872127</v>
      </c>
      <c r="AM154" s="30" t="e">
        <f t="shared" si="227"/>
        <v>#VALUE!</v>
      </c>
      <c r="AN154" s="29">
        <f t="shared" ref="AN154:AS154" si="236">AN82*AN$12</f>
        <v>24.638530244655843</v>
      </c>
      <c r="AO154" s="31">
        <f t="shared" si="236"/>
        <v>16.734641055594654</v>
      </c>
      <c r="AP154" s="31">
        <f t="shared" si="236"/>
        <v>3.3469282111189305</v>
      </c>
      <c r="AQ154" s="32">
        <f t="shared" si="236"/>
        <v>60.865374940238311</v>
      </c>
      <c r="AR154" s="32">
        <f t="shared" si="236"/>
        <v>32.112105271721582</v>
      </c>
      <c r="AS154" s="32">
        <f t="shared" si="236"/>
        <v>66.343951138652102</v>
      </c>
      <c r="AT154" s="33" t="e">
        <f t="shared" si="208"/>
        <v>#VALUE!</v>
      </c>
      <c r="AU154" s="33" t="e">
        <f t="shared" si="208"/>
        <v>#VALUE!</v>
      </c>
      <c r="AV154" s="34" t="e">
        <f t="shared" si="209"/>
        <v>#VALUE!</v>
      </c>
      <c r="AW154" s="34" t="e">
        <f t="shared" si="209"/>
        <v>#VALUE!</v>
      </c>
      <c r="AX154" s="35" t="e">
        <f t="shared" si="209"/>
        <v>#VALUE!</v>
      </c>
      <c r="AY154" s="35" t="e">
        <f t="shared" si="209"/>
        <v>#VALUE!</v>
      </c>
      <c r="AZ154" t="e">
        <f>NA()</f>
        <v>#N/A</v>
      </c>
      <c r="BA154" s="30">
        <f t="shared" si="229"/>
        <v>28.376690630315188</v>
      </c>
      <c r="BB154" s="30">
        <f t="shared" si="230"/>
        <v>51.156790624839317</v>
      </c>
    </row>
    <row r="155" spans="1:54" x14ac:dyDescent="0.3">
      <c r="D155" s="3">
        <v>70</v>
      </c>
      <c r="F155" s="3">
        <v>69</v>
      </c>
      <c r="G155" s="29">
        <f t="shared" si="218"/>
        <v>85.313227480150431</v>
      </c>
      <c r="H155" s="29">
        <f t="shared" si="210"/>
        <v>89.399160331591631</v>
      </c>
      <c r="I155" s="29">
        <f t="shared" si="210"/>
        <v>97.852135944989442</v>
      </c>
      <c r="J155" s="29">
        <f t="shared" si="210"/>
        <v>89.752097312360164</v>
      </c>
      <c r="K155" s="29">
        <f t="shared" si="210"/>
        <v>30.21373115860515</v>
      </c>
      <c r="L155" s="30" t="e">
        <f t="shared" si="222"/>
        <v>#VALUE!</v>
      </c>
      <c r="M155" s="29">
        <f t="shared" ref="M155:R155" si="237">M83*M$12</f>
        <v>33.355836304447024</v>
      </c>
      <c r="N155" s="31">
        <f t="shared" si="237"/>
        <v>22.875399942551628</v>
      </c>
      <c r="O155" s="31">
        <f t="shared" si="237"/>
        <v>4.5750799885103257</v>
      </c>
      <c r="P155" s="32">
        <f t="shared" si="237"/>
        <v>74.533132844409664</v>
      </c>
      <c r="Q155" s="32">
        <f t="shared" si="237"/>
        <v>37.594142694619286</v>
      </c>
      <c r="R155" s="32">
        <f t="shared" si="237"/>
        <v>70.48064007070532</v>
      </c>
      <c r="S155" s="33" t="e">
        <f t="shared" si="205"/>
        <v>#VALUE!</v>
      </c>
      <c r="T155" s="33" t="e">
        <f t="shared" si="205"/>
        <v>#VALUE!</v>
      </c>
      <c r="U155" s="34" t="e">
        <f t="shared" si="206"/>
        <v>#VALUE!</v>
      </c>
      <c r="V155" s="34" t="e">
        <f t="shared" si="206"/>
        <v>#VALUE!</v>
      </c>
      <c r="W155" s="35" t="e">
        <f t="shared" si="206"/>
        <v>#VALUE!</v>
      </c>
      <c r="X155" s="35" t="e">
        <f t="shared" si="206"/>
        <v>#VALUE!</v>
      </c>
      <c r="Y155" t="e">
        <f>NA()</f>
        <v>#N/A</v>
      </c>
      <c r="Z155" s="30">
        <f t="shared" si="224"/>
        <v>30.256829544538121</v>
      </c>
      <c r="AA155" s="30">
        <f t="shared" si="225"/>
        <v>55.077653955852618</v>
      </c>
      <c r="AD155"/>
      <c r="AE155" s="3">
        <v>70</v>
      </c>
      <c r="AG155" s="3">
        <f t="shared" si="226"/>
        <v>46.214379259672945</v>
      </c>
      <c r="AH155" s="29">
        <f t="shared" si="220"/>
        <v>71.360598856385721</v>
      </c>
      <c r="AI155" s="29">
        <f t="shared" si="212"/>
        <v>70.028836438424676</v>
      </c>
      <c r="AJ155" s="29">
        <f t="shared" si="212"/>
        <v>74.770043902210901</v>
      </c>
      <c r="AK155" s="29">
        <f t="shared" si="212"/>
        <v>70.96298700308401</v>
      </c>
      <c r="AL155" s="29">
        <f t="shared" si="212"/>
        <v>26.526222067150318</v>
      </c>
      <c r="AM155" s="30" t="e">
        <f t="shared" si="227"/>
        <v>#VALUE!</v>
      </c>
      <c r="AN155" s="29">
        <f t="shared" ref="AN155:AS155" si="238">AN83*AN$12</f>
        <v>24.708129935797572</v>
      </c>
      <c r="AO155" s="31">
        <f t="shared" si="238"/>
        <v>16.780938337105187</v>
      </c>
      <c r="AP155" s="31">
        <f t="shared" si="238"/>
        <v>3.3561876674210378</v>
      </c>
      <c r="AQ155" s="32">
        <f t="shared" si="238"/>
        <v>60.979632554338814</v>
      </c>
      <c r="AR155" s="32">
        <f t="shared" si="238"/>
        <v>32.164257572100993</v>
      </c>
      <c r="AS155" s="32">
        <f t="shared" si="238"/>
        <v>66.399966777672219</v>
      </c>
      <c r="AT155" s="33" t="e">
        <f t="shared" si="208"/>
        <v>#VALUE!</v>
      </c>
      <c r="AU155" s="33" t="e">
        <f t="shared" si="208"/>
        <v>#VALUE!</v>
      </c>
      <c r="AV155" s="34" t="e">
        <f t="shared" si="209"/>
        <v>#VALUE!</v>
      </c>
      <c r="AW155" s="34" t="e">
        <f t="shared" si="209"/>
        <v>#VALUE!</v>
      </c>
      <c r="AX155" s="35" t="e">
        <f t="shared" si="209"/>
        <v>#VALUE!</v>
      </c>
      <c r="AY155" s="35" t="e">
        <f t="shared" si="209"/>
        <v>#VALUE!</v>
      </c>
      <c r="AZ155" t="e">
        <f>NA()</f>
        <v>#N/A</v>
      </c>
      <c r="BA155" s="30">
        <f t="shared" si="229"/>
        <v>28.401549824624045</v>
      </c>
      <c r="BB155" s="30">
        <f t="shared" si="230"/>
        <v>51.197528434717313</v>
      </c>
    </row>
    <row r="156" spans="1:54" x14ac:dyDescent="0.3">
      <c r="D156" s="3">
        <v>71</v>
      </c>
      <c r="F156" s="3">
        <v>70</v>
      </c>
      <c r="G156" s="29">
        <f t="shared" si="218"/>
        <v>85.590655896333203</v>
      </c>
      <c r="H156" s="29">
        <f t="shared" si="210"/>
        <v>90.021420151605611</v>
      </c>
      <c r="I156" s="29">
        <f t="shared" si="210"/>
        <v>98.478270211166787</v>
      </c>
      <c r="J156" s="29">
        <f t="shared" si="210"/>
        <v>90.346139013709305</v>
      </c>
      <c r="K156" s="29">
        <f t="shared" si="210"/>
        <v>30.280675445183149</v>
      </c>
      <c r="L156" s="30" t="e">
        <f t="shared" si="222"/>
        <v>#VALUE!</v>
      </c>
      <c r="M156" s="29">
        <f t="shared" ref="M156:R156" si="239">M84*M$12</f>
        <v>33.634632421376168</v>
      </c>
      <c r="N156" s="31">
        <f t="shared" si="239"/>
        <v>23.087889104150364</v>
      </c>
      <c r="O156" s="31">
        <f t="shared" si="239"/>
        <v>4.6175778208300731</v>
      </c>
      <c r="P156" s="32">
        <f t="shared" si="239"/>
        <v>74.952691156243588</v>
      </c>
      <c r="Q156" s="32">
        <f t="shared" si="239"/>
        <v>37.734441857994661</v>
      </c>
      <c r="R156" s="32">
        <f t="shared" si="239"/>
        <v>70.539692929876608</v>
      </c>
      <c r="S156" s="33" t="e">
        <f t="shared" si="205"/>
        <v>#VALUE!</v>
      </c>
      <c r="T156" s="33" t="e">
        <f t="shared" si="205"/>
        <v>#VALUE!</v>
      </c>
      <c r="U156" s="34" t="e">
        <f t="shared" si="206"/>
        <v>#VALUE!</v>
      </c>
      <c r="V156" s="34" t="e">
        <f t="shared" si="206"/>
        <v>#VALUE!</v>
      </c>
      <c r="W156" s="35" t="e">
        <f t="shared" si="206"/>
        <v>#VALUE!</v>
      </c>
      <c r="X156" s="35" t="e">
        <f t="shared" si="206"/>
        <v>#VALUE!</v>
      </c>
      <c r="Y156" t="e">
        <f>NA()</f>
        <v>#N/A</v>
      </c>
      <c r="Z156" s="30">
        <f t="shared" si="224"/>
        <v>30.284906540855498</v>
      </c>
      <c r="AA156" s="30">
        <f t="shared" si="225"/>
        <v>55.167101143855334</v>
      </c>
      <c r="AD156"/>
      <c r="AE156" s="3">
        <v>71</v>
      </c>
      <c r="AG156" s="3">
        <f t="shared" si="226"/>
        <v>46.34584203279789</v>
      </c>
      <c r="AH156" s="29">
        <f t="shared" si="220"/>
        <v>71.503756711726126</v>
      </c>
      <c r="AI156" s="29">
        <f t="shared" si="212"/>
        <v>70.173857763391496</v>
      </c>
      <c r="AJ156" s="29">
        <f t="shared" si="212"/>
        <v>74.9626767021023</v>
      </c>
      <c r="AK156" s="29">
        <f t="shared" si="212"/>
        <v>71.105461327130001</v>
      </c>
      <c r="AL156" s="29">
        <f t="shared" si="212"/>
        <v>26.566474604365911</v>
      </c>
      <c r="AM156" s="30" t="e">
        <f t="shared" si="227"/>
        <v>#VALUE!</v>
      </c>
      <c r="AN156" s="29">
        <f t="shared" ref="AN156:AS156" si="240">AN84*AN$12</f>
        <v>24.772081815345224</v>
      </c>
      <c r="AO156" s="31">
        <f t="shared" si="240"/>
        <v>16.823506058760337</v>
      </c>
      <c r="AP156" s="31">
        <f t="shared" si="240"/>
        <v>3.3647012117520676</v>
      </c>
      <c r="AQ156" s="32">
        <f t="shared" si="240"/>
        <v>61.084531704809095</v>
      </c>
      <c r="AR156" s="32">
        <f t="shared" si="240"/>
        <v>32.212056556291145</v>
      </c>
      <c r="AS156" s="32">
        <f t="shared" si="240"/>
        <v>66.451027810903582</v>
      </c>
      <c r="AT156" s="33" t="e">
        <f t="shared" si="208"/>
        <v>#VALUE!</v>
      </c>
      <c r="AU156" s="33" t="e">
        <f t="shared" si="208"/>
        <v>#VALUE!</v>
      </c>
      <c r="AV156" s="34" t="e">
        <f t="shared" si="209"/>
        <v>#VALUE!</v>
      </c>
      <c r="AW156" s="34" t="e">
        <f t="shared" si="209"/>
        <v>#VALUE!</v>
      </c>
      <c r="AX156" s="35" t="e">
        <f t="shared" si="209"/>
        <v>#VALUE!</v>
      </c>
      <c r="AY156" s="35" t="e">
        <f t="shared" si="209"/>
        <v>#VALUE!</v>
      </c>
      <c r="AZ156" t="e">
        <f>NA()</f>
        <v>#N/A</v>
      </c>
      <c r="BA156" s="30">
        <f t="shared" si="229"/>
        <v>28.424219302691544</v>
      </c>
      <c r="BB156" s="30">
        <f t="shared" si="230"/>
        <v>51.234811685036327</v>
      </c>
    </row>
    <row r="157" spans="1:54" x14ac:dyDescent="0.3">
      <c r="B157" s="68" t="s">
        <v>179</v>
      </c>
      <c r="AD157"/>
    </row>
    <row r="158" spans="1:54" x14ac:dyDescent="0.3">
      <c r="A158" t="s">
        <v>39</v>
      </c>
      <c r="B158" s="11">
        <f>Settings!J6</f>
        <v>89.5</v>
      </c>
      <c r="D158" s="68" t="s">
        <v>181</v>
      </c>
      <c r="F158" s="3" t="s">
        <v>33</v>
      </c>
      <c r="G158" s="29"/>
      <c r="H158" s="29"/>
      <c r="I158" s="29"/>
      <c r="J158" s="29"/>
      <c r="K158" s="29"/>
      <c r="L158" s="30"/>
      <c r="M158" s="28">
        <f>2*(1-EXP(-0.104*(B158-70)))</f>
        <v>1.7368030899259321</v>
      </c>
      <c r="N158" s="31"/>
      <c r="O158" s="31"/>
      <c r="P158" s="32">
        <f>4*(1-EXP(-0.025*P11))</f>
        <v>3.3049042261982193</v>
      </c>
      <c r="Q158" s="32">
        <f>10*(1-EXP(-0.013*Q11))</f>
        <v>5.9747577596636408</v>
      </c>
      <c r="R158" s="32">
        <f>12*(1-EXP(-0.0166*R11))</f>
        <v>8.245681979094849</v>
      </c>
      <c r="S158" s="33"/>
      <c r="T158" s="33"/>
      <c r="U158" s="34"/>
      <c r="V158" s="34"/>
      <c r="W158" s="35"/>
      <c r="X158" s="35"/>
      <c r="AB158" t="s">
        <v>39</v>
      </c>
      <c r="AC158" s="11">
        <f>B158</f>
        <v>89.5</v>
      </c>
      <c r="AD158"/>
      <c r="AG158" s="3" t="s">
        <v>33</v>
      </c>
      <c r="AH158" s="29"/>
      <c r="AI158" s="29"/>
      <c r="AJ158" s="29"/>
      <c r="AK158" s="29"/>
      <c r="AL158" s="29"/>
      <c r="AM158" s="30"/>
      <c r="AN158" s="28">
        <f>2*(1-EXP(-0.104*(AC158-70)))</f>
        <v>1.7368030899259321</v>
      </c>
      <c r="AO158" s="31"/>
      <c r="AP158" s="31"/>
      <c r="AQ158" s="32">
        <f>4*(1-EXP(-0.025*AQ11))</f>
        <v>3.3049042261982193</v>
      </c>
      <c r="AR158" s="32">
        <f>10*(1-EXP(-0.013*AR11))</f>
        <v>5.9747577596636408</v>
      </c>
      <c r="AS158" s="32">
        <f>12*(1-EXP(-0.0166*AS11))</f>
        <v>8.245681979094849</v>
      </c>
      <c r="AT158" s="33"/>
      <c r="AU158" s="33"/>
      <c r="AV158" s="34"/>
      <c r="AW158" s="34"/>
      <c r="AX158" s="35"/>
      <c r="AY158" s="35"/>
    </row>
    <row r="159" spans="1:54" x14ac:dyDescent="0.3">
      <c r="A159" t="s">
        <v>22</v>
      </c>
      <c r="B159" s="11">
        <f>Settings!I6</f>
        <v>70</v>
      </c>
      <c r="F159" s="3" t="s">
        <v>34</v>
      </c>
      <c r="G159" s="29"/>
      <c r="H159" s="29"/>
      <c r="I159" s="29"/>
      <c r="J159" s="29"/>
      <c r="K159" s="29"/>
      <c r="L159" s="30"/>
      <c r="M159" s="28">
        <f>1.5*(1-EXP(-0.0201*M11))</f>
        <v>1.1326847808792888</v>
      </c>
      <c r="N159" s="31"/>
      <c r="O159" s="31"/>
      <c r="P159" s="32">
        <f>4*(1-EXP(-0.034*P11))</f>
        <v>3.6297976899586271</v>
      </c>
      <c r="Q159" s="32">
        <f>6*(1-EXP(-0.06*Q11))</f>
        <v>5.9100265390771334</v>
      </c>
      <c r="R159" s="32">
        <f>20*(1-EXP(-0.021*R11))</f>
        <v>15.401490296265523</v>
      </c>
      <c r="S159" s="33"/>
      <c r="T159" s="33"/>
      <c r="U159" s="34"/>
      <c r="V159" s="34"/>
      <c r="W159" s="35"/>
      <c r="X159" s="35"/>
      <c r="AB159" t="s">
        <v>22</v>
      </c>
      <c r="AC159" s="11">
        <f>B159</f>
        <v>70</v>
      </c>
      <c r="AD159"/>
      <c r="AG159" s="3" t="s">
        <v>34</v>
      </c>
      <c r="AH159" s="29"/>
      <c r="AI159" s="29"/>
      <c r="AJ159" s="29"/>
      <c r="AK159" s="29"/>
      <c r="AL159" s="29"/>
      <c r="AM159" s="30"/>
      <c r="AN159" s="28">
        <f>1.5*(1-EXP(-0.0201*AN11))</f>
        <v>1.1326847808792888</v>
      </c>
      <c r="AO159" s="31"/>
      <c r="AP159" s="31"/>
      <c r="AQ159" s="32">
        <f>4*(1-EXP(-0.034*AQ11))</f>
        <v>3.6297976899586271</v>
      </c>
      <c r="AR159" s="32">
        <f>6*(1-EXP(-0.06*AR11))</f>
        <v>5.9100265390771334</v>
      </c>
      <c r="AS159" s="32">
        <f>20*(1-EXP(-0.021*AS11))</f>
        <v>15.401490296265523</v>
      </c>
      <c r="AT159" s="33"/>
      <c r="AU159" s="33"/>
      <c r="AV159" s="34"/>
      <c r="AW159" s="34"/>
      <c r="AX159" s="35"/>
      <c r="AY159" s="35"/>
    </row>
    <row r="160" spans="1:54" x14ac:dyDescent="0.3">
      <c r="A160" t="s">
        <v>48</v>
      </c>
      <c r="B160" s="11">
        <f>Settings!H6</f>
        <v>100</v>
      </c>
      <c r="F160" s="3" t="s">
        <v>32</v>
      </c>
      <c r="G160" s="29">
        <f>IF(B158&gt;84, 0.75+0.75*(1-EXP(-0.23*(B158-84)))^0.5, 0.75-0.75*(1-EXP(0.23*(B158-84)))^0.5)</f>
        <v>1.3854056939632786</v>
      </c>
      <c r="H160" s="29">
        <f>5*(1-EXP(-0.0115*H11))</f>
        <v>2.7645603672032175</v>
      </c>
      <c r="I160" s="29">
        <f>5*(1-EXP(-0.0164*I11))^2.24</f>
        <v>2.1266047052918942</v>
      </c>
      <c r="J160" s="29">
        <f>5*(1-EXP(-0.0164*J11))^2.24</f>
        <v>2.1266047052918942</v>
      </c>
      <c r="K160" s="29">
        <f>5*(1-EXP(-0.0149*K11))^2.48</f>
        <v>1.7022281771982226</v>
      </c>
      <c r="L160" s="30">
        <f>5*(1-EXP(-0.0149*L11))^2.48</f>
        <v>1.7022281771982226</v>
      </c>
      <c r="M160" s="28">
        <f>M158+M159</f>
        <v>2.8694878708052212</v>
      </c>
      <c r="N160" s="31">
        <f>1.5*(1-EXP(-0.0183*N11))</f>
        <v>1.0833608968124051</v>
      </c>
      <c r="O160" s="31">
        <f>1.5*(1-EXP(-0.0183*O11))</f>
        <v>1.0833608968124051</v>
      </c>
      <c r="P160" s="32">
        <f>P158+P159</f>
        <v>6.9347019161568468</v>
      </c>
      <c r="Q160" s="32">
        <f>Q158+Q159</f>
        <v>11.884784298740774</v>
      </c>
      <c r="R160" s="32">
        <f>R158+R159</f>
        <v>23.647172275360372</v>
      </c>
      <c r="S160" s="33">
        <f>B161/10</f>
        <v>7.4999999999999997E-2</v>
      </c>
      <c r="T160" s="33">
        <f>B161/10</f>
        <v>7.4999999999999997E-2</v>
      </c>
      <c r="U160" s="34" t="e">
        <f>($C$5/100*$H$160)+((100-$C$5)/100*$N$160)</f>
        <v>#VALUE!</v>
      </c>
      <c r="V160" s="34" t="e">
        <f>($C$5/100*$H$160)+((100-$C$5)/100*$N$160)</f>
        <v>#VALUE!</v>
      </c>
      <c r="W160" s="35">
        <f>5*(1-EXP(-0.0115*W11))</f>
        <v>2.7645603672032175</v>
      </c>
      <c r="X160" s="35">
        <f>5*(1-EXP(-0.0115*X11))</f>
        <v>2.7645603672032175</v>
      </c>
      <c r="AB160" t="s">
        <v>48</v>
      </c>
      <c r="AC160" s="11">
        <f>B160</f>
        <v>100</v>
      </c>
      <c r="AD160"/>
      <c r="AG160" s="3" t="s">
        <v>32</v>
      </c>
      <c r="AH160" s="29">
        <f>IF(AC158&gt;84, 0.75+0.75*(1-EXP(-0.23*(AC158-84)))^0.5, 0.75-0.75*(1-EXP(0.23*(AC158-84)))^0.5)</f>
        <v>1.3854056939632786</v>
      </c>
      <c r="AI160" s="29">
        <f>5*(1-EXP(-0.0115*AI11))</f>
        <v>2.7645603672032175</v>
      </c>
      <c r="AJ160" s="29">
        <f>5*(1-EXP(-0.0164*AJ11))^2.24</f>
        <v>2.1266047052918942</v>
      </c>
      <c r="AK160" s="29">
        <f>5*(1-EXP(-0.0164*AK11))^2.24</f>
        <v>2.1266047052918942</v>
      </c>
      <c r="AL160" s="29">
        <f>5*(1-EXP(-0.0149*AL11))^2.48</f>
        <v>1.7022281771982226</v>
      </c>
      <c r="AM160" s="30">
        <f>5*(1-EXP(-0.0149*AM11))^2.48</f>
        <v>1.7022281771982226</v>
      </c>
      <c r="AN160" s="28">
        <f>AN158+AN159</f>
        <v>2.8694878708052212</v>
      </c>
      <c r="AO160" s="31">
        <f>1.5*(1-EXP(-0.0183*AO11))</f>
        <v>1.0833608968124051</v>
      </c>
      <c r="AP160" s="31">
        <f>1.5*(1-EXP(-0.0183*AP11))</f>
        <v>1.0833608968124051</v>
      </c>
      <c r="AQ160" s="32">
        <f>AQ158+AQ159</f>
        <v>6.9347019161568468</v>
      </c>
      <c r="AR160" s="32">
        <f>AR158+AR159</f>
        <v>11.884784298740774</v>
      </c>
      <c r="AS160" s="32">
        <f>AS158+AS159</f>
        <v>23.647172275360372</v>
      </c>
      <c r="AT160" s="33">
        <f>AC161/10</f>
        <v>7.4999999999999997E-2</v>
      </c>
      <c r="AU160" s="33">
        <f>AC161/10</f>
        <v>7.4999999999999997E-2</v>
      </c>
      <c r="AV160" s="34" t="e">
        <f>($C$5/100*$H$160)+((100-$C$5)/100*$N$160)</f>
        <v>#VALUE!</v>
      </c>
      <c r="AW160" s="34" t="e">
        <f>($C$5/100*$H$160)+((100-$C$5)/100*$N$160)</f>
        <v>#VALUE!</v>
      </c>
      <c r="AX160" s="35">
        <f>5*(1-EXP(-0.0115*AX11))</f>
        <v>2.7645603672032175</v>
      </c>
      <c r="AY160" s="35">
        <f>5*(1-EXP(-0.0115*AY11))</f>
        <v>2.7645603672032175</v>
      </c>
    </row>
    <row r="161" spans="1:51" x14ac:dyDescent="0.3">
      <c r="A161" t="s">
        <v>41</v>
      </c>
      <c r="B161" s="33">
        <f>INDEX(A165:A203, C161)</f>
        <v>0.75</v>
      </c>
      <c r="C161">
        <v>2</v>
      </c>
      <c r="G161" s="29"/>
      <c r="H161" s="29"/>
      <c r="I161" s="29"/>
      <c r="J161" s="29"/>
      <c r="K161" s="29"/>
      <c r="L161" s="30"/>
      <c r="M161" s="28"/>
      <c r="N161" s="31"/>
      <c r="O161" s="31"/>
      <c r="P161" s="32"/>
      <c r="Q161" s="32"/>
      <c r="R161" s="32"/>
      <c r="S161" s="33"/>
      <c r="T161" s="33"/>
      <c r="U161" s="34"/>
      <c r="V161" s="34"/>
      <c r="W161" s="35"/>
      <c r="X161" s="35"/>
      <c r="AB161" t="s">
        <v>41</v>
      </c>
      <c r="AC161" s="11">
        <f>B161</f>
        <v>0.75</v>
      </c>
      <c r="AD161"/>
      <c r="AH161" s="29"/>
      <c r="AI161" s="29"/>
      <c r="AJ161" s="29"/>
      <c r="AK161" s="29"/>
      <c r="AL161" s="29"/>
      <c r="AM161" s="30"/>
      <c r="AN161" s="28"/>
      <c r="AO161" s="31"/>
      <c r="AP161" s="31"/>
      <c r="AQ161" s="32"/>
      <c r="AR161" s="32"/>
      <c r="AS161" s="32"/>
      <c r="AT161" s="33"/>
      <c r="AU161" s="33"/>
      <c r="AV161" s="34"/>
      <c r="AW161" s="34"/>
      <c r="AX161" s="35"/>
      <c r="AY161" s="35"/>
    </row>
    <row r="162" spans="1:51" x14ac:dyDescent="0.3">
      <c r="A162" t="s">
        <v>53</v>
      </c>
      <c r="B162" s="11" t="str">
        <f>C5</f>
        <v/>
      </c>
      <c r="D162" s="3" t="s">
        <v>182</v>
      </c>
      <c r="F162" s="3" t="s">
        <v>36</v>
      </c>
      <c r="G162" s="29">
        <v>2</v>
      </c>
      <c r="H162" s="29">
        <v>3</v>
      </c>
      <c r="I162" s="29">
        <v>8</v>
      </c>
      <c r="J162" s="29">
        <v>4</v>
      </c>
      <c r="K162" s="29">
        <v>18</v>
      </c>
      <c r="L162" s="6" t="str">
        <f>$B$162</f>
        <v/>
      </c>
      <c r="M162" s="28">
        <v>10</v>
      </c>
      <c r="N162" s="31"/>
      <c r="O162" s="31"/>
      <c r="P162" s="32"/>
      <c r="Q162" s="32"/>
      <c r="R162" s="32"/>
      <c r="S162" s="33"/>
      <c r="T162" s="33"/>
      <c r="U162" s="34">
        <v>6</v>
      </c>
      <c r="V162" s="34">
        <v>6</v>
      </c>
      <c r="W162" s="35">
        <v>6</v>
      </c>
      <c r="X162" s="35">
        <v>6</v>
      </c>
      <c r="AB162" t="s">
        <v>53</v>
      </c>
      <c r="AC162" s="11" t="str">
        <f>B162</f>
        <v/>
      </c>
      <c r="AD162"/>
      <c r="AG162" s="3" t="s">
        <v>36</v>
      </c>
      <c r="AH162" s="29">
        <v>2</v>
      </c>
      <c r="AI162" s="29">
        <v>3</v>
      </c>
      <c r="AJ162" s="29">
        <v>8</v>
      </c>
      <c r="AK162" s="29">
        <v>4</v>
      </c>
      <c r="AL162" s="29">
        <v>18</v>
      </c>
      <c r="AM162" s="6" t="str">
        <f>$AC$162</f>
        <v/>
      </c>
      <c r="AN162" s="28">
        <v>10</v>
      </c>
      <c r="AO162" s="31"/>
      <c r="AP162" s="31"/>
      <c r="AQ162" s="32"/>
      <c r="AR162" s="32"/>
      <c r="AS162" s="32"/>
      <c r="AT162" s="33"/>
      <c r="AU162" s="33"/>
      <c r="AV162" s="34">
        <v>6</v>
      </c>
      <c r="AW162" s="34">
        <v>6</v>
      </c>
      <c r="AX162" s="35">
        <v>6</v>
      </c>
      <c r="AY162" s="35">
        <v>6</v>
      </c>
    </row>
    <row r="163" spans="1:51" x14ac:dyDescent="0.3">
      <c r="B163" s="68" t="s">
        <v>180</v>
      </c>
      <c r="F163" s="3" t="s">
        <v>37</v>
      </c>
      <c r="G163" s="29">
        <v>0.75</v>
      </c>
      <c r="H163" s="29">
        <v>0.8</v>
      </c>
      <c r="I163" s="29">
        <v>1.1499999999999999</v>
      </c>
      <c r="J163" s="29">
        <v>1.2</v>
      </c>
      <c r="K163" s="29">
        <v>1.2</v>
      </c>
      <c r="L163" s="30">
        <v>1.8</v>
      </c>
      <c r="M163" s="28">
        <v>0.5</v>
      </c>
      <c r="N163" s="31"/>
      <c r="O163" s="31"/>
      <c r="P163" s="32"/>
      <c r="Q163" s="32"/>
      <c r="R163" s="32"/>
      <c r="S163" s="33"/>
      <c r="T163" s="33"/>
      <c r="U163" s="34">
        <v>0.8</v>
      </c>
      <c r="V163" s="34">
        <v>0.8</v>
      </c>
      <c r="W163" s="35">
        <v>0.8</v>
      </c>
      <c r="X163" s="35">
        <v>0.8</v>
      </c>
      <c r="AD163"/>
      <c r="AG163" s="3" t="s">
        <v>37</v>
      </c>
      <c r="AH163" s="29">
        <v>0.75</v>
      </c>
      <c r="AI163" s="29">
        <v>0.8</v>
      </c>
      <c r="AJ163" s="29">
        <v>1.1499999999999999</v>
      </c>
      <c r="AK163" s="29">
        <v>1.2</v>
      </c>
      <c r="AL163" s="29">
        <v>1.2</v>
      </c>
      <c r="AM163" s="30">
        <v>1.8</v>
      </c>
      <c r="AN163" s="28">
        <v>0.5</v>
      </c>
      <c r="AO163" s="31"/>
      <c r="AP163" s="31"/>
      <c r="AQ163" s="32"/>
      <c r="AR163" s="32"/>
      <c r="AS163" s="32"/>
      <c r="AT163" s="33"/>
      <c r="AU163" s="33"/>
      <c r="AV163" s="34">
        <v>0.8</v>
      </c>
      <c r="AW163" s="34">
        <v>0.8</v>
      </c>
      <c r="AX163" s="35">
        <v>0.8</v>
      </c>
      <c r="AY163" s="35">
        <v>0.8</v>
      </c>
    </row>
    <row r="164" spans="1:51" x14ac:dyDescent="0.3">
      <c r="A164" s="118" t="s">
        <v>184</v>
      </c>
      <c r="B164" s="118" t="s">
        <v>185</v>
      </c>
      <c r="F164" s="3" t="s">
        <v>35</v>
      </c>
      <c r="G164" s="29">
        <f t="shared" ref="G164:M164" si="241">0.001*G162^1.5*(460+25.9*$B$160)^1.5</f>
        <v>476.4252302303056</v>
      </c>
      <c r="H164" s="29">
        <f t="shared" si="241"/>
        <v>875.24903598918581</v>
      </c>
      <c r="I164" s="29">
        <f t="shared" si="241"/>
        <v>3811.401841842443</v>
      </c>
      <c r="J164" s="29">
        <f t="shared" si="241"/>
        <v>1347.5340440968448</v>
      </c>
      <c r="K164" s="29">
        <f t="shared" si="241"/>
        <v>12863.481216218244</v>
      </c>
      <c r="L164" s="30" t="e">
        <f t="shared" si="241"/>
        <v>#VALUE!</v>
      </c>
      <c r="M164" s="28">
        <f t="shared" si="241"/>
        <v>5326.5960049547575</v>
      </c>
      <c r="N164" s="31"/>
      <c r="O164" s="31"/>
      <c r="P164" s="32"/>
      <c r="Q164" s="32"/>
      <c r="R164" s="32"/>
      <c r="S164" s="33"/>
      <c r="T164" s="33"/>
      <c r="U164" s="34">
        <f>0.001*U162^1.5*(460+25.9*$B$160)^1.5</f>
        <v>2475.5781142997675</v>
      </c>
      <c r="V164" s="34">
        <f>0.001*V162^1.5*(460+25.9*$B$160)^1.5</f>
        <v>2475.5781142997675</v>
      </c>
      <c r="W164" s="35">
        <f>0.001*W162^1.5*(460+25.9*$B$160)^1.5</f>
        <v>2475.5781142997675</v>
      </c>
      <c r="X164" s="35">
        <f>0.001*X162^1.5*(460+25.9*$B$160)^1.5</f>
        <v>2475.5781142997675</v>
      </c>
      <c r="AD164"/>
      <c r="AG164" s="3" t="s">
        <v>35</v>
      </c>
      <c r="AH164" s="29">
        <f t="shared" ref="AH164:AN164" si="242">0.001*AH162^1.5*(460+25.9*$B$160)^1.5</f>
        <v>476.4252302303056</v>
      </c>
      <c r="AI164" s="29">
        <f t="shared" si="242"/>
        <v>875.24903598918581</v>
      </c>
      <c r="AJ164" s="29">
        <f t="shared" si="242"/>
        <v>3811.401841842443</v>
      </c>
      <c r="AK164" s="29">
        <f t="shared" si="242"/>
        <v>1347.5340440968448</v>
      </c>
      <c r="AL164" s="29">
        <f t="shared" si="242"/>
        <v>12863.481216218244</v>
      </c>
      <c r="AM164" s="30" t="e">
        <f t="shared" si="242"/>
        <v>#VALUE!</v>
      </c>
      <c r="AN164" s="28">
        <f t="shared" si="242"/>
        <v>5326.5960049547575</v>
      </c>
      <c r="AO164" s="31"/>
      <c r="AP164" s="31"/>
      <c r="AQ164" s="32"/>
      <c r="AR164" s="32"/>
      <c r="AS164" s="32"/>
      <c r="AT164" s="33"/>
      <c r="AU164" s="33"/>
      <c r="AV164" s="34">
        <f>0.001*AV162^1.5*(460+25.9*$B$160)^1.5</f>
        <v>2475.5781142997675</v>
      </c>
      <c r="AW164" s="34">
        <f>0.001*AW162^1.5*(460+25.9*$B$160)^1.5</f>
        <v>2475.5781142997675</v>
      </c>
      <c r="AX164" s="35">
        <f>0.001*AX162^1.5*(460+25.9*$B$160)^1.5</f>
        <v>2475.5781142997675</v>
      </c>
      <c r="AY164" s="35">
        <f>0.001*AY162^1.5*(460+25.9*$B$160)^1.5</f>
        <v>2475.5781142997675</v>
      </c>
    </row>
    <row r="165" spans="1:51" x14ac:dyDescent="0.3">
      <c r="A165" s="132">
        <v>0.5</v>
      </c>
      <c r="B165" s="5" t="str">
        <f>IF(AND('Graph-outputs'!$C$2=TRUE, OR('Graph-outputs'!$D$1=13, 'Graph-outputs'!$D$1=14)), 'Calcs-control1'!A165, "")</f>
        <v/>
      </c>
      <c r="F165" s="3" t="s">
        <v>87</v>
      </c>
      <c r="G165" s="29">
        <f t="shared" ref="G165:M165" si="243">G164/(300*G160)</f>
        <v>1.1462953470507238</v>
      </c>
      <c r="H165" s="29">
        <f t="shared" si="243"/>
        <v>1.0553203399866868</v>
      </c>
      <c r="I165" s="29">
        <f t="shared" si="243"/>
        <v>5.9741581378649569</v>
      </c>
      <c r="J165" s="29">
        <f t="shared" si="243"/>
        <v>2.1121838655825549</v>
      </c>
      <c r="K165" s="29">
        <f t="shared" si="243"/>
        <v>25.189496505282179</v>
      </c>
      <c r="L165" s="30" t="e">
        <f t="shared" si="243"/>
        <v>#VALUE!</v>
      </c>
      <c r="M165" s="28">
        <f t="shared" si="243"/>
        <v>6.1876267877492195</v>
      </c>
      <c r="N165" s="31"/>
      <c r="O165" s="31"/>
      <c r="P165" s="32"/>
      <c r="Q165" s="32"/>
      <c r="R165" s="32"/>
      <c r="S165" s="33"/>
      <c r="T165" s="33"/>
      <c r="U165" s="34" t="e">
        <f>U164/(300*U160)</f>
        <v>#VALUE!</v>
      </c>
      <c r="V165" s="34" t="e">
        <f>V164/(300*V160)</f>
        <v>#VALUE!</v>
      </c>
      <c r="W165" s="35">
        <f>W164/(300*W160)</f>
        <v>2.9848966749147166</v>
      </c>
      <c r="X165" s="35">
        <f>X164/(300*X160)</f>
        <v>2.9848966749147166</v>
      </c>
      <c r="AD165"/>
      <c r="AG165" s="3" t="s">
        <v>87</v>
      </c>
      <c r="AH165" s="29">
        <f t="shared" ref="AH165:AN165" si="244">AH164/(300*AH160)</f>
        <v>1.1462953470507238</v>
      </c>
      <c r="AI165" s="29">
        <f t="shared" si="244"/>
        <v>1.0553203399866868</v>
      </c>
      <c r="AJ165" s="29">
        <f t="shared" si="244"/>
        <v>5.9741581378649569</v>
      </c>
      <c r="AK165" s="29">
        <f t="shared" si="244"/>
        <v>2.1121838655825549</v>
      </c>
      <c r="AL165" s="29">
        <f t="shared" si="244"/>
        <v>25.189496505282179</v>
      </c>
      <c r="AM165" s="30" t="e">
        <f t="shared" si="244"/>
        <v>#VALUE!</v>
      </c>
      <c r="AN165" s="28">
        <f t="shared" si="244"/>
        <v>6.1876267877492195</v>
      </c>
      <c r="AO165" s="31"/>
      <c r="AP165" s="31"/>
      <c r="AQ165" s="32"/>
      <c r="AR165" s="32"/>
      <c r="AS165" s="32"/>
      <c r="AT165" s="33"/>
      <c r="AU165" s="33"/>
      <c r="AV165" s="34" t="e">
        <f>AV164/(300*AV160)</f>
        <v>#VALUE!</v>
      </c>
      <c r="AW165" s="34" t="e">
        <f>AW164/(300*AW160)</f>
        <v>#VALUE!</v>
      </c>
      <c r="AX165" s="35">
        <f>AX164/(300*AX160)</f>
        <v>2.9848966749147166</v>
      </c>
      <c r="AY165" s="35">
        <f>AY164/(300*AY160)</f>
        <v>2.9848966749147166</v>
      </c>
    </row>
    <row r="166" spans="1:51" x14ac:dyDescent="0.3">
      <c r="A166" s="50">
        <v>0.75</v>
      </c>
      <c r="B166" s="5" t="str">
        <f>IF(AND('Graph-outputs'!$C$2=TRUE, OR('Graph-outputs'!$D$1=13, 'Graph-outputs'!$D$1=14)), 'Calcs-control1'!A166, "")</f>
        <v/>
      </c>
      <c r="F166" s="3" t="s">
        <v>49</v>
      </c>
      <c r="G166" s="29"/>
      <c r="H166" s="29"/>
      <c r="I166" s="29"/>
      <c r="J166" s="29"/>
      <c r="K166" s="29"/>
      <c r="L166" s="30">
        <f>((1.5-0.00275*B160)^4)/(460+(25.9*B160))*1000</f>
        <v>0.73831980020491839</v>
      </c>
      <c r="M166" s="28"/>
      <c r="N166" s="31"/>
      <c r="O166" s="31"/>
      <c r="P166" s="32"/>
      <c r="Q166" s="32"/>
      <c r="R166" s="32"/>
      <c r="S166" s="33"/>
      <c r="T166" s="33"/>
      <c r="U166" s="34"/>
      <c r="V166" s="34"/>
      <c r="W166" s="35"/>
      <c r="X166" s="35"/>
      <c r="AD166"/>
      <c r="AG166" s="3" t="s">
        <v>49</v>
      </c>
      <c r="AH166" s="29"/>
      <c r="AI166" s="29"/>
      <c r="AJ166" s="29"/>
      <c r="AK166" s="29"/>
      <c r="AL166" s="29"/>
      <c r="AM166" s="30">
        <f>L166</f>
        <v>0.73831980020491839</v>
      </c>
      <c r="AN166" s="28"/>
      <c r="AO166" s="31"/>
      <c r="AP166" s="31"/>
      <c r="AQ166" s="32"/>
      <c r="AR166" s="32"/>
      <c r="AS166" s="32"/>
      <c r="AT166" s="33"/>
      <c r="AU166" s="33"/>
      <c r="AV166" s="34"/>
      <c r="AW166" s="34"/>
      <c r="AX166" s="35"/>
      <c r="AY166" s="35"/>
    </row>
    <row r="167" spans="1:51" x14ac:dyDescent="0.3">
      <c r="A167" s="5">
        <v>1</v>
      </c>
      <c r="B167" s="5" t="str">
        <f>IF(AND('Graph-outputs'!$C$2=TRUE, OR('Graph-outputs'!$D$1=13, 'Graph-outputs'!$D$1=14)), 'Calcs-control1'!A167, "")</f>
        <v/>
      </c>
      <c r="AD167"/>
    </row>
    <row r="168" spans="1:51" x14ac:dyDescent="0.3">
      <c r="A168" s="5">
        <v>1.25</v>
      </c>
      <c r="B168" s="5" t="str">
        <f>IF(AND('Graph-outputs'!$C$2=TRUE, OR('Graph-outputs'!$D$1=13, 'Graph-outputs'!$D$1=14)), 'Calcs-control1'!A168, "")</f>
        <v/>
      </c>
      <c r="G168" s="36" t="s">
        <v>4</v>
      </c>
      <c r="H168" s="36" t="s">
        <v>5</v>
      </c>
      <c r="I168" s="36" t="s">
        <v>6</v>
      </c>
      <c r="J168" s="36" t="s">
        <v>7</v>
      </c>
      <c r="K168" s="36" t="s">
        <v>8</v>
      </c>
      <c r="L168" s="37" t="s">
        <v>52</v>
      </c>
      <c r="M168" s="38" t="s">
        <v>9</v>
      </c>
      <c r="N168" s="39" t="s">
        <v>10</v>
      </c>
      <c r="O168" s="39" t="s">
        <v>11</v>
      </c>
      <c r="P168" s="40" t="s">
        <v>12</v>
      </c>
      <c r="Q168" s="40" t="s">
        <v>13</v>
      </c>
      <c r="R168" s="40" t="s">
        <v>14</v>
      </c>
      <c r="S168" s="41" t="s">
        <v>20</v>
      </c>
      <c r="T168" s="41" t="s">
        <v>21</v>
      </c>
      <c r="U168" s="42" t="s">
        <v>16</v>
      </c>
      <c r="V168" s="42" t="s">
        <v>17</v>
      </c>
      <c r="W168" s="43" t="s">
        <v>18</v>
      </c>
      <c r="X168" s="43" t="s">
        <v>24</v>
      </c>
      <c r="AD168"/>
      <c r="AH168" s="36" t="s">
        <v>4</v>
      </c>
      <c r="AI168" s="36" t="s">
        <v>5</v>
      </c>
      <c r="AJ168" s="36" t="s">
        <v>6</v>
      </c>
      <c r="AK168" s="36" t="s">
        <v>7</v>
      </c>
      <c r="AL168" s="36" t="s">
        <v>8</v>
      </c>
      <c r="AM168" s="37" t="s">
        <v>52</v>
      </c>
      <c r="AN168" s="38" t="s">
        <v>9</v>
      </c>
      <c r="AO168" s="39" t="s">
        <v>10</v>
      </c>
      <c r="AP168" s="39" t="s">
        <v>11</v>
      </c>
      <c r="AQ168" s="40" t="s">
        <v>12</v>
      </c>
      <c r="AR168" s="40" t="s">
        <v>13</v>
      </c>
      <c r="AS168" s="40" t="s">
        <v>14</v>
      </c>
      <c r="AT168" s="41" t="s">
        <v>20</v>
      </c>
      <c r="AU168" s="41" t="s">
        <v>21</v>
      </c>
      <c r="AV168" s="42" t="s">
        <v>16</v>
      </c>
      <c r="AW168" s="42" t="s">
        <v>17</v>
      </c>
      <c r="AX168" s="43" t="s">
        <v>18</v>
      </c>
      <c r="AY168" s="43" t="s">
        <v>24</v>
      </c>
    </row>
    <row r="169" spans="1:51" x14ac:dyDescent="0.3">
      <c r="A169" s="5">
        <v>1.5</v>
      </c>
      <c r="B169" s="5" t="str">
        <f>IF(AND('Graph-outputs'!$C$2=TRUE, OR('Graph-outputs'!$D$1=13, 'Graph-outputs'!$D$1=14)), 'Calcs-control1'!A169, "")</f>
        <v/>
      </c>
      <c r="AD169"/>
    </row>
    <row r="170" spans="1:51" x14ac:dyDescent="0.3">
      <c r="A170" s="5">
        <v>1.75</v>
      </c>
      <c r="B170" s="5" t="str">
        <f>IF(AND('Graph-outputs'!$C$2=TRUE, OR('Graph-outputs'!$D$1=13, 'Graph-outputs'!$D$1=14)), 'Calcs-control1'!A170, "")</f>
        <v/>
      </c>
      <c r="E170" s="12" t="s">
        <v>83</v>
      </c>
      <c r="F170" s="3">
        <v>0</v>
      </c>
      <c r="G170" s="36">
        <f t="shared" ref="G170:G201" si="245">IF(1-EXP(-0.23*(G86-G$165))&lt;0, 0, 1-EXP(-0.23*(G86-G$165)))</f>
        <v>0</v>
      </c>
      <c r="H170" s="36">
        <f t="shared" ref="H170:M170" si="246">IF(1-EXP(-0.23*(H86-H$165))&lt;0, 0, 1-EXP(-0.23*(H86-H$165)))</f>
        <v>0</v>
      </c>
      <c r="I170" s="36">
        <f t="shared" si="246"/>
        <v>0</v>
      </c>
      <c r="J170" s="36">
        <f t="shared" si="246"/>
        <v>0</v>
      </c>
      <c r="K170" s="36">
        <f t="shared" si="246"/>
        <v>0</v>
      </c>
      <c r="L170" s="37" t="e">
        <f>IF(1-EXP(-0.23*(Z86-L$165))&lt;0, 0, 1-EXP(-0.23*(Z86-L$165)))</f>
        <v>#VALUE!</v>
      </c>
      <c r="M170" s="38">
        <f t="shared" si="246"/>
        <v>0</v>
      </c>
      <c r="N170" s="39"/>
      <c r="O170" s="39"/>
      <c r="P170" s="40"/>
      <c r="Q170" s="40"/>
      <c r="R170" s="40"/>
      <c r="S170" s="41"/>
      <c r="T170" s="41"/>
      <c r="U170" s="42" t="e">
        <f t="shared" ref="U170:X189" si="247">IF(1-EXP(-0.23*(U86-U$165))&lt;0, 0, 1-EXP(-0.23*(U86-U$165)))</f>
        <v>#VALUE!</v>
      </c>
      <c r="V170" s="42" t="e">
        <f t="shared" si="247"/>
        <v>#VALUE!</v>
      </c>
      <c r="W170" s="43" t="e">
        <f t="shared" si="247"/>
        <v>#VALUE!</v>
      </c>
      <c r="X170" s="43" t="e">
        <f t="shared" si="247"/>
        <v>#VALUE!</v>
      </c>
      <c r="AD170"/>
      <c r="AF170" s="12" t="s">
        <v>83</v>
      </c>
      <c r="AG170" s="3">
        <f>AE14</f>
        <v>3.9906775875039635</v>
      </c>
      <c r="AH170" s="36">
        <f t="shared" ref="AH170:AL185" si="248">IF(1-EXP(-0.23*(AH86-AH$165))&lt;0, 0, 1-EXP(-0.23*(AH86-AH$165)))</f>
        <v>0</v>
      </c>
      <c r="AI170" s="36">
        <f t="shared" si="248"/>
        <v>0.48161289819924935</v>
      </c>
      <c r="AJ170" s="36">
        <f t="shared" si="248"/>
        <v>0</v>
      </c>
      <c r="AK170" s="36">
        <f t="shared" si="248"/>
        <v>0.36276836725422545</v>
      </c>
      <c r="AL170" s="36">
        <f t="shared" si="248"/>
        <v>0</v>
      </c>
      <c r="AM170" s="37" t="e">
        <f>IF(1-EXP(-0.23*(BA86-AM$165))&lt;0, 0, 1-EXP(-0.23*(BA86-AM$165)))</f>
        <v>#VALUE!</v>
      </c>
      <c r="AN170" s="38">
        <f t="shared" ref="AN170:AN185" si="249">IF(1-EXP(-0.23*(AN86-AN$165))&lt;0, 0, 1-EXP(-0.23*(AN86-AN$165)))</f>
        <v>0</v>
      </c>
      <c r="AO170" s="39"/>
      <c r="AP170" s="39"/>
      <c r="AQ170" s="40"/>
      <c r="AR170" s="40"/>
      <c r="AS170" s="40"/>
      <c r="AT170" s="41"/>
      <c r="AU170" s="41"/>
      <c r="AV170" s="42" t="e">
        <f t="shared" ref="AV170:AY189" si="250">IF(1-EXP(-0.23*(AV86-AV$165))&lt;0, 0, 1-EXP(-0.23*(AV86-AV$165)))</f>
        <v>#VALUE!</v>
      </c>
      <c r="AW170" s="42" t="e">
        <f t="shared" si="250"/>
        <v>#VALUE!</v>
      </c>
      <c r="AX170" s="43" t="e">
        <f t="shared" si="250"/>
        <v>#VALUE!</v>
      </c>
      <c r="AY170" s="43" t="e">
        <f t="shared" si="250"/>
        <v>#VALUE!</v>
      </c>
    </row>
    <row r="171" spans="1:51" x14ac:dyDescent="0.3">
      <c r="A171" s="5">
        <v>2</v>
      </c>
      <c r="B171" s="5" t="str">
        <f>IF(AND('Graph-outputs'!$C$2=TRUE, OR('Graph-outputs'!$D$1=13, 'Graph-outputs'!$D$1=14)), 'Calcs-control1'!A171, "")</f>
        <v/>
      </c>
      <c r="F171" s="3">
        <v>1</v>
      </c>
      <c r="G171" s="36">
        <f t="shared" si="245"/>
        <v>0</v>
      </c>
      <c r="H171" s="36">
        <f t="shared" ref="H171:K190" si="251">IF(1-EXP(-0.23*(H87-H$165))&lt;0, 0, 1-EXP(-0.23*(H87-H$165)))</f>
        <v>0</v>
      </c>
      <c r="I171" s="36">
        <f t="shared" si="251"/>
        <v>0</v>
      </c>
      <c r="J171" s="36">
        <f t="shared" si="251"/>
        <v>0</v>
      </c>
      <c r="K171" s="36">
        <f t="shared" si="251"/>
        <v>0</v>
      </c>
      <c r="L171" s="37" t="e">
        <f t="shared" ref="L171:L225" si="252">IF(1-EXP(-0.23*(Z87-L$165))&lt;0, 0, 1-EXP(-0.23*(Z87-L$165)))</f>
        <v>#VALUE!</v>
      </c>
      <c r="M171" s="38">
        <f t="shared" ref="M171:M202" si="253">IF(1-EXP(-0.23*(M87-M$165))&lt;0, 0, 1-EXP(-0.23*(M87-M$165)))</f>
        <v>0</v>
      </c>
      <c r="N171" s="39"/>
      <c r="O171" s="39"/>
      <c r="P171" s="40"/>
      <c r="Q171" s="40"/>
      <c r="R171" s="40"/>
      <c r="S171" s="41"/>
      <c r="T171" s="41"/>
      <c r="U171" s="42" t="e">
        <f t="shared" si="247"/>
        <v>#VALUE!</v>
      </c>
      <c r="V171" s="42" t="e">
        <f t="shared" si="247"/>
        <v>#VALUE!</v>
      </c>
      <c r="W171" s="43" t="e">
        <f t="shared" si="247"/>
        <v>#VALUE!</v>
      </c>
      <c r="X171" s="43" t="e">
        <f t="shared" si="247"/>
        <v>#VALUE!</v>
      </c>
      <c r="AD171"/>
      <c r="AG171" s="3">
        <f t="shared" ref="AG171:AG234" si="254">AE15</f>
        <v>4.1969204825524002</v>
      </c>
      <c r="AH171" s="36">
        <f t="shared" si="248"/>
        <v>0</v>
      </c>
      <c r="AI171" s="36">
        <f t="shared" si="248"/>
        <v>0.51496522474388717</v>
      </c>
      <c r="AJ171" s="36">
        <f t="shared" si="248"/>
        <v>0</v>
      </c>
      <c r="AK171" s="36">
        <f t="shared" si="248"/>
        <v>0.40528291857478826</v>
      </c>
      <c r="AL171" s="36">
        <f t="shared" si="248"/>
        <v>0</v>
      </c>
      <c r="AM171" s="37" t="e">
        <f t="shared" ref="AM171:AM225" si="255">IF(1-EXP(-0.23*(BA87-AM$165))&lt;0, 0, 1-EXP(-0.23*(BA87-AM$165)))</f>
        <v>#VALUE!</v>
      </c>
      <c r="AN171" s="38">
        <f t="shared" si="249"/>
        <v>0</v>
      </c>
      <c r="AO171" s="39"/>
      <c r="AP171" s="39"/>
      <c r="AQ171" s="40"/>
      <c r="AR171" s="40"/>
      <c r="AS171" s="40"/>
      <c r="AT171" s="41"/>
      <c r="AU171" s="41"/>
      <c r="AV171" s="42" t="e">
        <f t="shared" si="250"/>
        <v>#VALUE!</v>
      </c>
      <c r="AW171" s="42" t="e">
        <f t="shared" si="250"/>
        <v>#VALUE!</v>
      </c>
      <c r="AX171" s="43" t="e">
        <f t="shared" si="250"/>
        <v>#VALUE!</v>
      </c>
      <c r="AY171" s="43" t="e">
        <f t="shared" si="250"/>
        <v>#VALUE!</v>
      </c>
    </row>
    <row r="172" spans="1:51" x14ac:dyDescent="0.3">
      <c r="A172" s="5">
        <v>2.25</v>
      </c>
      <c r="B172" s="5" t="str">
        <f>IF(AND('Graph-outputs'!$C$2=TRUE, OR('Graph-outputs'!$D$1=13, 'Graph-outputs'!$D$1=14)), 'Calcs-control1'!A172, "")</f>
        <v/>
      </c>
      <c r="F172" s="3">
        <v>2</v>
      </c>
      <c r="G172" s="36">
        <f t="shared" si="245"/>
        <v>0</v>
      </c>
      <c r="H172" s="36">
        <f t="shared" si="251"/>
        <v>8.6099659658981587E-2</v>
      </c>
      <c r="I172" s="36">
        <f t="shared" si="251"/>
        <v>0</v>
      </c>
      <c r="J172" s="36">
        <f t="shared" si="251"/>
        <v>0</v>
      </c>
      <c r="K172" s="36">
        <f t="shared" si="251"/>
        <v>0</v>
      </c>
      <c r="L172" s="37" t="e">
        <f t="shared" si="252"/>
        <v>#VALUE!</v>
      </c>
      <c r="M172" s="38">
        <f t="shared" si="253"/>
        <v>0</v>
      </c>
      <c r="N172" s="39"/>
      <c r="O172" s="39"/>
      <c r="P172" s="40"/>
      <c r="Q172" s="40"/>
      <c r="R172" s="40"/>
      <c r="S172" s="41"/>
      <c r="T172" s="41"/>
      <c r="U172" s="42" t="e">
        <f t="shared" si="247"/>
        <v>#VALUE!</v>
      </c>
      <c r="V172" s="42" t="e">
        <f t="shared" si="247"/>
        <v>#VALUE!</v>
      </c>
      <c r="W172" s="43" t="e">
        <f t="shared" si="247"/>
        <v>#VALUE!</v>
      </c>
      <c r="X172" s="43" t="e">
        <f t="shared" si="247"/>
        <v>#VALUE!</v>
      </c>
      <c r="AD172"/>
      <c r="AG172" s="3">
        <f t="shared" si="254"/>
        <v>4.4138222521466401</v>
      </c>
      <c r="AH172" s="36">
        <f t="shared" si="248"/>
        <v>0</v>
      </c>
      <c r="AI172" s="36">
        <f t="shared" si="248"/>
        <v>0.54829541074824417</v>
      </c>
      <c r="AJ172" s="36">
        <f t="shared" si="248"/>
        <v>0</v>
      </c>
      <c r="AK172" s="36">
        <f t="shared" si="248"/>
        <v>0.44764572907016209</v>
      </c>
      <c r="AL172" s="36">
        <f t="shared" si="248"/>
        <v>0</v>
      </c>
      <c r="AM172" s="37" t="e">
        <f t="shared" si="255"/>
        <v>#VALUE!</v>
      </c>
      <c r="AN172" s="38">
        <f t="shared" si="249"/>
        <v>0</v>
      </c>
      <c r="AO172" s="39"/>
      <c r="AP172" s="39"/>
      <c r="AQ172" s="40"/>
      <c r="AR172" s="40"/>
      <c r="AS172" s="40"/>
      <c r="AT172" s="41"/>
      <c r="AU172" s="41"/>
      <c r="AV172" s="42" t="e">
        <f t="shared" si="250"/>
        <v>#VALUE!</v>
      </c>
      <c r="AW172" s="42" t="e">
        <f t="shared" si="250"/>
        <v>#VALUE!</v>
      </c>
      <c r="AX172" s="43" t="e">
        <f t="shared" si="250"/>
        <v>#VALUE!</v>
      </c>
      <c r="AY172" s="43" t="e">
        <f t="shared" si="250"/>
        <v>#VALUE!</v>
      </c>
    </row>
    <row r="173" spans="1:51" x14ac:dyDescent="0.3">
      <c r="A173" s="5">
        <v>2.5</v>
      </c>
      <c r="B173" s="5" t="str">
        <f>IF(AND('Graph-outputs'!$C$2=TRUE, OR('Graph-outputs'!$D$1=13, 'Graph-outputs'!$D$1=14)), 'Calcs-control1'!A173, "")</f>
        <v/>
      </c>
      <c r="F173" s="3">
        <v>3</v>
      </c>
      <c r="G173" s="36">
        <f t="shared" si="245"/>
        <v>0</v>
      </c>
      <c r="H173" s="36">
        <f t="shared" si="251"/>
        <v>0.29948952984599053</v>
      </c>
      <c r="I173" s="36">
        <f t="shared" si="251"/>
        <v>0</v>
      </c>
      <c r="J173" s="36">
        <f t="shared" si="251"/>
        <v>0.12868980954403952</v>
      </c>
      <c r="K173" s="36">
        <f t="shared" si="251"/>
        <v>0</v>
      </c>
      <c r="L173" s="37" t="e">
        <f t="shared" si="252"/>
        <v>#VALUE!</v>
      </c>
      <c r="M173" s="38">
        <f t="shared" si="253"/>
        <v>0</v>
      </c>
      <c r="N173" s="39"/>
      <c r="O173" s="39"/>
      <c r="P173" s="40"/>
      <c r="Q173" s="40"/>
      <c r="R173" s="40"/>
      <c r="S173" s="41"/>
      <c r="T173" s="41"/>
      <c r="U173" s="42" t="e">
        <f t="shared" si="247"/>
        <v>#VALUE!</v>
      </c>
      <c r="V173" s="42" t="e">
        <f t="shared" si="247"/>
        <v>#VALUE!</v>
      </c>
      <c r="W173" s="43" t="e">
        <f t="shared" si="247"/>
        <v>#VALUE!</v>
      </c>
      <c r="X173" s="43" t="e">
        <f t="shared" si="247"/>
        <v>#VALUE!</v>
      </c>
      <c r="AD173"/>
      <c r="AG173" s="3">
        <f t="shared" si="254"/>
        <v>4.641933759416089</v>
      </c>
      <c r="AH173" s="36">
        <f t="shared" si="248"/>
        <v>0</v>
      </c>
      <c r="AI173" s="36">
        <f t="shared" si="248"/>
        <v>0.58143005756859345</v>
      </c>
      <c r="AJ173" s="36">
        <f t="shared" si="248"/>
        <v>0</v>
      </c>
      <c r="AK173" s="36">
        <f t="shared" si="248"/>
        <v>0.48963016249061009</v>
      </c>
      <c r="AL173" s="36">
        <f t="shared" si="248"/>
        <v>0</v>
      </c>
      <c r="AM173" s="37" t="e">
        <f t="shared" si="255"/>
        <v>#VALUE!</v>
      </c>
      <c r="AN173" s="38">
        <f t="shared" si="249"/>
        <v>0</v>
      </c>
      <c r="AO173" s="39"/>
      <c r="AP173" s="39"/>
      <c r="AQ173" s="40"/>
      <c r="AR173" s="40"/>
      <c r="AS173" s="40"/>
      <c r="AT173" s="41"/>
      <c r="AU173" s="41"/>
      <c r="AV173" s="42" t="e">
        <f t="shared" si="250"/>
        <v>#VALUE!</v>
      </c>
      <c r="AW173" s="42" t="e">
        <f t="shared" si="250"/>
        <v>#VALUE!</v>
      </c>
      <c r="AX173" s="43" t="e">
        <f t="shared" si="250"/>
        <v>#VALUE!</v>
      </c>
      <c r="AY173" s="43" t="e">
        <f t="shared" si="250"/>
        <v>#VALUE!</v>
      </c>
    </row>
    <row r="174" spans="1:51" x14ac:dyDescent="0.3">
      <c r="A174" s="5">
        <v>2.75</v>
      </c>
      <c r="B174" s="5" t="str">
        <f>IF(AND('Graph-outputs'!$C$2=TRUE, OR('Graph-outputs'!$D$1=13, 'Graph-outputs'!$D$1=14)), 'Calcs-control1'!A174, "")</f>
        <v/>
      </c>
      <c r="F174" s="3">
        <v>4</v>
      </c>
      <c r="G174" s="36">
        <f t="shared" si="245"/>
        <v>0</v>
      </c>
      <c r="H174" s="36">
        <f t="shared" si="251"/>
        <v>0.48315538464940033</v>
      </c>
      <c r="I174" s="36">
        <f t="shared" si="251"/>
        <v>0</v>
      </c>
      <c r="J174" s="36">
        <f t="shared" si="251"/>
        <v>0.36473721916599</v>
      </c>
      <c r="K174" s="36">
        <f t="shared" si="251"/>
        <v>0</v>
      </c>
      <c r="L174" s="37" t="e">
        <f t="shared" si="252"/>
        <v>#VALUE!</v>
      </c>
      <c r="M174" s="38">
        <f t="shared" si="253"/>
        <v>0</v>
      </c>
      <c r="N174" s="39"/>
      <c r="O174" s="39"/>
      <c r="P174" s="40"/>
      <c r="Q174" s="40"/>
      <c r="R174" s="40"/>
      <c r="S174" s="41"/>
      <c r="T174" s="41"/>
      <c r="U174" s="42" t="e">
        <f t="shared" si="247"/>
        <v>#VALUE!</v>
      </c>
      <c r="V174" s="42" t="e">
        <f t="shared" si="247"/>
        <v>#VALUE!</v>
      </c>
      <c r="W174" s="43" t="e">
        <f t="shared" si="247"/>
        <v>#VALUE!</v>
      </c>
      <c r="X174" s="43" t="e">
        <f t="shared" si="247"/>
        <v>#VALUE!</v>
      </c>
      <c r="AD174"/>
      <c r="AG174" s="3">
        <f t="shared" si="254"/>
        <v>4.8818343367423189</v>
      </c>
      <c r="AH174" s="36">
        <f t="shared" si="248"/>
        <v>0</v>
      </c>
      <c r="AI174" s="36">
        <f t="shared" si="248"/>
        <v>0.61418804758394208</v>
      </c>
      <c r="AJ174" s="36">
        <f t="shared" si="248"/>
        <v>0</v>
      </c>
      <c r="AK174" s="36">
        <f t="shared" si="248"/>
        <v>0.53100172787065225</v>
      </c>
      <c r="AL174" s="36">
        <f t="shared" si="248"/>
        <v>0</v>
      </c>
      <c r="AM174" s="37" t="e">
        <f t="shared" si="255"/>
        <v>#VALUE!</v>
      </c>
      <c r="AN174" s="38">
        <f t="shared" si="249"/>
        <v>0</v>
      </c>
      <c r="AO174" s="39"/>
      <c r="AP174" s="39"/>
      <c r="AQ174" s="40"/>
      <c r="AR174" s="40"/>
      <c r="AS174" s="40"/>
      <c r="AT174" s="41"/>
      <c r="AU174" s="41"/>
      <c r="AV174" s="42" t="e">
        <f t="shared" si="250"/>
        <v>#VALUE!</v>
      </c>
      <c r="AW174" s="42" t="e">
        <f t="shared" si="250"/>
        <v>#VALUE!</v>
      </c>
      <c r="AX174" s="43" t="e">
        <f t="shared" si="250"/>
        <v>#VALUE!</v>
      </c>
      <c r="AY174" s="43" t="e">
        <f t="shared" si="250"/>
        <v>#VALUE!</v>
      </c>
    </row>
    <row r="175" spans="1:51" x14ac:dyDescent="0.3">
      <c r="A175" s="5">
        <v>3</v>
      </c>
      <c r="B175" s="5" t="str">
        <f>IF(AND('Graph-outputs'!$C$2=TRUE, OR('Graph-outputs'!$D$1=13, 'Graph-outputs'!$D$1=14)), 'Calcs-control1'!A175, "")</f>
        <v/>
      </c>
      <c r="F175" s="3">
        <v>5</v>
      </c>
      <c r="G175" s="36">
        <f t="shared" si="245"/>
        <v>0</v>
      </c>
      <c r="H175" s="36">
        <f t="shared" si="251"/>
        <v>0.62955073389474703</v>
      </c>
      <c r="I175" s="36">
        <f t="shared" si="251"/>
        <v>0</v>
      </c>
      <c r="J175" s="36">
        <f t="shared" si="251"/>
        <v>0.55035486258383015</v>
      </c>
      <c r="K175" s="36">
        <f t="shared" si="251"/>
        <v>0</v>
      </c>
      <c r="L175" s="37" t="e">
        <f t="shared" si="252"/>
        <v>#VALUE!</v>
      </c>
      <c r="M175" s="38">
        <f t="shared" si="253"/>
        <v>0</v>
      </c>
      <c r="N175" s="39"/>
      <c r="O175" s="39"/>
      <c r="P175" s="40"/>
      <c r="Q175" s="40"/>
      <c r="R175" s="40"/>
      <c r="S175" s="41"/>
      <c r="T175" s="41"/>
      <c r="U175" s="42" t="e">
        <f t="shared" si="247"/>
        <v>#VALUE!</v>
      </c>
      <c r="V175" s="42" t="e">
        <f t="shared" si="247"/>
        <v>#VALUE!</v>
      </c>
      <c r="W175" s="43" t="e">
        <f t="shared" si="247"/>
        <v>#VALUE!</v>
      </c>
      <c r="X175" s="43" t="e">
        <f t="shared" si="247"/>
        <v>#VALUE!</v>
      </c>
      <c r="AD175"/>
      <c r="AG175" s="3">
        <f t="shared" si="254"/>
        <v>5.1341332570833993</v>
      </c>
      <c r="AH175" s="36">
        <f t="shared" si="248"/>
        <v>0</v>
      </c>
      <c r="AI175" s="36">
        <f t="shared" si="248"/>
        <v>0.64638334736311998</v>
      </c>
      <c r="AJ175" s="36">
        <f t="shared" si="248"/>
        <v>0</v>
      </c>
      <c r="AK175" s="36">
        <f t="shared" si="248"/>
        <v>0.57152198910459984</v>
      </c>
      <c r="AL175" s="36">
        <f t="shared" si="248"/>
        <v>0</v>
      </c>
      <c r="AM175" s="37" t="e">
        <f t="shared" si="255"/>
        <v>#VALUE!</v>
      </c>
      <c r="AN175" s="38">
        <f t="shared" si="249"/>
        <v>0</v>
      </c>
      <c r="AO175" s="39"/>
      <c r="AP175" s="39"/>
      <c r="AQ175" s="40"/>
      <c r="AR175" s="40"/>
      <c r="AS175" s="40"/>
      <c r="AT175" s="41"/>
      <c r="AU175" s="41"/>
      <c r="AV175" s="42" t="e">
        <f t="shared" si="250"/>
        <v>#VALUE!</v>
      </c>
      <c r="AW175" s="42" t="e">
        <f t="shared" si="250"/>
        <v>#VALUE!</v>
      </c>
      <c r="AX175" s="43" t="e">
        <f t="shared" si="250"/>
        <v>#VALUE!</v>
      </c>
      <c r="AY175" s="43" t="e">
        <f t="shared" si="250"/>
        <v>#VALUE!</v>
      </c>
    </row>
    <row r="176" spans="1:51" x14ac:dyDescent="0.3">
      <c r="A176" s="5">
        <v>3.25</v>
      </c>
      <c r="B176" s="5" t="str">
        <f>IF(AND('Graph-outputs'!$C$2=TRUE, OR('Graph-outputs'!$D$1=13, 'Graph-outputs'!$D$1=14)), 'Calcs-control1'!A176, "")</f>
        <v/>
      </c>
      <c r="F176" s="3">
        <v>6</v>
      </c>
      <c r="G176" s="36">
        <f t="shared" si="245"/>
        <v>0</v>
      </c>
      <c r="H176" s="36">
        <f t="shared" si="251"/>
        <v>0.74039688851206664</v>
      </c>
      <c r="I176" s="36">
        <f t="shared" si="251"/>
        <v>0</v>
      </c>
      <c r="J176" s="36">
        <f t="shared" si="251"/>
        <v>0.68893758766565627</v>
      </c>
      <c r="K176" s="36">
        <f t="shared" si="251"/>
        <v>0</v>
      </c>
      <c r="L176" s="37" t="e">
        <f t="shared" si="252"/>
        <v>#VALUE!</v>
      </c>
      <c r="M176" s="38">
        <f t="shared" si="253"/>
        <v>0</v>
      </c>
      <c r="N176" s="39"/>
      <c r="O176" s="39"/>
      <c r="P176" s="40"/>
      <c r="Q176" s="40"/>
      <c r="R176" s="40"/>
      <c r="S176" s="41"/>
      <c r="T176" s="41"/>
      <c r="U176" s="42" t="e">
        <f t="shared" si="247"/>
        <v>#VALUE!</v>
      </c>
      <c r="V176" s="42" t="e">
        <f t="shared" si="247"/>
        <v>#VALUE!</v>
      </c>
      <c r="W176" s="43" t="e">
        <f t="shared" si="247"/>
        <v>#VALUE!</v>
      </c>
      <c r="X176" s="43" t="e">
        <f t="shared" si="247"/>
        <v>#VALUE!</v>
      </c>
      <c r="AD176"/>
      <c r="AG176" s="3">
        <f t="shared" si="254"/>
        <v>5.3994712813379797</v>
      </c>
      <c r="AH176" s="36">
        <f t="shared" si="248"/>
        <v>0</v>
      </c>
      <c r="AI176" s="36">
        <f t="shared" si="248"/>
        <v>0.67782828072183299</v>
      </c>
      <c r="AJ176" s="36">
        <f t="shared" si="248"/>
        <v>0</v>
      </c>
      <c r="AK176" s="36">
        <f t="shared" si="248"/>
        <v>0.61095303386218069</v>
      </c>
      <c r="AL176" s="36">
        <f t="shared" si="248"/>
        <v>0</v>
      </c>
      <c r="AM176" s="37" t="e">
        <f t="shared" si="255"/>
        <v>#VALUE!</v>
      </c>
      <c r="AN176" s="38">
        <f t="shared" si="249"/>
        <v>0</v>
      </c>
      <c r="AO176" s="39"/>
      <c r="AP176" s="39"/>
      <c r="AQ176" s="40"/>
      <c r="AR176" s="40"/>
      <c r="AS176" s="40"/>
      <c r="AT176" s="41"/>
      <c r="AU176" s="41"/>
      <c r="AV176" s="42" t="e">
        <f t="shared" si="250"/>
        <v>#VALUE!</v>
      </c>
      <c r="AW176" s="42" t="e">
        <f t="shared" si="250"/>
        <v>#VALUE!</v>
      </c>
      <c r="AX176" s="43" t="e">
        <f t="shared" si="250"/>
        <v>#VALUE!</v>
      </c>
      <c r="AY176" s="43" t="e">
        <f t="shared" si="250"/>
        <v>#VALUE!</v>
      </c>
    </row>
    <row r="177" spans="1:51" x14ac:dyDescent="0.3">
      <c r="A177" s="5">
        <v>3.5</v>
      </c>
      <c r="B177" s="5" t="str">
        <f>IF(AND('Graph-outputs'!$C$2=TRUE, OR('Graph-outputs'!$D$1=13, 'Graph-outputs'!$D$1=14)), 'Calcs-control1'!A177, "")</f>
        <v/>
      </c>
      <c r="F177" s="3">
        <v>7</v>
      </c>
      <c r="G177" s="36">
        <f t="shared" si="245"/>
        <v>0</v>
      </c>
      <c r="H177" s="36">
        <f t="shared" si="251"/>
        <v>0.82126956510774329</v>
      </c>
      <c r="I177" s="36">
        <f t="shared" si="251"/>
        <v>0</v>
      </c>
      <c r="J177" s="36">
        <f t="shared" si="251"/>
        <v>0.78861147702755319</v>
      </c>
      <c r="K177" s="36">
        <f t="shared" si="251"/>
        <v>0</v>
      </c>
      <c r="L177" s="37" t="e">
        <f t="shared" si="252"/>
        <v>#VALUE!</v>
      </c>
      <c r="M177" s="38">
        <f t="shared" si="253"/>
        <v>0</v>
      </c>
      <c r="N177" s="39"/>
      <c r="O177" s="39"/>
      <c r="P177" s="40"/>
      <c r="Q177" s="40"/>
      <c r="R177" s="40"/>
      <c r="S177" s="41"/>
      <c r="T177" s="41"/>
      <c r="U177" s="42" t="e">
        <f t="shared" si="247"/>
        <v>#VALUE!</v>
      </c>
      <c r="V177" s="42" t="e">
        <f t="shared" si="247"/>
        <v>#VALUE!</v>
      </c>
      <c r="W177" s="43" t="e">
        <f t="shared" si="247"/>
        <v>#VALUE!</v>
      </c>
      <c r="X177" s="43" t="e">
        <f t="shared" si="247"/>
        <v>#VALUE!</v>
      </c>
      <c r="AD177"/>
      <c r="AG177" s="3">
        <f t="shared" si="254"/>
        <v>5.6785222856789632</v>
      </c>
      <c r="AH177" s="36">
        <f t="shared" si="248"/>
        <v>0</v>
      </c>
      <c r="AI177" s="36">
        <f t="shared" si="248"/>
        <v>0.70833721471734667</v>
      </c>
      <c r="AJ177" s="36">
        <f t="shared" si="248"/>
        <v>0</v>
      </c>
      <c r="AK177" s="36">
        <f t="shared" si="248"/>
        <v>0.64906240712864682</v>
      </c>
      <c r="AL177" s="36">
        <f t="shared" si="248"/>
        <v>0</v>
      </c>
      <c r="AM177" s="37" t="e">
        <f t="shared" si="255"/>
        <v>#VALUE!</v>
      </c>
      <c r="AN177" s="38">
        <f t="shared" si="249"/>
        <v>0</v>
      </c>
      <c r="AO177" s="39"/>
      <c r="AP177" s="39"/>
      <c r="AQ177" s="40"/>
      <c r="AR177" s="40"/>
      <c r="AS177" s="40"/>
      <c r="AT177" s="41"/>
      <c r="AU177" s="41"/>
      <c r="AV177" s="42" t="e">
        <f t="shared" si="250"/>
        <v>#VALUE!</v>
      </c>
      <c r="AW177" s="42" t="e">
        <f t="shared" si="250"/>
        <v>#VALUE!</v>
      </c>
      <c r="AX177" s="43" t="e">
        <f t="shared" si="250"/>
        <v>#VALUE!</v>
      </c>
      <c r="AY177" s="43" t="e">
        <f t="shared" si="250"/>
        <v>#VALUE!</v>
      </c>
    </row>
    <row r="178" spans="1:51" x14ac:dyDescent="0.3">
      <c r="A178" s="5">
        <v>3.75</v>
      </c>
      <c r="B178" s="5" t="str">
        <f>IF(AND('Graph-outputs'!$C$2=TRUE, OR('Graph-outputs'!$D$1=13, 'Graph-outputs'!$D$1=14)), 'Calcs-control1'!A178, "")</f>
        <v/>
      </c>
      <c r="F178" s="3">
        <v>8</v>
      </c>
      <c r="G178" s="36">
        <f t="shared" si="245"/>
        <v>8.6110889620200082E-2</v>
      </c>
      <c r="H178" s="36">
        <f t="shared" si="251"/>
        <v>0.87864995675292534</v>
      </c>
      <c r="I178" s="36">
        <f t="shared" si="251"/>
        <v>0</v>
      </c>
      <c r="J178" s="36">
        <f t="shared" si="251"/>
        <v>0.85832511966353231</v>
      </c>
      <c r="K178" s="36">
        <f t="shared" si="251"/>
        <v>0</v>
      </c>
      <c r="L178" s="37" t="e">
        <f t="shared" si="252"/>
        <v>#VALUE!</v>
      </c>
      <c r="M178" s="38">
        <f t="shared" si="253"/>
        <v>0</v>
      </c>
      <c r="N178" s="39"/>
      <c r="O178" s="39"/>
      <c r="P178" s="40"/>
      <c r="Q178" s="40"/>
      <c r="R178" s="40"/>
      <c r="S178" s="41"/>
      <c r="T178" s="41"/>
      <c r="U178" s="42" t="e">
        <f t="shared" si="247"/>
        <v>#VALUE!</v>
      </c>
      <c r="V178" s="42" t="e">
        <f t="shared" si="247"/>
        <v>#VALUE!</v>
      </c>
      <c r="W178" s="43" t="e">
        <f t="shared" si="247"/>
        <v>#VALUE!</v>
      </c>
      <c r="X178" s="43" t="e">
        <f t="shared" si="247"/>
        <v>#VALUE!</v>
      </c>
      <c r="AD178"/>
      <c r="AG178" s="3">
        <f t="shared" si="254"/>
        <v>5.9719949729896937</v>
      </c>
      <c r="AH178" s="36">
        <f t="shared" si="248"/>
        <v>0</v>
      </c>
      <c r="AI178" s="36">
        <f t="shared" si="248"/>
        <v>0.73773057049188484</v>
      </c>
      <c r="AJ178" s="36">
        <f t="shared" si="248"/>
        <v>0</v>
      </c>
      <c r="AK178" s="36">
        <f t="shared" si="248"/>
        <v>0.68562837426511847</v>
      </c>
      <c r="AL178" s="36">
        <f t="shared" si="248"/>
        <v>0</v>
      </c>
      <c r="AM178" s="37" t="e">
        <f t="shared" si="255"/>
        <v>#VALUE!</v>
      </c>
      <c r="AN178" s="38">
        <f t="shared" si="249"/>
        <v>0</v>
      </c>
      <c r="AO178" s="39"/>
      <c r="AP178" s="39"/>
      <c r="AQ178" s="40"/>
      <c r="AR178" s="40"/>
      <c r="AS178" s="40"/>
      <c r="AT178" s="41"/>
      <c r="AU178" s="41"/>
      <c r="AV178" s="42" t="e">
        <f t="shared" si="250"/>
        <v>#VALUE!</v>
      </c>
      <c r="AW178" s="42" t="e">
        <f t="shared" si="250"/>
        <v>#VALUE!</v>
      </c>
      <c r="AX178" s="43" t="e">
        <f t="shared" si="250"/>
        <v>#VALUE!</v>
      </c>
      <c r="AY178" s="43" t="e">
        <f t="shared" si="250"/>
        <v>#VALUE!</v>
      </c>
    </row>
    <row r="179" spans="1:51" x14ac:dyDescent="0.3">
      <c r="A179" s="5">
        <v>4</v>
      </c>
      <c r="B179" s="5" t="str">
        <f>IF(AND('Graph-outputs'!$C$2=TRUE, OR('Graph-outputs'!$D$1=13, 'Graph-outputs'!$D$1=14)), 'Calcs-control1'!A179, "")</f>
        <v/>
      </c>
      <c r="F179" s="3">
        <v>9</v>
      </c>
      <c r="G179" s="36">
        <f t="shared" si="245"/>
        <v>0.23095710004979897</v>
      </c>
      <c r="H179" s="36">
        <f t="shared" si="251"/>
        <v>0.91849859700409198</v>
      </c>
      <c r="I179" s="36">
        <f t="shared" si="251"/>
        <v>0</v>
      </c>
      <c r="J179" s="36">
        <f t="shared" si="251"/>
        <v>0.90605542452094645</v>
      </c>
      <c r="K179" s="36">
        <f t="shared" si="251"/>
        <v>0</v>
      </c>
      <c r="L179" s="37" t="e">
        <f t="shared" si="252"/>
        <v>#VALUE!</v>
      </c>
      <c r="M179" s="38">
        <f t="shared" si="253"/>
        <v>0</v>
      </c>
      <c r="N179" s="39"/>
      <c r="O179" s="39"/>
      <c r="P179" s="40"/>
      <c r="Q179" s="40"/>
      <c r="R179" s="40"/>
      <c r="S179" s="41"/>
      <c r="T179" s="41"/>
      <c r="U179" s="42" t="e">
        <f t="shared" si="247"/>
        <v>#VALUE!</v>
      </c>
      <c r="V179" s="42" t="e">
        <f t="shared" si="247"/>
        <v>#VALUE!</v>
      </c>
      <c r="W179" s="43" t="e">
        <f t="shared" si="247"/>
        <v>#VALUE!</v>
      </c>
      <c r="X179" s="43" t="e">
        <f t="shared" si="247"/>
        <v>#VALUE!</v>
      </c>
      <c r="AD179"/>
      <c r="AG179" s="3">
        <f t="shared" si="254"/>
        <v>6.2806346727491738</v>
      </c>
      <c r="AH179" s="36">
        <f t="shared" si="248"/>
        <v>0</v>
      </c>
      <c r="AI179" s="36">
        <f t="shared" si="248"/>
        <v>0.76583903886010718</v>
      </c>
      <c r="AJ179" s="36">
        <f t="shared" si="248"/>
        <v>0</v>
      </c>
      <c r="AK179" s="36">
        <f t="shared" si="248"/>
        <v>0.7204453386083729</v>
      </c>
      <c r="AL179" s="36">
        <f t="shared" si="248"/>
        <v>0</v>
      </c>
      <c r="AM179" s="37" t="e">
        <f t="shared" si="255"/>
        <v>#VALUE!</v>
      </c>
      <c r="AN179" s="38">
        <f t="shared" si="249"/>
        <v>0</v>
      </c>
      <c r="AO179" s="39"/>
      <c r="AP179" s="39"/>
      <c r="AQ179" s="40"/>
      <c r="AR179" s="40"/>
      <c r="AS179" s="40"/>
      <c r="AT179" s="41"/>
      <c r="AU179" s="41"/>
      <c r="AV179" s="42" t="e">
        <f t="shared" si="250"/>
        <v>#VALUE!</v>
      </c>
      <c r="AW179" s="42" t="e">
        <f t="shared" si="250"/>
        <v>#VALUE!</v>
      </c>
      <c r="AX179" s="43" t="e">
        <f t="shared" si="250"/>
        <v>#VALUE!</v>
      </c>
      <c r="AY179" s="43" t="e">
        <f t="shared" si="250"/>
        <v>#VALUE!</v>
      </c>
    </row>
    <row r="180" spans="1:51" x14ac:dyDescent="0.3">
      <c r="A180" s="5">
        <v>4.25</v>
      </c>
      <c r="B180" s="5" t="str">
        <f>IF(AND('Graph-outputs'!$C$2=TRUE, OR('Graph-outputs'!$D$1=13, 'Graph-outputs'!$D$1=14)), 'Calcs-control1'!A180, "")</f>
        <v/>
      </c>
      <c r="F180" s="3">
        <v>10</v>
      </c>
      <c r="G180" s="36">
        <f t="shared" si="245"/>
        <v>0.37994200169173675</v>
      </c>
      <c r="H180" s="36">
        <f t="shared" si="251"/>
        <v>0.94571584451473523</v>
      </c>
      <c r="I180" s="36">
        <f t="shared" si="251"/>
        <v>0</v>
      </c>
      <c r="J180" s="36">
        <f t="shared" si="251"/>
        <v>0.93820359319283575</v>
      </c>
      <c r="K180" s="36">
        <f t="shared" si="251"/>
        <v>0</v>
      </c>
      <c r="L180" s="37" t="e">
        <f t="shared" si="252"/>
        <v>#VALUE!</v>
      </c>
      <c r="M180" s="38">
        <f t="shared" si="253"/>
        <v>0</v>
      </c>
      <c r="N180" s="39"/>
      <c r="O180" s="39"/>
      <c r="P180" s="40"/>
      <c r="Q180" s="40"/>
      <c r="R180" s="40"/>
      <c r="S180" s="41"/>
      <c r="T180" s="41"/>
      <c r="U180" s="42" t="e">
        <f t="shared" si="247"/>
        <v>#VALUE!</v>
      </c>
      <c r="V180" s="42" t="e">
        <f t="shared" si="247"/>
        <v>#VALUE!</v>
      </c>
      <c r="W180" s="43" t="e">
        <f t="shared" si="247"/>
        <v>#VALUE!</v>
      </c>
      <c r="X180" s="43" t="e">
        <f t="shared" si="247"/>
        <v>#VALUE!</v>
      </c>
      <c r="AD180"/>
      <c r="AG180" s="3">
        <f t="shared" si="254"/>
        <v>6.6052252339374462</v>
      </c>
      <c r="AH180" s="36">
        <f t="shared" si="248"/>
        <v>0</v>
      </c>
      <c r="AI180" s="36">
        <f t="shared" si="248"/>
        <v>0.79250784996334767</v>
      </c>
      <c r="AJ180" s="36">
        <f t="shared" si="248"/>
        <v>0</v>
      </c>
      <c r="AK180" s="36">
        <f t="shared" si="248"/>
        <v>0.75332920257891467</v>
      </c>
      <c r="AL180" s="36">
        <f t="shared" si="248"/>
        <v>0</v>
      </c>
      <c r="AM180" s="37" t="e">
        <f t="shared" si="255"/>
        <v>#VALUE!</v>
      </c>
      <c r="AN180" s="38">
        <f t="shared" si="249"/>
        <v>0</v>
      </c>
      <c r="AO180" s="39"/>
      <c r="AP180" s="39"/>
      <c r="AQ180" s="40"/>
      <c r="AR180" s="40"/>
      <c r="AS180" s="40"/>
      <c r="AT180" s="41"/>
      <c r="AU180" s="41"/>
      <c r="AV180" s="42" t="e">
        <f t="shared" si="250"/>
        <v>#VALUE!</v>
      </c>
      <c r="AW180" s="42" t="e">
        <f t="shared" si="250"/>
        <v>#VALUE!</v>
      </c>
      <c r="AX180" s="43" t="e">
        <f t="shared" si="250"/>
        <v>#VALUE!</v>
      </c>
      <c r="AY180" s="43" t="e">
        <f t="shared" si="250"/>
        <v>#VALUE!</v>
      </c>
    </row>
    <row r="181" spans="1:51" x14ac:dyDescent="0.3">
      <c r="A181" s="5">
        <v>4.5</v>
      </c>
      <c r="B181" s="5" t="str">
        <f>IF(AND('Graph-outputs'!$C$2=TRUE, OR('Graph-outputs'!$D$1=13, 'Graph-outputs'!$D$1=14)), 'Calcs-control1'!A181, "")</f>
        <v/>
      </c>
      <c r="F181" s="3">
        <v>11</v>
      </c>
      <c r="G181" s="36">
        <f t="shared" si="245"/>
        <v>0.52131954207346043</v>
      </c>
      <c r="H181" s="36">
        <f t="shared" si="251"/>
        <v>0.96406766840589375</v>
      </c>
      <c r="I181" s="36">
        <f t="shared" si="251"/>
        <v>0.11721099742507868</v>
      </c>
      <c r="J181" s="36">
        <f t="shared" si="251"/>
        <v>0.95958662321389221</v>
      </c>
      <c r="K181" s="36">
        <f t="shared" si="251"/>
        <v>0</v>
      </c>
      <c r="L181" s="37" t="e">
        <f t="shared" si="252"/>
        <v>#VALUE!</v>
      </c>
      <c r="M181" s="38">
        <f t="shared" si="253"/>
        <v>0</v>
      </c>
      <c r="N181" s="39"/>
      <c r="O181" s="39"/>
      <c r="P181" s="40"/>
      <c r="Q181" s="40"/>
      <c r="R181" s="40"/>
      <c r="S181" s="41"/>
      <c r="T181" s="41"/>
      <c r="U181" s="42" t="e">
        <f t="shared" si="247"/>
        <v>#VALUE!</v>
      </c>
      <c r="V181" s="42" t="e">
        <f t="shared" si="247"/>
        <v>#VALUE!</v>
      </c>
      <c r="W181" s="43" t="e">
        <f t="shared" si="247"/>
        <v>#VALUE!</v>
      </c>
      <c r="X181" s="43" t="e">
        <f t="shared" si="247"/>
        <v>#VALUE!</v>
      </c>
      <c r="AD181"/>
      <c r="AG181" s="3">
        <f t="shared" si="254"/>
        <v>6.9465910157685737</v>
      </c>
      <c r="AH181" s="36">
        <f t="shared" si="248"/>
        <v>0</v>
      </c>
      <c r="AI181" s="36">
        <f t="shared" si="248"/>
        <v>0.81760091999592477</v>
      </c>
      <c r="AJ181" s="36">
        <f t="shared" si="248"/>
        <v>0</v>
      </c>
      <c r="AK181" s="36">
        <f t="shared" si="248"/>
        <v>0.78412243286164018</v>
      </c>
      <c r="AL181" s="36">
        <f t="shared" si="248"/>
        <v>0</v>
      </c>
      <c r="AM181" s="37" t="e">
        <f t="shared" si="255"/>
        <v>#VALUE!</v>
      </c>
      <c r="AN181" s="38">
        <f t="shared" si="249"/>
        <v>0</v>
      </c>
      <c r="AO181" s="39"/>
      <c r="AP181" s="39"/>
      <c r="AQ181" s="40"/>
      <c r="AR181" s="40"/>
      <c r="AS181" s="40"/>
      <c r="AT181" s="41"/>
      <c r="AU181" s="41"/>
      <c r="AV181" s="42" t="e">
        <f t="shared" si="250"/>
        <v>#VALUE!</v>
      </c>
      <c r="AW181" s="42" t="e">
        <f t="shared" si="250"/>
        <v>#VALUE!</v>
      </c>
      <c r="AX181" s="43" t="e">
        <f t="shared" si="250"/>
        <v>#VALUE!</v>
      </c>
      <c r="AY181" s="43" t="e">
        <f t="shared" si="250"/>
        <v>#VALUE!</v>
      </c>
    </row>
    <row r="182" spans="1:51" x14ac:dyDescent="0.3">
      <c r="A182" s="5">
        <v>4.75</v>
      </c>
      <c r="B182" s="5" t="str">
        <f>IF(AND('Graph-outputs'!$C$2=TRUE, OR('Graph-outputs'!$D$1=13, 'Graph-outputs'!$D$1=14)), 'Calcs-control1'!A182, "")</f>
        <v/>
      </c>
      <c r="F182" s="3">
        <v>12</v>
      </c>
      <c r="G182" s="36">
        <f t="shared" si="245"/>
        <v>0.64595871755595768</v>
      </c>
      <c r="H182" s="36">
        <f t="shared" si="251"/>
        <v>0.97631991690248721</v>
      </c>
      <c r="I182" s="36">
        <f t="shared" si="251"/>
        <v>0.36658689738220507</v>
      </c>
      <c r="J182" s="36">
        <f t="shared" si="251"/>
        <v>0.97367507510049012</v>
      </c>
      <c r="K182" s="36">
        <f t="shared" si="251"/>
        <v>0</v>
      </c>
      <c r="L182" s="37" t="e">
        <f t="shared" si="252"/>
        <v>#VALUE!</v>
      </c>
      <c r="M182" s="38">
        <f t="shared" si="253"/>
        <v>0</v>
      </c>
      <c r="N182" s="39"/>
      <c r="O182" s="39"/>
      <c r="P182" s="40"/>
      <c r="Q182" s="40"/>
      <c r="R182" s="40"/>
      <c r="S182" s="41"/>
      <c r="T182" s="41"/>
      <c r="U182" s="42" t="e">
        <f t="shared" si="247"/>
        <v>#VALUE!</v>
      </c>
      <c r="V182" s="42" t="e">
        <f t="shared" si="247"/>
        <v>#VALUE!</v>
      </c>
      <c r="W182" s="43" t="e">
        <f t="shared" si="247"/>
        <v>#VALUE!</v>
      </c>
      <c r="X182" s="43" t="e">
        <f t="shared" si="247"/>
        <v>#VALUE!</v>
      </c>
      <c r="AD182"/>
      <c r="AG182" s="3">
        <f t="shared" si="254"/>
        <v>7.3055989813069928</v>
      </c>
      <c r="AH182" s="36">
        <f t="shared" si="248"/>
        <v>0</v>
      </c>
      <c r="AI182" s="36">
        <f t="shared" si="248"/>
        <v>0.84100467907598864</v>
      </c>
      <c r="AJ182" s="36">
        <f t="shared" si="248"/>
        <v>0</v>
      </c>
      <c r="AK182" s="36">
        <f t="shared" si="248"/>
        <v>0.81269857349901653</v>
      </c>
      <c r="AL182" s="36">
        <f t="shared" si="248"/>
        <v>0</v>
      </c>
      <c r="AM182" s="37" t="e">
        <f t="shared" si="255"/>
        <v>#VALUE!</v>
      </c>
      <c r="AN182" s="38">
        <f t="shared" si="249"/>
        <v>0</v>
      </c>
      <c r="AO182" s="39"/>
      <c r="AP182" s="39"/>
      <c r="AQ182" s="40"/>
      <c r="AR182" s="40"/>
      <c r="AS182" s="40"/>
      <c r="AT182" s="41"/>
      <c r="AU182" s="41"/>
      <c r="AV182" s="42" t="e">
        <f t="shared" si="250"/>
        <v>#VALUE!</v>
      </c>
      <c r="AW182" s="42" t="e">
        <f t="shared" si="250"/>
        <v>#VALUE!</v>
      </c>
      <c r="AX182" s="43" t="e">
        <f t="shared" si="250"/>
        <v>#VALUE!</v>
      </c>
      <c r="AY182" s="43" t="e">
        <f t="shared" si="250"/>
        <v>#VALUE!</v>
      </c>
    </row>
    <row r="183" spans="1:51" x14ac:dyDescent="0.3">
      <c r="A183" s="5">
        <v>5</v>
      </c>
      <c r="B183" s="5" t="str">
        <f>IF(AND('Graph-outputs'!$C$2=TRUE, OR('Graph-outputs'!$D$1=13, 'Graph-outputs'!$D$1=14)), 'Calcs-control1'!A183, "")</f>
        <v/>
      </c>
      <c r="F183" s="3">
        <v>13</v>
      </c>
      <c r="G183" s="36">
        <f t="shared" si="245"/>
        <v>0.74869964690149571</v>
      </c>
      <c r="H183" s="36">
        <f t="shared" si="251"/>
        <v>0.98443911004831575</v>
      </c>
      <c r="I183" s="36">
        <f t="shared" si="251"/>
        <v>0.55821186130469869</v>
      </c>
      <c r="J183" s="36">
        <f t="shared" si="251"/>
        <v>0.98289278515676415</v>
      </c>
      <c r="K183" s="36">
        <f t="shared" si="251"/>
        <v>0</v>
      </c>
      <c r="L183" s="37" t="e">
        <f t="shared" si="252"/>
        <v>#VALUE!</v>
      </c>
      <c r="M183" s="38">
        <f t="shared" si="253"/>
        <v>0</v>
      </c>
      <c r="N183" s="39"/>
      <c r="O183" s="39"/>
      <c r="P183" s="40"/>
      <c r="Q183" s="40"/>
      <c r="R183" s="40"/>
      <c r="S183" s="41"/>
      <c r="T183" s="41"/>
      <c r="U183" s="42" t="e">
        <f t="shared" si="247"/>
        <v>#VALUE!</v>
      </c>
      <c r="V183" s="42" t="e">
        <f t="shared" si="247"/>
        <v>#VALUE!</v>
      </c>
      <c r="W183" s="43" t="e">
        <f t="shared" si="247"/>
        <v>#VALUE!</v>
      </c>
      <c r="X183" s="43" t="e">
        <f t="shared" si="247"/>
        <v>#VALUE!</v>
      </c>
      <c r="AD183"/>
      <c r="AG183" s="3">
        <f t="shared" si="254"/>
        <v>7.683160899284454</v>
      </c>
      <c r="AH183" s="36">
        <f t="shared" si="248"/>
        <v>4.3042420270152593E-2</v>
      </c>
      <c r="AI183" s="36">
        <f t="shared" si="248"/>
        <v>0.8626313759593458</v>
      </c>
      <c r="AJ183" s="36">
        <f t="shared" si="248"/>
        <v>0</v>
      </c>
      <c r="AK183" s="36">
        <f t="shared" si="248"/>
        <v>0.83896594952734249</v>
      </c>
      <c r="AL183" s="36">
        <f t="shared" si="248"/>
        <v>0</v>
      </c>
      <c r="AM183" s="37" t="e">
        <f t="shared" si="255"/>
        <v>#VALUE!</v>
      </c>
      <c r="AN183" s="38">
        <f t="shared" si="249"/>
        <v>0</v>
      </c>
      <c r="AO183" s="39"/>
      <c r="AP183" s="39"/>
      <c r="AQ183" s="40"/>
      <c r="AR183" s="40"/>
      <c r="AS183" s="40"/>
      <c r="AT183" s="41"/>
      <c r="AU183" s="41"/>
      <c r="AV183" s="42" t="e">
        <f t="shared" si="250"/>
        <v>#VALUE!</v>
      </c>
      <c r="AW183" s="42" t="e">
        <f t="shared" si="250"/>
        <v>#VALUE!</v>
      </c>
      <c r="AX183" s="43" t="e">
        <f t="shared" si="250"/>
        <v>#VALUE!</v>
      </c>
      <c r="AY183" s="43" t="e">
        <f t="shared" si="250"/>
        <v>#VALUE!</v>
      </c>
    </row>
    <row r="184" spans="1:51" x14ac:dyDescent="0.3">
      <c r="A184" s="5">
        <v>5.25</v>
      </c>
      <c r="B184" s="5" t="str">
        <f>IF(AND('Graph-outputs'!$C$2=TRUE, OR('Graph-outputs'!$D$1=13, 'Graph-outputs'!$D$1=14)), 'Calcs-control1'!A184, "")</f>
        <v/>
      </c>
      <c r="F184" s="3">
        <v>14</v>
      </c>
      <c r="G184" s="36">
        <f t="shared" si="245"/>
        <v>0.82837446509470625</v>
      </c>
      <c r="H184" s="36">
        <f t="shared" si="251"/>
        <v>0.9897902843638573</v>
      </c>
      <c r="I184" s="36">
        <f t="shared" si="251"/>
        <v>0.69973848923238624</v>
      </c>
      <c r="J184" s="36">
        <f t="shared" si="251"/>
        <v>0.9888941105683311</v>
      </c>
      <c r="K184" s="36">
        <f t="shared" si="251"/>
        <v>0</v>
      </c>
      <c r="L184" s="37" t="e">
        <f t="shared" si="252"/>
        <v>#VALUE!</v>
      </c>
      <c r="M184" s="38">
        <f t="shared" si="253"/>
        <v>0</v>
      </c>
      <c r="N184" s="39"/>
      <c r="O184" s="39"/>
      <c r="P184" s="40"/>
      <c r="Q184" s="40"/>
      <c r="R184" s="40"/>
      <c r="S184" s="41"/>
      <c r="T184" s="41"/>
      <c r="U184" s="42" t="e">
        <f t="shared" si="247"/>
        <v>#VALUE!</v>
      </c>
      <c r="V184" s="42" t="e">
        <f t="shared" si="247"/>
        <v>#VALUE!</v>
      </c>
      <c r="W184" s="43" t="e">
        <f t="shared" si="247"/>
        <v>#VALUE!</v>
      </c>
      <c r="X184" s="43" t="e">
        <f t="shared" si="247"/>
        <v>#VALUE!</v>
      </c>
      <c r="AD184"/>
      <c r="AG184" s="3">
        <f t="shared" si="254"/>
        <v>8.0802356597094089</v>
      </c>
      <c r="AH184" s="36">
        <f t="shared" si="248"/>
        <v>9.7289769287624894E-2</v>
      </c>
      <c r="AI184" s="36">
        <f t="shared" si="248"/>
        <v>0.88242166033299296</v>
      </c>
      <c r="AJ184" s="36">
        <f t="shared" si="248"/>
        <v>0</v>
      </c>
      <c r="AK184" s="36">
        <f t="shared" si="248"/>
        <v>0.8628703212119796</v>
      </c>
      <c r="AL184" s="36">
        <f t="shared" si="248"/>
        <v>0</v>
      </c>
      <c r="AM184" s="37" t="e">
        <f t="shared" si="255"/>
        <v>#VALUE!</v>
      </c>
      <c r="AN184" s="38">
        <f t="shared" si="249"/>
        <v>0</v>
      </c>
      <c r="AO184" s="39"/>
      <c r="AP184" s="39"/>
      <c r="AQ184" s="40"/>
      <c r="AR184" s="40"/>
      <c r="AS184" s="40"/>
      <c r="AT184" s="41"/>
      <c r="AU184" s="41"/>
      <c r="AV184" s="42" t="e">
        <f t="shared" si="250"/>
        <v>#VALUE!</v>
      </c>
      <c r="AW184" s="42" t="e">
        <f t="shared" si="250"/>
        <v>#VALUE!</v>
      </c>
      <c r="AX184" s="43" t="e">
        <f t="shared" si="250"/>
        <v>#VALUE!</v>
      </c>
      <c r="AY184" s="43" t="e">
        <f t="shared" si="250"/>
        <v>#VALUE!</v>
      </c>
    </row>
    <row r="185" spans="1:51" x14ac:dyDescent="0.3">
      <c r="A185" s="5">
        <v>5.5</v>
      </c>
      <c r="B185" s="5" t="str">
        <f>IF(AND('Graph-outputs'!$C$2=TRUE, OR('Graph-outputs'!$D$1=13, 'Graph-outputs'!$D$1=14)), 'Calcs-control1'!A185, "")</f>
        <v/>
      </c>
      <c r="F185" s="3">
        <v>15</v>
      </c>
      <c r="G185" s="36">
        <f t="shared" si="245"/>
        <v>0.88685603249115941</v>
      </c>
      <c r="H185" s="36">
        <f t="shared" si="251"/>
        <v>0.99330396692184542</v>
      </c>
      <c r="I185" s="36">
        <f t="shared" si="251"/>
        <v>0.80063650808452413</v>
      </c>
      <c r="J185" s="36">
        <f t="shared" si="251"/>
        <v>0.99278894479391433</v>
      </c>
      <c r="K185" s="36">
        <f t="shared" si="251"/>
        <v>0</v>
      </c>
      <c r="L185" s="37" t="e">
        <f t="shared" si="252"/>
        <v>#VALUE!</v>
      </c>
      <c r="M185" s="38">
        <f t="shared" si="253"/>
        <v>0</v>
      </c>
      <c r="N185" s="39"/>
      <c r="O185" s="39"/>
      <c r="P185" s="40"/>
      <c r="Q185" s="40"/>
      <c r="R185" s="40"/>
      <c r="S185" s="41"/>
      <c r="T185" s="41"/>
      <c r="U185" s="42" t="e">
        <f t="shared" si="247"/>
        <v>#VALUE!</v>
      </c>
      <c r="V185" s="42" t="e">
        <f t="shared" si="247"/>
        <v>#VALUE!</v>
      </c>
      <c r="W185" s="43" t="e">
        <f t="shared" si="247"/>
        <v>#VALUE!</v>
      </c>
      <c r="X185" s="43" t="e">
        <f t="shared" si="247"/>
        <v>#VALUE!</v>
      </c>
      <c r="AD185"/>
      <c r="AG185" s="3">
        <f t="shared" si="254"/>
        <v>8.4978317091498283</v>
      </c>
      <c r="AH185" s="36">
        <f t="shared" si="248"/>
        <v>0.15692867306564073</v>
      </c>
      <c r="AI185" s="36">
        <f t="shared" si="248"/>
        <v>0.9003462639758768</v>
      </c>
      <c r="AJ185" s="36">
        <f t="shared" si="248"/>
        <v>0</v>
      </c>
      <c r="AK185" s="36">
        <f t="shared" si="248"/>
        <v>0.88439628683280647</v>
      </c>
      <c r="AL185" s="36">
        <f t="shared" si="248"/>
        <v>0</v>
      </c>
      <c r="AM185" s="37" t="e">
        <f t="shared" si="255"/>
        <v>#VALUE!</v>
      </c>
      <c r="AN185" s="38">
        <f t="shared" si="249"/>
        <v>0</v>
      </c>
      <c r="AO185" s="39"/>
      <c r="AP185" s="39"/>
      <c r="AQ185" s="40"/>
      <c r="AR185" s="40"/>
      <c r="AS185" s="40"/>
      <c r="AT185" s="41"/>
      <c r="AU185" s="41"/>
      <c r="AV185" s="42" t="e">
        <f t="shared" si="250"/>
        <v>#VALUE!</v>
      </c>
      <c r="AW185" s="42" t="e">
        <f t="shared" si="250"/>
        <v>#VALUE!</v>
      </c>
      <c r="AX185" s="43" t="e">
        <f t="shared" si="250"/>
        <v>#VALUE!</v>
      </c>
      <c r="AY185" s="43" t="e">
        <f t="shared" si="250"/>
        <v>#VALUE!</v>
      </c>
    </row>
    <row r="186" spans="1:51" x14ac:dyDescent="0.3">
      <c r="A186" s="84">
        <v>5.75</v>
      </c>
      <c r="B186" s="5" t="str">
        <f>IF(AND('Graph-outputs'!$C$2=TRUE, OR('Graph-outputs'!$D$1=13, 'Graph-outputs'!$D$1=14)), 'Calcs-control1'!A186, "")</f>
        <v/>
      </c>
      <c r="F186" s="3">
        <v>16</v>
      </c>
      <c r="G186" s="36">
        <f t="shared" si="245"/>
        <v>0.92772955467914242</v>
      </c>
      <c r="H186" s="36">
        <f t="shared" si="251"/>
        <v>0.99560582729031089</v>
      </c>
      <c r="I186" s="36">
        <f t="shared" si="251"/>
        <v>0.87035125008615122</v>
      </c>
      <c r="J186" s="36">
        <f t="shared" si="251"/>
        <v>0.9953123419789196</v>
      </c>
      <c r="K186" s="36">
        <f t="shared" si="251"/>
        <v>0</v>
      </c>
      <c r="L186" s="37" t="e">
        <f t="shared" si="252"/>
        <v>#VALUE!</v>
      </c>
      <c r="M186" s="38">
        <f t="shared" si="253"/>
        <v>5.8677910779603382E-2</v>
      </c>
      <c r="N186" s="39"/>
      <c r="O186" s="39"/>
      <c r="P186" s="40"/>
      <c r="Q186" s="40"/>
      <c r="R186" s="40"/>
      <c r="S186" s="41"/>
      <c r="T186" s="41"/>
      <c r="U186" s="42" t="e">
        <f t="shared" si="247"/>
        <v>#VALUE!</v>
      </c>
      <c r="V186" s="42" t="e">
        <f t="shared" si="247"/>
        <v>#VALUE!</v>
      </c>
      <c r="W186" s="43" t="e">
        <f t="shared" si="247"/>
        <v>#VALUE!</v>
      </c>
      <c r="X186" s="43" t="e">
        <f t="shared" si="247"/>
        <v>#VALUE!</v>
      </c>
      <c r="AD186"/>
      <c r="AG186" s="3">
        <f t="shared" si="254"/>
        <v>8.937009611874279</v>
      </c>
      <c r="AH186" s="36">
        <f t="shared" ref="AH186:AL201" si="256">IF(1-EXP(-0.23*(AH102-AH$165))&lt;0, 0, 1-EXP(-0.23*(AH102-AH$165)))</f>
        <v>0.22158153936782865</v>
      </c>
      <c r="AI186" s="36">
        <f t="shared" si="256"/>
        <v>0.91640663903062092</v>
      </c>
      <c r="AJ186" s="36">
        <f t="shared" si="256"/>
        <v>0</v>
      </c>
      <c r="AK186" s="36">
        <f t="shared" si="256"/>
        <v>0.90356729033982197</v>
      </c>
      <c r="AL186" s="36">
        <f t="shared" si="256"/>
        <v>0</v>
      </c>
      <c r="AM186" s="37" t="e">
        <f t="shared" si="255"/>
        <v>#VALUE!</v>
      </c>
      <c r="AN186" s="38">
        <f t="shared" ref="AN186:AN240" si="257">IF(1-EXP(-0.23*(AN102-AN$165))&lt;0, 0, 1-EXP(-0.23*(AN102-AN$165)))</f>
        <v>0</v>
      </c>
      <c r="AO186" s="39"/>
      <c r="AP186" s="39"/>
      <c r="AQ186" s="40"/>
      <c r="AR186" s="40"/>
      <c r="AS186" s="40"/>
      <c r="AT186" s="41"/>
      <c r="AU186" s="41"/>
      <c r="AV186" s="42" t="e">
        <f t="shared" si="250"/>
        <v>#VALUE!</v>
      </c>
      <c r="AW186" s="42" t="e">
        <f t="shared" si="250"/>
        <v>#VALUE!</v>
      </c>
      <c r="AX186" s="43" t="e">
        <f t="shared" si="250"/>
        <v>#VALUE!</v>
      </c>
      <c r="AY186" s="43" t="e">
        <f t="shared" si="250"/>
        <v>#VALUE!</v>
      </c>
    </row>
    <row r="187" spans="1:51" x14ac:dyDescent="0.3">
      <c r="A187" s="84">
        <v>6</v>
      </c>
      <c r="B187" s="5" t="str">
        <f>IF(AND('Graph-outputs'!$C$2=TRUE, OR('Graph-outputs'!$D$1=13, 'Graph-outputs'!$D$1=14)), 'Calcs-control1'!A187, "")</f>
        <v/>
      </c>
      <c r="F187" s="3">
        <v>17</v>
      </c>
      <c r="G187" s="36">
        <f t="shared" si="245"/>
        <v>0.9550922506759848</v>
      </c>
      <c r="H187" s="36">
        <f t="shared" si="251"/>
        <v>0.99711220180439053</v>
      </c>
      <c r="I187" s="36">
        <f t="shared" si="251"/>
        <v>0.91720987276857224</v>
      </c>
      <c r="J187" s="36">
        <f t="shared" si="251"/>
        <v>0.9969464458366073</v>
      </c>
      <c r="K187" s="36">
        <f t="shared" si="251"/>
        <v>0</v>
      </c>
      <c r="L187" s="37" t="e">
        <f t="shared" si="252"/>
        <v>#VALUE!</v>
      </c>
      <c r="M187" s="38">
        <f t="shared" si="253"/>
        <v>0.18580032005910574</v>
      </c>
      <c r="N187" s="39"/>
      <c r="O187" s="39"/>
      <c r="P187" s="40"/>
      <c r="Q187" s="40"/>
      <c r="R187" s="40"/>
      <c r="S187" s="41"/>
      <c r="T187" s="41"/>
      <c r="U187" s="42" t="e">
        <f t="shared" si="247"/>
        <v>#VALUE!</v>
      </c>
      <c r="V187" s="42" t="e">
        <f t="shared" si="247"/>
        <v>#VALUE!</v>
      </c>
      <c r="W187" s="43" t="e">
        <f t="shared" si="247"/>
        <v>#VALUE!</v>
      </c>
      <c r="X187" s="43" t="e">
        <f t="shared" si="247"/>
        <v>#VALUE!</v>
      </c>
      <c r="AD187"/>
      <c r="AG187" s="3">
        <f t="shared" si="254"/>
        <v>9.3988847433557776</v>
      </c>
      <c r="AH187" s="36">
        <f t="shared" si="256"/>
        <v>0.29057870781648987</v>
      </c>
      <c r="AI187" s="36">
        <f t="shared" si="256"/>
        <v>0.9306344642721921</v>
      </c>
      <c r="AJ187" s="36">
        <f t="shared" si="256"/>
        <v>0</v>
      </c>
      <c r="AK187" s="36">
        <f t="shared" si="256"/>
        <v>0.92044416678428542</v>
      </c>
      <c r="AL187" s="36">
        <f t="shared" si="256"/>
        <v>0</v>
      </c>
      <c r="AM187" s="37" t="e">
        <f t="shared" si="255"/>
        <v>#VALUE!</v>
      </c>
      <c r="AN187" s="38">
        <f t="shared" si="257"/>
        <v>0</v>
      </c>
      <c r="AO187" s="39"/>
      <c r="AP187" s="39"/>
      <c r="AQ187" s="40"/>
      <c r="AR187" s="40"/>
      <c r="AS187" s="40"/>
      <c r="AT187" s="41"/>
      <c r="AU187" s="41"/>
      <c r="AV187" s="42" t="e">
        <f t="shared" si="250"/>
        <v>#VALUE!</v>
      </c>
      <c r="AW187" s="42" t="e">
        <f t="shared" si="250"/>
        <v>#VALUE!</v>
      </c>
      <c r="AX187" s="43" t="e">
        <f t="shared" si="250"/>
        <v>#VALUE!</v>
      </c>
      <c r="AY187" s="43" t="e">
        <f t="shared" si="250"/>
        <v>#VALUE!</v>
      </c>
    </row>
    <row r="188" spans="1:51" x14ac:dyDescent="0.3">
      <c r="A188" s="84">
        <v>6.25</v>
      </c>
      <c r="B188" s="5" t="str">
        <f>IF(AND('Graph-outputs'!$C$2=TRUE, OR('Graph-outputs'!$D$1=13, 'Graph-outputs'!$D$1=14)), 'Calcs-control1'!A188, "")</f>
        <v/>
      </c>
      <c r="F188" s="3">
        <v>18</v>
      </c>
      <c r="G188" s="36">
        <f t="shared" si="245"/>
        <v>0.97273966794656952</v>
      </c>
      <c r="H188" s="36">
        <f t="shared" si="251"/>
        <v>0.99809798964244556</v>
      </c>
      <c r="I188" s="36">
        <f t="shared" si="251"/>
        <v>0.94795661388523089</v>
      </c>
      <c r="J188" s="36">
        <f t="shared" si="251"/>
        <v>0.99800529819165673</v>
      </c>
      <c r="K188" s="36">
        <f t="shared" si="251"/>
        <v>0</v>
      </c>
      <c r="L188" s="37" t="e">
        <f t="shared" si="252"/>
        <v>#VALUE!</v>
      </c>
      <c r="M188" s="38">
        <f t="shared" si="253"/>
        <v>0.29723722195049029</v>
      </c>
      <c r="N188" s="39"/>
      <c r="O188" s="39"/>
      <c r="P188" s="40"/>
      <c r="Q188" s="40"/>
      <c r="R188" s="40"/>
      <c r="S188" s="41"/>
      <c r="T188" s="41"/>
      <c r="U188" s="42" t="e">
        <f t="shared" si="247"/>
        <v>#VALUE!</v>
      </c>
      <c r="V188" s="42" t="e">
        <f t="shared" si="247"/>
        <v>#VALUE!</v>
      </c>
      <c r="W188" s="43" t="e">
        <f t="shared" si="247"/>
        <v>#VALUE!</v>
      </c>
      <c r="X188" s="43" t="e">
        <f t="shared" si="247"/>
        <v>#VALUE!</v>
      </c>
      <c r="AD188"/>
      <c r="AG188" s="3">
        <f t="shared" si="254"/>
        <v>9.8846301229790683</v>
      </c>
      <c r="AH188" s="36">
        <f t="shared" si="256"/>
        <v>0.36293454728583707</v>
      </c>
      <c r="AI188" s="36">
        <f t="shared" si="256"/>
        <v>0.94308999598063215</v>
      </c>
      <c r="AJ188" s="36">
        <f t="shared" si="256"/>
        <v>0</v>
      </c>
      <c r="AK188" s="36">
        <f t="shared" si="256"/>
        <v>0.93512224851670689</v>
      </c>
      <c r="AL188" s="36">
        <f t="shared" si="256"/>
        <v>0</v>
      </c>
      <c r="AM188" s="37" t="e">
        <f t="shared" si="255"/>
        <v>#VALUE!</v>
      </c>
      <c r="AN188" s="38">
        <f t="shared" si="257"/>
        <v>0</v>
      </c>
      <c r="AO188" s="39"/>
      <c r="AP188" s="39"/>
      <c r="AQ188" s="40"/>
      <c r="AR188" s="40"/>
      <c r="AS188" s="40"/>
      <c r="AT188" s="41"/>
      <c r="AU188" s="41"/>
      <c r="AV188" s="42" t="e">
        <f t="shared" si="250"/>
        <v>#VALUE!</v>
      </c>
      <c r="AW188" s="42" t="e">
        <f t="shared" si="250"/>
        <v>#VALUE!</v>
      </c>
      <c r="AX188" s="43" t="e">
        <f t="shared" si="250"/>
        <v>#VALUE!</v>
      </c>
      <c r="AY188" s="43" t="e">
        <f t="shared" si="250"/>
        <v>#VALUE!</v>
      </c>
    </row>
    <row r="189" spans="1:51" x14ac:dyDescent="0.3">
      <c r="A189" s="84">
        <v>6.5</v>
      </c>
      <c r="B189" s="5" t="str">
        <f>IF(AND('Graph-outputs'!$C$2=TRUE, OR('Graph-outputs'!$D$1=13, 'Graph-outputs'!$D$1=14)), 'Calcs-control1'!A189, "")</f>
        <v/>
      </c>
      <c r="F189" s="3">
        <v>19</v>
      </c>
      <c r="G189" s="36">
        <f t="shared" si="245"/>
        <v>0.98376620665361192</v>
      </c>
      <c r="H189" s="36">
        <f t="shared" si="251"/>
        <v>0.99874368276868475</v>
      </c>
      <c r="I189" s="36">
        <f t="shared" si="251"/>
        <v>0.9677161900584178</v>
      </c>
      <c r="J189" s="36">
        <f t="shared" si="251"/>
        <v>0.99869244824322312</v>
      </c>
      <c r="K189" s="36">
        <f t="shared" si="251"/>
        <v>0</v>
      </c>
      <c r="L189" s="37" t="e">
        <f t="shared" si="252"/>
        <v>#VALUE!</v>
      </c>
      <c r="M189" s="38">
        <f t="shared" si="253"/>
        <v>0.39442861485634673</v>
      </c>
      <c r="N189" s="39"/>
      <c r="O189" s="39"/>
      <c r="P189" s="40"/>
      <c r="Q189" s="40"/>
      <c r="R189" s="40"/>
      <c r="S189" s="41"/>
      <c r="T189" s="41"/>
      <c r="U189" s="42" t="e">
        <f t="shared" si="247"/>
        <v>#VALUE!</v>
      </c>
      <c r="V189" s="42" t="e">
        <f t="shared" si="247"/>
        <v>#VALUE!</v>
      </c>
      <c r="W189" s="43" t="e">
        <f t="shared" si="247"/>
        <v>#VALUE!</v>
      </c>
      <c r="X189" s="43" t="e">
        <f t="shared" si="247"/>
        <v>#VALUE!</v>
      </c>
      <c r="AD189"/>
      <c r="AG189" s="3">
        <f t="shared" si="254"/>
        <v>10.395479393145562</v>
      </c>
      <c r="AH189" s="36">
        <f t="shared" si="256"/>
        <v>0.43735023299872045</v>
      </c>
      <c r="AI189" s="36">
        <f t="shared" si="256"/>
        <v>0.95385931427212622</v>
      </c>
      <c r="AJ189" s="36">
        <f t="shared" si="256"/>
        <v>0</v>
      </c>
      <c r="AK189" s="36">
        <f t="shared" si="256"/>
        <v>0.94772715168020161</v>
      </c>
      <c r="AL189" s="36">
        <f t="shared" si="256"/>
        <v>0</v>
      </c>
      <c r="AM189" s="37" t="e">
        <f t="shared" si="255"/>
        <v>#VALUE!</v>
      </c>
      <c r="AN189" s="38">
        <f t="shared" si="257"/>
        <v>0</v>
      </c>
      <c r="AO189" s="39"/>
      <c r="AP189" s="39"/>
      <c r="AQ189" s="40"/>
      <c r="AR189" s="40"/>
      <c r="AS189" s="40"/>
      <c r="AT189" s="41"/>
      <c r="AU189" s="41"/>
      <c r="AV189" s="42" t="e">
        <f t="shared" si="250"/>
        <v>#VALUE!</v>
      </c>
      <c r="AW189" s="42" t="e">
        <f t="shared" si="250"/>
        <v>#VALUE!</v>
      </c>
      <c r="AX189" s="43" t="e">
        <f t="shared" si="250"/>
        <v>#VALUE!</v>
      </c>
      <c r="AY189" s="43" t="e">
        <f t="shared" si="250"/>
        <v>#VALUE!</v>
      </c>
    </row>
    <row r="190" spans="1:51" x14ac:dyDescent="0.3">
      <c r="A190" s="84">
        <v>6.75</v>
      </c>
      <c r="B190" s="5" t="str">
        <f>IF(AND('Graph-outputs'!$C$2=TRUE, OR('Graph-outputs'!$D$1=13, 'Graph-outputs'!$D$1=14)), 'Calcs-control1'!A190, "")</f>
        <v/>
      </c>
      <c r="F190" s="3">
        <v>20</v>
      </c>
      <c r="G190" s="36">
        <f t="shared" si="245"/>
        <v>0.99047676121609041</v>
      </c>
      <c r="H190" s="36">
        <f t="shared" si="251"/>
        <v>0.99916732881402304</v>
      </c>
      <c r="I190" s="36">
        <f t="shared" si="251"/>
        <v>0.9801916338882527</v>
      </c>
      <c r="J190" s="36">
        <f t="shared" si="251"/>
        <v>0.99913941099318093</v>
      </c>
      <c r="K190" s="36">
        <f t="shared" si="251"/>
        <v>0</v>
      </c>
      <c r="L190" s="37" t="e">
        <f t="shared" si="252"/>
        <v>#VALUE!</v>
      </c>
      <c r="M190" s="38">
        <f t="shared" si="253"/>
        <v>0.47883086588471468</v>
      </c>
      <c r="N190" s="39"/>
      <c r="O190" s="39"/>
      <c r="P190" s="40"/>
      <c r="Q190" s="40"/>
      <c r="R190" s="40"/>
      <c r="S190" s="41"/>
      <c r="T190" s="41"/>
      <c r="U190" s="42" t="e">
        <f t="shared" ref="U190:X209" si="258">IF(1-EXP(-0.23*(U106-U$165))&lt;0, 0, 1-EXP(-0.23*(U106-U$165)))</f>
        <v>#VALUE!</v>
      </c>
      <c r="V190" s="42" t="e">
        <f t="shared" si="258"/>
        <v>#VALUE!</v>
      </c>
      <c r="W190" s="43" t="e">
        <f t="shared" si="258"/>
        <v>#VALUE!</v>
      </c>
      <c r="X190" s="43" t="e">
        <f t="shared" si="258"/>
        <v>#VALUE!</v>
      </c>
      <c r="AD190"/>
      <c r="AG190" s="3">
        <f t="shared" si="254"/>
        <v>10.932729952341878</v>
      </c>
      <c r="AH190" s="36">
        <f t="shared" si="256"/>
        <v>0.51225219252317045</v>
      </c>
      <c r="AI190" s="36">
        <f t="shared" si="256"/>
        <v>0.96305059224404654</v>
      </c>
      <c r="AJ190" s="36">
        <f t="shared" si="256"/>
        <v>9.8245038983199362E-2</v>
      </c>
      <c r="AK190" s="36">
        <f t="shared" si="256"/>
        <v>0.95840945665214494</v>
      </c>
      <c r="AL190" s="36">
        <f t="shared" si="256"/>
        <v>0</v>
      </c>
      <c r="AM190" s="37" t="e">
        <f t="shared" si="255"/>
        <v>#VALUE!</v>
      </c>
      <c r="AN190" s="38">
        <f t="shared" si="257"/>
        <v>0</v>
      </c>
      <c r="AO190" s="39"/>
      <c r="AP190" s="39"/>
      <c r="AQ190" s="40"/>
      <c r="AR190" s="40"/>
      <c r="AS190" s="40"/>
      <c r="AT190" s="41"/>
      <c r="AU190" s="41"/>
      <c r="AV190" s="42" t="e">
        <f t="shared" ref="AV190:AY209" si="259">IF(1-EXP(-0.23*(AV106-AV$165))&lt;0, 0, 1-EXP(-0.23*(AV106-AV$165)))</f>
        <v>#VALUE!</v>
      </c>
      <c r="AW190" s="42" t="e">
        <f t="shared" si="259"/>
        <v>#VALUE!</v>
      </c>
      <c r="AX190" s="43" t="e">
        <f t="shared" si="259"/>
        <v>#VALUE!</v>
      </c>
      <c r="AY190" s="43" t="e">
        <f t="shared" si="259"/>
        <v>#VALUE!</v>
      </c>
    </row>
    <row r="191" spans="1:51" x14ac:dyDescent="0.3">
      <c r="A191" s="84">
        <v>7</v>
      </c>
      <c r="B191" s="5" t="str">
        <f>IF(AND('Graph-outputs'!$C$2=TRUE, OR('Graph-outputs'!$D$1=13, 'Graph-outputs'!$D$1=14)), 'Calcs-control1'!A191, "")</f>
        <v/>
      </c>
      <c r="F191" s="3">
        <v>21</v>
      </c>
      <c r="G191" s="36">
        <f t="shared" si="245"/>
        <v>0.9944747241165367</v>
      </c>
      <c r="H191" s="36">
        <f t="shared" ref="H191:K210" si="260">IF(1-EXP(-0.23*(H107-H$165))&lt;0, 0, 1-EXP(-0.23*(H107-H$165)))</f>
        <v>0.99944594776237761</v>
      </c>
      <c r="I191" s="36">
        <f t="shared" si="260"/>
        <v>0.98795186748279795</v>
      </c>
      <c r="J191" s="36">
        <f t="shared" si="260"/>
        <v>0.99943101285185443</v>
      </c>
      <c r="K191" s="36">
        <f t="shared" si="260"/>
        <v>0</v>
      </c>
      <c r="L191" s="37" t="e">
        <f t="shared" si="252"/>
        <v>#VALUE!</v>
      </c>
      <c r="M191" s="38">
        <f t="shared" si="253"/>
        <v>0.551861603605309</v>
      </c>
      <c r="N191" s="39"/>
      <c r="O191" s="39"/>
      <c r="P191" s="40"/>
      <c r="Q191" s="40"/>
      <c r="R191" s="40"/>
      <c r="S191" s="41"/>
      <c r="T191" s="41"/>
      <c r="U191" s="42" t="e">
        <f t="shared" si="258"/>
        <v>#VALUE!</v>
      </c>
      <c r="V191" s="42" t="e">
        <f t="shared" si="258"/>
        <v>#VALUE!</v>
      </c>
      <c r="W191" s="43" t="e">
        <f t="shared" si="258"/>
        <v>#VALUE!</v>
      </c>
      <c r="X191" s="43" t="e">
        <f t="shared" si="258"/>
        <v>#VALUE!</v>
      </c>
      <c r="AD191"/>
      <c r="AG191" s="3">
        <f t="shared" si="254"/>
        <v>11.497746250129051</v>
      </c>
      <c r="AH191" s="36">
        <f t="shared" si="256"/>
        <v>0.58587187828794351</v>
      </c>
      <c r="AI191" s="36">
        <f t="shared" si="256"/>
        <v>0.97078958660205428</v>
      </c>
      <c r="AJ191" s="36">
        <f t="shared" si="256"/>
        <v>0.24889814965663104</v>
      </c>
      <c r="AK191" s="36">
        <f t="shared" si="256"/>
        <v>0.96733857803319689</v>
      </c>
      <c r="AL191" s="36">
        <f t="shared" si="256"/>
        <v>0</v>
      </c>
      <c r="AM191" s="37" t="e">
        <f t="shared" si="255"/>
        <v>#VALUE!</v>
      </c>
      <c r="AN191" s="38">
        <f t="shared" si="257"/>
        <v>0</v>
      </c>
      <c r="AO191" s="39"/>
      <c r="AP191" s="39"/>
      <c r="AQ191" s="40"/>
      <c r="AR191" s="40"/>
      <c r="AS191" s="40"/>
      <c r="AT191" s="41"/>
      <c r="AU191" s="41"/>
      <c r="AV191" s="42" t="e">
        <f t="shared" si="259"/>
        <v>#VALUE!</v>
      </c>
      <c r="AW191" s="42" t="e">
        <f t="shared" si="259"/>
        <v>#VALUE!</v>
      </c>
      <c r="AX191" s="43" t="e">
        <f t="shared" si="259"/>
        <v>#VALUE!</v>
      </c>
      <c r="AY191" s="43" t="e">
        <f t="shared" si="259"/>
        <v>#VALUE!</v>
      </c>
    </row>
    <row r="192" spans="1:51" x14ac:dyDescent="0.3">
      <c r="A192" s="84">
        <v>7.25</v>
      </c>
      <c r="B192" s="5" t="str">
        <f>IF(AND('Graph-outputs'!$C$2=TRUE, OR('Graph-outputs'!$D$1=13, 'Graph-outputs'!$D$1=14)), 'Calcs-control1'!A192, "")</f>
        <v/>
      </c>
      <c r="F192" s="3">
        <v>22</v>
      </c>
      <c r="G192" s="36">
        <f t="shared" si="245"/>
        <v>0.99681754313514936</v>
      </c>
      <c r="H192" s="36">
        <f t="shared" si="260"/>
        <v>0.99962973075218275</v>
      </c>
      <c r="I192" s="36">
        <f t="shared" si="260"/>
        <v>0.9927204238335573</v>
      </c>
      <c r="J192" s="36">
        <f t="shared" si="260"/>
        <v>0.99962193801600818</v>
      </c>
      <c r="K192" s="36">
        <f t="shared" si="260"/>
        <v>0</v>
      </c>
      <c r="L192" s="37" t="e">
        <f t="shared" si="252"/>
        <v>#VALUE!</v>
      </c>
      <c r="M192" s="38">
        <f t="shared" si="253"/>
        <v>0.6148627534326232</v>
      </c>
      <c r="N192" s="39"/>
      <c r="O192" s="39"/>
      <c r="P192" s="40"/>
      <c r="Q192" s="40"/>
      <c r="R192" s="40"/>
      <c r="S192" s="41"/>
      <c r="T192" s="41"/>
      <c r="U192" s="42" t="e">
        <f t="shared" si="258"/>
        <v>#VALUE!</v>
      </c>
      <c r="V192" s="42" t="e">
        <f t="shared" si="258"/>
        <v>#VALUE!</v>
      </c>
      <c r="W192" s="43" t="e">
        <f t="shared" si="258"/>
        <v>#VALUE!</v>
      </c>
      <c r="X192" s="43" t="e">
        <f t="shared" si="258"/>
        <v>#VALUE!</v>
      </c>
      <c r="AD192"/>
      <c r="AG192" s="3">
        <f t="shared" si="254"/>
        <v>12.09196325242066</v>
      </c>
      <c r="AH192" s="36">
        <f t="shared" si="256"/>
        <v>0.65636629013331016</v>
      </c>
      <c r="AI192" s="36">
        <f t="shared" si="256"/>
        <v>0.97721460679138772</v>
      </c>
      <c r="AJ192" s="36">
        <f t="shared" si="256"/>
        <v>0.38652729116405593</v>
      </c>
      <c r="AK192" s="36">
        <f t="shared" si="256"/>
        <v>0.97469618011677317</v>
      </c>
      <c r="AL192" s="36">
        <f t="shared" si="256"/>
        <v>0</v>
      </c>
      <c r="AM192" s="37" t="e">
        <f t="shared" si="255"/>
        <v>#VALUE!</v>
      </c>
      <c r="AN192" s="38">
        <f t="shared" si="257"/>
        <v>0</v>
      </c>
      <c r="AO192" s="39"/>
      <c r="AP192" s="39"/>
      <c r="AQ192" s="40"/>
      <c r="AR192" s="40"/>
      <c r="AS192" s="40"/>
      <c r="AT192" s="41"/>
      <c r="AU192" s="41"/>
      <c r="AV192" s="42" t="e">
        <f t="shared" si="259"/>
        <v>#VALUE!</v>
      </c>
      <c r="AW192" s="42" t="e">
        <f t="shared" si="259"/>
        <v>#VALUE!</v>
      </c>
      <c r="AX192" s="43" t="e">
        <f t="shared" si="259"/>
        <v>#VALUE!</v>
      </c>
      <c r="AY192" s="43" t="e">
        <f t="shared" si="259"/>
        <v>#VALUE!</v>
      </c>
    </row>
    <row r="193" spans="1:51" x14ac:dyDescent="0.3">
      <c r="A193" s="84">
        <v>7.5</v>
      </c>
      <c r="B193" s="5" t="str">
        <f>IF(AND('Graph-outputs'!$C$2=TRUE, OR('Graph-outputs'!$D$1=13, 'Graph-outputs'!$D$1=14)), 'Calcs-control1'!A193, "")</f>
        <v/>
      </c>
      <c r="F193" s="3">
        <v>23</v>
      </c>
      <c r="G193" s="36">
        <f t="shared" si="245"/>
        <v>0.99817386842957445</v>
      </c>
      <c r="H193" s="36">
        <f t="shared" si="260"/>
        <v>0.9997513800216915</v>
      </c>
      <c r="I193" s="36">
        <f t="shared" si="260"/>
        <v>0.99562217584488022</v>
      </c>
      <c r="J193" s="36">
        <f t="shared" si="260"/>
        <v>0.99974745694366696</v>
      </c>
      <c r="K193" s="36">
        <f t="shared" si="260"/>
        <v>0</v>
      </c>
      <c r="L193" s="37" t="e">
        <f t="shared" si="252"/>
        <v>#VALUE!</v>
      </c>
      <c r="M193" s="38">
        <f t="shared" si="253"/>
        <v>0.6690778278776881</v>
      </c>
      <c r="N193" s="39"/>
      <c r="O193" s="39"/>
      <c r="P193" s="40"/>
      <c r="Q193" s="40"/>
      <c r="R193" s="40"/>
      <c r="S193" s="41"/>
      <c r="T193" s="41"/>
      <c r="U193" s="42" t="e">
        <f t="shared" si="258"/>
        <v>#VALUE!</v>
      </c>
      <c r="V193" s="42" t="e">
        <f t="shared" si="258"/>
        <v>#VALUE!</v>
      </c>
      <c r="W193" s="43" t="e">
        <f t="shared" si="258"/>
        <v>#VALUE!</v>
      </c>
      <c r="X193" s="43" t="e">
        <f t="shared" si="258"/>
        <v>#VALUE!</v>
      </c>
      <c r="AD193"/>
      <c r="AG193" s="3">
        <f t="shared" si="254"/>
        <v>12.716890085850565</v>
      </c>
      <c r="AH193" s="36">
        <f t="shared" si="256"/>
        <v>0.72197001335486377</v>
      </c>
      <c r="AI193" s="36">
        <f t="shared" si="256"/>
        <v>0.98247125800848234</v>
      </c>
      <c r="AJ193" s="36">
        <f t="shared" si="256"/>
        <v>0.50943004496585087</v>
      </c>
      <c r="AK193" s="36">
        <f t="shared" si="256"/>
        <v>0.980669524783641</v>
      </c>
      <c r="AL193" s="36">
        <f t="shared" si="256"/>
        <v>0</v>
      </c>
      <c r="AM193" s="37" t="e">
        <f t="shared" si="255"/>
        <v>#VALUE!</v>
      </c>
      <c r="AN193" s="38">
        <f t="shared" si="257"/>
        <v>0</v>
      </c>
      <c r="AO193" s="39"/>
      <c r="AP193" s="39"/>
      <c r="AQ193" s="40"/>
      <c r="AR193" s="40"/>
      <c r="AS193" s="40"/>
      <c r="AT193" s="41"/>
      <c r="AU193" s="41"/>
      <c r="AV193" s="42" t="e">
        <f t="shared" si="259"/>
        <v>#VALUE!</v>
      </c>
      <c r="AW193" s="42" t="e">
        <f t="shared" si="259"/>
        <v>#VALUE!</v>
      </c>
      <c r="AX193" s="43" t="e">
        <f t="shared" si="259"/>
        <v>#VALUE!</v>
      </c>
      <c r="AY193" s="43" t="e">
        <f t="shared" si="259"/>
        <v>#VALUE!</v>
      </c>
    </row>
    <row r="194" spans="1:51" x14ac:dyDescent="0.3">
      <c r="A194" s="84">
        <v>7.75</v>
      </c>
      <c r="B194" s="5" t="str">
        <f>IF(AND('Graph-outputs'!$C$2=TRUE, OR('Graph-outputs'!$D$1=13, 'Graph-outputs'!$D$1=14)), 'Calcs-control1'!A194, "")</f>
        <v/>
      </c>
      <c r="F194" s="3">
        <v>24</v>
      </c>
      <c r="G194" s="36">
        <f t="shared" si="245"/>
        <v>0.9989527288323018</v>
      </c>
      <c r="H194" s="36">
        <f t="shared" si="260"/>
        <v>0.99983221803484934</v>
      </c>
      <c r="I194" s="36">
        <f t="shared" si="260"/>
        <v>0.99737476677098802</v>
      </c>
      <c r="J194" s="36">
        <f t="shared" si="260"/>
        <v>0.99983034972930895</v>
      </c>
      <c r="K194" s="36">
        <f t="shared" si="260"/>
        <v>0</v>
      </c>
      <c r="L194" s="37" t="e">
        <f t="shared" si="252"/>
        <v>#VALUE!</v>
      </c>
      <c r="M194" s="38">
        <f t="shared" si="253"/>
        <v>0.71564003441446922</v>
      </c>
      <c r="N194" s="39"/>
      <c r="O194" s="39"/>
      <c r="P194" s="40"/>
      <c r="Q194" s="40"/>
      <c r="R194" s="40"/>
      <c r="S194" s="41"/>
      <c r="T194" s="41"/>
      <c r="U194" s="42" t="e">
        <f t="shared" si="258"/>
        <v>#VALUE!</v>
      </c>
      <c r="V194" s="42" t="e">
        <f t="shared" si="258"/>
        <v>#VALUE!</v>
      </c>
      <c r="W194" s="43" t="e">
        <f t="shared" si="258"/>
        <v>#VALUE!</v>
      </c>
      <c r="X194" s="43" t="e">
        <f t="shared" si="258"/>
        <v>#VALUE!</v>
      </c>
      <c r="AD194"/>
      <c r="AG194" s="3">
        <f t="shared" si="254"/>
        <v>13.374113870485857</v>
      </c>
      <c r="AH194" s="36">
        <f t="shared" si="256"/>
        <v>0.78116009107051887</v>
      </c>
      <c r="AI194" s="36">
        <f t="shared" si="256"/>
        <v>0.98670726661791419</v>
      </c>
      <c r="AJ194" s="36">
        <f t="shared" si="256"/>
        <v>0.61653354608416389</v>
      </c>
      <c r="AK194" s="36">
        <f t="shared" si="256"/>
        <v>0.98544513578845838</v>
      </c>
      <c r="AL194" s="36">
        <f t="shared" si="256"/>
        <v>0</v>
      </c>
      <c r="AM194" s="37" t="e">
        <f t="shared" si="255"/>
        <v>#VALUE!</v>
      </c>
      <c r="AN194" s="38">
        <f t="shared" si="257"/>
        <v>0</v>
      </c>
      <c r="AO194" s="39"/>
      <c r="AP194" s="39"/>
      <c r="AQ194" s="40"/>
      <c r="AR194" s="40"/>
      <c r="AS194" s="40"/>
      <c r="AT194" s="41"/>
      <c r="AU194" s="41"/>
      <c r="AV194" s="42" t="e">
        <f t="shared" si="259"/>
        <v>#VALUE!</v>
      </c>
      <c r="AW194" s="42" t="e">
        <f t="shared" si="259"/>
        <v>#VALUE!</v>
      </c>
      <c r="AX194" s="43" t="e">
        <f t="shared" si="259"/>
        <v>#VALUE!</v>
      </c>
      <c r="AY194" s="43" t="e">
        <f t="shared" si="259"/>
        <v>#VALUE!</v>
      </c>
    </row>
    <row r="195" spans="1:51" x14ac:dyDescent="0.3">
      <c r="A195" s="84">
        <v>8</v>
      </c>
      <c r="B195" s="5" t="str">
        <f>IF(AND('Graph-outputs'!$C$2=TRUE, OR('Graph-outputs'!$D$1=13, 'Graph-outputs'!$D$1=14)), 'Calcs-control1'!A195, "")</f>
        <v/>
      </c>
      <c r="F195" s="3">
        <v>25</v>
      </c>
      <c r="G195" s="36">
        <f t="shared" si="245"/>
        <v>0.9993979835925092</v>
      </c>
      <c r="H195" s="36">
        <f t="shared" si="260"/>
        <v>0.99988616783218276</v>
      </c>
      <c r="I195" s="36">
        <f t="shared" si="260"/>
        <v>0.99842758646062979</v>
      </c>
      <c r="J195" s="36">
        <f t="shared" si="260"/>
        <v>0.99988536039854359</v>
      </c>
      <c r="K195" s="36">
        <f t="shared" si="260"/>
        <v>0</v>
      </c>
      <c r="L195" s="37" t="e">
        <f t="shared" si="252"/>
        <v>#VALUE!</v>
      </c>
      <c r="M195" s="38">
        <f t="shared" si="253"/>
        <v>0.75556829723461516</v>
      </c>
      <c r="N195" s="39"/>
      <c r="O195" s="39"/>
      <c r="P195" s="40"/>
      <c r="Q195" s="40"/>
      <c r="R195" s="40"/>
      <c r="S195" s="41"/>
      <c r="T195" s="41"/>
      <c r="U195" s="42" t="e">
        <f t="shared" si="258"/>
        <v>#VALUE!</v>
      </c>
      <c r="V195" s="42" t="e">
        <f t="shared" si="258"/>
        <v>#VALUE!</v>
      </c>
      <c r="W195" s="43" t="e">
        <f t="shared" si="258"/>
        <v>#VALUE!</v>
      </c>
      <c r="X195" s="43" t="e">
        <f t="shared" si="258"/>
        <v>#VALUE!</v>
      </c>
      <c r="AD195"/>
      <c r="AG195" s="3">
        <f t="shared" si="254"/>
        <v>14.06530375061889</v>
      </c>
      <c r="AH195" s="36">
        <f t="shared" si="256"/>
        <v>0.83280754470279428</v>
      </c>
      <c r="AI195" s="36">
        <f t="shared" si="256"/>
        <v>0.99006768203765094</v>
      </c>
      <c r="AJ195" s="36">
        <f t="shared" si="256"/>
        <v>0.70746184581874583</v>
      </c>
      <c r="AK195" s="36">
        <f t="shared" si="256"/>
        <v>0.98920312579710767</v>
      </c>
      <c r="AL195" s="36">
        <f t="shared" si="256"/>
        <v>0</v>
      </c>
      <c r="AM195" s="37" t="e">
        <f t="shared" si="255"/>
        <v>#VALUE!</v>
      </c>
      <c r="AN195" s="38">
        <f t="shared" si="257"/>
        <v>0</v>
      </c>
      <c r="AO195" s="39"/>
      <c r="AP195" s="39"/>
      <c r="AQ195" s="40"/>
      <c r="AR195" s="40"/>
      <c r="AS195" s="40"/>
      <c r="AT195" s="41"/>
      <c r="AU195" s="41"/>
      <c r="AV195" s="42" t="e">
        <f t="shared" si="259"/>
        <v>#VALUE!</v>
      </c>
      <c r="AW195" s="42" t="e">
        <f t="shared" si="259"/>
        <v>#VALUE!</v>
      </c>
      <c r="AX195" s="43" t="e">
        <f t="shared" si="259"/>
        <v>#VALUE!</v>
      </c>
      <c r="AY195" s="43" t="e">
        <f t="shared" si="259"/>
        <v>#VALUE!</v>
      </c>
    </row>
    <row r="196" spans="1:51" x14ac:dyDescent="0.3">
      <c r="A196" s="84">
        <v>8.25</v>
      </c>
      <c r="B196" s="5" t="str">
        <f>IF(AND('Graph-outputs'!$C$2=TRUE, OR('Graph-outputs'!$D$1=13, 'Graph-outputs'!$D$1=14)), 'Calcs-control1'!A196, "")</f>
        <v/>
      </c>
      <c r="F196" s="3">
        <v>26</v>
      </c>
      <c r="G196" s="36">
        <f t="shared" si="245"/>
        <v>0.99965221593851072</v>
      </c>
      <c r="H196" s="36">
        <f t="shared" si="260"/>
        <v>0.99992234004282554</v>
      </c>
      <c r="I196" s="36">
        <f t="shared" si="260"/>
        <v>0.99905783328387987</v>
      </c>
      <c r="J196" s="36">
        <f t="shared" si="260"/>
        <v>0.99992205795906719</v>
      </c>
      <c r="K196" s="36">
        <f t="shared" si="260"/>
        <v>0</v>
      </c>
      <c r="L196" s="37" t="e">
        <f t="shared" si="252"/>
        <v>#VALUE!</v>
      </c>
      <c r="M196" s="38">
        <f t="shared" si="253"/>
        <v>0.78976882952402327</v>
      </c>
      <c r="N196" s="39"/>
      <c r="O196" s="39"/>
      <c r="P196" s="40"/>
      <c r="Q196" s="40"/>
      <c r="R196" s="40"/>
      <c r="S196" s="41"/>
      <c r="T196" s="41"/>
      <c r="U196" s="42" t="e">
        <f t="shared" si="258"/>
        <v>#VALUE!</v>
      </c>
      <c r="V196" s="42" t="e">
        <f t="shared" si="258"/>
        <v>#VALUE!</v>
      </c>
      <c r="W196" s="43" t="e">
        <f t="shared" si="258"/>
        <v>#VALUE!</v>
      </c>
      <c r="X196" s="43" t="e">
        <f t="shared" si="258"/>
        <v>#VALUE!</v>
      </c>
      <c r="AD196"/>
      <c r="AG196" s="3">
        <f t="shared" si="254"/>
        <v>14.792215133875402</v>
      </c>
      <c r="AH196" s="36">
        <f t="shared" si="256"/>
        <v>0.87628695345315233</v>
      </c>
      <c r="AI196" s="36">
        <f t="shared" si="256"/>
        <v>0.99269070808497262</v>
      </c>
      <c r="AJ196" s="36">
        <f t="shared" si="256"/>
        <v>0.78253934244756163</v>
      </c>
      <c r="AK196" s="36">
        <f t="shared" si="256"/>
        <v>0.99211246408850307</v>
      </c>
      <c r="AL196" s="36">
        <f t="shared" si="256"/>
        <v>0</v>
      </c>
      <c r="AM196" s="37" t="e">
        <f t="shared" si="255"/>
        <v>#VALUE!</v>
      </c>
      <c r="AN196" s="38">
        <f t="shared" si="257"/>
        <v>0</v>
      </c>
      <c r="AO196" s="39"/>
      <c r="AP196" s="39"/>
      <c r="AQ196" s="40"/>
      <c r="AR196" s="40"/>
      <c r="AS196" s="40"/>
      <c r="AT196" s="41"/>
      <c r="AU196" s="41"/>
      <c r="AV196" s="42" t="e">
        <f t="shared" si="259"/>
        <v>#VALUE!</v>
      </c>
      <c r="AW196" s="42" t="e">
        <f t="shared" si="259"/>
        <v>#VALUE!</v>
      </c>
      <c r="AX196" s="43" t="e">
        <f t="shared" si="259"/>
        <v>#VALUE!</v>
      </c>
      <c r="AY196" s="43" t="e">
        <f t="shared" si="259"/>
        <v>#VALUE!</v>
      </c>
    </row>
    <row r="197" spans="1:51" x14ac:dyDescent="0.3">
      <c r="A197" s="84">
        <v>8.5</v>
      </c>
      <c r="B197" s="5" t="str">
        <f>IF(AND('Graph-outputs'!$C$2=TRUE, OR('Graph-outputs'!$D$1=13, 'Graph-outputs'!$D$1=14)), 'Calcs-control1'!A197, "")</f>
        <v/>
      </c>
      <c r="F197" s="3">
        <v>27</v>
      </c>
      <c r="G197" s="36">
        <f t="shared" si="245"/>
        <v>0.99979762364487024</v>
      </c>
      <c r="H197" s="36">
        <f t="shared" si="260"/>
        <v>0.99994671219384645</v>
      </c>
      <c r="I197" s="36">
        <f t="shared" si="260"/>
        <v>0.99943445701692546</v>
      </c>
      <c r="J197" s="36">
        <f t="shared" si="260"/>
        <v>0.99994667319007169</v>
      </c>
      <c r="K197" s="36">
        <f t="shared" si="260"/>
        <v>0</v>
      </c>
      <c r="L197" s="37" t="e">
        <f t="shared" si="252"/>
        <v>#VALUE!</v>
      </c>
      <c r="M197" s="38">
        <f t="shared" si="253"/>
        <v>0.81904039453440447</v>
      </c>
      <c r="N197" s="39"/>
      <c r="O197" s="39"/>
      <c r="P197" s="40"/>
      <c r="Q197" s="40"/>
      <c r="R197" s="40"/>
      <c r="S197" s="41"/>
      <c r="T197" s="41"/>
      <c r="U197" s="42" t="e">
        <f t="shared" si="258"/>
        <v>#VALUE!</v>
      </c>
      <c r="V197" s="42" t="e">
        <f t="shared" si="258"/>
        <v>#VALUE!</v>
      </c>
      <c r="W197" s="43" t="e">
        <f t="shared" si="258"/>
        <v>#VALUE!</v>
      </c>
      <c r="X197" s="43" t="e">
        <f t="shared" si="258"/>
        <v>#VALUE!</v>
      </c>
      <c r="AD197"/>
      <c r="AG197" s="3">
        <f t="shared" si="254"/>
        <v>15.556694149404674</v>
      </c>
      <c r="AH197" s="36">
        <f t="shared" si="256"/>
        <v>0.91152054456029985</v>
      </c>
      <c r="AI197" s="36">
        <f t="shared" si="256"/>
        <v>0.99470435359193321</v>
      </c>
      <c r="AJ197" s="36">
        <f t="shared" si="256"/>
        <v>0.84272703219083422</v>
      </c>
      <c r="AK197" s="36">
        <f t="shared" si="256"/>
        <v>0.9943273714566816</v>
      </c>
      <c r="AL197" s="36">
        <f t="shared" si="256"/>
        <v>0</v>
      </c>
      <c r="AM197" s="37" t="e">
        <f t="shared" si="255"/>
        <v>#VALUE!</v>
      </c>
      <c r="AN197" s="38">
        <f t="shared" si="257"/>
        <v>0</v>
      </c>
      <c r="AO197" s="39"/>
      <c r="AP197" s="39"/>
      <c r="AQ197" s="40"/>
      <c r="AR197" s="40"/>
      <c r="AS197" s="40"/>
      <c r="AT197" s="41"/>
      <c r="AU197" s="41"/>
      <c r="AV197" s="42" t="e">
        <f t="shared" si="259"/>
        <v>#VALUE!</v>
      </c>
      <c r="AW197" s="42" t="e">
        <f t="shared" si="259"/>
        <v>#VALUE!</v>
      </c>
      <c r="AX197" s="43" t="e">
        <f t="shared" si="259"/>
        <v>#VALUE!</v>
      </c>
      <c r="AY197" s="43" t="e">
        <f t="shared" si="259"/>
        <v>#VALUE!</v>
      </c>
    </row>
    <row r="198" spans="1:51" x14ac:dyDescent="0.3">
      <c r="A198" s="84">
        <v>8.75</v>
      </c>
      <c r="B198" s="5" t="str">
        <f>IF(AND('Graph-outputs'!$C$2=TRUE, OR('Graph-outputs'!$D$1=13, 'Graph-outputs'!$D$1=14)), 'Calcs-control1'!A198, "")</f>
        <v/>
      </c>
      <c r="F198" s="3">
        <v>28</v>
      </c>
      <c r="G198" s="36">
        <f t="shared" si="245"/>
        <v>0.99988114282958895</v>
      </c>
      <c r="H198" s="36">
        <f t="shared" si="260"/>
        <v>0.99996321852816961</v>
      </c>
      <c r="I198" s="36">
        <f t="shared" si="260"/>
        <v>0.99965948301910779</v>
      </c>
      <c r="J198" s="36">
        <f t="shared" si="260"/>
        <v>0.99996327841953481</v>
      </c>
      <c r="K198" s="36">
        <f t="shared" si="260"/>
        <v>0</v>
      </c>
      <c r="L198" s="37" t="e">
        <f t="shared" si="252"/>
        <v>#VALUE!</v>
      </c>
      <c r="M198" s="38">
        <f t="shared" si="253"/>
        <v>0.84408183317248586</v>
      </c>
      <c r="N198" s="39"/>
      <c r="O198" s="39"/>
      <c r="P198" s="40"/>
      <c r="Q198" s="40"/>
      <c r="R198" s="40"/>
      <c r="S198" s="41"/>
      <c r="T198" s="41"/>
      <c r="U198" s="42" t="e">
        <f t="shared" si="258"/>
        <v>#VALUE!</v>
      </c>
      <c r="V198" s="42" t="e">
        <f t="shared" si="258"/>
        <v>#VALUE!</v>
      </c>
      <c r="W198" s="43" t="e">
        <f t="shared" si="258"/>
        <v>#VALUE!</v>
      </c>
      <c r="X198" s="43" t="e">
        <f t="shared" si="258"/>
        <v>#VALUE!</v>
      </c>
      <c r="AD198"/>
      <c r="AG198" s="3">
        <f t="shared" si="254"/>
        <v>16.360682336474195</v>
      </c>
      <c r="AH198" s="36">
        <f t="shared" si="256"/>
        <v>0.938945844395073</v>
      </c>
      <c r="AI198" s="36">
        <f t="shared" si="256"/>
        <v>0.99622401427607321</v>
      </c>
      <c r="AJ198" s="36">
        <f t="shared" si="256"/>
        <v>0.88949910130189325</v>
      </c>
      <c r="AK198" s="36">
        <f t="shared" si="256"/>
        <v>0.99598492549145401</v>
      </c>
      <c r="AL198" s="36">
        <f t="shared" si="256"/>
        <v>0</v>
      </c>
      <c r="AM198" s="37" t="e">
        <f t="shared" si="255"/>
        <v>#VALUE!</v>
      </c>
      <c r="AN198" s="38">
        <f t="shared" si="257"/>
        <v>0.10642505587253748</v>
      </c>
      <c r="AO198" s="39"/>
      <c r="AP198" s="39"/>
      <c r="AQ198" s="40"/>
      <c r="AR198" s="40"/>
      <c r="AS198" s="40"/>
      <c r="AT198" s="41"/>
      <c r="AU198" s="41"/>
      <c r="AV198" s="42" t="e">
        <f t="shared" si="259"/>
        <v>#VALUE!</v>
      </c>
      <c r="AW198" s="42" t="e">
        <f t="shared" si="259"/>
        <v>#VALUE!</v>
      </c>
      <c r="AX198" s="43" t="e">
        <f t="shared" si="259"/>
        <v>#VALUE!</v>
      </c>
      <c r="AY198" s="43" t="e">
        <f t="shared" si="259"/>
        <v>#VALUE!</v>
      </c>
    </row>
    <row r="199" spans="1:51" x14ac:dyDescent="0.3">
      <c r="A199" s="84">
        <v>9</v>
      </c>
      <c r="B199" s="5" t="str">
        <f>IF(AND('Graph-outputs'!$C$2=TRUE, OR('Graph-outputs'!$D$1=13, 'Graph-outputs'!$D$1=14)), 'Calcs-control1'!A199, "")</f>
        <v/>
      </c>
      <c r="F199" s="3">
        <v>29</v>
      </c>
      <c r="G199" s="36">
        <f t="shared" si="245"/>
        <v>0.99992942527830131</v>
      </c>
      <c r="H199" s="36">
        <f t="shared" si="260"/>
        <v>0.99997445768293769</v>
      </c>
      <c r="I199" s="36">
        <f t="shared" si="260"/>
        <v>0.99979410236261701</v>
      </c>
      <c r="J199" s="36">
        <f t="shared" si="260"/>
        <v>0.99997454627849547</v>
      </c>
      <c r="K199" s="36">
        <f t="shared" si="260"/>
        <v>0</v>
      </c>
      <c r="L199" s="37" t="e">
        <f t="shared" si="252"/>
        <v>#VALUE!</v>
      </c>
      <c r="M199" s="38">
        <f t="shared" si="253"/>
        <v>0.86550080453790201</v>
      </c>
      <c r="N199" s="39"/>
      <c r="O199" s="39"/>
      <c r="P199" s="40"/>
      <c r="Q199" s="40"/>
      <c r="R199" s="40"/>
      <c r="S199" s="41"/>
      <c r="T199" s="41"/>
      <c r="U199" s="42" t="e">
        <f t="shared" si="258"/>
        <v>#VALUE!</v>
      </c>
      <c r="V199" s="42" t="e">
        <f t="shared" si="258"/>
        <v>#VALUE!</v>
      </c>
      <c r="W199" s="43" t="e">
        <f t="shared" si="258"/>
        <v>#VALUE!</v>
      </c>
      <c r="X199" s="43" t="e">
        <f t="shared" si="258"/>
        <v>#VALUE!</v>
      </c>
      <c r="AD199"/>
      <c r="AG199" s="3">
        <f t="shared" si="254"/>
        <v>17.206221575376418</v>
      </c>
      <c r="AH199" s="36">
        <f t="shared" si="256"/>
        <v>0.95941318918282315</v>
      </c>
      <c r="AI199" s="36">
        <f t="shared" si="256"/>
        <v>0.99735101476781629</v>
      </c>
      <c r="AJ199" s="36">
        <f t="shared" si="256"/>
        <v>0.92467749442363201</v>
      </c>
      <c r="AK199" s="36">
        <f t="shared" si="256"/>
        <v>0.9972038564285578</v>
      </c>
      <c r="AL199" s="36">
        <f t="shared" si="256"/>
        <v>0</v>
      </c>
      <c r="AM199" s="37" t="e">
        <f t="shared" si="255"/>
        <v>#VALUE!</v>
      </c>
      <c r="AN199" s="38">
        <f t="shared" si="257"/>
        <v>0.21001824408397118</v>
      </c>
      <c r="AO199" s="39"/>
      <c r="AP199" s="39"/>
      <c r="AQ199" s="40"/>
      <c r="AR199" s="40"/>
      <c r="AS199" s="40"/>
      <c r="AT199" s="41"/>
      <c r="AU199" s="41"/>
      <c r="AV199" s="42" t="e">
        <f t="shared" si="259"/>
        <v>#VALUE!</v>
      </c>
      <c r="AW199" s="42" t="e">
        <f t="shared" si="259"/>
        <v>#VALUE!</v>
      </c>
      <c r="AX199" s="43" t="e">
        <f t="shared" si="259"/>
        <v>#VALUE!</v>
      </c>
      <c r="AY199" s="43" t="e">
        <f t="shared" si="259"/>
        <v>#VALUE!</v>
      </c>
    </row>
    <row r="200" spans="1:51" x14ac:dyDescent="0.3">
      <c r="A200" s="84">
        <v>9.25</v>
      </c>
      <c r="B200" s="5" t="str">
        <f>IF(AND('Graph-outputs'!$C$2=TRUE, OR('Graph-outputs'!$D$1=13, 'Graph-outputs'!$D$1=14)), 'Calcs-control1'!A200, "")</f>
        <v/>
      </c>
      <c r="F200" s="3">
        <v>30</v>
      </c>
      <c r="G200" s="36">
        <f t="shared" si="245"/>
        <v>0.9999575715900646</v>
      </c>
      <c r="H200" s="36">
        <f t="shared" si="260"/>
        <v>0.9999821528280749</v>
      </c>
      <c r="I200" s="36">
        <f t="shared" si="260"/>
        <v>0.99987484286255102</v>
      </c>
      <c r="J200" s="36">
        <f t="shared" si="260"/>
        <v>0.99998223864818847</v>
      </c>
      <c r="K200" s="36">
        <f t="shared" si="260"/>
        <v>0</v>
      </c>
      <c r="L200" s="37" t="e">
        <f t="shared" si="252"/>
        <v>#VALUE!</v>
      </c>
      <c r="M200" s="38">
        <f t="shared" si="253"/>
        <v>0.8838229846168717</v>
      </c>
      <c r="N200" s="39"/>
      <c r="O200" s="39"/>
      <c r="P200" s="40"/>
      <c r="Q200" s="40"/>
      <c r="R200" s="40"/>
      <c r="S200" s="41"/>
      <c r="T200" s="41"/>
      <c r="U200" s="42" t="e">
        <f t="shared" si="258"/>
        <v>#VALUE!</v>
      </c>
      <c r="V200" s="42" t="e">
        <f t="shared" si="258"/>
        <v>#VALUE!</v>
      </c>
      <c r="W200" s="43" t="e">
        <f t="shared" si="258"/>
        <v>#VALUE!</v>
      </c>
      <c r="X200" s="43" t="e">
        <f t="shared" si="258"/>
        <v>#VALUE!</v>
      </c>
      <c r="AD200"/>
      <c r="AG200" s="3">
        <f t="shared" si="254"/>
        <v>18.095459273170505</v>
      </c>
      <c r="AH200" s="36">
        <f t="shared" si="256"/>
        <v>0.97403593160307456</v>
      </c>
      <c r="AI200" s="36">
        <f t="shared" si="256"/>
        <v>0.99817206118243929</v>
      </c>
      <c r="AJ200" s="36">
        <f t="shared" si="256"/>
        <v>0.95024899777867144</v>
      </c>
      <c r="AK200" s="36">
        <f t="shared" si="256"/>
        <v>0.99808442294965005</v>
      </c>
      <c r="AL200" s="36">
        <f t="shared" si="256"/>
        <v>0</v>
      </c>
      <c r="AM200" s="37" t="e">
        <f t="shared" si="255"/>
        <v>#VALUE!</v>
      </c>
      <c r="AN200" s="38">
        <f t="shared" si="257"/>
        <v>0.30710702765132847</v>
      </c>
      <c r="AO200" s="39"/>
      <c r="AP200" s="39"/>
      <c r="AQ200" s="40"/>
      <c r="AR200" s="40"/>
      <c r="AS200" s="40"/>
      <c r="AT200" s="41"/>
      <c r="AU200" s="41"/>
      <c r="AV200" s="42" t="e">
        <f t="shared" si="259"/>
        <v>#VALUE!</v>
      </c>
      <c r="AW200" s="42" t="e">
        <f t="shared" si="259"/>
        <v>#VALUE!</v>
      </c>
      <c r="AX200" s="43" t="e">
        <f t="shared" si="259"/>
        <v>#VALUE!</v>
      </c>
      <c r="AY200" s="43" t="e">
        <f t="shared" si="259"/>
        <v>#VALUE!</v>
      </c>
    </row>
    <row r="201" spans="1:51" x14ac:dyDescent="0.3">
      <c r="A201" s="84">
        <v>9.5</v>
      </c>
      <c r="B201" s="5" t="str">
        <f>IF(AND('Graph-outputs'!$C$2=TRUE, OR('Graph-outputs'!$D$1=13, 'Graph-outputs'!$D$1=14)), 'Calcs-control1'!A201, "")</f>
        <v/>
      </c>
      <c r="F201" s="3">
        <v>31</v>
      </c>
      <c r="G201" s="36">
        <f t="shared" si="245"/>
        <v>0.99997414379502281</v>
      </c>
      <c r="H201" s="36">
        <f t="shared" si="260"/>
        <v>0.99998745142920098</v>
      </c>
      <c r="I201" s="36">
        <f t="shared" si="260"/>
        <v>0.99992344836464608</v>
      </c>
      <c r="J201" s="36">
        <f t="shared" si="260"/>
        <v>0.99998752255030243</v>
      </c>
      <c r="K201" s="36">
        <f t="shared" si="260"/>
        <v>0</v>
      </c>
      <c r="L201" s="37" t="e">
        <f t="shared" si="252"/>
        <v>#VALUE!</v>
      </c>
      <c r="M201" s="38">
        <f t="shared" si="253"/>
        <v>0.89950120329289074</v>
      </c>
      <c r="N201" s="39"/>
      <c r="O201" s="39"/>
      <c r="P201" s="40"/>
      <c r="Q201" s="40"/>
      <c r="R201" s="40"/>
      <c r="S201" s="41"/>
      <c r="T201" s="41"/>
      <c r="U201" s="42" t="e">
        <f t="shared" si="258"/>
        <v>#VALUE!</v>
      </c>
      <c r="V201" s="42" t="e">
        <f t="shared" si="258"/>
        <v>#VALUE!</v>
      </c>
      <c r="W201" s="43" t="e">
        <f t="shared" si="258"/>
        <v>#VALUE!</v>
      </c>
      <c r="X201" s="43" t="e">
        <f t="shared" si="258"/>
        <v>#VALUE!</v>
      </c>
      <c r="AD201"/>
      <c r="AG201" s="3">
        <f t="shared" si="254"/>
        <v>19.030653817429357</v>
      </c>
      <c r="AH201" s="36">
        <f t="shared" si="256"/>
        <v>0.98402623060331074</v>
      </c>
      <c r="AI201" s="36">
        <f t="shared" si="256"/>
        <v>0.99875948941219495</v>
      </c>
      <c r="AJ201" s="36">
        <f t="shared" si="256"/>
        <v>0.96819117648532105</v>
      </c>
      <c r="AK201" s="36">
        <f t="shared" si="256"/>
        <v>0.9987091880986686</v>
      </c>
      <c r="AL201" s="36">
        <f t="shared" si="256"/>
        <v>0</v>
      </c>
      <c r="AM201" s="37" t="e">
        <f t="shared" si="255"/>
        <v>#VALUE!</v>
      </c>
      <c r="AN201" s="38">
        <f t="shared" si="257"/>
        <v>0.39719849619651915</v>
      </c>
      <c r="AO201" s="39"/>
      <c r="AP201" s="39"/>
      <c r="AQ201" s="40"/>
      <c r="AR201" s="40"/>
      <c r="AS201" s="40"/>
      <c r="AT201" s="41"/>
      <c r="AU201" s="41"/>
      <c r="AV201" s="42" t="e">
        <f t="shared" si="259"/>
        <v>#VALUE!</v>
      </c>
      <c r="AW201" s="42" t="e">
        <f t="shared" si="259"/>
        <v>#VALUE!</v>
      </c>
      <c r="AX201" s="43" t="e">
        <f t="shared" si="259"/>
        <v>#VALUE!</v>
      </c>
      <c r="AY201" s="43" t="e">
        <f t="shared" si="259"/>
        <v>#VALUE!</v>
      </c>
    </row>
    <row r="202" spans="1:51" x14ac:dyDescent="0.3">
      <c r="A202" s="84">
        <v>9.75</v>
      </c>
      <c r="B202" s="5" t="str">
        <f>IF(AND('Graph-outputs'!$C$2=TRUE, OR('Graph-outputs'!$D$1=13, 'Graph-outputs'!$D$1=14)), 'Calcs-control1'!A202, "")</f>
        <v/>
      </c>
      <c r="F202" s="3">
        <v>32</v>
      </c>
      <c r="G202" s="36">
        <f t="shared" ref="G202:G233" si="261">IF(1-EXP(-0.23*(G118-G$165))&lt;0, 0, 1-EXP(-0.23*(G118-G$165)))</f>
        <v>0.99998401216978705</v>
      </c>
      <c r="H202" s="36">
        <f t="shared" si="260"/>
        <v>0.99999112101071241</v>
      </c>
      <c r="I202" s="36">
        <f t="shared" si="260"/>
        <v>0.99995284755109715</v>
      </c>
      <c r="J202" s="36">
        <f t="shared" si="260"/>
        <v>0.99999117485744782</v>
      </c>
      <c r="K202" s="36">
        <f t="shared" si="260"/>
        <v>0</v>
      </c>
      <c r="L202" s="37" t="e">
        <f t="shared" si="252"/>
        <v>#VALUE!</v>
      </c>
      <c r="M202" s="38">
        <f t="shared" si="253"/>
        <v>0.91292417958827576</v>
      </c>
      <c r="N202" s="39"/>
      <c r="O202" s="39"/>
      <c r="P202" s="40"/>
      <c r="Q202" s="40"/>
      <c r="R202" s="40"/>
      <c r="S202" s="41"/>
      <c r="T202" s="41"/>
      <c r="U202" s="42" t="e">
        <f t="shared" si="258"/>
        <v>#VALUE!</v>
      </c>
      <c r="V202" s="42" t="e">
        <f t="shared" si="258"/>
        <v>#VALUE!</v>
      </c>
      <c r="W202" s="43" t="e">
        <f t="shared" si="258"/>
        <v>#VALUE!</v>
      </c>
      <c r="X202" s="43" t="e">
        <f t="shared" si="258"/>
        <v>#VALUE!</v>
      </c>
      <c r="AD202"/>
      <c r="AG202" s="3">
        <f t="shared" si="254"/>
        <v>20.01418031184258</v>
      </c>
      <c r="AH202" s="36">
        <f t="shared" ref="AH202:AL217" si="262">IF(1-EXP(-0.23*(AH118-AH$165))&lt;0, 0, 1-EXP(-0.23*(AH118-AH$165)))</f>
        <v>0.99054935288527646</v>
      </c>
      <c r="AI202" s="36">
        <f t="shared" si="262"/>
        <v>0.99917214869139026</v>
      </c>
      <c r="AJ202" s="36">
        <f t="shared" si="262"/>
        <v>0.98032969863597741</v>
      </c>
      <c r="AK202" s="36">
        <f t="shared" si="262"/>
        <v>0.9991444735310685</v>
      </c>
      <c r="AL202" s="36">
        <f t="shared" si="262"/>
        <v>0</v>
      </c>
      <c r="AM202" s="37" t="e">
        <f t="shared" si="255"/>
        <v>#VALUE!</v>
      </c>
      <c r="AN202" s="38">
        <f t="shared" si="257"/>
        <v>0.47994267365810728</v>
      </c>
      <c r="AO202" s="39"/>
      <c r="AP202" s="39"/>
      <c r="AQ202" s="40"/>
      <c r="AR202" s="40"/>
      <c r="AS202" s="40"/>
      <c r="AT202" s="41"/>
      <c r="AU202" s="41"/>
      <c r="AV202" s="42" t="e">
        <f t="shared" si="259"/>
        <v>#VALUE!</v>
      </c>
      <c r="AW202" s="42" t="e">
        <f t="shared" si="259"/>
        <v>#VALUE!</v>
      </c>
      <c r="AX202" s="43" t="e">
        <f t="shared" si="259"/>
        <v>#VALUE!</v>
      </c>
      <c r="AY202" s="43" t="e">
        <f t="shared" si="259"/>
        <v>#VALUE!</v>
      </c>
    </row>
    <row r="203" spans="1:51" x14ac:dyDescent="0.3">
      <c r="A203" s="84">
        <v>10</v>
      </c>
      <c r="B203" s="5" t="str">
        <f>IF(AND('Graph-outputs'!$C$2=TRUE, OR('Graph-outputs'!$D$1=13, 'Graph-outputs'!$D$1=14)), 'Calcs-control1'!A203, "")</f>
        <v/>
      </c>
      <c r="F203" s="3">
        <v>33</v>
      </c>
      <c r="G203" s="36">
        <f t="shared" si="261"/>
        <v>0.99998996180237543</v>
      </c>
      <c r="H203" s="36">
        <f t="shared" si="260"/>
        <v>0.99999367737158529</v>
      </c>
      <c r="I203" s="36">
        <f t="shared" si="260"/>
        <v>0.99997073035137374</v>
      </c>
      <c r="J203" s="36">
        <f t="shared" si="260"/>
        <v>0.99999371541735727</v>
      </c>
      <c r="K203" s="36">
        <f t="shared" si="260"/>
        <v>0</v>
      </c>
      <c r="L203" s="37" t="e">
        <f t="shared" si="252"/>
        <v>#VALUE!</v>
      </c>
      <c r="M203" s="38">
        <f t="shared" ref="M203:M234" si="263">IF(1-EXP(-0.23*(M119-M$165))&lt;0, 0, 1-EXP(-0.23*(M119-M$165)))</f>
        <v>0.92442464892725273</v>
      </c>
      <c r="N203" s="39"/>
      <c r="O203" s="39"/>
      <c r="P203" s="40"/>
      <c r="Q203" s="40"/>
      <c r="R203" s="40"/>
      <c r="S203" s="41"/>
      <c r="T203" s="41"/>
      <c r="U203" s="42" t="e">
        <f t="shared" si="258"/>
        <v>#VALUE!</v>
      </c>
      <c r="V203" s="42" t="e">
        <f t="shared" si="258"/>
        <v>#VALUE!</v>
      </c>
      <c r="W203" s="43" t="e">
        <f t="shared" si="258"/>
        <v>#VALUE!</v>
      </c>
      <c r="X203" s="43" t="e">
        <f t="shared" si="258"/>
        <v>#VALUE!</v>
      </c>
      <c r="AD203"/>
      <c r="AG203" s="3">
        <f t="shared" si="254"/>
        <v>21.048536608242266</v>
      </c>
      <c r="AH203" s="36">
        <f t="shared" si="262"/>
        <v>0.99461996322159696</v>
      </c>
      <c r="AI203" s="36">
        <f t="shared" si="262"/>
        <v>0.99945673694991632</v>
      </c>
      <c r="AJ203" s="36">
        <f t="shared" si="262"/>
        <v>0.98824131439523777</v>
      </c>
      <c r="AK203" s="36">
        <f t="shared" si="262"/>
        <v>0.99944225692409938</v>
      </c>
      <c r="AL203" s="36">
        <f t="shared" si="262"/>
        <v>0</v>
      </c>
      <c r="AM203" s="37" t="e">
        <f t="shared" si="255"/>
        <v>#VALUE!</v>
      </c>
      <c r="AN203" s="38">
        <f t="shared" si="257"/>
        <v>0.55514060319625025</v>
      </c>
      <c r="AO203" s="39"/>
      <c r="AP203" s="39"/>
      <c r="AQ203" s="40"/>
      <c r="AR203" s="40"/>
      <c r="AS203" s="40"/>
      <c r="AT203" s="41"/>
      <c r="AU203" s="41"/>
      <c r="AV203" s="42" t="e">
        <f t="shared" si="259"/>
        <v>#VALUE!</v>
      </c>
      <c r="AW203" s="42" t="e">
        <f t="shared" si="259"/>
        <v>#VALUE!</v>
      </c>
      <c r="AX203" s="43" t="e">
        <f t="shared" si="259"/>
        <v>#VALUE!</v>
      </c>
      <c r="AY203" s="43" t="e">
        <f t="shared" si="259"/>
        <v>#VALUE!</v>
      </c>
    </row>
    <row r="204" spans="1:51" x14ac:dyDescent="0.3">
      <c r="F204" s="3">
        <v>34</v>
      </c>
      <c r="G204" s="36">
        <f t="shared" si="261"/>
        <v>0.99999359667581411</v>
      </c>
      <c r="H204" s="36">
        <f t="shared" si="260"/>
        <v>0.99999546883664037</v>
      </c>
      <c r="I204" s="36">
        <f t="shared" si="260"/>
        <v>0.99998167829779694</v>
      </c>
      <c r="J204" s="36">
        <f t="shared" si="260"/>
        <v>0.99999549395757237</v>
      </c>
      <c r="K204" s="36">
        <f t="shared" si="260"/>
        <v>0</v>
      </c>
      <c r="L204" s="37" t="e">
        <f t="shared" si="252"/>
        <v>#VALUE!</v>
      </c>
      <c r="M204" s="38">
        <f t="shared" si="263"/>
        <v>0.93428677316585795</v>
      </c>
      <c r="N204" s="39"/>
      <c r="O204" s="39"/>
      <c r="P204" s="40"/>
      <c r="Q204" s="40"/>
      <c r="R204" s="40"/>
      <c r="S204" s="41"/>
      <c r="T204" s="41"/>
      <c r="U204" s="42" t="e">
        <f t="shared" si="258"/>
        <v>#VALUE!</v>
      </c>
      <c r="V204" s="42" t="e">
        <f t="shared" si="258"/>
        <v>#VALUE!</v>
      </c>
      <c r="W204" s="43" t="e">
        <f t="shared" si="258"/>
        <v>#VALUE!</v>
      </c>
      <c r="X204" s="43" t="e">
        <f t="shared" si="258"/>
        <v>#VALUE!</v>
      </c>
      <c r="AD204"/>
      <c r="AG204" s="3">
        <f t="shared" si="254"/>
        <v>22.136349650370814</v>
      </c>
      <c r="AH204" s="36">
        <f t="shared" si="262"/>
        <v>0.99704923344113361</v>
      </c>
      <c r="AI204" s="36">
        <f t="shared" si="262"/>
        <v>0.99964940352644471</v>
      </c>
      <c r="AJ204" s="36">
        <f t="shared" si="262"/>
        <v>0.9932064766157126</v>
      </c>
      <c r="AK204" s="36">
        <f t="shared" si="262"/>
        <v>0.99964228970964109</v>
      </c>
      <c r="AL204" s="36">
        <f t="shared" si="262"/>
        <v>0</v>
      </c>
      <c r="AM204" s="37" t="e">
        <f t="shared" si="255"/>
        <v>#VALUE!</v>
      </c>
      <c r="AN204" s="38">
        <f t="shared" si="257"/>
        <v>0.62274582563432324</v>
      </c>
      <c r="AO204" s="39"/>
      <c r="AP204" s="39"/>
      <c r="AQ204" s="40"/>
      <c r="AR204" s="40"/>
      <c r="AS204" s="40"/>
      <c r="AT204" s="41"/>
      <c r="AU204" s="41"/>
      <c r="AV204" s="42" t="e">
        <f t="shared" si="259"/>
        <v>#VALUE!</v>
      </c>
      <c r="AW204" s="42" t="e">
        <f t="shared" si="259"/>
        <v>#VALUE!</v>
      </c>
      <c r="AX204" s="43" t="e">
        <f t="shared" si="259"/>
        <v>#VALUE!</v>
      </c>
      <c r="AY204" s="43" t="e">
        <f t="shared" si="259"/>
        <v>#VALUE!</v>
      </c>
    </row>
    <row r="205" spans="1:51" x14ac:dyDescent="0.3">
      <c r="F205" s="3">
        <v>35</v>
      </c>
      <c r="G205" s="36">
        <f t="shared" si="261"/>
        <v>0.99999584848309231</v>
      </c>
      <c r="H205" s="36">
        <f t="shared" si="260"/>
        <v>0.99999673181850224</v>
      </c>
      <c r="I205" s="36">
        <f t="shared" si="260"/>
        <v>0.99998842868793436</v>
      </c>
      <c r="J205" s="36">
        <f t="shared" si="260"/>
        <v>0.99999674705344255</v>
      </c>
      <c r="K205" s="36">
        <f t="shared" si="260"/>
        <v>0</v>
      </c>
      <c r="L205" s="37" t="e">
        <f t="shared" si="252"/>
        <v>#VALUE!</v>
      </c>
      <c r="M205" s="38">
        <f t="shared" si="263"/>
        <v>0.94275279217541252</v>
      </c>
      <c r="N205" s="39"/>
      <c r="O205" s="39"/>
      <c r="P205" s="40"/>
      <c r="Q205" s="40"/>
      <c r="R205" s="40"/>
      <c r="S205" s="41"/>
      <c r="T205" s="41"/>
      <c r="U205" s="42" t="e">
        <f t="shared" si="258"/>
        <v>#VALUE!</v>
      </c>
      <c r="V205" s="42" t="e">
        <f t="shared" si="258"/>
        <v>#VALUE!</v>
      </c>
      <c r="W205" s="43" t="e">
        <f t="shared" si="258"/>
        <v>#VALUE!</v>
      </c>
      <c r="X205" s="43" t="e">
        <f t="shared" si="258"/>
        <v>#VALUE!</v>
      </c>
      <c r="AD205"/>
      <c r="AG205" s="3">
        <f t="shared" si="254"/>
        <v>23.280382145502159</v>
      </c>
      <c r="AH205" s="36">
        <f t="shared" si="262"/>
        <v>0.99843759038487845</v>
      </c>
      <c r="AI205" s="36">
        <f t="shared" si="262"/>
        <v>0.99977745244533167</v>
      </c>
      <c r="AJ205" s="36">
        <f t="shared" si="262"/>
        <v>0.99620614376145911</v>
      </c>
      <c r="AK205" s="36">
        <f t="shared" si="262"/>
        <v>0.99977424434082762</v>
      </c>
      <c r="AL205" s="36">
        <f t="shared" si="262"/>
        <v>0</v>
      </c>
      <c r="AM205" s="37" t="e">
        <f t="shared" si="255"/>
        <v>#VALUE!</v>
      </c>
      <c r="AN205" s="38">
        <f t="shared" si="257"/>
        <v>0.68285910001589689</v>
      </c>
      <c r="AO205" s="39"/>
      <c r="AP205" s="39"/>
      <c r="AQ205" s="40"/>
      <c r="AR205" s="40"/>
      <c r="AS205" s="40"/>
      <c r="AT205" s="41"/>
      <c r="AU205" s="41"/>
      <c r="AV205" s="42" t="e">
        <f t="shared" si="259"/>
        <v>#VALUE!</v>
      </c>
      <c r="AW205" s="42" t="e">
        <f t="shared" si="259"/>
        <v>#VALUE!</v>
      </c>
      <c r="AX205" s="43" t="e">
        <f t="shared" si="259"/>
        <v>#VALUE!</v>
      </c>
      <c r="AY205" s="43" t="e">
        <f t="shared" si="259"/>
        <v>#VALUE!</v>
      </c>
    </row>
    <row r="206" spans="1:51" x14ac:dyDescent="0.3">
      <c r="F206" s="3">
        <v>36</v>
      </c>
      <c r="G206" s="36">
        <f t="shared" si="261"/>
        <v>0.99999726371048447</v>
      </c>
      <c r="H206" s="36">
        <f t="shared" si="260"/>
        <v>0.999997627602215</v>
      </c>
      <c r="I206" s="36">
        <f t="shared" si="260"/>
        <v>0.99999262323603411</v>
      </c>
      <c r="J206" s="36">
        <f t="shared" si="260"/>
        <v>0.99999763563683353</v>
      </c>
      <c r="K206" s="36">
        <f t="shared" si="260"/>
        <v>0</v>
      </c>
      <c r="L206" s="37" t="e">
        <f t="shared" si="252"/>
        <v>#VALUE!</v>
      </c>
      <c r="M206" s="38">
        <f t="shared" si="263"/>
        <v>0.95002892172115483</v>
      </c>
      <c r="N206" s="39"/>
      <c r="O206" s="39"/>
      <c r="P206" s="40"/>
      <c r="Q206" s="40"/>
      <c r="R206" s="40"/>
      <c r="S206" s="41"/>
      <c r="T206" s="41"/>
      <c r="U206" s="42" t="e">
        <f t="shared" si="258"/>
        <v>#VALUE!</v>
      </c>
      <c r="V206" s="42" t="e">
        <f t="shared" si="258"/>
        <v>#VALUE!</v>
      </c>
      <c r="W206" s="43" t="e">
        <f t="shared" si="258"/>
        <v>#VALUE!</v>
      </c>
      <c r="X206" s="43" t="e">
        <f t="shared" si="258"/>
        <v>#VALUE!</v>
      </c>
      <c r="AD206"/>
      <c r="AG206" s="3">
        <f t="shared" si="254"/>
        <v>24.483539580860253</v>
      </c>
      <c r="AH206" s="36">
        <f t="shared" si="262"/>
        <v>0.99919907637387351</v>
      </c>
      <c r="AI206" s="36">
        <f t="shared" si="262"/>
        <v>0.99986101010839945</v>
      </c>
      <c r="AJ206" s="36">
        <f t="shared" si="262"/>
        <v>0.99795095124779432</v>
      </c>
      <c r="AK206" s="36">
        <f t="shared" si="262"/>
        <v>0.99985974434037739</v>
      </c>
      <c r="AL206" s="36">
        <f t="shared" si="262"/>
        <v>0</v>
      </c>
      <c r="AM206" s="37" t="e">
        <f t="shared" si="255"/>
        <v>#VALUE!</v>
      </c>
      <c r="AN206" s="38">
        <f t="shared" si="257"/>
        <v>0.73571672662661813</v>
      </c>
      <c r="AO206" s="39"/>
      <c r="AP206" s="39"/>
      <c r="AQ206" s="40"/>
      <c r="AR206" s="40"/>
      <c r="AS206" s="40"/>
      <c r="AT206" s="41"/>
      <c r="AU206" s="41"/>
      <c r="AV206" s="42" t="e">
        <f t="shared" si="259"/>
        <v>#VALUE!</v>
      </c>
      <c r="AW206" s="42" t="e">
        <f t="shared" si="259"/>
        <v>#VALUE!</v>
      </c>
      <c r="AX206" s="43" t="e">
        <f t="shared" si="259"/>
        <v>#VALUE!</v>
      </c>
      <c r="AY206" s="43" t="e">
        <f t="shared" si="259"/>
        <v>#VALUE!</v>
      </c>
    </row>
    <row r="207" spans="1:51" x14ac:dyDescent="0.3">
      <c r="F207" s="3">
        <v>37</v>
      </c>
      <c r="G207" s="36">
        <f t="shared" si="261"/>
        <v>0.9999981663529538</v>
      </c>
      <c r="H207" s="36">
        <f t="shared" si="260"/>
        <v>0.99999826679899928</v>
      </c>
      <c r="I207" s="36">
        <f t="shared" si="260"/>
        <v>0.99999525123178801</v>
      </c>
      <c r="J207" s="36">
        <f t="shared" si="260"/>
        <v>0.99999826980691908</v>
      </c>
      <c r="K207" s="36">
        <f t="shared" si="260"/>
        <v>0</v>
      </c>
      <c r="L207" s="37" t="e">
        <f t="shared" si="252"/>
        <v>#VALUE!</v>
      </c>
      <c r="M207" s="38">
        <f t="shared" si="263"/>
        <v>0.95629053185680923</v>
      </c>
      <c r="N207" s="39"/>
      <c r="O207" s="39"/>
      <c r="P207" s="40"/>
      <c r="Q207" s="40"/>
      <c r="R207" s="40"/>
      <c r="S207" s="41"/>
      <c r="T207" s="41"/>
      <c r="U207" s="42" t="e">
        <f t="shared" si="258"/>
        <v>#VALUE!</v>
      </c>
      <c r="V207" s="42" t="e">
        <f t="shared" si="258"/>
        <v>#VALUE!</v>
      </c>
      <c r="W207" s="43" t="e">
        <f t="shared" si="258"/>
        <v>#VALUE!</v>
      </c>
      <c r="X207" s="43" t="e">
        <f t="shared" si="258"/>
        <v>#VALUE!</v>
      </c>
      <c r="AD207"/>
      <c r="AG207" s="3">
        <f t="shared" si="254"/>
        <v>25.748877602654176</v>
      </c>
      <c r="AH207" s="36">
        <f t="shared" si="262"/>
        <v>0.99960107381345842</v>
      </c>
      <c r="AI207" s="36">
        <f t="shared" si="262"/>
        <v>0.99991455853414823</v>
      </c>
      <c r="AJ207" s="36">
        <f t="shared" si="262"/>
        <v>0.99892863549319766</v>
      </c>
      <c r="AK207" s="36">
        <f t="shared" si="262"/>
        <v>0.99991417850019948</v>
      </c>
      <c r="AL207" s="36">
        <f t="shared" si="262"/>
        <v>0</v>
      </c>
      <c r="AM207" s="37" t="e">
        <f t="shared" si="255"/>
        <v>#VALUE!</v>
      </c>
      <c r="AN207" s="38">
        <f t="shared" si="257"/>
        <v>0.78167332640834297</v>
      </c>
      <c r="AO207" s="39"/>
      <c r="AP207" s="39"/>
      <c r="AQ207" s="40"/>
      <c r="AR207" s="40"/>
      <c r="AS207" s="40"/>
      <c r="AT207" s="41"/>
      <c r="AU207" s="41"/>
      <c r="AV207" s="42" t="e">
        <f t="shared" si="259"/>
        <v>#VALUE!</v>
      </c>
      <c r="AW207" s="42" t="e">
        <f t="shared" si="259"/>
        <v>#VALUE!</v>
      </c>
      <c r="AX207" s="43" t="e">
        <f t="shared" si="259"/>
        <v>#VALUE!</v>
      </c>
      <c r="AY207" s="43" t="e">
        <f t="shared" si="259"/>
        <v>#VALUE!</v>
      </c>
    </row>
    <row r="208" spans="1:51" x14ac:dyDescent="0.3">
      <c r="F208" s="3">
        <v>38</v>
      </c>
      <c r="G208" s="36">
        <f t="shared" si="261"/>
        <v>0.99999875071344146</v>
      </c>
      <c r="H208" s="36">
        <f t="shared" si="260"/>
        <v>0.99999872567312476</v>
      </c>
      <c r="I208" s="36">
        <f t="shared" si="260"/>
        <v>0.99999691210123443</v>
      </c>
      <c r="J208" s="36">
        <f t="shared" si="260"/>
        <v>0.99999872532072132</v>
      </c>
      <c r="K208" s="36">
        <f t="shared" si="260"/>
        <v>0</v>
      </c>
      <c r="L208" s="37" t="e">
        <f t="shared" si="252"/>
        <v>#VALUE!</v>
      </c>
      <c r="M208" s="38">
        <f t="shared" si="263"/>
        <v>0.9616866575387939</v>
      </c>
      <c r="N208" s="39"/>
      <c r="O208" s="39"/>
      <c r="P208" s="40"/>
      <c r="Q208" s="40"/>
      <c r="R208" s="40"/>
      <c r="S208" s="41"/>
      <c r="T208" s="41"/>
      <c r="U208" s="42" t="e">
        <f t="shared" si="258"/>
        <v>#VALUE!</v>
      </c>
      <c r="V208" s="42" t="e">
        <f t="shared" si="258"/>
        <v>#VALUE!</v>
      </c>
      <c r="W208" s="43" t="e">
        <f t="shared" si="258"/>
        <v>#VALUE!</v>
      </c>
      <c r="X208" s="43" t="e">
        <f t="shared" si="258"/>
        <v>#VALUE!</v>
      </c>
      <c r="AD208"/>
      <c r="AG208" s="3">
        <f t="shared" si="254"/>
        <v>27.079609776470498</v>
      </c>
      <c r="AH208" s="36">
        <f t="shared" si="262"/>
        <v>0.99980608940419657</v>
      </c>
      <c r="AI208" s="36">
        <f t="shared" si="262"/>
        <v>0.99994827318563861</v>
      </c>
      <c r="AJ208" s="36">
        <f t="shared" si="262"/>
        <v>0.99945691282975824</v>
      </c>
      <c r="AK208" s="36">
        <f t="shared" si="262"/>
        <v>0.9999482460535114</v>
      </c>
      <c r="AL208" s="36">
        <f t="shared" si="262"/>
        <v>0</v>
      </c>
      <c r="AM208" s="37" t="e">
        <f t="shared" si="255"/>
        <v>#VALUE!</v>
      </c>
      <c r="AN208" s="38">
        <f t="shared" si="257"/>
        <v>0.82118034822765096</v>
      </c>
      <c r="AO208" s="39"/>
      <c r="AP208" s="39"/>
      <c r="AQ208" s="40"/>
      <c r="AR208" s="40"/>
      <c r="AS208" s="40"/>
      <c r="AT208" s="41"/>
      <c r="AU208" s="41"/>
      <c r="AV208" s="42" t="e">
        <f t="shared" si="259"/>
        <v>#VALUE!</v>
      </c>
      <c r="AW208" s="42" t="e">
        <f t="shared" si="259"/>
        <v>#VALUE!</v>
      </c>
      <c r="AX208" s="43" t="e">
        <f t="shared" si="259"/>
        <v>#VALUE!</v>
      </c>
      <c r="AY208" s="43" t="e">
        <f t="shared" si="259"/>
        <v>#VALUE!</v>
      </c>
    </row>
    <row r="209" spans="6:51" x14ac:dyDescent="0.3">
      <c r="F209" s="3">
        <v>39</v>
      </c>
      <c r="G209" s="36">
        <f t="shared" si="261"/>
        <v>0.99999913472992408</v>
      </c>
      <c r="H209" s="36">
        <f t="shared" si="260"/>
        <v>0.99999905709185199</v>
      </c>
      <c r="I209" s="36">
        <f t="shared" si="260"/>
        <v>0.99999797129123047</v>
      </c>
      <c r="J209" s="36">
        <f t="shared" si="260"/>
        <v>0.99999905460798588</v>
      </c>
      <c r="K209" s="36">
        <f t="shared" si="260"/>
        <v>0</v>
      </c>
      <c r="L209" s="37" t="e">
        <f t="shared" si="252"/>
        <v>#VALUE!</v>
      </c>
      <c r="M209" s="38">
        <f t="shared" si="263"/>
        <v>0.9663439021385013</v>
      </c>
      <c r="N209" s="39"/>
      <c r="O209" s="39"/>
      <c r="P209" s="40"/>
      <c r="Q209" s="40"/>
      <c r="R209" s="40"/>
      <c r="S209" s="41"/>
      <c r="T209" s="41"/>
      <c r="U209" s="42" t="e">
        <f t="shared" si="258"/>
        <v>#VALUE!</v>
      </c>
      <c r="V209" s="42" t="e">
        <f t="shared" si="258"/>
        <v>#VALUE!</v>
      </c>
      <c r="W209" s="43" t="e">
        <f t="shared" si="258"/>
        <v>#VALUE!</v>
      </c>
      <c r="X209" s="43" t="e">
        <f t="shared" si="258"/>
        <v>#VALUE!</v>
      </c>
      <c r="AD209"/>
      <c r="AG209" s="3">
        <f t="shared" si="254"/>
        <v>28.479115748731825</v>
      </c>
      <c r="AH209" s="36">
        <f t="shared" si="262"/>
        <v>0.99990754506296498</v>
      </c>
      <c r="AI209" s="36">
        <f t="shared" si="262"/>
        <v>0.99996913823641931</v>
      </c>
      <c r="AJ209" s="36">
        <f t="shared" si="262"/>
        <v>0.99973257655498249</v>
      </c>
      <c r="AK209" s="36">
        <f t="shared" si="262"/>
        <v>0.999969217664337</v>
      </c>
      <c r="AL209" s="36">
        <f t="shared" si="262"/>
        <v>0</v>
      </c>
      <c r="AM209" s="37" t="e">
        <f t="shared" si="255"/>
        <v>#VALUE!</v>
      </c>
      <c r="AN209" s="38">
        <f t="shared" si="257"/>
        <v>0.85476186682219724</v>
      </c>
      <c r="AO209" s="39"/>
      <c r="AP209" s="39"/>
      <c r="AQ209" s="40"/>
      <c r="AR209" s="40"/>
      <c r="AS209" s="40"/>
      <c r="AT209" s="41"/>
      <c r="AU209" s="41"/>
      <c r="AV209" s="42" t="e">
        <f t="shared" si="259"/>
        <v>#VALUE!</v>
      </c>
      <c r="AW209" s="42" t="e">
        <f t="shared" si="259"/>
        <v>#VALUE!</v>
      </c>
      <c r="AX209" s="43" t="e">
        <f t="shared" si="259"/>
        <v>#VALUE!</v>
      </c>
      <c r="AY209" s="43" t="e">
        <f t="shared" si="259"/>
        <v>#VALUE!</v>
      </c>
    </row>
    <row r="210" spans="6:51" x14ac:dyDescent="0.3">
      <c r="F210" s="3">
        <v>40</v>
      </c>
      <c r="G210" s="36">
        <f t="shared" si="261"/>
        <v>0.99999939088668677</v>
      </c>
      <c r="H210" s="36">
        <f t="shared" si="260"/>
        <v>0.99999929790334252</v>
      </c>
      <c r="I210" s="36">
        <f t="shared" si="260"/>
        <v>0.99999865310648106</v>
      </c>
      <c r="J210" s="36">
        <f t="shared" si="260"/>
        <v>0.99999929416599964</v>
      </c>
      <c r="K210" s="36">
        <f t="shared" si="260"/>
        <v>0</v>
      </c>
      <c r="L210" s="37" t="e">
        <f t="shared" si="252"/>
        <v>#VALUE!</v>
      </c>
      <c r="M210" s="38">
        <f t="shared" si="263"/>
        <v>0.97036979765367137</v>
      </c>
      <c r="N210" s="39"/>
      <c r="O210" s="39"/>
      <c r="P210" s="40"/>
      <c r="Q210" s="40"/>
      <c r="R210" s="40"/>
      <c r="S210" s="41"/>
      <c r="T210" s="41"/>
      <c r="U210" s="42" t="e">
        <f t="shared" ref="U210:X229" si="264">IF(1-EXP(-0.23*(U126-U$165))&lt;0, 0, 1-EXP(-0.23*(U126-U$165)))</f>
        <v>#VALUE!</v>
      </c>
      <c r="V210" s="42" t="e">
        <f t="shared" si="264"/>
        <v>#VALUE!</v>
      </c>
      <c r="W210" s="43" t="e">
        <f t="shared" si="264"/>
        <v>#VALUE!</v>
      </c>
      <c r="X210" s="43" t="e">
        <f t="shared" si="264"/>
        <v>#VALUE!</v>
      </c>
      <c r="AD210"/>
      <c r="AG210" s="3">
        <f t="shared" si="254"/>
        <v>29.950949829949028</v>
      </c>
      <c r="AH210" s="36">
        <f t="shared" si="262"/>
        <v>0.99995651267831742</v>
      </c>
      <c r="AI210" s="36">
        <f t="shared" si="262"/>
        <v>0.99998183886422942</v>
      </c>
      <c r="AJ210" s="36">
        <f t="shared" si="262"/>
        <v>0.99987176684961998</v>
      </c>
      <c r="AK210" s="36">
        <f t="shared" si="262"/>
        <v>0.99998192520690343</v>
      </c>
      <c r="AL210" s="36">
        <f t="shared" si="262"/>
        <v>0</v>
      </c>
      <c r="AM210" s="37" t="e">
        <f t="shared" si="255"/>
        <v>#VALUE!</v>
      </c>
      <c r="AN210" s="38">
        <f t="shared" si="257"/>
        <v>0.88298936554174434</v>
      </c>
      <c r="AO210" s="39"/>
      <c r="AP210" s="39"/>
      <c r="AQ210" s="40"/>
      <c r="AR210" s="40"/>
      <c r="AS210" s="40"/>
      <c r="AT210" s="41"/>
      <c r="AU210" s="41"/>
      <c r="AV210" s="42" t="e">
        <f t="shared" ref="AV210:AY229" si="265">IF(1-EXP(-0.23*(AV126-AV$165))&lt;0, 0, 1-EXP(-0.23*(AV126-AV$165)))</f>
        <v>#VALUE!</v>
      </c>
      <c r="AW210" s="42" t="e">
        <f t="shared" si="265"/>
        <v>#VALUE!</v>
      </c>
      <c r="AX210" s="43" t="e">
        <f t="shared" si="265"/>
        <v>#VALUE!</v>
      </c>
      <c r="AY210" s="43" t="e">
        <f t="shared" si="265"/>
        <v>#VALUE!</v>
      </c>
    </row>
    <row r="211" spans="6:51" x14ac:dyDescent="0.3">
      <c r="F211" s="3">
        <v>41</v>
      </c>
      <c r="G211" s="36">
        <f t="shared" si="261"/>
        <v>0.99999956430417802</v>
      </c>
      <c r="H211" s="36">
        <f t="shared" ref="H211:K230" si="266">IF(1-EXP(-0.23*(H127-H$165))&lt;0, 0, 1-EXP(-0.23*(H127-H$165)))</f>
        <v>0.99999947393145638</v>
      </c>
      <c r="I211" s="36">
        <f t="shared" si="266"/>
        <v>0.99999909621927319</v>
      </c>
      <c r="J211" s="36">
        <f t="shared" si="266"/>
        <v>0.99999946954982344</v>
      </c>
      <c r="K211" s="36">
        <f t="shared" si="266"/>
        <v>0</v>
      </c>
      <c r="L211" s="37" t="e">
        <f t="shared" si="252"/>
        <v>#VALUE!</v>
      </c>
      <c r="M211" s="38">
        <f t="shared" si="263"/>
        <v>0.97385568467039496</v>
      </c>
      <c r="N211" s="39"/>
      <c r="O211" s="39"/>
      <c r="P211" s="40"/>
      <c r="Q211" s="40"/>
      <c r="R211" s="40"/>
      <c r="S211" s="41"/>
      <c r="T211" s="41"/>
      <c r="U211" s="42" t="e">
        <f t="shared" si="264"/>
        <v>#VALUE!</v>
      </c>
      <c r="V211" s="42" t="e">
        <f t="shared" si="264"/>
        <v>#VALUE!</v>
      </c>
      <c r="W211" s="43" t="e">
        <f t="shared" si="264"/>
        <v>#VALUE!</v>
      </c>
      <c r="X211" s="43" t="e">
        <f t="shared" si="264"/>
        <v>#VALUE!</v>
      </c>
      <c r="AD211"/>
      <c r="AG211" s="3">
        <f t="shared" si="254"/>
        <v>31.353323826064784</v>
      </c>
      <c r="AH211" s="36">
        <f t="shared" si="262"/>
        <v>0.9999782199295757</v>
      </c>
      <c r="AI211" s="36">
        <f t="shared" si="262"/>
        <v>0.99998890315758548</v>
      </c>
      <c r="AJ211" s="36">
        <f t="shared" si="262"/>
        <v>0.99993554867644152</v>
      </c>
      <c r="AK211" s="36">
        <f t="shared" si="262"/>
        <v>0.99998896818212013</v>
      </c>
      <c r="AL211" s="36">
        <f t="shared" si="262"/>
        <v>0</v>
      </c>
      <c r="AM211" s="37" t="e">
        <f t="shared" si="255"/>
        <v>#VALUE!</v>
      </c>
      <c r="AN211" s="38">
        <f t="shared" si="257"/>
        <v>0.90448324812622993</v>
      </c>
      <c r="AO211" s="39"/>
      <c r="AP211" s="39"/>
      <c r="AQ211" s="40"/>
      <c r="AR211" s="40"/>
      <c r="AS211" s="40"/>
      <c r="AT211" s="41"/>
      <c r="AU211" s="41"/>
      <c r="AV211" s="42" t="e">
        <f t="shared" si="265"/>
        <v>#VALUE!</v>
      </c>
      <c r="AW211" s="42" t="e">
        <f t="shared" si="265"/>
        <v>#VALUE!</v>
      </c>
      <c r="AX211" s="43" t="e">
        <f t="shared" si="265"/>
        <v>#VALUE!</v>
      </c>
      <c r="AY211" s="43" t="e">
        <f t="shared" si="265"/>
        <v>#VALUE!</v>
      </c>
    </row>
    <row r="212" spans="6:51" x14ac:dyDescent="0.3">
      <c r="F212" s="3">
        <v>42</v>
      </c>
      <c r="G212" s="36">
        <f t="shared" si="261"/>
        <v>0.99999968343452783</v>
      </c>
      <c r="H212" s="36">
        <f t="shared" si="266"/>
        <v>0.99999960337361837</v>
      </c>
      <c r="I212" s="36">
        <f t="shared" si="266"/>
        <v>0.99999938701810098</v>
      </c>
      <c r="J212" s="36">
        <f t="shared" si="266"/>
        <v>0.99999959875755373</v>
      </c>
      <c r="K212" s="36">
        <f t="shared" si="266"/>
        <v>0</v>
      </c>
      <c r="L212" s="37" t="e">
        <f t="shared" si="252"/>
        <v>#VALUE!</v>
      </c>
      <c r="M212" s="38">
        <f t="shared" si="263"/>
        <v>0.97687917195079721</v>
      </c>
      <c r="N212" s="39"/>
      <c r="O212" s="39"/>
      <c r="P212" s="40"/>
      <c r="Q212" s="40"/>
      <c r="R212" s="40"/>
      <c r="S212" s="41"/>
      <c r="T212" s="41"/>
      <c r="U212" s="42" t="e">
        <f t="shared" si="264"/>
        <v>#VALUE!</v>
      </c>
      <c r="V212" s="42" t="e">
        <f t="shared" si="264"/>
        <v>#VALUE!</v>
      </c>
      <c r="W212" s="43" t="e">
        <f t="shared" si="264"/>
        <v>#VALUE!</v>
      </c>
      <c r="X212" s="43" t="e">
        <f t="shared" si="264"/>
        <v>#VALUE!</v>
      </c>
      <c r="AD212"/>
      <c r="AG212" s="3">
        <f t="shared" si="254"/>
        <v>32.652029896613442</v>
      </c>
      <c r="AH212" s="36">
        <f t="shared" si="262"/>
        <v>0.99998821791748527</v>
      </c>
      <c r="AI212" s="36">
        <f t="shared" si="262"/>
        <v>0.99999288955542731</v>
      </c>
      <c r="AJ212" s="36">
        <f t="shared" si="262"/>
        <v>0.9999654794152506</v>
      </c>
      <c r="AK212" s="36">
        <f t="shared" si="262"/>
        <v>0.99999293280853729</v>
      </c>
      <c r="AL212" s="36">
        <f t="shared" si="262"/>
        <v>0</v>
      </c>
      <c r="AM212" s="37" t="e">
        <f t="shared" si="255"/>
        <v>#VALUE!</v>
      </c>
      <c r="AN212" s="38">
        <f t="shared" si="257"/>
        <v>0.92062222850858189</v>
      </c>
      <c r="AO212" s="39"/>
      <c r="AP212" s="39"/>
      <c r="AQ212" s="40"/>
      <c r="AR212" s="40"/>
      <c r="AS212" s="40"/>
      <c r="AT212" s="41"/>
      <c r="AU212" s="41"/>
      <c r="AV212" s="42" t="e">
        <f t="shared" si="265"/>
        <v>#VALUE!</v>
      </c>
      <c r="AW212" s="42" t="e">
        <f t="shared" si="265"/>
        <v>#VALUE!</v>
      </c>
      <c r="AX212" s="43" t="e">
        <f t="shared" si="265"/>
        <v>#VALUE!</v>
      </c>
      <c r="AY212" s="43" t="e">
        <f t="shared" si="265"/>
        <v>#VALUE!</v>
      </c>
    </row>
    <row r="213" spans="6:51" x14ac:dyDescent="0.3">
      <c r="F213" s="3">
        <v>43</v>
      </c>
      <c r="G213" s="36">
        <f t="shared" si="261"/>
        <v>0.99999976645367283</v>
      </c>
      <c r="H213" s="36">
        <f t="shared" si="266"/>
        <v>0.99999969912372189</v>
      </c>
      <c r="I213" s="36">
        <f t="shared" si="266"/>
        <v>0.99999957975103071</v>
      </c>
      <c r="J213" s="36">
        <f t="shared" si="266"/>
        <v>0.99999969453901805</v>
      </c>
      <c r="K213" s="36">
        <f t="shared" si="266"/>
        <v>5.5082661555569734E-2</v>
      </c>
      <c r="L213" s="37" t="e">
        <f t="shared" si="252"/>
        <v>#VALUE!</v>
      </c>
      <c r="M213" s="38">
        <f t="shared" si="263"/>
        <v>0.97950623094906808</v>
      </c>
      <c r="N213" s="39"/>
      <c r="O213" s="39"/>
      <c r="P213" s="40"/>
      <c r="Q213" s="40"/>
      <c r="R213" s="40"/>
      <c r="S213" s="41"/>
      <c r="T213" s="41"/>
      <c r="U213" s="42" t="e">
        <f t="shared" si="264"/>
        <v>#VALUE!</v>
      </c>
      <c r="V213" s="42" t="e">
        <f t="shared" si="264"/>
        <v>#VALUE!</v>
      </c>
      <c r="W213" s="43" t="e">
        <f t="shared" si="264"/>
        <v>#VALUE!</v>
      </c>
      <c r="X213" s="43" t="e">
        <f t="shared" si="264"/>
        <v>#VALUE!</v>
      </c>
      <c r="AD213"/>
      <c r="AG213" s="3">
        <f t="shared" si="254"/>
        <v>33.848730698226525</v>
      </c>
      <c r="AH213" s="36">
        <f t="shared" si="262"/>
        <v>0.99999315313845416</v>
      </c>
      <c r="AI213" s="36">
        <f t="shared" si="262"/>
        <v>0.99999523659056977</v>
      </c>
      <c r="AJ213" s="36">
        <f t="shared" si="262"/>
        <v>0.99998034383369683</v>
      </c>
      <c r="AK213" s="36">
        <f t="shared" si="262"/>
        <v>0.99999526346724033</v>
      </c>
      <c r="AL213" s="36">
        <f t="shared" si="262"/>
        <v>0</v>
      </c>
      <c r="AM213" s="37" t="e">
        <f t="shared" si="255"/>
        <v>#VALUE!</v>
      </c>
      <c r="AN213" s="38">
        <f t="shared" si="257"/>
        <v>0.93289008749214197</v>
      </c>
      <c r="AO213" s="39"/>
      <c r="AP213" s="39"/>
      <c r="AQ213" s="40"/>
      <c r="AR213" s="40"/>
      <c r="AS213" s="40"/>
      <c r="AT213" s="41"/>
      <c r="AU213" s="41"/>
      <c r="AV213" s="42" t="e">
        <f t="shared" si="265"/>
        <v>#VALUE!</v>
      </c>
      <c r="AW213" s="42" t="e">
        <f t="shared" si="265"/>
        <v>#VALUE!</v>
      </c>
      <c r="AX213" s="43" t="e">
        <f t="shared" si="265"/>
        <v>#VALUE!</v>
      </c>
      <c r="AY213" s="43" t="e">
        <f t="shared" si="265"/>
        <v>#VALUE!</v>
      </c>
    </row>
    <row r="214" spans="6:51" x14ac:dyDescent="0.3">
      <c r="F214" s="3">
        <v>44</v>
      </c>
      <c r="G214" s="36">
        <f t="shared" si="261"/>
        <v>0.99999982512442698</v>
      </c>
      <c r="H214" s="36">
        <f t="shared" si="266"/>
        <v>0.99999977036807153</v>
      </c>
      <c r="I214" s="36">
        <f t="shared" si="266"/>
        <v>0.99999970876550448</v>
      </c>
      <c r="J214" s="36">
        <f t="shared" si="266"/>
        <v>0.99999976597870321</v>
      </c>
      <c r="K214" s="36">
        <f t="shared" si="266"/>
        <v>0.13055507152563239</v>
      </c>
      <c r="L214" s="37" t="e">
        <f t="shared" si="252"/>
        <v>#VALUE!</v>
      </c>
      <c r="M214" s="38">
        <f t="shared" si="263"/>
        <v>0.98179297530738174</v>
      </c>
      <c r="N214" s="39"/>
      <c r="O214" s="39"/>
      <c r="P214" s="40"/>
      <c r="Q214" s="40"/>
      <c r="R214" s="40"/>
      <c r="S214" s="41"/>
      <c r="T214" s="41"/>
      <c r="U214" s="42" t="e">
        <f t="shared" si="264"/>
        <v>#VALUE!</v>
      </c>
      <c r="V214" s="42" t="e">
        <f t="shared" si="264"/>
        <v>#VALUE!</v>
      </c>
      <c r="W214" s="43" t="e">
        <f t="shared" si="264"/>
        <v>#VALUE!</v>
      </c>
      <c r="X214" s="43" t="e">
        <f t="shared" si="264"/>
        <v>#VALUE!</v>
      </c>
      <c r="AD214"/>
      <c r="AG214" s="3">
        <f t="shared" si="254"/>
        <v>34.951438109131615</v>
      </c>
      <c r="AH214" s="36">
        <f t="shared" si="262"/>
        <v>0.99999576180033722</v>
      </c>
      <c r="AI214" s="36">
        <f t="shared" si="262"/>
        <v>0.99999668003949038</v>
      </c>
      <c r="AJ214" s="36">
        <f t="shared" si="262"/>
        <v>0.99998817006749474</v>
      </c>
      <c r="AK214" s="36">
        <f t="shared" si="262"/>
        <v>0.99999669568861216</v>
      </c>
      <c r="AL214" s="36">
        <f t="shared" si="262"/>
        <v>0</v>
      </c>
      <c r="AM214" s="37" t="e">
        <f t="shared" si="255"/>
        <v>#VALUE!</v>
      </c>
      <c r="AN214" s="38">
        <f t="shared" si="257"/>
        <v>0.94237069067785828</v>
      </c>
      <c r="AO214" s="39"/>
      <c r="AP214" s="39"/>
      <c r="AQ214" s="40"/>
      <c r="AR214" s="40"/>
      <c r="AS214" s="40"/>
      <c r="AT214" s="41"/>
      <c r="AU214" s="41"/>
      <c r="AV214" s="42" t="e">
        <f t="shared" si="265"/>
        <v>#VALUE!</v>
      </c>
      <c r="AW214" s="42" t="e">
        <f t="shared" si="265"/>
        <v>#VALUE!</v>
      </c>
      <c r="AX214" s="43" t="e">
        <f t="shared" si="265"/>
        <v>#VALUE!</v>
      </c>
      <c r="AY214" s="43" t="e">
        <f t="shared" si="265"/>
        <v>#VALUE!</v>
      </c>
    </row>
    <row r="215" spans="6:51" x14ac:dyDescent="0.3">
      <c r="F215" s="3">
        <v>45</v>
      </c>
      <c r="G215" s="36">
        <f t="shared" si="261"/>
        <v>0.99999986715793032</v>
      </c>
      <c r="H215" s="36">
        <f t="shared" si="266"/>
        <v>0.99999982368738594</v>
      </c>
      <c r="I215" s="36">
        <f t="shared" si="266"/>
        <v>0.99999979599366695</v>
      </c>
      <c r="J215" s="36">
        <f t="shared" si="266"/>
        <v>0.99999981958691098</v>
      </c>
      <c r="K215" s="36">
        <f t="shared" si="266"/>
        <v>0.19614469937053503</v>
      </c>
      <c r="L215" s="37" t="e">
        <f t="shared" si="252"/>
        <v>#VALUE!</v>
      </c>
      <c r="M215" s="38">
        <f t="shared" si="263"/>
        <v>0.98378716993694026</v>
      </c>
      <c r="N215" s="39"/>
      <c r="O215" s="39"/>
      <c r="P215" s="40"/>
      <c r="Q215" s="40"/>
      <c r="R215" s="40"/>
      <c r="S215" s="41"/>
      <c r="T215" s="41"/>
      <c r="U215" s="42" t="e">
        <f t="shared" si="264"/>
        <v>#VALUE!</v>
      </c>
      <c r="V215" s="42" t="e">
        <f t="shared" si="264"/>
        <v>#VALUE!</v>
      </c>
      <c r="W215" s="43" t="e">
        <f t="shared" si="264"/>
        <v>#VALUE!</v>
      </c>
      <c r="X215" s="43" t="e">
        <f t="shared" si="264"/>
        <v>#VALUE!</v>
      </c>
      <c r="AD215"/>
      <c r="AG215" s="3">
        <f t="shared" si="254"/>
        <v>35.967534724447624</v>
      </c>
      <c r="AH215" s="36">
        <f t="shared" si="262"/>
        <v>0.99999722714757011</v>
      </c>
      <c r="AI215" s="36">
        <f t="shared" si="262"/>
        <v>0.99999760304250274</v>
      </c>
      <c r="AJ215" s="36">
        <f t="shared" si="262"/>
        <v>0.99999251575942272</v>
      </c>
      <c r="AK215" s="36">
        <f t="shared" si="262"/>
        <v>0.99999761127387998</v>
      </c>
      <c r="AL215" s="36">
        <f t="shared" si="262"/>
        <v>0</v>
      </c>
      <c r="AM215" s="37" t="e">
        <f t="shared" si="255"/>
        <v>#VALUE!</v>
      </c>
      <c r="AN215" s="38">
        <f t="shared" si="257"/>
        <v>0.94980950720061919</v>
      </c>
      <c r="AO215" s="39"/>
      <c r="AP215" s="39"/>
      <c r="AQ215" s="40"/>
      <c r="AR215" s="40"/>
      <c r="AS215" s="40"/>
      <c r="AT215" s="41"/>
      <c r="AU215" s="41"/>
      <c r="AV215" s="42" t="e">
        <f t="shared" si="265"/>
        <v>#VALUE!</v>
      </c>
      <c r="AW215" s="42" t="e">
        <f t="shared" si="265"/>
        <v>#VALUE!</v>
      </c>
      <c r="AX215" s="43" t="e">
        <f t="shared" si="265"/>
        <v>#VALUE!</v>
      </c>
      <c r="AY215" s="43" t="e">
        <f t="shared" si="265"/>
        <v>#VALUE!</v>
      </c>
    </row>
    <row r="216" spans="6:51" x14ac:dyDescent="0.3">
      <c r="F216" s="3">
        <v>46</v>
      </c>
      <c r="G216" s="36">
        <f t="shared" si="261"/>
        <v>0.99999989767398778</v>
      </c>
      <c r="H216" s="36">
        <f t="shared" si="266"/>
        <v>0.99999986382158479</v>
      </c>
      <c r="I216" s="36">
        <f t="shared" si="266"/>
        <v>0.99999985556144311</v>
      </c>
      <c r="J216" s="36">
        <f t="shared" si="266"/>
        <v>0.99999986005597974</v>
      </c>
      <c r="K216" s="36">
        <f t="shared" si="266"/>
        <v>0.25337287520663709</v>
      </c>
      <c r="L216" s="37" t="e">
        <f t="shared" si="252"/>
        <v>#VALUE!</v>
      </c>
      <c r="M216" s="38">
        <f t="shared" si="263"/>
        <v>0.98552950896085723</v>
      </c>
      <c r="N216" s="39"/>
      <c r="O216" s="39"/>
      <c r="P216" s="40"/>
      <c r="Q216" s="40"/>
      <c r="R216" s="40"/>
      <c r="S216" s="41"/>
      <c r="T216" s="41"/>
      <c r="U216" s="42" t="e">
        <f t="shared" si="264"/>
        <v>#VALUE!</v>
      </c>
      <c r="V216" s="42" t="e">
        <f t="shared" si="264"/>
        <v>#VALUE!</v>
      </c>
      <c r="W216" s="43" t="e">
        <f t="shared" si="264"/>
        <v>#VALUE!</v>
      </c>
      <c r="X216" s="43" t="e">
        <f t="shared" si="264"/>
        <v>#VALUE!</v>
      </c>
      <c r="AD216"/>
      <c r="AG216" s="3">
        <f t="shared" si="254"/>
        <v>36.903823282451604</v>
      </c>
      <c r="AH216" s="36">
        <f t="shared" si="262"/>
        <v>0.99999809575575527</v>
      </c>
      <c r="AI216" s="36">
        <f t="shared" si="262"/>
        <v>0.99999821416665768</v>
      </c>
      <c r="AJ216" s="36">
        <f t="shared" si="262"/>
        <v>0.99999504789033644</v>
      </c>
      <c r="AK216" s="36">
        <f t="shared" si="262"/>
        <v>0.99999821757796603</v>
      </c>
      <c r="AL216" s="36">
        <f t="shared" si="262"/>
        <v>0</v>
      </c>
      <c r="AM216" s="37" t="e">
        <f t="shared" si="255"/>
        <v>#VALUE!</v>
      </c>
      <c r="AN216" s="38">
        <f t="shared" si="257"/>
        <v>0.95572811342911723</v>
      </c>
      <c r="AO216" s="39"/>
      <c r="AP216" s="39"/>
      <c r="AQ216" s="40"/>
      <c r="AR216" s="40"/>
      <c r="AS216" s="40"/>
      <c r="AT216" s="41"/>
      <c r="AU216" s="41"/>
      <c r="AV216" s="42" t="e">
        <f t="shared" si="265"/>
        <v>#VALUE!</v>
      </c>
      <c r="AW216" s="42" t="e">
        <f t="shared" si="265"/>
        <v>#VALUE!</v>
      </c>
      <c r="AX216" s="43" t="e">
        <f t="shared" si="265"/>
        <v>#VALUE!</v>
      </c>
      <c r="AY216" s="43" t="e">
        <f t="shared" si="265"/>
        <v>#VALUE!</v>
      </c>
    </row>
    <row r="217" spans="6:51" x14ac:dyDescent="0.3">
      <c r="F217" s="3">
        <v>47</v>
      </c>
      <c r="G217" s="36">
        <f t="shared" si="261"/>
        <v>0.99999992011474115</v>
      </c>
      <c r="H217" s="36">
        <f t="shared" si="266"/>
        <v>0.9999998942032422</v>
      </c>
      <c r="I217" s="36">
        <f t="shared" si="266"/>
        <v>0.99999989664696431</v>
      </c>
      <c r="J217" s="36">
        <f t="shared" si="266"/>
        <v>0.99999989078720708</v>
      </c>
      <c r="K217" s="36">
        <f t="shared" si="266"/>
        <v>0.30349602899913342</v>
      </c>
      <c r="L217" s="37" t="e">
        <f t="shared" si="252"/>
        <v>#VALUE!</v>
      </c>
      <c r="M217" s="38">
        <f t="shared" si="263"/>
        <v>0.98705469677573887</v>
      </c>
      <c r="N217" s="39"/>
      <c r="O217" s="39"/>
      <c r="P217" s="40"/>
      <c r="Q217" s="40"/>
      <c r="R217" s="40"/>
      <c r="S217" s="41"/>
      <c r="T217" s="41"/>
      <c r="U217" s="42" t="e">
        <f t="shared" si="264"/>
        <v>#VALUE!</v>
      </c>
      <c r="V217" s="42" t="e">
        <f t="shared" si="264"/>
        <v>#VALUE!</v>
      </c>
      <c r="W217" s="43" t="e">
        <f t="shared" si="264"/>
        <v>#VALUE!</v>
      </c>
      <c r="X217" s="43" t="e">
        <f t="shared" si="264"/>
        <v>#VALUE!</v>
      </c>
      <c r="AD217"/>
      <c r="AG217" s="3">
        <f t="shared" si="254"/>
        <v>37.766572208720326</v>
      </c>
      <c r="AH217" s="36">
        <f t="shared" si="262"/>
        <v>0.99999863566162017</v>
      </c>
      <c r="AI217" s="36">
        <f t="shared" si="262"/>
        <v>0.99999863160292723</v>
      </c>
      <c r="AJ217" s="36">
        <f t="shared" si="262"/>
        <v>0.9999965888714788</v>
      </c>
      <c r="AK217" s="36">
        <f t="shared" si="262"/>
        <v>0.9999986319102625</v>
      </c>
      <c r="AL217" s="36">
        <f t="shared" si="262"/>
        <v>0</v>
      </c>
      <c r="AM217" s="37" t="e">
        <f t="shared" si="255"/>
        <v>#VALUE!</v>
      </c>
      <c r="AN217" s="38">
        <f t="shared" si="257"/>
        <v>0.96049748382206723</v>
      </c>
      <c r="AO217" s="39"/>
      <c r="AP217" s="39"/>
      <c r="AQ217" s="40"/>
      <c r="AR217" s="40"/>
      <c r="AS217" s="40"/>
      <c r="AT217" s="41"/>
      <c r="AU217" s="41"/>
      <c r="AV217" s="42" t="e">
        <f t="shared" si="265"/>
        <v>#VALUE!</v>
      </c>
      <c r="AW217" s="42" t="e">
        <f t="shared" si="265"/>
        <v>#VALUE!</v>
      </c>
      <c r="AX217" s="43" t="e">
        <f t="shared" si="265"/>
        <v>#VALUE!</v>
      </c>
      <c r="AY217" s="43" t="e">
        <f t="shared" si="265"/>
        <v>#VALUE!</v>
      </c>
    </row>
    <row r="218" spans="6:51" x14ac:dyDescent="0.3">
      <c r="F218" s="3">
        <v>48</v>
      </c>
      <c r="G218" s="36">
        <f t="shared" si="261"/>
        <v>0.99999993682301724</v>
      </c>
      <c r="H218" s="36">
        <f t="shared" si="266"/>
        <v>0.99999991733157234</v>
      </c>
      <c r="I218" s="36">
        <f t="shared" si="266"/>
        <v>0.9999999252665086</v>
      </c>
      <c r="J218" s="36">
        <f t="shared" si="266"/>
        <v>0.99999991425997903</v>
      </c>
      <c r="K218" s="36">
        <f t="shared" si="266"/>
        <v>0.34755622104618533</v>
      </c>
      <c r="L218" s="37" t="e">
        <f t="shared" si="252"/>
        <v>#VALUE!</v>
      </c>
      <c r="M218" s="38">
        <f t="shared" si="263"/>
        <v>0.98839236188292989</v>
      </c>
      <c r="N218" s="39"/>
      <c r="O218" s="39"/>
      <c r="P218" s="40"/>
      <c r="Q218" s="40"/>
      <c r="R218" s="40"/>
      <c r="S218" s="41"/>
      <c r="T218" s="41"/>
      <c r="U218" s="42" t="e">
        <f t="shared" si="264"/>
        <v>#VALUE!</v>
      </c>
      <c r="V218" s="42" t="e">
        <f t="shared" si="264"/>
        <v>#VALUE!</v>
      </c>
      <c r="W218" s="43" t="e">
        <f t="shared" si="264"/>
        <v>#VALUE!</v>
      </c>
      <c r="X218" s="43" t="e">
        <f t="shared" si="264"/>
        <v>#VALUE!</v>
      </c>
      <c r="AD218"/>
      <c r="AG218" s="3">
        <f t="shared" si="254"/>
        <v>38.561557583063312</v>
      </c>
      <c r="AH218" s="36">
        <f t="shared" ref="AH218:AL233" si="267">IF(1-EXP(-0.23*(AH134-AH$165))&lt;0, 0, 1-EXP(-0.23*(AH134-AH$165)))</f>
        <v>0.99999898559079337</v>
      </c>
      <c r="AI218" s="36">
        <f t="shared" si="267"/>
        <v>0.99999892481209229</v>
      </c>
      <c r="AJ218" s="36">
        <f t="shared" si="267"/>
        <v>0.99999756413096308</v>
      </c>
      <c r="AK218" s="36">
        <f t="shared" si="267"/>
        <v>0.9999989231359574</v>
      </c>
      <c r="AL218" s="36">
        <f t="shared" si="267"/>
        <v>0</v>
      </c>
      <c r="AM218" s="37" t="e">
        <f t="shared" si="255"/>
        <v>#VALUE!</v>
      </c>
      <c r="AN218" s="38">
        <f t="shared" si="257"/>
        <v>0.96438563493544915</v>
      </c>
      <c r="AO218" s="39"/>
      <c r="AP218" s="39"/>
      <c r="AQ218" s="40"/>
      <c r="AR218" s="40"/>
      <c r="AS218" s="40"/>
      <c r="AT218" s="41"/>
      <c r="AU218" s="41"/>
      <c r="AV218" s="42" t="e">
        <f t="shared" si="265"/>
        <v>#VALUE!</v>
      </c>
      <c r="AW218" s="42" t="e">
        <f t="shared" si="265"/>
        <v>#VALUE!</v>
      </c>
      <c r="AX218" s="43" t="e">
        <f t="shared" si="265"/>
        <v>#VALUE!</v>
      </c>
      <c r="AY218" s="43" t="e">
        <f t="shared" si="265"/>
        <v>#VALUE!</v>
      </c>
    </row>
    <row r="219" spans="6:51" x14ac:dyDescent="0.3">
      <c r="F219" s="3">
        <v>49</v>
      </c>
      <c r="G219" s="36">
        <f t="shared" si="261"/>
        <v>0.99999994941268922</v>
      </c>
      <c r="H219" s="36">
        <f t="shared" si="266"/>
        <v>0.99999993503594786</v>
      </c>
      <c r="I219" s="36">
        <f t="shared" si="266"/>
        <v>0.99999994539891623</v>
      </c>
      <c r="J219" s="36">
        <f t="shared" si="266"/>
        <v>0.99999993229174544</v>
      </c>
      <c r="K219" s="36">
        <f t="shared" si="266"/>
        <v>0.38642134693438812</v>
      </c>
      <c r="L219" s="37" t="e">
        <f t="shared" si="252"/>
        <v>#VALUE!</v>
      </c>
      <c r="M219" s="38">
        <f t="shared" si="263"/>
        <v>0.98956782899540685</v>
      </c>
      <c r="N219" s="39"/>
      <c r="O219" s="39"/>
      <c r="P219" s="40"/>
      <c r="Q219" s="40"/>
      <c r="R219" s="40"/>
      <c r="S219" s="41"/>
      <c r="T219" s="41"/>
      <c r="U219" s="42" t="e">
        <f t="shared" si="264"/>
        <v>#VALUE!</v>
      </c>
      <c r="V219" s="42" t="e">
        <f t="shared" si="264"/>
        <v>#VALUE!</v>
      </c>
      <c r="W219" s="43" t="e">
        <f t="shared" si="264"/>
        <v>#VALUE!</v>
      </c>
      <c r="X219" s="43" t="e">
        <f t="shared" si="264"/>
        <v>#VALUE!</v>
      </c>
      <c r="AD219"/>
      <c r="AG219" s="3">
        <f t="shared" si="254"/>
        <v>39.294101810214748</v>
      </c>
      <c r="AH219" s="36">
        <f t="shared" si="267"/>
        <v>0.99999922091109661</v>
      </c>
      <c r="AI219" s="36">
        <f t="shared" si="267"/>
        <v>0.99999913598833123</v>
      </c>
      <c r="AJ219" s="36">
        <f t="shared" si="267"/>
        <v>0.9999982035013959</v>
      </c>
      <c r="AK219" s="36">
        <f t="shared" si="267"/>
        <v>0.99999913305818633</v>
      </c>
      <c r="AL219" s="36">
        <f t="shared" si="267"/>
        <v>0</v>
      </c>
      <c r="AM219" s="37" t="e">
        <f t="shared" si="255"/>
        <v>#VALUE!</v>
      </c>
      <c r="AN219" s="38">
        <f t="shared" si="257"/>
        <v>0.9675890851375808</v>
      </c>
      <c r="AO219" s="39"/>
      <c r="AP219" s="39"/>
      <c r="AQ219" s="40"/>
      <c r="AR219" s="40"/>
      <c r="AS219" s="40"/>
      <c r="AT219" s="41"/>
      <c r="AU219" s="41"/>
      <c r="AV219" s="42" t="e">
        <f t="shared" si="265"/>
        <v>#VALUE!</v>
      </c>
      <c r="AW219" s="42" t="e">
        <f t="shared" si="265"/>
        <v>#VALUE!</v>
      </c>
      <c r="AX219" s="43" t="e">
        <f t="shared" si="265"/>
        <v>#VALUE!</v>
      </c>
      <c r="AY219" s="43" t="e">
        <f t="shared" si="265"/>
        <v>#VALUE!</v>
      </c>
    </row>
    <row r="220" spans="6:51" x14ac:dyDescent="0.3">
      <c r="F220" s="3">
        <v>50</v>
      </c>
      <c r="G220" s="36">
        <f t="shared" si="261"/>
        <v>0.9999999590085874</v>
      </c>
      <c r="H220" s="36">
        <f t="shared" si="266"/>
        <v>0.99999994866252251</v>
      </c>
      <c r="I220" s="36">
        <f t="shared" si="266"/>
        <v>0.99999995969906597</v>
      </c>
      <c r="J220" s="36">
        <f t="shared" si="266"/>
        <v>0.99999994622209665</v>
      </c>
      <c r="K220" s="36">
        <f t="shared" si="266"/>
        <v>0.42081724081497951</v>
      </c>
      <c r="L220" s="37" t="e">
        <f t="shared" si="252"/>
        <v>#VALUE!</v>
      </c>
      <c r="M220" s="38">
        <f t="shared" si="263"/>
        <v>0.99060277125058016</v>
      </c>
      <c r="N220" s="39"/>
      <c r="O220" s="39"/>
      <c r="P220" s="40"/>
      <c r="Q220" s="40"/>
      <c r="R220" s="40"/>
      <c r="S220" s="41"/>
      <c r="T220" s="41"/>
      <c r="U220" s="42" t="e">
        <f t="shared" si="264"/>
        <v>#VALUE!</v>
      </c>
      <c r="V220" s="42" t="e">
        <f t="shared" si="264"/>
        <v>#VALUE!</v>
      </c>
      <c r="W220" s="43" t="e">
        <f t="shared" si="264"/>
        <v>#VALUE!</v>
      </c>
      <c r="X220" s="43" t="e">
        <f t="shared" si="264"/>
        <v>#VALUE!</v>
      </c>
      <c r="AD220"/>
      <c r="AG220" s="3">
        <f t="shared" si="254"/>
        <v>39.969109253183596</v>
      </c>
      <c r="AH220" s="36">
        <f t="shared" si="267"/>
        <v>0.99999938439384084</v>
      </c>
      <c r="AI220" s="36">
        <f t="shared" si="267"/>
        <v>0.99999929154485045</v>
      </c>
      <c r="AJ220" s="36">
        <f t="shared" si="267"/>
        <v>0.99999863617244322</v>
      </c>
      <c r="AK220" s="36">
        <f t="shared" si="267"/>
        <v>0.99999928783591796</v>
      </c>
      <c r="AL220" s="36">
        <f t="shared" si="267"/>
        <v>0</v>
      </c>
      <c r="AM220" s="37" t="e">
        <f t="shared" si="255"/>
        <v>#VALUE!</v>
      </c>
      <c r="AN220" s="38">
        <f t="shared" si="257"/>
        <v>0.97025395043169815</v>
      </c>
      <c r="AO220" s="39"/>
      <c r="AP220" s="39"/>
      <c r="AQ220" s="40"/>
      <c r="AR220" s="40"/>
      <c r="AS220" s="40"/>
      <c r="AT220" s="41"/>
      <c r="AU220" s="41"/>
      <c r="AV220" s="42" t="e">
        <f t="shared" si="265"/>
        <v>#VALUE!</v>
      </c>
      <c r="AW220" s="42" t="e">
        <f t="shared" si="265"/>
        <v>#VALUE!</v>
      </c>
      <c r="AX220" s="43" t="e">
        <f t="shared" si="265"/>
        <v>#VALUE!</v>
      </c>
      <c r="AY220" s="43" t="e">
        <f t="shared" si="265"/>
        <v>#VALUE!</v>
      </c>
    </row>
    <row r="221" spans="6:51" x14ac:dyDescent="0.3">
      <c r="F221" s="3">
        <v>51</v>
      </c>
      <c r="G221" s="36">
        <f t="shared" si="261"/>
        <v>0.99999996640368016</v>
      </c>
      <c r="H221" s="36">
        <f t="shared" si="266"/>
        <v>0.99999995920706175</v>
      </c>
      <c r="I221" s="36">
        <f t="shared" si="266"/>
        <v>0.99999996995420448</v>
      </c>
      <c r="J221" s="36">
        <f t="shared" si="266"/>
        <v>0.99999995704379152</v>
      </c>
      <c r="K221" s="36">
        <f t="shared" si="266"/>
        <v>0.45135340270147029</v>
      </c>
      <c r="L221" s="37" t="e">
        <f t="shared" si="252"/>
        <v>#VALUE!</v>
      </c>
      <c r="M221" s="38">
        <f t="shared" si="263"/>
        <v>0.99151576113679218</v>
      </c>
      <c r="N221" s="39"/>
      <c r="O221" s="39"/>
      <c r="P221" s="40"/>
      <c r="Q221" s="40"/>
      <c r="R221" s="40"/>
      <c r="S221" s="41"/>
      <c r="T221" s="41"/>
      <c r="U221" s="42" t="e">
        <f t="shared" si="264"/>
        <v>#VALUE!</v>
      </c>
      <c r="V221" s="42" t="e">
        <f t="shared" si="264"/>
        <v>#VALUE!</v>
      </c>
      <c r="W221" s="43" t="e">
        <f t="shared" si="264"/>
        <v>#VALUE!</v>
      </c>
      <c r="X221" s="43" t="e">
        <f t="shared" si="264"/>
        <v>#VALUE!</v>
      </c>
      <c r="AD221"/>
      <c r="AG221" s="3">
        <f t="shared" si="254"/>
        <v>40.591099067826086</v>
      </c>
      <c r="AH221" s="36">
        <f t="shared" si="267"/>
        <v>0.99999950128248449</v>
      </c>
      <c r="AI221" s="36">
        <f t="shared" si="267"/>
        <v>0.99999940847520552</v>
      </c>
      <c r="AJ221" s="36">
        <f t="shared" si="267"/>
        <v>0.9999989374420486</v>
      </c>
      <c r="AK221" s="36">
        <f t="shared" si="267"/>
        <v>0.99999940429757928</v>
      </c>
      <c r="AL221" s="36">
        <f t="shared" si="267"/>
        <v>0</v>
      </c>
      <c r="AM221" s="37" t="e">
        <f t="shared" si="255"/>
        <v>#VALUE!</v>
      </c>
      <c r="AN221" s="38">
        <f t="shared" si="257"/>
        <v>0.97249030425495953</v>
      </c>
      <c r="AO221" s="39"/>
      <c r="AP221" s="39"/>
      <c r="AQ221" s="40"/>
      <c r="AR221" s="40"/>
      <c r="AS221" s="40"/>
      <c r="AT221" s="41"/>
      <c r="AU221" s="41"/>
      <c r="AV221" s="42" t="e">
        <f t="shared" si="265"/>
        <v>#VALUE!</v>
      </c>
      <c r="AW221" s="42" t="e">
        <f t="shared" si="265"/>
        <v>#VALUE!</v>
      </c>
      <c r="AX221" s="43" t="e">
        <f t="shared" si="265"/>
        <v>#VALUE!</v>
      </c>
      <c r="AY221" s="43" t="e">
        <f t="shared" si="265"/>
        <v>#VALUE!</v>
      </c>
    </row>
    <row r="222" spans="6:51" x14ac:dyDescent="0.3">
      <c r="F222" s="3">
        <v>52</v>
      </c>
      <c r="G222" s="36">
        <f t="shared" si="261"/>
        <v>0.99999997216320635</v>
      </c>
      <c r="H222" s="36">
        <f t="shared" si="266"/>
        <v>0.99999996740996211</v>
      </c>
      <c r="I222" s="36">
        <f t="shared" si="266"/>
        <v>0.9999999773781596</v>
      </c>
      <c r="J222" s="36">
        <f t="shared" si="266"/>
        <v>0.99999996549651493</v>
      </c>
      <c r="K222" s="36">
        <f t="shared" si="266"/>
        <v>0.47854369196908175</v>
      </c>
      <c r="L222" s="37" t="e">
        <f t="shared" si="252"/>
        <v>#VALUE!</v>
      </c>
      <c r="M222" s="38">
        <f t="shared" si="263"/>
        <v>0.99232273594169806</v>
      </c>
      <c r="N222" s="39"/>
      <c r="O222" s="39"/>
      <c r="P222" s="40"/>
      <c r="Q222" s="40"/>
      <c r="R222" s="40"/>
      <c r="S222" s="41"/>
      <c r="T222" s="41"/>
      <c r="U222" s="42" t="e">
        <f t="shared" si="264"/>
        <v>#VALUE!</v>
      </c>
      <c r="V222" s="42" t="e">
        <f t="shared" si="264"/>
        <v>#VALUE!</v>
      </c>
      <c r="W222" s="43" t="e">
        <f t="shared" si="264"/>
        <v>#VALUE!</v>
      </c>
      <c r="X222" s="43" t="e">
        <f t="shared" si="264"/>
        <v>#VALUE!</v>
      </c>
      <c r="AD222"/>
      <c r="AG222" s="3">
        <f t="shared" si="254"/>
        <v>41.164235458467118</v>
      </c>
      <c r="AH222" s="36">
        <f t="shared" si="267"/>
        <v>0.99999958701097691</v>
      </c>
      <c r="AI222" s="36">
        <f t="shared" si="267"/>
        <v>0.99999949798939436</v>
      </c>
      <c r="AJ222" s="36">
        <f t="shared" si="267"/>
        <v>0.99999915267457373</v>
      </c>
      <c r="AK222" s="36">
        <f t="shared" si="267"/>
        <v>0.99999949354556938</v>
      </c>
      <c r="AL222" s="36">
        <f t="shared" si="267"/>
        <v>0</v>
      </c>
      <c r="AM222" s="37" t="e">
        <f t="shared" si="255"/>
        <v>#VALUE!</v>
      </c>
      <c r="AN222" s="38">
        <f t="shared" si="257"/>
        <v>0.97438209428652967</v>
      </c>
      <c r="AO222" s="39"/>
      <c r="AP222" s="39"/>
      <c r="AQ222" s="40"/>
      <c r="AR222" s="40"/>
      <c r="AS222" s="40"/>
      <c r="AT222" s="41"/>
      <c r="AU222" s="41"/>
      <c r="AV222" s="42" t="e">
        <f t="shared" si="265"/>
        <v>#VALUE!</v>
      </c>
      <c r="AW222" s="42" t="e">
        <f t="shared" si="265"/>
        <v>#VALUE!</v>
      </c>
      <c r="AX222" s="43" t="e">
        <f t="shared" si="265"/>
        <v>#VALUE!</v>
      </c>
      <c r="AY222" s="43" t="e">
        <f t="shared" si="265"/>
        <v>#VALUE!</v>
      </c>
    </row>
    <row r="223" spans="6:51" x14ac:dyDescent="0.3">
      <c r="F223" s="3">
        <v>53</v>
      </c>
      <c r="G223" s="36">
        <f t="shared" si="261"/>
        <v>0.99999997669442275</v>
      </c>
      <c r="H223" s="36">
        <f t="shared" si="266"/>
        <v>0.99999997382456063</v>
      </c>
      <c r="I223" s="36">
        <f t="shared" si="266"/>
        <v>0.9999999828025683</v>
      </c>
      <c r="J223" s="36">
        <f t="shared" si="266"/>
        <v>0.99999997213431702</v>
      </c>
      <c r="K223" s="36">
        <f t="shared" si="266"/>
        <v>0.50282303360411829</v>
      </c>
      <c r="L223" s="37" t="e">
        <f t="shared" si="252"/>
        <v>#VALUE!</v>
      </c>
      <c r="M223" s="38">
        <f t="shared" si="263"/>
        <v>0.99303739111613887</v>
      </c>
      <c r="N223" s="39"/>
      <c r="O223" s="39"/>
      <c r="P223" s="40"/>
      <c r="Q223" s="40"/>
      <c r="R223" s="40"/>
      <c r="S223" s="41"/>
      <c r="T223" s="41"/>
      <c r="U223" s="42" t="e">
        <f t="shared" si="264"/>
        <v>#VALUE!</v>
      </c>
      <c r="V223" s="42" t="e">
        <f t="shared" si="264"/>
        <v>#VALUE!</v>
      </c>
      <c r="W223" s="43" t="e">
        <f t="shared" si="264"/>
        <v>#VALUE!</v>
      </c>
      <c r="X223" s="43" t="e">
        <f t="shared" si="264"/>
        <v>#VALUE!</v>
      </c>
      <c r="AD223"/>
      <c r="AG223" s="3">
        <f t="shared" si="254"/>
        <v>41.692355557131165</v>
      </c>
      <c r="AH223" s="36">
        <f t="shared" si="267"/>
        <v>0.99999965132094926</v>
      </c>
      <c r="AI223" s="36">
        <f t="shared" si="267"/>
        <v>0.99999956765329134</v>
      </c>
      <c r="AJ223" s="36">
        <f t="shared" si="267"/>
        <v>0.99999931003988318</v>
      </c>
      <c r="AK223" s="36">
        <f t="shared" si="267"/>
        <v>0.99999956307529358</v>
      </c>
      <c r="AL223" s="36">
        <f t="shared" si="267"/>
        <v>0</v>
      </c>
      <c r="AM223" s="37" t="e">
        <f t="shared" si="255"/>
        <v>#VALUE!</v>
      </c>
      <c r="AN223" s="38">
        <f t="shared" si="257"/>
        <v>0.9759940862883395</v>
      </c>
      <c r="AO223" s="39"/>
      <c r="AP223" s="39"/>
      <c r="AQ223" s="40"/>
      <c r="AR223" s="40"/>
      <c r="AS223" s="40"/>
      <c r="AT223" s="41"/>
      <c r="AU223" s="41"/>
      <c r="AV223" s="42" t="e">
        <f t="shared" si="265"/>
        <v>#VALUE!</v>
      </c>
      <c r="AW223" s="42" t="e">
        <f t="shared" si="265"/>
        <v>#VALUE!</v>
      </c>
      <c r="AX223" s="43" t="e">
        <f t="shared" si="265"/>
        <v>#VALUE!</v>
      </c>
      <c r="AY223" s="43" t="e">
        <f t="shared" si="265"/>
        <v>#VALUE!</v>
      </c>
    </row>
    <row r="224" spans="6:51" x14ac:dyDescent="0.3">
      <c r="F224" s="3">
        <v>54</v>
      </c>
      <c r="G224" s="36">
        <f t="shared" si="261"/>
        <v>0.99999998029382253</v>
      </c>
      <c r="H224" s="36">
        <f t="shared" si="266"/>
        <v>0.99999997886648506</v>
      </c>
      <c r="I224" s="36">
        <f t="shared" si="266"/>
        <v>0.9999999868021785</v>
      </c>
      <c r="J224" s="36">
        <f t="shared" si="266"/>
        <v>0.99999997737437152</v>
      </c>
      <c r="K224" s="36">
        <f t="shared" si="266"/>
        <v>0.52456095548729054</v>
      </c>
      <c r="L224" s="37" t="e">
        <f t="shared" si="252"/>
        <v>#VALUE!</v>
      </c>
      <c r="M224" s="38">
        <f t="shared" si="263"/>
        <v>0.99367151287681188</v>
      </c>
      <c r="N224" s="39"/>
      <c r="O224" s="39"/>
      <c r="P224" s="40"/>
      <c r="Q224" s="40"/>
      <c r="R224" s="40"/>
      <c r="S224" s="41"/>
      <c r="T224" s="41"/>
      <c r="U224" s="42" t="e">
        <f t="shared" si="264"/>
        <v>#VALUE!</v>
      </c>
      <c r="V224" s="42" t="e">
        <f t="shared" si="264"/>
        <v>#VALUE!</v>
      </c>
      <c r="W224" s="43" t="e">
        <f t="shared" si="264"/>
        <v>#VALUE!</v>
      </c>
      <c r="X224" s="43" t="e">
        <f t="shared" si="264"/>
        <v>#VALUE!</v>
      </c>
      <c r="AD224"/>
      <c r="AG224" s="3">
        <f t="shared" si="254"/>
        <v>42.178995113033345</v>
      </c>
      <c r="AH224" s="36">
        <f t="shared" si="267"/>
        <v>0.99999970054059861</v>
      </c>
      <c r="AI224" s="36">
        <f t="shared" si="267"/>
        <v>0.99999962268144693</v>
      </c>
      <c r="AJ224" s="36">
        <f t="shared" si="267"/>
        <v>0.99999942752140225</v>
      </c>
      <c r="AK224" s="36">
        <f t="shared" si="267"/>
        <v>0.9999996180548929</v>
      </c>
      <c r="AL224" s="36">
        <f t="shared" si="267"/>
        <v>0</v>
      </c>
      <c r="AM224" s="37" t="e">
        <f t="shared" si="255"/>
        <v>#VALUE!</v>
      </c>
      <c r="AN224" s="38">
        <f t="shared" si="257"/>
        <v>0.97737679075660011</v>
      </c>
      <c r="AO224" s="39"/>
      <c r="AP224" s="39"/>
      <c r="AQ224" s="40"/>
      <c r="AR224" s="40"/>
      <c r="AS224" s="40"/>
      <c r="AT224" s="41"/>
      <c r="AU224" s="41"/>
      <c r="AV224" s="42" t="e">
        <f t="shared" si="265"/>
        <v>#VALUE!</v>
      </c>
      <c r="AW224" s="42" t="e">
        <f t="shared" si="265"/>
        <v>#VALUE!</v>
      </c>
      <c r="AX224" s="43" t="e">
        <f t="shared" si="265"/>
        <v>#VALUE!</v>
      </c>
      <c r="AY224" s="43" t="e">
        <f t="shared" si="265"/>
        <v>#VALUE!</v>
      </c>
    </row>
    <row r="225" spans="6:51" x14ac:dyDescent="0.3">
      <c r="F225" s="3">
        <v>55</v>
      </c>
      <c r="G225" s="36">
        <f t="shared" si="261"/>
        <v>0.99999998317943783</v>
      </c>
      <c r="H225" s="36">
        <f t="shared" si="266"/>
        <v>0.99999998284948288</v>
      </c>
      <c r="I225" s="36">
        <f t="shared" si="266"/>
        <v>0.99999998977762083</v>
      </c>
      <c r="J225" s="36">
        <f t="shared" si="266"/>
        <v>0.99999998153240954</v>
      </c>
      <c r="K225" s="36">
        <f t="shared" si="266"/>
        <v>0.54407259839230471</v>
      </c>
      <c r="L225" s="37" t="e">
        <f t="shared" si="252"/>
        <v>#VALUE!</v>
      </c>
      <c r="M225" s="38">
        <f t="shared" si="263"/>
        <v>0.99423525960440617</v>
      </c>
      <c r="N225" s="39"/>
      <c r="O225" s="39"/>
      <c r="P225" s="40"/>
      <c r="Q225" s="40"/>
      <c r="R225" s="40"/>
      <c r="S225" s="41"/>
      <c r="T225" s="41"/>
      <c r="U225" s="42" t="e">
        <f t="shared" si="264"/>
        <v>#VALUE!</v>
      </c>
      <c r="V225" s="42" t="e">
        <f t="shared" si="264"/>
        <v>#VALUE!</v>
      </c>
      <c r="W225" s="43" t="e">
        <f t="shared" si="264"/>
        <v>#VALUE!</v>
      </c>
      <c r="X225" s="43" t="e">
        <f t="shared" si="264"/>
        <v>#VALUE!</v>
      </c>
      <c r="AD225"/>
      <c r="AG225" s="3">
        <f t="shared" si="254"/>
        <v>42.627412164320987</v>
      </c>
      <c r="AH225" s="36">
        <f t="shared" si="267"/>
        <v>0.99999973888924898</v>
      </c>
      <c r="AI225" s="36">
        <f t="shared" si="267"/>
        <v>0.99999966673770324</v>
      </c>
      <c r="AJ225" s="36">
        <f t="shared" si="267"/>
        <v>0.99999951689426358</v>
      </c>
      <c r="AK225" s="36">
        <f t="shared" si="267"/>
        <v>0.99999966211748847</v>
      </c>
      <c r="AL225" s="36">
        <f t="shared" si="267"/>
        <v>2.4073408478985758E-2</v>
      </c>
      <c r="AM225" s="37" t="e">
        <f t="shared" si="255"/>
        <v>#VALUE!</v>
      </c>
      <c r="AN225" s="38">
        <f t="shared" si="257"/>
        <v>0.97857000245391601</v>
      </c>
      <c r="AO225" s="39"/>
      <c r="AP225" s="39"/>
      <c r="AQ225" s="40"/>
      <c r="AR225" s="40"/>
      <c r="AS225" s="40"/>
      <c r="AT225" s="41"/>
      <c r="AU225" s="41"/>
      <c r="AV225" s="42" t="e">
        <f t="shared" si="265"/>
        <v>#VALUE!</v>
      </c>
      <c r="AW225" s="42" t="e">
        <f t="shared" si="265"/>
        <v>#VALUE!</v>
      </c>
      <c r="AX225" s="43" t="e">
        <f t="shared" si="265"/>
        <v>#VALUE!</v>
      </c>
      <c r="AY225" s="43" t="e">
        <f t="shared" si="265"/>
        <v>#VALUE!</v>
      </c>
    </row>
    <row r="226" spans="6:51" x14ac:dyDescent="0.3">
      <c r="F226" s="3">
        <v>56</v>
      </c>
      <c r="G226" s="36">
        <f t="shared" si="261"/>
        <v>0.99999998551316416</v>
      </c>
      <c r="H226" s="36">
        <f t="shared" si="266"/>
        <v>0.99999998601155904</v>
      </c>
      <c r="I226" s="36">
        <f t="shared" si="266"/>
        <v>0.99999999201052758</v>
      </c>
      <c r="J226" s="36">
        <f t="shared" si="266"/>
        <v>0.99999998484859853</v>
      </c>
      <c r="K226" s="36">
        <f t="shared" si="266"/>
        <v>0.56162770343294799</v>
      </c>
      <c r="L226" s="37" t="e">
        <f>IF(1-EXP(-0.23*(Z142-L$165))&lt;0, 0, 1-EXP(-0.23*(Z142-L$165)))</f>
        <v>#VALUE!</v>
      </c>
      <c r="M226" s="38">
        <f t="shared" si="263"/>
        <v>0.99473740009220513</v>
      </c>
      <c r="N226" s="39"/>
      <c r="O226" s="39"/>
      <c r="P226" s="40"/>
      <c r="Q226" s="40"/>
      <c r="R226" s="40"/>
      <c r="S226" s="41"/>
      <c r="T226" s="41"/>
      <c r="U226" s="42" t="e">
        <f t="shared" si="264"/>
        <v>#VALUE!</v>
      </c>
      <c r="V226" s="42" t="e">
        <f t="shared" si="264"/>
        <v>#VALUE!</v>
      </c>
      <c r="W226" s="43" t="e">
        <f t="shared" si="264"/>
        <v>#VALUE!</v>
      </c>
      <c r="X226" s="43" t="e">
        <f t="shared" si="264"/>
        <v>#VALUE!</v>
      </c>
      <c r="AD226"/>
      <c r="AG226" s="3">
        <f t="shared" si="254"/>
        <v>43.040608850547436</v>
      </c>
      <c r="AH226" s="36">
        <f t="shared" si="267"/>
        <v>0.9999997692474577</v>
      </c>
      <c r="AI226" s="36">
        <f t="shared" si="267"/>
        <v>0.99999970244237346</v>
      </c>
      <c r="AJ226" s="36">
        <f t="shared" si="267"/>
        <v>0.99999958604983386</v>
      </c>
      <c r="AK226" s="36">
        <f t="shared" si="267"/>
        <v>0.99999969786297449</v>
      </c>
      <c r="AL226" s="36">
        <f t="shared" si="267"/>
        <v>5.836232888061943E-2</v>
      </c>
      <c r="AM226" s="37" t="e">
        <f>IF(1-EXP(-0.23*(BA142-AM$165))&lt;0, 0, 1-EXP(-0.23*(BA142-AM$165)))</f>
        <v>#VALUE!</v>
      </c>
      <c r="AN226" s="38">
        <f t="shared" si="257"/>
        <v>0.97960537378902612</v>
      </c>
      <c r="AO226" s="39"/>
      <c r="AP226" s="39"/>
      <c r="AQ226" s="40"/>
      <c r="AR226" s="40"/>
      <c r="AS226" s="40"/>
      <c r="AT226" s="41"/>
      <c r="AU226" s="41"/>
      <c r="AV226" s="42" t="e">
        <f t="shared" si="265"/>
        <v>#VALUE!</v>
      </c>
      <c r="AW226" s="42" t="e">
        <f t="shared" si="265"/>
        <v>#VALUE!</v>
      </c>
      <c r="AX226" s="43" t="e">
        <f t="shared" si="265"/>
        <v>#VALUE!</v>
      </c>
      <c r="AY226" s="43" t="e">
        <f t="shared" si="265"/>
        <v>#VALUE!</v>
      </c>
    </row>
    <row r="227" spans="6:51" x14ac:dyDescent="0.3">
      <c r="F227" s="3">
        <v>57</v>
      </c>
      <c r="G227" s="36">
        <f t="shared" si="261"/>
        <v>0.99999998741634266</v>
      </c>
      <c r="H227" s="36">
        <f t="shared" si="266"/>
        <v>0.99999998853413608</v>
      </c>
      <c r="I227" s="36">
        <f t="shared" si="266"/>
        <v>0.99999999370053383</v>
      </c>
      <c r="J227" s="36">
        <f t="shared" si="266"/>
        <v>0.99999998750653829</v>
      </c>
      <c r="K227" s="36">
        <f t="shared" si="266"/>
        <v>0.57745797522648235</v>
      </c>
      <c r="L227" s="37" t="e">
        <f t="shared" ref="L227:L240" si="268">IF(1-EXP(-0.23*(Z143-L$165))&lt;0, 0, 1-EXP(-0.23*(Z143-L$165)))</f>
        <v>#VALUE!</v>
      </c>
      <c r="M227" s="38">
        <f t="shared" si="263"/>
        <v>0.99518551542774625</v>
      </c>
      <c r="N227" s="39"/>
      <c r="O227" s="39"/>
      <c r="P227" s="40"/>
      <c r="Q227" s="40"/>
      <c r="R227" s="40"/>
      <c r="S227" s="41"/>
      <c r="T227" s="41"/>
      <c r="U227" s="42" t="e">
        <f t="shared" si="264"/>
        <v>#VALUE!</v>
      </c>
      <c r="V227" s="42" t="e">
        <f t="shared" si="264"/>
        <v>#VALUE!</v>
      </c>
      <c r="W227" s="43" t="e">
        <f t="shared" si="264"/>
        <v>#VALUE!</v>
      </c>
      <c r="X227" s="43" t="e">
        <f t="shared" si="264"/>
        <v>#VALUE!</v>
      </c>
      <c r="AD227"/>
      <c r="AG227" s="3">
        <f t="shared" si="254"/>
        <v>43.421351511912064</v>
      </c>
      <c r="AH227" s="36">
        <f t="shared" si="267"/>
        <v>0.9999997936245778</v>
      </c>
      <c r="AI227" s="36">
        <f t="shared" si="267"/>
        <v>0.99999973170033785</v>
      </c>
      <c r="AJ227" s="36">
        <f t="shared" si="267"/>
        <v>0.99999964039078637</v>
      </c>
      <c r="AK227" s="36">
        <f t="shared" si="267"/>
        <v>0.99999972718262697</v>
      </c>
      <c r="AL227" s="36">
        <f t="shared" si="267"/>
        <v>8.8198183555797116E-2</v>
      </c>
      <c r="AM227" s="37" t="e">
        <f t="shared" ref="AM227:AM240" si="269">IF(1-EXP(-0.23*(BA143-AM$165))&lt;0, 0, 1-EXP(-0.23*(BA143-AM$165)))</f>
        <v>#VALUE!</v>
      </c>
      <c r="AN227" s="38">
        <f t="shared" si="257"/>
        <v>0.98050830697133085</v>
      </c>
      <c r="AO227" s="39"/>
      <c r="AP227" s="39"/>
      <c r="AQ227" s="40"/>
      <c r="AR227" s="40"/>
      <c r="AS227" s="40"/>
      <c r="AT227" s="41"/>
      <c r="AU227" s="41"/>
      <c r="AV227" s="42" t="e">
        <f t="shared" si="265"/>
        <v>#VALUE!</v>
      </c>
      <c r="AW227" s="42" t="e">
        <f t="shared" si="265"/>
        <v>#VALUE!</v>
      </c>
      <c r="AX227" s="43" t="e">
        <f t="shared" si="265"/>
        <v>#VALUE!</v>
      </c>
      <c r="AY227" s="43" t="e">
        <f t="shared" si="265"/>
        <v>#VALUE!</v>
      </c>
    </row>
    <row r="228" spans="6:51" x14ac:dyDescent="0.3">
      <c r="F228" s="3">
        <v>58</v>
      </c>
      <c r="G228" s="36">
        <f t="shared" si="261"/>
        <v>0.99999998898074172</v>
      </c>
      <c r="H228" s="36">
        <f t="shared" si="266"/>
        <v>0.99999999055616573</v>
      </c>
      <c r="I228" s="36">
        <f t="shared" si="266"/>
        <v>0.99999999499031422</v>
      </c>
      <c r="J228" s="36">
        <f t="shared" si="266"/>
        <v>0.99999998964727321</v>
      </c>
      <c r="K228" s="36">
        <f t="shared" si="266"/>
        <v>0.59176313604898101</v>
      </c>
      <c r="L228" s="37" t="e">
        <f t="shared" si="268"/>
        <v>#VALUE!</v>
      </c>
      <c r="M228" s="38">
        <f t="shared" si="263"/>
        <v>0.9955861702147274</v>
      </c>
      <c r="N228" s="39"/>
      <c r="O228" s="39"/>
      <c r="P228" s="40"/>
      <c r="Q228" s="40"/>
      <c r="R228" s="40"/>
      <c r="S228" s="41"/>
      <c r="T228" s="41"/>
      <c r="U228" s="42" t="e">
        <f t="shared" si="264"/>
        <v>#VALUE!</v>
      </c>
      <c r="V228" s="42" t="e">
        <f t="shared" si="264"/>
        <v>#VALUE!</v>
      </c>
      <c r="W228" s="43" t="e">
        <f t="shared" si="264"/>
        <v>#VALUE!</v>
      </c>
      <c r="X228" s="43" t="e">
        <f t="shared" si="264"/>
        <v>#VALUE!</v>
      </c>
      <c r="AD228"/>
      <c r="AG228" s="3">
        <f t="shared" si="254"/>
        <v>43.772189209830003</v>
      </c>
      <c r="AH228" s="36">
        <f t="shared" si="267"/>
        <v>0.99999981345003386</v>
      </c>
      <c r="AI228" s="36">
        <f t="shared" si="267"/>
        <v>0.99999975591745394</v>
      </c>
      <c r="AJ228" s="36">
        <f t="shared" si="267"/>
        <v>0.99999968368930914</v>
      </c>
      <c r="AK228" s="36">
        <f t="shared" si="267"/>
        <v>0.99999975147324005</v>
      </c>
      <c r="AL228" s="36">
        <f t="shared" si="267"/>
        <v>0.11429173969775841</v>
      </c>
      <c r="AM228" s="37" t="e">
        <f t="shared" si="269"/>
        <v>#VALUE!</v>
      </c>
      <c r="AN228" s="38">
        <f t="shared" si="257"/>
        <v>0.98129936020692254</v>
      </c>
      <c r="AO228" s="39"/>
      <c r="AP228" s="39"/>
      <c r="AQ228" s="40"/>
      <c r="AR228" s="40"/>
      <c r="AS228" s="40"/>
      <c r="AT228" s="41"/>
      <c r="AU228" s="41"/>
      <c r="AV228" s="42" t="e">
        <f t="shared" si="265"/>
        <v>#VALUE!</v>
      </c>
      <c r="AW228" s="42" t="e">
        <f t="shared" si="265"/>
        <v>#VALUE!</v>
      </c>
      <c r="AX228" s="43" t="e">
        <f t="shared" si="265"/>
        <v>#VALUE!</v>
      </c>
      <c r="AY228" s="43" t="e">
        <f t="shared" si="265"/>
        <v>#VALUE!</v>
      </c>
    </row>
    <row r="229" spans="6:51" x14ac:dyDescent="0.3">
      <c r="F229" s="3">
        <v>59</v>
      </c>
      <c r="G229" s="36">
        <f t="shared" si="261"/>
        <v>0.9999999902763691</v>
      </c>
      <c r="H229" s="36">
        <f t="shared" si="266"/>
        <v>0.99999999218457136</v>
      </c>
      <c r="I229" s="36">
        <f t="shared" si="266"/>
        <v>0.99999999598265821</v>
      </c>
      <c r="J229" s="36">
        <f t="shared" si="266"/>
        <v>0.99999999137967821</v>
      </c>
      <c r="K229" s="36">
        <f t="shared" si="266"/>
        <v>0.60471592137977259</v>
      </c>
      <c r="L229" s="37" t="e">
        <f t="shared" si="268"/>
        <v>#VALUE!</v>
      </c>
      <c r="M229" s="38">
        <f t="shared" si="263"/>
        <v>0.99594505793530597</v>
      </c>
      <c r="N229" s="39"/>
      <c r="O229" s="39"/>
      <c r="P229" s="40"/>
      <c r="Q229" s="40"/>
      <c r="R229" s="40"/>
      <c r="S229" s="41"/>
      <c r="T229" s="41"/>
      <c r="U229" s="42" t="e">
        <f t="shared" si="264"/>
        <v>#VALUE!</v>
      </c>
      <c r="V229" s="42" t="e">
        <f t="shared" si="264"/>
        <v>#VALUE!</v>
      </c>
      <c r="W229" s="43" t="e">
        <f t="shared" si="264"/>
        <v>#VALUE!</v>
      </c>
      <c r="X229" s="43" t="e">
        <f t="shared" si="264"/>
        <v>#VALUE!</v>
      </c>
      <c r="AD229"/>
      <c r="AG229" s="3">
        <f t="shared" si="254"/>
        <v>44.095470792826781</v>
      </c>
      <c r="AH229" s="36">
        <f t="shared" si="267"/>
        <v>0.99999982975911594</v>
      </c>
      <c r="AI229" s="36">
        <f t="shared" si="267"/>
        <v>0.99999977614589786</v>
      </c>
      <c r="AJ229" s="36">
        <f t="shared" si="267"/>
        <v>0.99999971862726567</v>
      </c>
      <c r="AK229" s="36">
        <f t="shared" si="267"/>
        <v>0.99999977178096899</v>
      </c>
      <c r="AL229" s="36">
        <f t="shared" si="267"/>
        <v>0.13721745460506674</v>
      </c>
      <c r="AM229" s="37" t="e">
        <f t="shared" si="269"/>
        <v>#VALUE!</v>
      </c>
      <c r="AN229" s="38">
        <f t="shared" si="257"/>
        <v>0.98199530336349627</v>
      </c>
      <c r="AO229" s="39"/>
      <c r="AP229" s="39"/>
      <c r="AQ229" s="40"/>
      <c r="AR229" s="40"/>
      <c r="AS229" s="40"/>
      <c r="AT229" s="41"/>
      <c r="AU229" s="41"/>
      <c r="AV229" s="42" t="e">
        <f t="shared" si="265"/>
        <v>#VALUE!</v>
      </c>
      <c r="AW229" s="42" t="e">
        <f t="shared" si="265"/>
        <v>#VALUE!</v>
      </c>
      <c r="AX229" s="43" t="e">
        <f t="shared" si="265"/>
        <v>#VALUE!</v>
      </c>
      <c r="AY229" s="43" t="e">
        <f t="shared" si="265"/>
        <v>#VALUE!</v>
      </c>
    </row>
    <row r="230" spans="6:51" x14ac:dyDescent="0.3">
      <c r="F230" s="3">
        <v>60</v>
      </c>
      <c r="G230" s="36">
        <f t="shared" si="261"/>
        <v>0.9999999913570794</v>
      </c>
      <c r="H230" s="36">
        <f t="shared" si="266"/>
        <v>0.99999999350201052</v>
      </c>
      <c r="I230" s="36">
        <f t="shared" si="266"/>
        <v>0.99999999675220597</v>
      </c>
      <c r="J230" s="36">
        <f t="shared" si="266"/>
        <v>0.99999999278819429</v>
      </c>
      <c r="K230" s="36">
        <f t="shared" si="266"/>
        <v>0.61646621636373633</v>
      </c>
      <c r="L230" s="37" t="e">
        <f t="shared" si="268"/>
        <v>#VALUE!</v>
      </c>
      <c r="M230" s="38">
        <f t="shared" si="263"/>
        <v>0.99626712448913335</v>
      </c>
      <c r="N230" s="39"/>
      <c r="O230" s="39"/>
      <c r="P230" s="40"/>
      <c r="Q230" s="40"/>
      <c r="R230" s="40"/>
      <c r="S230" s="41"/>
      <c r="T230" s="41"/>
      <c r="U230" s="42" t="e">
        <f t="shared" ref="U230:X240" si="270">IF(1-EXP(-0.23*(U146-U$165))&lt;0, 0, 1-EXP(-0.23*(U146-U$165)))</f>
        <v>#VALUE!</v>
      </c>
      <c r="V230" s="42" t="e">
        <f t="shared" si="270"/>
        <v>#VALUE!</v>
      </c>
      <c r="W230" s="43" t="e">
        <f t="shared" si="270"/>
        <v>#VALUE!</v>
      </c>
      <c r="X230" s="43" t="e">
        <f t="shared" si="270"/>
        <v>#VALUE!</v>
      </c>
      <c r="AD230"/>
      <c r="AG230" s="3">
        <f t="shared" si="254"/>
        <v>44.39336062201312</v>
      </c>
      <c r="AH230" s="36">
        <f t="shared" si="267"/>
        <v>0.99999984331409486</v>
      </c>
      <c r="AI230" s="36">
        <f t="shared" si="267"/>
        <v>0.99999979318342391</v>
      </c>
      <c r="AJ230" s="36">
        <f t="shared" si="267"/>
        <v>0.99999974714346274</v>
      </c>
      <c r="AK230" s="36">
        <f t="shared" si="267"/>
        <v>0.99999978889959895</v>
      </c>
      <c r="AL230" s="36">
        <f t="shared" si="267"/>
        <v>0.15744373031464531</v>
      </c>
      <c r="AM230" s="37" t="e">
        <f t="shared" si="269"/>
        <v>#VALUE!</v>
      </c>
      <c r="AN230" s="38">
        <f t="shared" si="257"/>
        <v>0.98260991810836917</v>
      </c>
      <c r="AO230" s="39"/>
      <c r="AP230" s="39"/>
      <c r="AQ230" s="40"/>
      <c r="AR230" s="40"/>
      <c r="AS230" s="40"/>
      <c r="AT230" s="41"/>
      <c r="AU230" s="41"/>
      <c r="AV230" s="42" t="e">
        <f t="shared" ref="AV230:AY240" si="271">IF(1-EXP(-0.23*(AV146-AV$165))&lt;0, 0, 1-EXP(-0.23*(AV146-AV$165)))</f>
        <v>#VALUE!</v>
      </c>
      <c r="AW230" s="42" t="e">
        <f t="shared" si="271"/>
        <v>#VALUE!</v>
      </c>
      <c r="AX230" s="43" t="e">
        <f t="shared" si="271"/>
        <v>#VALUE!</v>
      </c>
      <c r="AY230" s="43" t="e">
        <f t="shared" si="271"/>
        <v>#VALUE!</v>
      </c>
    </row>
    <row r="231" spans="6:51" x14ac:dyDescent="0.3">
      <c r="F231" s="3">
        <v>61</v>
      </c>
      <c r="G231" s="36">
        <f t="shared" si="261"/>
        <v>0.99999999226463532</v>
      </c>
      <c r="H231" s="36">
        <f t="shared" ref="H231:K240" si="272">IF(1-EXP(-0.23*(H147-H$165))&lt;0, 0, 1-EXP(-0.23*(H147-H$165)))</f>
        <v>0.99999999457267263</v>
      </c>
      <c r="I231" s="36">
        <f t="shared" si="272"/>
        <v>0.99999999735357714</v>
      </c>
      <c r="J231" s="36">
        <f t="shared" si="272"/>
        <v>0.99999999393861649</v>
      </c>
      <c r="K231" s="36">
        <f t="shared" si="272"/>
        <v>0.6271444927151304</v>
      </c>
      <c r="L231" s="37" t="e">
        <f t="shared" si="268"/>
        <v>#VALUE!</v>
      </c>
      <c r="M231" s="38">
        <f t="shared" si="263"/>
        <v>0.99655667330307673</v>
      </c>
      <c r="N231" s="39"/>
      <c r="O231" s="39"/>
      <c r="P231" s="40"/>
      <c r="Q231" s="40"/>
      <c r="R231" s="40"/>
      <c r="S231" s="41"/>
      <c r="T231" s="41"/>
      <c r="U231" s="42" t="e">
        <f t="shared" si="270"/>
        <v>#VALUE!</v>
      </c>
      <c r="V231" s="42" t="e">
        <f t="shared" si="270"/>
        <v>#VALUE!</v>
      </c>
      <c r="W231" s="43" t="e">
        <f t="shared" si="270"/>
        <v>#VALUE!</v>
      </c>
      <c r="X231" s="43" t="e">
        <f t="shared" si="270"/>
        <v>#VALUE!</v>
      </c>
      <c r="AD231"/>
      <c r="AG231" s="3">
        <f t="shared" si="254"/>
        <v>44.667853061421738</v>
      </c>
      <c r="AH231" s="36">
        <f t="shared" si="267"/>
        <v>0.99999985468477048</v>
      </c>
      <c r="AI231" s="36">
        <f t="shared" si="267"/>
        <v>0.99999980764222207</v>
      </c>
      <c r="AJ231" s="36">
        <f t="shared" si="267"/>
        <v>0.99999977066134538</v>
      </c>
      <c r="AK231" s="36">
        <f t="shared" si="267"/>
        <v>0.99999980343873884</v>
      </c>
      <c r="AL231" s="36">
        <f t="shared" si="267"/>
        <v>0.17535563532719878</v>
      </c>
      <c r="AM231" s="37" t="e">
        <f t="shared" si="269"/>
        <v>#VALUE!</v>
      </c>
      <c r="AN231" s="38">
        <f t="shared" si="257"/>
        <v>0.98315460989718739</v>
      </c>
      <c r="AO231" s="39"/>
      <c r="AP231" s="39"/>
      <c r="AQ231" s="40"/>
      <c r="AR231" s="40"/>
      <c r="AS231" s="40"/>
      <c r="AT231" s="41"/>
      <c r="AU231" s="41"/>
      <c r="AV231" s="42" t="e">
        <f t="shared" si="271"/>
        <v>#VALUE!</v>
      </c>
      <c r="AW231" s="42" t="e">
        <f t="shared" si="271"/>
        <v>#VALUE!</v>
      </c>
      <c r="AX231" s="43" t="e">
        <f t="shared" si="271"/>
        <v>#VALUE!</v>
      </c>
      <c r="AY231" s="43" t="e">
        <f t="shared" si="271"/>
        <v>#VALUE!</v>
      </c>
    </row>
    <row r="232" spans="6:51" x14ac:dyDescent="0.3">
      <c r="F232" s="3">
        <v>62</v>
      </c>
      <c r="G232" s="36">
        <f t="shared" si="261"/>
        <v>0.99999999303167331</v>
      </c>
      <c r="H232" s="36">
        <f t="shared" si="272"/>
        <v>0.9999999954466281</v>
      </c>
      <c r="I232" s="36">
        <f t="shared" si="272"/>
        <v>0.99999999782704463</v>
      </c>
      <c r="J232" s="36">
        <f t="shared" si="272"/>
        <v>0.99999999488244518</v>
      </c>
      <c r="K232" s="36">
        <f t="shared" si="272"/>
        <v>0.63686467402719504</v>
      </c>
      <c r="L232" s="37" t="e">
        <f t="shared" si="268"/>
        <v>#VALUE!</v>
      </c>
      <c r="M232" s="38">
        <f t="shared" si="263"/>
        <v>0.99681745486581563</v>
      </c>
      <c r="N232" s="39"/>
      <c r="O232" s="39"/>
      <c r="P232" s="40"/>
      <c r="Q232" s="40"/>
      <c r="R232" s="40"/>
      <c r="S232" s="41"/>
      <c r="T232" s="41"/>
      <c r="U232" s="42" t="e">
        <f t="shared" si="270"/>
        <v>#VALUE!</v>
      </c>
      <c r="V232" s="42" t="e">
        <f t="shared" si="270"/>
        <v>#VALUE!</v>
      </c>
      <c r="W232" s="43" t="e">
        <f t="shared" si="270"/>
        <v>#VALUE!</v>
      </c>
      <c r="X232" s="43" t="e">
        <f t="shared" si="270"/>
        <v>#VALUE!</v>
      </c>
      <c r="AD232"/>
      <c r="AG232" s="3">
        <f t="shared" si="254"/>
        <v>44.920785830218492</v>
      </c>
      <c r="AH232" s="36">
        <f t="shared" si="267"/>
        <v>0.99999986430304255</v>
      </c>
      <c r="AI232" s="36">
        <f t="shared" si="267"/>
        <v>0.99999981999738519</v>
      </c>
      <c r="AJ232" s="36">
        <f t="shared" si="267"/>
        <v>0.99999979024104879</v>
      </c>
      <c r="AK232" s="36">
        <f t="shared" si="267"/>
        <v>0.99999981587184228</v>
      </c>
      <c r="AL232" s="36">
        <f t="shared" si="267"/>
        <v>0.19127215258412122</v>
      </c>
      <c r="AM232" s="37" t="e">
        <f t="shared" si="269"/>
        <v>#VALUE!</v>
      </c>
      <c r="AN232" s="38">
        <f t="shared" si="257"/>
        <v>0.98363888009778055</v>
      </c>
      <c r="AO232" s="39"/>
      <c r="AP232" s="39"/>
      <c r="AQ232" s="40"/>
      <c r="AR232" s="40"/>
      <c r="AS232" s="40"/>
      <c r="AT232" s="41"/>
      <c r="AU232" s="41"/>
      <c r="AV232" s="42" t="e">
        <f t="shared" si="271"/>
        <v>#VALUE!</v>
      </c>
      <c r="AW232" s="42" t="e">
        <f t="shared" si="271"/>
        <v>#VALUE!</v>
      </c>
      <c r="AX232" s="43" t="e">
        <f t="shared" si="271"/>
        <v>#VALUE!</v>
      </c>
      <c r="AY232" s="43" t="e">
        <f t="shared" si="271"/>
        <v>#VALUE!</v>
      </c>
    </row>
    <row r="233" spans="6:51" x14ac:dyDescent="0.3">
      <c r="F233" s="3">
        <v>63</v>
      </c>
      <c r="G233" s="36">
        <f t="shared" si="261"/>
        <v>0.99999999368388837</v>
      </c>
      <c r="H233" s="36">
        <f t="shared" si="272"/>
        <v>0.9999999961631052</v>
      </c>
      <c r="I233" s="36">
        <f t="shared" si="272"/>
        <v>0.99999999820252272</v>
      </c>
      <c r="J233" s="36">
        <f t="shared" si="272"/>
        <v>0.99999999566017261</v>
      </c>
      <c r="K233" s="36">
        <f t="shared" si="272"/>
        <v>0.64572653247679712</v>
      </c>
      <c r="L233" s="37" t="e">
        <f t="shared" si="268"/>
        <v>#VALUE!</v>
      </c>
      <c r="M233" s="38">
        <f t="shared" si="263"/>
        <v>0.99705274308825009</v>
      </c>
      <c r="N233" s="39"/>
      <c r="O233" s="39"/>
      <c r="P233" s="40"/>
      <c r="Q233" s="40"/>
      <c r="R233" s="40"/>
      <c r="S233" s="41"/>
      <c r="T233" s="41"/>
      <c r="U233" s="42" t="e">
        <f t="shared" si="270"/>
        <v>#VALUE!</v>
      </c>
      <c r="V233" s="42" t="e">
        <f t="shared" si="270"/>
        <v>#VALUE!</v>
      </c>
      <c r="W233" s="43" t="e">
        <f t="shared" si="270"/>
        <v>#VALUE!</v>
      </c>
      <c r="X233" s="43" t="e">
        <f t="shared" si="270"/>
        <v>#VALUE!</v>
      </c>
      <c r="AD233"/>
      <c r="AG233" s="3">
        <f t="shared" si="254"/>
        <v>45.153852306180539</v>
      </c>
      <c r="AH233" s="36">
        <f t="shared" si="267"/>
        <v>0.99999987250051992</v>
      </c>
      <c r="AI233" s="36">
        <f t="shared" si="267"/>
        <v>0.99999983062149145</v>
      </c>
      <c r="AJ233" s="36">
        <f t="shared" si="267"/>
        <v>0.99999980668267985</v>
      </c>
      <c r="AK233" s="36">
        <f t="shared" si="267"/>
        <v>0.99999982657048803</v>
      </c>
      <c r="AL233" s="36">
        <f t="shared" si="267"/>
        <v>0.20545940410730323</v>
      </c>
      <c r="AM233" s="37" t="e">
        <f t="shared" si="269"/>
        <v>#VALUE!</v>
      </c>
      <c r="AN233" s="38">
        <f t="shared" si="257"/>
        <v>0.98407069319618856</v>
      </c>
      <c r="AO233" s="39"/>
      <c r="AP233" s="39"/>
      <c r="AQ233" s="40"/>
      <c r="AR233" s="40"/>
      <c r="AS233" s="40"/>
      <c r="AT233" s="41"/>
      <c r="AU233" s="41"/>
      <c r="AV233" s="42" t="e">
        <f t="shared" si="271"/>
        <v>#VALUE!</v>
      </c>
      <c r="AW233" s="42" t="e">
        <f t="shared" si="271"/>
        <v>#VALUE!</v>
      </c>
      <c r="AX233" s="43" t="e">
        <f t="shared" si="271"/>
        <v>#VALUE!</v>
      </c>
      <c r="AY233" s="43" t="e">
        <f t="shared" si="271"/>
        <v>#VALUE!</v>
      </c>
    </row>
    <row r="234" spans="6:51" x14ac:dyDescent="0.3">
      <c r="F234" s="3">
        <v>64</v>
      </c>
      <c r="G234" s="36">
        <f t="shared" ref="G234:G240" si="273">IF(1-EXP(-0.23*(G150-G$165))&lt;0, 0, 1-EXP(-0.23*(G150-G$165)))</f>
        <v>0.99999999424165498</v>
      </c>
      <c r="H234" s="36">
        <f t="shared" si="272"/>
        <v>0.9999999967529708</v>
      </c>
      <c r="I234" s="36">
        <f t="shared" si="272"/>
        <v>0.9999999985023923</v>
      </c>
      <c r="J234" s="36">
        <f t="shared" si="272"/>
        <v>0.99999999630377578</v>
      </c>
      <c r="K234" s="36">
        <f t="shared" si="272"/>
        <v>0.65381770008637918</v>
      </c>
      <c r="L234" s="37" t="e">
        <f t="shared" si="268"/>
        <v>#VALUE!</v>
      </c>
      <c r="M234" s="38">
        <f t="shared" si="263"/>
        <v>0.99726540051022661</v>
      </c>
      <c r="N234" s="39"/>
      <c r="O234" s="39"/>
      <c r="P234" s="40"/>
      <c r="Q234" s="40"/>
      <c r="R234" s="40"/>
      <c r="S234" s="41"/>
      <c r="T234" s="41"/>
      <c r="U234" s="42" t="e">
        <f t="shared" si="270"/>
        <v>#VALUE!</v>
      </c>
      <c r="V234" s="42" t="e">
        <f t="shared" si="270"/>
        <v>#VALUE!</v>
      </c>
      <c r="W234" s="43" t="e">
        <f t="shared" si="270"/>
        <v>#VALUE!</v>
      </c>
      <c r="X234" s="43" t="e">
        <f t="shared" si="270"/>
        <v>#VALUE!</v>
      </c>
      <c r="AD234"/>
      <c r="AG234" s="3">
        <f t="shared" si="254"/>
        <v>45.368612862812959</v>
      </c>
      <c r="AH234" s="36">
        <f t="shared" ref="AH234:AL240" si="274">IF(1-EXP(-0.23*(AH150-AH$165))&lt;0, 0, 1-EXP(-0.23*(AH150-AH$165)))</f>
        <v>0.99999987953485414</v>
      </c>
      <c r="AI234" s="36">
        <f t="shared" si="274"/>
        <v>0.99999983980959717</v>
      </c>
      <c r="AJ234" s="36">
        <f t="shared" si="274"/>
        <v>0.9999998205975964</v>
      </c>
      <c r="AK234" s="36">
        <f t="shared" si="274"/>
        <v>0.99999983582916629</v>
      </c>
      <c r="AL234" s="36">
        <f t="shared" si="274"/>
        <v>0.21814088641460172</v>
      </c>
      <c r="AM234" s="37" t="e">
        <f t="shared" si="269"/>
        <v>#VALUE!</v>
      </c>
      <c r="AN234" s="38">
        <f t="shared" si="257"/>
        <v>0.98445676461913689</v>
      </c>
      <c r="AO234" s="39"/>
      <c r="AP234" s="39"/>
      <c r="AQ234" s="40"/>
      <c r="AR234" s="40"/>
      <c r="AS234" s="40"/>
      <c r="AT234" s="41"/>
      <c r="AU234" s="41"/>
      <c r="AV234" s="42" t="e">
        <f t="shared" si="271"/>
        <v>#VALUE!</v>
      </c>
      <c r="AW234" s="42" t="e">
        <f t="shared" si="271"/>
        <v>#VALUE!</v>
      </c>
      <c r="AX234" s="43" t="e">
        <f t="shared" si="271"/>
        <v>#VALUE!</v>
      </c>
      <c r="AY234" s="43" t="e">
        <f t="shared" si="271"/>
        <v>#VALUE!</v>
      </c>
    </row>
    <row r="235" spans="6:51" x14ac:dyDescent="0.3">
      <c r="F235" s="3">
        <v>65</v>
      </c>
      <c r="G235" s="36">
        <f t="shared" si="273"/>
        <v>0.99999999472123979</v>
      </c>
      <c r="H235" s="36">
        <f t="shared" si="272"/>
        <v>0.99999999724061506</v>
      </c>
      <c r="I235" s="36">
        <f t="shared" si="272"/>
        <v>0.99999999874351664</v>
      </c>
      <c r="J235" s="36">
        <f t="shared" si="272"/>
        <v>0.99999999683861585</v>
      </c>
      <c r="K235" s="36">
        <f t="shared" si="272"/>
        <v>0.66121536191515418</v>
      </c>
      <c r="L235" s="37" t="e">
        <f t="shared" si="268"/>
        <v>#VALUE!</v>
      </c>
      <c r="M235" s="38">
        <f t="shared" ref="M235:M240" si="275">IF(1-EXP(-0.23*(M151-M$165))&lt;0, 0, 1-EXP(-0.23*(M151-M$165)))</f>
        <v>0.99745793405483441</v>
      </c>
      <c r="N235" s="39"/>
      <c r="O235" s="39"/>
      <c r="P235" s="40"/>
      <c r="Q235" s="40"/>
      <c r="R235" s="40"/>
      <c r="S235" s="41"/>
      <c r="T235" s="41"/>
      <c r="U235" s="42" t="e">
        <f t="shared" si="270"/>
        <v>#VALUE!</v>
      </c>
      <c r="V235" s="42" t="e">
        <f t="shared" si="270"/>
        <v>#VALUE!</v>
      </c>
      <c r="W235" s="43" t="e">
        <f t="shared" si="270"/>
        <v>#VALUE!</v>
      </c>
      <c r="X235" s="43" t="e">
        <f t="shared" si="270"/>
        <v>#VALUE!</v>
      </c>
      <c r="AD235"/>
      <c r="AG235" s="3">
        <f t="shared" ref="AG235:AG240" si="276">AE79</f>
        <v>45.566505316005475</v>
      </c>
      <c r="AH235" s="36">
        <f t="shared" si="274"/>
        <v>0.99999988560845277</v>
      </c>
      <c r="AI235" s="36">
        <f t="shared" si="274"/>
        <v>0.99999984779751527</v>
      </c>
      <c r="AJ235" s="36">
        <f t="shared" si="274"/>
        <v>0.99999983245833346</v>
      </c>
      <c r="AK235" s="36">
        <f t="shared" si="274"/>
        <v>0.99999984388341612</v>
      </c>
      <c r="AL235" s="36">
        <f t="shared" si="274"/>
        <v>0.22950546248347559</v>
      </c>
      <c r="AM235" s="37" t="e">
        <f t="shared" si="269"/>
        <v>#VALUE!</v>
      </c>
      <c r="AN235" s="38">
        <f t="shared" si="257"/>
        <v>0.98480278799888177</v>
      </c>
      <c r="AO235" s="39"/>
      <c r="AP235" s="39"/>
      <c r="AQ235" s="40"/>
      <c r="AR235" s="40"/>
      <c r="AS235" s="40"/>
      <c r="AT235" s="41"/>
      <c r="AU235" s="41"/>
      <c r="AV235" s="42" t="e">
        <f t="shared" si="271"/>
        <v>#VALUE!</v>
      </c>
      <c r="AW235" s="42" t="e">
        <f t="shared" si="271"/>
        <v>#VALUE!</v>
      </c>
      <c r="AX235" s="43" t="e">
        <f t="shared" si="271"/>
        <v>#VALUE!</v>
      </c>
      <c r="AY235" s="43" t="e">
        <f t="shared" si="271"/>
        <v>#VALUE!</v>
      </c>
    </row>
    <row r="236" spans="6:51" x14ac:dyDescent="0.3">
      <c r="F236" s="3">
        <v>66</v>
      </c>
      <c r="G236" s="36">
        <f t="shared" si="273"/>
        <v>0.99999999513571591</v>
      </c>
      <c r="H236" s="36">
        <f t="shared" si="272"/>
        <v>0.99999999764539083</v>
      </c>
      <c r="I236" s="36">
        <f t="shared" si="272"/>
        <v>0.99999999893868918</v>
      </c>
      <c r="J236" s="36">
        <f t="shared" si="272"/>
        <v>0.99999999728489208</v>
      </c>
      <c r="K236" s="36">
        <f t="shared" si="272"/>
        <v>0.66798768593615154</v>
      </c>
      <c r="L236" s="37" t="e">
        <f t="shared" si="268"/>
        <v>#VALUE!</v>
      </c>
      <c r="M236" s="38">
        <f t="shared" si="275"/>
        <v>0.99763254276362379</v>
      </c>
      <c r="N236" s="39"/>
      <c r="O236" s="39"/>
      <c r="P236" s="40"/>
      <c r="Q236" s="40"/>
      <c r="R236" s="40"/>
      <c r="S236" s="41"/>
      <c r="T236" s="41"/>
      <c r="U236" s="42" t="e">
        <f t="shared" si="270"/>
        <v>#VALUE!</v>
      </c>
      <c r="V236" s="42" t="e">
        <f t="shared" si="270"/>
        <v>#VALUE!</v>
      </c>
      <c r="W236" s="43" t="e">
        <f t="shared" si="270"/>
        <v>#VALUE!</v>
      </c>
      <c r="X236" s="43" t="e">
        <f t="shared" si="270"/>
        <v>#VALUE!</v>
      </c>
      <c r="AD236"/>
      <c r="AG236" s="3">
        <f t="shared" si="276"/>
        <v>45.748854550169469</v>
      </c>
      <c r="AH236" s="36">
        <f t="shared" si="274"/>
        <v>0.99999989088196084</v>
      </c>
      <c r="AI236" s="36">
        <f t="shared" si="274"/>
        <v>0.99999985477533349</v>
      </c>
      <c r="AJ236" s="36">
        <f t="shared" si="274"/>
        <v>0.99999984263406216</v>
      </c>
      <c r="AK236" s="36">
        <f t="shared" si="274"/>
        <v>0.99999985092324706</v>
      </c>
      <c r="AL236" s="36">
        <f t="shared" si="274"/>
        <v>0.23971365390893729</v>
      </c>
      <c r="AM236" s="37" t="e">
        <f t="shared" si="269"/>
        <v>#VALUE!</v>
      </c>
      <c r="AN236" s="38">
        <f t="shared" si="257"/>
        <v>0.98511361588037127</v>
      </c>
      <c r="AO236" s="39"/>
      <c r="AP236" s="39"/>
      <c r="AQ236" s="40"/>
      <c r="AR236" s="40"/>
      <c r="AS236" s="40"/>
      <c r="AT236" s="41"/>
      <c r="AU236" s="41"/>
      <c r="AV236" s="42" t="e">
        <f t="shared" si="271"/>
        <v>#VALUE!</v>
      </c>
      <c r="AW236" s="42" t="e">
        <f t="shared" si="271"/>
        <v>#VALUE!</v>
      </c>
      <c r="AX236" s="43" t="e">
        <f t="shared" si="271"/>
        <v>#VALUE!</v>
      </c>
      <c r="AY236" s="43" t="e">
        <f t="shared" si="271"/>
        <v>#VALUE!</v>
      </c>
    </row>
    <row r="237" spans="6:51" x14ac:dyDescent="0.3">
      <c r="F237" s="3">
        <v>67</v>
      </c>
      <c r="G237" s="36">
        <f t="shared" si="273"/>
        <v>0.9999999954956561</v>
      </c>
      <c r="H237" s="36">
        <f t="shared" si="272"/>
        <v>0.99999999798271666</v>
      </c>
      <c r="I237" s="36">
        <f t="shared" si="272"/>
        <v>0.99999999909768067</v>
      </c>
      <c r="J237" s="36">
        <f t="shared" si="272"/>
        <v>0.99999999765875913</v>
      </c>
      <c r="K237" s="36">
        <f t="shared" si="272"/>
        <v>0.67419503424480931</v>
      </c>
      <c r="L237" s="37" t="e">
        <f t="shared" si="268"/>
        <v>#VALUE!</v>
      </c>
      <c r="M237" s="38">
        <f t="shared" si="275"/>
        <v>0.99779115872125712</v>
      </c>
      <c r="N237" s="39"/>
      <c r="O237" s="39"/>
      <c r="P237" s="40"/>
      <c r="Q237" s="40"/>
      <c r="R237" s="40"/>
      <c r="S237" s="41"/>
      <c r="T237" s="41"/>
      <c r="U237" s="42" t="e">
        <f t="shared" si="270"/>
        <v>#VALUE!</v>
      </c>
      <c r="V237" s="42" t="e">
        <f t="shared" si="270"/>
        <v>#VALUE!</v>
      </c>
      <c r="W237" s="43" t="e">
        <f t="shared" si="270"/>
        <v>#VALUE!</v>
      </c>
      <c r="X237" s="43" t="e">
        <f t="shared" si="270"/>
        <v>#VALUE!</v>
      </c>
      <c r="AD237"/>
      <c r="AG237" s="3">
        <f t="shared" si="276"/>
        <v>45.916881388301817</v>
      </c>
      <c r="AH237" s="36">
        <f t="shared" si="274"/>
        <v>0.99999989548409829</v>
      </c>
      <c r="AI237" s="36">
        <f t="shared" si="274"/>
        <v>0.99999986089751969</v>
      </c>
      <c r="AJ237" s="36">
        <f t="shared" si="274"/>
        <v>0.99999985141610215</v>
      </c>
      <c r="AK237" s="36">
        <f t="shared" si="274"/>
        <v>0.99999985710317707</v>
      </c>
      <c r="AL237" s="36">
        <f t="shared" si="274"/>
        <v>0.24890263359597053</v>
      </c>
      <c r="AM237" s="37" t="e">
        <f t="shared" si="269"/>
        <v>#VALUE!</v>
      </c>
      <c r="AN237" s="38">
        <f t="shared" si="257"/>
        <v>0.98539340436761513</v>
      </c>
      <c r="AO237" s="39"/>
      <c r="AP237" s="39"/>
      <c r="AQ237" s="40"/>
      <c r="AR237" s="40"/>
      <c r="AS237" s="40"/>
      <c r="AT237" s="41"/>
      <c r="AU237" s="41"/>
      <c r="AV237" s="42" t="e">
        <f t="shared" si="271"/>
        <v>#VALUE!</v>
      </c>
      <c r="AW237" s="42" t="e">
        <f t="shared" si="271"/>
        <v>#VALUE!</v>
      </c>
      <c r="AX237" s="43" t="e">
        <f t="shared" si="271"/>
        <v>#VALUE!</v>
      </c>
      <c r="AY237" s="43" t="e">
        <f t="shared" si="271"/>
        <v>#VALUE!</v>
      </c>
    </row>
    <row r="238" spans="6:51" x14ac:dyDescent="0.3">
      <c r="F238" s="3">
        <v>68</v>
      </c>
      <c r="G238" s="36">
        <f t="shared" si="273"/>
        <v>0.99999999580966381</v>
      </c>
      <c r="H238" s="36">
        <f t="shared" si="272"/>
        <v>0.9999999982649258</v>
      </c>
      <c r="I238" s="36">
        <f t="shared" si="272"/>
        <v>0.99999999922800253</v>
      </c>
      <c r="J238" s="36">
        <f t="shared" si="272"/>
        <v>0.99999999797318928</v>
      </c>
      <c r="K238" s="36">
        <f t="shared" si="272"/>
        <v>0.6798909921156927</v>
      </c>
      <c r="L238" s="37" t="e">
        <f t="shared" si="268"/>
        <v>#VALUE!</v>
      </c>
      <c r="M238" s="38">
        <f t="shared" si="275"/>
        <v>0.99793548218935224</v>
      </c>
      <c r="N238" s="39"/>
      <c r="O238" s="39"/>
      <c r="P238" s="40"/>
      <c r="Q238" s="40"/>
      <c r="R238" s="40"/>
      <c r="S238" s="41"/>
      <c r="T238" s="41"/>
      <c r="U238" s="42" t="e">
        <f t="shared" si="270"/>
        <v>#VALUE!</v>
      </c>
      <c r="V238" s="42" t="e">
        <f t="shared" si="270"/>
        <v>#VALUE!</v>
      </c>
      <c r="W238" s="43" t="e">
        <f t="shared" si="270"/>
        <v>#VALUE!</v>
      </c>
      <c r="X238" s="43" t="e">
        <f t="shared" si="270"/>
        <v>#VALUE!</v>
      </c>
      <c r="AD238"/>
      <c r="AG238" s="3">
        <f t="shared" si="276"/>
        <v>46.071710765360585</v>
      </c>
      <c r="AH238" s="36">
        <f t="shared" si="274"/>
        <v>0.99999989951892454</v>
      </c>
      <c r="AI238" s="36">
        <f t="shared" si="274"/>
        <v>0.99999986629054904</v>
      </c>
      <c r="AJ238" s="36">
        <f t="shared" si="274"/>
        <v>0.99999985903650312</v>
      </c>
      <c r="AK238" s="36">
        <f t="shared" si="274"/>
        <v>0.99999986254981421</v>
      </c>
      <c r="AL238" s="36">
        <f t="shared" si="274"/>
        <v>0.25719021662975372</v>
      </c>
      <c r="AM238" s="37" t="e">
        <f t="shared" si="269"/>
        <v>#VALUE!</v>
      </c>
      <c r="AN238" s="38">
        <f t="shared" si="257"/>
        <v>0.9856457296415041</v>
      </c>
      <c r="AO238" s="39"/>
      <c r="AP238" s="39"/>
      <c r="AQ238" s="40"/>
      <c r="AR238" s="40"/>
      <c r="AS238" s="40"/>
      <c r="AT238" s="41"/>
      <c r="AU238" s="41"/>
      <c r="AV238" s="42" t="e">
        <f t="shared" si="271"/>
        <v>#VALUE!</v>
      </c>
      <c r="AW238" s="42" t="e">
        <f t="shared" si="271"/>
        <v>#VALUE!</v>
      </c>
      <c r="AX238" s="43" t="e">
        <f t="shared" si="271"/>
        <v>#VALUE!</v>
      </c>
      <c r="AY238" s="43" t="e">
        <f t="shared" si="271"/>
        <v>#VALUE!</v>
      </c>
    </row>
    <row r="239" spans="6:51" x14ac:dyDescent="0.3">
      <c r="F239" s="3">
        <v>69</v>
      </c>
      <c r="G239" s="36">
        <f t="shared" si="273"/>
        <v>0.9999999960847803</v>
      </c>
      <c r="H239" s="36">
        <f t="shared" si="272"/>
        <v>0.99999999850192245</v>
      </c>
      <c r="I239" s="36">
        <f t="shared" si="272"/>
        <v>0.99999999933546591</v>
      </c>
      <c r="J239" s="36">
        <f t="shared" si="272"/>
        <v>0.99999999823864083</v>
      </c>
      <c r="K239" s="36">
        <f t="shared" si="272"/>
        <v>0.68512324486766407</v>
      </c>
      <c r="L239" s="37" t="e">
        <f t="shared" si="268"/>
        <v>#VALUE!</v>
      </c>
      <c r="M239" s="38">
        <f t="shared" si="275"/>
        <v>0.99806701181075741</v>
      </c>
      <c r="N239" s="39"/>
      <c r="O239" s="39"/>
      <c r="P239" s="40"/>
      <c r="Q239" s="40"/>
      <c r="R239" s="40"/>
      <c r="S239" s="41"/>
      <c r="T239" s="41"/>
      <c r="U239" s="42" t="e">
        <f t="shared" si="270"/>
        <v>#VALUE!</v>
      </c>
      <c r="V239" s="42" t="e">
        <f t="shared" si="270"/>
        <v>#VALUE!</v>
      </c>
      <c r="W239" s="43" t="e">
        <f t="shared" si="270"/>
        <v>#VALUE!</v>
      </c>
      <c r="X239" s="43" t="e">
        <f t="shared" si="270"/>
        <v>#VALUE!</v>
      </c>
      <c r="AD239"/>
      <c r="AG239" s="3">
        <f t="shared" si="276"/>
        <v>46.214379259672945</v>
      </c>
      <c r="AH239" s="36">
        <f t="shared" si="274"/>
        <v>0.99999990307126385</v>
      </c>
      <c r="AI239" s="36">
        <f t="shared" si="274"/>
        <v>0.99999987105871646</v>
      </c>
      <c r="AJ239" s="36">
        <f t="shared" si="274"/>
        <v>0.99999986568173294</v>
      </c>
      <c r="AK239" s="36">
        <f t="shared" si="274"/>
        <v>0.99999986736763669</v>
      </c>
      <c r="AL239" s="36">
        <f t="shared" si="274"/>
        <v>0.26467807262243126</v>
      </c>
      <c r="AM239" s="37" t="e">
        <f t="shared" si="269"/>
        <v>#VALUE!</v>
      </c>
      <c r="AN239" s="38">
        <f t="shared" si="257"/>
        <v>0.98587368238823248</v>
      </c>
      <c r="AO239" s="39"/>
      <c r="AP239" s="39"/>
      <c r="AQ239" s="40"/>
      <c r="AR239" s="40"/>
      <c r="AS239" s="40"/>
      <c r="AT239" s="41"/>
      <c r="AU239" s="41"/>
      <c r="AV239" s="42" t="e">
        <f t="shared" si="271"/>
        <v>#VALUE!</v>
      </c>
      <c r="AW239" s="42" t="e">
        <f t="shared" si="271"/>
        <v>#VALUE!</v>
      </c>
      <c r="AX239" s="43" t="e">
        <f t="shared" si="271"/>
        <v>#VALUE!</v>
      </c>
      <c r="AY239" s="43" t="e">
        <f t="shared" si="271"/>
        <v>#VALUE!</v>
      </c>
    </row>
    <row r="240" spans="6:51" x14ac:dyDescent="0.3">
      <c r="F240" s="3">
        <v>70</v>
      </c>
      <c r="G240" s="36">
        <f t="shared" si="273"/>
        <v>0.99999999632680114</v>
      </c>
      <c r="H240" s="36">
        <f t="shared" si="272"/>
        <v>0.99999999870169065</v>
      </c>
      <c r="I240" s="36">
        <f t="shared" si="272"/>
        <v>0.99999999942459428</v>
      </c>
      <c r="J240" s="36">
        <f t="shared" si="272"/>
        <v>0.99999999846357823</v>
      </c>
      <c r="K240" s="36">
        <f t="shared" si="272"/>
        <v>0.68993432719368997</v>
      </c>
      <c r="L240" s="37" t="e">
        <f t="shared" si="268"/>
        <v>#VALUE!</v>
      </c>
      <c r="M240" s="38">
        <f t="shared" si="275"/>
        <v>0.99818707061230028</v>
      </c>
      <c r="N240" s="39"/>
      <c r="O240" s="39"/>
      <c r="P240" s="40"/>
      <c r="Q240" s="40"/>
      <c r="R240" s="40"/>
      <c r="S240" s="41"/>
      <c r="T240" s="41"/>
      <c r="U240" s="42" t="e">
        <f t="shared" si="270"/>
        <v>#VALUE!</v>
      </c>
      <c r="V240" s="42" t="e">
        <f t="shared" si="270"/>
        <v>#VALUE!</v>
      </c>
      <c r="W240" s="43" t="e">
        <f t="shared" si="270"/>
        <v>#VALUE!</v>
      </c>
      <c r="X240" s="43" t="e">
        <f t="shared" si="270"/>
        <v>#VALUE!</v>
      </c>
      <c r="AD240"/>
      <c r="AG240" s="3">
        <f t="shared" si="276"/>
        <v>46.34584203279789</v>
      </c>
      <c r="AH240" s="36">
        <f t="shared" si="274"/>
        <v>0.99999990621079882</v>
      </c>
      <c r="AI240" s="36">
        <f t="shared" si="274"/>
        <v>0.99999987528860479</v>
      </c>
      <c r="AJ240" s="36">
        <f t="shared" si="274"/>
        <v>0.99999987150287029</v>
      </c>
      <c r="AK240" s="36">
        <f t="shared" si="274"/>
        <v>0.9999998716434394</v>
      </c>
      <c r="AL240" s="36">
        <f t="shared" si="274"/>
        <v>0.27145432849720352</v>
      </c>
      <c r="AM240" s="37" t="e">
        <f t="shared" si="269"/>
        <v>#VALUE!</v>
      </c>
      <c r="AN240" s="38">
        <f t="shared" si="257"/>
        <v>0.98607994476910577</v>
      </c>
      <c r="AO240" s="39"/>
      <c r="AP240" s="39"/>
      <c r="AQ240" s="40"/>
      <c r="AR240" s="40"/>
      <c r="AS240" s="40"/>
      <c r="AT240" s="41"/>
      <c r="AU240" s="41"/>
      <c r="AV240" s="42" t="e">
        <f t="shared" si="271"/>
        <v>#VALUE!</v>
      </c>
      <c r="AW240" s="42" t="e">
        <f t="shared" si="271"/>
        <v>#VALUE!</v>
      </c>
      <c r="AX240" s="43" t="e">
        <f t="shared" si="271"/>
        <v>#VALUE!</v>
      </c>
      <c r="AY240" s="43" t="e">
        <f t="shared" si="271"/>
        <v>#VALUE!</v>
      </c>
    </row>
    <row r="241" spans="5:51" x14ac:dyDescent="0.3">
      <c r="AD241"/>
    </row>
    <row r="242" spans="5:51" x14ac:dyDescent="0.3">
      <c r="E242" s="3" t="s">
        <v>84</v>
      </c>
      <c r="F242" s="3">
        <v>0</v>
      </c>
      <c r="G242" s="36">
        <f>G170*G$163</f>
        <v>0</v>
      </c>
      <c r="H242" s="36">
        <f t="shared" ref="H242:X242" si="277">H170*H$163</f>
        <v>0</v>
      </c>
      <c r="I242" s="36">
        <f t="shared" si="277"/>
        <v>0</v>
      </c>
      <c r="J242" s="36">
        <f t="shared" si="277"/>
        <v>0</v>
      </c>
      <c r="K242" s="36">
        <f t="shared" si="277"/>
        <v>0</v>
      </c>
      <c r="L242" s="37" t="e">
        <f t="shared" si="277"/>
        <v>#VALUE!</v>
      </c>
      <c r="M242" s="38">
        <f t="shared" si="277"/>
        <v>0</v>
      </c>
      <c r="N242" s="39">
        <f t="shared" si="277"/>
        <v>0</v>
      </c>
      <c r="O242" s="39">
        <f t="shared" si="277"/>
        <v>0</v>
      </c>
      <c r="P242" s="40">
        <f t="shared" si="277"/>
        <v>0</v>
      </c>
      <c r="Q242" s="40">
        <f t="shared" si="277"/>
        <v>0</v>
      </c>
      <c r="R242" s="40">
        <f t="shared" si="277"/>
        <v>0</v>
      </c>
      <c r="S242" s="41">
        <f t="shared" si="277"/>
        <v>0</v>
      </c>
      <c r="T242" s="41">
        <f t="shared" si="277"/>
        <v>0</v>
      </c>
      <c r="U242" s="42" t="e">
        <f t="shared" ref="U242:V261" si="278">$C$5/100*U$163*U170</f>
        <v>#VALUE!</v>
      </c>
      <c r="V242" s="42" t="e">
        <f t="shared" si="278"/>
        <v>#VALUE!</v>
      </c>
      <c r="W242" s="43" t="e">
        <f t="shared" si="277"/>
        <v>#VALUE!</v>
      </c>
      <c r="X242" s="43" t="e">
        <f t="shared" si="277"/>
        <v>#VALUE!</v>
      </c>
      <c r="AD242"/>
      <c r="AF242" s="3" t="s">
        <v>84</v>
      </c>
      <c r="AG242" s="3">
        <f>AE14</f>
        <v>3.9906775875039635</v>
      </c>
      <c r="AH242" s="36">
        <f>AH170*AH$163</f>
        <v>0</v>
      </c>
      <c r="AI242" s="36">
        <f t="shared" ref="AI242:AU242" si="279">AI170*AI$163</f>
        <v>0.38529031855939949</v>
      </c>
      <c r="AJ242" s="36">
        <f t="shared" si="279"/>
        <v>0</v>
      </c>
      <c r="AK242" s="36">
        <f t="shared" si="279"/>
        <v>0.43532204070507052</v>
      </c>
      <c r="AL242" s="36">
        <f t="shared" si="279"/>
        <v>0</v>
      </c>
      <c r="AM242" s="37" t="e">
        <f t="shared" si="279"/>
        <v>#VALUE!</v>
      </c>
      <c r="AN242" s="38">
        <f t="shared" si="279"/>
        <v>0</v>
      </c>
      <c r="AO242" s="39">
        <f t="shared" si="279"/>
        <v>0</v>
      </c>
      <c r="AP242" s="39">
        <f t="shared" si="279"/>
        <v>0</v>
      </c>
      <c r="AQ242" s="40">
        <f t="shared" si="279"/>
        <v>0</v>
      </c>
      <c r="AR242" s="40">
        <f t="shared" si="279"/>
        <v>0</v>
      </c>
      <c r="AS242" s="40">
        <f t="shared" si="279"/>
        <v>0</v>
      </c>
      <c r="AT242" s="41">
        <f t="shared" si="279"/>
        <v>0</v>
      </c>
      <c r="AU242" s="41">
        <f t="shared" si="279"/>
        <v>0</v>
      </c>
      <c r="AV242" s="42" t="e">
        <f t="shared" ref="AV242:AW261" si="280">$C$5/100*AV$163*AV170</f>
        <v>#VALUE!</v>
      </c>
      <c r="AW242" s="42" t="e">
        <f t="shared" si="280"/>
        <v>#VALUE!</v>
      </c>
      <c r="AX242" s="43" t="e">
        <f t="shared" ref="AX242:AY261" si="281">AX170*AX$163</f>
        <v>#VALUE!</v>
      </c>
      <c r="AY242" s="43" t="e">
        <f t="shared" si="281"/>
        <v>#VALUE!</v>
      </c>
    </row>
    <row r="243" spans="5:51" x14ac:dyDescent="0.3">
      <c r="F243" s="3">
        <v>1</v>
      </c>
      <c r="G243" s="36">
        <f t="shared" ref="G243:X243" si="282">G171*G$163</f>
        <v>0</v>
      </c>
      <c r="H243" s="36">
        <f t="shared" si="282"/>
        <v>0</v>
      </c>
      <c r="I243" s="36">
        <f t="shared" si="282"/>
        <v>0</v>
      </c>
      <c r="J243" s="36">
        <f t="shared" si="282"/>
        <v>0</v>
      </c>
      <c r="K243" s="36">
        <f t="shared" si="282"/>
        <v>0</v>
      </c>
      <c r="L243" s="37" t="e">
        <f t="shared" si="282"/>
        <v>#VALUE!</v>
      </c>
      <c r="M243" s="38">
        <f t="shared" si="282"/>
        <v>0</v>
      </c>
      <c r="N243" s="39">
        <f t="shared" si="282"/>
        <v>0</v>
      </c>
      <c r="O243" s="39">
        <f t="shared" si="282"/>
        <v>0</v>
      </c>
      <c r="P243" s="40">
        <f t="shared" si="282"/>
        <v>0</v>
      </c>
      <c r="Q243" s="40">
        <f t="shared" si="282"/>
        <v>0</v>
      </c>
      <c r="R243" s="40">
        <f t="shared" si="282"/>
        <v>0</v>
      </c>
      <c r="S243" s="41">
        <f t="shared" si="282"/>
        <v>0</v>
      </c>
      <c r="T243" s="41">
        <f t="shared" si="282"/>
        <v>0</v>
      </c>
      <c r="U243" s="42" t="e">
        <f t="shared" si="278"/>
        <v>#VALUE!</v>
      </c>
      <c r="V243" s="42" t="e">
        <f t="shared" si="278"/>
        <v>#VALUE!</v>
      </c>
      <c r="W243" s="43" t="e">
        <f t="shared" si="282"/>
        <v>#VALUE!</v>
      </c>
      <c r="X243" s="43" t="e">
        <f t="shared" si="282"/>
        <v>#VALUE!</v>
      </c>
      <c r="AD243"/>
      <c r="AG243" s="3">
        <f t="shared" ref="AG243:AG306" si="283">AE15</f>
        <v>4.1969204825524002</v>
      </c>
      <c r="AH243" s="36">
        <f t="shared" ref="AH243:AU243" si="284">AH171*AH$163</f>
        <v>0</v>
      </c>
      <c r="AI243" s="36">
        <f t="shared" si="284"/>
        <v>0.41197217979510975</v>
      </c>
      <c r="AJ243" s="36">
        <f t="shared" si="284"/>
        <v>0</v>
      </c>
      <c r="AK243" s="36">
        <f t="shared" si="284"/>
        <v>0.48633950228974587</v>
      </c>
      <c r="AL243" s="36">
        <f t="shared" si="284"/>
        <v>0</v>
      </c>
      <c r="AM243" s="37" t="e">
        <f t="shared" si="284"/>
        <v>#VALUE!</v>
      </c>
      <c r="AN243" s="38">
        <f t="shared" si="284"/>
        <v>0</v>
      </c>
      <c r="AO243" s="39">
        <f t="shared" si="284"/>
        <v>0</v>
      </c>
      <c r="AP243" s="39">
        <f t="shared" si="284"/>
        <v>0</v>
      </c>
      <c r="AQ243" s="40">
        <f t="shared" si="284"/>
        <v>0</v>
      </c>
      <c r="AR243" s="40">
        <f t="shared" si="284"/>
        <v>0</v>
      </c>
      <c r="AS243" s="40">
        <f t="shared" si="284"/>
        <v>0</v>
      </c>
      <c r="AT243" s="41">
        <f t="shared" si="284"/>
        <v>0</v>
      </c>
      <c r="AU243" s="41">
        <f t="shared" si="284"/>
        <v>0</v>
      </c>
      <c r="AV243" s="42" t="e">
        <f t="shared" si="280"/>
        <v>#VALUE!</v>
      </c>
      <c r="AW243" s="42" t="e">
        <f t="shared" si="280"/>
        <v>#VALUE!</v>
      </c>
      <c r="AX243" s="43" t="e">
        <f t="shared" si="281"/>
        <v>#VALUE!</v>
      </c>
      <c r="AY243" s="43" t="e">
        <f t="shared" si="281"/>
        <v>#VALUE!</v>
      </c>
    </row>
    <row r="244" spans="5:51" x14ac:dyDescent="0.3">
      <c r="F244" s="3">
        <v>2</v>
      </c>
      <c r="G244" s="36">
        <f t="shared" ref="G244:X244" si="285">G172*G$163</f>
        <v>0</v>
      </c>
      <c r="H244" s="36">
        <f t="shared" si="285"/>
        <v>6.8879727727185272E-2</v>
      </c>
      <c r="I244" s="36">
        <f t="shared" si="285"/>
        <v>0</v>
      </c>
      <c r="J244" s="36">
        <f t="shared" si="285"/>
        <v>0</v>
      </c>
      <c r="K244" s="36">
        <f t="shared" si="285"/>
        <v>0</v>
      </c>
      <c r="L244" s="37" t="e">
        <f t="shared" si="285"/>
        <v>#VALUE!</v>
      </c>
      <c r="M244" s="38">
        <f t="shared" si="285"/>
        <v>0</v>
      </c>
      <c r="N244" s="39">
        <f t="shared" si="285"/>
        <v>0</v>
      </c>
      <c r="O244" s="39">
        <f t="shared" si="285"/>
        <v>0</v>
      </c>
      <c r="P244" s="40">
        <f t="shared" si="285"/>
        <v>0</v>
      </c>
      <c r="Q244" s="40">
        <f t="shared" si="285"/>
        <v>0</v>
      </c>
      <c r="R244" s="40">
        <f t="shared" si="285"/>
        <v>0</v>
      </c>
      <c r="S244" s="41">
        <f t="shared" si="285"/>
        <v>0</v>
      </c>
      <c r="T244" s="41">
        <f t="shared" si="285"/>
        <v>0</v>
      </c>
      <c r="U244" s="42" t="e">
        <f t="shared" si="278"/>
        <v>#VALUE!</v>
      </c>
      <c r="V244" s="42" t="e">
        <f t="shared" si="278"/>
        <v>#VALUE!</v>
      </c>
      <c r="W244" s="43" t="e">
        <f t="shared" si="285"/>
        <v>#VALUE!</v>
      </c>
      <c r="X244" s="43" t="e">
        <f t="shared" si="285"/>
        <v>#VALUE!</v>
      </c>
      <c r="AD244"/>
      <c r="AG244" s="3">
        <f t="shared" si="283"/>
        <v>4.4138222521466401</v>
      </c>
      <c r="AH244" s="36">
        <f t="shared" ref="AH244:AU244" si="286">AH172*AH$163</f>
        <v>0</v>
      </c>
      <c r="AI244" s="36">
        <f t="shared" si="286"/>
        <v>0.43863632859859536</v>
      </c>
      <c r="AJ244" s="36">
        <f t="shared" si="286"/>
        <v>0</v>
      </c>
      <c r="AK244" s="36">
        <f t="shared" si="286"/>
        <v>0.53717487488419446</v>
      </c>
      <c r="AL244" s="36">
        <f t="shared" si="286"/>
        <v>0</v>
      </c>
      <c r="AM244" s="37" t="e">
        <f t="shared" si="286"/>
        <v>#VALUE!</v>
      </c>
      <c r="AN244" s="38">
        <f t="shared" si="286"/>
        <v>0</v>
      </c>
      <c r="AO244" s="39">
        <f t="shared" si="286"/>
        <v>0</v>
      </c>
      <c r="AP244" s="39">
        <f t="shared" si="286"/>
        <v>0</v>
      </c>
      <c r="AQ244" s="40">
        <f t="shared" si="286"/>
        <v>0</v>
      </c>
      <c r="AR244" s="40">
        <f t="shared" si="286"/>
        <v>0</v>
      </c>
      <c r="AS244" s="40">
        <f t="shared" si="286"/>
        <v>0</v>
      </c>
      <c r="AT244" s="41">
        <f t="shared" si="286"/>
        <v>0</v>
      </c>
      <c r="AU244" s="41">
        <f t="shared" si="286"/>
        <v>0</v>
      </c>
      <c r="AV244" s="42" t="e">
        <f t="shared" si="280"/>
        <v>#VALUE!</v>
      </c>
      <c r="AW244" s="42" t="e">
        <f t="shared" si="280"/>
        <v>#VALUE!</v>
      </c>
      <c r="AX244" s="43" t="e">
        <f t="shared" si="281"/>
        <v>#VALUE!</v>
      </c>
      <c r="AY244" s="43" t="e">
        <f t="shared" si="281"/>
        <v>#VALUE!</v>
      </c>
    </row>
    <row r="245" spans="5:51" x14ac:dyDescent="0.3">
      <c r="F245" s="3">
        <v>3</v>
      </c>
      <c r="G245" s="36">
        <f t="shared" ref="G245:X245" si="287">G173*G$163</f>
        <v>0</v>
      </c>
      <c r="H245" s="36">
        <f t="shared" si="287"/>
        <v>0.23959162387679245</v>
      </c>
      <c r="I245" s="36">
        <f t="shared" si="287"/>
        <v>0</v>
      </c>
      <c r="J245" s="36">
        <f t="shared" si="287"/>
        <v>0.15442777145284742</v>
      </c>
      <c r="K245" s="36">
        <f t="shared" si="287"/>
        <v>0</v>
      </c>
      <c r="L245" s="37" t="e">
        <f t="shared" si="287"/>
        <v>#VALUE!</v>
      </c>
      <c r="M245" s="38">
        <f t="shared" si="287"/>
        <v>0</v>
      </c>
      <c r="N245" s="39">
        <f t="shared" si="287"/>
        <v>0</v>
      </c>
      <c r="O245" s="39">
        <f t="shared" si="287"/>
        <v>0</v>
      </c>
      <c r="P245" s="40">
        <f t="shared" si="287"/>
        <v>0</v>
      </c>
      <c r="Q245" s="40">
        <f t="shared" si="287"/>
        <v>0</v>
      </c>
      <c r="R245" s="40">
        <f t="shared" si="287"/>
        <v>0</v>
      </c>
      <c r="S245" s="41">
        <f t="shared" si="287"/>
        <v>0</v>
      </c>
      <c r="T245" s="41">
        <f t="shared" si="287"/>
        <v>0</v>
      </c>
      <c r="U245" s="42" t="e">
        <f t="shared" si="278"/>
        <v>#VALUE!</v>
      </c>
      <c r="V245" s="42" t="e">
        <f t="shared" si="278"/>
        <v>#VALUE!</v>
      </c>
      <c r="W245" s="43" t="e">
        <f t="shared" si="287"/>
        <v>#VALUE!</v>
      </c>
      <c r="X245" s="43" t="e">
        <f t="shared" si="287"/>
        <v>#VALUE!</v>
      </c>
      <c r="AD245"/>
      <c r="AG245" s="3">
        <f t="shared" si="283"/>
        <v>4.641933759416089</v>
      </c>
      <c r="AH245" s="36">
        <f t="shared" ref="AH245:AU245" si="288">AH173*AH$163</f>
        <v>0</v>
      </c>
      <c r="AI245" s="36">
        <f t="shared" si="288"/>
        <v>0.4651440460548748</v>
      </c>
      <c r="AJ245" s="36">
        <f t="shared" si="288"/>
        <v>0</v>
      </c>
      <c r="AK245" s="36">
        <f t="shared" si="288"/>
        <v>0.58755619498873213</v>
      </c>
      <c r="AL245" s="36">
        <f t="shared" si="288"/>
        <v>0</v>
      </c>
      <c r="AM245" s="37" t="e">
        <f t="shared" si="288"/>
        <v>#VALUE!</v>
      </c>
      <c r="AN245" s="38">
        <f t="shared" si="288"/>
        <v>0</v>
      </c>
      <c r="AO245" s="39">
        <f t="shared" si="288"/>
        <v>0</v>
      </c>
      <c r="AP245" s="39">
        <f t="shared" si="288"/>
        <v>0</v>
      </c>
      <c r="AQ245" s="40">
        <f t="shared" si="288"/>
        <v>0</v>
      </c>
      <c r="AR245" s="40">
        <f t="shared" si="288"/>
        <v>0</v>
      </c>
      <c r="AS245" s="40">
        <f t="shared" si="288"/>
        <v>0</v>
      </c>
      <c r="AT245" s="41">
        <f t="shared" si="288"/>
        <v>0</v>
      </c>
      <c r="AU245" s="41">
        <f t="shared" si="288"/>
        <v>0</v>
      </c>
      <c r="AV245" s="42" t="e">
        <f t="shared" si="280"/>
        <v>#VALUE!</v>
      </c>
      <c r="AW245" s="42" t="e">
        <f t="shared" si="280"/>
        <v>#VALUE!</v>
      </c>
      <c r="AX245" s="43" t="e">
        <f t="shared" si="281"/>
        <v>#VALUE!</v>
      </c>
      <c r="AY245" s="43" t="e">
        <f t="shared" si="281"/>
        <v>#VALUE!</v>
      </c>
    </row>
    <row r="246" spans="5:51" x14ac:dyDescent="0.3">
      <c r="F246" s="3">
        <v>4</v>
      </c>
      <c r="G246" s="36">
        <f t="shared" ref="G246:X246" si="289">G174*G$163</f>
        <v>0</v>
      </c>
      <c r="H246" s="36">
        <f t="shared" si="289"/>
        <v>0.38652430771952029</v>
      </c>
      <c r="I246" s="36">
        <f t="shared" si="289"/>
        <v>0</v>
      </c>
      <c r="J246" s="36">
        <f t="shared" si="289"/>
        <v>0.43768466299918801</v>
      </c>
      <c r="K246" s="36">
        <f t="shared" si="289"/>
        <v>0</v>
      </c>
      <c r="L246" s="37" t="e">
        <f t="shared" si="289"/>
        <v>#VALUE!</v>
      </c>
      <c r="M246" s="38">
        <f t="shared" si="289"/>
        <v>0</v>
      </c>
      <c r="N246" s="39">
        <f t="shared" si="289"/>
        <v>0</v>
      </c>
      <c r="O246" s="39">
        <f t="shared" si="289"/>
        <v>0</v>
      </c>
      <c r="P246" s="40">
        <f t="shared" si="289"/>
        <v>0</v>
      </c>
      <c r="Q246" s="40">
        <f t="shared" si="289"/>
        <v>0</v>
      </c>
      <c r="R246" s="40">
        <f t="shared" si="289"/>
        <v>0</v>
      </c>
      <c r="S246" s="41">
        <f t="shared" si="289"/>
        <v>0</v>
      </c>
      <c r="T246" s="41">
        <f t="shared" si="289"/>
        <v>0</v>
      </c>
      <c r="U246" s="42" t="e">
        <f t="shared" si="278"/>
        <v>#VALUE!</v>
      </c>
      <c r="V246" s="42" t="e">
        <f t="shared" si="278"/>
        <v>#VALUE!</v>
      </c>
      <c r="W246" s="43" t="e">
        <f t="shared" si="289"/>
        <v>#VALUE!</v>
      </c>
      <c r="X246" s="43" t="e">
        <f t="shared" si="289"/>
        <v>#VALUE!</v>
      </c>
      <c r="AD246"/>
      <c r="AG246" s="3">
        <f t="shared" si="283"/>
        <v>4.8818343367423189</v>
      </c>
      <c r="AH246" s="36">
        <f t="shared" ref="AH246:AU246" si="290">AH174*AH$163</f>
        <v>0</v>
      </c>
      <c r="AI246" s="36">
        <f t="shared" si="290"/>
        <v>0.49135043806715367</v>
      </c>
      <c r="AJ246" s="36">
        <f t="shared" si="290"/>
        <v>0</v>
      </c>
      <c r="AK246" s="36">
        <f t="shared" si="290"/>
        <v>0.63720207344478264</v>
      </c>
      <c r="AL246" s="36">
        <f t="shared" si="290"/>
        <v>0</v>
      </c>
      <c r="AM246" s="37" t="e">
        <f t="shared" si="290"/>
        <v>#VALUE!</v>
      </c>
      <c r="AN246" s="38">
        <f t="shared" si="290"/>
        <v>0</v>
      </c>
      <c r="AO246" s="39">
        <f t="shared" si="290"/>
        <v>0</v>
      </c>
      <c r="AP246" s="39">
        <f t="shared" si="290"/>
        <v>0</v>
      </c>
      <c r="AQ246" s="40">
        <f t="shared" si="290"/>
        <v>0</v>
      </c>
      <c r="AR246" s="40">
        <f t="shared" si="290"/>
        <v>0</v>
      </c>
      <c r="AS246" s="40">
        <f t="shared" si="290"/>
        <v>0</v>
      </c>
      <c r="AT246" s="41">
        <f t="shared" si="290"/>
        <v>0</v>
      </c>
      <c r="AU246" s="41">
        <f t="shared" si="290"/>
        <v>0</v>
      </c>
      <c r="AV246" s="42" t="e">
        <f t="shared" si="280"/>
        <v>#VALUE!</v>
      </c>
      <c r="AW246" s="42" t="e">
        <f t="shared" si="280"/>
        <v>#VALUE!</v>
      </c>
      <c r="AX246" s="43" t="e">
        <f t="shared" si="281"/>
        <v>#VALUE!</v>
      </c>
      <c r="AY246" s="43" t="e">
        <f t="shared" si="281"/>
        <v>#VALUE!</v>
      </c>
    </row>
    <row r="247" spans="5:51" x14ac:dyDescent="0.3">
      <c r="F247" s="3">
        <v>5</v>
      </c>
      <c r="G247" s="36">
        <f t="shared" ref="G247:X247" si="291">G175*G$163</f>
        <v>0</v>
      </c>
      <c r="H247" s="36">
        <f t="shared" si="291"/>
        <v>0.50364058711579762</v>
      </c>
      <c r="I247" s="36">
        <f t="shared" si="291"/>
        <v>0</v>
      </c>
      <c r="J247" s="36">
        <f t="shared" si="291"/>
        <v>0.66042583510059616</v>
      </c>
      <c r="K247" s="36">
        <f t="shared" si="291"/>
        <v>0</v>
      </c>
      <c r="L247" s="37" t="e">
        <f t="shared" si="291"/>
        <v>#VALUE!</v>
      </c>
      <c r="M247" s="38">
        <f t="shared" si="291"/>
        <v>0</v>
      </c>
      <c r="N247" s="39">
        <f t="shared" si="291"/>
        <v>0</v>
      </c>
      <c r="O247" s="39">
        <f t="shared" si="291"/>
        <v>0</v>
      </c>
      <c r="P247" s="40">
        <f t="shared" si="291"/>
        <v>0</v>
      </c>
      <c r="Q247" s="40">
        <f t="shared" si="291"/>
        <v>0</v>
      </c>
      <c r="R247" s="40">
        <f t="shared" si="291"/>
        <v>0</v>
      </c>
      <c r="S247" s="41">
        <f t="shared" si="291"/>
        <v>0</v>
      </c>
      <c r="T247" s="41">
        <f t="shared" si="291"/>
        <v>0</v>
      </c>
      <c r="U247" s="42" t="e">
        <f t="shared" si="278"/>
        <v>#VALUE!</v>
      </c>
      <c r="V247" s="42" t="e">
        <f t="shared" si="278"/>
        <v>#VALUE!</v>
      </c>
      <c r="W247" s="43" t="e">
        <f t="shared" si="291"/>
        <v>#VALUE!</v>
      </c>
      <c r="X247" s="43" t="e">
        <f t="shared" si="291"/>
        <v>#VALUE!</v>
      </c>
      <c r="AD247"/>
      <c r="AG247" s="3">
        <f t="shared" si="283"/>
        <v>5.1341332570833993</v>
      </c>
      <c r="AH247" s="36">
        <f t="shared" ref="AH247:AU247" si="292">AH175*AH$163</f>
        <v>0</v>
      </c>
      <c r="AI247" s="36">
        <f t="shared" si="292"/>
        <v>0.51710667789049602</v>
      </c>
      <c r="AJ247" s="36">
        <f t="shared" si="292"/>
        <v>0</v>
      </c>
      <c r="AK247" s="36">
        <f t="shared" si="292"/>
        <v>0.68582638692551978</v>
      </c>
      <c r="AL247" s="36">
        <f t="shared" si="292"/>
        <v>0</v>
      </c>
      <c r="AM247" s="37" t="e">
        <f t="shared" si="292"/>
        <v>#VALUE!</v>
      </c>
      <c r="AN247" s="38">
        <f t="shared" si="292"/>
        <v>0</v>
      </c>
      <c r="AO247" s="39">
        <f t="shared" si="292"/>
        <v>0</v>
      </c>
      <c r="AP247" s="39">
        <f t="shared" si="292"/>
        <v>0</v>
      </c>
      <c r="AQ247" s="40">
        <f t="shared" si="292"/>
        <v>0</v>
      </c>
      <c r="AR247" s="40">
        <f t="shared" si="292"/>
        <v>0</v>
      </c>
      <c r="AS247" s="40">
        <f t="shared" si="292"/>
        <v>0</v>
      </c>
      <c r="AT247" s="41">
        <f t="shared" si="292"/>
        <v>0</v>
      </c>
      <c r="AU247" s="41">
        <f t="shared" si="292"/>
        <v>0</v>
      </c>
      <c r="AV247" s="42" t="e">
        <f t="shared" si="280"/>
        <v>#VALUE!</v>
      </c>
      <c r="AW247" s="42" t="e">
        <f t="shared" si="280"/>
        <v>#VALUE!</v>
      </c>
      <c r="AX247" s="43" t="e">
        <f t="shared" si="281"/>
        <v>#VALUE!</v>
      </c>
      <c r="AY247" s="43" t="e">
        <f t="shared" si="281"/>
        <v>#VALUE!</v>
      </c>
    </row>
    <row r="248" spans="5:51" x14ac:dyDescent="0.3">
      <c r="F248" s="3">
        <v>6</v>
      </c>
      <c r="G248" s="36">
        <f t="shared" ref="G248:X248" si="293">G176*G$163</f>
        <v>0</v>
      </c>
      <c r="H248" s="36">
        <f t="shared" si="293"/>
        <v>0.59231751080965334</v>
      </c>
      <c r="I248" s="36">
        <f t="shared" si="293"/>
        <v>0</v>
      </c>
      <c r="J248" s="36">
        <f t="shared" si="293"/>
        <v>0.8267251051987875</v>
      </c>
      <c r="K248" s="36">
        <f t="shared" si="293"/>
        <v>0</v>
      </c>
      <c r="L248" s="37" t="e">
        <f t="shared" si="293"/>
        <v>#VALUE!</v>
      </c>
      <c r="M248" s="38">
        <f t="shared" si="293"/>
        <v>0</v>
      </c>
      <c r="N248" s="39">
        <f t="shared" si="293"/>
        <v>0</v>
      </c>
      <c r="O248" s="39">
        <f t="shared" si="293"/>
        <v>0</v>
      </c>
      <c r="P248" s="40">
        <f t="shared" si="293"/>
        <v>0</v>
      </c>
      <c r="Q248" s="40">
        <f t="shared" si="293"/>
        <v>0</v>
      </c>
      <c r="R248" s="40">
        <f t="shared" si="293"/>
        <v>0</v>
      </c>
      <c r="S248" s="41">
        <f t="shared" si="293"/>
        <v>0</v>
      </c>
      <c r="T248" s="41">
        <f t="shared" si="293"/>
        <v>0</v>
      </c>
      <c r="U248" s="42" t="e">
        <f t="shared" si="278"/>
        <v>#VALUE!</v>
      </c>
      <c r="V248" s="42" t="e">
        <f t="shared" si="278"/>
        <v>#VALUE!</v>
      </c>
      <c r="W248" s="43" t="e">
        <f t="shared" si="293"/>
        <v>#VALUE!</v>
      </c>
      <c r="X248" s="43" t="e">
        <f t="shared" si="293"/>
        <v>#VALUE!</v>
      </c>
      <c r="AD248"/>
      <c r="AG248" s="3">
        <f t="shared" si="283"/>
        <v>5.3994712813379797</v>
      </c>
      <c r="AH248" s="36">
        <f t="shared" ref="AH248:AU248" si="294">AH176*AH$163</f>
        <v>0</v>
      </c>
      <c r="AI248" s="36">
        <f t="shared" si="294"/>
        <v>0.54226262457746643</v>
      </c>
      <c r="AJ248" s="36">
        <f t="shared" si="294"/>
        <v>0</v>
      </c>
      <c r="AK248" s="36">
        <f t="shared" si="294"/>
        <v>0.73314364063461679</v>
      </c>
      <c r="AL248" s="36">
        <f t="shared" si="294"/>
        <v>0</v>
      </c>
      <c r="AM248" s="37" t="e">
        <f t="shared" si="294"/>
        <v>#VALUE!</v>
      </c>
      <c r="AN248" s="38">
        <f t="shared" si="294"/>
        <v>0</v>
      </c>
      <c r="AO248" s="39">
        <f t="shared" si="294"/>
        <v>0</v>
      </c>
      <c r="AP248" s="39">
        <f t="shared" si="294"/>
        <v>0</v>
      </c>
      <c r="AQ248" s="40">
        <f t="shared" si="294"/>
        <v>0</v>
      </c>
      <c r="AR248" s="40">
        <f t="shared" si="294"/>
        <v>0</v>
      </c>
      <c r="AS248" s="40">
        <f t="shared" si="294"/>
        <v>0</v>
      </c>
      <c r="AT248" s="41">
        <f t="shared" si="294"/>
        <v>0</v>
      </c>
      <c r="AU248" s="41">
        <f t="shared" si="294"/>
        <v>0</v>
      </c>
      <c r="AV248" s="42" t="e">
        <f t="shared" si="280"/>
        <v>#VALUE!</v>
      </c>
      <c r="AW248" s="42" t="e">
        <f t="shared" si="280"/>
        <v>#VALUE!</v>
      </c>
      <c r="AX248" s="43" t="e">
        <f t="shared" si="281"/>
        <v>#VALUE!</v>
      </c>
      <c r="AY248" s="43" t="e">
        <f t="shared" si="281"/>
        <v>#VALUE!</v>
      </c>
    </row>
    <row r="249" spans="5:51" x14ac:dyDescent="0.3">
      <c r="F249" s="3">
        <v>7</v>
      </c>
      <c r="G249" s="36">
        <f t="shared" ref="G249:X249" si="295">G177*G$163</f>
        <v>0</v>
      </c>
      <c r="H249" s="36">
        <f t="shared" si="295"/>
        <v>0.65701565208619472</v>
      </c>
      <c r="I249" s="36">
        <f t="shared" si="295"/>
        <v>0</v>
      </c>
      <c r="J249" s="36">
        <f t="shared" si="295"/>
        <v>0.94633377243306382</v>
      </c>
      <c r="K249" s="36">
        <f t="shared" si="295"/>
        <v>0</v>
      </c>
      <c r="L249" s="37" t="e">
        <f t="shared" si="295"/>
        <v>#VALUE!</v>
      </c>
      <c r="M249" s="38">
        <f t="shared" si="295"/>
        <v>0</v>
      </c>
      <c r="N249" s="39">
        <f t="shared" si="295"/>
        <v>0</v>
      </c>
      <c r="O249" s="39">
        <f t="shared" si="295"/>
        <v>0</v>
      </c>
      <c r="P249" s="40">
        <f t="shared" si="295"/>
        <v>0</v>
      </c>
      <c r="Q249" s="40">
        <f t="shared" si="295"/>
        <v>0</v>
      </c>
      <c r="R249" s="40">
        <f t="shared" si="295"/>
        <v>0</v>
      </c>
      <c r="S249" s="41">
        <f t="shared" si="295"/>
        <v>0</v>
      </c>
      <c r="T249" s="41">
        <f t="shared" si="295"/>
        <v>0</v>
      </c>
      <c r="U249" s="42" t="e">
        <f t="shared" si="278"/>
        <v>#VALUE!</v>
      </c>
      <c r="V249" s="42" t="e">
        <f t="shared" si="278"/>
        <v>#VALUE!</v>
      </c>
      <c r="W249" s="43" t="e">
        <f t="shared" si="295"/>
        <v>#VALUE!</v>
      </c>
      <c r="X249" s="43" t="e">
        <f t="shared" si="295"/>
        <v>#VALUE!</v>
      </c>
      <c r="AD249"/>
      <c r="AG249" s="3">
        <f t="shared" si="283"/>
        <v>5.6785222856789632</v>
      </c>
      <c r="AH249" s="36">
        <f t="shared" ref="AH249:AU249" si="296">AH177*AH$163</f>
        <v>0</v>
      </c>
      <c r="AI249" s="36">
        <f t="shared" si="296"/>
        <v>0.56666977177387734</v>
      </c>
      <c r="AJ249" s="36">
        <f t="shared" si="296"/>
        <v>0</v>
      </c>
      <c r="AK249" s="36">
        <f t="shared" si="296"/>
        <v>0.77887488855437614</v>
      </c>
      <c r="AL249" s="36">
        <f t="shared" si="296"/>
        <v>0</v>
      </c>
      <c r="AM249" s="37" t="e">
        <f t="shared" si="296"/>
        <v>#VALUE!</v>
      </c>
      <c r="AN249" s="38">
        <f t="shared" si="296"/>
        <v>0</v>
      </c>
      <c r="AO249" s="39">
        <f t="shared" si="296"/>
        <v>0</v>
      </c>
      <c r="AP249" s="39">
        <f t="shared" si="296"/>
        <v>0</v>
      </c>
      <c r="AQ249" s="40">
        <f t="shared" si="296"/>
        <v>0</v>
      </c>
      <c r="AR249" s="40">
        <f t="shared" si="296"/>
        <v>0</v>
      </c>
      <c r="AS249" s="40">
        <f t="shared" si="296"/>
        <v>0</v>
      </c>
      <c r="AT249" s="41">
        <f t="shared" si="296"/>
        <v>0</v>
      </c>
      <c r="AU249" s="41">
        <f t="shared" si="296"/>
        <v>0</v>
      </c>
      <c r="AV249" s="42" t="e">
        <f t="shared" si="280"/>
        <v>#VALUE!</v>
      </c>
      <c r="AW249" s="42" t="e">
        <f t="shared" si="280"/>
        <v>#VALUE!</v>
      </c>
      <c r="AX249" s="43" t="e">
        <f t="shared" si="281"/>
        <v>#VALUE!</v>
      </c>
      <c r="AY249" s="43" t="e">
        <f t="shared" si="281"/>
        <v>#VALUE!</v>
      </c>
    </row>
    <row r="250" spans="5:51" x14ac:dyDescent="0.3">
      <c r="F250" s="3">
        <v>8</v>
      </c>
      <c r="G250" s="36">
        <f t="shared" ref="G250:X250" si="297">G178*G$163</f>
        <v>6.4583167215150061E-2</v>
      </c>
      <c r="H250" s="36">
        <f t="shared" si="297"/>
        <v>0.70291996540234036</v>
      </c>
      <c r="I250" s="36">
        <f t="shared" si="297"/>
        <v>0</v>
      </c>
      <c r="J250" s="36">
        <f t="shared" si="297"/>
        <v>1.0299901435962386</v>
      </c>
      <c r="K250" s="36">
        <f t="shared" si="297"/>
        <v>0</v>
      </c>
      <c r="L250" s="37" t="e">
        <f t="shared" si="297"/>
        <v>#VALUE!</v>
      </c>
      <c r="M250" s="38">
        <f t="shared" si="297"/>
        <v>0</v>
      </c>
      <c r="N250" s="39">
        <f t="shared" si="297"/>
        <v>0</v>
      </c>
      <c r="O250" s="39">
        <f t="shared" si="297"/>
        <v>0</v>
      </c>
      <c r="P250" s="40">
        <f t="shared" si="297"/>
        <v>0</v>
      </c>
      <c r="Q250" s="40">
        <f t="shared" si="297"/>
        <v>0</v>
      </c>
      <c r="R250" s="40">
        <f t="shared" si="297"/>
        <v>0</v>
      </c>
      <c r="S250" s="41">
        <f t="shared" si="297"/>
        <v>0</v>
      </c>
      <c r="T250" s="41">
        <f t="shared" si="297"/>
        <v>0</v>
      </c>
      <c r="U250" s="42" t="e">
        <f t="shared" si="278"/>
        <v>#VALUE!</v>
      </c>
      <c r="V250" s="42" t="e">
        <f t="shared" si="278"/>
        <v>#VALUE!</v>
      </c>
      <c r="W250" s="43" t="e">
        <f t="shared" si="297"/>
        <v>#VALUE!</v>
      </c>
      <c r="X250" s="43" t="e">
        <f t="shared" si="297"/>
        <v>#VALUE!</v>
      </c>
      <c r="AD250"/>
      <c r="AG250" s="3">
        <f t="shared" si="283"/>
        <v>5.9719949729896937</v>
      </c>
      <c r="AH250" s="36">
        <f t="shared" ref="AH250:AU250" si="298">AH178*AH$163</f>
        <v>0</v>
      </c>
      <c r="AI250" s="36">
        <f t="shared" si="298"/>
        <v>0.59018445639350792</v>
      </c>
      <c r="AJ250" s="36">
        <f t="shared" si="298"/>
        <v>0</v>
      </c>
      <c r="AK250" s="36">
        <f t="shared" si="298"/>
        <v>0.82275404911814209</v>
      </c>
      <c r="AL250" s="36">
        <f t="shared" si="298"/>
        <v>0</v>
      </c>
      <c r="AM250" s="37" t="e">
        <f t="shared" si="298"/>
        <v>#VALUE!</v>
      </c>
      <c r="AN250" s="38">
        <f t="shared" si="298"/>
        <v>0</v>
      </c>
      <c r="AO250" s="39">
        <f t="shared" si="298"/>
        <v>0</v>
      </c>
      <c r="AP250" s="39">
        <f t="shared" si="298"/>
        <v>0</v>
      </c>
      <c r="AQ250" s="40">
        <f t="shared" si="298"/>
        <v>0</v>
      </c>
      <c r="AR250" s="40">
        <f t="shared" si="298"/>
        <v>0</v>
      </c>
      <c r="AS250" s="40">
        <f t="shared" si="298"/>
        <v>0</v>
      </c>
      <c r="AT250" s="41">
        <f t="shared" si="298"/>
        <v>0</v>
      </c>
      <c r="AU250" s="41">
        <f t="shared" si="298"/>
        <v>0</v>
      </c>
      <c r="AV250" s="42" t="e">
        <f t="shared" si="280"/>
        <v>#VALUE!</v>
      </c>
      <c r="AW250" s="42" t="e">
        <f t="shared" si="280"/>
        <v>#VALUE!</v>
      </c>
      <c r="AX250" s="43" t="e">
        <f t="shared" si="281"/>
        <v>#VALUE!</v>
      </c>
      <c r="AY250" s="43" t="e">
        <f t="shared" si="281"/>
        <v>#VALUE!</v>
      </c>
    </row>
    <row r="251" spans="5:51" x14ac:dyDescent="0.3">
      <c r="F251" s="3">
        <v>9</v>
      </c>
      <c r="G251" s="36">
        <f t="shared" ref="G251:X251" si="299">G179*G$163</f>
        <v>0.17321782503734923</v>
      </c>
      <c r="H251" s="36">
        <f t="shared" si="299"/>
        <v>0.73479887760327367</v>
      </c>
      <c r="I251" s="36">
        <f t="shared" si="299"/>
        <v>0</v>
      </c>
      <c r="J251" s="36">
        <f t="shared" si="299"/>
        <v>1.0872665094251357</v>
      </c>
      <c r="K251" s="36">
        <f t="shared" si="299"/>
        <v>0</v>
      </c>
      <c r="L251" s="37" t="e">
        <f t="shared" si="299"/>
        <v>#VALUE!</v>
      </c>
      <c r="M251" s="38">
        <f t="shared" si="299"/>
        <v>0</v>
      </c>
      <c r="N251" s="39">
        <f t="shared" si="299"/>
        <v>0</v>
      </c>
      <c r="O251" s="39">
        <f t="shared" si="299"/>
        <v>0</v>
      </c>
      <c r="P251" s="40">
        <f t="shared" si="299"/>
        <v>0</v>
      </c>
      <c r="Q251" s="40">
        <f t="shared" si="299"/>
        <v>0</v>
      </c>
      <c r="R251" s="40">
        <f t="shared" si="299"/>
        <v>0</v>
      </c>
      <c r="S251" s="41">
        <f t="shared" si="299"/>
        <v>0</v>
      </c>
      <c r="T251" s="41">
        <f t="shared" si="299"/>
        <v>0</v>
      </c>
      <c r="U251" s="42" t="e">
        <f t="shared" si="278"/>
        <v>#VALUE!</v>
      </c>
      <c r="V251" s="42" t="e">
        <f t="shared" si="278"/>
        <v>#VALUE!</v>
      </c>
      <c r="W251" s="43" t="e">
        <f t="shared" si="299"/>
        <v>#VALUE!</v>
      </c>
      <c r="X251" s="43" t="e">
        <f t="shared" si="299"/>
        <v>#VALUE!</v>
      </c>
      <c r="AD251"/>
      <c r="AG251" s="3">
        <f t="shared" si="283"/>
        <v>6.2806346727491738</v>
      </c>
      <c r="AH251" s="36">
        <f t="shared" ref="AH251:AU251" si="300">AH179*AH$163</f>
        <v>0</v>
      </c>
      <c r="AI251" s="36">
        <f t="shared" si="300"/>
        <v>0.61267123108808574</v>
      </c>
      <c r="AJ251" s="36">
        <f t="shared" si="300"/>
        <v>0</v>
      </c>
      <c r="AK251" s="36">
        <f t="shared" si="300"/>
        <v>0.86453440633004741</v>
      </c>
      <c r="AL251" s="36">
        <f t="shared" si="300"/>
        <v>0</v>
      </c>
      <c r="AM251" s="37" t="e">
        <f t="shared" si="300"/>
        <v>#VALUE!</v>
      </c>
      <c r="AN251" s="38">
        <f t="shared" si="300"/>
        <v>0</v>
      </c>
      <c r="AO251" s="39">
        <f t="shared" si="300"/>
        <v>0</v>
      </c>
      <c r="AP251" s="39">
        <f t="shared" si="300"/>
        <v>0</v>
      </c>
      <c r="AQ251" s="40">
        <f t="shared" si="300"/>
        <v>0</v>
      </c>
      <c r="AR251" s="40">
        <f t="shared" si="300"/>
        <v>0</v>
      </c>
      <c r="AS251" s="40">
        <f t="shared" si="300"/>
        <v>0</v>
      </c>
      <c r="AT251" s="41">
        <f t="shared" si="300"/>
        <v>0</v>
      </c>
      <c r="AU251" s="41">
        <f t="shared" si="300"/>
        <v>0</v>
      </c>
      <c r="AV251" s="42" t="e">
        <f t="shared" si="280"/>
        <v>#VALUE!</v>
      </c>
      <c r="AW251" s="42" t="e">
        <f t="shared" si="280"/>
        <v>#VALUE!</v>
      </c>
      <c r="AX251" s="43" t="e">
        <f t="shared" si="281"/>
        <v>#VALUE!</v>
      </c>
      <c r="AY251" s="43" t="e">
        <f t="shared" si="281"/>
        <v>#VALUE!</v>
      </c>
    </row>
    <row r="252" spans="5:51" x14ac:dyDescent="0.3">
      <c r="F252" s="3">
        <v>10</v>
      </c>
      <c r="G252" s="36">
        <f t="shared" ref="G252:X252" si="301">G180*G$163</f>
        <v>0.28495650126880256</v>
      </c>
      <c r="H252" s="36">
        <f t="shared" si="301"/>
        <v>0.7565726756117882</v>
      </c>
      <c r="I252" s="36">
        <f t="shared" si="301"/>
        <v>0</v>
      </c>
      <c r="J252" s="36">
        <f t="shared" si="301"/>
        <v>1.1258443118314028</v>
      </c>
      <c r="K252" s="36">
        <f t="shared" si="301"/>
        <v>0</v>
      </c>
      <c r="L252" s="37" t="e">
        <f t="shared" si="301"/>
        <v>#VALUE!</v>
      </c>
      <c r="M252" s="38">
        <f t="shared" si="301"/>
        <v>0</v>
      </c>
      <c r="N252" s="39">
        <f t="shared" si="301"/>
        <v>0</v>
      </c>
      <c r="O252" s="39">
        <f t="shared" si="301"/>
        <v>0</v>
      </c>
      <c r="P252" s="40">
        <f t="shared" si="301"/>
        <v>0</v>
      </c>
      <c r="Q252" s="40">
        <f t="shared" si="301"/>
        <v>0</v>
      </c>
      <c r="R252" s="40">
        <f t="shared" si="301"/>
        <v>0</v>
      </c>
      <c r="S252" s="41">
        <f t="shared" si="301"/>
        <v>0</v>
      </c>
      <c r="T252" s="41">
        <f t="shared" si="301"/>
        <v>0</v>
      </c>
      <c r="U252" s="42" t="e">
        <f t="shared" si="278"/>
        <v>#VALUE!</v>
      </c>
      <c r="V252" s="42" t="e">
        <f t="shared" si="278"/>
        <v>#VALUE!</v>
      </c>
      <c r="W252" s="43" t="e">
        <f t="shared" si="301"/>
        <v>#VALUE!</v>
      </c>
      <c r="X252" s="43" t="e">
        <f t="shared" si="301"/>
        <v>#VALUE!</v>
      </c>
      <c r="AD252"/>
      <c r="AG252" s="3">
        <f t="shared" si="283"/>
        <v>6.6052252339374462</v>
      </c>
      <c r="AH252" s="36">
        <f t="shared" ref="AH252:AU252" si="302">AH180*AH$163</f>
        <v>0</v>
      </c>
      <c r="AI252" s="36">
        <f t="shared" si="302"/>
        <v>0.63400627997067815</v>
      </c>
      <c r="AJ252" s="36">
        <f t="shared" si="302"/>
        <v>0</v>
      </c>
      <c r="AK252" s="36">
        <f t="shared" si="302"/>
        <v>0.90399504309469758</v>
      </c>
      <c r="AL252" s="36">
        <f t="shared" si="302"/>
        <v>0</v>
      </c>
      <c r="AM252" s="37" t="e">
        <f t="shared" si="302"/>
        <v>#VALUE!</v>
      </c>
      <c r="AN252" s="38">
        <f t="shared" si="302"/>
        <v>0</v>
      </c>
      <c r="AO252" s="39">
        <f t="shared" si="302"/>
        <v>0</v>
      </c>
      <c r="AP252" s="39">
        <f t="shared" si="302"/>
        <v>0</v>
      </c>
      <c r="AQ252" s="40">
        <f t="shared" si="302"/>
        <v>0</v>
      </c>
      <c r="AR252" s="40">
        <f t="shared" si="302"/>
        <v>0</v>
      </c>
      <c r="AS252" s="40">
        <f t="shared" si="302"/>
        <v>0</v>
      </c>
      <c r="AT252" s="41">
        <f t="shared" si="302"/>
        <v>0</v>
      </c>
      <c r="AU252" s="41">
        <f t="shared" si="302"/>
        <v>0</v>
      </c>
      <c r="AV252" s="42" t="e">
        <f t="shared" si="280"/>
        <v>#VALUE!</v>
      </c>
      <c r="AW252" s="42" t="e">
        <f t="shared" si="280"/>
        <v>#VALUE!</v>
      </c>
      <c r="AX252" s="43" t="e">
        <f t="shared" si="281"/>
        <v>#VALUE!</v>
      </c>
      <c r="AY252" s="43" t="e">
        <f t="shared" si="281"/>
        <v>#VALUE!</v>
      </c>
    </row>
    <row r="253" spans="5:51" x14ac:dyDescent="0.3">
      <c r="F253" s="3">
        <v>11</v>
      </c>
      <c r="G253" s="36">
        <f t="shared" ref="G253:X253" si="303">G181*G$163</f>
        <v>0.39098965655509532</v>
      </c>
      <c r="H253" s="36">
        <f t="shared" si="303"/>
        <v>0.77125413472471505</v>
      </c>
      <c r="I253" s="36">
        <f t="shared" si="303"/>
        <v>0.13479264703884047</v>
      </c>
      <c r="J253" s="36">
        <f t="shared" si="303"/>
        <v>1.1515039478566707</v>
      </c>
      <c r="K253" s="36">
        <f t="shared" si="303"/>
        <v>0</v>
      </c>
      <c r="L253" s="37" t="e">
        <f t="shared" si="303"/>
        <v>#VALUE!</v>
      </c>
      <c r="M253" s="38">
        <f t="shared" si="303"/>
        <v>0</v>
      </c>
      <c r="N253" s="39">
        <f t="shared" si="303"/>
        <v>0</v>
      </c>
      <c r="O253" s="39">
        <f t="shared" si="303"/>
        <v>0</v>
      </c>
      <c r="P253" s="40">
        <f t="shared" si="303"/>
        <v>0</v>
      </c>
      <c r="Q253" s="40">
        <f t="shared" si="303"/>
        <v>0</v>
      </c>
      <c r="R253" s="40">
        <f t="shared" si="303"/>
        <v>0</v>
      </c>
      <c r="S253" s="41">
        <f t="shared" si="303"/>
        <v>0</v>
      </c>
      <c r="T253" s="41">
        <f t="shared" si="303"/>
        <v>0</v>
      </c>
      <c r="U253" s="42" t="e">
        <f t="shared" si="278"/>
        <v>#VALUE!</v>
      </c>
      <c r="V253" s="42" t="e">
        <f t="shared" si="278"/>
        <v>#VALUE!</v>
      </c>
      <c r="W253" s="43" t="e">
        <f t="shared" si="303"/>
        <v>#VALUE!</v>
      </c>
      <c r="X253" s="43" t="e">
        <f t="shared" si="303"/>
        <v>#VALUE!</v>
      </c>
      <c r="AD253"/>
      <c r="AG253" s="3">
        <f t="shared" si="283"/>
        <v>6.9465910157685737</v>
      </c>
      <c r="AH253" s="36">
        <f t="shared" ref="AH253:AU253" si="304">AH181*AH$163</f>
        <v>0</v>
      </c>
      <c r="AI253" s="36">
        <f t="shared" si="304"/>
        <v>0.65408073599673988</v>
      </c>
      <c r="AJ253" s="36">
        <f t="shared" si="304"/>
        <v>0</v>
      </c>
      <c r="AK253" s="36">
        <f t="shared" si="304"/>
        <v>0.94094691943396813</v>
      </c>
      <c r="AL253" s="36">
        <f t="shared" si="304"/>
        <v>0</v>
      </c>
      <c r="AM253" s="37" t="e">
        <f t="shared" si="304"/>
        <v>#VALUE!</v>
      </c>
      <c r="AN253" s="38">
        <f t="shared" si="304"/>
        <v>0</v>
      </c>
      <c r="AO253" s="39">
        <f t="shared" si="304"/>
        <v>0</v>
      </c>
      <c r="AP253" s="39">
        <f t="shared" si="304"/>
        <v>0</v>
      </c>
      <c r="AQ253" s="40">
        <f t="shared" si="304"/>
        <v>0</v>
      </c>
      <c r="AR253" s="40">
        <f t="shared" si="304"/>
        <v>0</v>
      </c>
      <c r="AS253" s="40">
        <f t="shared" si="304"/>
        <v>0</v>
      </c>
      <c r="AT253" s="41">
        <f t="shared" si="304"/>
        <v>0</v>
      </c>
      <c r="AU253" s="41">
        <f t="shared" si="304"/>
        <v>0</v>
      </c>
      <c r="AV253" s="42" t="e">
        <f t="shared" si="280"/>
        <v>#VALUE!</v>
      </c>
      <c r="AW253" s="42" t="e">
        <f t="shared" si="280"/>
        <v>#VALUE!</v>
      </c>
      <c r="AX253" s="43" t="e">
        <f t="shared" si="281"/>
        <v>#VALUE!</v>
      </c>
      <c r="AY253" s="43" t="e">
        <f t="shared" si="281"/>
        <v>#VALUE!</v>
      </c>
    </row>
    <row r="254" spans="5:51" x14ac:dyDescent="0.3">
      <c r="F254" s="3">
        <v>12</v>
      </c>
      <c r="G254" s="36">
        <f t="shared" ref="G254:X254" si="305">G182*G$163</f>
        <v>0.48446903816696829</v>
      </c>
      <c r="H254" s="36">
        <f t="shared" si="305"/>
        <v>0.78105593352198976</v>
      </c>
      <c r="I254" s="36">
        <f t="shared" si="305"/>
        <v>0.42157493198953577</v>
      </c>
      <c r="J254" s="36">
        <f t="shared" si="305"/>
        <v>1.1684100901205881</v>
      </c>
      <c r="K254" s="36">
        <f t="shared" si="305"/>
        <v>0</v>
      </c>
      <c r="L254" s="37" t="e">
        <f t="shared" si="305"/>
        <v>#VALUE!</v>
      </c>
      <c r="M254" s="38">
        <f t="shared" si="305"/>
        <v>0</v>
      </c>
      <c r="N254" s="39">
        <f t="shared" si="305"/>
        <v>0</v>
      </c>
      <c r="O254" s="39">
        <f t="shared" si="305"/>
        <v>0</v>
      </c>
      <c r="P254" s="40">
        <f t="shared" si="305"/>
        <v>0</v>
      </c>
      <c r="Q254" s="40">
        <f t="shared" si="305"/>
        <v>0</v>
      </c>
      <c r="R254" s="40">
        <f t="shared" si="305"/>
        <v>0</v>
      </c>
      <c r="S254" s="41">
        <f t="shared" si="305"/>
        <v>0</v>
      </c>
      <c r="T254" s="41">
        <f t="shared" si="305"/>
        <v>0</v>
      </c>
      <c r="U254" s="42" t="e">
        <f t="shared" si="278"/>
        <v>#VALUE!</v>
      </c>
      <c r="V254" s="42" t="e">
        <f t="shared" si="278"/>
        <v>#VALUE!</v>
      </c>
      <c r="W254" s="43" t="e">
        <f t="shared" si="305"/>
        <v>#VALUE!</v>
      </c>
      <c r="X254" s="43" t="e">
        <f t="shared" si="305"/>
        <v>#VALUE!</v>
      </c>
      <c r="AD254"/>
      <c r="AG254" s="3">
        <f t="shared" si="283"/>
        <v>7.3055989813069928</v>
      </c>
      <c r="AH254" s="36">
        <f t="shared" ref="AH254:AU254" si="306">AH182*AH$163</f>
        <v>0</v>
      </c>
      <c r="AI254" s="36">
        <f t="shared" si="306"/>
        <v>0.67280374326079095</v>
      </c>
      <c r="AJ254" s="36">
        <f t="shared" si="306"/>
        <v>0</v>
      </c>
      <c r="AK254" s="36">
        <f t="shared" si="306"/>
        <v>0.97523828819881975</v>
      </c>
      <c r="AL254" s="36">
        <f t="shared" si="306"/>
        <v>0</v>
      </c>
      <c r="AM254" s="37" t="e">
        <f t="shared" si="306"/>
        <v>#VALUE!</v>
      </c>
      <c r="AN254" s="38">
        <f t="shared" si="306"/>
        <v>0</v>
      </c>
      <c r="AO254" s="39">
        <f t="shared" si="306"/>
        <v>0</v>
      </c>
      <c r="AP254" s="39">
        <f t="shared" si="306"/>
        <v>0</v>
      </c>
      <c r="AQ254" s="40">
        <f t="shared" si="306"/>
        <v>0</v>
      </c>
      <c r="AR254" s="40">
        <f t="shared" si="306"/>
        <v>0</v>
      </c>
      <c r="AS254" s="40">
        <f t="shared" si="306"/>
        <v>0</v>
      </c>
      <c r="AT254" s="41">
        <f t="shared" si="306"/>
        <v>0</v>
      </c>
      <c r="AU254" s="41">
        <f t="shared" si="306"/>
        <v>0</v>
      </c>
      <c r="AV254" s="42" t="e">
        <f t="shared" si="280"/>
        <v>#VALUE!</v>
      </c>
      <c r="AW254" s="42" t="e">
        <f t="shared" si="280"/>
        <v>#VALUE!</v>
      </c>
      <c r="AX254" s="43" t="e">
        <f t="shared" si="281"/>
        <v>#VALUE!</v>
      </c>
      <c r="AY254" s="43" t="e">
        <f t="shared" si="281"/>
        <v>#VALUE!</v>
      </c>
    </row>
    <row r="255" spans="5:51" x14ac:dyDescent="0.3">
      <c r="F255" s="3">
        <v>13</v>
      </c>
      <c r="G255" s="36">
        <f t="shared" ref="G255:X255" si="307">G183*G$163</f>
        <v>0.56152473517612178</v>
      </c>
      <c r="H255" s="36">
        <f t="shared" si="307"/>
        <v>0.7875512880386526</v>
      </c>
      <c r="I255" s="36">
        <f t="shared" si="307"/>
        <v>0.64194364050040342</v>
      </c>
      <c r="J255" s="36">
        <f t="shared" si="307"/>
        <v>1.1794713421881169</v>
      </c>
      <c r="K255" s="36">
        <f t="shared" si="307"/>
        <v>0</v>
      </c>
      <c r="L255" s="37" t="e">
        <f t="shared" si="307"/>
        <v>#VALUE!</v>
      </c>
      <c r="M255" s="38">
        <f t="shared" si="307"/>
        <v>0</v>
      </c>
      <c r="N255" s="39">
        <f t="shared" si="307"/>
        <v>0</v>
      </c>
      <c r="O255" s="39">
        <f t="shared" si="307"/>
        <v>0</v>
      </c>
      <c r="P255" s="40">
        <f t="shared" si="307"/>
        <v>0</v>
      </c>
      <c r="Q255" s="40">
        <f t="shared" si="307"/>
        <v>0</v>
      </c>
      <c r="R255" s="40">
        <f t="shared" si="307"/>
        <v>0</v>
      </c>
      <c r="S255" s="41">
        <f t="shared" si="307"/>
        <v>0</v>
      </c>
      <c r="T255" s="41">
        <f t="shared" si="307"/>
        <v>0</v>
      </c>
      <c r="U255" s="42" t="e">
        <f t="shared" si="278"/>
        <v>#VALUE!</v>
      </c>
      <c r="V255" s="42" t="e">
        <f t="shared" si="278"/>
        <v>#VALUE!</v>
      </c>
      <c r="W255" s="43" t="e">
        <f t="shared" si="307"/>
        <v>#VALUE!</v>
      </c>
      <c r="X255" s="43" t="e">
        <f t="shared" si="307"/>
        <v>#VALUE!</v>
      </c>
      <c r="AD255"/>
      <c r="AG255" s="3">
        <f t="shared" si="283"/>
        <v>7.683160899284454</v>
      </c>
      <c r="AH255" s="36">
        <f t="shared" ref="AH255:AU255" si="308">AH183*AH$163</f>
        <v>3.2281815202614444E-2</v>
      </c>
      <c r="AI255" s="36">
        <f t="shared" si="308"/>
        <v>0.69010510076747666</v>
      </c>
      <c r="AJ255" s="36">
        <f t="shared" si="308"/>
        <v>0</v>
      </c>
      <c r="AK255" s="36">
        <f t="shared" si="308"/>
        <v>1.006759139432811</v>
      </c>
      <c r="AL255" s="36">
        <f t="shared" si="308"/>
        <v>0</v>
      </c>
      <c r="AM255" s="37" t="e">
        <f t="shared" si="308"/>
        <v>#VALUE!</v>
      </c>
      <c r="AN255" s="38">
        <f t="shared" si="308"/>
        <v>0</v>
      </c>
      <c r="AO255" s="39">
        <f t="shared" si="308"/>
        <v>0</v>
      </c>
      <c r="AP255" s="39">
        <f t="shared" si="308"/>
        <v>0</v>
      </c>
      <c r="AQ255" s="40">
        <f t="shared" si="308"/>
        <v>0</v>
      </c>
      <c r="AR255" s="40">
        <f t="shared" si="308"/>
        <v>0</v>
      </c>
      <c r="AS255" s="40">
        <f t="shared" si="308"/>
        <v>0</v>
      </c>
      <c r="AT255" s="41">
        <f t="shared" si="308"/>
        <v>0</v>
      </c>
      <c r="AU255" s="41">
        <f t="shared" si="308"/>
        <v>0</v>
      </c>
      <c r="AV255" s="42" t="e">
        <f t="shared" si="280"/>
        <v>#VALUE!</v>
      </c>
      <c r="AW255" s="42" t="e">
        <f t="shared" si="280"/>
        <v>#VALUE!</v>
      </c>
      <c r="AX255" s="43" t="e">
        <f t="shared" si="281"/>
        <v>#VALUE!</v>
      </c>
      <c r="AY255" s="43" t="e">
        <f t="shared" si="281"/>
        <v>#VALUE!</v>
      </c>
    </row>
    <row r="256" spans="5:51" x14ac:dyDescent="0.3">
      <c r="F256" s="3">
        <v>14</v>
      </c>
      <c r="G256" s="36">
        <f t="shared" ref="G256:X256" si="309">G184*G$163</f>
        <v>0.62128084882102974</v>
      </c>
      <c r="H256" s="36">
        <f t="shared" si="309"/>
        <v>0.79183222749108584</v>
      </c>
      <c r="I256" s="36">
        <f t="shared" si="309"/>
        <v>0.80469926261724412</v>
      </c>
      <c r="J256" s="36">
        <f t="shared" si="309"/>
        <v>1.1866729326819974</v>
      </c>
      <c r="K256" s="36">
        <f t="shared" si="309"/>
        <v>0</v>
      </c>
      <c r="L256" s="37" t="e">
        <f t="shared" si="309"/>
        <v>#VALUE!</v>
      </c>
      <c r="M256" s="38">
        <f t="shared" si="309"/>
        <v>0</v>
      </c>
      <c r="N256" s="39">
        <f t="shared" si="309"/>
        <v>0</v>
      </c>
      <c r="O256" s="39">
        <f t="shared" si="309"/>
        <v>0</v>
      </c>
      <c r="P256" s="40">
        <f t="shared" si="309"/>
        <v>0</v>
      </c>
      <c r="Q256" s="40">
        <f t="shared" si="309"/>
        <v>0</v>
      </c>
      <c r="R256" s="40">
        <f t="shared" si="309"/>
        <v>0</v>
      </c>
      <c r="S256" s="41">
        <f t="shared" si="309"/>
        <v>0</v>
      </c>
      <c r="T256" s="41">
        <f t="shared" si="309"/>
        <v>0</v>
      </c>
      <c r="U256" s="42" t="e">
        <f t="shared" si="278"/>
        <v>#VALUE!</v>
      </c>
      <c r="V256" s="42" t="e">
        <f t="shared" si="278"/>
        <v>#VALUE!</v>
      </c>
      <c r="W256" s="43" t="e">
        <f t="shared" si="309"/>
        <v>#VALUE!</v>
      </c>
      <c r="X256" s="43" t="e">
        <f t="shared" si="309"/>
        <v>#VALUE!</v>
      </c>
      <c r="AD256"/>
      <c r="AG256" s="3">
        <f t="shared" si="283"/>
        <v>8.0802356597094089</v>
      </c>
      <c r="AH256" s="36">
        <f t="shared" ref="AH256:AU256" si="310">AH184*AH$163</f>
        <v>7.2967326965718671E-2</v>
      </c>
      <c r="AI256" s="36">
        <f t="shared" si="310"/>
        <v>0.70593732826639444</v>
      </c>
      <c r="AJ256" s="36">
        <f t="shared" si="310"/>
        <v>0</v>
      </c>
      <c r="AK256" s="36">
        <f t="shared" si="310"/>
        <v>1.0354443854543756</v>
      </c>
      <c r="AL256" s="36">
        <f t="shared" si="310"/>
        <v>0</v>
      </c>
      <c r="AM256" s="37" t="e">
        <f t="shared" si="310"/>
        <v>#VALUE!</v>
      </c>
      <c r="AN256" s="38">
        <f t="shared" si="310"/>
        <v>0</v>
      </c>
      <c r="AO256" s="39">
        <f t="shared" si="310"/>
        <v>0</v>
      </c>
      <c r="AP256" s="39">
        <f t="shared" si="310"/>
        <v>0</v>
      </c>
      <c r="AQ256" s="40">
        <f t="shared" si="310"/>
        <v>0</v>
      </c>
      <c r="AR256" s="40">
        <f t="shared" si="310"/>
        <v>0</v>
      </c>
      <c r="AS256" s="40">
        <f t="shared" si="310"/>
        <v>0</v>
      </c>
      <c r="AT256" s="41">
        <f t="shared" si="310"/>
        <v>0</v>
      </c>
      <c r="AU256" s="41">
        <f t="shared" si="310"/>
        <v>0</v>
      </c>
      <c r="AV256" s="42" t="e">
        <f t="shared" si="280"/>
        <v>#VALUE!</v>
      </c>
      <c r="AW256" s="42" t="e">
        <f t="shared" si="280"/>
        <v>#VALUE!</v>
      </c>
      <c r="AX256" s="43" t="e">
        <f t="shared" si="281"/>
        <v>#VALUE!</v>
      </c>
      <c r="AY256" s="43" t="e">
        <f t="shared" si="281"/>
        <v>#VALUE!</v>
      </c>
    </row>
    <row r="257" spans="6:51" x14ac:dyDescent="0.3">
      <c r="F257" s="3">
        <v>15</v>
      </c>
      <c r="G257" s="36">
        <f t="shared" ref="G257:X257" si="311">G185*G$163</f>
        <v>0.66514202436836956</v>
      </c>
      <c r="H257" s="36">
        <f t="shared" si="311"/>
        <v>0.79464317353747638</v>
      </c>
      <c r="I257" s="36">
        <f t="shared" si="311"/>
        <v>0.92073198429720271</v>
      </c>
      <c r="J257" s="36">
        <f t="shared" si="311"/>
        <v>1.1913467337526971</v>
      </c>
      <c r="K257" s="36">
        <f t="shared" si="311"/>
        <v>0</v>
      </c>
      <c r="L257" s="37" t="e">
        <f t="shared" si="311"/>
        <v>#VALUE!</v>
      </c>
      <c r="M257" s="38">
        <f t="shared" si="311"/>
        <v>0</v>
      </c>
      <c r="N257" s="39">
        <f t="shared" si="311"/>
        <v>0</v>
      </c>
      <c r="O257" s="39">
        <f t="shared" si="311"/>
        <v>0</v>
      </c>
      <c r="P257" s="40">
        <f t="shared" si="311"/>
        <v>0</v>
      </c>
      <c r="Q257" s="40">
        <f t="shared" si="311"/>
        <v>0</v>
      </c>
      <c r="R257" s="40">
        <f t="shared" si="311"/>
        <v>0</v>
      </c>
      <c r="S257" s="41">
        <f t="shared" si="311"/>
        <v>0</v>
      </c>
      <c r="T257" s="41">
        <f t="shared" si="311"/>
        <v>0</v>
      </c>
      <c r="U257" s="42" t="e">
        <f t="shared" si="278"/>
        <v>#VALUE!</v>
      </c>
      <c r="V257" s="42" t="e">
        <f t="shared" si="278"/>
        <v>#VALUE!</v>
      </c>
      <c r="W257" s="43" t="e">
        <f t="shared" si="311"/>
        <v>#VALUE!</v>
      </c>
      <c r="X257" s="43" t="e">
        <f t="shared" si="311"/>
        <v>#VALUE!</v>
      </c>
      <c r="AD257"/>
      <c r="AG257" s="3">
        <f t="shared" si="283"/>
        <v>8.4978317091498283</v>
      </c>
      <c r="AH257" s="36">
        <f t="shared" ref="AH257:AU257" si="312">AH185*AH$163</f>
        <v>0.11769650479923055</v>
      </c>
      <c r="AI257" s="36">
        <f t="shared" si="312"/>
        <v>0.72027701118070153</v>
      </c>
      <c r="AJ257" s="36">
        <f t="shared" si="312"/>
        <v>0</v>
      </c>
      <c r="AK257" s="36">
        <f t="shared" si="312"/>
        <v>1.0612755441993678</v>
      </c>
      <c r="AL257" s="36">
        <f t="shared" si="312"/>
        <v>0</v>
      </c>
      <c r="AM257" s="37" t="e">
        <f t="shared" si="312"/>
        <v>#VALUE!</v>
      </c>
      <c r="AN257" s="38">
        <f t="shared" si="312"/>
        <v>0</v>
      </c>
      <c r="AO257" s="39">
        <f t="shared" si="312"/>
        <v>0</v>
      </c>
      <c r="AP257" s="39">
        <f t="shared" si="312"/>
        <v>0</v>
      </c>
      <c r="AQ257" s="40">
        <f t="shared" si="312"/>
        <v>0</v>
      </c>
      <c r="AR257" s="40">
        <f t="shared" si="312"/>
        <v>0</v>
      </c>
      <c r="AS257" s="40">
        <f t="shared" si="312"/>
        <v>0</v>
      </c>
      <c r="AT257" s="41">
        <f t="shared" si="312"/>
        <v>0</v>
      </c>
      <c r="AU257" s="41">
        <f t="shared" si="312"/>
        <v>0</v>
      </c>
      <c r="AV257" s="42" t="e">
        <f t="shared" si="280"/>
        <v>#VALUE!</v>
      </c>
      <c r="AW257" s="42" t="e">
        <f t="shared" si="280"/>
        <v>#VALUE!</v>
      </c>
      <c r="AX257" s="43" t="e">
        <f t="shared" si="281"/>
        <v>#VALUE!</v>
      </c>
      <c r="AY257" s="43" t="e">
        <f t="shared" si="281"/>
        <v>#VALUE!</v>
      </c>
    </row>
    <row r="258" spans="6:51" x14ac:dyDescent="0.3">
      <c r="F258" s="3">
        <v>16</v>
      </c>
      <c r="G258" s="36">
        <f t="shared" ref="G258:X258" si="313">G186*G$163</f>
        <v>0.69579716600935682</v>
      </c>
      <c r="H258" s="36">
        <f t="shared" si="313"/>
        <v>0.79648466183224875</v>
      </c>
      <c r="I258" s="36">
        <f t="shared" si="313"/>
        <v>1.0009039375990738</v>
      </c>
      <c r="J258" s="36">
        <f t="shared" si="313"/>
        <v>1.1943748103747034</v>
      </c>
      <c r="K258" s="36">
        <f t="shared" si="313"/>
        <v>0</v>
      </c>
      <c r="L258" s="37" t="e">
        <f t="shared" si="313"/>
        <v>#VALUE!</v>
      </c>
      <c r="M258" s="38">
        <f t="shared" si="313"/>
        <v>2.9338955389801691E-2</v>
      </c>
      <c r="N258" s="39">
        <f t="shared" si="313"/>
        <v>0</v>
      </c>
      <c r="O258" s="39">
        <f t="shared" si="313"/>
        <v>0</v>
      </c>
      <c r="P258" s="40">
        <f t="shared" si="313"/>
        <v>0</v>
      </c>
      <c r="Q258" s="40">
        <f t="shared" si="313"/>
        <v>0</v>
      </c>
      <c r="R258" s="40">
        <f t="shared" si="313"/>
        <v>0</v>
      </c>
      <c r="S258" s="41">
        <f t="shared" si="313"/>
        <v>0</v>
      </c>
      <c r="T258" s="41">
        <f t="shared" si="313"/>
        <v>0</v>
      </c>
      <c r="U258" s="42" t="e">
        <f t="shared" si="278"/>
        <v>#VALUE!</v>
      </c>
      <c r="V258" s="42" t="e">
        <f t="shared" si="278"/>
        <v>#VALUE!</v>
      </c>
      <c r="W258" s="43" t="e">
        <f t="shared" si="313"/>
        <v>#VALUE!</v>
      </c>
      <c r="X258" s="43" t="e">
        <f t="shared" si="313"/>
        <v>#VALUE!</v>
      </c>
      <c r="AD258"/>
      <c r="AG258" s="3">
        <f t="shared" si="283"/>
        <v>8.937009611874279</v>
      </c>
      <c r="AH258" s="36">
        <f t="shared" ref="AH258:AU258" si="314">AH186*AH$163</f>
        <v>0.16618615452587149</v>
      </c>
      <c r="AI258" s="36">
        <f t="shared" si="314"/>
        <v>0.73312531122449676</v>
      </c>
      <c r="AJ258" s="36">
        <f t="shared" si="314"/>
        <v>0</v>
      </c>
      <c r="AK258" s="36">
        <f t="shared" si="314"/>
        <v>1.0842807484077863</v>
      </c>
      <c r="AL258" s="36">
        <f t="shared" si="314"/>
        <v>0</v>
      </c>
      <c r="AM258" s="37" t="e">
        <f t="shared" si="314"/>
        <v>#VALUE!</v>
      </c>
      <c r="AN258" s="38">
        <f t="shared" si="314"/>
        <v>0</v>
      </c>
      <c r="AO258" s="39">
        <f t="shared" si="314"/>
        <v>0</v>
      </c>
      <c r="AP258" s="39">
        <f t="shared" si="314"/>
        <v>0</v>
      </c>
      <c r="AQ258" s="40">
        <f t="shared" si="314"/>
        <v>0</v>
      </c>
      <c r="AR258" s="40">
        <f t="shared" si="314"/>
        <v>0</v>
      </c>
      <c r="AS258" s="40">
        <f t="shared" si="314"/>
        <v>0</v>
      </c>
      <c r="AT258" s="41">
        <f t="shared" si="314"/>
        <v>0</v>
      </c>
      <c r="AU258" s="41">
        <f t="shared" si="314"/>
        <v>0</v>
      </c>
      <c r="AV258" s="42" t="e">
        <f t="shared" si="280"/>
        <v>#VALUE!</v>
      </c>
      <c r="AW258" s="42" t="e">
        <f t="shared" si="280"/>
        <v>#VALUE!</v>
      </c>
      <c r="AX258" s="43" t="e">
        <f t="shared" si="281"/>
        <v>#VALUE!</v>
      </c>
      <c r="AY258" s="43" t="e">
        <f t="shared" si="281"/>
        <v>#VALUE!</v>
      </c>
    </row>
    <row r="259" spans="6:51" x14ac:dyDescent="0.3">
      <c r="F259" s="3">
        <v>17</v>
      </c>
      <c r="G259" s="36">
        <f t="shared" ref="G259:X259" si="315">G187*G$163</f>
        <v>0.71631918800698857</v>
      </c>
      <c r="H259" s="36">
        <f t="shared" si="315"/>
        <v>0.79768976144351245</v>
      </c>
      <c r="I259" s="36">
        <f t="shared" si="315"/>
        <v>1.054791353683858</v>
      </c>
      <c r="J259" s="36">
        <f t="shared" si="315"/>
        <v>1.1963357350039288</v>
      </c>
      <c r="K259" s="36">
        <f t="shared" si="315"/>
        <v>0</v>
      </c>
      <c r="L259" s="37" t="e">
        <f t="shared" si="315"/>
        <v>#VALUE!</v>
      </c>
      <c r="M259" s="38">
        <f t="shared" si="315"/>
        <v>9.290016002955287E-2</v>
      </c>
      <c r="N259" s="39">
        <f t="shared" si="315"/>
        <v>0</v>
      </c>
      <c r="O259" s="39">
        <f t="shared" si="315"/>
        <v>0</v>
      </c>
      <c r="P259" s="40">
        <f t="shared" si="315"/>
        <v>0</v>
      </c>
      <c r="Q259" s="40">
        <f t="shared" si="315"/>
        <v>0</v>
      </c>
      <c r="R259" s="40">
        <f t="shared" si="315"/>
        <v>0</v>
      </c>
      <c r="S259" s="41">
        <f t="shared" si="315"/>
        <v>0</v>
      </c>
      <c r="T259" s="41">
        <f t="shared" si="315"/>
        <v>0</v>
      </c>
      <c r="U259" s="42" t="e">
        <f t="shared" si="278"/>
        <v>#VALUE!</v>
      </c>
      <c r="V259" s="42" t="e">
        <f t="shared" si="278"/>
        <v>#VALUE!</v>
      </c>
      <c r="W259" s="43" t="e">
        <f t="shared" si="315"/>
        <v>#VALUE!</v>
      </c>
      <c r="X259" s="43" t="e">
        <f t="shared" si="315"/>
        <v>#VALUE!</v>
      </c>
      <c r="AD259"/>
      <c r="AG259" s="3">
        <f t="shared" si="283"/>
        <v>9.3988847433557776</v>
      </c>
      <c r="AH259" s="36">
        <f t="shared" ref="AH259:AU259" si="316">AH187*AH$163</f>
        <v>0.2179340308623674</v>
      </c>
      <c r="AI259" s="36">
        <f t="shared" si="316"/>
        <v>0.7445075714177537</v>
      </c>
      <c r="AJ259" s="36">
        <f t="shared" si="316"/>
        <v>0</v>
      </c>
      <c r="AK259" s="36">
        <f t="shared" si="316"/>
        <v>1.1045330001411424</v>
      </c>
      <c r="AL259" s="36">
        <f t="shared" si="316"/>
        <v>0</v>
      </c>
      <c r="AM259" s="37" t="e">
        <f t="shared" si="316"/>
        <v>#VALUE!</v>
      </c>
      <c r="AN259" s="38">
        <f t="shared" si="316"/>
        <v>0</v>
      </c>
      <c r="AO259" s="39">
        <f t="shared" si="316"/>
        <v>0</v>
      </c>
      <c r="AP259" s="39">
        <f t="shared" si="316"/>
        <v>0</v>
      </c>
      <c r="AQ259" s="40">
        <f t="shared" si="316"/>
        <v>0</v>
      </c>
      <c r="AR259" s="40">
        <f t="shared" si="316"/>
        <v>0</v>
      </c>
      <c r="AS259" s="40">
        <f t="shared" si="316"/>
        <v>0</v>
      </c>
      <c r="AT259" s="41">
        <f t="shared" si="316"/>
        <v>0</v>
      </c>
      <c r="AU259" s="41">
        <f t="shared" si="316"/>
        <v>0</v>
      </c>
      <c r="AV259" s="42" t="e">
        <f t="shared" si="280"/>
        <v>#VALUE!</v>
      </c>
      <c r="AW259" s="42" t="e">
        <f t="shared" si="280"/>
        <v>#VALUE!</v>
      </c>
      <c r="AX259" s="43" t="e">
        <f t="shared" si="281"/>
        <v>#VALUE!</v>
      </c>
      <c r="AY259" s="43" t="e">
        <f t="shared" si="281"/>
        <v>#VALUE!</v>
      </c>
    </row>
    <row r="260" spans="6:51" x14ac:dyDescent="0.3">
      <c r="F260" s="3">
        <v>18</v>
      </c>
      <c r="G260" s="36">
        <f t="shared" ref="G260:X260" si="317">G188*G$163</f>
        <v>0.72955475095992717</v>
      </c>
      <c r="H260" s="36">
        <f t="shared" si="317"/>
        <v>0.79847839171395651</v>
      </c>
      <c r="I260" s="36">
        <f t="shared" si="317"/>
        <v>1.0901501059680154</v>
      </c>
      <c r="J260" s="36">
        <f t="shared" si="317"/>
        <v>1.197606357829988</v>
      </c>
      <c r="K260" s="36">
        <f t="shared" si="317"/>
        <v>0</v>
      </c>
      <c r="L260" s="37" t="e">
        <f t="shared" si="317"/>
        <v>#VALUE!</v>
      </c>
      <c r="M260" s="38">
        <f t="shared" si="317"/>
        <v>0.14861861097524515</v>
      </c>
      <c r="N260" s="39">
        <f t="shared" si="317"/>
        <v>0</v>
      </c>
      <c r="O260" s="39">
        <f t="shared" si="317"/>
        <v>0</v>
      </c>
      <c r="P260" s="40">
        <f t="shared" si="317"/>
        <v>0</v>
      </c>
      <c r="Q260" s="40">
        <f t="shared" si="317"/>
        <v>0</v>
      </c>
      <c r="R260" s="40">
        <f t="shared" si="317"/>
        <v>0</v>
      </c>
      <c r="S260" s="41">
        <f t="shared" si="317"/>
        <v>0</v>
      </c>
      <c r="T260" s="41">
        <f t="shared" si="317"/>
        <v>0</v>
      </c>
      <c r="U260" s="42" t="e">
        <f t="shared" si="278"/>
        <v>#VALUE!</v>
      </c>
      <c r="V260" s="42" t="e">
        <f t="shared" si="278"/>
        <v>#VALUE!</v>
      </c>
      <c r="W260" s="43" t="e">
        <f t="shared" si="317"/>
        <v>#VALUE!</v>
      </c>
      <c r="X260" s="43" t="e">
        <f t="shared" si="317"/>
        <v>#VALUE!</v>
      </c>
      <c r="AD260"/>
      <c r="AG260" s="3">
        <f t="shared" si="283"/>
        <v>9.8846301229790683</v>
      </c>
      <c r="AH260" s="36">
        <f t="shared" ref="AH260:AU260" si="318">AH188*AH$163</f>
        <v>0.27220091046437778</v>
      </c>
      <c r="AI260" s="36">
        <f t="shared" si="318"/>
        <v>0.75447199678450572</v>
      </c>
      <c r="AJ260" s="36">
        <f t="shared" si="318"/>
        <v>0</v>
      </c>
      <c r="AK260" s="36">
        <f t="shared" si="318"/>
        <v>1.1221466982200483</v>
      </c>
      <c r="AL260" s="36">
        <f t="shared" si="318"/>
        <v>0</v>
      </c>
      <c r="AM260" s="37" t="e">
        <f t="shared" si="318"/>
        <v>#VALUE!</v>
      </c>
      <c r="AN260" s="38">
        <f t="shared" si="318"/>
        <v>0</v>
      </c>
      <c r="AO260" s="39">
        <f t="shared" si="318"/>
        <v>0</v>
      </c>
      <c r="AP260" s="39">
        <f t="shared" si="318"/>
        <v>0</v>
      </c>
      <c r="AQ260" s="40">
        <f t="shared" si="318"/>
        <v>0</v>
      </c>
      <c r="AR260" s="40">
        <f t="shared" si="318"/>
        <v>0</v>
      </c>
      <c r="AS260" s="40">
        <f t="shared" si="318"/>
        <v>0</v>
      </c>
      <c r="AT260" s="41">
        <f t="shared" si="318"/>
        <v>0</v>
      </c>
      <c r="AU260" s="41">
        <f t="shared" si="318"/>
        <v>0</v>
      </c>
      <c r="AV260" s="42" t="e">
        <f t="shared" si="280"/>
        <v>#VALUE!</v>
      </c>
      <c r="AW260" s="42" t="e">
        <f t="shared" si="280"/>
        <v>#VALUE!</v>
      </c>
      <c r="AX260" s="43" t="e">
        <f t="shared" si="281"/>
        <v>#VALUE!</v>
      </c>
      <c r="AY260" s="43" t="e">
        <f t="shared" si="281"/>
        <v>#VALUE!</v>
      </c>
    </row>
    <row r="261" spans="6:51" x14ac:dyDescent="0.3">
      <c r="F261" s="3">
        <v>19</v>
      </c>
      <c r="G261" s="36">
        <f t="shared" ref="G261:X261" si="319">G189*G$163</f>
        <v>0.73782465499020899</v>
      </c>
      <c r="H261" s="36">
        <f t="shared" si="319"/>
        <v>0.79899494621494782</v>
      </c>
      <c r="I261" s="36">
        <f t="shared" si="319"/>
        <v>1.1128736185671804</v>
      </c>
      <c r="J261" s="36">
        <f t="shared" si="319"/>
        <v>1.1984309378918676</v>
      </c>
      <c r="K261" s="36">
        <f t="shared" si="319"/>
        <v>0</v>
      </c>
      <c r="L261" s="37" t="e">
        <f t="shared" si="319"/>
        <v>#VALUE!</v>
      </c>
      <c r="M261" s="38">
        <f t="shared" si="319"/>
        <v>0.19721430742817336</v>
      </c>
      <c r="N261" s="39">
        <f t="shared" si="319"/>
        <v>0</v>
      </c>
      <c r="O261" s="39">
        <f t="shared" si="319"/>
        <v>0</v>
      </c>
      <c r="P261" s="40">
        <f t="shared" si="319"/>
        <v>0</v>
      </c>
      <c r="Q261" s="40">
        <f t="shared" si="319"/>
        <v>0</v>
      </c>
      <c r="R261" s="40">
        <f t="shared" si="319"/>
        <v>0</v>
      </c>
      <c r="S261" s="41">
        <f t="shared" si="319"/>
        <v>0</v>
      </c>
      <c r="T261" s="41">
        <f t="shared" si="319"/>
        <v>0</v>
      </c>
      <c r="U261" s="42" t="e">
        <f t="shared" si="278"/>
        <v>#VALUE!</v>
      </c>
      <c r="V261" s="42" t="e">
        <f t="shared" si="278"/>
        <v>#VALUE!</v>
      </c>
      <c r="W261" s="43" t="e">
        <f t="shared" si="319"/>
        <v>#VALUE!</v>
      </c>
      <c r="X261" s="43" t="e">
        <f t="shared" si="319"/>
        <v>#VALUE!</v>
      </c>
      <c r="AD261"/>
      <c r="AG261" s="3">
        <f t="shared" si="283"/>
        <v>10.395479393145562</v>
      </c>
      <c r="AH261" s="36">
        <f t="shared" ref="AH261:AU261" si="320">AH189*AH$163</f>
        <v>0.32801267474904033</v>
      </c>
      <c r="AI261" s="36">
        <f t="shared" si="320"/>
        <v>0.76308745141770107</v>
      </c>
      <c r="AJ261" s="36">
        <f t="shared" si="320"/>
        <v>0</v>
      </c>
      <c r="AK261" s="36">
        <f t="shared" si="320"/>
        <v>1.1372725820162419</v>
      </c>
      <c r="AL261" s="36">
        <f t="shared" si="320"/>
        <v>0</v>
      </c>
      <c r="AM261" s="37" t="e">
        <f t="shared" si="320"/>
        <v>#VALUE!</v>
      </c>
      <c r="AN261" s="38">
        <f t="shared" si="320"/>
        <v>0</v>
      </c>
      <c r="AO261" s="39">
        <f t="shared" si="320"/>
        <v>0</v>
      </c>
      <c r="AP261" s="39">
        <f t="shared" si="320"/>
        <v>0</v>
      </c>
      <c r="AQ261" s="40">
        <f t="shared" si="320"/>
        <v>0</v>
      </c>
      <c r="AR261" s="40">
        <f t="shared" si="320"/>
        <v>0</v>
      </c>
      <c r="AS261" s="40">
        <f t="shared" si="320"/>
        <v>0</v>
      </c>
      <c r="AT261" s="41">
        <f t="shared" si="320"/>
        <v>0</v>
      </c>
      <c r="AU261" s="41">
        <f t="shared" si="320"/>
        <v>0</v>
      </c>
      <c r="AV261" s="42" t="e">
        <f t="shared" si="280"/>
        <v>#VALUE!</v>
      </c>
      <c r="AW261" s="42" t="e">
        <f t="shared" si="280"/>
        <v>#VALUE!</v>
      </c>
      <c r="AX261" s="43" t="e">
        <f t="shared" si="281"/>
        <v>#VALUE!</v>
      </c>
      <c r="AY261" s="43" t="e">
        <f t="shared" si="281"/>
        <v>#VALUE!</v>
      </c>
    </row>
    <row r="262" spans="6:51" x14ac:dyDescent="0.3">
      <c r="F262" s="3">
        <v>20</v>
      </c>
      <c r="G262" s="36">
        <f t="shared" ref="G262:X262" si="321">G190*G$163</f>
        <v>0.74285757091206783</v>
      </c>
      <c r="H262" s="36">
        <f t="shared" si="321"/>
        <v>0.79933386305121845</v>
      </c>
      <c r="I262" s="36">
        <f t="shared" si="321"/>
        <v>1.1272203789714905</v>
      </c>
      <c r="J262" s="36">
        <f t="shared" si="321"/>
        <v>1.1989672931918172</v>
      </c>
      <c r="K262" s="36">
        <f t="shared" si="321"/>
        <v>0</v>
      </c>
      <c r="L262" s="37" t="e">
        <f t="shared" si="321"/>
        <v>#VALUE!</v>
      </c>
      <c r="M262" s="38">
        <f t="shared" si="321"/>
        <v>0.23941543294235734</v>
      </c>
      <c r="N262" s="39">
        <f t="shared" si="321"/>
        <v>0</v>
      </c>
      <c r="O262" s="39">
        <f t="shared" si="321"/>
        <v>0</v>
      </c>
      <c r="P262" s="40">
        <f t="shared" si="321"/>
        <v>0</v>
      </c>
      <c r="Q262" s="40">
        <f t="shared" si="321"/>
        <v>0</v>
      </c>
      <c r="R262" s="40">
        <f t="shared" si="321"/>
        <v>0</v>
      </c>
      <c r="S262" s="41">
        <f t="shared" si="321"/>
        <v>0</v>
      </c>
      <c r="T262" s="41">
        <f t="shared" si="321"/>
        <v>0</v>
      </c>
      <c r="U262" s="42" t="e">
        <f t="shared" ref="U262:V281" si="322">$C$5/100*U$163*U190</f>
        <v>#VALUE!</v>
      </c>
      <c r="V262" s="42" t="e">
        <f t="shared" si="322"/>
        <v>#VALUE!</v>
      </c>
      <c r="W262" s="43" t="e">
        <f t="shared" si="321"/>
        <v>#VALUE!</v>
      </c>
      <c r="X262" s="43" t="e">
        <f t="shared" si="321"/>
        <v>#VALUE!</v>
      </c>
      <c r="AD262"/>
      <c r="AG262" s="3">
        <f t="shared" si="283"/>
        <v>10.932729952341878</v>
      </c>
      <c r="AH262" s="36">
        <f t="shared" ref="AH262:AU262" si="323">AH190*AH$163</f>
        <v>0.38418914439237783</v>
      </c>
      <c r="AI262" s="36">
        <f t="shared" si="323"/>
        <v>0.77044047379523728</v>
      </c>
      <c r="AJ262" s="36">
        <f t="shared" si="323"/>
        <v>0.11298179483067926</v>
      </c>
      <c r="AK262" s="36">
        <f t="shared" si="323"/>
        <v>1.1500913479825738</v>
      </c>
      <c r="AL262" s="36">
        <f t="shared" si="323"/>
        <v>0</v>
      </c>
      <c r="AM262" s="37" t="e">
        <f t="shared" si="323"/>
        <v>#VALUE!</v>
      </c>
      <c r="AN262" s="38">
        <f t="shared" si="323"/>
        <v>0</v>
      </c>
      <c r="AO262" s="39">
        <f t="shared" si="323"/>
        <v>0</v>
      </c>
      <c r="AP262" s="39">
        <f t="shared" si="323"/>
        <v>0</v>
      </c>
      <c r="AQ262" s="40">
        <f t="shared" si="323"/>
        <v>0</v>
      </c>
      <c r="AR262" s="40">
        <f t="shared" si="323"/>
        <v>0</v>
      </c>
      <c r="AS262" s="40">
        <f t="shared" si="323"/>
        <v>0</v>
      </c>
      <c r="AT262" s="41">
        <f t="shared" si="323"/>
        <v>0</v>
      </c>
      <c r="AU262" s="41">
        <f t="shared" si="323"/>
        <v>0</v>
      </c>
      <c r="AV262" s="42" t="e">
        <f t="shared" ref="AV262:AW281" si="324">$C$5/100*AV$163*AV190</f>
        <v>#VALUE!</v>
      </c>
      <c r="AW262" s="42" t="e">
        <f t="shared" si="324"/>
        <v>#VALUE!</v>
      </c>
      <c r="AX262" s="43" t="e">
        <f t="shared" ref="AX262:AY281" si="325">AX190*AX$163</f>
        <v>#VALUE!</v>
      </c>
      <c r="AY262" s="43" t="e">
        <f t="shared" si="325"/>
        <v>#VALUE!</v>
      </c>
    </row>
    <row r="263" spans="6:51" x14ac:dyDescent="0.3">
      <c r="F263" s="3">
        <v>21</v>
      </c>
      <c r="G263" s="36">
        <f t="shared" ref="G263:X263" si="326">G191*G$163</f>
        <v>0.7458560430874025</v>
      </c>
      <c r="H263" s="36">
        <f t="shared" si="326"/>
        <v>0.79955675820990213</v>
      </c>
      <c r="I263" s="36">
        <f t="shared" si="326"/>
        <v>1.1361446476052175</v>
      </c>
      <c r="J263" s="36">
        <f t="shared" si="326"/>
        <v>1.1993172154222254</v>
      </c>
      <c r="K263" s="36">
        <f t="shared" si="326"/>
        <v>0</v>
      </c>
      <c r="L263" s="37" t="e">
        <f t="shared" si="326"/>
        <v>#VALUE!</v>
      </c>
      <c r="M263" s="38">
        <f t="shared" si="326"/>
        <v>0.2759308018026545</v>
      </c>
      <c r="N263" s="39">
        <f t="shared" si="326"/>
        <v>0</v>
      </c>
      <c r="O263" s="39">
        <f t="shared" si="326"/>
        <v>0</v>
      </c>
      <c r="P263" s="40">
        <f t="shared" si="326"/>
        <v>0</v>
      </c>
      <c r="Q263" s="40">
        <f t="shared" si="326"/>
        <v>0</v>
      </c>
      <c r="R263" s="40">
        <f t="shared" si="326"/>
        <v>0</v>
      </c>
      <c r="S263" s="41">
        <f t="shared" si="326"/>
        <v>0</v>
      </c>
      <c r="T263" s="41">
        <f t="shared" si="326"/>
        <v>0</v>
      </c>
      <c r="U263" s="42" t="e">
        <f t="shared" si="322"/>
        <v>#VALUE!</v>
      </c>
      <c r="V263" s="42" t="e">
        <f t="shared" si="322"/>
        <v>#VALUE!</v>
      </c>
      <c r="W263" s="43" t="e">
        <f t="shared" si="326"/>
        <v>#VALUE!</v>
      </c>
      <c r="X263" s="43" t="e">
        <f t="shared" si="326"/>
        <v>#VALUE!</v>
      </c>
      <c r="AD263"/>
      <c r="AG263" s="3">
        <f t="shared" si="283"/>
        <v>11.497746250129051</v>
      </c>
      <c r="AH263" s="36">
        <f t="shared" ref="AH263:AU263" si="327">AH191*AH$163</f>
        <v>0.43940390871595764</v>
      </c>
      <c r="AI263" s="36">
        <f t="shared" si="327"/>
        <v>0.77663166928164351</v>
      </c>
      <c r="AJ263" s="36">
        <f t="shared" si="327"/>
        <v>0.28623287210512566</v>
      </c>
      <c r="AK263" s="36">
        <f t="shared" si="327"/>
        <v>1.1608062936398362</v>
      </c>
      <c r="AL263" s="36">
        <f t="shared" si="327"/>
        <v>0</v>
      </c>
      <c r="AM263" s="37" t="e">
        <f t="shared" si="327"/>
        <v>#VALUE!</v>
      </c>
      <c r="AN263" s="38">
        <f t="shared" si="327"/>
        <v>0</v>
      </c>
      <c r="AO263" s="39">
        <f t="shared" si="327"/>
        <v>0</v>
      </c>
      <c r="AP263" s="39">
        <f t="shared" si="327"/>
        <v>0</v>
      </c>
      <c r="AQ263" s="40">
        <f t="shared" si="327"/>
        <v>0</v>
      </c>
      <c r="AR263" s="40">
        <f t="shared" si="327"/>
        <v>0</v>
      </c>
      <c r="AS263" s="40">
        <f t="shared" si="327"/>
        <v>0</v>
      </c>
      <c r="AT263" s="41">
        <f t="shared" si="327"/>
        <v>0</v>
      </c>
      <c r="AU263" s="41">
        <f t="shared" si="327"/>
        <v>0</v>
      </c>
      <c r="AV263" s="42" t="e">
        <f t="shared" si="324"/>
        <v>#VALUE!</v>
      </c>
      <c r="AW263" s="42" t="e">
        <f t="shared" si="324"/>
        <v>#VALUE!</v>
      </c>
      <c r="AX263" s="43" t="e">
        <f t="shared" si="325"/>
        <v>#VALUE!</v>
      </c>
      <c r="AY263" s="43" t="e">
        <f t="shared" si="325"/>
        <v>#VALUE!</v>
      </c>
    </row>
    <row r="264" spans="6:51" x14ac:dyDescent="0.3">
      <c r="F264" s="3">
        <v>22</v>
      </c>
      <c r="G264" s="36">
        <f t="shared" ref="G264:X264" si="328">G192*G$163</f>
        <v>0.74761315735136202</v>
      </c>
      <c r="H264" s="36">
        <f t="shared" si="328"/>
        <v>0.79970378460174629</v>
      </c>
      <c r="I264" s="36">
        <f t="shared" si="328"/>
        <v>1.1416284874085909</v>
      </c>
      <c r="J264" s="36">
        <f t="shared" si="328"/>
        <v>1.1995463256192098</v>
      </c>
      <c r="K264" s="36">
        <f t="shared" si="328"/>
        <v>0</v>
      </c>
      <c r="L264" s="37" t="e">
        <f t="shared" si="328"/>
        <v>#VALUE!</v>
      </c>
      <c r="M264" s="38">
        <f t="shared" si="328"/>
        <v>0.3074313767163116</v>
      </c>
      <c r="N264" s="39">
        <f t="shared" si="328"/>
        <v>0</v>
      </c>
      <c r="O264" s="39">
        <f t="shared" si="328"/>
        <v>0</v>
      </c>
      <c r="P264" s="40">
        <f t="shared" si="328"/>
        <v>0</v>
      </c>
      <c r="Q264" s="40">
        <f t="shared" si="328"/>
        <v>0</v>
      </c>
      <c r="R264" s="40">
        <f t="shared" si="328"/>
        <v>0</v>
      </c>
      <c r="S264" s="41">
        <f t="shared" si="328"/>
        <v>0</v>
      </c>
      <c r="T264" s="41">
        <f t="shared" si="328"/>
        <v>0</v>
      </c>
      <c r="U264" s="42" t="e">
        <f t="shared" si="322"/>
        <v>#VALUE!</v>
      </c>
      <c r="V264" s="42" t="e">
        <f t="shared" si="322"/>
        <v>#VALUE!</v>
      </c>
      <c r="W264" s="43" t="e">
        <f t="shared" si="328"/>
        <v>#VALUE!</v>
      </c>
      <c r="X264" s="43" t="e">
        <f t="shared" si="328"/>
        <v>#VALUE!</v>
      </c>
      <c r="AD264"/>
      <c r="AG264" s="3">
        <f t="shared" si="283"/>
        <v>12.09196325242066</v>
      </c>
      <c r="AH264" s="36">
        <f t="shared" ref="AH264:AU264" si="329">AH192*AH$163</f>
        <v>0.49227471759998265</v>
      </c>
      <c r="AI264" s="36">
        <f t="shared" si="329"/>
        <v>0.78177168543311026</v>
      </c>
      <c r="AJ264" s="36">
        <f t="shared" si="329"/>
        <v>0.44450638483866428</v>
      </c>
      <c r="AK264" s="36">
        <f t="shared" si="329"/>
        <v>1.1696354161401277</v>
      </c>
      <c r="AL264" s="36">
        <f t="shared" si="329"/>
        <v>0</v>
      </c>
      <c r="AM264" s="37" t="e">
        <f t="shared" si="329"/>
        <v>#VALUE!</v>
      </c>
      <c r="AN264" s="38">
        <f t="shared" si="329"/>
        <v>0</v>
      </c>
      <c r="AO264" s="39">
        <f t="shared" si="329"/>
        <v>0</v>
      </c>
      <c r="AP264" s="39">
        <f t="shared" si="329"/>
        <v>0</v>
      </c>
      <c r="AQ264" s="40">
        <f t="shared" si="329"/>
        <v>0</v>
      </c>
      <c r="AR264" s="40">
        <f t="shared" si="329"/>
        <v>0</v>
      </c>
      <c r="AS264" s="40">
        <f t="shared" si="329"/>
        <v>0</v>
      </c>
      <c r="AT264" s="41">
        <f t="shared" si="329"/>
        <v>0</v>
      </c>
      <c r="AU264" s="41">
        <f t="shared" si="329"/>
        <v>0</v>
      </c>
      <c r="AV264" s="42" t="e">
        <f t="shared" si="324"/>
        <v>#VALUE!</v>
      </c>
      <c r="AW264" s="42" t="e">
        <f t="shared" si="324"/>
        <v>#VALUE!</v>
      </c>
      <c r="AX264" s="43" t="e">
        <f t="shared" si="325"/>
        <v>#VALUE!</v>
      </c>
      <c r="AY264" s="43" t="e">
        <f t="shared" si="325"/>
        <v>#VALUE!</v>
      </c>
    </row>
    <row r="265" spans="6:51" x14ac:dyDescent="0.3">
      <c r="F265" s="3">
        <v>23</v>
      </c>
      <c r="G265" s="36">
        <f t="shared" ref="G265:X265" si="330">G193*G$163</f>
        <v>0.74863040132218084</v>
      </c>
      <c r="H265" s="36">
        <f t="shared" si="330"/>
        <v>0.79980110401735327</v>
      </c>
      <c r="I265" s="36">
        <f t="shared" si="330"/>
        <v>1.1449655022216121</v>
      </c>
      <c r="J265" s="36">
        <f t="shared" si="330"/>
        <v>1.1996969483324003</v>
      </c>
      <c r="K265" s="36">
        <f t="shared" si="330"/>
        <v>0</v>
      </c>
      <c r="L265" s="37" t="e">
        <f t="shared" si="330"/>
        <v>#VALUE!</v>
      </c>
      <c r="M265" s="38">
        <f t="shared" si="330"/>
        <v>0.33453891393884405</v>
      </c>
      <c r="N265" s="39">
        <f t="shared" si="330"/>
        <v>0</v>
      </c>
      <c r="O265" s="39">
        <f t="shared" si="330"/>
        <v>0</v>
      </c>
      <c r="P265" s="40">
        <f t="shared" si="330"/>
        <v>0</v>
      </c>
      <c r="Q265" s="40">
        <f t="shared" si="330"/>
        <v>0</v>
      </c>
      <c r="R265" s="40">
        <f t="shared" si="330"/>
        <v>0</v>
      </c>
      <c r="S265" s="41">
        <f t="shared" si="330"/>
        <v>0</v>
      </c>
      <c r="T265" s="41">
        <f t="shared" si="330"/>
        <v>0</v>
      </c>
      <c r="U265" s="42" t="e">
        <f t="shared" si="322"/>
        <v>#VALUE!</v>
      </c>
      <c r="V265" s="42" t="e">
        <f t="shared" si="322"/>
        <v>#VALUE!</v>
      </c>
      <c r="W265" s="43" t="e">
        <f t="shared" si="330"/>
        <v>#VALUE!</v>
      </c>
      <c r="X265" s="43" t="e">
        <f t="shared" si="330"/>
        <v>#VALUE!</v>
      </c>
      <c r="AD265"/>
      <c r="AG265" s="3">
        <f t="shared" si="283"/>
        <v>12.716890085850565</v>
      </c>
      <c r="AH265" s="36">
        <f t="shared" ref="AH265:AU265" si="331">AH193*AH$163</f>
        <v>0.54147751001614786</v>
      </c>
      <c r="AI265" s="36">
        <f t="shared" si="331"/>
        <v>0.78597700640678592</v>
      </c>
      <c r="AJ265" s="36">
        <f t="shared" si="331"/>
        <v>0.58584455171072847</v>
      </c>
      <c r="AK265" s="36">
        <f t="shared" si="331"/>
        <v>1.1768034297403691</v>
      </c>
      <c r="AL265" s="36">
        <f t="shared" si="331"/>
        <v>0</v>
      </c>
      <c r="AM265" s="37" t="e">
        <f t="shared" si="331"/>
        <v>#VALUE!</v>
      </c>
      <c r="AN265" s="38">
        <f t="shared" si="331"/>
        <v>0</v>
      </c>
      <c r="AO265" s="39">
        <f t="shared" si="331"/>
        <v>0</v>
      </c>
      <c r="AP265" s="39">
        <f t="shared" si="331"/>
        <v>0</v>
      </c>
      <c r="AQ265" s="40">
        <f t="shared" si="331"/>
        <v>0</v>
      </c>
      <c r="AR265" s="40">
        <f t="shared" si="331"/>
        <v>0</v>
      </c>
      <c r="AS265" s="40">
        <f t="shared" si="331"/>
        <v>0</v>
      </c>
      <c r="AT265" s="41">
        <f t="shared" si="331"/>
        <v>0</v>
      </c>
      <c r="AU265" s="41">
        <f t="shared" si="331"/>
        <v>0</v>
      </c>
      <c r="AV265" s="42" t="e">
        <f t="shared" si="324"/>
        <v>#VALUE!</v>
      </c>
      <c r="AW265" s="42" t="e">
        <f t="shared" si="324"/>
        <v>#VALUE!</v>
      </c>
      <c r="AX265" s="43" t="e">
        <f t="shared" si="325"/>
        <v>#VALUE!</v>
      </c>
      <c r="AY265" s="43" t="e">
        <f t="shared" si="325"/>
        <v>#VALUE!</v>
      </c>
    </row>
    <row r="266" spans="6:51" x14ac:dyDescent="0.3">
      <c r="F266" s="3">
        <v>24</v>
      </c>
      <c r="G266" s="36">
        <f t="shared" ref="G266:X266" si="332">G194*G$163</f>
        <v>0.74921454662422637</v>
      </c>
      <c r="H266" s="36">
        <f t="shared" si="332"/>
        <v>0.79986577442787954</v>
      </c>
      <c r="I266" s="36">
        <f t="shared" si="332"/>
        <v>1.1469809817866361</v>
      </c>
      <c r="J266" s="36">
        <f t="shared" si="332"/>
        <v>1.1997964196751707</v>
      </c>
      <c r="K266" s="36">
        <f t="shared" si="332"/>
        <v>0</v>
      </c>
      <c r="L266" s="37" t="e">
        <f t="shared" si="332"/>
        <v>#VALUE!</v>
      </c>
      <c r="M266" s="38">
        <f t="shared" si="332"/>
        <v>0.35782001720723461</v>
      </c>
      <c r="N266" s="39">
        <f t="shared" si="332"/>
        <v>0</v>
      </c>
      <c r="O266" s="39">
        <f t="shared" si="332"/>
        <v>0</v>
      </c>
      <c r="P266" s="40">
        <f t="shared" si="332"/>
        <v>0</v>
      </c>
      <c r="Q266" s="40">
        <f t="shared" si="332"/>
        <v>0</v>
      </c>
      <c r="R266" s="40">
        <f t="shared" si="332"/>
        <v>0</v>
      </c>
      <c r="S266" s="41">
        <f t="shared" si="332"/>
        <v>0</v>
      </c>
      <c r="T266" s="41">
        <f t="shared" si="332"/>
        <v>0</v>
      </c>
      <c r="U266" s="42" t="e">
        <f t="shared" si="322"/>
        <v>#VALUE!</v>
      </c>
      <c r="V266" s="42" t="e">
        <f t="shared" si="322"/>
        <v>#VALUE!</v>
      </c>
      <c r="W266" s="43" t="e">
        <f t="shared" si="332"/>
        <v>#VALUE!</v>
      </c>
      <c r="X266" s="43" t="e">
        <f t="shared" si="332"/>
        <v>#VALUE!</v>
      </c>
      <c r="AD266"/>
      <c r="AG266" s="3">
        <f t="shared" si="283"/>
        <v>13.374113870485857</v>
      </c>
      <c r="AH266" s="36">
        <f t="shared" ref="AH266:AU266" si="333">AH194*AH$163</f>
        <v>0.58587006830288912</v>
      </c>
      <c r="AI266" s="36">
        <f t="shared" si="333"/>
        <v>0.78936581329433142</v>
      </c>
      <c r="AJ266" s="36">
        <f t="shared" si="333"/>
        <v>0.70901357799678844</v>
      </c>
      <c r="AK266" s="36">
        <f t="shared" si="333"/>
        <v>1.1825341629461501</v>
      </c>
      <c r="AL266" s="36">
        <f t="shared" si="333"/>
        <v>0</v>
      </c>
      <c r="AM266" s="37" t="e">
        <f t="shared" si="333"/>
        <v>#VALUE!</v>
      </c>
      <c r="AN266" s="38">
        <f t="shared" si="333"/>
        <v>0</v>
      </c>
      <c r="AO266" s="39">
        <f t="shared" si="333"/>
        <v>0</v>
      </c>
      <c r="AP266" s="39">
        <f t="shared" si="333"/>
        <v>0</v>
      </c>
      <c r="AQ266" s="40">
        <f t="shared" si="333"/>
        <v>0</v>
      </c>
      <c r="AR266" s="40">
        <f t="shared" si="333"/>
        <v>0</v>
      </c>
      <c r="AS266" s="40">
        <f t="shared" si="333"/>
        <v>0</v>
      </c>
      <c r="AT266" s="41">
        <f t="shared" si="333"/>
        <v>0</v>
      </c>
      <c r="AU266" s="41">
        <f t="shared" si="333"/>
        <v>0</v>
      </c>
      <c r="AV266" s="42" t="e">
        <f t="shared" si="324"/>
        <v>#VALUE!</v>
      </c>
      <c r="AW266" s="42" t="e">
        <f t="shared" si="324"/>
        <v>#VALUE!</v>
      </c>
      <c r="AX266" s="43" t="e">
        <f t="shared" si="325"/>
        <v>#VALUE!</v>
      </c>
      <c r="AY266" s="43" t="e">
        <f t="shared" si="325"/>
        <v>#VALUE!</v>
      </c>
    </row>
    <row r="267" spans="6:51" x14ac:dyDescent="0.3">
      <c r="F267" s="3">
        <v>25</v>
      </c>
      <c r="G267" s="36">
        <f t="shared" ref="G267:X267" si="334">G195*G$163</f>
        <v>0.74954848769438187</v>
      </c>
      <c r="H267" s="36">
        <f t="shared" si="334"/>
        <v>0.79990893426574627</v>
      </c>
      <c r="I267" s="36">
        <f t="shared" si="334"/>
        <v>1.1481917244297242</v>
      </c>
      <c r="J267" s="36">
        <f t="shared" si="334"/>
        <v>1.1998624324782523</v>
      </c>
      <c r="K267" s="36">
        <f t="shared" si="334"/>
        <v>0</v>
      </c>
      <c r="L267" s="37" t="e">
        <f t="shared" si="334"/>
        <v>#VALUE!</v>
      </c>
      <c r="M267" s="38">
        <f t="shared" si="334"/>
        <v>0.37778414861730758</v>
      </c>
      <c r="N267" s="39">
        <f t="shared" si="334"/>
        <v>0</v>
      </c>
      <c r="O267" s="39">
        <f t="shared" si="334"/>
        <v>0</v>
      </c>
      <c r="P267" s="40">
        <f t="shared" si="334"/>
        <v>0</v>
      </c>
      <c r="Q267" s="40">
        <f t="shared" si="334"/>
        <v>0</v>
      </c>
      <c r="R267" s="40">
        <f t="shared" si="334"/>
        <v>0</v>
      </c>
      <c r="S267" s="41">
        <f t="shared" si="334"/>
        <v>0</v>
      </c>
      <c r="T267" s="41">
        <f t="shared" si="334"/>
        <v>0</v>
      </c>
      <c r="U267" s="42" t="e">
        <f t="shared" si="322"/>
        <v>#VALUE!</v>
      </c>
      <c r="V267" s="42" t="e">
        <f t="shared" si="322"/>
        <v>#VALUE!</v>
      </c>
      <c r="W267" s="43" t="e">
        <f t="shared" si="334"/>
        <v>#VALUE!</v>
      </c>
      <c r="X267" s="43" t="e">
        <f t="shared" si="334"/>
        <v>#VALUE!</v>
      </c>
      <c r="AD267"/>
      <c r="AG267" s="3">
        <f t="shared" si="283"/>
        <v>14.06530375061889</v>
      </c>
      <c r="AH267" s="36">
        <f t="shared" ref="AH267:AU267" si="335">AH195*AH$163</f>
        <v>0.62460565852709571</v>
      </c>
      <c r="AI267" s="36">
        <f t="shared" si="335"/>
        <v>0.79205414563012078</v>
      </c>
      <c r="AJ267" s="36">
        <f t="shared" si="335"/>
        <v>0.81358112269155769</v>
      </c>
      <c r="AK267" s="36">
        <f t="shared" si="335"/>
        <v>1.1870437509565293</v>
      </c>
      <c r="AL267" s="36">
        <f t="shared" si="335"/>
        <v>0</v>
      </c>
      <c r="AM267" s="37" t="e">
        <f t="shared" si="335"/>
        <v>#VALUE!</v>
      </c>
      <c r="AN267" s="38">
        <f t="shared" si="335"/>
        <v>0</v>
      </c>
      <c r="AO267" s="39">
        <f t="shared" si="335"/>
        <v>0</v>
      </c>
      <c r="AP267" s="39">
        <f t="shared" si="335"/>
        <v>0</v>
      </c>
      <c r="AQ267" s="40">
        <f t="shared" si="335"/>
        <v>0</v>
      </c>
      <c r="AR267" s="40">
        <f t="shared" si="335"/>
        <v>0</v>
      </c>
      <c r="AS267" s="40">
        <f t="shared" si="335"/>
        <v>0</v>
      </c>
      <c r="AT267" s="41">
        <f t="shared" si="335"/>
        <v>0</v>
      </c>
      <c r="AU267" s="41">
        <f t="shared" si="335"/>
        <v>0</v>
      </c>
      <c r="AV267" s="42" t="e">
        <f t="shared" si="324"/>
        <v>#VALUE!</v>
      </c>
      <c r="AW267" s="42" t="e">
        <f t="shared" si="324"/>
        <v>#VALUE!</v>
      </c>
      <c r="AX267" s="43" t="e">
        <f t="shared" si="325"/>
        <v>#VALUE!</v>
      </c>
      <c r="AY267" s="43" t="e">
        <f t="shared" si="325"/>
        <v>#VALUE!</v>
      </c>
    </row>
    <row r="268" spans="6:51" x14ac:dyDescent="0.3">
      <c r="F268" s="3">
        <v>26</v>
      </c>
      <c r="G268" s="36">
        <f t="shared" ref="G268:X268" si="336">G196*G$163</f>
        <v>0.74973916195388302</v>
      </c>
      <c r="H268" s="36">
        <f t="shared" si="336"/>
        <v>0.79993787203426048</v>
      </c>
      <c r="I268" s="36">
        <f t="shared" si="336"/>
        <v>1.1489165082764619</v>
      </c>
      <c r="J268" s="36">
        <f t="shared" si="336"/>
        <v>1.1999064695508805</v>
      </c>
      <c r="K268" s="36">
        <f t="shared" si="336"/>
        <v>0</v>
      </c>
      <c r="L268" s="37" t="e">
        <f t="shared" si="336"/>
        <v>#VALUE!</v>
      </c>
      <c r="M268" s="38">
        <f t="shared" si="336"/>
        <v>0.39488441476201164</v>
      </c>
      <c r="N268" s="39">
        <f t="shared" si="336"/>
        <v>0</v>
      </c>
      <c r="O268" s="39">
        <f t="shared" si="336"/>
        <v>0</v>
      </c>
      <c r="P268" s="40">
        <f t="shared" si="336"/>
        <v>0</v>
      </c>
      <c r="Q268" s="40">
        <f t="shared" si="336"/>
        <v>0</v>
      </c>
      <c r="R268" s="40">
        <f t="shared" si="336"/>
        <v>0</v>
      </c>
      <c r="S268" s="41">
        <f t="shared" si="336"/>
        <v>0</v>
      </c>
      <c r="T268" s="41">
        <f t="shared" si="336"/>
        <v>0</v>
      </c>
      <c r="U268" s="42" t="e">
        <f t="shared" si="322"/>
        <v>#VALUE!</v>
      </c>
      <c r="V268" s="42" t="e">
        <f t="shared" si="322"/>
        <v>#VALUE!</v>
      </c>
      <c r="W268" s="43" t="e">
        <f t="shared" si="336"/>
        <v>#VALUE!</v>
      </c>
      <c r="X268" s="43" t="e">
        <f t="shared" si="336"/>
        <v>#VALUE!</v>
      </c>
      <c r="AD268"/>
      <c r="AG268" s="3">
        <f t="shared" si="283"/>
        <v>14.792215133875402</v>
      </c>
      <c r="AH268" s="36">
        <f t="shared" ref="AH268:AU268" si="337">AH196*AH$163</f>
        <v>0.65721521508986425</v>
      </c>
      <c r="AI268" s="36">
        <f t="shared" si="337"/>
        <v>0.79415256646797816</v>
      </c>
      <c r="AJ268" s="36">
        <f t="shared" si="337"/>
        <v>0.89992024381469582</v>
      </c>
      <c r="AK268" s="36">
        <f t="shared" si="337"/>
        <v>1.1905349569062036</v>
      </c>
      <c r="AL268" s="36">
        <f t="shared" si="337"/>
        <v>0</v>
      </c>
      <c r="AM268" s="37" t="e">
        <f t="shared" si="337"/>
        <v>#VALUE!</v>
      </c>
      <c r="AN268" s="38">
        <f t="shared" si="337"/>
        <v>0</v>
      </c>
      <c r="AO268" s="39">
        <f t="shared" si="337"/>
        <v>0</v>
      </c>
      <c r="AP268" s="39">
        <f t="shared" si="337"/>
        <v>0</v>
      </c>
      <c r="AQ268" s="40">
        <f t="shared" si="337"/>
        <v>0</v>
      </c>
      <c r="AR268" s="40">
        <f t="shared" si="337"/>
        <v>0</v>
      </c>
      <c r="AS268" s="40">
        <f t="shared" si="337"/>
        <v>0</v>
      </c>
      <c r="AT268" s="41">
        <f t="shared" si="337"/>
        <v>0</v>
      </c>
      <c r="AU268" s="41">
        <f t="shared" si="337"/>
        <v>0</v>
      </c>
      <c r="AV268" s="42" t="e">
        <f t="shared" si="324"/>
        <v>#VALUE!</v>
      </c>
      <c r="AW268" s="42" t="e">
        <f t="shared" si="324"/>
        <v>#VALUE!</v>
      </c>
      <c r="AX268" s="43" t="e">
        <f t="shared" si="325"/>
        <v>#VALUE!</v>
      </c>
      <c r="AY268" s="43" t="e">
        <f t="shared" si="325"/>
        <v>#VALUE!</v>
      </c>
    </row>
    <row r="269" spans="6:51" x14ac:dyDescent="0.3">
      <c r="F269" s="3">
        <v>27</v>
      </c>
      <c r="G269" s="36">
        <f t="shared" ref="G269:X269" si="338">G197*G$163</f>
        <v>0.74984821773365273</v>
      </c>
      <c r="H269" s="36">
        <f t="shared" si="338"/>
        <v>0.79995736975507725</v>
      </c>
      <c r="I269" s="36">
        <f t="shared" si="338"/>
        <v>1.1493496255694642</v>
      </c>
      <c r="J269" s="36">
        <f t="shared" si="338"/>
        <v>1.1999360078280861</v>
      </c>
      <c r="K269" s="36">
        <f t="shared" si="338"/>
        <v>0</v>
      </c>
      <c r="L269" s="37" t="e">
        <f t="shared" si="338"/>
        <v>#VALUE!</v>
      </c>
      <c r="M269" s="38">
        <f t="shared" si="338"/>
        <v>0.40952019726720224</v>
      </c>
      <c r="N269" s="39">
        <f t="shared" si="338"/>
        <v>0</v>
      </c>
      <c r="O269" s="39">
        <f t="shared" si="338"/>
        <v>0</v>
      </c>
      <c r="P269" s="40">
        <f t="shared" si="338"/>
        <v>0</v>
      </c>
      <c r="Q269" s="40">
        <f t="shared" si="338"/>
        <v>0</v>
      </c>
      <c r="R269" s="40">
        <f t="shared" si="338"/>
        <v>0</v>
      </c>
      <c r="S269" s="41">
        <f t="shared" si="338"/>
        <v>0</v>
      </c>
      <c r="T269" s="41">
        <f t="shared" si="338"/>
        <v>0</v>
      </c>
      <c r="U269" s="42" t="e">
        <f t="shared" si="322"/>
        <v>#VALUE!</v>
      </c>
      <c r="V269" s="42" t="e">
        <f t="shared" si="322"/>
        <v>#VALUE!</v>
      </c>
      <c r="W269" s="43" t="e">
        <f t="shared" si="338"/>
        <v>#VALUE!</v>
      </c>
      <c r="X269" s="43" t="e">
        <f t="shared" si="338"/>
        <v>#VALUE!</v>
      </c>
      <c r="AD269"/>
      <c r="AG269" s="3">
        <f t="shared" si="283"/>
        <v>15.556694149404674</v>
      </c>
      <c r="AH269" s="36">
        <f t="shared" ref="AH269:AU269" si="339">AH197*AH$163</f>
        <v>0.68364040842022489</v>
      </c>
      <c r="AI269" s="36">
        <f t="shared" si="339"/>
        <v>0.79576348287354659</v>
      </c>
      <c r="AJ269" s="36">
        <f t="shared" si="339"/>
        <v>0.9691360870194593</v>
      </c>
      <c r="AK269" s="36">
        <f t="shared" si="339"/>
        <v>1.1931928457480179</v>
      </c>
      <c r="AL269" s="36">
        <f t="shared" si="339"/>
        <v>0</v>
      </c>
      <c r="AM269" s="37" t="e">
        <f t="shared" si="339"/>
        <v>#VALUE!</v>
      </c>
      <c r="AN269" s="38">
        <f t="shared" si="339"/>
        <v>0</v>
      </c>
      <c r="AO269" s="39">
        <f t="shared" si="339"/>
        <v>0</v>
      </c>
      <c r="AP269" s="39">
        <f t="shared" si="339"/>
        <v>0</v>
      </c>
      <c r="AQ269" s="40">
        <f t="shared" si="339"/>
        <v>0</v>
      </c>
      <c r="AR269" s="40">
        <f t="shared" si="339"/>
        <v>0</v>
      </c>
      <c r="AS269" s="40">
        <f t="shared" si="339"/>
        <v>0</v>
      </c>
      <c r="AT269" s="41">
        <f t="shared" si="339"/>
        <v>0</v>
      </c>
      <c r="AU269" s="41">
        <f t="shared" si="339"/>
        <v>0</v>
      </c>
      <c r="AV269" s="42" t="e">
        <f t="shared" si="324"/>
        <v>#VALUE!</v>
      </c>
      <c r="AW269" s="42" t="e">
        <f t="shared" si="324"/>
        <v>#VALUE!</v>
      </c>
      <c r="AX269" s="43" t="e">
        <f t="shared" si="325"/>
        <v>#VALUE!</v>
      </c>
      <c r="AY269" s="43" t="e">
        <f t="shared" si="325"/>
        <v>#VALUE!</v>
      </c>
    </row>
    <row r="270" spans="6:51" x14ac:dyDescent="0.3">
      <c r="F270" s="3">
        <v>28</v>
      </c>
      <c r="G270" s="36">
        <f t="shared" ref="G270:X270" si="340">G198*G$163</f>
        <v>0.74991085712219174</v>
      </c>
      <c r="H270" s="36">
        <f t="shared" si="340"/>
        <v>0.79997057482253575</v>
      </c>
      <c r="I270" s="36">
        <f t="shared" si="340"/>
        <v>1.149608405471974</v>
      </c>
      <c r="J270" s="36">
        <f t="shared" si="340"/>
        <v>1.1999559341034418</v>
      </c>
      <c r="K270" s="36">
        <f t="shared" si="340"/>
        <v>0</v>
      </c>
      <c r="L270" s="37" t="e">
        <f t="shared" si="340"/>
        <v>#VALUE!</v>
      </c>
      <c r="M270" s="38">
        <f t="shared" si="340"/>
        <v>0.42204091658624293</v>
      </c>
      <c r="N270" s="39">
        <f t="shared" si="340"/>
        <v>0</v>
      </c>
      <c r="O270" s="39">
        <f t="shared" si="340"/>
        <v>0</v>
      </c>
      <c r="P270" s="40">
        <f t="shared" si="340"/>
        <v>0</v>
      </c>
      <c r="Q270" s="40">
        <f t="shared" si="340"/>
        <v>0</v>
      </c>
      <c r="R270" s="40">
        <f t="shared" si="340"/>
        <v>0</v>
      </c>
      <c r="S270" s="41">
        <f t="shared" si="340"/>
        <v>0</v>
      </c>
      <c r="T270" s="41">
        <f t="shared" si="340"/>
        <v>0</v>
      </c>
      <c r="U270" s="42" t="e">
        <f t="shared" si="322"/>
        <v>#VALUE!</v>
      </c>
      <c r="V270" s="42" t="e">
        <f t="shared" si="322"/>
        <v>#VALUE!</v>
      </c>
      <c r="W270" s="43" t="e">
        <f t="shared" si="340"/>
        <v>#VALUE!</v>
      </c>
      <c r="X270" s="43" t="e">
        <f t="shared" si="340"/>
        <v>#VALUE!</v>
      </c>
      <c r="AD270"/>
      <c r="AG270" s="3">
        <f t="shared" si="283"/>
        <v>16.360682336474195</v>
      </c>
      <c r="AH270" s="36">
        <f t="shared" ref="AH270:AU270" si="341">AH198*AH$163</f>
        <v>0.70420938329630478</v>
      </c>
      <c r="AI270" s="36">
        <f t="shared" si="341"/>
        <v>0.79697921142085859</v>
      </c>
      <c r="AJ270" s="36">
        <f t="shared" si="341"/>
        <v>1.0229239664971772</v>
      </c>
      <c r="AK270" s="36">
        <f t="shared" si="341"/>
        <v>1.1951819105897448</v>
      </c>
      <c r="AL270" s="36">
        <f t="shared" si="341"/>
        <v>0</v>
      </c>
      <c r="AM270" s="37" t="e">
        <f t="shared" si="341"/>
        <v>#VALUE!</v>
      </c>
      <c r="AN270" s="38">
        <f t="shared" si="341"/>
        <v>5.3212527936268739E-2</v>
      </c>
      <c r="AO270" s="39">
        <f t="shared" si="341"/>
        <v>0</v>
      </c>
      <c r="AP270" s="39">
        <f t="shared" si="341"/>
        <v>0</v>
      </c>
      <c r="AQ270" s="40">
        <f t="shared" si="341"/>
        <v>0</v>
      </c>
      <c r="AR270" s="40">
        <f t="shared" si="341"/>
        <v>0</v>
      </c>
      <c r="AS270" s="40">
        <f t="shared" si="341"/>
        <v>0</v>
      </c>
      <c r="AT270" s="41">
        <f t="shared" si="341"/>
        <v>0</v>
      </c>
      <c r="AU270" s="41">
        <f t="shared" si="341"/>
        <v>0</v>
      </c>
      <c r="AV270" s="42" t="e">
        <f t="shared" si="324"/>
        <v>#VALUE!</v>
      </c>
      <c r="AW270" s="42" t="e">
        <f t="shared" si="324"/>
        <v>#VALUE!</v>
      </c>
      <c r="AX270" s="43" t="e">
        <f t="shared" si="325"/>
        <v>#VALUE!</v>
      </c>
      <c r="AY270" s="43" t="e">
        <f t="shared" si="325"/>
        <v>#VALUE!</v>
      </c>
    </row>
    <row r="271" spans="6:51" x14ac:dyDescent="0.3">
      <c r="F271" s="3">
        <v>29</v>
      </c>
      <c r="G271" s="36">
        <f t="shared" ref="G271:X271" si="342">G199*G$163</f>
        <v>0.74994706895872598</v>
      </c>
      <c r="H271" s="36">
        <f t="shared" si="342"/>
        <v>0.79997956614635024</v>
      </c>
      <c r="I271" s="36">
        <f t="shared" si="342"/>
        <v>1.1497632177170094</v>
      </c>
      <c r="J271" s="36">
        <f t="shared" si="342"/>
        <v>1.1999694555341944</v>
      </c>
      <c r="K271" s="36">
        <f t="shared" si="342"/>
        <v>0</v>
      </c>
      <c r="L271" s="37" t="e">
        <f t="shared" si="342"/>
        <v>#VALUE!</v>
      </c>
      <c r="M271" s="38">
        <f t="shared" si="342"/>
        <v>0.43275040226895101</v>
      </c>
      <c r="N271" s="39">
        <f t="shared" si="342"/>
        <v>0</v>
      </c>
      <c r="O271" s="39">
        <f t="shared" si="342"/>
        <v>0</v>
      </c>
      <c r="P271" s="40">
        <f t="shared" si="342"/>
        <v>0</v>
      </c>
      <c r="Q271" s="40">
        <f t="shared" si="342"/>
        <v>0</v>
      </c>
      <c r="R271" s="40">
        <f t="shared" si="342"/>
        <v>0</v>
      </c>
      <c r="S271" s="41">
        <f t="shared" si="342"/>
        <v>0</v>
      </c>
      <c r="T271" s="41">
        <f t="shared" si="342"/>
        <v>0</v>
      </c>
      <c r="U271" s="42" t="e">
        <f t="shared" si="322"/>
        <v>#VALUE!</v>
      </c>
      <c r="V271" s="42" t="e">
        <f t="shared" si="322"/>
        <v>#VALUE!</v>
      </c>
      <c r="W271" s="43" t="e">
        <f t="shared" si="342"/>
        <v>#VALUE!</v>
      </c>
      <c r="X271" s="43" t="e">
        <f t="shared" si="342"/>
        <v>#VALUE!</v>
      </c>
      <c r="AD271"/>
      <c r="AG271" s="3">
        <f t="shared" si="283"/>
        <v>17.206221575376418</v>
      </c>
      <c r="AH271" s="36">
        <f t="shared" ref="AH271:AU271" si="343">AH199*AH$163</f>
        <v>0.71955989188711733</v>
      </c>
      <c r="AI271" s="36">
        <f t="shared" si="343"/>
        <v>0.79788081181425308</v>
      </c>
      <c r="AJ271" s="36">
        <f t="shared" si="343"/>
        <v>1.0633791185871768</v>
      </c>
      <c r="AK271" s="36">
        <f t="shared" si="343"/>
        <v>1.1966446277142693</v>
      </c>
      <c r="AL271" s="36">
        <f t="shared" si="343"/>
        <v>0</v>
      </c>
      <c r="AM271" s="37" t="e">
        <f t="shared" si="343"/>
        <v>#VALUE!</v>
      </c>
      <c r="AN271" s="38">
        <f t="shared" si="343"/>
        <v>0.10500912204198559</v>
      </c>
      <c r="AO271" s="39">
        <f t="shared" si="343"/>
        <v>0</v>
      </c>
      <c r="AP271" s="39">
        <f t="shared" si="343"/>
        <v>0</v>
      </c>
      <c r="AQ271" s="40">
        <f t="shared" si="343"/>
        <v>0</v>
      </c>
      <c r="AR271" s="40">
        <f t="shared" si="343"/>
        <v>0</v>
      </c>
      <c r="AS271" s="40">
        <f t="shared" si="343"/>
        <v>0</v>
      </c>
      <c r="AT271" s="41">
        <f t="shared" si="343"/>
        <v>0</v>
      </c>
      <c r="AU271" s="41">
        <f t="shared" si="343"/>
        <v>0</v>
      </c>
      <c r="AV271" s="42" t="e">
        <f t="shared" si="324"/>
        <v>#VALUE!</v>
      </c>
      <c r="AW271" s="42" t="e">
        <f t="shared" si="324"/>
        <v>#VALUE!</v>
      </c>
      <c r="AX271" s="43" t="e">
        <f t="shared" si="325"/>
        <v>#VALUE!</v>
      </c>
      <c r="AY271" s="43" t="e">
        <f t="shared" si="325"/>
        <v>#VALUE!</v>
      </c>
    </row>
    <row r="272" spans="6:51" x14ac:dyDescent="0.3">
      <c r="F272" s="3">
        <v>30</v>
      </c>
      <c r="G272" s="36">
        <f t="shared" ref="G272:X272" si="344">G200*G$163</f>
        <v>0.7499681786925485</v>
      </c>
      <c r="H272" s="36">
        <f t="shared" si="344"/>
        <v>0.79998572226246001</v>
      </c>
      <c r="I272" s="36">
        <f t="shared" si="344"/>
        <v>1.1498560692919335</v>
      </c>
      <c r="J272" s="36">
        <f t="shared" si="344"/>
        <v>1.1999786863778261</v>
      </c>
      <c r="K272" s="36">
        <f t="shared" si="344"/>
        <v>0</v>
      </c>
      <c r="L272" s="37" t="e">
        <f t="shared" si="344"/>
        <v>#VALUE!</v>
      </c>
      <c r="M272" s="38">
        <f t="shared" si="344"/>
        <v>0.44191149230843585</v>
      </c>
      <c r="N272" s="39">
        <f t="shared" si="344"/>
        <v>0</v>
      </c>
      <c r="O272" s="39">
        <f t="shared" si="344"/>
        <v>0</v>
      </c>
      <c r="P272" s="40">
        <f t="shared" si="344"/>
        <v>0</v>
      </c>
      <c r="Q272" s="40">
        <f t="shared" si="344"/>
        <v>0</v>
      </c>
      <c r="R272" s="40">
        <f t="shared" si="344"/>
        <v>0</v>
      </c>
      <c r="S272" s="41">
        <f t="shared" si="344"/>
        <v>0</v>
      </c>
      <c r="T272" s="41">
        <f t="shared" si="344"/>
        <v>0</v>
      </c>
      <c r="U272" s="42" t="e">
        <f t="shared" si="322"/>
        <v>#VALUE!</v>
      </c>
      <c r="V272" s="42" t="e">
        <f t="shared" si="322"/>
        <v>#VALUE!</v>
      </c>
      <c r="W272" s="43" t="e">
        <f t="shared" si="344"/>
        <v>#VALUE!</v>
      </c>
      <c r="X272" s="43" t="e">
        <f t="shared" si="344"/>
        <v>#VALUE!</v>
      </c>
      <c r="AD272"/>
      <c r="AG272" s="3">
        <f t="shared" si="283"/>
        <v>18.095459273170505</v>
      </c>
      <c r="AH272" s="36">
        <f t="shared" ref="AH272:AU272" si="345">AH200*AH$163</f>
        <v>0.73052694870230594</v>
      </c>
      <c r="AI272" s="36">
        <f t="shared" si="345"/>
        <v>0.79853764894595147</v>
      </c>
      <c r="AJ272" s="36">
        <f t="shared" si="345"/>
        <v>1.092786347445472</v>
      </c>
      <c r="AK272" s="36">
        <f t="shared" si="345"/>
        <v>1.1977013075395799</v>
      </c>
      <c r="AL272" s="36">
        <f t="shared" si="345"/>
        <v>0</v>
      </c>
      <c r="AM272" s="37" t="e">
        <f t="shared" si="345"/>
        <v>#VALUE!</v>
      </c>
      <c r="AN272" s="38">
        <f t="shared" si="345"/>
        <v>0.15355351382566423</v>
      </c>
      <c r="AO272" s="39">
        <f t="shared" si="345"/>
        <v>0</v>
      </c>
      <c r="AP272" s="39">
        <f t="shared" si="345"/>
        <v>0</v>
      </c>
      <c r="AQ272" s="40">
        <f t="shared" si="345"/>
        <v>0</v>
      </c>
      <c r="AR272" s="40">
        <f t="shared" si="345"/>
        <v>0</v>
      </c>
      <c r="AS272" s="40">
        <f t="shared" si="345"/>
        <v>0</v>
      </c>
      <c r="AT272" s="41">
        <f t="shared" si="345"/>
        <v>0</v>
      </c>
      <c r="AU272" s="41">
        <f t="shared" si="345"/>
        <v>0</v>
      </c>
      <c r="AV272" s="42" t="e">
        <f t="shared" si="324"/>
        <v>#VALUE!</v>
      </c>
      <c r="AW272" s="42" t="e">
        <f t="shared" si="324"/>
        <v>#VALUE!</v>
      </c>
      <c r="AX272" s="43" t="e">
        <f t="shared" si="325"/>
        <v>#VALUE!</v>
      </c>
      <c r="AY272" s="43" t="e">
        <f t="shared" si="325"/>
        <v>#VALUE!</v>
      </c>
    </row>
    <row r="273" spans="6:51" x14ac:dyDescent="0.3">
      <c r="F273" s="3">
        <v>31</v>
      </c>
      <c r="G273" s="36">
        <f t="shared" ref="G273:X273" si="346">G201*G$163</f>
        <v>0.74998060784626708</v>
      </c>
      <c r="H273" s="36">
        <f t="shared" si="346"/>
        <v>0.79998996114336085</v>
      </c>
      <c r="I273" s="36">
        <f t="shared" si="346"/>
        <v>1.1499119656193428</v>
      </c>
      <c r="J273" s="36">
        <f t="shared" si="346"/>
        <v>1.1999850270603629</v>
      </c>
      <c r="K273" s="36">
        <f t="shared" si="346"/>
        <v>0</v>
      </c>
      <c r="L273" s="37" t="e">
        <f t="shared" si="346"/>
        <v>#VALUE!</v>
      </c>
      <c r="M273" s="38">
        <f t="shared" si="346"/>
        <v>0.44975060164644537</v>
      </c>
      <c r="N273" s="39">
        <f t="shared" si="346"/>
        <v>0</v>
      </c>
      <c r="O273" s="39">
        <f t="shared" si="346"/>
        <v>0</v>
      </c>
      <c r="P273" s="40">
        <f t="shared" si="346"/>
        <v>0</v>
      </c>
      <c r="Q273" s="40">
        <f t="shared" si="346"/>
        <v>0</v>
      </c>
      <c r="R273" s="40">
        <f t="shared" si="346"/>
        <v>0</v>
      </c>
      <c r="S273" s="41">
        <f t="shared" si="346"/>
        <v>0</v>
      </c>
      <c r="T273" s="41">
        <f t="shared" si="346"/>
        <v>0</v>
      </c>
      <c r="U273" s="42" t="e">
        <f t="shared" si="322"/>
        <v>#VALUE!</v>
      </c>
      <c r="V273" s="42" t="e">
        <f t="shared" si="322"/>
        <v>#VALUE!</v>
      </c>
      <c r="W273" s="43" t="e">
        <f t="shared" si="346"/>
        <v>#VALUE!</v>
      </c>
      <c r="X273" s="43" t="e">
        <f t="shared" si="346"/>
        <v>#VALUE!</v>
      </c>
      <c r="AD273"/>
      <c r="AG273" s="3">
        <f t="shared" si="283"/>
        <v>19.030653817429357</v>
      </c>
      <c r="AH273" s="36">
        <f t="shared" ref="AH273:AU273" si="347">AH201*AH$163</f>
        <v>0.73801967295248305</v>
      </c>
      <c r="AI273" s="36">
        <f t="shared" si="347"/>
        <v>0.79900759152975598</v>
      </c>
      <c r="AJ273" s="36">
        <f t="shared" si="347"/>
        <v>1.1134198529581192</v>
      </c>
      <c r="AK273" s="36">
        <f t="shared" si="347"/>
        <v>1.1984510257184022</v>
      </c>
      <c r="AL273" s="36">
        <f t="shared" si="347"/>
        <v>0</v>
      </c>
      <c r="AM273" s="37" t="e">
        <f t="shared" si="347"/>
        <v>#VALUE!</v>
      </c>
      <c r="AN273" s="38">
        <f t="shared" si="347"/>
        <v>0.19859924809825957</v>
      </c>
      <c r="AO273" s="39">
        <f t="shared" si="347"/>
        <v>0</v>
      </c>
      <c r="AP273" s="39">
        <f t="shared" si="347"/>
        <v>0</v>
      </c>
      <c r="AQ273" s="40">
        <f t="shared" si="347"/>
        <v>0</v>
      </c>
      <c r="AR273" s="40">
        <f t="shared" si="347"/>
        <v>0</v>
      </c>
      <c r="AS273" s="40">
        <f t="shared" si="347"/>
        <v>0</v>
      </c>
      <c r="AT273" s="41">
        <f t="shared" si="347"/>
        <v>0</v>
      </c>
      <c r="AU273" s="41">
        <f t="shared" si="347"/>
        <v>0</v>
      </c>
      <c r="AV273" s="42" t="e">
        <f t="shared" si="324"/>
        <v>#VALUE!</v>
      </c>
      <c r="AW273" s="42" t="e">
        <f t="shared" si="324"/>
        <v>#VALUE!</v>
      </c>
      <c r="AX273" s="43" t="e">
        <f t="shared" si="325"/>
        <v>#VALUE!</v>
      </c>
      <c r="AY273" s="43" t="e">
        <f t="shared" si="325"/>
        <v>#VALUE!</v>
      </c>
    </row>
    <row r="274" spans="6:51" x14ac:dyDescent="0.3">
      <c r="F274" s="3">
        <v>32</v>
      </c>
      <c r="G274" s="36">
        <f t="shared" ref="G274:X274" si="348">G202*G$163</f>
        <v>0.74998800912734032</v>
      </c>
      <c r="H274" s="36">
        <f t="shared" si="348"/>
        <v>0.79999289680857</v>
      </c>
      <c r="I274" s="36">
        <f t="shared" si="348"/>
        <v>1.1499457746837616</v>
      </c>
      <c r="J274" s="36">
        <f t="shared" si="348"/>
        <v>1.1999894098289374</v>
      </c>
      <c r="K274" s="36">
        <f t="shared" si="348"/>
        <v>0</v>
      </c>
      <c r="L274" s="37" t="e">
        <f t="shared" si="348"/>
        <v>#VALUE!</v>
      </c>
      <c r="M274" s="38">
        <f t="shared" si="348"/>
        <v>0.45646208979413788</v>
      </c>
      <c r="N274" s="39">
        <f t="shared" si="348"/>
        <v>0</v>
      </c>
      <c r="O274" s="39">
        <f t="shared" si="348"/>
        <v>0</v>
      </c>
      <c r="P274" s="40">
        <f t="shared" si="348"/>
        <v>0</v>
      </c>
      <c r="Q274" s="40">
        <f t="shared" si="348"/>
        <v>0</v>
      </c>
      <c r="R274" s="40">
        <f t="shared" si="348"/>
        <v>0</v>
      </c>
      <c r="S274" s="41">
        <f t="shared" si="348"/>
        <v>0</v>
      </c>
      <c r="T274" s="41">
        <f t="shared" si="348"/>
        <v>0</v>
      </c>
      <c r="U274" s="42" t="e">
        <f t="shared" si="322"/>
        <v>#VALUE!</v>
      </c>
      <c r="V274" s="42" t="e">
        <f t="shared" si="322"/>
        <v>#VALUE!</v>
      </c>
      <c r="W274" s="43" t="e">
        <f t="shared" si="348"/>
        <v>#VALUE!</v>
      </c>
      <c r="X274" s="43" t="e">
        <f t="shared" si="348"/>
        <v>#VALUE!</v>
      </c>
      <c r="AD274"/>
      <c r="AG274" s="3">
        <f t="shared" si="283"/>
        <v>20.01418031184258</v>
      </c>
      <c r="AH274" s="36">
        <f t="shared" ref="AH274:AU274" si="349">AH202*AH$163</f>
        <v>0.7429120146639574</v>
      </c>
      <c r="AI274" s="36">
        <f t="shared" si="349"/>
        <v>0.79933771895311223</v>
      </c>
      <c r="AJ274" s="36">
        <f t="shared" si="349"/>
        <v>1.127379153431374</v>
      </c>
      <c r="AK274" s="36">
        <f t="shared" si="349"/>
        <v>1.1989733682372821</v>
      </c>
      <c r="AL274" s="36">
        <f t="shared" si="349"/>
        <v>0</v>
      </c>
      <c r="AM274" s="37" t="e">
        <f t="shared" si="349"/>
        <v>#VALUE!</v>
      </c>
      <c r="AN274" s="38">
        <f t="shared" si="349"/>
        <v>0.23997133682905364</v>
      </c>
      <c r="AO274" s="39">
        <f t="shared" si="349"/>
        <v>0</v>
      </c>
      <c r="AP274" s="39">
        <f t="shared" si="349"/>
        <v>0</v>
      </c>
      <c r="AQ274" s="40">
        <f t="shared" si="349"/>
        <v>0</v>
      </c>
      <c r="AR274" s="40">
        <f t="shared" si="349"/>
        <v>0</v>
      </c>
      <c r="AS274" s="40">
        <f t="shared" si="349"/>
        <v>0</v>
      </c>
      <c r="AT274" s="41">
        <f t="shared" si="349"/>
        <v>0</v>
      </c>
      <c r="AU274" s="41">
        <f t="shared" si="349"/>
        <v>0</v>
      </c>
      <c r="AV274" s="42" t="e">
        <f t="shared" si="324"/>
        <v>#VALUE!</v>
      </c>
      <c r="AW274" s="42" t="e">
        <f t="shared" si="324"/>
        <v>#VALUE!</v>
      </c>
      <c r="AX274" s="43" t="e">
        <f t="shared" si="325"/>
        <v>#VALUE!</v>
      </c>
      <c r="AY274" s="43" t="e">
        <f t="shared" si="325"/>
        <v>#VALUE!</v>
      </c>
    </row>
    <row r="275" spans="6:51" x14ac:dyDescent="0.3">
      <c r="F275" s="3">
        <v>33</v>
      </c>
      <c r="G275" s="36">
        <f t="shared" ref="G275:X275" si="350">G203*G$163</f>
        <v>0.7499924713517816</v>
      </c>
      <c r="H275" s="36">
        <f t="shared" si="350"/>
        <v>0.79999494189726827</v>
      </c>
      <c r="I275" s="36">
        <f t="shared" si="350"/>
        <v>1.1499663399040798</v>
      </c>
      <c r="J275" s="36">
        <f t="shared" si="350"/>
        <v>1.1999924585008286</v>
      </c>
      <c r="K275" s="36">
        <f t="shared" si="350"/>
        <v>0</v>
      </c>
      <c r="L275" s="37" t="e">
        <f t="shared" si="350"/>
        <v>#VALUE!</v>
      </c>
      <c r="M275" s="38">
        <f t="shared" si="350"/>
        <v>0.46221232446362637</v>
      </c>
      <c r="N275" s="39">
        <f t="shared" si="350"/>
        <v>0</v>
      </c>
      <c r="O275" s="39">
        <f t="shared" si="350"/>
        <v>0</v>
      </c>
      <c r="P275" s="40">
        <f t="shared" si="350"/>
        <v>0</v>
      </c>
      <c r="Q275" s="40">
        <f t="shared" si="350"/>
        <v>0</v>
      </c>
      <c r="R275" s="40">
        <f t="shared" si="350"/>
        <v>0</v>
      </c>
      <c r="S275" s="41">
        <f t="shared" si="350"/>
        <v>0</v>
      </c>
      <c r="T275" s="41">
        <f t="shared" si="350"/>
        <v>0</v>
      </c>
      <c r="U275" s="42" t="e">
        <f t="shared" si="322"/>
        <v>#VALUE!</v>
      </c>
      <c r="V275" s="42" t="e">
        <f t="shared" si="322"/>
        <v>#VALUE!</v>
      </c>
      <c r="W275" s="43" t="e">
        <f t="shared" si="350"/>
        <v>#VALUE!</v>
      </c>
      <c r="X275" s="43" t="e">
        <f t="shared" si="350"/>
        <v>#VALUE!</v>
      </c>
      <c r="AD275"/>
      <c r="AG275" s="3">
        <f t="shared" si="283"/>
        <v>21.048536608242266</v>
      </c>
      <c r="AH275" s="36">
        <f t="shared" ref="AH275:AU275" si="351">AH203*AH$163</f>
        <v>0.74596497241619775</v>
      </c>
      <c r="AI275" s="36">
        <f t="shared" si="351"/>
        <v>0.79956538955993306</v>
      </c>
      <c r="AJ275" s="36">
        <f t="shared" si="351"/>
        <v>1.1364775115545234</v>
      </c>
      <c r="AK275" s="36">
        <f t="shared" si="351"/>
        <v>1.1993307083089193</v>
      </c>
      <c r="AL275" s="36">
        <f t="shared" si="351"/>
        <v>0</v>
      </c>
      <c r="AM275" s="37" t="e">
        <f t="shared" si="351"/>
        <v>#VALUE!</v>
      </c>
      <c r="AN275" s="38">
        <f t="shared" si="351"/>
        <v>0.27757030159812512</v>
      </c>
      <c r="AO275" s="39">
        <f t="shared" si="351"/>
        <v>0</v>
      </c>
      <c r="AP275" s="39">
        <f t="shared" si="351"/>
        <v>0</v>
      </c>
      <c r="AQ275" s="40">
        <f t="shared" si="351"/>
        <v>0</v>
      </c>
      <c r="AR275" s="40">
        <f t="shared" si="351"/>
        <v>0</v>
      </c>
      <c r="AS275" s="40">
        <f t="shared" si="351"/>
        <v>0</v>
      </c>
      <c r="AT275" s="41">
        <f t="shared" si="351"/>
        <v>0</v>
      </c>
      <c r="AU275" s="41">
        <f t="shared" si="351"/>
        <v>0</v>
      </c>
      <c r="AV275" s="42" t="e">
        <f t="shared" si="324"/>
        <v>#VALUE!</v>
      </c>
      <c r="AW275" s="42" t="e">
        <f t="shared" si="324"/>
        <v>#VALUE!</v>
      </c>
      <c r="AX275" s="43" t="e">
        <f t="shared" si="325"/>
        <v>#VALUE!</v>
      </c>
      <c r="AY275" s="43" t="e">
        <f t="shared" si="325"/>
        <v>#VALUE!</v>
      </c>
    </row>
    <row r="276" spans="6:51" x14ac:dyDescent="0.3">
      <c r="F276" s="3">
        <v>34</v>
      </c>
      <c r="G276" s="36">
        <f t="shared" ref="G276:X276" si="352">G204*G$163</f>
        <v>0.74999519750686061</v>
      </c>
      <c r="H276" s="36">
        <f t="shared" si="352"/>
        <v>0.79999637506931232</v>
      </c>
      <c r="I276" s="36">
        <f t="shared" si="352"/>
        <v>1.1499789300424663</v>
      </c>
      <c r="J276" s="36">
        <f t="shared" si="352"/>
        <v>1.1999945927490867</v>
      </c>
      <c r="K276" s="36">
        <f t="shared" si="352"/>
        <v>0</v>
      </c>
      <c r="L276" s="37" t="e">
        <f t="shared" si="352"/>
        <v>#VALUE!</v>
      </c>
      <c r="M276" s="38">
        <f t="shared" si="352"/>
        <v>0.46714338658292898</v>
      </c>
      <c r="N276" s="39">
        <f t="shared" si="352"/>
        <v>0</v>
      </c>
      <c r="O276" s="39">
        <f t="shared" si="352"/>
        <v>0</v>
      </c>
      <c r="P276" s="40">
        <f t="shared" si="352"/>
        <v>0</v>
      </c>
      <c r="Q276" s="40">
        <f t="shared" si="352"/>
        <v>0</v>
      </c>
      <c r="R276" s="40">
        <f t="shared" si="352"/>
        <v>0</v>
      </c>
      <c r="S276" s="41">
        <f t="shared" si="352"/>
        <v>0</v>
      </c>
      <c r="T276" s="41">
        <f t="shared" si="352"/>
        <v>0</v>
      </c>
      <c r="U276" s="42" t="e">
        <f t="shared" si="322"/>
        <v>#VALUE!</v>
      </c>
      <c r="V276" s="42" t="e">
        <f t="shared" si="322"/>
        <v>#VALUE!</v>
      </c>
      <c r="W276" s="43" t="e">
        <f t="shared" si="352"/>
        <v>#VALUE!</v>
      </c>
      <c r="X276" s="43" t="e">
        <f t="shared" si="352"/>
        <v>#VALUE!</v>
      </c>
      <c r="AD276"/>
      <c r="AG276" s="3">
        <f t="shared" si="283"/>
        <v>22.136349650370814</v>
      </c>
      <c r="AH276" s="36">
        <f t="shared" ref="AH276:AU276" si="353">AH204*AH$163</f>
        <v>0.74778692508085021</v>
      </c>
      <c r="AI276" s="36">
        <f t="shared" si="353"/>
        <v>0.79971952282115577</v>
      </c>
      <c r="AJ276" s="36">
        <f t="shared" si="353"/>
        <v>1.1421874481080694</v>
      </c>
      <c r="AK276" s="36">
        <f t="shared" si="353"/>
        <v>1.1995707476515693</v>
      </c>
      <c r="AL276" s="36">
        <f t="shared" si="353"/>
        <v>0</v>
      </c>
      <c r="AM276" s="37" t="e">
        <f t="shared" si="353"/>
        <v>#VALUE!</v>
      </c>
      <c r="AN276" s="38">
        <f t="shared" si="353"/>
        <v>0.31137291281716162</v>
      </c>
      <c r="AO276" s="39">
        <f t="shared" si="353"/>
        <v>0</v>
      </c>
      <c r="AP276" s="39">
        <f t="shared" si="353"/>
        <v>0</v>
      </c>
      <c r="AQ276" s="40">
        <f t="shared" si="353"/>
        <v>0</v>
      </c>
      <c r="AR276" s="40">
        <f t="shared" si="353"/>
        <v>0</v>
      </c>
      <c r="AS276" s="40">
        <f t="shared" si="353"/>
        <v>0</v>
      </c>
      <c r="AT276" s="41">
        <f t="shared" si="353"/>
        <v>0</v>
      </c>
      <c r="AU276" s="41">
        <f t="shared" si="353"/>
        <v>0</v>
      </c>
      <c r="AV276" s="42" t="e">
        <f t="shared" si="324"/>
        <v>#VALUE!</v>
      </c>
      <c r="AW276" s="42" t="e">
        <f t="shared" si="324"/>
        <v>#VALUE!</v>
      </c>
      <c r="AX276" s="43" t="e">
        <f t="shared" si="325"/>
        <v>#VALUE!</v>
      </c>
      <c r="AY276" s="43" t="e">
        <f t="shared" si="325"/>
        <v>#VALUE!</v>
      </c>
    </row>
    <row r="277" spans="6:51" x14ac:dyDescent="0.3">
      <c r="F277" s="3">
        <v>35</v>
      </c>
      <c r="G277" s="36">
        <f t="shared" ref="G277:X277" si="354">G205*G$163</f>
        <v>0.7499968863623192</v>
      </c>
      <c r="H277" s="36">
        <f t="shared" si="354"/>
        <v>0.79999738545480181</v>
      </c>
      <c r="I277" s="36">
        <f t="shared" si="354"/>
        <v>1.1499866929911244</v>
      </c>
      <c r="J277" s="36">
        <f t="shared" si="354"/>
        <v>1.199996096464131</v>
      </c>
      <c r="K277" s="36">
        <f t="shared" si="354"/>
        <v>0</v>
      </c>
      <c r="L277" s="37" t="e">
        <f t="shared" si="354"/>
        <v>#VALUE!</v>
      </c>
      <c r="M277" s="38">
        <f t="shared" si="354"/>
        <v>0.47137639608770626</v>
      </c>
      <c r="N277" s="39">
        <f t="shared" si="354"/>
        <v>0</v>
      </c>
      <c r="O277" s="39">
        <f t="shared" si="354"/>
        <v>0</v>
      </c>
      <c r="P277" s="40">
        <f t="shared" si="354"/>
        <v>0</v>
      </c>
      <c r="Q277" s="40">
        <f t="shared" si="354"/>
        <v>0</v>
      </c>
      <c r="R277" s="40">
        <f t="shared" si="354"/>
        <v>0</v>
      </c>
      <c r="S277" s="41">
        <f t="shared" si="354"/>
        <v>0</v>
      </c>
      <c r="T277" s="41">
        <f t="shared" si="354"/>
        <v>0</v>
      </c>
      <c r="U277" s="42" t="e">
        <f t="shared" si="322"/>
        <v>#VALUE!</v>
      </c>
      <c r="V277" s="42" t="e">
        <f t="shared" si="322"/>
        <v>#VALUE!</v>
      </c>
      <c r="W277" s="43" t="e">
        <f t="shared" si="354"/>
        <v>#VALUE!</v>
      </c>
      <c r="X277" s="43" t="e">
        <f t="shared" si="354"/>
        <v>#VALUE!</v>
      </c>
      <c r="AD277"/>
      <c r="AG277" s="3">
        <f t="shared" si="283"/>
        <v>23.280382145502159</v>
      </c>
      <c r="AH277" s="36">
        <f t="shared" ref="AH277:AU277" si="355">AH205*AH$163</f>
        <v>0.74882819278865886</v>
      </c>
      <c r="AI277" s="36">
        <f t="shared" si="355"/>
        <v>0.79982196195626543</v>
      </c>
      <c r="AJ277" s="36">
        <f t="shared" si="355"/>
        <v>1.145637065325678</v>
      </c>
      <c r="AK277" s="36">
        <f t="shared" si="355"/>
        <v>1.199729093208993</v>
      </c>
      <c r="AL277" s="36">
        <f t="shared" si="355"/>
        <v>0</v>
      </c>
      <c r="AM277" s="37" t="e">
        <f t="shared" si="355"/>
        <v>#VALUE!</v>
      </c>
      <c r="AN277" s="38">
        <f t="shared" si="355"/>
        <v>0.34142955000794845</v>
      </c>
      <c r="AO277" s="39">
        <f t="shared" si="355"/>
        <v>0</v>
      </c>
      <c r="AP277" s="39">
        <f t="shared" si="355"/>
        <v>0</v>
      </c>
      <c r="AQ277" s="40">
        <f t="shared" si="355"/>
        <v>0</v>
      </c>
      <c r="AR277" s="40">
        <f t="shared" si="355"/>
        <v>0</v>
      </c>
      <c r="AS277" s="40">
        <f t="shared" si="355"/>
        <v>0</v>
      </c>
      <c r="AT277" s="41">
        <f t="shared" si="355"/>
        <v>0</v>
      </c>
      <c r="AU277" s="41">
        <f t="shared" si="355"/>
        <v>0</v>
      </c>
      <c r="AV277" s="42" t="e">
        <f t="shared" si="324"/>
        <v>#VALUE!</v>
      </c>
      <c r="AW277" s="42" t="e">
        <f t="shared" si="324"/>
        <v>#VALUE!</v>
      </c>
      <c r="AX277" s="43" t="e">
        <f t="shared" si="325"/>
        <v>#VALUE!</v>
      </c>
      <c r="AY277" s="43" t="e">
        <f t="shared" si="325"/>
        <v>#VALUE!</v>
      </c>
    </row>
    <row r="278" spans="6:51" x14ac:dyDescent="0.3">
      <c r="F278" s="3">
        <v>36</v>
      </c>
      <c r="G278" s="36">
        <f t="shared" ref="G278:X278" si="356">G206*G$163</f>
        <v>0.74999794778286333</v>
      </c>
      <c r="H278" s="36">
        <f t="shared" si="356"/>
        <v>0.79999810208177202</v>
      </c>
      <c r="I278" s="36">
        <f t="shared" si="356"/>
        <v>1.1499915167214392</v>
      </c>
      <c r="J278" s="36">
        <f t="shared" si="356"/>
        <v>1.1999971627642001</v>
      </c>
      <c r="K278" s="36">
        <f t="shared" si="356"/>
        <v>0</v>
      </c>
      <c r="L278" s="37" t="e">
        <f t="shared" si="356"/>
        <v>#VALUE!</v>
      </c>
      <c r="M278" s="38">
        <f t="shared" si="356"/>
        <v>0.47501446086057741</v>
      </c>
      <c r="N278" s="39">
        <f t="shared" si="356"/>
        <v>0</v>
      </c>
      <c r="O278" s="39">
        <f t="shared" si="356"/>
        <v>0</v>
      </c>
      <c r="P278" s="40">
        <f t="shared" si="356"/>
        <v>0</v>
      </c>
      <c r="Q278" s="40">
        <f t="shared" si="356"/>
        <v>0</v>
      </c>
      <c r="R278" s="40">
        <f t="shared" si="356"/>
        <v>0</v>
      </c>
      <c r="S278" s="41">
        <f t="shared" si="356"/>
        <v>0</v>
      </c>
      <c r="T278" s="41">
        <f t="shared" si="356"/>
        <v>0</v>
      </c>
      <c r="U278" s="42" t="e">
        <f t="shared" si="322"/>
        <v>#VALUE!</v>
      </c>
      <c r="V278" s="42" t="e">
        <f t="shared" si="322"/>
        <v>#VALUE!</v>
      </c>
      <c r="W278" s="43" t="e">
        <f t="shared" si="356"/>
        <v>#VALUE!</v>
      </c>
      <c r="X278" s="43" t="e">
        <f t="shared" si="356"/>
        <v>#VALUE!</v>
      </c>
      <c r="AD278"/>
      <c r="AG278" s="3">
        <f t="shared" si="283"/>
        <v>24.483539580860253</v>
      </c>
      <c r="AH278" s="36">
        <f t="shared" ref="AH278:AU278" si="357">AH206*AH$163</f>
        <v>0.74939930728040516</v>
      </c>
      <c r="AI278" s="36">
        <f t="shared" si="357"/>
        <v>0.79988880808671958</v>
      </c>
      <c r="AJ278" s="36">
        <f t="shared" si="357"/>
        <v>1.1476435939349634</v>
      </c>
      <c r="AK278" s="36">
        <f t="shared" si="357"/>
        <v>1.1998316932084527</v>
      </c>
      <c r="AL278" s="36">
        <f t="shared" si="357"/>
        <v>0</v>
      </c>
      <c r="AM278" s="37" t="e">
        <f t="shared" si="357"/>
        <v>#VALUE!</v>
      </c>
      <c r="AN278" s="38">
        <f t="shared" si="357"/>
        <v>0.36785836331330907</v>
      </c>
      <c r="AO278" s="39">
        <f t="shared" si="357"/>
        <v>0</v>
      </c>
      <c r="AP278" s="39">
        <f t="shared" si="357"/>
        <v>0</v>
      </c>
      <c r="AQ278" s="40">
        <f t="shared" si="357"/>
        <v>0</v>
      </c>
      <c r="AR278" s="40">
        <f t="shared" si="357"/>
        <v>0</v>
      </c>
      <c r="AS278" s="40">
        <f t="shared" si="357"/>
        <v>0</v>
      </c>
      <c r="AT278" s="41">
        <f t="shared" si="357"/>
        <v>0</v>
      </c>
      <c r="AU278" s="41">
        <f t="shared" si="357"/>
        <v>0</v>
      </c>
      <c r="AV278" s="42" t="e">
        <f t="shared" si="324"/>
        <v>#VALUE!</v>
      </c>
      <c r="AW278" s="42" t="e">
        <f t="shared" si="324"/>
        <v>#VALUE!</v>
      </c>
      <c r="AX278" s="43" t="e">
        <f t="shared" si="325"/>
        <v>#VALUE!</v>
      </c>
      <c r="AY278" s="43" t="e">
        <f t="shared" si="325"/>
        <v>#VALUE!</v>
      </c>
    </row>
    <row r="279" spans="6:51" x14ac:dyDescent="0.3">
      <c r="F279" s="3">
        <v>37</v>
      </c>
      <c r="G279" s="36">
        <f t="shared" ref="G279:X279" si="358">G207*G$163</f>
        <v>0.74999862476471535</v>
      </c>
      <c r="H279" s="36">
        <f t="shared" si="358"/>
        <v>0.79999861343919942</v>
      </c>
      <c r="I279" s="36">
        <f t="shared" si="358"/>
        <v>1.1499945389165562</v>
      </c>
      <c r="J279" s="36">
        <f t="shared" si="358"/>
        <v>1.1999979237683029</v>
      </c>
      <c r="K279" s="36">
        <f t="shared" si="358"/>
        <v>0</v>
      </c>
      <c r="L279" s="37" t="e">
        <f t="shared" si="358"/>
        <v>#VALUE!</v>
      </c>
      <c r="M279" s="38">
        <f t="shared" si="358"/>
        <v>0.47814526592840462</v>
      </c>
      <c r="N279" s="39">
        <f t="shared" si="358"/>
        <v>0</v>
      </c>
      <c r="O279" s="39">
        <f t="shared" si="358"/>
        <v>0</v>
      </c>
      <c r="P279" s="40">
        <f t="shared" si="358"/>
        <v>0</v>
      </c>
      <c r="Q279" s="40">
        <f t="shared" si="358"/>
        <v>0</v>
      </c>
      <c r="R279" s="40">
        <f t="shared" si="358"/>
        <v>0</v>
      </c>
      <c r="S279" s="41">
        <f t="shared" si="358"/>
        <v>0</v>
      </c>
      <c r="T279" s="41">
        <f t="shared" si="358"/>
        <v>0</v>
      </c>
      <c r="U279" s="42" t="e">
        <f t="shared" si="322"/>
        <v>#VALUE!</v>
      </c>
      <c r="V279" s="42" t="e">
        <f t="shared" si="322"/>
        <v>#VALUE!</v>
      </c>
      <c r="W279" s="43" t="e">
        <f t="shared" si="358"/>
        <v>#VALUE!</v>
      </c>
      <c r="X279" s="43" t="e">
        <f t="shared" si="358"/>
        <v>#VALUE!</v>
      </c>
      <c r="AD279"/>
      <c r="AG279" s="3">
        <f t="shared" si="283"/>
        <v>25.748877602654176</v>
      </c>
      <c r="AH279" s="36">
        <f t="shared" ref="AH279:AU279" si="359">AH207*AH$163</f>
        <v>0.74970080536009376</v>
      </c>
      <c r="AI279" s="36">
        <f t="shared" si="359"/>
        <v>0.79993164682731865</v>
      </c>
      <c r="AJ279" s="36">
        <f t="shared" si="359"/>
        <v>1.1487679308171772</v>
      </c>
      <c r="AK279" s="36">
        <f t="shared" si="359"/>
        <v>1.1998970142002394</v>
      </c>
      <c r="AL279" s="36">
        <f t="shared" si="359"/>
        <v>0</v>
      </c>
      <c r="AM279" s="37" t="e">
        <f t="shared" si="359"/>
        <v>#VALUE!</v>
      </c>
      <c r="AN279" s="38">
        <f t="shared" si="359"/>
        <v>0.39083666320417149</v>
      </c>
      <c r="AO279" s="39">
        <f t="shared" si="359"/>
        <v>0</v>
      </c>
      <c r="AP279" s="39">
        <f t="shared" si="359"/>
        <v>0</v>
      </c>
      <c r="AQ279" s="40">
        <f t="shared" si="359"/>
        <v>0</v>
      </c>
      <c r="AR279" s="40">
        <f t="shared" si="359"/>
        <v>0</v>
      </c>
      <c r="AS279" s="40">
        <f t="shared" si="359"/>
        <v>0</v>
      </c>
      <c r="AT279" s="41">
        <f t="shared" si="359"/>
        <v>0</v>
      </c>
      <c r="AU279" s="41">
        <f t="shared" si="359"/>
        <v>0</v>
      </c>
      <c r="AV279" s="42" t="e">
        <f t="shared" si="324"/>
        <v>#VALUE!</v>
      </c>
      <c r="AW279" s="42" t="e">
        <f t="shared" si="324"/>
        <v>#VALUE!</v>
      </c>
      <c r="AX279" s="43" t="e">
        <f t="shared" si="325"/>
        <v>#VALUE!</v>
      </c>
      <c r="AY279" s="43" t="e">
        <f t="shared" si="325"/>
        <v>#VALUE!</v>
      </c>
    </row>
    <row r="280" spans="6:51" x14ac:dyDescent="0.3">
      <c r="F280" s="3">
        <v>38</v>
      </c>
      <c r="G280" s="36">
        <f t="shared" ref="G280:X280" si="360">G208*G$163</f>
        <v>0.74999906303508113</v>
      </c>
      <c r="H280" s="36">
        <f t="shared" si="360"/>
        <v>0.79999898053849983</v>
      </c>
      <c r="I280" s="36">
        <f t="shared" si="360"/>
        <v>1.1499964489164194</v>
      </c>
      <c r="J280" s="36">
        <f t="shared" si="360"/>
        <v>1.1999984703848656</v>
      </c>
      <c r="K280" s="36">
        <f t="shared" si="360"/>
        <v>0</v>
      </c>
      <c r="L280" s="37" t="e">
        <f t="shared" si="360"/>
        <v>#VALUE!</v>
      </c>
      <c r="M280" s="38">
        <f t="shared" si="360"/>
        <v>0.48084332876939695</v>
      </c>
      <c r="N280" s="39">
        <f t="shared" si="360"/>
        <v>0</v>
      </c>
      <c r="O280" s="39">
        <f t="shared" si="360"/>
        <v>0</v>
      </c>
      <c r="P280" s="40">
        <f t="shared" si="360"/>
        <v>0</v>
      </c>
      <c r="Q280" s="40">
        <f t="shared" si="360"/>
        <v>0</v>
      </c>
      <c r="R280" s="40">
        <f t="shared" si="360"/>
        <v>0</v>
      </c>
      <c r="S280" s="41">
        <f t="shared" si="360"/>
        <v>0</v>
      </c>
      <c r="T280" s="41">
        <f t="shared" si="360"/>
        <v>0</v>
      </c>
      <c r="U280" s="42" t="e">
        <f t="shared" si="322"/>
        <v>#VALUE!</v>
      </c>
      <c r="V280" s="42" t="e">
        <f t="shared" si="322"/>
        <v>#VALUE!</v>
      </c>
      <c r="W280" s="43" t="e">
        <f t="shared" si="360"/>
        <v>#VALUE!</v>
      </c>
      <c r="X280" s="43" t="e">
        <f t="shared" si="360"/>
        <v>#VALUE!</v>
      </c>
      <c r="AD280"/>
      <c r="AG280" s="3">
        <f t="shared" si="283"/>
        <v>27.079609776470498</v>
      </c>
      <c r="AH280" s="36">
        <f t="shared" ref="AH280:AU280" si="361">AH208*AH$163</f>
        <v>0.74985456705314746</v>
      </c>
      <c r="AI280" s="36">
        <f t="shared" si="361"/>
        <v>0.79995861854851091</v>
      </c>
      <c r="AJ280" s="36">
        <f t="shared" si="361"/>
        <v>1.1493754497542219</v>
      </c>
      <c r="AK280" s="36">
        <f t="shared" si="361"/>
        <v>1.1999378952642137</v>
      </c>
      <c r="AL280" s="36">
        <f t="shared" si="361"/>
        <v>0</v>
      </c>
      <c r="AM280" s="37" t="e">
        <f t="shared" si="361"/>
        <v>#VALUE!</v>
      </c>
      <c r="AN280" s="38">
        <f t="shared" si="361"/>
        <v>0.41059017411382548</v>
      </c>
      <c r="AO280" s="39">
        <f t="shared" si="361"/>
        <v>0</v>
      </c>
      <c r="AP280" s="39">
        <f t="shared" si="361"/>
        <v>0</v>
      </c>
      <c r="AQ280" s="40">
        <f t="shared" si="361"/>
        <v>0</v>
      </c>
      <c r="AR280" s="40">
        <f t="shared" si="361"/>
        <v>0</v>
      </c>
      <c r="AS280" s="40">
        <f t="shared" si="361"/>
        <v>0</v>
      </c>
      <c r="AT280" s="41">
        <f t="shared" si="361"/>
        <v>0</v>
      </c>
      <c r="AU280" s="41">
        <f t="shared" si="361"/>
        <v>0</v>
      </c>
      <c r="AV280" s="42" t="e">
        <f t="shared" si="324"/>
        <v>#VALUE!</v>
      </c>
      <c r="AW280" s="42" t="e">
        <f t="shared" si="324"/>
        <v>#VALUE!</v>
      </c>
      <c r="AX280" s="43" t="e">
        <f t="shared" si="325"/>
        <v>#VALUE!</v>
      </c>
      <c r="AY280" s="43" t="e">
        <f t="shared" si="325"/>
        <v>#VALUE!</v>
      </c>
    </row>
    <row r="281" spans="6:51" x14ac:dyDescent="0.3">
      <c r="F281" s="3">
        <v>39</v>
      </c>
      <c r="G281" s="36">
        <f t="shared" ref="G281:X281" si="362">G209*G$163</f>
        <v>0.74999935104744309</v>
      </c>
      <c r="H281" s="36">
        <f t="shared" si="362"/>
        <v>0.79999924567348168</v>
      </c>
      <c r="I281" s="36">
        <f t="shared" si="362"/>
        <v>1.149997666984915</v>
      </c>
      <c r="J281" s="36">
        <f t="shared" si="362"/>
        <v>1.199998865529583</v>
      </c>
      <c r="K281" s="36">
        <f t="shared" si="362"/>
        <v>0</v>
      </c>
      <c r="L281" s="37" t="e">
        <f t="shared" si="362"/>
        <v>#VALUE!</v>
      </c>
      <c r="M281" s="38">
        <f t="shared" si="362"/>
        <v>0.48317195106925065</v>
      </c>
      <c r="N281" s="39">
        <f t="shared" si="362"/>
        <v>0</v>
      </c>
      <c r="O281" s="39">
        <f t="shared" si="362"/>
        <v>0</v>
      </c>
      <c r="P281" s="40">
        <f t="shared" si="362"/>
        <v>0</v>
      </c>
      <c r="Q281" s="40">
        <f t="shared" si="362"/>
        <v>0</v>
      </c>
      <c r="R281" s="40">
        <f t="shared" si="362"/>
        <v>0</v>
      </c>
      <c r="S281" s="41">
        <f t="shared" si="362"/>
        <v>0</v>
      </c>
      <c r="T281" s="41">
        <f t="shared" si="362"/>
        <v>0</v>
      </c>
      <c r="U281" s="42" t="e">
        <f t="shared" si="322"/>
        <v>#VALUE!</v>
      </c>
      <c r="V281" s="42" t="e">
        <f t="shared" si="322"/>
        <v>#VALUE!</v>
      </c>
      <c r="W281" s="43" t="e">
        <f t="shared" si="362"/>
        <v>#VALUE!</v>
      </c>
      <c r="X281" s="43" t="e">
        <f t="shared" si="362"/>
        <v>#VALUE!</v>
      </c>
      <c r="AD281"/>
      <c r="AG281" s="3">
        <f t="shared" si="283"/>
        <v>28.479115748731825</v>
      </c>
      <c r="AH281" s="36">
        <f t="shared" ref="AH281:AU281" si="363">AH209*AH$163</f>
        <v>0.74993065879722376</v>
      </c>
      <c r="AI281" s="36">
        <f t="shared" si="363"/>
        <v>0.79997531058913551</v>
      </c>
      <c r="AJ281" s="36">
        <f t="shared" si="363"/>
        <v>1.1496924630382297</v>
      </c>
      <c r="AK281" s="36">
        <f t="shared" si="363"/>
        <v>1.1999630611972043</v>
      </c>
      <c r="AL281" s="36">
        <f t="shared" si="363"/>
        <v>0</v>
      </c>
      <c r="AM281" s="37" t="e">
        <f t="shared" si="363"/>
        <v>#VALUE!</v>
      </c>
      <c r="AN281" s="38">
        <f t="shared" si="363"/>
        <v>0.42738093341109862</v>
      </c>
      <c r="AO281" s="39">
        <f t="shared" si="363"/>
        <v>0</v>
      </c>
      <c r="AP281" s="39">
        <f t="shared" si="363"/>
        <v>0</v>
      </c>
      <c r="AQ281" s="40">
        <f t="shared" si="363"/>
        <v>0</v>
      </c>
      <c r="AR281" s="40">
        <f t="shared" si="363"/>
        <v>0</v>
      </c>
      <c r="AS281" s="40">
        <f t="shared" si="363"/>
        <v>0</v>
      </c>
      <c r="AT281" s="41">
        <f t="shared" si="363"/>
        <v>0</v>
      </c>
      <c r="AU281" s="41">
        <f t="shared" si="363"/>
        <v>0</v>
      </c>
      <c r="AV281" s="42" t="e">
        <f t="shared" si="324"/>
        <v>#VALUE!</v>
      </c>
      <c r="AW281" s="42" t="e">
        <f t="shared" si="324"/>
        <v>#VALUE!</v>
      </c>
      <c r="AX281" s="43" t="e">
        <f t="shared" si="325"/>
        <v>#VALUE!</v>
      </c>
      <c r="AY281" s="43" t="e">
        <f t="shared" si="325"/>
        <v>#VALUE!</v>
      </c>
    </row>
    <row r="282" spans="6:51" x14ac:dyDescent="0.3">
      <c r="F282" s="3">
        <v>40</v>
      </c>
      <c r="G282" s="36">
        <f t="shared" ref="G282:X282" si="364">G210*G$163</f>
        <v>0.74999954316501505</v>
      </c>
      <c r="H282" s="36">
        <f t="shared" si="364"/>
        <v>0.79999943832267406</v>
      </c>
      <c r="I282" s="36">
        <f t="shared" si="364"/>
        <v>1.1499984510724532</v>
      </c>
      <c r="J282" s="36">
        <f t="shared" si="364"/>
        <v>1.1999991529991996</v>
      </c>
      <c r="K282" s="36">
        <f t="shared" si="364"/>
        <v>0</v>
      </c>
      <c r="L282" s="37" t="e">
        <f t="shared" si="364"/>
        <v>#VALUE!</v>
      </c>
      <c r="M282" s="38">
        <f t="shared" si="364"/>
        <v>0.48518489882683569</v>
      </c>
      <c r="N282" s="39">
        <f t="shared" si="364"/>
        <v>0</v>
      </c>
      <c r="O282" s="39">
        <f t="shared" si="364"/>
        <v>0</v>
      </c>
      <c r="P282" s="40">
        <f t="shared" si="364"/>
        <v>0</v>
      </c>
      <c r="Q282" s="40">
        <f t="shared" si="364"/>
        <v>0</v>
      </c>
      <c r="R282" s="40">
        <f t="shared" si="364"/>
        <v>0</v>
      </c>
      <c r="S282" s="41">
        <f t="shared" si="364"/>
        <v>0</v>
      </c>
      <c r="T282" s="41">
        <f t="shared" si="364"/>
        <v>0</v>
      </c>
      <c r="U282" s="42" t="e">
        <f t="shared" ref="U282:V301" si="365">$C$5/100*U$163*U210</f>
        <v>#VALUE!</v>
      </c>
      <c r="V282" s="42" t="e">
        <f t="shared" si="365"/>
        <v>#VALUE!</v>
      </c>
      <c r="W282" s="43" t="e">
        <f t="shared" si="364"/>
        <v>#VALUE!</v>
      </c>
      <c r="X282" s="43" t="e">
        <f t="shared" si="364"/>
        <v>#VALUE!</v>
      </c>
      <c r="AD282"/>
      <c r="AG282" s="3">
        <f t="shared" si="283"/>
        <v>29.950949829949028</v>
      </c>
      <c r="AH282" s="36">
        <f t="shared" ref="AH282:AU282" si="366">AH210*AH$163</f>
        <v>0.74996738450873801</v>
      </c>
      <c r="AI282" s="36">
        <f t="shared" si="366"/>
        <v>0.79998547109138363</v>
      </c>
      <c r="AJ282" s="36">
        <f t="shared" si="366"/>
        <v>1.1498525318770629</v>
      </c>
      <c r="AK282" s="36">
        <f t="shared" si="366"/>
        <v>1.1999783102482842</v>
      </c>
      <c r="AL282" s="36">
        <f t="shared" si="366"/>
        <v>0</v>
      </c>
      <c r="AM282" s="37" t="e">
        <f t="shared" si="366"/>
        <v>#VALUE!</v>
      </c>
      <c r="AN282" s="38">
        <f t="shared" si="366"/>
        <v>0.44149468277087217</v>
      </c>
      <c r="AO282" s="39">
        <f t="shared" si="366"/>
        <v>0</v>
      </c>
      <c r="AP282" s="39">
        <f t="shared" si="366"/>
        <v>0</v>
      </c>
      <c r="AQ282" s="40">
        <f t="shared" si="366"/>
        <v>0</v>
      </c>
      <c r="AR282" s="40">
        <f t="shared" si="366"/>
        <v>0</v>
      </c>
      <c r="AS282" s="40">
        <f t="shared" si="366"/>
        <v>0</v>
      </c>
      <c r="AT282" s="41">
        <f t="shared" si="366"/>
        <v>0</v>
      </c>
      <c r="AU282" s="41">
        <f t="shared" si="366"/>
        <v>0</v>
      </c>
      <c r="AV282" s="42" t="e">
        <f t="shared" ref="AV282:AW301" si="367">$C$5/100*AV$163*AV210</f>
        <v>#VALUE!</v>
      </c>
      <c r="AW282" s="42" t="e">
        <f t="shared" si="367"/>
        <v>#VALUE!</v>
      </c>
      <c r="AX282" s="43" t="e">
        <f t="shared" ref="AX282:AY301" si="368">AX210*AX$163</f>
        <v>#VALUE!</v>
      </c>
      <c r="AY282" s="43" t="e">
        <f t="shared" si="368"/>
        <v>#VALUE!</v>
      </c>
    </row>
    <row r="283" spans="6:51" x14ac:dyDescent="0.3">
      <c r="F283" s="3">
        <v>41</v>
      </c>
      <c r="G283" s="36">
        <f t="shared" ref="G283:X283" si="369">G211*G$163</f>
        <v>0.74999967322813355</v>
      </c>
      <c r="H283" s="36">
        <f t="shared" si="369"/>
        <v>0.79999957914516517</v>
      </c>
      <c r="I283" s="36">
        <f t="shared" si="369"/>
        <v>1.1499989606521641</v>
      </c>
      <c r="J283" s="36">
        <f t="shared" si="369"/>
        <v>1.1999993634597881</v>
      </c>
      <c r="K283" s="36">
        <f t="shared" si="369"/>
        <v>0</v>
      </c>
      <c r="L283" s="37" t="e">
        <f t="shared" si="369"/>
        <v>#VALUE!</v>
      </c>
      <c r="M283" s="38">
        <f t="shared" si="369"/>
        <v>0.48692784233519748</v>
      </c>
      <c r="N283" s="39">
        <f t="shared" si="369"/>
        <v>0</v>
      </c>
      <c r="O283" s="39">
        <f t="shared" si="369"/>
        <v>0</v>
      </c>
      <c r="P283" s="40">
        <f t="shared" si="369"/>
        <v>0</v>
      </c>
      <c r="Q283" s="40">
        <f t="shared" si="369"/>
        <v>0</v>
      </c>
      <c r="R283" s="40">
        <f t="shared" si="369"/>
        <v>0</v>
      </c>
      <c r="S283" s="41">
        <f t="shared" si="369"/>
        <v>0</v>
      </c>
      <c r="T283" s="41">
        <f t="shared" si="369"/>
        <v>0</v>
      </c>
      <c r="U283" s="42" t="e">
        <f t="shared" si="365"/>
        <v>#VALUE!</v>
      </c>
      <c r="V283" s="42" t="e">
        <f t="shared" si="365"/>
        <v>#VALUE!</v>
      </c>
      <c r="W283" s="43" t="e">
        <f t="shared" si="369"/>
        <v>#VALUE!</v>
      </c>
      <c r="X283" s="43" t="e">
        <f t="shared" si="369"/>
        <v>#VALUE!</v>
      </c>
      <c r="AD283"/>
      <c r="AG283" s="3">
        <f t="shared" si="283"/>
        <v>31.353323826064784</v>
      </c>
      <c r="AH283" s="36">
        <f t="shared" ref="AH283:AU283" si="370">AH211*AH$163</f>
        <v>0.74998366494718183</v>
      </c>
      <c r="AI283" s="36">
        <f t="shared" si="370"/>
        <v>0.79999112252606841</v>
      </c>
      <c r="AJ283" s="36">
        <f t="shared" si="370"/>
        <v>1.1499258809779076</v>
      </c>
      <c r="AK283" s="36">
        <f t="shared" si="370"/>
        <v>1.199986761818544</v>
      </c>
      <c r="AL283" s="36">
        <f t="shared" si="370"/>
        <v>0</v>
      </c>
      <c r="AM283" s="37" t="e">
        <f t="shared" si="370"/>
        <v>#VALUE!</v>
      </c>
      <c r="AN283" s="38">
        <f t="shared" si="370"/>
        <v>0.45224162406311497</v>
      </c>
      <c r="AO283" s="39">
        <f t="shared" si="370"/>
        <v>0</v>
      </c>
      <c r="AP283" s="39">
        <f t="shared" si="370"/>
        <v>0</v>
      </c>
      <c r="AQ283" s="40">
        <f t="shared" si="370"/>
        <v>0</v>
      </c>
      <c r="AR283" s="40">
        <f t="shared" si="370"/>
        <v>0</v>
      </c>
      <c r="AS283" s="40">
        <f t="shared" si="370"/>
        <v>0</v>
      </c>
      <c r="AT283" s="41">
        <f t="shared" si="370"/>
        <v>0</v>
      </c>
      <c r="AU283" s="41">
        <f t="shared" si="370"/>
        <v>0</v>
      </c>
      <c r="AV283" s="42" t="e">
        <f t="shared" si="367"/>
        <v>#VALUE!</v>
      </c>
      <c r="AW283" s="42" t="e">
        <f t="shared" si="367"/>
        <v>#VALUE!</v>
      </c>
      <c r="AX283" s="43" t="e">
        <f t="shared" si="368"/>
        <v>#VALUE!</v>
      </c>
      <c r="AY283" s="43" t="e">
        <f t="shared" si="368"/>
        <v>#VALUE!</v>
      </c>
    </row>
    <row r="284" spans="6:51" x14ac:dyDescent="0.3">
      <c r="F284" s="3">
        <v>42</v>
      </c>
      <c r="G284" s="36">
        <f t="shared" ref="G284:X284" si="371">G212*G$163</f>
        <v>0.74999976257589585</v>
      </c>
      <c r="H284" s="36">
        <f t="shared" si="371"/>
        <v>0.79999968269889477</v>
      </c>
      <c r="I284" s="36">
        <f t="shared" si="371"/>
        <v>1.149999295070816</v>
      </c>
      <c r="J284" s="36">
        <f t="shared" si="371"/>
        <v>1.1999995185090644</v>
      </c>
      <c r="K284" s="36">
        <f t="shared" si="371"/>
        <v>0</v>
      </c>
      <c r="L284" s="37" t="e">
        <f t="shared" si="371"/>
        <v>#VALUE!</v>
      </c>
      <c r="M284" s="38">
        <f t="shared" si="371"/>
        <v>0.4884395859753986</v>
      </c>
      <c r="N284" s="39">
        <f t="shared" si="371"/>
        <v>0</v>
      </c>
      <c r="O284" s="39">
        <f t="shared" si="371"/>
        <v>0</v>
      </c>
      <c r="P284" s="40">
        <f t="shared" si="371"/>
        <v>0</v>
      </c>
      <c r="Q284" s="40">
        <f t="shared" si="371"/>
        <v>0</v>
      </c>
      <c r="R284" s="40">
        <f t="shared" si="371"/>
        <v>0</v>
      </c>
      <c r="S284" s="41">
        <f t="shared" si="371"/>
        <v>0</v>
      </c>
      <c r="T284" s="41">
        <f t="shared" si="371"/>
        <v>0</v>
      </c>
      <c r="U284" s="42" t="e">
        <f t="shared" si="365"/>
        <v>#VALUE!</v>
      </c>
      <c r="V284" s="42" t="e">
        <f t="shared" si="365"/>
        <v>#VALUE!</v>
      </c>
      <c r="W284" s="43" t="e">
        <f t="shared" si="371"/>
        <v>#VALUE!</v>
      </c>
      <c r="X284" s="43" t="e">
        <f t="shared" si="371"/>
        <v>#VALUE!</v>
      </c>
      <c r="AD284"/>
      <c r="AG284" s="3">
        <f t="shared" si="283"/>
        <v>32.652029896613442</v>
      </c>
      <c r="AH284" s="36">
        <f t="shared" ref="AH284:AU284" si="372">AH212*AH$163</f>
        <v>0.74999116343811401</v>
      </c>
      <c r="AI284" s="36">
        <f t="shared" si="372"/>
        <v>0.79999431164434187</v>
      </c>
      <c r="AJ284" s="36">
        <f t="shared" si="372"/>
        <v>1.1499603013275381</v>
      </c>
      <c r="AK284" s="36">
        <f t="shared" si="372"/>
        <v>1.1999915193702446</v>
      </c>
      <c r="AL284" s="36">
        <f t="shared" si="372"/>
        <v>0</v>
      </c>
      <c r="AM284" s="37" t="e">
        <f t="shared" si="372"/>
        <v>#VALUE!</v>
      </c>
      <c r="AN284" s="38">
        <f t="shared" si="372"/>
        <v>0.46031111425429094</v>
      </c>
      <c r="AO284" s="39">
        <f t="shared" si="372"/>
        <v>0</v>
      </c>
      <c r="AP284" s="39">
        <f t="shared" si="372"/>
        <v>0</v>
      </c>
      <c r="AQ284" s="40">
        <f t="shared" si="372"/>
        <v>0</v>
      </c>
      <c r="AR284" s="40">
        <f t="shared" si="372"/>
        <v>0</v>
      </c>
      <c r="AS284" s="40">
        <f t="shared" si="372"/>
        <v>0</v>
      </c>
      <c r="AT284" s="41">
        <f t="shared" si="372"/>
        <v>0</v>
      </c>
      <c r="AU284" s="41">
        <f t="shared" si="372"/>
        <v>0</v>
      </c>
      <c r="AV284" s="42" t="e">
        <f t="shared" si="367"/>
        <v>#VALUE!</v>
      </c>
      <c r="AW284" s="42" t="e">
        <f t="shared" si="367"/>
        <v>#VALUE!</v>
      </c>
      <c r="AX284" s="43" t="e">
        <f t="shared" si="368"/>
        <v>#VALUE!</v>
      </c>
      <c r="AY284" s="43" t="e">
        <f t="shared" si="368"/>
        <v>#VALUE!</v>
      </c>
    </row>
    <row r="285" spans="6:51" x14ac:dyDescent="0.3">
      <c r="F285" s="3">
        <v>43</v>
      </c>
      <c r="G285" s="36">
        <f t="shared" ref="G285:X285" si="373">G213*G$163</f>
        <v>0.74999982484025463</v>
      </c>
      <c r="H285" s="36">
        <f t="shared" si="373"/>
        <v>0.7999997592989776</v>
      </c>
      <c r="I285" s="36">
        <f t="shared" si="373"/>
        <v>1.1499995167136852</v>
      </c>
      <c r="J285" s="36">
        <f t="shared" si="373"/>
        <v>1.1999996334468217</v>
      </c>
      <c r="K285" s="36">
        <f t="shared" si="373"/>
        <v>6.6099193866683684E-2</v>
      </c>
      <c r="L285" s="37" t="e">
        <f t="shared" si="373"/>
        <v>#VALUE!</v>
      </c>
      <c r="M285" s="38">
        <f t="shared" si="373"/>
        <v>0.48975311547453404</v>
      </c>
      <c r="N285" s="39">
        <f t="shared" si="373"/>
        <v>0</v>
      </c>
      <c r="O285" s="39">
        <f t="shared" si="373"/>
        <v>0</v>
      </c>
      <c r="P285" s="40">
        <f t="shared" si="373"/>
        <v>0</v>
      </c>
      <c r="Q285" s="40">
        <f t="shared" si="373"/>
        <v>0</v>
      </c>
      <c r="R285" s="40">
        <f t="shared" si="373"/>
        <v>0</v>
      </c>
      <c r="S285" s="41">
        <f t="shared" si="373"/>
        <v>0</v>
      </c>
      <c r="T285" s="41">
        <f t="shared" si="373"/>
        <v>0</v>
      </c>
      <c r="U285" s="42" t="e">
        <f t="shared" si="365"/>
        <v>#VALUE!</v>
      </c>
      <c r="V285" s="42" t="e">
        <f t="shared" si="365"/>
        <v>#VALUE!</v>
      </c>
      <c r="W285" s="43" t="e">
        <f t="shared" si="373"/>
        <v>#VALUE!</v>
      </c>
      <c r="X285" s="43" t="e">
        <f t="shared" si="373"/>
        <v>#VALUE!</v>
      </c>
      <c r="AD285"/>
      <c r="AG285" s="3">
        <f t="shared" si="283"/>
        <v>33.848730698226525</v>
      </c>
      <c r="AH285" s="36">
        <f t="shared" ref="AH285:AU285" si="374">AH213*AH$163</f>
        <v>0.74999486485384059</v>
      </c>
      <c r="AI285" s="36">
        <f t="shared" si="374"/>
        <v>0.79999618927245586</v>
      </c>
      <c r="AJ285" s="36">
        <f t="shared" si="374"/>
        <v>1.1499773954087513</v>
      </c>
      <c r="AK285" s="36">
        <f t="shared" si="374"/>
        <v>1.1999943161606883</v>
      </c>
      <c r="AL285" s="36">
        <f t="shared" si="374"/>
        <v>0</v>
      </c>
      <c r="AM285" s="37" t="e">
        <f t="shared" si="374"/>
        <v>#VALUE!</v>
      </c>
      <c r="AN285" s="38">
        <f t="shared" si="374"/>
        <v>0.46644504374607099</v>
      </c>
      <c r="AO285" s="39">
        <f t="shared" si="374"/>
        <v>0</v>
      </c>
      <c r="AP285" s="39">
        <f t="shared" si="374"/>
        <v>0</v>
      </c>
      <c r="AQ285" s="40">
        <f t="shared" si="374"/>
        <v>0</v>
      </c>
      <c r="AR285" s="40">
        <f t="shared" si="374"/>
        <v>0</v>
      </c>
      <c r="AS285" s="40">
        <f t="shared" si="374"/>
        <v>0</v>
      </c>
      <c r="AT285" s="41">
        <f t="shared" si="374"/>
        <v>0</v>
      </c>
      <c r="AU285" s="41">
        <f t="shared" si="374"/>
        <v>0</v>
      </c>
      <c r="AV285" s="42" t="e">
        <f t="shared" si="367"/>
        <v>#VALUE!</v>
      </c>
      <c r="AW285" s="42" t="e">
        <f t="shared" si="367"/>
        <v>#VALUE!</v>
      </c>
      <c r="AX285" s="43" t="e">
        <f t="shared" si="368"/>
        <v>#VALUE!</v>
      </c>
      <c r="AY285" s="43" t="e">
        <f t="shared" si="368"/>
        <v>#VALUE!</v>
      </c>
    </row>
    <row r="286" spans="6:51" x14ac:dyDescent="0.3">
      <c r="F286" s="3">
        <v>44</v>
      </c>
      <c r="G286" s="36">
        <f t="shared" ref="G286:X286" si="375">G214*G$163</f>
        <v>0.74999986884332026</v>
      </c>
      <c r="H286" s="36">
        <f t="shared" si="375"/>
        <v>0.79999981629445727</v>
      </c>
      <c r="I286" s="36">
        <f t="shared" si="375"/>
        <v>1.1499996650803301</v>
      </c>
      <c r="J286" s="36">
        <f t="shared" si="375"/>
        <v>1.1999997191744438</v>
      </c>
      <c r="K286" s="36">
        <f t="shared" si="375"/>
        <v>0.15666608583075886</v>
      </c>
      <c r="L286" s="37" t="e">
        <f t="shared" si="375"/>
        <v>#VALUE!</v>
      </c>
      <c r="M286" s="38">
        <f t="shared" si="375"/>
        <v>0.49089648765369087</v>
      </c>
      <c r="N286" s="39">
        <f t="shared" si="375"/>
        <v>0</v>
      </c>
      <c r="O286" s="39">
        <f t="shared" si="375"/>
        <v>0</v>
      </c>
      <c r="P286" s="40">
        <f t="shared" si="375"/>
        <v>0</v>
      </c>
      <c r="Q286" s="40">
        <f t="shared" si="375"/>
        <v>0</v>
      </c>
      <c r="R286" s="40">
        <f t="shared" si="375"/>
        <v>0</v>
      </c>
      <c r="S286" s="41">
        <f t="shared" si="375"/>
        <v>0</v>
      </c>
      <c r="T286" s="41">
        <f t="shared" si="375"/>
        <v>0</v>
      </c>
      <c r="U286" s="42" t="e">
        <f t="shared" si="365"/>
        <v>#VALUE!</v>
      </c>
      <c r="V286" s="42" t="e">
        <f t="shared" si="365"/>
        <v>#VALUE!</v>
      </c>
      <c r="W286" s="43" t="e">
        <f t="shared" si="375"/>
        <v>#VALUE!</v>
      </c>
      <c r="X286" s="43" t="e">
        <f t="shared" si="375"/>
        <v>#VALUE!</v>
      </c>
      <c r="AD286"/>
      <c r="AG286" s="3">
        <f t="shared" si="283"/>
        <v>34.951438109131615</v>
      </c>
      <c r="AH286" s="36">
        <f t="shared" ref="AH286:AU286" si="376">AH214*AH$163</f>
        <v>0.74999682135025292</v>
      </c>
      <c r="AI286" s="36">
        <f t="shared" si="376"/>
        <v>0.79999734403159239</v>
      </c>
      <c r="AJ286" s="36">
        <f t="shared" si="376"/>
        <v>1.1499863955776188</v>
      </c>
      <c r="AK286" s="36">
        <f t="shared" si="376"/>
        <v>1.1999960348263345</v>
      </c>
      <c r="AL286" s="36">
        <f t="shared" si="376"/>
        <v>0</v>
      </c>
      <c r="AM286" s="37" t="e">
        <f t="shared" si="376"/>
        <v>#VALUE!</v>
      </c>
      <c r="AN286" s="38">
        <f t="shared" si="376"/>
        <v>0.47118534533892914</v>
      </c>
      <c r="AO286" s="39">
        <f t="shared" si="376"/>
        <v>0</v>
      </c>
      <c r="AP286" s="39">
        <f t="shared" si="376"/>
        <v>0</v>
      </c>
      <c r="AQ286" s="40">
        <f t="shared" si="376"/>
        <v>0</v>
      </c>
      <c r="AR286" s="40">
        <f t="shared" si="376"/>
        <v>0</v>
      </c>
      <c r="AS286" s="40">
        <f t="shared" si="376"/>
        <v>0</v>
      </c>
      <c r="AT286" s="41">
        <f t="shared" si="376"/>
        <v>0</v>
      </c>
      <c r="AU286" s="41">
        <f t="shared" si="376"/>
        <v>0</v>
      </c>
      <c r="AV286" s="42" t="e">
        <f t="shared" si="367"/>
        <v>#VALUE!</v>
      </c>
      <c r="AW286" s="42" t="e">
        <f t="shared" si="367"/>
        <v>#VALUE!</v>
      </c>
      <c r="AX286" s="43" t="e">
        <f t="shared" si="368"/>
        <v>#VALUE!</v>
      </c>
      <c r="AY286" s="43" t="e">
        <f t="shared" si="368"/>
        <v>#VALUE!</v>
      </c>
    </row>
    <row r="287" spans="6:51" x14ac:dyDescent="0.3">
      <c r="F287" s="3">
        <v>45</v>
      </c>
      <c r="G287" s="36">
        <f t="shared" ref="G287:X287" si="377">G215*G$163</f>
        <v>0.74999990036844777</v>
      </c>
      <c r="H287" s="36">
        <f t="shared" si="377"/>
        <v>0.79999985894990877</v>
      </c>
      <c r="I287" s="36">
        <f t="shared" si="377"/>
        <v>1.149999765392717</v>
      </c>
      <c r="J287" s="36">
        <f t="shared" si="377"/>
        <v>1.199999783504293</v>
      </c>
      <c r="K287" s="36">
        <f t="shared" si="377"/>
        <v>0.23537363924464202</v>
      </c>
      <c r="L287" s="37" t="e">
        <f t="shared" si="377"/>
        <v>#VALUE!</v>
      </c>
      <c r="M287" s="38">
        <f t="shared" si="377"/>
        <v>0.49189358496847013</v>
      </c>
      <c r="N287" s="39">
        <f t="shared" si="377"/>
        <v>0</v>
      </c>
      <c r="O287" s="39">
        <f t="shared" si="377"/>
        <v>0</v>
      </c>
      <c r="P287" s="40">
        <f t="shared" si="377"/>
        <v>0</v>
      </c>
      <c r="Q287" s="40">
        <f t="shared" si="377"/>
        <v>0</v>
      </c>
      <c r="R287" s="40">
        <f t="shared" si="377"/>
        <v>0</v>
      </c>
      <c r="S287" s="41">
        <f t="shared" si="377"/>
        <v>0</v>
      </c>
      <c r="T287" s="41">
        <f t="shared" si="377"/>
        <v>0</v>
      </c>
      <c r="U287" s="42" t="e">
        <f t="shared" si="365"/>
        <v>#VALUE!</v>
      </c>
      <c r="V287" s="42" t="e">
        <f t="shared" si="365"/>
        <v>#VALUE!</v>
      </c>
      <c r="W287" s="43" t="e">
        <f t="shared" si="377"/>
        <v>#VALUE!</v>
      </c>
      <c r="X287" s="43" t="e">
        <f t="shared" si="377"/>
        <v>#VALUE!</v>
      </c>
      <c r="AD287"/>
      <c r="AG287" s="3">
        <f t="shared" si="283"/>
        <v>35.967534724447624</v>
      </c>
      <c r="AH287" s="36">
        <f t="shared" ref="AH287:AU287" si="378">AH215*AH$163</f>
        <v>0.74999792036067758</v>
      </c>
      <c r="AI287" s="36">
        <f t="shared" si="378"/>
        <v>0.79999808243400228</v>
      </c>
      <c r="AJ287" s="36">
        <f t="shared" si="378"/>
        <v>1.1499913931233361</v>
      </c>
      <c r="AK287" s="36">
        <f t="shared" si="378"/>
        <v>1.1999971335286559</v>
      </c>
      <c r="AL287" s="36">
        <f t="shared" si="378"/>
        <v>0</v>
      </c>
      <c r="AM287" s="37" t="e">
        <f t="shared" si="378"/>
        <v>#VALUE!</v>
      </c>
      <c r="AN287" s="38">
        <f t="shared" si="378"/>
        <v>0.47490475360030959</v>
      </c>
      <c r="AO287" s="39">
        <f t="shared" si="378"/>
        <v>0</v>
      </c>
      <c r="AP287" s="39">
        <f t="shared" si="378"/>
        <v>0</v>
      </c>
      <c r="AQ287" s="40">
        <f t="shared" si="378"/>
        <v>0</v>
      </c>
      <c r="AR287" s="40">
        <f t="shared" si="378"/>
        <v>0</v>
      </c>
      <c r="AS287" s="40">
        <f t="shared" si="378"/>
        <v>0</v>
      </c>
      <c r="AT287" s="41">
        <f t="shared" si="378"/>
        <v>0</v>
      </c>
      <c r="AU287" s="41">
        <f t="shared" si="378"/>
        <v>0</v>
      </c>
      <c r="AV287" s="42" t="e">
        <f t="shared" si="367"/>
        <v>#VALUE!</v>
      </c>
      <c r="AW287" s="42" t="e">
        <f t="shared" si="367"/>
        <v>#VALUE!</v>
      </c>
      <c r="AX287" s="43" t="e">
        <f t="shared" si="368"/>
        <v>#VALUE!</v>
      </c>
      <c r="AY287" s="43" t="e">
        <f t="shared" si="368"/>
        <v>#VALUE!</v>
      </c>
    </row>
    <row r="288" spans="6:51" x14ac:dyDescent="0.3">
      <c r="F288" s="3">
        <v>46</v>
      </c>
      <c r="G288" s="36">
        <f t="shared" ref="G288:X288" si="379">G216*G$163</f>
        <v>0.74999992325549081</v>
      </c>
      <c r="H288" s="36">
        <f t="shared" si="379"/>
        <v>0.79999989105726788</v>
      </c>
      <c r="I288" s="36">
        <f t="shared" si="379"/>
        <v>1.1499998338956594</v>
      </c>
      <c r="J288" s="36">
        <f t="shared" si="379"/>
        <v>1.1999998320671756</v>
      </c>
      <c r="K288" s="36">
        <f t="shared" si="379"/>
        <v>0.30404745024796448</v>
      </c>
      <c r="L288" s="37" t="e">
        <f t="shared" si="379"/>
        <v>#VALUE!</v>
      </c>
      <c r="M288" s="38">
        <f t="shared" si="379"/>
        <v>0.49276475448042861</v>
      </c>
      <c r="N288" s="39">
        <f t="shared" si="379"/>
        <v>0</v>
      </c>
      <c r="O288" s="39">
        <f t="shared" si="379"/>
        <v>0</v>
      </c>
      <c r="P288" s="40">
        <f t="shared" si="379"/>
        <v>0</v>
      </c>
      <c r="Q288" s="40">
        <f t="shared" si="379"/>
        <v>0</v>
      </c>
      <c r="R288" s="40">
        <f t="shared" si="379"/>
        <v>0</v>
      </c>
      <c r="S288" s="41">
        <f t="shared" si="379"/>
        <v>0</v>
      </c>
      <c r="T288" s="41">
        <f t="shared" si="379"/>
        <v>0</v>
      </c>
      <c r="U288" s="42" t="e">
        <f t="shared" si="365"/>
        <v>#VALUE!</v>
      </c>
      <c r="V288" s="42" t="e">
        <f t="shared" si="365"/>
        <v>#VALUE!</v>
      </c>
      <c r="W288" s="43" t="e">
        <f t="shared" si="379"/>
        <v>#VALUE!</v>
      </c>
      <c r="X288" s="43" t="e">
        <f t="shared" si="379"/>
        <v>#VALUE!</v>
      </c>
      <c r="AD288"/>
      <c r="AG288" s="3">
        <f t="shared" si="283"/>
        <v>36.903823282451604</v>
      </c>
      <c r="AH288" s="36">
        <f t="shared" ref="AH288:AU288" si="380">AH216*AH$163</f>
        <v>0.74999857181681651</v>
      </c>
      <c r="AI288" s="36">
        <f t="shared" si="380"/>
        <v>0.79999857133332619</v>
      </c>
      <c r="AJ288" s="36">
        <f t="shared" si="380"/>
        <v>1.1499943050738868</v>
      </c>
      <c r="AK288" s="36">
        <f t="shared" si="380"/>
        <v>1.1999978610935591</v>
      </c>
      <c r="AL288" s="36">
        <f t="shared" si="380"/>
        <v>0</v>
      </c>
      <c r="AM288" s="37" t="e">
        <f t="shared" si="380"/>
        <v>#VALUE!</v>
      </c>
      <c r="AN288" s="38">
        <f t="shared" si="380"/>
        <v>0.47786405671455862</v>
      </c>
      <c r="AO288" s="39">
        <f t="shared" si="380"/>
        <v>0</v>
      </c>
      <c r="AP288" s="39">
        <f t="shared" si="380"/>
        <v>0</v>
      </c>
      <c r="AQ288" s="40">
        <f t="shared" si="380"/>
        <v>0</v>
      </c>
      <c r="AR288" s="40">
        <f t="shared" si="380"/>
        <v>0</v>
      </c>
      <c r="AS288" s="40">
        <f t="shared" si="380"/>
        <v>0</v>
      </c>
      <c r="AT288" s="41">
        <f t="shared" si="380"/>
        <v>0</v>
      </c>
      <c r="AU288" s="41">
        <f t="shared" si="380"/>
        <v>0</v>
      </c>
      <c r="AV288" s="42" t="e">
        <f t="shared" si="367"/>
        <v>#VALUE!</v>
      </c>
      <c r="AW288" s="42" t="e">
        <f t="shared" si="367"/>
        <v>#VALUE!</v>
      </c>
      <c r="AX288" s="43" t="e">
        <f t="shared" si="368"/>
        <v>#VALUE!</v>
      </c>
      <c r="AY288" s="43" t="e">
        <f t="shared" si="368"/>
        <v>#VALUE!</v>
      </c>
    </row>
    <row r="289" spans="6:51" x14ac:dyDescent="0.3">
      <c r="F289" s="3">
        <v>47</v>
      </c>
      <c r="G289" s="36">
        <f t="shared" ref="G289:X289" si="381">G217*G$163</f>
        <v>0.74999994008605586</v>
      </c>
      <c r="H289" s="36">
        <f t="shared" si="381"/>
        <v>0.79999991536259385</v>
      </c>
      <c r="I289" s="36">
        <f t="shared" si="381"/>
        <v>1.1499998811440089</v>
      </c>
      <c r="J289" s="36">
        <f t="shared" si="381"/>
        <v>1.1999998689446485</v>
      </c>
      <c r="K289" s="36">
        <f t="shared" si="381"/>
        <v>0.3641952347989601</v>
      </c>
      <c r="L289" s="37" t="e">
        <f t="shared" si="381"/>
        <v>#VALUE!</v>
      </c>
      <c r="M289" s="38">
        <f t="shared" si="381"/>
        <v>0.49352734838786944</v>
      </c>
      <c r="N289" s="39">
        <f t="shared" si="381"/>
        <v>0</v>
      </c>
      <c r="O289" s="39">
        <f t="shared" si="381"/>
        <v>0</v>
      </c>
      <c r="P289" s="40">
        <f t="shared" si="381"/>
        <v>0</v>
      </c>
      <c r="Q289" s="40">
        <f t="shared" si="381"/>
        <v>0</v>
      </c>
      <c r="R289" s="40">
        <f t="shared" si="381"/>
        <v>0</v>
      </c>
      <c r="S289" s="41">
        <f t="shared" si="381"/>
        <v>0</v>
      </c>
      <c r="T289" s="41">
        <f t="shared" si="381"/>
        <v>0</v>
      </c>
      <c r="U289" s="42" t="e">
        <f t="shared" si="365"/>
        <v>#VALUE!</v>
      </c>
      <c r="V289" s="42" t="e">
        <f t="shared" si="365"/>
        <v>#VALUE!</v>
      </c>
      <c r="W289" s="43" t="e">
        <f t="shared" si="381"/>
        <v>#VALUE!</v>
      </c>
      <c r="X289" s="43" t="e">
        <f t="shared" si="381"/>
        <v>#VALUE!</v>
      </c>
      <c r="AD289"/>
      <c r="AG289" s="3">
        <f t="shared" si="283"/>
        <v>37.766572208720326</v>
      </c>
      <c r="AH289" s="36">
        <f t="shared" ref="AH289:AU289" si="382">AH217*AH$163</f>
        <v>0.74999897674621518</v>
      </c>
      <c r="AI289" s="36">
        <f t="shared" si="382"/>
        <v>0.79999890528234185</v>
      </c>
      <c r="AJ289" s="36">
        <f t="shared" si="382"/>
        <v>1.1499960772022004</v>
      </c>
      <c r="AK289" s="36">
        <f t="shared" si="382"/>
        <v>1.199998358292315</v>
      </c>
      <c r="AL289" s="36">
        <f t="shared" si="382"/>
        <v>0</v>
      </c>
      <c r="AM289" s="37" t="e">
        <f t="shared" si="382"/>
        <v>#VALUE!</v>
      </c>
      <c r="AN289" s="38">
        <f t="shared" si="382"/>
        <v>0.48024874191103362</v>
      </c>
      <c r="AO289" s="39">
        <f t="shared" si="382"/>
        <v>0</v>
      </c>
      <c r="AP289" s="39">
        <f t="shared" si="382"/>
        <v>0</v>
      </c>
      <c r="AQ289" s="40">
        <f t="shared" si="382"/>
        <v>0</v>
      </c>
      <c r="AR289" s="40">
        <f t="shared" si="382"/>
        <v>0</v>
      </c>
      <c r="AS289" s="40">
        <f t="shared" si="382"/>
        <v>0</v>
      </c>
      <c r="AT289" s="41">
        <f t="shared" si="382"/>
        <v>0</v>
      </c>
      <c r="AU289" s="41">
        <f t="shared" si="382"/>
        <v>0</v>
      </c>
      <c r="AV289" s="42" t="e">
        <f t="shared" si="367"/>
        <v>#VALUE!</v>
      </c>
      <c r="AW289" s="42" t="e">
        <f t="shared" si="367"/>
        <v>#VALUE!</v>
      </c>
      <c r="AX289" s="43" t="e">
        <f t="shared" si="368"/>
        <v>#VALUE!</v>
      </c>
      <c r="AY289" s="43" t="e">
        <f t="shared" si="368"/>
        <v>#VALUE!</v>
      </c>
    </row>
    <row r="290" spans="6:51" x14ac:dyDescent="0.3">
      <c r="F290" s="3">
        <v>48</v>
      </c>
      <c r="G290" s="36">
        <f t="shared" ref="G290:X290" si="383">G218*G$163</f>
        <v>0.74999995261726293</v>
      </c>
      <c r="H290" s="36">
        <f t="shared" si="383"/>
        <v>0.79999993386525792</v>
      </c>
      <c r="I290" s="36">
        <f t="shared" si="383"/>
        <v>1.1499999140564847</v>
      </c>
      <c r="J290" s="36">
        <f t="shared" si="383"/>
        <v>1.1999998971119747</v>
      </c>
      <c r="K290" s="36">
        <f t="shared" si="383"/>
        <v>0.41706746525542238</v>
      </c>
      <c r="L290" s="37" t="e">
        <f t="shared" si="383"/>
        <v>#VALUE!</v>
      </c>
      <c r="M290" s="38">
        <f t="shared" si="383"/>
        <v>0.49419618094146495</v>
      </c>
      <c r="N290" s="39">
        <f t="shared" si="383"/>
        <v>0</v>
      </c>
      <c r="O290" s="39">
        <f t="shared" si="383"/>
        <v>0</v>
      </c>
      <c r="P290" s="40">
        <f t="shared" si="383"/>
        <v>0</v>
      </c>
      <c r="Q290" s="40">
        <f t="shared" si="383"/>
        <v>0</v>
      </c>
      <c r="R290" s="40">
        <f t="shared" si="383"/>
        <v>0</v>
      </c>
      <c r="S290" s="41">
        <f t="shared" si="383"/>
        <v>0</v>
      </c>
      <c r="T290" s="41">
        <f t="shared" si="383"/>
        <v>0</v>
      </c>
      <c r="U290" s="42" t="e">
        <f t="shared" si="365"/>
        <v>#VALUE!</v>
      </c>
      <c r="V290" s="42" t="e">
        <f t="shared" si="365"/>
        <v>#VALUE!</v>
      </c>
      <c r="W290" s="43" t="e">
        <f t="shared" si="383"/>
        <v>#VALUE!</v>
      </c>
      <c r="X290" s="43" t="e">
        <f t="shared" si="383"/>
        <v>#VALUE!</v>
      </c>
      <c r="AD290"/>
      <c r="AG290" s="3">
        <f t="shared" si="283"/>
        <v>38.561557583063312</v>
      </c>
      <c r="AH290" s="36">
        <f t="shared" ref="AH290:AU290" si="384">AH218*AH$163</f>
        <v>0.74999923919309497</v>
      </c>
      <c r="AI290" s="36">
        <f t="shared" si="384"/>
        <v>0.79999913984967386</v>
      </c>
      <c r="AJ290" s="36">
        <f t="shared" si="384"/>
        <v>1.1499971987506075</v>
      </c>
      <c r="AK290" s="36">
        <f t="shared" si="384"/>
        <v>1.1999987077631489</v>
      </c>
      <c r="AL290" s="36">
        <f t="shared" si="384"/>
        <v>0</v>
      </c>
      <c r="AM290" s="37" t="e">
        <f t="shared" si="384"/>
        <v>#VALUE!</v>
      </c>
      <c r="AN290" s="38">
        <f t="shared" si="384"/>
        <v>0.48219281746772458</v>
      </c>
      <c r="AO290" s="39">
        <f t="shared" si="384"/>
        <v>0</v>
      </c>
      <c r="AP290" s="39">
        <f t="shared" si="384"/>
        <v>0</v>
      </c>
      <c r="AQ290" s="40">
        <f t="shared" si="384"/>
        <v>0</v>
      </c>
      <c r="AR290" s="40">
        <f t="shared" si="384"/>
        <v>0</v>
      </c>
      <c r="AS290" s="40">
        <f t="shared" si="384"/>
        <v>0</v>
      </c>
      <c r="AT290" s="41">
        <f t="shared" si="384"/>
        <v>0</v>
      </c>
      <c r="AU290" s="41">
        <f t="shared" si="384"/>
        <v>0</v>
      </c>
      <c r="AV290" s="42" t="e">
        <f t="shared" si="367"/>
        <v>#VALUE!</v>
      </c>
      <c r="AW290" s="42" t="e">
        <f t="shared" si="367"/>
        <v>#VALUE!</v>
      </c>
      <c r="AX290" s="43" t="e">
        <f t="shared" si="368"/>
        <v>#VALUE!</v>
      </c>
      <c r="AY290" s="43" t="e">
        <f t="shared" si="368"/>
        <v>#VALUE!</v>
      </c>
    </row>
    <row r="291" spans="6:51" x14ac:dyDescent="0.3">
      <c r="F291" s="3">
        <v>49</v>
      </c>
      <c r="G291" s="36">
        <f t="shared" ref="G291:X291" si="385">G219*G$163</f>
        <v>0.74999996205951691</v>
      </c>
      <c r="H291" s="36">
        <f t="shared" si="385"/>
        <v>0.79999994802875829</v>
      </c>
      <c r="I291" s="36">
        <f t="shared" si="385"/>
        <v>1.1499999372087535</v>
      </c>
      <c r="J291" s="36">
        <f t="shared" si="385"/>
        <v>1.1999999187500945</v>
      </c>
      <c r="K291" s="36">
        <f t="shared" si="385"/>
        <v>0.46370561632126572</v>
      </c>
      <c r="L291" s="37" t="e">
        <f t="shared" si="385"/>
        <v>#VALUE!</v>
      </c>
      <c r="M291" s="38">
        <f t="shared" si="385"/>
        <v>0.49478391449770343</v>
      </c>
      <c r="N291" s="39">
        <f t="shared" si="385"/>
        <v>0</v>
      </c>
      <c r="O291" s="39">
        <f t="shared" si="385"/>
        <v>0</v>
      </c>
      <c r="P291" s="40">
        <f t="shared" si="385"/>
        <v>0</v>
      </c>
      <c r="Q291" s="40">
        <f t="shared" si="385"/>
        <v>0</v>
      </c>
      <c r="R291" s="40">
        <f t="shared" si="385"/>
        <v>0</v>
      </c>
      <c r="S291" s="41">
        <f t="shared" si="385"/>
        <v>0</v>
      </c>
      <c r="T291" s="41">
        <f t="shared" si="385"/>
        <v>0</v>
      </c>
      <c r="U291" s="42" t="e">
        <f t="shared" si="365"/>
        <v>#VALUE!</v>
      </c>
      <c r="V291" s="42" t="e">
        <f t="shared" si="365"/>
        <v>#VALUE!</v>
      </c>
      <c r="W291" s="43" t="e">
        <f t="shared" si="385"/>
        <v>#VALUE!</v>
      </c>
      <c r="X291" s="43" t="e">
        <f t="shared" si="385"/>
        <v>#VALUE!</v>
      </c>
      <c r="AD291"/>
      <c r="AG291" s="3">
        <f t="shared" si="283"/>
        <v>39.294101810214748</v>
      </c>
      <c r="AH291" s="36">
        <f t="shared" ref="AH291:AU291" si="386">AH219*AH$163</f>
        <v>0.74999941568332251</v>
      </c>
      <c r="AI291" s="36">
        <f t="shared" si="386"/>
        <v>0.79999930879066505</v>
      </c>
      <c r="AJ291" s="36">
        <f t="shared" si="386"/>
        <v>1.1499979340266051</v>
      </c>
      <c r="AK291" s="36">
        <f t="shared" si="386"/>
        <v>1.1999989596698235</v>
      </c>
      <c r="AL291" s="36">
        <f t="shared" si="386"/>
        <v>0</v>
      </c>
      <c r="AM291" s="37" t="e">
        <f t="shared" si="386"/>
        <v>#VALUE!</v>
      </c>
      <c r="AN291" s="38">
        <f t="shared" si="386"/>
        <v>0.4837945425687904</v>
      </c>
      <c r="AO291" s="39">
        <f t="shared" si="386"/>
        <v>0</v>
      </c>
      <c r="AP291" s="39">
        <f t="shared" si="386"/>
        <v>0</v>
      </c>
      <c r="AQ291" s="40">
        <f t="shared" si="386"/>
        <v>0</v>
      </c>
      <c r="AR291" s="40">
        <f t="shared" si="386"/>
        <v>0</v>
      </c>
      <c r="AS291" s="40">
        <f t="shared" si="386"/>
        <v>0</v>
      </c>
      <c r="AT291" s="41">
        <f t="shared" si="386"/>
        <v>0</v>
      </c>
      <c r="AU291" s="41">
        <f t="shared" si="386"/>
        <v>0</v>
      </c>
      <c r="AV291" s="42" t="e">
        <f t="shared" si="367"/>
        <v>#VALUE!</v>
      </c>
      <c r="AW291" s="42" t="e">
        <f t="shared" si="367"/>
        <v>#VALUE!</v>
      </c>
      <c r="AX291" s="43" t="e">
        <f t="shared" si="368"/>
        <v>#VALUE!</v>
      </c>
      <c r="AY291" s="43" t="e">
        <f t="shared" si="368"/>
        <v>#VALUE!</v>
      </c>
    </row>
    <row r="292" spans="6:51" x14ac:dyDescent="0.3">
      <c r="F292" s="3">
        <v>50</v>
      </c>
      <c r="G292" s="36">
        <f t="shared" ref="G292:X292" si="387">G220*G$163</f>
        <v>0.74999996925644052</v>
      </c>
      <c r="H292" s="36">
        <f t="shared" si="387"/>
        <v>0.79999995893001807</v>
      </c>
      <c r="I292" s="36">
        <f t="shared" si="387"/>
        <v>1.1499999536539258</v>
      </c>
      <c r="J292" s="36">
        <f t="shared" si="387"/>
        <v>1.1999999354665158</v>
      </c>
      <c r="K292" s="36">
        <f t="shared" si="387"/>
        <v>0.50498068897797543</v>
      </c>
      <c r="L292" s="37" t="e">
        <f t="shared" si="387"/>
        <v>#VALUE!</v>
      </c>
      <c r="M292" s="38">
        <f t="shared" si="387"/>
        <v>0.49530138562529008</v>
      </c>
      <c r="N292" s="39">
        <f t="shared" si="387"/>
        <v>0</v>
      </c>
      <c r="O292" s="39">
        <f t="shared" si="387"/>
        <v>0</v>
      </c>
      <c r="P292" s="40">
        <f t="shared" si="387"/>
        <v>0</v>
      </c>
      <c r="Q292" s="40">
        <f t="shared" si="387"/>
        <v>0</v>
      </c>
      <c r="R292" s="40">
        <f t="shared" si="387"/>
        <v>0</v>
      </c>
      <c r="S292" s="41">
        <f t="shared" si="387"/>
        <v>0</v>
      </c>
      <c r="T292" s="41">
        <f t="shared" si="387"/>
        <v>0</v>
      </c>
      <c r="U292" s="42" t="e">
        <f t="shared" si="365"/>
        <v>#VALUE!</v>
      </c>
      <c r="V292" s="42" t="e">
        <f t="shared" si="365"/>
        <v>#VALUE!</v>
      </c>
      <c r="W292" s="43" t="e">
        <f t="shared" si="387"/>
        <v>#VALUE!</v>
      </c>
      <c r="X292" s="43" t="e">
        <f t="shared" si="387"/>
        <v>#VALUE!</v>
      </c>
      <c r="AD292"/>
      <c r="AG292" s="3">
        <f t="shared" si="283"/>
        <v>39.969109253183596</v>
      </c>
      <c r="AH292" s="36">
        <f t="shared" ref="AH292:AU292" si="388">AH220*AH$163</f>
        <v>0.74999953829538057</v>
      </c>
      <c r="AI292" s="36">
        <f t="shared" si="388"/>
        <v>0.79999943323588041</v>
      </c>
      <c r="AJ292" s="36">
        <f t="shared" si="388"/>
        <v>1.1499984315983096</v>
      </c>
      <c r="AK292" s="36">
        <f t="shared" si="388"/>
        <v>1.1999991454031016</v>
      </c>
      <c r="AL292" s="36">
        <f t="shared" si="388"/>
        <v>0</v>
      </c>
      <c r="AM292" s="37" t="e">
        <f t="shared" si="388"/>
        <v>#VALUE!</v>
      </c>
      <c r="AN292" s="38">
        <f t="shared" si="388"/>
        <v>0.48512697521584908</v>
      </c>
      <c r="AO292" s="39">
        <f t="shared" si="388"/>
        <v>0</v>
      </c>
      <c r="AP292" s="39">
        <f t="shared" si="388"/>
        <v>0</v>
      </c>
      <c r="AQ292" s="40">
        <f t="shared" si="388"/>
        <v>0</v>
      </c>
      <c r="AR292" s="40">
        <f t="shared" si="388"/>
        <v>0</v>
      </c>
      <c r="AS292" s="40">
        <f t="shared" si="388"/>
        <v>0</v>
      </c>
      <c r="AT292" s="41">
        <f t="shared" si="388"/>
        <v>0</v>
      </c>
      <c r="AU292" s="41">
        <f t="shared" si="388"/>
        <v>0</v>
      </c>
      <c r="AV292" s="42" t="e">
        <f t="shared" si="367"/>
        <v>#VALUE!</v>
      </c>
      <c r="AW292" s="42" t="e">
        <f t="shared" si="367"/>
        <v>#VALUE!</v>
      </c>
      <c r="AX292" s="43" t="e">
        <f t="shared" si="368"/>
        <v>#VALUE!</v>
      </c>
      <c r="AY292" s="43" t="e">
        <f t="shared" si="368"/>
        <v>#VALUE!</v>
      </c>
    </row>
    <row r="293" spans="6:51" x14ac:dyDescent="0.3">
      <c r="F293" s="3">
        <v>51</v>
      </c>
      <c r="G293" s="36">
        <f t="shared" ref="G293:X293" si="389">G221*G$163</f>
        <v>0.74999997480276015</v>
      </c>
      <c r="H293" s="36">
        <f t="shared" si="389"/>
        <v>0.79999996736564949</v>
      </c>
      <c r="I293" s="36">
        <f t="shared" si="389"/>
        <v>1.149999965447335</v>
      </c>
      <c r="J293" s="36">
        <f t="shared" si="389"/>
        <v>1.1999999484525499</v>
      </c>
      <c r="K293" s="36">
        <f t="shared" si="389"/>
        <v>0.54162408324176436</v>
      </c>
      <c r="L293" s="37" t="e">
        <f t="shared" si="389"/>
        <v>#VALUE!</v>
      </c>
      <c r="M293" s="38">
        <f t="shared" si="389"/>
        <v>0.49575788056839609</v>
      </c>
      <c r="N293" s="39">
        <f t="shared" si="389"/>
        <v>0</v>
      </c>
      <c r="O293" s="39">
        <f t="shared" si="389"/>
        <v>0</v>
      </c>
      <c r="P293" s="40">
        <f t="shared" si="389"/>
        <v>0</v>
      </c>
      <c r="Q293" s="40">
        <f t="shared" si="389"/>
        <v>0</v>
      </c>
      <c r="R293" s="40">
        <f t="shared" si="389"/>
        <v>0</v>
      </c>
      <c r="S293" s="41">
        <f t="shared" si="389"/>
        <v>0</v>
      </c>
      <c r="T293" s="41">
        <f t="shared" si="389"/>
        <v>0</v>
      </c>
      <c r="U293" s="42" t="e">
        <f t="shared" si="365"/>
        <v>#VALUE!</v>
      </c>
      <c r="V293" s="42" t="e">
        <f t="shared" si="365"/>
        <v>#VALUE!</v>
      </c>
      <c r="W293" s="43" t="e">
        <f t="shared" si="389"/>
        <v>#VALUE!</v>
      </c>
      <c r="X293" s="43" t="e">
        <f t="shared" si="389"/>
        <v>#VALUE!</v>
      </c>
      <c r="AD293"/>
      <c r="AG293" s="3">
        <f t="shared" si="283"/>
        <v>40.591099067826086</v>
      </c>
      <c r="AH293" s="36">
        <f t="shared" ref="AH293:AU293" si="390">AH221*AH$163</f>
        <v>0.74999962596186331</v>
      </c>
      <c r="AI293" s="36">
        <f t="shared" si="390"/>
        <v>0.7999995267801645</v>
      </c>
      <c r="AJ293" s="36">
        <f t="shared" si="390"/>
        <v>1.1499987780583558</v>
      </c>
      <c r="AK293" s="36">
        <f t="shared" si="390"/>
        <v>1.1999992851570951</v>
      </c>
      <c r="AL293" s="36">
        <f t="shared" si="390"/>
        <v>0</v>
      </c>
      <c r="AM293" s="37" t="e">
        <f t="shared" si="390"/>
        <v>#VALUE!</v>
      </c>
      <c r="AN293" s="38">
        <f t="shared" si="390"/>
        <v>0.48624515212747976</v>
      </c>
      <c r="AO293" s="39">
        <f t="shared" si="390"/>
        <v>0</v>
      </c>
      <c r="AP293" s="39">
        <f t="shared" si="390"/>
        <v>0</v>
      </c>
      <c r="AQ293" s="40">
        <f t="shared" si="390"/>
        <v>0</v>
      </c>
      <c r="AR293" s="40">
        <f t="shared" si="390"/>
        <v>0</v>
      </c>
      <c r="AS293" s="40">
        <f t="shared" si="390"/>
        <v>0</v>
      </c>
      <c r="AT293" s="41">
        <f t="shared" si="390"/>
        <v>0</v>
      </c>
      <c r="AU293" s="41">
        <f t="shared" si="390"/>
        <v>0</v>
      </c>
      <c r="AV293" s="42" t="e">
        <f t="shared" si="367"/>
        <v>#VALUE!</v>
      </c>
      <c r="AW293" s="42" t="e">
        <f t="shared" si="367"/>
        <v>#VALUE!</v>
      </c>
      <c r="AX293" s="43" t="e">
        <f t="shared" si="368"/>
        <v>#VALUE!</v>
      </c>
      <c r="AY293" s="43" t="e">
        <f t="shared" si="368"/>
        <v>#VALUE!</v>
      </c>
    </row>
    <row r="294" spans="6:51" x14ac:dyDescent="0.3">
      <c r="F294" s="3">
        <v>52</v>
      </c>
      <c r="G294" s="36">
        <f t="shared" ref="G294:X294" si="391">G222*G$163</f>
        <v>0.74999997912240479</v>
      </c>
      <c r="H294" s="36">
        <f t="shared" si="391"/>
        <v>0.79999997392796973</v>
      </c>
      <c r="I294" s="36">
        <f t="shared" si="391"/>
        <v>1.1499999739848834</v>
      </c>
      <c r="J294" s="36">
        <f t="shared" si="391"/>
        <v>1.1999999585958179</v>
      </c>
      <c r="K294" s="36">
        <f t="shared" si="391"/>
        <v>0.57425243036289808</v>
      </c>
      <c r="L294" s="37" t="e">
        <f t="shared" si="391"/>
        <v>#VALUE!</v>
      </c>
      <c r="M294" s="38">
        <f t="shared" si="391"/>
        <v>0.49616136797084903</v>
      </c>
      <c r="N294" s="39">
        <f t="shared" si="391"/>
        <v>0</v>
      </c>
      <c r="O294" s="39">
        <f t="shared" si="391"/>
        <v>0</v>
      </c>
      <c r="P294" s="40">
        <f t="shared" si="391"/>
        <v>0</v>
      </c>
      <c r="Q294" s="40">
        <f t="shared" si="391"/>
        <v>0</v>
      </c>
      <c r="R294" s="40">
        <f t="shared" si="391"/>
        <v>0</v>
      </c>
      <c r="S294" s="41">
        <f t="shared" si="391"/>
        <v>0</v>
      </c>
      <c r="T294" s="41">
        <f t="shared" si="391"/>
        <v>0</v>
      </c>
      <c r="U294" s="42" t="e">
        <f t="shared" si="365"/>
        <v>#VALUE!</v>
      </c>
      <c r="V294" s="42" t="e">
        <f t="shared" si="365"/>
        <v>#VALUE!</v>
      </c>
      <c r="W294" s="43" t="e">
        <f t="shared" si="391"/>
        <v>#VALUE!</v>
      </c>
      <c r="X294" s="43" t="e">
        <f t="shared" si="391"/>
        <v>#VALUE!</v>
      </c>
      <c r="AD294"/>
      <c r="AG294" s="3">
        <f t="shared" si="283"/>
        <v>41.164235458467118</v>
      </c>
      <c r="AH294" s="36">
        <f t="shared" ref="AH294:AU294" si="392">AH222*AH$163</f>
        <v>0.74999969025823265</v>
      </c>
      <c r="AI294" s="36">
        <f t="shared" si="392"/>
        <v>0.79999959839151558</v>
      </c>
      <c r="AJ294" s="36">
        <f t="shared" si="392"/>
        <v>1.1499990255757597</v>
      </c>
      <c r="AK294" s="36">
        <f t="shared" si="392"/>
        <v>1.1999993922546832</v>
      </c>
      <c r="AL294" s="36">
        <f t="shared" si="392"/>
        <v>0</v>
      </c>
      <c r="AM294" s="37" t="e">
        <f t="shared" si="392"/>
        <v>#VALUE!</v>
      </c>
      <c r="AN294" s="38">
        <f t="shared" si="392"/>
        <v>0.48719104714326483</v>
      </c>
      <c r="AO294" s="39">
        <f t="shared" si="392"/>
        <v>0</v>
      </c>
      <c r="AP294" s="39">
        <f t="shared" si="392"/>
        <v>0</v>
      </c>
      <c r="AQ294" s="40">
        <f t="shared" si="392"/>
        <v>0</v>
      </c>
      <c r="AR294" s="40">
        <f t="shared" si="392"/>
        <v>0</v>
      </c>
      <c r="AS294" s="40">
        <f t="shared" si="392"/>
        <v>0</v>
      </c>
      <c r="AT294" s="41">
        <f t="shared" si="392"/>
        <v>0</v>
      </c>
      <c r="AU294" s="41">
        <f t="shared" si="392"/>
        <v>0</v>
      </c>
      <c r="AV294" s="42" t="e">
        <f t="shared" si="367"/>
        <v>#VALUE!</v>
      </c>
      <c r="AW294" s="42" t="e">
        <f t="shared" si="367"/>
        <v>#VALUE!</v>
      </c>
      <c r="AX294" s="43" t="e">
        <f t="shared" si="368"/>
        <v>#VALUE!</v>
      </c>
      <c r="AY294" s="43" t="e">
        <f t="shared" si="368"/>
        <v>#VALUE!</v>
      </c>
    </row>
    <row r="295" spans="6:51" x14ac:dyDescent="0.3">
      <c r="F295" s="3">
        <v>53</v>
      </c>
      <c r="G295" s="36">
        <f t="shared" ref="G295:X295" si="393">G223*G$163</f>
        <v>0.74999998252081701</v>
      </c>
      <c r="H295" s="36">
        <f t="shared" si="393"/>
        <v>0.79999997905964859</v>
      </c>
      <c r="I295" s="36">
        <f t="shared" si="393"/>
        <v>1.1499999802229535</v>
      </c>
      <c r="J295" s="36">
        <f t="shared" si="393"/>
        <v>1.1999999665611805</v>
      </c>
      <c r="K295" s="36">
        <f t="shared" si="393"/>
        <v>0.60338764032494197</v>
      </c>
      <c r="L295" s="37" t="e">
        <f t="shared" si="393"/>
        <v>#VALUE!</v>
      </c>
      <c r="M295" s="38">
        <f t="shared" si="393"/>
        <v>0.49651869555806943</v>
      </c>
      <c r="N295" s="39">
        <f t="shared" si="393"/>
        <v>0</v>
      </c>
      <c r="O295" s="39">
        <f t="shared" si="393"/>
        <v>0</v>
      </c>
      <c r="P295" s="40">
        <f t="shared" si="393"/>
        <v>0</v>
      </c>
      <c r="Q295" s="40">
        <f t="shared" si="393"/>
        <v>0</v>
      </c>
      <c r="R295" s="40">
        <f t="shared" si="393"/>
        <v>0</v>
      </c>
      <c r="S295" s="41">
        <f t="shared" si="393"/>
        <v>0</v>
      </c>
      <c r="T295" s="41">
        <f t="shared" si="393"/>
        <v>0</v>
      </c>
      <c r="U295" s="42" t="e">
        <f t="shared" si="365"/>
        <v>#VALUE!</v>
      </c>
      <c r="V295" s="42" t="e">
        <f t="shared" si="365"/>
        <v>#VALUE!</v>
      </c>
      <c r="W295" s="43" t="e">
        <f t="shared" si="393"/>
        <v>#VALUE!</v>
      </c>
      <c r="X295" s="43" t="e">
        <f t="shared" si="393"/>
        <v>#VALUE!</v>
      </c>
      <c r="AD295"/>
      <c r="AG295" s="3">
        <f t="shared" si="283"/>
        <v>41.692355557131165</v>
      </c>
      <c r="AH295" s="36">
        <f t="shared" ref="AH295:AU295" si="394">AH223*AH$163</f>
        <v>0.749999738490712</v>
      </c>
      <c r="AI295" s="36">
        <f t="shared" si="394"/>
        <v>0.79999965412263307</v>
      </c>
      <c r="AJ295" s="36">
        <f t="shared" si="394"/>
        <v>1.1499992065458655</v>
      </c>
      <c r="AK295" s="36">
        <f t="shared" si="394"/>
        <v>1.1999994756903523</v>
      </c>
      <c r="AL295" s="36">
        <f t="shared" si="394"/>
        <v>0</v>
      </c>
      <c r="AM295" s="37" t="e">
        <f t="shared" si="394"/>
        <v>#VALUE!</v>
      </c>
      <c r="AN295" s="38">
        <f t="shared" si="394"/>
        <v>0.48799704314416975</v>
      </c>
      <c r="AO295" s="39">
        <f t="shared" si="394"/>
        <v>0</v>
      </c>
      <c r="AP295" s="39">
        <f t="shared" si="394"/>
        <v>0</v>
      </c>
      <c r="AQ295" s="40">
        <f t="shared" si="394"/>
        <v>0</v>
      </c>
      <c r="AR295" s="40">
        <f t="shared" si="394"/>
        <v>0</v>
      </c>
      <c r="AS295" s="40">
        <f t="shared" si="394"/>
        <v>0</v>
      </c>
      <c r="AT295" s="41">
        <f t="shared" si="394"/>
        <v>0</v>
      </c>
      <c r="AU295" s="41">
        <f t="shared" si="394"/>
        <v>0</v>
      </c>
      <c r="AV295" s="42" t="e">
        <f t="shared" si="367"/>
        <v>#VALUE!</v>
      </c>
      <c r="AW295" s="42" t="e">
        <f t="shared" si="367"/>
        <v>#VALUE!</v>
      </c>
      <c r="AX295" s="43" t="e">
        <f t="shared" si="368"/>
        <v>#VALUE!</v>
      </c>
      <c r="AY295" s="43" t="e">
        <f t="shared" si="368"/>
        <v>#VALUE!</v>
      </c>
    </row>
    <row r="296" spans="6:51" x14ac:dyDescent="0.3">
      <c r="F296" s="3">
        <v>54</v>
      </c>
      <c r="G296" s="36">
        <f t="shared" ref="G296:X296" si="395">G224*G$163</f>
        <v>0.74999998522036693</v>
      </c>
      <c r="H296" s="36">
        <f t="shared" si="395"/>
        <v>0.79999998309318809</v>
      </c>
      <c r="I296" s="36">
        <f t="shared" si="395"/>
        <v>1.1499999848225051</v>
      </c>
      <c r="J296" s="36">
        <f t="shared" si="395"/>
        <v>1.1999999728492459</v>
      </c>
      <c r="K296" s="36">
        <f t="shared" si="395"/>
        <v>0.62947314658474862</v>
      </c>
      <c r="L296" s="37" t="e">
        <f t="shared" si="395"/>
        <v>#VALUE!</v>
      </c>
      <c r="M296" s="38">
        <f t="shared" si="395"/>
        <v>0.49683575643840594</v>
      </c>
      <c r="N296" s="39">
        <f t="shared" si="395"/>
        <v>0</v>
      </c>
      <c r="O296" s="39">
        <f t="shared" si="395"/>
        <v>0</v>
      </c>
      <c r="P296" s="40">
        <f t="shared" si="395"/>
        <v>0</v>
      </c>
      <c r="Q296" s="40">
        <f t="shared" si="395"/>
        <v>0</v>
      </c>
      <c r="R296" s="40">
        <f t="shared" si="395"/>
        <v>0</v>
      </c>
      <c r="S296" s="41">
        <f t="shared" si="395"/>
        <v>0</v>
      </c>
      <c r="T296" s="41">
        <f t="shared" si="395"/>
        <v>0</v>
      </c>
      <c r="U296" s="42" t="e">
        <f t="shared" si="365"/>
        <v>#VALUE!</v>
      </c>
      <c r="V296" s="42" t="e">
        <f t="shared" si="365"/>
        <v>#VALUE!</v>
      </c>
      <c r="W296" s="43" t="e">
        <f t="shared" si="395"/>
        <v>#VALUE!</v>
      </c>
      <c r="X296" s="43" t="e">
        <f t="shared" si="395"/>
        <v>#VALUE!</v>
      </c>
      <c r="AD296"/>
      <c r="AG296" s="3">
        <f t="shared" si="283"/>
        <v>42.178995113033345</v>
      </c>
      <c r="AH296" s="36">
        <f t="shared" ref="AH296:AU296" si="396">AH224*AH$163</f>
        <v>0.74999977540544893</v>
      </c>
      <c r="AI296" s="36">
        <f t="shared" si="396"/>
        <v>0.79999969814515759</v>
      </c>
      <c r="AJ296" s="36">
        <f t="shared" si="396"/>
        <v>1.1499993416496126</v>
      </c>
      <c r="AK296" s="36">
        <f t="shared" si="396"/>
        <v>1.1999995416658715</v>
      </c>
      <c r="AL296" s="36">
        <f t="shared" si="396"/>
        <v>0</v>
      </c>
      <c r="AM296" s="37" t="e">
        <f t="shared" si="396"/>
        <v>#VALUE!</v>
      </c>
      <c r="AN296" s="38">
        <f t="shared" si="396"/>
        <v>0.48868839537830006</v>
      </c>
      <c r="AO296" s="39">
        <f t="shared" si="396"/>
        <v>0</v>
      </c>
      <c r="AP296" s="39">
        <f t="shared" si="396"/>
        <v>0</v>
      </c>
      <c r="AQ296" s="40">
        <f t="shared" si="396"/>
        <v>0</v>
      </c>
      <c r="AR296" s="40">
        <f t="shared" si="396"/>
        <v>0</v>
      </c>
      <c r="AS296" s="40">
        <f t="shared" si="396"/>
        <v>0</v>
      </c>
      <c r="AT296" s="41">
        <f t="shared" si="396"/>
        <v>0</v>
      </c>
      <c r="AU296" s="41">
        <f t="shared" si="396"/>
        <v>0</v>
      </c>
      <c r="AV296" s="42" t="e">
        <f t="shared" si="367"/>
        <v>#VALUE!</v>
      </c>
      <c r="AW296" s="42" t="e">
        <f t="shared" si="367"/>
        <v>#VALUE!</v>
      </c>
      <c r="AX296" s="43" t="e">
        <f t="shared" si="368"/>
        <v>#VALUE!</v>
      </c>
      <c r="AY296" s="43" t="e">
        <f t="shared" si="368"/>
        <v>#VALUE!</v>
      </c>
    </row>
    <row r="297" spans="6:51" x14ac:dyDescent="0.3">
      <c r="F297" s="3">
        <v>55</v>
      </c>
      <c r="G297" s="36">
        <f t="shared" ref="G297:X297" si="397">G225*G$163</f>
        <v>0.7499999873845784</v>
      </c>
      <c r="H297" s="36">
        <f t="shared" si="397"/>
        <v>0.79999998627958635</v>
      </c>
      <c r="I297" s="36">
        <f t="shared" si="397"/>
        <v>1.149999988244264</v>
      </c>
      <c r="J297" s="36">
        <f t="shared" si="397"/>
        <v>1.1999999778388915</v>
      </c>
      <c r="K297" s="36">
        <f t="shared" si="397"/>
        <v>0.6528871180707656</v>
      </c>
      <c r="L297" s="37" t="e">
        <f t="shared" si="397"/>
        <v>#VALUE!</v>
      </c>
      <c r="M297" s="38">
        <f t="shared" si="397"/>
        <v>0.49711762980220309</v>
      </c>
      <c r="N297" s="39">
        <f t="shared" si="397"/>
        <v>0</v>
      </c>
      <c r="O297" s="39">
        <f t="shared" si="397"/>
        <v>0</v>
      </c>
      <c r="P297" s="40">
        <f t="shared" si="397"/>
        <v>0</v>
      </c>
      <c r="Q297" s="40">
        <f t="shared" si="397"/>
        <v>0</v>
      </c>
      <c r="R297" s="40">
        <f t="shared" si="397"/>
        <v>0</v>
      </c>
      <c r="S297" s="41">
        <f t="shared" si="397"/>
        <v>0</v>
      </c>
      <c r="T297" s="41">
        <f t="shared" si="397"/>
        <v>0</v>
      </c>
      <c r="U297" s="42" t="e">
        <f t="shared" si="365"/>
        <v>#VALUE!</v>
      </c>
      <c r="V297" s="42" t="e">
        <f t="shared" si="365"/>
        <v>#VALUE!</v>
      </c>
      <c r="W297" s="43" t="e">
        <f t="shared" si="397"/>
        <v>#VALUE!</v>
      </c>
      <c r="X297" s="43" t="e">
        <f t="shared" si="397"/>
        <v>#VALUE!</v>
      </c>
      <c r="AD297"/>
      <c r="AG297" s="3">
        <f t="shared" si="283"/>
        <v>42.627412164320987</v>
      </c>
      <c r="AH297" s="36">
        <f t="shared" ref="AH297:AU297" si="398">AH225*AH$163</f>
        <v>0.74999980416693668</v>
      </c>
      <c r="AI297" s="36">
        <f t="shared" si="398"/>
        <v>0.79999973339016262</v>
      </c>
      <c r="AJ297" s="36">
        <f t="shared" si="398"/>
        <v>1.149999444428403</v>
      </c>
      <c r="AK297" s="36">
        <f t="shared" si="398"/>
        <v>1.199999594540986</v>
      </c>
      <c r="AL297" s="36">
        <f t="shared" si="398"/>
        <v>2.8888090174782909E-2</v>
      </c>
      <c r="AM297" s="37" t="e">
        <f t="shared" si="398"/>
        <v>#VALUE!</v>
      </c>
      <c r="AN297" s="38">
        <f t="shared" si="398"/>
        <v>0.48928500122695801</v>
      </c>
      <c r="AO297" s="39">
        <f t="shared" si="398"/>
        <v>0</v>
      </c>
      <c r="AP297" s="39">
        <f t="shared" si="398"/>
        <v>0</v>
      </c>
      <c r="AQ297" s="40">
        <f t="shared" si="398"/>
        <v>0</v>
      </c>
      <c r="AR297" s="40">
        <f t="shared" si="398"/>
        <v>0</v>
      </c>
      <c r="AS297" s="40">
        <f t="shared" si="398"/>
        <v>0</v>
      </c>
      <c r="AT297" s="41">
        <f t="shared" si="398"/>
        <v>0</v>
      </c>
      <c r="AU297" s="41">
        <f t="shared" si="398"/>
        <v>0</v>
      </c>
      <c r="AV297" s="42" t="e">
        <f t="shared" si="367"/>
        <v>#VALUE!</v>
      </c>
      <c r="AW297" s="42" t="e">
        <f t="shared" si="367"/>
        <v>#VALUE!</v>
      </c>
      <c r="AX297" s="43" t="e">
        <f t="shared" si="368"/>
        <v>#VALUE!</v>
      </c>
      <c r="AY297" s="43" t="e">
        <f t="shared" si="368"/>
        <v>#VALUE!</v>
      </c>
    </row>
    <row r="298" spans="6:51" x14ac:dyDescent="0.3">
      <c r="F298" s="3">
        <v>56</v>
      </c>
      <c r="G298" s="36">
        <f t="shared" ref="G298:X298" si="399">G226*G$163</f>
        <v>0.74999998913487309</v>
      </c>
      <c r="H298" s="36">
        <f t="shared" si="399"/>
        <v>0.79999998880924728</v>
      </c>
      <c r="I298" s="36">
        <f t="shared" si="399"/>
        <v>1.1499999908121066</v>
      </c>
      <c r="J298" s="36">
        <f t="shared" si="399"/>
        <v>1.1999999818183182</v>
      </c>
      <c r="K298" s="36">
        <f t="shared" si="399"/>
        <v>0.67395324411953761</v>
      </c>
      <c r="L298" s="37" t="e">
        <f t="shared" si="399"/>
        <v>#VALUE!</v>
      </c>
      <c r="M298" s="38">
        <f t="shared" si="399"/>
        <v>0.49736870004610256</v>
      </c>
      <c r="N298" s="39">
        <f t="shared" si="399"/>
        <v>0</v>
      </c>
      <c r="O298" s="39">
        <f t="shared" si="399"/>
        <v>0</v>
      </c>
      <c r="P298" s="40">
        <f t="shared" si="399"/>
        <v>0</v>
      </c>
      <c r="Q298" s="40">
        <f t="shared" si="399"/>
        <v>0</v>
      </c>
      <c r="R298" s="40">
        <f t="shared" si="399"/>
        <v>0</v>
      </c>
      <c r="S298" s="41">
        <f t="shared" si="399"/>
        <v>0</v>
      </c>
      <c r="T298" s="41">
        <f t="shared" si="399"/>
        <v>0</v>
      </c>
      <c r="U298" s="42" t="e">
        <f t="shared" si="365"/>
        <v>#VALUE!</v>
      </c>
      <c r="V298" s="42" t="e">
        <f t="shared" si="365"/>
        <v>#VALUE!</v>
      </c>
      <c r="W298" s="43" t="e">
        <f t="shared" si="399"/>
        <v>#VALUE!</v>
      </c>
      <c r="X298" s="43" t="e">
        <f t="shared" si="399"/>
        <v>#VALUE!</v>
      </c>
      <c r="AD298"/>
      <c r="AG298" s="3">
        <f t="shared" si="283"/>
        <v>43.040608850547436</v>
      </c>
      <c r="AH298" s="36">
        <f t="shared" ref="AH298:AU298" si="400">AH226*AH$163</f>
        <v>0.74999982693559331</v>
      </c>
      <c r="AI298" s="36">
        <f t="shared" si="400"/>
        <v>0.79999976195389877</v>
      </c>
      <c r="AJ298" s="36">
        <f t="shared" si="400"/>
        <v>1.1499995239573089</v>
      </c>
      <c r="AK298" s="36">
        <f t="shared" si="400"/>
        <v>1.1999996374355693</v>
      </c>
      <c r="AL298" s="36">
        <f t="shared" si="400"/>
        <v>7.003479465674331E-2</v>
      </c>
      <c r="AM298" s="37" t="e">
        <f t="shared" si="400"/>
        <v>#VALUE!</v>
      </c>
      <c r="AN298" s="38">
        <f t="shared" si="400"/>
        <v>0.48980268689451306</v>
      </c>
      <c r="AO298" s="39">
        <f t="shared" si="400"/>
        <v>0</v>
      </c>
      <c r="AP298" s="39">
        <f t="shared" si="400"/>
        <v>0</v>
      </c>
      <c r="AQ298" s="40">
        <f t="shared" si="400"/>
        <v>0</v>
      </c>
      <c r="AR298" s="40">
        <f t="shared" si="400"/>
        <v>0</v>
      </c>
      <c r="AS298" s="40">
        <f t="shared" si="400"/>
        <v>0</v>
      </c>
      <c r="AT298" s="41">
        <f t="shared" si="400"/>
        <v>0</v>
      </c>
      <c r="AU298" s="41">
        <f t="shared" si="400"/>
        <v>0</v>
      </c>
      <c r="AV298" s="42" t="e">
        <f t="shared" si="367"/>
        <v>#VALUE!</v>
      </c>
      <c r="AW298" s="42" t="e">
        <f t="shared" si="367"/>
        <v>#VALUE!</v>
      </c>
      <c r="AX298" s="43" t="e">
        <f t="shared" si="368"/>
        <v>#VALUE!</v>
      </c>
      <c r="AY298" s="43" t="e">
        <f t="shared" si="368"/>
        <v>#VALUE!</v>
      </c>
    </row>
    <row r="299" spans="6:51" x14ac:dyDescent="0.3">
      <c r="F299" s="3">
        <v>57</v>
      </c>
      <c r="G299" s="36">
        <f t="shared" ref="G299:X299" si="401">G227*G$163</f>
        <v>0.74999999056225697</v>
      </c>
      <c r="H299" s="36">
        <f t="shared" si="401"/>
        <v>0.79999999082730888</v>
      </c>
      <c r="I299" s="36">
        <f t="shared" si="401"/>
        <v>1.1499999927556137</v>
      </c>
      <c r="J299" s="36">
        <f t="shared" si="401"/>
        <v>1.199999985007846</v>
      </c>
      <c r="K299" s="36">
        <f t="shared" si="401"/>
        <v>0.69294957027177884</v>
      </c>
      <c r="L299" s="37" t="e">
        <f t="shared" si="401"/>
        <v>#VALUE!</v>
      </c>
      <c r="M299" s="38">
        <f t="shared" si="401"/>
        <v>0.49759275771387312</v>
      </c>
      <c r="N299" s="39">
        <f t="shared" si="401"/>
        <v>0</v>
      </c>
      <c r="O299" s="39">
        <f t="shared" si="401"/>
        <v>0</v>
      </c>
      <c r="P299" s="40">
        <f t="shared" si="401"/>
        <v>0</v>
      </c>
      <c r="Q299" s="40">
        <f t="shared" si="401"/>
        <v>0</v>
      </c>
      <c r="R299" s="40">
        <f t="shared" si="401"/>
        <v>0</v>
      </c>
      <c r="S299" s="41">
        <f t="shared" si="401"/>
        <v>0</v>
      </c>
      <c r="T299" s="41">
        <f t="shared" si="401"/>
        <v>0</v>
      </c>
      <c r="U299" s="42" t="e">
        <f t="shared" si="365"/>
        <v>#VALUE!</v>
      </c>
      <c r="V299" s="42" t="e">
        <f t="shared" si="365"/>
        <v>#VALUE!</v>
      </c>
      <c r="W299" s="43" t="e">
        <f t="shared" si="401"/>
        <v>#VALUE!</v>
      </c>
      <c r="X299" s="43" t="e">
        <f t="shared" si="401"/>
        <v>#VALUE!</v>
      </c>
      <c r="AD299"/>
      <c r="AG299" s="3">
        <f t="shared" si="283"/>
        <v>43.421351511912064</v>
      </c>
      <c r="AH299" s="36">
        <f t="shared" ref="AH299:AU299" si="402">AH227*AH$163</f>
        <v>0.74999984521843333</v>
      </c>
      <c r="AI299" s="36">
        <f t="shared" si="402"/>
        <v>0.79999978536027028</v>
      </c>
      <c r="AJ299" s="36">
        <f t="shared" si="402"/>
        <v>1.1499995864494041</v>
      </c>
      <c r="AK299" s="36">
        <f t="shared" si="402"/>
        <v>1.1999996726191524</v>
      </c>
      <c r="AL299" s="36">
        <f t="shared" si="402"/>
        <v>0.10583782026695654</v>
      </c>
      <c r="AM299" s="37" t="e">
        <f t="shared" si="402"/>
        <v>#VALUE!</v>
      </c>
      <c r="AN299" s="38">
        <f t="shared" si="402"/>
        <v>0.49025415348566542</v>
      </c>
      <c r="AO299" s="39">
        <f t="shared" si="402"/>
        <v>0</v>
      </c>
      <c r="AP299" s="39">
        <f t="shared" si="402"/>
        <v>0</v>
      </c>
      <c r="AQ299" s="40">
        <f t="shared" si="402"/>
        <v>0</v>
      </c>
      <c r="AR299" s="40">
        <f t="shared" si="402"/>
        <v>0</v>
      </c>
      <c r="AS299" s="40">
        <f t="shared" si="402"/>
        <v>0</v>
      </c>
      <c r="AT299" s="41">
        <f t="shared" si="402"/>
        <v>0</v>
      </c>
      <c r="AU299" s="41">
        <f t="shared" si="402"/>
        <v>0</v>
      </c>
      <c r="AV299" s="42" t="e">
        <f t="shared" si="367"/>
        <v>#VALUE!</v>
      </c>
      <c r="AW299" s="42" t="e">
        <f t="shared" si="367"/>
        <v>#VALUE!</v>
      </c>
      <c r="AX299" s="43" t="e">
        <f t="shared" si="368"/>
        <v>#VALUE!</v>
      </c>
      <c r="AY299" s="43" t="e">
        <f t="shared" si="368"/>
        <v>#VALUE!</v>
      </c>
    </row>
    <row r="300" spans="6:51" x14ac:dyDescent="0.3">
      <c r="F300" s="3">
        <v>58</v>
      </c>
      <c r="G300" s="36">
        <f t="shared" ref="G300:X300" si="403">G228*G$163</f>
        <v>0.74999999173555632</v>
      </c>
      <c r="H300" s="36">
        <f t="shared" si="403"/>
        <v>0.79999999244493258</v>
      </c>
      <c r="I300" s="36">
        <f t="shared" si="403"/>
        <v>1.1499999942388612</v>
      </c>
      <c r="J300" s="36">
        <f t="shared" si="403"/>
        <v>1.1999999875767278</v>
      </c>
      <c r="K300" s="36">
        <f t="shared" si="403"/>
        <v>0.71011576325877723</v>
      </c>
      <c r="L300" s="37" t="e">
        <f t="shared" si="403"/>
        <v>#VALUE!</v>
      </c>
      <c r="M300" s="38">
        <f t="shared" si="403"/>
        <v>0.4977930851073637</v>
      </c>
      <c r="N300" s="39">
        <f t="shared" si="403"/>
        <v>0</v>
      </c>
      <c r="O300" s="39">
        <f t="shared" si="403"/>
        <v>0</v>
      </c>
      <c r="P300" s="40">
        <f t="shared" si="403"/>
        <v>0</v>
      </c>
      <c r="Q300" s="40">
        <f t="shared" si="403"/>
        <v>0</v>
      </c>
      <c r="R300" s="40">
        <f t="shared" si="403"/>
        <v>0</v>
      </c>
      <c r="S300" s="41">
        <f t="shared" si="403"/>
        <v>0</v>
      </c>
      <c r="T300" s="41">
        <f t="shared" si="403"/>
        <v>0</v>
      </c>
      <c r="U300" s="42" t="e">
        <f t="shared" si="365"/>
        <v>#VALUE!</v>
      </c>
      <c r="V300" s="42" t="e">
        <f t="shared" si="365"/>
        <v>#VALUE!</v>
      </c>
      <c r="W300" s="43" t="e">
        <f t="shared" si="403"/>
        <v>#VALUE!</v>
      </c>
      <c r="X300" s="43" t="e">
        <f t="shared" si="403"/>
        <v>#VALUE!</v>
      </c>
      <c r="AD300"/>
      <c r="AG300" s="3">
        <f t="shared" si="283"/>
        <v>43.772189209830003</v>
      </c>
      <c r="AH300" s="36">
        <f t="shared" ref="AH300:AU300" si="404">AH228*AH$163</f>
        <v>0.74999986008752539</v>
      </c>
      <c r="AI300" s="36">
        <f t="shared" si="404"/>
        <v>0.79999980473396315</v>
      </c>
      <c r="AJ300" s="36">
        <f t="shared" si="404"/>
        <v>1.1499996362427054</v>
      </c>
      <c r="AK300" s="36">
        <f t="shared" si="404"/>
        <v>1.1999997017678881</v>
      </c>
      <c r="AL300" s="36">
        <f t="shared" si="404"/>
        <v>0.1371500876373101</v>
      </c>
      <c r="AM300" s="37" t="e">
        <f t="shared" si="404"/>
        <v>#VALUE!</v>
      </c>
      <c r="AN300" s="38">
        <f t="shared" si="404"/>
        <v>0.49064968010346127</v>
      </c>
      <c r="AO300" s="39">
        <f t="shared" si="404"/>
        <v>0</v>
      </c>
      <c r="AP300" s="39">
        <f t="shared" si="404"/>
        <v>0</v>
      </c>
      <c r="AQ300" s="40">
        <f t="shared" si="404"/>
        <v>0</v>
      </c>
      <c r="AR300" s="40">
        <f t="shared" si="404"/>
        <v>0</v>
      </c>
      <c r="AS300" s="40">
        <f t="shared" si="404"/>
        <v>0</v>
      </c>
      <c r="AT300" s="41">
        <f t="shared" si="404"/>
        <v>0</v>
      </c>
      <c r="AU300" s="41">
        <f t="shared" si="404"/>
        <v>0</v>
      </c>
      <c r="AV300" s="42" t="e">
        <f t="shared" si="367"/>
        <v>#VALUE!</v>
      </c>
      <c r="AW300" s="42" t="e">
        <f t="shared" si="367"/>
        <v>#VALUE!</v>
      </c>
      <c r="AX300" s="43" t="e">
        <f t="shared" si="368"/>
        <v>#VALUE!</v>
      </c>
      <c r="AY300" s="43" t="e">
        <f t="shared" si="368"/>
        <v>#VALUE!</v>
      </c>
    </row>
    <row r="301" spans="6:51" x14ac:dyDescent="0.3">
      <c r="F301" s="3">
        <v>59</v>
      </c>
      <c r="G301" s="36">
        <f t="shared" ref="G301:X301" si="405">G229*G$163</f>
        <v>0.7499999927072768</v>
      </c>
      <c r="H301" s="36">
        <f t="shared" si="405"/>
        <v>0.79999999374765718</v>
      </c>
      <c r="I301" s="36">
        <f t="shared" si="405"/>
        <v>1.1499999953800568</v>
      </c>
      <c r="J301" s="36">
        <f t="shared" si="405"/>
        <v>1.1999999896556137</v>
      </c>
      <c r="K301" s="36">
        <f t="shared" si="405"/>
        <v>0.72565910565572711</v>
      </c>
      <c r="L301" s="37" t="e">
        <f t="shared" si="405"/>
        <v>#VALUE!</v>
      </c>
      <c r="M301" s="38">
        <f t="shared" si="405"/>
        <v>0.49797252896765298</v>
      </c>
      <c r="N301" s="39">
        <f t="shared" si="405"/>
        <v>0</v>
      </c>
      <c r="O301" s="39">
        <f t="shared" si="405"/>
        <v>0</v>
      </c>
      <c r="P301" s="40">
        <f t="shared" si="405"/>
        <v>0</v>
      </c>
      <c r="Q301" s="40">
        <f t="shared" si="405"/>
        <v>0</v>
      </c>
      <c r="R301" s="40">
        <f t="shared" si="405"/>
        <v>0</v>
      </c>
      <c r="S301" s="41">
        <f t="shared" si="405"/>
        <v>0</v>
      </c>
      <c r="T301" s="41">
        <f t="shared" si="405"/>
        <v>0</v>
      </c>
      <c r="U301" s="42" t="e">
        <f t="shared" si="365"/>
        <v>#VALUE!</v>
      </c>
      <c r="V301" s="42" t="e">
        <f t="shared" si="365"/>
        <v>#VALUE!</v>
      </c>
      <c r="W301" s="43" t="e">
        <f t="shared" si="405"/>
        <v>#VALUE!</v>
      </c>
      <c r="X301" s="43" t="e">
        <f t="shared" si="405"/>
        <v>#VALUE!</v>
      </c>
      <c r="AD301"/>
      <c r="AG301" s="3">
        <f t="shared" si="283"/>
        <v>44.095470792826781</v>
      </c>
      <c r="AH301" s="36">
        <f t="shared" ref="AH301:AU301" si="406">AH229*AH$163</f>
        <v>0.74999987231933696</v>
      </c>
      <c r="AI301" s="36">
        <f t="shared" si="406"/>
        <v>0.79999982091671828</v>
      </c>
      <c r="AJ301" s="36">
        <f t="shared" si="406"/>
        <v>1.1499996764213554</v>
      </c>
      <c r="AK301" s="36">
        <f t="shared" si="406"/>
        <v>1.1999997261371627</v>
      </c>
      <c r="AL301" s="36">
        <f t="shared" si="406"/>
        <v>0.16466094552608007</v>
      </c>
      <c r="AM301" s="37" t="e">
        <f t="shared" si="406"/>
        <v>#VALUE!</v>
      </c>
      <c r="AN301" s="38">
        <f t="shared" si="406"/>
        <v>0.49099765168174814</v>
      </c>
      <c r="AO301" s="39">
        <f t="shared" si="406"/>
        <v>0</v>
      </c>
      <c r="AP301" s="39">
        <f t="shared" si="406"/>
        <v>0</v>
      </c>
      <c r="AQ301" s="40">
        <f t="shared" si="406"/>
        <v>0</v>
      </c>
      <c r="AR301" s="40">
        <f t="shared" si="406"/>
        <v>0</v>
      </c>
      <c r="AS301" s="40">
        <f t="shared" si="406"/>
        <v>0</v>
      </c>
      <c r="AT301" s="41">
        <f t="shared" si="406"/>
        <v>0</v>
      </c>
      <c r="AU301" s="41">
        <f t="shared" si="406"/>
        <v>0</v>
      </c>
      <c r="AV301" s="42" t="e">
        <f t="shared" si="367"/>
        <v>#VALUE!</v>
      </c>
      <c r="AW301" s="42" t="e">
        <f t="shared" si="367"/>
        <v>#VALUE!</v>
      </c>
      <c r="AX301" s="43" t="e">
        <f t="shared" si="368"/>
        <v>#VALUE!</v>
      </c>
      <c r="AY301" s="43" t="e">
        <f t="shared" si="368"/>
        <v>#VALUE!</v>
      </c>
    </row>
    <row r="302" spans="6:51" x14ac:dyDescent="0.3">
      <c r="F302" s="3">
        <v>60</v>
      </c>
      <c r="G302" s="36">
        <f t="shared" ref="G302:X302" si="407">G230*G$163</f>
        <v>0.74999999351780955</v>
      </c>
      <c r="H302" s="36">
        <f t="shared" si="407"/>
        <v>0.79999999480160844</v>
      </c>
      <c r="I302" s="36">
        <f t="shared" si="407"/>
        <v>1.1499999962650367</v>
      </c>
      <c r="J302" s="36">
        <f t="shared" si="407"/>
        <v>1.199999991345833</v>
      </c>
      <c r="K302" s="36">
        <f t="shared" si="407"/>
        <v>0.7397594596364836</v>
      </c>
      <c r="L302" s="37" t="e">
        <f t="shared" si="407"/>
        <v>#VALUE!</v>
      </c>
      <c r="M302" s="38">
        <f t="shared" si="407"/>
        <v>0.49813356224456667</v>
      </c>
      <c r="N302" s="39">
        <f t="shared" si="407"/>
        <v>0</v>
      </c>
      <c r="O302" s="39">
        <f t="shared" si="407"/>
        <v>0</v>
      </c>
      <c r="P302" s="40">
        <f t="shared" si="407"/>
        <v>0</v>
      </c>
      <c r="Q302" s="40">
        <f t="shared" si="407"/>
        <v>0</v>
      </c>
      <c r="R302" s="40">
        <f t="shared" si="407"/>
        <v>0</v>
      </c>
      <c r="S302" s="41">
        <f t="shared" si="407"/>
        <v>0</v>
      </c>
      <c r="T302" s="41">
        <f t="shared" si="407"/>
        <v>0</v>
      </c>
      <c r="U302" s="42" t="e">
        <f t="shared" ref="U302:V312" si="408">$C$5/100*U$163*U230</f>
        <v>#VALUE!</v>
      </c>
      <c r="V302" s="42" t="e">
        <f t="shared" si="408"/>
        <v>#VALUE!</v>
      </c>
      <c r="W302" s="43" t="e">
        <f t="shared" si="407"/>
        <v>#VALUE!</v>
      </c>
      <c r="X302" s="43" t="e">
        <f t="shared" si="407"/>
        <v>#VALUE!</v>
      </c>
      <c r="AD302"/>
      <c r="AG302" s="3">
        <f t="shared" si="283"/>
        <v>44.39336062201312</v>
      </c>
      <c r="AH302" s="36">
        <f t="shared" ref="AH302:AU302" si="409">AH230*AH$163</f>
        <v>0.74999988248557115</v>
      </c>
      <c r="AI302" s="36">
        <f t="shared" si="409"/>
        <v>0.79999983454673917</v>
      </c>
      <c r="AJ302" s="36">
        <f t="shared" si="409"/>
        <v>1.1499997092149821</v>
      </c>
      <c r="AK302" s="36">
        <f t="shared" si="409"/>
        <v>1.1999997466795187</v>
      </c>
      <c r="AL302" s="36">
        <f t="shared" si="409"/>
        <v>0.18893247637757438</v>
      </c>
      <c r="AM302" s="37" t="e">
        <f t="shared" si="409"/>
        <v>#VALUE!</v>
      </c>
      <c r="AN302" s="38">
        <f t="shared" si="409"/>
        <v>0.49130495905418459</v>
      </c>
      <c r="AO302" s="39">
        <f t="shared" si="409"/>
        <v>0</v>
      </c>
      <c r="AP302" s="39">
        <f t="shared" si="409"/>
        <v>0</v>
      </c>
      <c r="AQ302" s="40">
        <f t="shared" si="409"/>
        <v>0</v>
      </c>
      <c r="AR302" s="40">
        <f t="shared" si="409"/>
        <v>0</v>
      </c>
      <c r="AS302" s="40">
        <f t="shared" si="409"/>
        <v>0</v>
      </c>
      <c r="AT302" s="41">
        <f t="shared" si="409"/>
        <v>0</v>
      </c>
      <c r="AU302" s="41">
        <f t="shared" si="409"/>
        <v>0</v>
      </c>
      <c r="AV302" s="42" t="e">
        <f t="shared" ref="AV302:AW312" si="410">$C$5/100*AV$163*AV230</f>
        <v>#VALUE!</v>
      </c>
      <c r="AW302" s="42" t="e">
        <f t="shared" si="410"/>
        <v>#VALUE!</v>
      </c>
      <c r="AX302" s="43" t="e">
        <f t="shared" ref="AX302:AY312" si="411">AX230*AX$163</f>
        <v>#VALUE!</v>
      </c>
      <c r="AY302" s="43" t="e">
        <f t="shared" si="411"/>
        <v>#VALUE!</v>
      </c>
    </row>
    <row r="303" spans="6:51" x14ac:dyDescent="0.3">
      <c r="F303" s="3">
        <v>61</v>
      </c>
      <c r="G303" s="36">
        <f t="shared" ref="G303:X303" si="412">G231*G$163</f>
        <v>0.74999999419847652</v>
      </c>
      <c r="H303" s="36">
        <f t="shared" si="412"/>
        <v>0.79999999565813817</v>
      </c>
      <c r="I303" s="36">
        <f t="shared" si="412"/>
        <v>1.1499999969566137</v>
      </c>
      <c r="J303" s="36">
        <f t="shared" si="412"/>
        <v>1.1999999927263398</v>
      </c>
      <c r="K303" s="36">
        <f t="shared" si="412"/>
        <v>0.75257339125815648</v>
      </c>
      <c r="L303" s="37" t="e">
        <f t="shared" si="412"/>
        <v>#VALUE!</v>
      </c>
      <c r="M303" s="38">
        <f t="shared" si="412"/>
        <v>0.49827833665153837</v>
      </c>
      <c r="N303" s="39">
        <f t="shared" si="412"/>
        <v>0</v>
      </c>
      <c r="O303" s="39">
        <f t="shared" si="412"/>
        <v>0</v>
      </c>
      <c r="P303" s="40">
        <f t="shared" si="412"/>
        <v>0</v>
      </c>
      <c r="Q303" s="40">
        <f t="shared" si="412"/>
        <v>0</v>
      </c>
      <c r="R303" s="40">
        <f t="shared" si="412"/>
        <v>0</v>
      </c>
      <c r="S303" s="41">
        <f t="shared" si="412"/>
        <v>0</v>
      </c>
      <c r="T303" s="41">
        <f t="shared" si="412"/>
        <v>0</v>
      </c>
      <c r="U303" s="42" t="e">
        <f t="shared" si="408"/>
        <v>#VALUE!</v>
      </c>
      <c r="V303" s="42" t="e">
        <f t="shared" si="408"/>
        <v>#VALUE!</v>
      </c>
      <c r="W303" s="43" t="e">
        <f t="shared" si="412"/>
        <v>#VALUE!</v>
      </c>
      <c r="X303" s="43" t="e">
        <f t="shared" si="412"/>
        <v>#VALUE!</v>
      </c>
      <c r="AD303"/>
      <c r="AG303" s="3">
        <f t="shared" si="283"/>
        <v>44.667853061421738</v>
      </c>
      <c r="AH303" s="36">
        <f t="shared" ref="AH303:AU303" si="413">AH231*AH$163</f>
        <v>0.74999989101357789</v>
      </c>
      <c r="AI303" s="36">
        <f t="shared" si="413"/>
        <v>0.79999984611377772</v>
      </c>
      <c r="AJ303" s="36">
        <f t="shared" si="413"/>
        <v>1.1499997362605472</v>
      </c>
      <c r="AK303" s="36">
        <f t="shared" si="413"/>
        <v>1.1999997641264866</v>
      </c>
      <c r="AL303" s="36">
        <f t="shared" si="413"/>
        <v>0.21042676239263852</v>
      </c>
      <c r="AM303" s="37" t="e">
        <f t="shared" si="413"/>
        <v>#VALUE!</v>
      </c>
      <c r="AN303" s="38">
        <f t="shared" si="413"/>
        <v>0.4915773049485937</v>
      </c>
      <c r="AO303" s="39">
        <f t="shared" si="413"/>
        <v>0</v>
      </c>
      <c r="AP303" s="39">
        <f t="shared" si="413"/>
        <v>0</v>
      </c>
      <c r="AQ303" s="40">
        <f t="shared" si="413"/>
        <v>0</v>
      </c>
      <c r="AR303" s="40">
        <f t="shared" si="413"/>
        <v>0</v>
      </c>
      <c r="AS303" s="40">
        <f t="shared" si="413"/>
        <v>0</v>
      </c>
      <c r="AT303" s="41">
        <f t="shared" si="413"/>
        <v>0</v>
      </c>
      <c r="AU303" s="41">
        <f t="shared" si="413"/>
        <v>0</v>
      </c>
      <c r="AV303" s="42" t="e">
        <f t="shared" si="410"/>
        <v>#VALUE!</v>
      </c>
      <c r="AW303" s="42" t="e">
        <f t="shared" si="410"/>
        <v>#VALUE!</v>
      </c>
      <c r="AX303" s="43" t="e">
        <f t="shared" si="411"/>
        <v>#VALUE!</v>
      </c>
      <c r="AY303" s="43" t="e">
        <f t="shared" si="411"/>
        <v>#VALUE!</v>
      </c>
    </row>
    <row r="304" spans="6:51" x14ac:dyDescent="0.3">
      <c r="F304" s="3">
        <v>62</v>
      </c>
      <c r="G304" s="36">
        <f t="shared" ref="G304:X304" si="414">G232*G$163</f>
        <v>0.74999999477375501</v>
      </c>
      <c r="H304" s="36">
        <f t="shared" si="414"/>
        <v>0.79999999635730257</v>
      </c>
      <c r="I304" s="36">
        <f t="shared" si="414"/>
        <v>1.1499999975011013</v>
      </c>
      <c r="J304" s="36">
        <f t="shared" si="414"/>
        <v>1.1999999938589341</v>
      </c>
      <c r="K304" s="36">
        <f t="shared" si="414"/>
        <v>0.76423760883263403</v>
      </c>
      <c r="L304" s="37" t="e">
        <f t="shared" si="414"/>
        <v>#VALUE!</v>
      </c>
      <c r="M304" s="38">
        <f t="shared" si="414"/>
        <v>0.49840872743290782</v>
      </c>
      <c r="N304" s="39">
        <f t="shared" si="414"/>
        <v>0</v>
      </c>
      <c r="O304" s="39">
        <f t="shared" si="414"/>
        <v>0</v>
      </c>
      <c r="P304" s="40">
        <f t="shared" si="414"/>
        <v>0</v>
      </c>
      <c r="Q304" s="40">
        <f t="shared" si="414"/>
        <v>0</v>
      </c>
      <c r="R304" s="40">
        <f t="shared" si="414"/>
        <v>0</v>
      </c>
      <c r="S304" s="41">
        <f t="shared" si="414"/>
        <v>0</v>
      </c>
      <c r="T304" s="41">
        <f t="shared" si="414"/>
        <v>0</v>
      </c>
      <c r="U304" s="42" t="e">
        <f t="shared" si="408"/>
        <v>#VALUE!</v>
      </c>
      <c r="V304" s="42" t="e">
        <f t="shared" si="408"/>
        <v>#VALUE!</v>
      </c>
      <c r="W304" s="43" t="e">
        <f t="shared" si="414"/>
        <v>#VALUE!</v>
      </c>
      <c r="X304" s="43" t="e">
        <f t="shared" si="414"/>
        <v>#VALUE!</v>
      </c>
      <c r="AD304"/>
      <c r="AG304" s="3">
        <f t="shared" si="283"/>
        <v>44.920785830218492</v>
      </c>
      <c r="AH304" s="36">
        <f t="shared" ref="AH304:AU304" si="415">AH232*AH$163</f>
        <v>0.74999989822728197</v>
      </c>
      <c r="AI304" s="36">
        <f t="shared" si="415"/>
        <v>0.79999985599790824</v>
      </c>
      <c r="AJ304" s="36">
        <f t="shared" si="415"/>
        <v>1.1499997587772059</v>
      </c>
      <c r="AK304" s="36">
        <f t="shared" si="415"/>
        <v>1.1999997790462107</v>
      </c>
      <c r="AL304" s="36">
        <f t="shared" si="415"/>
        <v>0.22952658310094545</v>
      </c>
      <c r="AM304" s="37" t="e">
        <f t="shared" si="415"/>
        <v>#VALUE!</v>
      </c>
      <c r="AN304" s="38">
        <f t="shared" si="415"/>
        <v>0.49181944004889028</v>
      </c>
      <c r="AO304" s="39">
        <f t="shared" si="415"/>
        <v>0</v>
      </c>
      <c r="AP304" s="39">
        <f t="shared" si="415"/>
        <v>0</v>
      </c>
      <c r="AQ304" s="40">
        <f t="shared" si="415"/>
        <v>0</v>
      </c>
      <c r="AR304" s="40">
        <f t="shared" si="415"/>
        <v>0</v>
      </c>
      <c r="AS304" s="40">
        <f t="shared" si="415"/>
        <v>0</v>
      </c>
      <c r="AT304" s="41">
        <f t="shared" si="415"/>
        <v>0</v>
      </c>
      <c r="AU304" s="41">
        <f t="shared" si="415"/>
        <v>0</v>
      </c>
      <c r="AV304" s="42" t="e">
        <f t="shared" si="410"/>
        <v>#VALUE!</v>
      </c>
      <c r="AW304" s="42" t="e">
        <f t="shared" si="410"/>
        <v>#VALUE!</v>
      </c>
      <c r="AX304" s="43" t="e">
        <f t="shared" si="411"/>
        <v>#VALUE!</v>
      </c>
      <c r="AY304" s="43" t="e">
        <f t="shared" si="411"/>
        <v>#VALUE!</v>
      </c>
    </row>
    <row r="305" spans="5:51" x14ac:dyDescent="0.3">
      <c r="F305" s="3">
        <v>63</v>
      </c>
      <c r="G305" s="36">
        <f t="shared" ref="G305:X305" si="416">G233*G$163</f>
        <v>0.74999999526291627</v>
      </c>
      <c r="H305" s="36">
        <f t="shared" si="416"/>
        <v>0.79999999693048418</v>
      </c>
      <c r="I305" s="36">
        <f t="shared" si="416"/>
        <v>1.149999997932901</v>
      </c>
      <c r="J305" s="36">
        <f t="shared" si="416"/>
        <v>1.1999999947922071</v>
      </c>
      <c r="K305" s="36">
        <f t="shared" si="416"/>
        <v>0.7748718389721565</v>
      </c>
      <c r="L305" s="37" t="e">
        <f t="shared" si="416"/>
        <v>#VALUE!</v>
      </c>
      <c r="M305" s="38">
        <f t="shared" si="416"/>
        <v>0.49852637154412505</v>
      </c>
      <c r="N305" s="39">
        <f t="shared" si="416"/>
        <v>0</v>
      </c>
      <c r="O305" s="39">
        <f t="shared" si="416"/>
        <v>0</v>
      </c>
      <c r="P305" s="40">
        <f t="shared" si="416"/>
        <v>0</v>
      </c>
      <c r="Q305" s="40">
        <f t="shared" si="416"/>
        <v>0</v>
      </c>
      <c r="R305" s="40">
        <f t="shared" si="416"/>
        <v>0</v>
      </c>
      <c r="S305" s="41">
        <f t="shared" si="416"/>
        <v>0</v>
      </c>
      <c r="T305" s="41">
        <f t="shared" si="416"/>
        <v>0</v>
      </c>
      <c r="U305" s="42" t="e">
        <f t="shared" si="408"/>
        <v>#VALUE!</v>
      </c>
      <c r="V305" s="42" t="e">
        <f t="shared" si="408"/>
        <v>#VALUE!</v>
      </c>
      <c r="W305" s="43" t="e">
        <f t="shared" si="416"/>
        <v>#VALUE!</v>
      </c>
      <c r="X305" s="43" t="e">
        <f t="shared" si="416"/>
        <v>#VALUE!</v>
      </c>
      <c r="AD305"/>
      <c r="AG305" s="3">
        <f t="shared" si="283"/>
        <v>45.153852306180539</v>
      </c>
      <c r="AH305" s="36">
        <f t="shared" ref="AH305:AU305" si="417">AH233*AH$163</f>
        <v>0.74999990437538999</v>
      </c>
      <c r="AI305" s="36">
        <f t="shared" si="417"/>
        <v>0.79999986449719318</v>
      </c>
      <c r="AJ305" s="36">
        <f t="shared" si="417"/>
        <v>1.1499997776850817</v>
      </c>
      <c r="AK305" s="36">
        <f t="shared" si="417"/>
        <v>1.1999997918845855</v>
      </c>
      <c r="AL305" s="36">
        <f t="shared" si="417"/>
        <v>0.24655128492876388</v>
      </c>
      <c r="AM305" s="37" t="e">
        <f t="shared" si="417"/>
        <v>#VALUE!</v>
      </c>
      <c r="AN305" s="38">
        <f t="shared" si="417"/>
        <v>0.49203534659809428</v>
      </c>
      <c r="AO305" s="39">
        <f t="shared" si="417"/>
        <v>0</v>
      </c>
      <c r="AP305" s="39">
        <f t="shared" si="417"/>
        <v>0</v>
      </c>
      <c r="AQ305" s="40">
        <f t="shared" si="417"/>
        <v>0</v>
      </c>
      <c r="AR305" s="40">
        <f t="shared" si="417"/>
        <v>0</v>
      </c>
      <c r="AS305" s="40">
        <f t="shared" si="417"/>
        <v>0</v>
      </c>
      <c r="AT305" s="41">
        <f t="shared" si="417"/>
        <v>0</v>
      </c>
      <c r="AU305" s="41">
        <f t="shared" si="417"/>
        <v>0</v>
      </c>
      <c r="AV305" s="42" t="e">
        <f t="shared" si="410"/>
        <v>#VALUE!</v>
      </c>
      <c r="AW305" s="42" t="e">
        <f t="shared" si="410"/>
        <v>#VALUE!</v>
      </c>
      <c r="AX305" s="43" t="e">
        <f t="shared" si="411"/>
        <v>#VALUE!</v>
      </c>
      <c r="AY305" s="43" t="e">
        <f t="shared" si="411"/>
        <v>#VALUE!</v>
      </c>
    </row>
    <row r="306" spans="5:51" x14ac:dyDescent="0.3">
      <c r="F306" s="3">
        <v>64</v>
      </c>
      <c r="G306" s="36">
        <f t="shared" ref="G306:X306" si="418">G234*G$163</f>
        <v>0.7499999956812412</v>
      </c>
      <c r="H306" s="36">
        <f t="shared" si="418"/>
        <v>0.79999999740237671</v>
      </c>
      <c r="I306" s="36">
        <f t="shared" si="418"/>
        <v>1.1499999982777511</v>
      </c>
      <c r="J306" s="36">
        <f t="shared" si="418"/>
        <v>1.1999999955645309</v>
      </c>
      <c r="K306" s="36">
        <f t="shared" si="418"/>
        <v>0.78458124010365504</v>
      </c>
      <c r="L306" s="37" t="e">
        <f t="shared" si="418"/>
        <v>#VALUE!</v>
      </c>
      <c r="M306" s="38">
        <f t="shared" si="418"/>
        <v>0.4986327002551133</v>
      </c>
      <c r="N306" s="39">
        <f t="shared" si="418"/>
        <v>0</v>
      </c>
      <c r="O306" s="39">
        <f t="shared" si="418"/>
        <v>0</v>
      </c>
      <c r="P306" s="40">
        <f t="shared" si="418"/>
        <v>0</v>
      </c>
      <c r="Q306" s="40">
        <f t="shared" si="418"/>
        <v>0</v>
      </c>
      <c r="R306" s="40">
        <f t="shared" si="418"/>
        <v>0</v>
      </c>
      <c r="S306" s="41">
        <f t="shared" si="418"/>
        <v>0</v>
      </c>
      <c r="T306" s="41">
        <f t="shared" si="418"/>
        <v>0</v>
      </c>
      <c r="U306" s="42" t="e">
        <f t="shared" si="408"/>
        <v>#VALUE!</v>
      </c>
      <c r="V306" s="42" t="e">
        <f t="shared" si="408"/>
        <v>#VALUE!</v>
      </c>
      <c r="W306" s="43" t="e">
        <f t="shared" si="418"/>
        <v>#VALUE!</v>
      </c>
      <c r="X306" s="43" t="e">
        <f t="shared" si="418"/>
        <v>#VALUE!</v>
      </c>
      <c r="AD306"/>
      <c r="AG306" s="3">
        <f t="shared" si="283"/>
        <v>45.368612862812959</v>
      </c>
      <c r="AH306" s="36">
        <f t="shared" ref="AH306:AU306" si="419">AH234*AH$163</f>
        <v>0.74999990965114061</v>
      </c>
      <c r="AI306" s="36">
        <f t="shared" si="419"/>
        <v>0.79999987184767773</v>
      </c>
      <c r="AJ306" s="36">
        <f t="shared" si="419"/>
        <v>1.1499997936872357</v>
      </c>
      <c r="AK306" s="36">
        <f t="shared" si="419"/>
        <v>1.1999998029949994</v>
      </c>
      <c r="AL306" s="36">
        <f t="shared" si="419"/>
        <v>0.26176906369752206</v>
      </c>
      <c r="AM306" s="37" t="e">
        <f t="shared" si="419"/>
        <v>#VALUE!</v>
      </c>
      <c r="AN306" s="38">
        <f t="shared" si="419"/>
        <v>0.49222838230956845</v>
      </c>
      <c r="AO306" s="39">
        <f t="shared" si="419"/>
        <v>0</v>
      </c>
      <c r="AP306" s="39">
        <f t="shared" si="419"/>
        <v>0</v>
      </c>
      <c r="AQ306" s="40">
        <f t="shared" si="419"/>
        <v>0</v>
      </c>
      <c r="AR306" s="40">
        <f t="shared" si="419"/>
        <v>0</v>
      </c>
      <c r="AS306" s="40">
        <f t="shared" si="419"/>
        <v>0</v>
      </c>
      <c r="AT306" s="41">
        <f t="shared" si="419"/>
        <v>0</v>
      </c>
      <c r="AU306" s="41">
        <f t="shared" si="419"/>
        <v>0</v>
      </c>
      <c r="AV306" s="42" t="e">
        <f t="shared" si="410"/>
        <v>#VALUE!</v>
      </c>
      <c r="AW306" s="42" t="e">
        <f t="shared" si="410"/>
        <v>#VALUE!</v>
      </c>
      <c r="AX306" s="43" t="e">
        <f t="shared" si="411"/>
        <v>#VALUE!</v>
      </c>
      <c r="AY306" s="43" t="e">
        <f t="shared" si="411"/>
        <v>#VALUE!</v>
      </c>
    </row>
    <row r="307" spans="5:51" x14ac:dyDescent="0.3">
      <c r="F307" s="3">
        <v>65</v>
      </c>
      <c r="G307" s="36">
        <f t="shared" ref="G307:X307" si="420">G235*G$163</f>
        <v>0.74999999604092982</v>
      </c>
      <c r="H307" s="36">
        <f t="shared" si="420"/>
        <v>0.79999999779249209</v>
      </c>
      <c r="I307" s="36">
        <f t="shared" si="420"/>
        <v>1.149999998555044</v>
      </c>
      <c r="J307" s="36">
        <f t="shared" si="420"/>
        <v>1.199999996206339</v>
      </c>
      <c r="K307" s="36">
        <f t="shared" si="420"/>
        <v>0.79345843429818497</v>
      </c>
      <c r="L307" s="37" t="e">
        <f t="shared" si="420"/>
        <v>#VALUE!</v>
      </c>
      <c r="M307" s="38">
        <f t="shared" si="420"/>
        <v>0.4987289670274172</v>
      </c>
      <c r="N307" s="39">
        <f t="shared" si="420"/>
        <v>0</v>
      </c>
      <c r="O307" s="39">
        <f t="shared" si="420"/>
        <v>0</v>
      </c>
      <c r="P307" s="40">
        <f t="shared" si="420"/>
        <v>0</v>
      </c>
      <c r="Q307" s="40">
        <f t="shared" si="420"/>
        <v>0</v>
      </c>
      <c r="R307" s="40">
        <f t="shared" si="420"/>
        <v>0</v>
      </c>
      <c r="S307" s="41">
        <f t="shared" si="420"/>
        <v>0</v>
      </c>
      <c r="T307" s="41">
        <f t="shared" si="420"/>
        <v>0</v>
      </c>
      <c r="U307" s="42" t="e">
        <f t="shared" si="408"/>
        <v>#VALUE!</v>
      </c>
      <c r="V307" s="42" t="e">
        <f t="shared" si="408"/>
        <v>#VALUE!</v>
      </c>
      <c r="W307" s="43" t="e">
        <f t="shared" si="420"/>
        <v>#VALUE!</v>
      </c>
      <c r="X307" s="43" t="e">
        <f t="shared" si="420"/>
        <v>#VALUE!</v>
      </c>
      <c r="AD307"/>
      <c r="AG307" s="3">
        <f t="shared" ref="AG307:AG312" si="421">AE79</f>
        <v>45.566505316005475</v>
      </c>
      <c r="AH307" s="36">
        <f t="shared" ref="AH307:AU307" si="422">AH235*AH$163</f>
        <v>0.7499999142063396</v>
      </c>
      <c r="AI307" s="36">
        <f t="shared" si="422"/>
        <v>0.79999987823801222</v>
      </c>
      <c r="AJ307" s="36">
        <f t="shared" si="422"/>
        <v>1.1499998073270834</v>
      </c>
      <c r="AK307" s="36">
        <f t="shared" si="422"/>
        <v>1.1999998126600993</v>
      </c>
      <c r="AL307" s="36">
        <f t="shared" si="422"/>
        <v>0.27540655498017069</v>
      </c>
      <c r="AM307" s="37" t="e">
        <f t="shared" si="422"/>
        <v>#VALUE!</v>
      </c>
      <c r="AN307" s="38">
        <f t="shared" si="422"/>
        <v>0.49240139399944088</v>
      </c>
      <c r="AO307" s="39">
        <f t="shared" si="422"/>
        <v>0</v>
      </c>
      <c r="AP307" s="39">
        <f t="shared" si="422"/>
        <v>0</v>
      </c>
      <c r="AQ307" s="40">
        <f t="shared" si="422"/>
        <v>0</v>
      </c>
      <c r="AR307" s="40">
        <f t="shared" si="422"/>
        <v>0</v>
      </c>
      <c r="AS307" s="40">
        <f t="shared" si="422"/>
        <v>0</v>
      </c>
      <c r="AT307" s="41">
        <f t="shared" si="422"/>
        <v>0</v>
      </c>
      <c r="AU307" s="41">
        <f t="shared" si="422"/>
        <v>0</v>
      </c>
      <c r="AV307" s="42" t="e">
        <f t="shared" si="410"/>
        <v>#VALUE!</v>
      </c>
      <c r="AW307" s="42" t="e">
        <f t="shared" si="410"/>
        <v>#VALUE!</v>
      </c>
      <c r="AX307" s="43" t="e">
        <f t="shared" si="411"/>
        <v>#VALUE!</v>
      </c>
      <c r="AY307" s="43" t="e">
        <f t="shared" si="411"/>
        <v>#VALUE!</v>
      </c>
    </row>
    <row r="308" spans="5:51" x14ac:dyDescent="0.3">
      <c r="F308" s="3">
        <v>66</v>
      </c>
      <c r="G308" s="36">
        <f t="shared" ref="G308:X308" si="423">G236*G$163</f>
        <v>0.74999999635178694</v>
      </c>
      <c r="H308" s="36">
        <f t="shared" si="423"/>
        <v>0.79999999811631273</v>
      </c>
      <c r="I308" s="36">
        <f t="shared" si="423"/>
        <v>1.1499999987794924</v>
      </c>
      <c r="J308" s="36">
        <f t="shared" si="423"/>
        <v>1.1999999967418704</v>
      </c>
      <c r="K308" s="36">
        <f t="shared" si="423"/>
        <v>0.80158522312338187</v>
      </c>
      <c r="L308" s="37" t="e">
        <f t="shared" si="423"/>
        <v>#VALUE!</v>
      </c>
      <c r="M308" s="38">
        <f t="shared" si="423"/>
        <v>0.49881627138181189</v>
      </c>
      <c r="N308" s="39">
        <f t="shared" si="423"/>
        <v>0</v>
      </c>
      <c r="O308" s="39">
        <f t="shared" si="423"/>
        <v>0</v>
      </c>
      <c r="P308" s="40">
        <f t="shared" si="423"/>
        <v>0</v>
      </c>
      <c r="Q308" s="40">
        <f t="shared" si="423"/>
        <v>0</v>
      </c>
      <c r="R308" s="40">
        <f t="shared" si="423"/>
        <v>0</v>
      </c>
      <c r="S308" s="41">
        <f t="shared" si="423"/>
        <v>0</v>
      </c>
      <c r="T308" s="41">
        <f t="shared" si="423"/>
        <v>0</v>
      </c>
      <c r="U308" s="42" t="e">
        <f t="shared" si="408"/>
        <v>#VALUE!</v>
      </c>
      <c r="V308" s="42" t="e">
        <f t="shared" si="408"/>
        <v>#VALUE!</v>
      </c>
      <c r="W308" s="43" t="e">
        <f t="shared" si="423"/>
        <v>#VALUE!</v>
      </c>
      <c r="X308" s="43" t="e">
        <f t="shared" si="423"/>
        <v>#VALUE!</v>
      </c>
      <c r="AD308"/>
      <c r="AG308" s="3">
        <f t="shared" si="421"/>
        <v>45.748854550169469</v>
      </c>
      <c r="AH308" s="36">
        <f t="shared" ref="AH308:AU308" si="424">AH236*AH$163</f>
        <v>0.7499999181614706</v>
      </c>
      <c r="AI308" s="36">
        <f t="shared" si="424"/>
        <v>0.79999988382026688</v>
      </c>
      <c r="AJ308" s="36">
        <f t="shared" si="424"/>
        <v>1.1499998190291714</v>
      </c>
      <c r="AK308" s="36">
        <f t="shared" si="424"/>
        <v>1.1999998211078964</v>
      </c>
      <c r="AL308" s="36">
        <f t="shared" si="424"/>
        <v>0.28765638469072474</v>
      </c>
      <c r="AM308" s="37" t="e">
        <f t="shared" si="424"/>
        <v>#VALUE!</v>
      </c>
      <c r="AN308" s="38">
        <f t="shared" si="424"/>
        <v>0.49255680794018564</v>
      </c>
      <c r="AO308" s="39">
        <f t="shared" si="424"/>
        <v>0</v>
      </c>
      <c r="AP308" s="39">
        <f t="shared" si="424"/>
        <v>0</v>
      </c>
      <c r="AQ308" s="40">
        <f t="shared" si="424"/>
        <v>0</v>
      </c>
      <c r="AR308" s="40">
        <f t="shared" si="424"/>
        <v>0</v>
      </c>
      <c r="AS308" s="40">
        <f t="shared" si="424"/>
        <v>0</v>
      </c>
      <c r="AT308" s="41">
        <f t="shared" si="424"/>
        <v>0</v>
      </c>
      <c r="AU308" s="41">
        <f t="shared" si="424"/>
        <v>0</v>
      </c>
      <c r="AV308" s="42" t="e">
        <f t="shared" si="410"/>
        <v>#VALUE!</v>
      </c>
      <c r="AW308" s="42" t="e">
        <f t="shared" si="410"/>
        <v>#VALUE!</v>
      </c>
      <c r="AX308" s="43" t="e">
        <f t="shared" si="411"/>
        <v>#VALUE!</v>
      </c>
      <c r="AY308" s="43" t="e">
        <f t="shared" si="411"/>
        <v>#VALUE!</v>
      </c>
    </row>
    <row r="309" spans="5:51" x14ac:dyDescent="0.3">
      <c r="F309" s="3">
        <v>67</v>
      </c>
      <c r="G309" s="36">
        <f t="shared" ref="G309:X309" si="425">G237*G$163</f>
        <v>0.7499999966217421</v>
      </c>
      <c r="H309" s="36">
        <f t="shared" si="425"/>
        <v>0.79999999838617342</v>
      </c>
      <c r="I309" s="36">
        <f t="shared" si="425"/>
        <v>1.1499999989623326</v>
      </c>
      <c r="J309" s="36">
        <f t="shared" si="425"/>
        <v>1.1999999971905109</v>
      </c>
      <c r="K309" s="36">
        <f t="shared" si="425"/>
        <v>0.80903404109377119</v>
      </c>
      <c r="L309" s="37" t="e">
        <f t="shared" si="425"/>
        <v>#VALUE!</v>
      </c>
      <c r="M309" s="38">
        <f t="shared" si="425"/>
        <v>0.49889557936062856</v>
      </c>
      <c r="N309" s="39">
        <f t="shared" si="425"/>
        <v>0</v>
      </c>
      <c r="O309" s="39">
        <f t="shared" si="425"/>
        <v>0</v>
      </c>
      <c r="P309" s="40">
        <f t="shared" si="425"/>
        <v>0</v>
      </c>
      <c r="Q309" s="40">
        <f t="shared" si="425"/>
        <v>0</v>
      </c>
      <c r="R309" s="40">
        <f t="shared" si="425"/>
        <v>0</v>
      </c>
      <c r="S309" s="41">
        <f t="shared" si="425"/>
        <v>0</v>
      </c>
      <c r="T309" s="41">
        <f t="shared" si="425"/>
        <v>0</v>
      </c>
      <c r="U309" s="42" t="e">
        <f t="shared" si="408"/>
        <v>#VALUE!</v>
      </c>
      <c r="V309" s="42" t="e">
        <f t="shared" si="408"/>
        <v>#VALUE!</v>
      </c>
      <c r="W309" s="43" t="e">
        <f t="shared" si="425"/>
        <v>#VALUE!</v>
      </c>
      <c r="X309" s="43" t="e">
        <f t="shared" si="425"/>
        <v>#VALUE!</v>
      </c>
      <c r="AD309"/>
      <c r="AG309" s="3">
        <f t="shared" si="421"/>
        <v>45.916881388301817</v>
      </c>
      <c r="AH309" s="36">
        <f t="shared" ref="AH309:AU309" si="426">AH237*AH$163</f>
        <v>0.74999992161307372</v>
      </c>
      <c r="AI309" s="36">
        <f t="shared" si="426"/>
        <v>0.79999988871801575</v>
      </c>
      <c r="AJ309" s="36">
        <f t="shared" si="426"/>
        <v>1.1499998291285174</v>
      </c>
      <c r="AK309" s="36">
        <f t="shared" si="426"/>
        <v>1.1999998285238125</v>
      </c>
      <c r="AL309" s="36">
        <f t="shared" si="426"/>
        <v>0.29868316031516462</v>
      </c>
      <c r="AM309" s="37" t="e">
        <f t="shared" si="426"/>
        <v>#VALUE!</v>
      </c>
      <c r="AN309" s="38">
        <f t="shared" si="426"/>
        <v>0.49269670218380757</v>
      </c>
      <c r="AO309" s="39">
        <f t="shared" si="426"/>
        <v>0</v>
      </c>
      <c r="AP309" s="39">
        <f t="shared" si="426"/>
        <v>0</v>
      </c>
      <c r="AQ309" s="40">
        <f t="shared" si="426"/>
        <v>0</v>
      </c>
      <c r="AR309" s="40">
        <f t="shared" si="426"/>
        <v>0</v>
      </c>
      <c r="AS309" s="40">
        <f t="shared" si="426"/>
        <v>0</v>
      </c>
      <c r="AT309" s="41">
        <f t="shared" si="426"/>
        <v>0</v>
      </c>
      <c r="AU309" s="41">
        <f t="shared" si="426"/>
        <v>0</v>
      </c>
      <c r="AV309" s="42" t="e">
        <f t="shared" si="410"/>
        <v>#VALUE!</v>
      </c>
      <c r="AW309" s="42" t="e">
        <f t="shared" si="410"/>
        <v>#VALUE!</v>
      </c>
      <c r="AX309" s="43" t="e">
        <f t="shared" si="411"/>
        <v>#VALUE!</v>
      </c>
      <c r="AY309" s="43" t="e">
        <f t="shared" si="411"/>
        <v>#VALUE!</v>
      </c>
    </row>
    <row r="310" spans="5:51" x14ac:dyDescent="0.3">
      <c r="F310" s="3">
        <v>68</v>
      </c>
      <c r="G310" s="36">
        <f t="shared" ref="G310:X310" si="427">G238*G$163</f>
        <v>0.74999999685724783</v>
      </c>
      <c r="H310" s="36">
        <f t="shared" si="427"/>
        <v>0.79999999861194071</v>
      </c>
      <c r="I310" s="36">
        <f t="shared" si="427"/>
        <v>1.1499999991122027</v>
      </c>
      <c r="J310" s="36">
        <f t="shared" si="427"/>
        <v>1.199999997567827</v>
      </c>
      <c r="K310" s="36">
        <f t="shared" si="427"/>
        <v>0.81586919053883122</v>
      </c>
      <c r="L310" s="37" t="e">
        <f t="shared" si="427"/>
        <v>#VALUE!</v>
      </c>
      <c r="M310" s="38">
        <f t="shared" si="427"/>
        <v>0.49896774109467612</v>
      </c>
      <c r="N310" s="39">
        <f t="shared" si="427"/>
        <v>0</v>
      </c>
      <c r="O310" s="39">
        <f t="shared" si="427"/>
        <v>0</v>
      </c>
      <c r="P310" s="40">
        <f t="shared" si="427"/>
        <v>0</v>
      </c>
      <c r="Q310" s="40">
        <f t="shared" si="427"/>
        <v>0</v>
      </c>
      <c r="R310" s="40">
        <f t="shared" si="427"/>
        <v>0</v>
      </c>
      <c r="S310" s="41">
        <f t="shared" si="427"/>
        <v>0</v>
      </c>
      <c r="T310" s="41">
        <f t="shared" si="427"/>
        <v>0</v>
      </c>
      <c r="U310" s="42" t="e">
        <f t="shared" si="408"/>
        <v>#VALUE!</v>
      </c>
      <c r="V310" s="42" t="e">
        <f t="shared" si="408"/>
        <v>#VALUE!</v>
      </c>
      <c r="W310" s="43" t="e">
        <f t="shared" si="427"/>
        <v>#VALUE!</v>
      </c>
      <c r="X310" s="43" t="e">
        <f t="shared" si="427"/>
        <v>#VALUE!</v>
      </c>
      <c r="AD310"/>
      <c r="AG310" s="3">
        <f t="shared" si="421"/>
        <v>46.071710765360585</v>
      </c>
      <c r="AH310" s="36">
        <f t="shared" ref="AH310:AU310" si="428">AH238*AH$163</f>
        <v>0.7499999246391934</v>
      </c>
      <c r="AI310" s="36">
        <f t="shared" si="428"/>
        <v>0.79999989303243924</v>
      </c>
      <c r="AJ310" s="36">
        <f t="shared" si="428"/>
        <v>1.1499998378919785</v>
      </c>
      <c r="AK310" s="36">
        <f t="shared" si="428"/>
        <v>1.1999998350597769</v>
      </c>
      <c r="AL310" s="36">
        <f t="shared" si="428"/>
        <v>0.30862825995570448</v>
      </c>
      <c r="AM310" s="37" t="e">
        <f t="shared" si="428"/>
        <v>#VALUE!</v>
      </c>
      <c r="AN310" s="38">
        <f t="shared" si="428"/>
        <v>0.49282286482075205</v>
      </c>
      <c r="AO310" s="39">
        <f t="shared" si="428"/>
        <v>0</v>
      </c>
      <c r="AP310" s="39">
        <f t="shared" si="428"/>
        <v>0</v>
      </c>
      <c r="AQ310" s="40">
        <f t="shared" si="428"/>
        <v>0</v>
      </c>
      <c r="AR310" s="40">
        <f t="shared" si="428"/>
        <v>0</v>
      </c>
      <c r="AS310" s="40">
        <f t="shared" si="428"/>
        <v>0</v>
      </c>
      <c r="AT310" s="41">
        <f t="shared" si="428"/>
        <v>0</v>
      </c>
      <c r="AU310" s="41">
        <f t="shared" si="428"/>
        <v>0</v>
      </c>
      <c r="AV310" s="42" t="e">
        <f t="shared" si="410"/>
        <v>#VALUE!</v>
      </c>
      <c r="AW310" s="42" t="e">
        <f t="shared" si="410"/>
        <v>#VALUE!</v>
      </c>
      <c r="AX310" s="43" t="e">
        <f t="shared" si="411"/>
        <v>#VALUE!</v>
      </c>
      <c r="AY310" s="43" t="e">
        <f t="shared" si="411"/>
        <v>#VALUE!</v>
      </c>
    </row>
    <row r="311" spans="5:51" x14ac:dyDescent="0.3">
      <c r="F311" s="3">
        <v>69</v>
      </c>
      <c r="G311" s="36">
        <f t="shared" ref="G311:X311" si="429">G239*G$163</f>
        <v>0.74999999706358522</v>
      </c>
      <c r="H311" s="36">
        <f t="shared" si="429"/>
        <v>0.79999999880153805</v>
      </c>
      <c r="I311" s="36">
        <f t="shared" si="429"/>
        <v>1.1499999992357857</v>
      </c>
      <c r="J311" s="36">
        <f t="shared" si="429"/>
        <v>1.1999999978863689</v>
      </c>
      <c r="K311" s="36">
        <f t="shared" si="429"/>
        <v>0.82214789384119691</v>
      </c>
      <c r="L311" s="37" t="e">
        <f t="shared" si="429"/>
        <v>#VALUE!</v>
      </c>
      <c r="M311" s="38">
        <f t="shared" si="429"/>
        <v>0.4990335059053787</v>
      </c>
      <c r="N311" s="39">
        <f t="shared" si="429"/>
        <v>0</v>
      </c>
      <c r="O311" s="39">
        <f t="shared" si="429"/>
        <v>0</v>
      </c>
      <c r="P311" s="40">
        <f t="shared" si="429"/>
        <v>0</v>
      </c>
      <c r="Q311" s="40">
        <f t="shared" si="429"/>
        <v>0</v>
      </c>
      <c r="R311" s="40">
        <f t="shared" si="429"/>
        <v>0</v>
      </c>
      <c r="S311" s="41">
        <f t="shared" si="429"/>
        <v>0</v>
      </c>
      <c r="T311" s="41">
        <f t="shared" si="429"/>
        <v>0</v>
      </c>
      <c r="U311" s="42" t="e">
        <f t="shared" si="408"/>
        <v>#VALUE!</v>
      </c>
      <c r="V311" s="42" t="e">
        <f t="shared" si="408"/>
        <v>#VALUE!</v>
      </c>
      <c r="W311" s="43" t="e">
        <f t="shared" si="429"/>
        <v>#VALUE!</v>
      </c>
      <c r="X311" s="43" t="e">
        <f t="shared" si="429"/>
        <v>#VALUE!</v>
      </c>
      <c r="AD311"/>
      <c r="AG311" s="3">
        <f t="shared" si="421"/>
        <v>46.214379259672945</v>
      </c>
      <c r="AH311" s="36">
        <f t="shared" ref="AH311:AU311" si="430">AH239*AH$163</f>
        <v>0.74999992730344789</v>
      </c>
      <c r="AI311" s="36">
        <f t="shared" si="430"/>
        <v>0.79999989684697326</v>
      </c>
      <c r="AJ311" s="36">
        <f t="shared" si="430"/>
        <v>1.1499998455339928</v>
      </c>
      <c r="AK311" s="36">
        <f t="shared" si="430"/>
        <v>1.1999998408411641</v>
      </c>
      <c r="AL311" s="36">
        <f t="shared" si="430"/>
        <v>0.31761368714691751</v>
      </c>
      <c r="AM311" s="37" t="e">
        <f t="shared" si="430"/>
        <v>#VALUE!</v>
      </c>
      <c r="AN311" s="38">
        <f t="shared" si="430"/>
        <v>0.49293684119411624</v>
      </c>
      <c r="AO311" s="39">
        <f t="shared" si="430"/>
        <v>0</v>
      </c>
      <c r="AP311" s="39">
        <f t="shared" si="430"/>
        <v>0</v>
      </c>
      <c r="AQ311" s="40">
        <f t="shared" si="430"/>
        <v>0</v>
      </c>
      <c r="AR311" s="40">
        <f t="shared" si="430"/>
        <v>0</v>
      </c>
      <c r="AS311" s="40">
        <f t="shared" si="430"/>
        <v>0</v>
      </c>
      <c r="AT311" s="41">
        <f t="shared" si="430"/>
        <v>0</v>
      </c>
      <c r="AU311" s="41">
        <f t="shared" si="430"/>
        <v>0</v>
      </c>
      <c r="AV311" s="42" t="e">
        <f t="shared" si="410"/>
        <v>#VALUE!</v>
      </c>
      <c r="AW311" s="42" t="e">
        <f t="shared" si="410"/>
        <v>#VALUE!</v>
      </c>
      <c r="AX311" s="43" t="e">
        <f t="shared" si="411"/>
        <v>#VALUE!</v>
      </c>
      <c r="AY311" s="43" t="e">
        <f t="shared" si="411"/>
        <v>#VALUE!</v>
      </c>
    </row>
    <row r="312" spans="5:51" x14ac:dyDescent="0.3">
      <c r="F312" s="3">
        <v>70</v>
      </c>
      <c r="G312" s="36">
        <f t="shared" ref="G312:X312" si="431">G240*G$163</f>
        <v>0.7499999972451008</v>
      </c>
      <c r="H312" s="36">
        <f t="shared" si="431"/>
        <v>0.79999999896135254</v>
      </c>
      <c r="I312" s="36">
        <f t="shared" si="431"/>
        <v>1.1499999993382832</v>
      </c>
      <c r="J312" s="36">
        <f t="shared" si="431"/>
        <v>1.1999999981562939</v>
      </c>
      <c r="K312" s="36">
        <f t="shared" si="431"/>
        <v>0.82792119263242792</v>
      </c>
      <c r="L312" s="37" t="e">
        <f t="shared" si="431"/>
        <v>#VALUE!</v>
      </c>
      <c r="M312" s="38">
        <f t="shared" si="431"/>
        <v>0.49909353530615014</v>
      </c>
      <c r="N312" s="39">
        <f t="shared" si="431"/>
        <v>0</v>
      </c>
      <c r="O312" s="39">
        <f t="shared" si="431"/>
        <v>0</v>
      </c>
      <c r="P312" s="40">
        <f t="shared" si="431"/>
        <v>0</v>
      </c>
      <c r="Q312" s="40">
        <f t="shared" si="431"/>
        <v>0</v>
      </c>
      <c r="R312" s="40">
        <f t="shared" si="431"/>
        <v>0</v>
      </c>
      <c r="S312" s="41">
        <f t="shared" si="431"/>
        <v>0</v>
      </c>
      <c r="T312" s="41">
        <f t="shared" si="431"/>
        <v>0</v>
      </c>
      <c r="U312" s="42" t="e">
        <f t="shared" si="408"/>
        <v>#VALUE!</v>
      </c>
      <c r="V312" s="42" t="e">
        <f t="shared" si="408"/>
        <v>#VALUE!</v>
      </c>
      <c r="W312" s="43" t="e">
        <f t="shared" si="431"/>
        <v>#VALUE!</v>
      </c>
      <c r="X312" s="43" t="e">
        <f t="shared" si="431"/>
        <v>#VALUE!</v>
      </c>
      <c r="AD312"/>
      <c r="AG312" s="3">
        <f t="shared" si="421"/>
        <v>46.34584203279789</v>
      </c>
      <c r="AH312" s="36">
        <f t="shared" ref="AH312:AU312" si="432">AH240*AH$163</f>
        <v>0.74999992965809914</v>
      </c>
      <c r="AI312" s="36">
        <f t="shared" si="432"/>
        <v>0.79999990023088385</v>
      </c>
      <c r="AJ312" s="36">
        <f t="shared" si="432"/>
        <v>1.1499998522283008</v>
      </c>
      <c r="AK312" s="36">
        <f t="shared" si="432"/>
        <v>1.1999998459721273</v>
      </c>
      <c r="AL312" s="36">
        <f t="shared" si="432"/>
        <v>0.32574519419664422</v>
      </c>
      <c r="AM312" s="37" t="e">
        <f t="shared" si="432"/>
        <v>#VALUE!</v>
      </c>
      <c r="AN312" s="38">
        <f t="shared" si="432"/>
        <v>0.49303997238455288</v>
      </c>
      <c r="AO312" s="39">
        <f t="shared" si="432"/>
        <v>0</v>
      </c>
      <c r="AP312" s="39">
        <f t="shared" si="432"/>
        <v>0</v>
      </c>
      <c r="AQ312" s="40">
        <f t="shared" si="432"/>
        <v>0</v>
      </c>
      <c r="AR312" s="40">
        <f t="shared" si="432"/>
        <v>0</v>
      </c>
      <c r="AS312" s="40">
        <f t="shared" si="432"/>
        <v>0</v>
      </c>
      <c r="AT312" s="41">
        <f t="shared" si="432"/>
        <v>0</v>
      </c>
      <c r="AU312" s="41">
        <f t="shared" si="432"/>
        <v>0</v>
      </c>
      <c r="AV312" s="42" t="e">
        <f t="shared" si="410"/>
        <v>#VALUE!</v>
      </c>
      <c r="AW312" s="42" t="e">
        <f t="shared" si="410"/>
        <v>#VALUE!</v>
      </c>
      <c r="AX312" s="43" t="e">
        <f t="shared" si="411"/>
        <v>#VALUE!</v>
      </c>
      <c r="AY312" s="43" t="e">
        <f t="shared" si="411"/>
        <v>#VALUE!</v>
      </c>
    </row>
    <row r="313" spans="5:51" x14ac:dyDescent="0.3">
      <c r="AD313"/>
    </row>
    <row r="314" spans="5:51" x14ac:dyDescent="0.3">
      <c r="E314" s="3" t="s">
        <v>85</v>
      </c>
      <c r="F314" s="3">
        <v>0</v>
      </c>
      <c r="G314" s="36">
        <f>G$160+G242</f>
        <v>1.3854056939632786</v>
      </c>
      <c r="H314" s="36">
        <f t="shared" ref="H314:X314" si="433">H$160+H242</f>
        <v>2.7645603672032175</v>
      </c>
      <c r="I314" s="36">
        <f t="shared" si="433"/>
        <v>2.1266047052918942</v>
      </c>
      <c r="J314" s="36">
        <f t="shared" si="433"/>
        <v>2.1266047052918942</v>
      </c>
      <c r="K314" s="36">
        <f t="shared" si="433"/>
        <v>1.7022281771982226</v>
      </c>
      <c r="L314" s="37" t="e">
        <f t="shared" si="433"/>
        <v>#VALUE!</v>
      </c>
      <c r="M314" s="38">
        <f t="shared" si="433"/>
        <v>2.8694878708052212</v>
      </c>
      <c r="N314" s="39">
        <f t="shared" si="433"/>
        <v>1.0833608968124051</v>
      </c>
      <c r="O314" s="39">
        <f t="shared" si="433"/>
        <v>1.0833608968124051</v>
      </c>
      <c r="P314" s="40">
        <f t="shared" si="433"/>
        <v>6.9347019161568468</v>
      </c>
      <c r="Q314" s="40">
        <f t="shared" si="433"/>
        <v>11.884784298740774</v>
      </c>
      <c r="R314" s="40">
        <f t="shared" si="433"/>
        <v>23.647172275360372</v>
      </c>
      <c r="S314" s="41">
        <f t="shared" si="433"/>
        <v>7.4999999999999997E-2</v>
      </c>
      <c r="T314" s="41">
        <f t="shared" si="433"/>
        <v>7.4999999999999997E-2</v>
      </c>
      <c r="U314" s="42" t="e">
        <f t="shared" si="433"/>
        <v>#VALUE!</v>
      </c>
      <c r="V314" s="42" t="e">
        <f t="shared" si="433"/>
        <v>#VALUE!</v>
      </c>
      <c r="W314" s="43" t="e">
        <f t="shared" si="433"/>
        <v>#VALUE!</v>
      </c>
      <c r="X314" s="43" t="e">
        <f t="shared" si="433"/>
        <v>#VALUE!</v>
      </c>
      <c r="AD314"/>
      <c r="AF314" s="3" t="s">
        <v>85</v>
      </c>
      <c r="AG314" s="3">
        <f>AE14</f>
        <v>3.9906775875039635</v>
      </c>
      <c r="AH314" s="36">
        <f>AH$160+AH242</f>
        <v>1.3854056939632786</v>
      </c>
      <c r="AI314" s="36">
        <f t="shared" ref="AI314:AY314" si="434">AI$160+AI242</f>
        <v>3.1498506857626172</v>
      </c>
      <c r="AJ314" s="36">
        <f t="shared" si="434"/>
        <v>2.1266047052918942</v>
      </c>
      <c r="AK314" s="36">
        <f t="shared" si="434"/>
        <v>2.5619267459969648</v>
      </c>
      <c r="AL314" s="36">
        <f t="shared" si="434"/>
        <v>1.7022281771982226</v>
      </c>
      <c r="AM314" s="37" t="e">
        <f t="shared" si="434"/>
        <v>#VALUE!</v>
      </c>
      <c r="AN314" s="38">
        <f t="shared" si="434"/>
        <v>2.8694878708052212</v>
      </c>
      <c r="AO314" s="39">
        <f t="shared" si="434"/>
        <v>1.0833608968124051</v>
      </c>
      <c r="AP314" s="39">
        <f t="shared" si="434"/>
        <v>1.0833608968124051</v>
      </c>
      <c r="AQ314" s="40">
        <f t="shared" si="434"/>
        <v>6.9347019161568468</v>
      </c>
      <c r="AR314" s="40">
        <f t="shared" si="434"/>
        <v>11.884784298740774</v>
      </c>
      <c r="AS314" s="40">
        <f t="shared" si="434"/>
        <v>23.647172275360372</v>
      </c>
      <c r="AT314" s="41">
        <f t="shared" si="434"/>
        <v>7.4999999999999997E-2</v>
      </c>
      <c r="AU314" s="41">
        <f t="shared" si="434"/>
        <v>7.4999999999999997E-2</v>
      </c>
      <c r="AV314" s="42" t="e">
        <f t="shared" si="434"/>
        <v>#VALUE!</v>
      </c>
      <c r="AW314" s="42" t="e">
        <f t="shared" si="434"/>
        <v>#VALUE!</v>
      </c>
      <c r="AX314" s="43" t="e">
        <f t="shared" si="434"/>
        <v>#VALUE!</v>
      </c>
      <c r="AY314" s="43" t="e">
        <f t="shared" si="434"/>
        <v>#VALUE!</v>
      </c>
    </row>
    <row r="315" spans="5:51" x14ac:dyDescent="0.3">
      <c r="F315" s="3">
        <v>1</v>
      </c>
      <c r="G315" s="36">
        <f t="shared" ref="G315:X315" si="435">G$160+G243</f>
        <v>1.3854056939632786</v>
      </c>
      <c r="H315" s="36">
        <f t="shared" si="435"/>
        <v>2.7645603672032175</v>
      </c>
      <c r="I315" s="36">
        <f t="shared" si="435"/>
        <v>2.1266047052918942</v>
      </c>
      <c r="J315" s="36">
        <f t="shared" si="435"/>
        <v>2.1266047052918942</v>
      </c>
      <c r="K315" s="36">
        <f t="shared" si="435"/>
        <v>1.7022281771982226</v>
      </c>
      <c r="L315" s="37" t="e">
        <f t="shared" si="435"/>
        <v>#VALUE!</v>
      </c>
      <c r="M315" s="38">
        <f t="shared" si="435"/>
        <v>2.8694878708052212</v>
      </c>
      <c r="N315" s="39">
        <f t="shared" si="435"/>
        <v>1.0833608968124051</v>
      </c>
      <c r="O315" s="39">
        <f t="shared" si="435"/>
        <v>1.0833608968124051</v>
      </c>
      <c r="P315" s="40">
        <f t="shared" si="435"/>
        <v>6.9347019161568468</v>
      </c>
      <c r="Q315" s="40">
        <f t="shared" si="435"/>
        <v>11.884784298740774</v>
      </c>
      <c r="R315" s="40">
        <f t="shared" si="435"/>
        <v>23.647172275360372</v>
      </c>
      <c r="S315" s="41">
        <f t="shared" si="435"/>
        <v>7.4999999999999997E-2</v>
      </c>
      <c r="T315" s="41">
        <f t="shared" si="435"/>
        <v>7.4999999999999997E-2</v>
      </c>
      <c r="U315" s="42" t="e">
        <f t="shared" si="435"/>
        <v>#VALUE!</v>
      </c>
      <c r="V315" s="42" t="e">
        <f t="shared" si="435"/>
        <v>#VALUE!</v>
      </c>
      <c r="W315" s="43" t="e">
        <f t="shared" si="435"/>
        <v>#VALUE!</v>
      </c>
      <c r="X315" s="43" t="e">
        <f t="shared" si="435"/>
        <v>#VALUE!</v>
      </c>
      <c r="AD315"/>
      <c r="AG315" s="3">
        <f t="shared" ref="AG315:AG378" si="436">AE15</f>
        <v>4.1969204825524002</v>
      </c>
      <c r="AH315" s="36">
        <f t="shared" ref="AH315:AY315" si="437">AH$160+AH243</f>
        <v>1.3854056939632786</v>
      </c>
      <c r="AI315" s="36">
        <f t="shared" si="437"/>
        <v>3.1765325469983274</v>
      </c>
      <c r="AJ315" s="36">
        <f t="shared" si="437"/>
        <v>2.1266047052918942</v>
      </c>
      <c r="AK315" s="36">
        <f t="shared" si="437"/>
        <v>2.61294420758164</v>
      </c>
      <c r="AL315" s="36">
        <f t="shared" si="437"/>
        <v>1.7022281771982226</v>
      </c>
      <c r="AM315" s="37" t="e">
        <f t="shared" si="437"/>
        <v>#VALUE!</v>
      </c>
      <c r="AN315" s="38">
        <f t="shared" si="437"/>
        <v>2.8694878708052212</v>
      </c>
      <c r="AO315" s="39">
        <f t="shared" si="437"/>
        <v>1.0833608968124051</v>
      </c>
      <c r="AP315" s="39">
        <f t="shared" si="437"/>
        <v>1.0833608968124051</v>
      </c>
      <c r="AQ315" s="40">
        <f t="shared" si="437"/>
        <v>6.9347019161568468</v>
      </c>
      <c r="AR315" s="40">
        <f t="shared" si="437"/>
        <v>11.884784298740774</v>
      </c>
      <c r="AS315" s="40">
        <f t="shared" si="437"/>
        <v>23.647172275360372</v>
      </c>
      <c r="AT315" s="41">
        <f t="shared" si="437"/>
        <v>7.4999999999999997E-2</v>
      </c>
      <c r="AU315" s="41">
        <f t="shared" si="437"/>
        <v>7.4999999999999997E-2</v>
      </c>
      <c r="AV315" s="42" t="e">
        <f t="shared" si="437"/>
        <v>#VALUE!</v>
      </c>
      <c r="AW315" s="42" t="e">
        <f t="shared" si="437"/>
        <v>#VALUE!</v>
      </c>
      <c r="AX315" s="43" t="e">
        <f t="shared" si="437"/>
        <v>#VALUE!</v>
      </c>
      <c r="AY315" s="43" t="e">
        <f t="shared" si="437"/>
        <v>#VALUE!</v>
      </c>
    </row>
    <row r="316" spans="5:51" x14ac:dyDescent="0.3">
      <c r="F316" s="3">
        <v>2</v>
      </c>
      <c r="G316" s="36">
        <f t="shared" ref="G316:X316" si="438">G$160+G244</f>
        <v>1.3854056939632786</v>
      </c>
      <c r="H316" s="36">
        <f t="shared" si="438"/>
        <v>2.8334400949304026</v>
      </c>
      <c r="I316" s="36">
        <f t="shared" si="438"/>
        <v>2.1266047052918942</v>
      </c>
      <c r="J316" s="36">
        <f t="shared" si="438"/>
        <v>2.1266047052918942</v>
      </c>
      <c r="K316" s="36">
        <f t="shared" si="438"/>
        <v>1.7022281771982226</v>
      </c>
      <c r="L316" s="37" t="e">
        <f t="shared" si="438"/>
        <v>#VALUE!</v>
      </c>
      <c r="M316" s="38">
        <f t="shared" si="438"/>
        <v>2.8694878708052212</v>
      </c>
      <c r="N316" s="39">
        <f t="shared" si="438"/>
        <v>1.0833608968124051</v>
      </c>
      <c r="O316" s="39">
        <f t="shared" si="438"/>
        <v>1.0833608968124051</v>
      </c>
      <c r="P316" s="40">
        <f t="shared" si="438"/>
        <v>6.9347019161568468</v>
      </c>
      <c r="Q316" s="40">
        <f t="shared" si="438"/>
        <v>11.884784298740774</v>
      </c>
      <c r="R316" s="40">
        <f t="shared" si="438"/>
        <v>23.647172275360372</v>
      </c>
      <c r="S316" s="41">
        <f t="shared" si="438"/>
        <v>7.4999999999999997E-2</v>
      </c>
      <c r="T316" s="41">
        <f t="shared" si="438"/>
        <v>7.4999999999999997E-2</v>
      </c>
      <c r="U316" s="42" t="e">
        <f t="shared" si="438"/>
        <v>#VALUE!</v>
      </c>
      <c r="V316" s="42" t="e">
        <f t="shared" si="438"/>
        <v>#VALUE!</v>
      </c>
      <c r="W316" s="43" t="e">
        <f t="shared" si="438"/>
        <v>#VALUE!</v>
      </c>
      <c r="X316" s="43" t="e">
        <f t="shared" si="438"/>
        <v>#VALUE!</v>
      </c>
      <c r="AD316"/>
      <c r="AG316" s="3">
        <f t="shared" si="436"/>
        <v>4.4138222521466401</v>
      </c>
      <c r="AH316" s="36">
        <f t="shared" ref="AH316:AY316" si="439">AH$160+AH244</f>
        <v>1.3854056939632786</v>
      </c>
      <c r="AI316" s="36">
        <f t="shared" si="439"/>
        <v>3.2031966958018128</v>
      </c>
      <c r="AJ316" s="36">
        <f t="shared" si="439"/>
        <v>2.1266047052918942</v>
      </c>
      <c r="AK316" s="36">
        <f t="shared" si="439"/>
        <v>2.6637795801760884</v>
      </c>
      <c r="AL316" s="36">
        <f t="shared" si="439"/>
        <v>1.7022281771982226</v>
      </c>
      <c r="AM316" s="37" t="e">
        <f t="shared" si="439"/>
        <v>#VALUE!</v>
      </c>
      <c r="AN316" s="38">
        <f t="shared" si="439"/>
        <v>2.8694878708052212</v>
      </c>
      <c r="AO316" s="39">
        <f t="shared" si="439"/>
        <v>1.0833608968124051</v>
      </c>
      <c r="AP316" s="39">
        <f t="shared" si="439"/>
        <v>1.0833608968124051</v>
      </c>
      <c r="AQ316" s="40">
        <f t="shared" si="439"/>
        <v>6.9347019161568468</v>
      </c>
      <c r="AR316" s="40">
        <f t="shared" si="439"/>
        <v>11.884784298740774</v>
      </c>
      <c r="AS316" s="40">
        <f t="shared" si="439"/>
        <v>23.647172275360372</v>
      </c>
      <c r="AT316" s="41">
        <f t="shared" si="439"/>
        <v>7.4999999999999997E-2</v>
      </c>
      <c r="AU316" s="41">
        <f t="shared" si="439"/>
        <v>7.4999999999999997E-2</v>
      </c>
      <c r="AV316" s="42" t="e">
        <f t="shared" si="439"/>
        <v>#VALUE!</v>
      </c>
      <c r="AW316" s="42" t="e">
        <f t="shared" si="439"/>
        <v>#VALUE!</v>
      </c>
      <c r="AX316" s="43" t="e">
        <f t="shared" si="439"/>
        <v>#VALUE!</v>
      </c>
      <c r="AY316" s="43" t="e">
        <f t="shared" si="439"/>
        <v>#VALUE!</v>
      </c>
    </row>
    <row r="317" spans="5:51" x14ac:dyDescent="0.3">
      <c r="F317" s="3">
        <v>3</v>
      </c>
      <c r="G317" s="36">
        <f t="shared" ref="G317:X317" si="440">G$160+G245</f>
        <v>1.3854056939632786</v>
      </c>
      <c r="H317" s="36">
        <f t="shared" si="440"/>
        <v>3.0041519910800099</v>
      </c>
      <c r="I317" s="36">
        <f t="shared" si="440"/>
        <v>2.1266047052918942</v>
      </c>
      <c r="J317" s="36">
        <f t="shared" si="440"/>
        <v>2.2810324767447416</v>
      </c>
      <c r="K317" s="36">
        <f t="shared" si="440"/>
        <v>1.7022281771982226</v>
      </c>
      <c r="L317" s="37" t="e">
        <f t="shared" si="440"/>
        <v>#VALUE!</v>
      </c>
      <c r="M317" s="38">
        <f t="shared" si="440"/>
        <v>2.8694878708052212</v>
      </c>
      <c r="N317" s="39">
        <f t="shared" si="440"/>
        <v>1.0833608968124051</v>
      </c>
      <c r="O317" s="39">
        <f t="shared" si="440"/>
        <v>1.0833608968124051</v>
      </c>
      <c r="P317" s="40">
        <f t="shared" si="440"/>
        <v>6.9347019161568468</v>
      </c>
      <c r="Q317" s="40">
        <f t="shared" si="440"/>
        <v>11.884784298740774</v>
      </c>
      <c r="R317" s="40">
        <f t="shared" si="440"/>
        <v>23.647172275360372</v>
      </c>
      <c r="S317" s="41">
        <f t="shared" si="440"/>
        <v>7.4999999999999997E-2</v>
      </c>
      <c r="T317" s="41">
        <f t="shared" si="440"/>
        <v>7.4999999999999997E-2</v>
      </c>
      <c r="U317" s="42" t="e">
        <f t="shared" si="440"/>
        <v>#VALUE!</v>
      </c>
      <c r="V317" s="42" t="e">
        <f t="shared" si="440"/>
        <v>#VALUE!</v>
      </c>
      <c r="W317" s="43" t="e">
        <f t="shared" si="440"/>
        <v>#VALUE!</v>
      </c>
      <c r="X317" s="43" t="e">
        <f t="shared" si="440"/>
        <v>#VALUE!</v>
      </c>
      <c r="AD317"/>
      <c r="AG317" s="3">
        <f t="shared" si="436"/>
        <v>4.641933759416089</v>
      </c>
      <c r="AH317" s="36">
        <f t="shared" ref="AH317:AY317" si="441">AH$160+AH245</f>
        <v>1.3854056939632786</v>
      </c>
      <c r="AI317" s="36">
        <f t="shared" si="441"/>
        <v>3.2297044132580925</v>
      </c>
      <c r="AJ317" s="36">
        <f t="shared" si="441"/>
        <v>2.1266047052918942</v>
      </c>
      <c r="AK317" s="36">
        <f t="shared" si="441"/>
        <v>2.7141609002806262</v>
      </c>
      <c r="AL317" s="36">
        <f t="shared" si="441"/>
        <v>1.7022281771982226</v>
      </c>
      <c r="AM317" s="37" t="e">
        <f t="shared" si="441"/>
        <v>#VALUE!</v>
      </c>
      <c r="AN317" s="38">
        <f t="shared" si="441"/>
        <v>2.8694878708052212</v>
      </c>
      <c r="AO317" s="39">
        <f t="shared" si="441"/>
        <v>1.0833608968124051</v>
      </c>
      <c r="AP317" s="39">
        <f t="shared" si="441"/>
        <v>1.0833608968124051</v>
      </c>
      <c r="AQ317" s="40">
        <f t="shared" si="441"/>
        <v>6.9347019161568468</v>
      </c>
      <c r="AR317" s="40">
        <f t="shared" si="441"/>
        <v>11.884784298740774</v>
      </c>
      <c r="AS317" s="40">
        <f t="shared" si="441"/>
        <v>23.647172275360372</v>
      </c>
      <c r="AT317" s="41">
        <f t="shared" si="441"/>
        <v>7.4999999999999997E-2</v>
      </c>
      <c r="AU317" s="41">
        <f t="shared" si="441"/>
        <v>7.4999999999999997E-2</v>
      </c>
      <c r="AV317" s="42" t="e">
        <f t="shared" si="441"/>
        <v>#VALUE!</v>
      </c>
      <c r="AW317" s="42" t="e">
        <f t="shared" si="441"/>
        <v>#VALUE!</v>
      </c>
      <c r="AX317" s="43" t="e">
        <f t="shared" si="441"/>
        <v>#VALUE!</v>
      </c>
      <c r="AY317" s="43" t="e">
        <f t="shared" si="441"/>
        <v>#VALUE!</v>
      </c>
    </row>
    <row r="318" spans="5:51" x14ac:dyDescent="0.3">
      <c r="F318" s="3">
        <v>4</v>
      </c>
      <c r="G318" s="36">
        <f t="shared" ref="G318:X318" si="442">G$160+G246</f>
        <v>1.3854056939632786</v>
      </c>
      <c r="H318" s="36">
        <f t="shared" si="442"/>
        <v>3.1510846749227377</v>
      </c>
      <c r="I318" s="36">
        <f t="shared" si="442"/>
        <v>2.1266047052918942</v>
      </c>
      <c r="J318" s="36">
        <f t="shared" si="442"/>
        <v>2.5642893682910821</v>
      </c>
      <c r="K318" s="36">
        <f t="shared" si="442"/>
        <v>1.7022281771982226</v>
      </c>
      <c r="L318" s="37" t="e">
        <f t="shared" si="442"/>
        <v>#VALUE!</v>
      </c>
      <c r="M318" s="38">
        <f t="shared" si="442"/>
        <v>2.8694878708052212</v>
      </c>
      <c r="N318" s="39">
        <f t="shared" si="442"/>
        <v>1.0833608968124051</v>
      </c>
      <c r="O318" s="39">
        <f t="shared" si="442"/>
        <v>1.0833608968124051</v>
      </c>
      <c r="P318" s="40">
        <f t="shared" si="442"/>
        <v>6.9347019161568468</v>
      </c>
      <c r="Q318" s="40">
        <f t="shared" si="442"/>
        <v>11.884784298740774</v>
      </c>
      <c r="R318" s="40">
        <f t="shared" si="442"/>
        <v>23.647172275360372</v>
      </c>
      <c r="S318" s="41">
        <f t="shared" si="442"/>
        <v>7.4999999999999997E-2</v>
      </c>
      <c r="T318" s="41">
        <f t="shared" si="442"/>
        <v>7.4999999999999997E-2</v>
      </c>
      <c r="U318" s="42" t="e">
        <f t="shared" si="442"/>
        <v>#VALUE!</v>
      </c>
      <c r="V318" s="42" t="e">
        <f t="shared" si="442"/>
        <v>#VALUE!</v>
      </c>
      <c r="W318" s="43" t="e">
        <f t="shared" si="442"/>
        <v>#VALUE!</v>
      </c>
      <c r="X318" s="43" t="e">
        <f t="shared" si="442"/>
        <v>#VALUE!</v>
      </c>
      <c r="AD318"/>
      <c r="AG318" s="3">
        <f t="shared" si="436"/>
        <v>4.8818343367423189</v>
      </c>
      <c r="AH318" s="36">
        <f t="shared" ref="AH318:AY318" si="443">AH$160+AH246</f>
        <v>1.3854056939632786</v>
      </c>
      <c r="AI318" s="36">
        <f t="shared" si="443"/>
        <v>3.2559108052703714</v>
      </c>
      <c r="AJ318" s="36">
        <f t="shared" si="443"/>
        <v>2.1266047052918942</v>
      </c>
      <c r="AK318" s="36">
        <f t="shared" si="443"/>
        <v>2.7638067787366767</v>
      </c>
      <c r="AL318" s="36">
        <f t="shared" si="443"/>
        <v>1.7022281771982226</v>
      </c>
      <c r="AM318" s="37" t="e">
        <f t="shared" si="443"/>
        <v>#VALUE!</v>
      </c>
      <c r="AN318" s="38">
        <f t="shared" si="443"/>
        <v>2.8694878708052212</v>
      </c>
      <c r="AO318" s="39">
        <f t="shared" si="443"/>
        <v>1.0833608968124051</v>
      </c>
      <c r="AP318" s="39">
        <f t="shared" si="443"/>
        <v>1.0833608968124051</v>
      </c>
      <c r="AQ318" s="40">
        <f t="shared" si="443"/>
        <v>6.9347019161568468</v>
      </c>
      <c r="AR318" s="40">
        <f t="shared" si="443"/>
        <v>11.884784298740774</v>
      </c>
      <c r="AS318" s="40">
        <f t="shared" si="443"/>
        <v>23.647172275360372</v>
      </c>
      <c r="AT318" s="41">
        <f t="shared" si="443"/>
        <v>7.4999999999999997E-2</v>
      </c>
      <c r="AU318" s="41">
        <f t="shared" si="443"/>
        <v>7.4999999999999997E-2</v>
      </c>
      <c r="AV318" s="42" t="e">
        <f t="shared" si="443"/>
        <v>#VALUE!</v>
      </c>
      <c r="AW318" s="42" t="e">
        <f t="shared" si="443"/>
        <v>#VALUE!</v>
      </c>
      <c r="AX318" s="43" t="e">
        <f t="shared" si="443"/>
        <v>#VALUE!</v>
      </c>
      <c r="AY318" s="43" t="e">
        <f t="shared" si="443"/>
        <v>#VALUE!</v>
      </c>
    </row>
    <row r="319" spans="5:51" x14ac:dyDescent="0.3">
      <c r="F319" s="3">
        <v>5</v>
      </c>
      <c r="G319" s="36">
        <f t="shared" ref="G319:X319" si="444">G$160+G247</f>
        <v>1.3854056939632786</v>
      </c>
      <c r="H319" s="36">
        <f t="shared" si="444"/>
        <v>3.2682009543190151</v>
      </c>
      <c r="I319" s="36">
        <f t="shared" si="444"/>
        <v>2.1266047052918942</v>
      </c>
      <c r="J319" s="36">
        <f t="shared" si="444"/>
        <v>2.7870305403924904</v>
      </c>
      <c r="K319" s="36">
        <f t="shared" si="444"/>
        <v>1.7022281771982226</v>
      </c>
      <c r="L319" s="37" t="e">
        <f t="shared" si="444"/>
        <v>#VALUE!</v>
      </c>
      <c r="M319" s="38">
        <f t="shared" si="444"/>
        <v>2.8694878708052212</v>
      </c>
      <c r="N319" s="39">
        <f t="shared" si="444"/>
        <v>1.0833608968124051</v>
      </c>
      <c r="O319" s="39">
        <f t="shared" si="444"/>
        <v>1.0833608968124051</v>
      </c>
      <c r="P319" s="40">
        <f t="shared" si="444"/>
        <v>6.9347019161568468</v>
      </c>
      <c r="Q319" s="40">
        <f t="shared" si="444"/>
        <v>11.884784298740774</v>
      </c>
      <c r="R319" s="40">
        <f t="shared" si="444"/>
        <v>23.647172275360372</v>
      </c>
      <c r="S319" s="41">
        <f t="shared" si="444"/>
        <v>7.4999999999999997E-2</v>
      </c>
      <c r="T319" s="41">
        <f t="shared" si="444"/>
        <v>7.4999999999999997E-2</v>
      </c>
      <c r="U319" s="42" t="e">
        <f t="shared" si="444"/>
        <v>#VALUE!</v>
      </c>
      <c r="V319" s="42" t="e">
        <f t="shared" si="444"/>
        <v>#VALUE!</v>
      </c>
      <c r="W319" s="43" t="e">
        <f t="shared" si="444"/>
        <v>#VALUE!</v>
      </c>
      <c r="X319" s="43" t="e">
        <f t="shared" si="444"/>
        <v>#VALUE!</v>
      </c>
      <c r="AD319"/>
      <c r="AG319" s="3">
        <f t="shared" si="436"/>
        <v>5.1341332570833993</v>
      </c>
      <c r="AH319" s="36">
        <f t="shared" ref="AH319:AY319" si="445">AH$160+AH247</f>
        <v>1.3854056939632786</v>
      </c>
      <c r="AI319" s="36">
        <f t="shared" si="445"/>
        <v>3.2816670450937133</v>
      </c>
      <c r="AJ319" s="36">
        <f t="shared" si="445"/>
        <v>2.1266047052918942</v>
      </c>
      <c r="AK319" s="36">
        <f t="shared" si="445"/>
        <v>2.8124310922174138</v>
      </c>
      <c r="AL319" s="36">
        <f t="shared" si="445"/>
        <v>1.7022281771982226</v>
      </c>
      <c r="AM319" s="37" t="e">
        <f t="shared" si="445"/>
        <v>#VALUE!</v>
      </c>
      <c r="AN319" s="38">
        <f t="shared" si="445"/>
        <v>2.8694878708052212</v>
      </c>
      <c r="AO319" s="39">
        <f t="shared" si="445"/>
        <v>1.0833608968124051</v>
      </c>
      <c r="AP319" s="39">
        <f t="shared" si="445"/>
        <v>1.0833608968124051</v>
      </c>
      <c r="AQ319" s="40">
        <f t="shared" si="445"/>
        <v>6.9347019161568468</v>
      </c>
      <c r="AR319" s="40">
        <f t="shared" si="445"/>
        <v>11.884784298740774</v>
      </c>
      <c r="AS319" s="40">
        <f t="shared" si="445"/>
        <v>23.647172275360372</v>
      </c>
      <c r="AT319" s="41">
        <f t="shared" si="445"/>
        <v>7.4999999999999997E-2</v>
      </c>
      <c r="AU319" s="41">
        <f t="shared" si="445"/>
        <v>7.4999999999999997E-2</v>
      </c>
      <c r="AV319" s="42" t="e">
        <f t="shared" si="445"/>
        <v>#VALUE!</v>
      </c>
      <c r="AW319" s="42" t="e">
        <f t="shared" si="445"/>
        <v>#VALUE!</v>
      </c>
      <c r="AX319" s="43" t="e">
        <f t="shared" si="445"/>
        <v>#VALUE!</v>
      </c>
      <c r="AY319" s="43" t="e">
        <f t="shared" si="445"/>
        <v>#VALUE!</v>
      </c>
    </row>
    <row r="320" spans="5:51" x14ac:dyDescent="0.3">
      <c r="F320" s="3">
        <v>6</v>
      </c>
      <c r="G320" s="36">
        <f t="shared" ref="G320:X320" si="446">G$160+G248</f>
        <v>1.3854056939632786</v>
      </c>
      <c r="H320" s="36">
        <f t="shared" si="446"/>
        <v>3.3568778780128707</v>
      </c>
      <c r="I320" s="36">
        <f t="shared" si="446"/>
        <v>2.1266047052918942</v>
      </c>
      <c r="J320" s="36">
        <f t="shared" si="446"/>
        <v>2.9533298104906818</v>
      </c>
      <c r="K320" s="36">
        <f t="shared" si="446"/>
        <v>1.7022281771982226</v>
      </c>
      <c r="L320" s="37" t="e">
        <f t="shared" si="446"/>
        <v>#VALUE!</v>
      </c>
      <c r="M320" s="38">
        <f t="shared" si="446"/>
        <v>2.8694878708052212</v>
      </c>
      <c r="N320" s="39">
        <f t="shared" si="446"/>
        <v>1.0833608968124051</v>
      </c>
      <c r="O320" s="39">
        <f t="shared" si="446"/>
        <v>1.0833608968124051</v>
      </c>
      <c r="P320" s="40">
        <f t="shared" si="446"/>
        <v>6.9347019161568468</v>
      </c>
      <c r="Q320" s="40">
        <f t="shared" si="446"/>
        <v>11.884784298740774</v>
      </c>
      <c r="R320" s="40">
        <f t="shared" si="446"/>
        <v>23.647172275360372</v>
      </c>
      <c r="S320" s="41">
        <f t="shared" si="446"/>
        <v>7.4999999999999997E-2</v>
      </c>
      <c r="T320" s="41">
        <f t="shared" si="446"/>
        <v>7.4999999999999997E-2</v>
      </c>
      <c r="U320" s="42" t="e">
        <f t="shared" si="446"/>
        <v>#VALUE!</v>
      </c>
      <c r="V320" s="42" t="e">
        <f t="shared" si="446"/>
        <v>#VALUE!</v>
      </c>
      <c r="W320" s="43" t="e">
        <f t="shared" si="446"/>
        <v>#VALUE!</v>
      </c>
      <c r="X320" s="43" t="e">
        <f t="shared" si="446"/>
        <v>#VALUE!</v>
      </c>
      <c r="AD320"/>
      <c r="AG320" s="3">
        <f t="shared" si="436"/>
        <v>5.3994712813379797</v>
      </c>
      <c r="AH320" s="36">
        <f t="shared" ref="AH320:AY320" si="447">AH$160+AH248</f>
        <v>1.3854056939632786</v>
      </c>
      <c r="AI320" s="36">
        <f t="shared" si="447"/>
        <v>3.3068229917806837</v>
      </c>
      <c r="AJ320" s="36">
        <f t="shared" si="447"/>
        <v>2.1266047052918942</v>
      </c>
      <c r="AK320" s="36">
        <f t="shared" si="447"/>
        <v>2.8597483459265112</v>
      </c>
      <c r="AL320" s="36">
        <f t="shared" si="447"/>
        <v>1.7022281771982226</v>
      </c>
      <c r="AM320" s="37" t="e">
        <f t="shared" si="447"/>
        <v>#VALUE!</v>
      </c>
      <c r="AN320" s="38">
        <f t="shared" si="447"/>
        <v>2.8694878708052212</v>
      </c>
      <c r="AO320" s="39">
        <f t="shared" si="447"/>
        <v>1.0833608968124051</v>
      </c>
      <c r="AP320" s="39">
        <f t="shared" si="447"/>
        <v>1.0833608968124051</v>
      </c>
      <c r="AQ320" s="40">
        <f t="shared" si="447"/>
        <v>6.9347019161568468</v>
      </c>
      <c r="AR320" s="40">
        <f t="shared" si="447"/>
        <v>11.884784298740774</v>
      </c>
      <c r="AS320" s="40">
        <f t="shared" si="447"/>
        <v>23.647172275360372</v>
      </c>
      <c r="AT320" s="41">
        <f t="shared" si="447"/>
        <v>7.4999999999999997E-2</v>
      </c>
      <c r="AU320" s="41">
        <f t="shared" si="447"/>
        <v>7.4999999999999997E-2</v>
      </c>
      <c r="AV320" s="42" t="e">
        <f t="shared" si="447"/>
        <v>#VALUE!</v>
      </c>
      <c r="AW320" s="42" t="e">
        <f t="shared" si="447"/>
        <v>#VALUE!</v>
      </c>
      <c r="AX320" s="43" t="e">
        <f t="shared" si="447"/>
        <v>#VALUE!</v>
      </c>
      <c r="AY320" s="43" t="e">
        <f t="shared" si="447"/>
        <v>#VALUE!</v>
      </c>
    </row>
    <row r="321" spans="6:51" x14ac:dyDescent="0.3">
      <c r="F321" s="3">
        <v>7</v>
      </c>
      <c r="G321" s="36">
        <f t="shared" ref="G321:X321" si="448">G$160+G249</f>
        <v>1.3854056939632786</v>
      </c>
      <c r="H321" s="36">
        <f t="shared" si="448"/>
        <v>3.4215760192894122</v>
      </c>
      <c r="I321" s="36">
        <f t="shared" si="448"/>
        <v>2.1266047052918942</v>
      </c>
      <c r="J321" s="36">
        <f t="shared" si="448"/>
        <v>3.072938477724958</v>
      </c>
      <c r="K321" s="36">
        <f t="shared" si="448"/>
        <v>1.7022281771982226</v>
      </c>
      <c r="L321" s="37" t="e">
        <f t="shared" si="448"/>
        <v>#VALUE!</v>
      </c>
      <c r="M321" s="38">
        <f t="shared" si="448"/>
        <v>2.8694878708052212</v>
      </c>
      <c r="N321" s="39">
        <f t="shared" si="448"/>
        <v>1.0833608968124051</v>
      </c>
      <c r="O321" s="39">
        <f t="shared" si="448"/>
        <v>1.0833608968124051</v>
      </c>
      <c r="P321" s="40">
        <f t="shared" si="448"/>
        <v>6.9347019161568468</v>
      </c>
      <c r="Q321" s="40">
        <f t="shared" si="448"/>
        <v>11.884784298740774</v>
      </c>
      <c r="R321" s="40">
        <f t="shared" si="448"/>
        <v>23.647172275360372</v>
      </c>
      <c r="S321" s="41">
        <f t="shared" si="448"/>
        <v>7.4999999999999997E-2</v>
      </c>
      <c r="T321" s="41">
        <f t="shared" si="448"/>
        <v>7.4999999999999997E-2</v>
      </c>
      <c r="U321" s="42" t="e">
        <f t="shared" si="448"/>
        <v>#VALUE!</v>
      </c>
      <c r="V321" s="42" t="e">
        <f t="shared" si="448"/>
        <v>#VALUE!</v>
      </c>
      <c r="W321" s="43" t="e">
        <f t="shared" si="448"/>
        <v>#VALUE!</v>
      </c>
      <c r="X321" s="43" t="e">
        <f t="shared" si="448"/>
        <v>#VALUE!</v>
      </c>
      <c r="AD321"/>
      <c r="AG321" s="3">
        <f t="shared" si="436"/>
        <v>5.6785222856789632</v>
      </c>
      <c r="AH321" s="36">
        <f t="shared" ref="AH321:AY321" si="449">AH$160+AH249</f>
        <v>1.3854056939632786</v>
      </c>
      <c r="AI321" s="36">
        <f t="shared" si="449"/>
        <v>3.3312301389770949</v>
      </c>
      <c r="AJ321" s="36">
        <f t="shared" si="449"/>
        <v>2.1266047052918942</v>
      </c>
      <c r="AK321" s="36">
        <f t="shared" si="449"/>
        <v>2.9054795938462705</v>
      </c>
      <c r="AL321" s="36">
        <f t="shared" si="449"/>
        <v>1.7022281771982226</v>
      </c>
      <c r="AM321" s="37" t="e">
        <f t="shared" si="449"/>
        <v>#VALUE!</v>
      </c>
      <c r="AN321" s="38">
        <f t="shared" si="449"/>
        <v>2.8694878708052212</v>
      </c>
      <c r="AO321" s="39">
        <f t="shared" si="449"/>
        <v>1.0833608968124051</v>
      </c>
      <c r="AP321" s="39">
        <f t="shared" si="449"/>
        <v>1.0833608968124051</v>
      </c>
      <c r="AQ321" s="40">
        <f t="shared" si="449"/>
        <v>6.9347019161568468</v>
      </c>
      <c r="AR321" s="40">
        <f t="shared" si="449"/>
        <v>11.884784298740774</v>
      </c>
      <c r="AS321" s="40">
        <f t="shared" si="449"/>
        <v>23.647172275360372</v>
      </c>
      <c r="AT321" s="41">
        <f t="shared" si="449"/>
        <v>7.4999999999999997E-2</v>
      </c>
      <c r="AU321" s="41">
        <f t="shared" si="449"/>
        <v>7.4999999999999997E-2</v>
      </c>
      <c r="AV321" s="42" t="e">
        <f t="shared" si="449"/>
        <v>#VALUE!</v>
      </c>
      <c r="AW321" s="42" t="e">
        <f t="shared" si="449"/>
        <v>#VALUE!</v>
      </c>
      <c r="AX321" s="43" t="e">
        <f t="shared" si="449"/>
        <v>#VALUE!</v>
      </c>
      <c r="AY321" s="43" t="e">
        <f t="shared" si="449"/>
        <v>#VALUE!</v>
      </c>
    </row>
    <row r="322" spans="6:51" x14ac:dyDescent="0.3">
      <c r="F322" s="3">
        <v>8</v>
      </c>
      <c r="G322" s="36">
        <f t="shared" ref="G322:X322" si="450">G$160+G250</f>
        <v>1.4499888611784286</v>
      </c>
      <c r="H322" s="36">
        <f t="shared" si="450"/>
        <v>3.4674803326055579</v>
      </c>
      <c r="I322" s="36">
        <f t="shared" si="450"/>
        <v>2.1266047052918942</v>
      </c>
      <c r="J322" s="36">
        <f t="shared" si="450"/>
        <v>3.1565948488881328</v>
      </c>
      <c r="K322" s="36">
        <f t="shared" si="450"/>
        <v>1.7022281771982226</v>
      </c>
      <c r="L322" s="37" t="e">
        <f t="shared" si="450"/>
        <v>#VALUE!</v>
      </c>
      <c r="M322" s="38">
        <f t="shared" si="450"/>
        <v>2.8694878708052212</v>
      </c>
      <c r="N322" s="39">
        <f t="shared" si="450"/>
        <v>1.0833608968124051</v>
      </c>
      <c r="O322" s="39">
        <f t="shared" si="450"/>
        <v>1.0833608968124051</v>
      </c>
      <c r="P322" s="40">
        <f t="shared" si="450"/>
        <v>6.9347019161568468</v>
      </c>
      <c r="Q322" s="40">
        <f t="shared" si="450"/>
        <v>11.884784298740774</v>
      </c>
      <c r="R322" s="40">
        <f t="shared" si="450"/>
        <v>23.647172275360372</v>
      </c>
      <c r="S322" s="41">
        <f t="shared" si="450"/>
        <v>7.4999999999999997E-2</v>
      </c>
      <c r="T322" s="41">
        <f t="shared" si="450"/>
        <v>7.4999999999999997E-2</v>
      </c>
      <c r="U322" s="42" t="e">
        <f t="shared" si="450"/>
        <v>#VALUE!</v>
      </c>
      <c r="V322" s="42" t="e">
        <f t="shared" si="450"/>
        <v>#VALUE!</v>
      </c>
      <c r="W322" s="43" t="e">
        <f t="shared" si="450"/>
        <v>#VALUE!</v>
      </c>
      <c r="X322" s="43" t="e">
        <f t="shared" si="450"/>
        <v>#VALUE!</v>
      </c>
      <c r="AD322"/>
      <c r="AG322" s="3">
        <f t="shared" si="436"/>
        <v>5.9719949729896937</v>
      </c>
      <c r="AH322" s="36">
        <f t="shared" ref="AH322:AY322" si="451">AH$160+AH250</f>
        <v>1.3854056939632786</v>
      </c>
      <c r="AI322" s="36">
        <f t="shared" si="451"/>
        <v>3.3547448235967252</v>
      </c>
      <c r="AJ322" s="36">
        <f t="shared" si="451"/>
        <v>2.1266047052918942</v>
      </c>
      <c r="AK322" s="36">
        <f t="shared" si="451"/>
        <v>2.9493587544100364</v>
      </c>
      <c r="AL322" s="36">
        <f t="shared" si="451"/>
        <v>1.7022281771982226</v>
      </c>
      <c r="AM322" s="37" t="e">
        <f t="shared" si="451"/>
        <v>#VALUE!</v>
      </c>
      <c r="AN322" s="38">
        <f t="shared" si="451"/>
        <v>2.8694878708052212</v>
      </c>
      <c r="AO322" s="39">
        <f t="shared" si="451"/>
        <v>1.0833608968124051</v>
      </c>
      <c r="AP322" s="39">
        <f t="shared" si="451"/>
        <v>1.0833608968124051</v>
      </c>
      <c r="AQ322" s="40">
        <f t="shared" si="451"/>
        <v>6.9347019161568468</v>
      </c>
      <c r="AR322" s="40">
        <f t="shared" si="451"/>
        <v>11.884784298740774</v>
      </c>
      <c r="AS322" s="40">
        <f t="shared" si="451"/>
        <v>23.647172275360372</v>
      </c>
      <c r="AT322" s="41">
        <f t="shared" si="451"/>
        <v>7.4999999999999997E-2</v>
      </c>
      <c r="AU322" s="41">
        <f t="shared" si="451"/>
        <v>7.4999999999999997E-2</v>
      </c>
      <c r="AV322" s="42" t="e">
        <f t="shared" si="451"/>
        <v>#VALUE!</v>
      </c>
      <c r="AW322" s="42" t="e">
        <f t="shared" si="451"/>
        <v>#VALUE!</v>
      </c>
      <c r="AX322" s="43" t="e">
        <f t="shared" si="451"/>
        <v>#VALUE!</v>
      </c>
      <c r="AY322" s="43" t="e">
        <f t="shared" si="451"/>
        <v>#VALUE!</v>
      </c>
    </row>
    <row r="323" spans="6:51" x14ac:dyDescent="0.3">
      <c r="F323" s="3">
        <v>9</v>
      </c>
      <c r="G323" s="36">
        <f t="shared" ref="G323:X323" si="452">G$160+G251</f>
        <v>1.5586235190006279</v>
      </c>
      <c r="H323" s="36">
        <f t="shared" si="452"/>
        <v>3.4993592448064912</v>
      </c>
      <c r="I323" s="36">
        <f t="shared" si="452"/>
        <v>2.1266047052918942</v>
      </c>
      <c r="J323" s="36">
        <f t="shared" si="452"/>
        <v>3.2138712147170301</v>
      </c>
      <c r="K323" s="36">
        <f t="shared" si="452"/>
        <v>1.7022281771982226</v>
      </c>
      <c r="L323" s="37" t="e">
        <f t="shared" si="452"/>
        <v>#VALUE!</v>
      </c>
      <c r="M323" s="38">
        <f t="shared" si="452"/>
        <v>2.8694878708052212</v>
      </c>
      <c r="N323" s="39">
        <f t="shared" si="452"/>
        <v>1.0833608968124051</v>
      </c>
      <c r="O323" s="39">
        <f t="shared" si="452"/>
        <v>1.0833608968124051</v>
      </c>
      <c r="P323" s="40">
        <f t="shared" si="452"/>
        <v>6.9347019161568468</v>
      </c>
      <c r="Q323" s="40">
        <f t="shared" si="452"/>
        <v>11.884784298740774</v>
      </c>
      <c r="R323" s="40">
        <f t="shared" si="452"/>
        <v>23.647172275360372</v>
      </c>
      <c r="S323" s="41">
        <f t="shared" si="452"/>
        <v>7.4999999999999997E-2</v>
      </c>
      <c r="T323" s="41">
        <f t="shared" si="452"/>
        <v>7.4999999999999997E-2</v>
      </c>
      <c r="U323" s="42" t="e">
        <f t="shared" si="452"/>
        <v>#VALUE!</v>
      </c>
      <c r="V323" s="42" t="e">
        <f t="shared" si="452"/>
        <v>#VALUE!</v>
      </c>
      <c r="W323" s="43" t="e">
        <f t="shared" si="452"/>
        <v>#VALUE!</v>
      </c>
      <c r="X323" s="43" t="e">
        <f t="shared" si="452"/>
        <v>#VALUE!</v>
      </c>
      <c r="AD323"/>
      <c r="AG323" s="3">
        <f t="shared" si="436"/>
        <v>6.2806346727491738</v>
      </c>
      <c r="AH323" s="36">
        <f t="shared" ref="AH323:AY323" si="453">AH$160+AH251</f>
        <v>1.3854056939632786</v>
      </c>
      <c r="AI323" s="36">
        <f t="shared" si="453"/>
        <v>3.3772315982913033</v>
      </c>
      <c r="AJ323" s="36">
        <f t="shared" si="453"/>
        <v>2.1266047052918942</v>
      </c>
      <c r="AK323" s="36">
        <f t="shared" si="453"/>
        <v>2.9911391116219415</v>
      </c>
      <c r="AL323" s="36">
        <f t="shared" si="453"/>
        <v>1.7022281771982226</v>
      </c>
      <c r="AM323" s="37" t="e">
        <f t="shared" si="453"/>
        <v>#VALUE!</v>
      </c>
      <c r="AN323" s="38">
        <f t="shared" si="453"/>
        <v>2.8694878708052212</v>
      </c>
      <c r="AO323" s="39">
        <f t="shared" si="453"/>
        <v>1.0833608968124051</v>
      </c>
      <c r="AP323" s="39">
        <f t="shared" si="453"/>
        <v>1.0833608968124051</v>
      </c>
      <c r="AQ323" s="40">
        <f t="shared" si="453"/>
        <v>6.9347019161568468</v>
      </c>
      <c r="AR323" s="40">
        <f t="shared" si="453"/>
        <v>11.884784298740774</v>
      </c>
      <c r="AS323" s="40">
        <f t="shared" si="453"/>
        <v>23.647172275360372</v>
      </c>
      <c r="AT323" s="41">
        <f t="shared" si="453"/>
        <v>7.4999999999999997E-2</v>
      </c>
      <c r="AU323" s="41">
        <f t="shared" si="453"/>
        <v>7.4999999999999997E-2</v>
      </c>
      <c r="AV323" s="42" t="e">
        <f t="shared" si="453"/>
        <v>#VALUE!</v>
      </c>
      <c r="AW323" s="42" t="e">
        <f t="shared" si="453"/>
        <v>#VALUE!</v>
      </c>
      <c r="AX323" s="43" t="e">
        <f t="shared" si="453"/>
        <v>#VALUE!</v>
      </c>
      <c r="AY323" s="43" t="e">
        <f t="shared" si="453"/>
        <v>#VALUE!</v>
      </c>
    </row>
    <row r="324" spans="6:51" x14ac:dyDescent="0.3">
      <c r="F324" s="3">
        <v>10</v>
      </c>
      <c r="G324" s="36">
        <f t="shared" ref="G324:X324" si="454">G$160+G252</f>
        <v>1.6703621952320811</v>
      </c>
      <c r="H324" s="36">
        <f t="shared" si="454"/>
        <v>3.5211330428150056</v>
      </c>
      <c r="I324" s="36">
        <f t="shared" si="454"/>
        <v>2.1266047052918942</v>
      </c>
      <c r="J324" s="36">
        <f t="shared" si="454"/>
        <v>3.2524490171232969</v>
      </c>
      <c r="K324" s="36">
        <f t="shared" si="454"/>
        <v>1.7022281771982226</v>
      </c>
      <c r="L324" s="37" t="e">
        <f t="shared" si="454"/>
        <v>#VALUE!</v>
      </c>
      <c r="M324" s="38">
        <f t="shared" si="454"/>
        <v>2.8694878708052212</v>
      </c>
      <c r="N324" s="39">
        <f t="shared" si="454"/>
        <v>1.0833608968124051</v>
      </c>
      <c r="O324" s="39">
        <f t="shared" si="454"/>
        <v>1.0833608968124051</v>
      </c>
      <c r="P324" s="40">
        <f t="shared" si="454"/>
        <v>6.9347019161568468</v>
      </c>
      <c r="Q324" s="40">
        <f t="shared" si="454"/>
        <v>11.884784298740774</v>
      </c>
      <c r="R324" s="40">
        <f t="shared" si="454"/>
        <v>23.647172275360372</v>
      </c>
      <c r="S324" s="41">
        <f t="shared" si="454"/>
        <v>7.4999999999999997E-2</v>
      </c>
      <c r="T324" s="41">
        <f t="shared" si="454"/>
        <v>7.4999999999999997E-2</v>
      </c>
      <c r="U324" s="42" t="e">
        <f t="shared" si="454"/>
        <v>#VALUE!</v>
      </c>
      <c r="V324" s="42" t="e">
        <f t="shared" si="454"/>
        <v>#VALUE!</v>
      </c>
      <c r="W324" s="43" t="e">
        <f t="shared" si="454"/>
        <v>#VALUE!</v>
      </c>
      <c r="X324" s="43" t="e">
        <f t="shared" si="454"/>
        <v>#VALUE!</v>
      </c>
      <c r="AD324"/>
      <c r="AG324" s="3">
        <f t="shared" si="436"/>
        <v>6.6052252339374462</v>
      </c>
      <c r="AH324" s="36">
        <f t="shared" ref="AH324:AY324" si="455">AH$160+AH252</f>
        <v>1.3854056939632786</v>
      </c>
      <c r="AI324" s="36">
        <f t="shared" si="455"/>
        <v>3.3985666471738956</v>
      </c>
      <c r="AJ324" s="36">
        <f t="shared" si="455"/>
        <v>2.1266047052918942</v>
      </c>
      <c r="AK324" s="36">
        <f t="shared" si="455"/>
        <v>3.0305997483865919</v>
      </c>
      <c r="AL324" s="36">
        <f t="shared" si="455"/>
        <v>1.7022281771982226</v>
      </c>
      <c r="AM324" s="37" t="e">
        <f t="shared" si="455"/>
        <v>#VALUE!</v>
      </c>
      <c r="AN324" s="38">
        <f t="shared" si="455"/>
        <v>2.8694878708052212</v>
      </c>
      <c r="AO324" s="39">
        <f t="shared" si="455"/>
        <v>1.0833608968124051</v>
      </c>
      <c r="AP324" s="39">
        <f t="shared" si="455"/>
        <v>1.0833608968124051</v>
      </c>
      <c r="AQ324" s="40">
        <f t="shared" si="455"/>
        <v>6.9347019161568468</v>
      </c>
      <c r="AR324" s="40">
        <f t="shared" si="455"/>
        <v>11.884784298740774</v>
      </c>
      <c r="AS324" s="40">
        <f t="shared" si="455"/>
        <v>23.647172275360372</v>
      </c>
      <c r="AT324" s="41">
        <f t="shared" si="455"/>
        <v>7.4999999999999997E-2</v>
      </c>
      <c r="AU324" s="41">
        <f t="shared" si="455"/>
        <v>7.4999999999999997E-2</v>
      </c>
      <c r="AV324" s="42" t="e">
        <f t="shared" si="455"/>
        <v>#VALUE!</v>
      </c>
      <c r="AW324" s="42" t="e">
        <f t="shared" si="455"/>
        <v>#VALUE!</v>
      </c>
      <c r="AX324" s="43" t="e">
        <f t="shared" si="455"/>
        <v>#VALUE!</v>
      </c>
      <c r="AY324" s="43" t="e">
        <f t="shared" si="455"/>
        <v>#VALUE!</v>
      </c>
    </row>
    <row r="325" spans="6:51" x14ac:dyDescent="0.3">
      <c r="F325" s="3">
        <v>11</v>
      </c>
      <c r="G325" s="36">
        <f t="shared" ref="G325:X325" si="456">G$160+G253</f>
        <v>1.7763953505183738</v>
      </c>
      <c r="H325" s="36">
        <f t="shared" si="456"/>
        <v>3.5358145019279323</v>
      </c>
      <c r="I325" s="36">
        <f t="shared" si="456"/>
        <v>2.2613973523307345</v>
      </c>
      <c r="J325" s="36">
        <f t="shared" si="456"/>
        <v>3.278108653148565</v>
      </c>
      <c r="K325" s="36">
        <f t="shared" si="456"/>
        <v>1.7022281771982226</v>
      </c>
      <c r="L325" s="37" t="e">
        <f t="shared" si="456"/>
        <v>#VALUE!</v>
      </c>
      <c r="M325" s="38">
        <f t="shared" si="456"/>
        <v>2.8694878708052212</v>
      </c>
      <c r="N325" s="39">
        <f t="shared" si="456"/>
        <v>1.0833608968124051</v>
      </c>
      <c r="O325" s="39">
        <f t="shared" si="456"/>
        <v>1.0833608968124051</v>
      </c>
      <c r="P325" s="40">
        <f t="shared" si="456"/>
        <v>6.9347019161568468</v>
      </c>
      <c r="Q325" s="40">
        <f t="shared" si="456"/>
        <v>11.884784298740774</v>
      </c>
      <c r="R325" s="40">
        <f t="shared" si="456"/>
        <v>23.647172275360372</v>
      </c>
      <c r="S325" s="41">
        <f t="shared" si="456"/>
        <v>7.4999999999999997E-2</v>
      </c>
      <c r="T325" s="41">
        <f t="shared" si="456"/>
        <v>7.4999999999999997E-2</v>
      </c>
      <c r="U325" s="42" t="e">
        <f t="shared" si="456"/>
        <v>#VALUE!</v>
      </c>
      <c r="V325" s="42" t="e">
        <f t="shared" si="456"/>
        <v>#VALUE!</v>
      </c>
      <c r="W325" s="43" t="e">
        <f t="shared" si="456"/>
        <v>#VALUE!</v>
      </c>
      <c r="X325" s="43" t="e">
        <f t="shared" si="456"/>
        <v>#VALUE!</v>
      </c>
      <c r="AD325"/>
      <c r="AG325" s="3">
        <f t="shared" si="436"/>
        <v>6.9465910157685737</v>
      </c>
      <c r="AH325" s="36">
        <f t="shared" ref="AH325:AY325" si="457">AH$160+AH253</f>
        <v>1.3854056939632786</v>
      </c>
      <c r="AI325" s="36">
        <f t="shared" si="457"/>
        <v>3.4186411031999575</v>
      </c>
      <c r="AJ325" s="36">
        <f t="shared" si="457"/>
        <v>2.1266047052918942</v>
      </c>
      <c r="AK325" s="36">
        <f t="shared" si="457"/>
        <v>3.0675516247258621</v>
      </c>
      <c r="AL325" s="36">
        <f t="shared" si="457"/>
        <v>1.7022281771982226</v>
      </c>
      <c r="AM325" s="37" t="e">
        <f t="shared" si="457"/>
        <v>#VALUE!</v>
      </c>
      <c r="AN325" s="38">
        <f t="shared" si="457"/>
        <v>2.8694878708052212</v>
      </c>
      <c r="AO325" s="39">
        <f t="shared" si="457"/>
        <v>1.0833608968124051</v>
      </c>
      <c r="AP325" s="39">
        <f t="shared" si="457"/>
        <v>1.0833608968124051</v>
      </c>
      <c r="AQ325" s="40">
        <f t="shared" si="457"/>
        <v>6.9347019161568468</v>
      </c>
      <c r="AR325" s="40">
        <f t="shared" si="457"/>
        <v>11.884784298740774</v>
      </c>
      <c r="AS325" s="40">
        <f t="shared" si="457"/>
        <v>23.647172275360372</v>
      </c>
      <c r="AT325" s="41">
        <f t="shared" si="457"/>
        <v>7.4999999999999997E-2</v>
      </c>
      <c r="AU325" s="41">
        <f t="shared" si="457"/>
        <v>7.4999999999999997E-2</v>
      </c>
      <c r="AV325" s="42" t="e">
        <f t="shared" si="457"/>
        <v>#VALUE!</v>
      </c>
      <c r="AW325" s="42" t="e">
        <f t="shared" si="457"/>
        <v>#VALUE!</v>
      </c>
      <c r="AX325" s="43" t="e">
        <f t="shared" si="457"/>
        <v>#VALUE!</v>
      </c>
      <c r="AY325" s="43" t="e">
        <f t="shared" si="457"/>
        <v>#VALUE!</v>
      </c>
    </row>
    <row r="326" spans="6:51" x14ac:dyDescent="0.3">
      <c r="F326" s="3">
        <v>12</v>
      </c>
      <c r="G326" s="36">
        <f t="shared" ref="G326:X326" si="458">G$160+G254</f>
        <v>1.8698747321302469</v>
      </c>
      <c r="H326" s="36">
        <f t="shared" si="458"/>
        <v>3.5456163007252073</v>
      </c>
      <c r="I326" s="36">
        <f t="shared" si="458"/>
        <v>2.54817963728143</v>
      </c>
      <c r="J326" s="36">
        <f t="shared" si="458"/>
        <v>3.2950147954124822</v>
      </c>
      <c r="K326" s="36">
        <f t="shared" si="458"/>
        <v>1.7022281771982226</v>
      </c>
      <c r="L326" s="37" t="e">
        <f t="shared" si="458"/>
        <v>#VALUE!</v>
      </c>
      <c r="M326" s="38">
        <f t="shared" si="458"/>
        <v>2.8694878708052212</v>
      </c>
      <c r="N326" s="39">
        <f t="shared" si="458"/>
        <v>1.0833608968124051</v>
      </c>
      <c r="O326" s="39">
        <f t="shared" si="458"/>
        <v>1.0833608968124051</v>
      </c>
      <c r="P326" s="40">
        <f t="shared" si="458"/>
        <v>6.9347019161568468</v>
      </c>
      <c r="Q326" s="40">
        <f t="shared" si="458"/>
        <v>11.884784298740774</v>
      </c>
      <c r="R326" s="40">
        <f t="shared" si="458"/>
        <v>23.647172275360372</v>
      </c>
      <c r="S326" s="41">
        <f t="shared" si="458"/>
        <v>7.4999999999999997E-2</v>
      </c>
      <c r="T326" s="41">
        <f t="shared" si="458"/>
        <v>7.4999999999999997E-2</v>
      </c>
      <c r="U326" s="42" t="e">
        <f t="shared" si="458"/>
        <v>#VALUE!</v>
      </c>
      <c r="V326" s="42" t="e">
        <f t="shared" si="458"/>
        <v>#VALUE!</v>
      </c>
      <c r="W326" s="43" t="e">
        <f t="shared" si="458"/>
        <v>#VALUE!</v>
      </c>
      <c r="X326" s="43" t="e">
        <f t="shared" si="458"/>
        <v>#VALUE!</v>
      </c>
      <c r="AD326"/>
      <c r="AG326" s="3">
        <f t="shared" si="436"/>
        <v>7.3055989813069928</v>
      </c>
      <c r="AH326" s="36">
        <f t="shared" ref="AH326:AY326" si="459">AH$160+AH254</f>
        <v>1.3854056939632786</v>
      </c>
      <c r="AI326" s="36">
        <f t="shared" si="459"/>
        <v>3.4373641104640082</v>
      </c>
      <c r="AJ326" s="36">
        <f t="shared" si="459"/>
        <v>2.1266047052918942</v>
      </c>
      <c r="AK326" s="36">
        <f t="shared" si="459"/>
        <v>3.1018429934907141</v>
      </c>
      <c r="AL326" s="36">
        <f t="shared" si="459"/>
        <v>1.7022281771982226</v>
      </c>
      <c r="AM326" s="37" t="e">
        <f t="shared" si="459"/>
        <v>#VALUE!</v>
      </c>
      <c r="AN326" s="38">
        <f t="shared" si="459"/>
        <v>2.8694878708052212</v>
      </c>
      <c r="AO326" s="39">
        <f t="shared" si="459"/>
        <v>1.0833608968124051</v>
      </c>
      <c r="AP326" s="39">
        <f t="shared" si="459"/>
        <v>1.0833608968124051</v>
      </c>
      <c r="AQ326" s="40">
        <f t="shared" si="459"/>
        <v>6.9347019161568468</v>
      </c>
      <c r="AR326" s="40">
        <f t="shared" si="459"/>
        <v>11.884784298740774</v>
      </c>
      <c r="AS326" s="40">
        <f t="shared" si="459"/>
        <v>23.647172275360372</v>
      </c>
      <c r="AT326" s="41">
        <f t="shared" si="459"/>
        <v>7.4999999999999997E-2</v>
      </c>
      <c r="AU326" s="41">
        <f t="shared" si="459"/>
        <v>7.4999999999999997E-2</v>
      </c>
      <c r="AV326" s="42" t="e">
        <f t="shared" si="459"/>
        <v>#VALUE!</v>
      </c>
      <c r="AW326" s="42" t="e">
        <f t="shared" si="459"/>
        <v>#VALUE!</v>
      </c>
      <c r="AX326" s="43" t="e">
        <f t="shared" si="459"/>
        <v>#VALUE!</v>
      </c>
      <c r="AY326" s="43" t="e">
        <f t="shared" si="459"/>
        <v>#VALUE!</v>
      </c>
    </row>
    <row r="327" spans="6:51" x14ac:dyDescent="0.3">
      <c r="F327" s="3">
        <v>13</v>
      </c>
      <c r="G327" s="36">
        <f t="shared" ref="G327:X327" si="460">G$160+G255</f>
        <v>1.9469304291394005</v>
      </c>
      <c r="H327" s="36">
        <f t="shared" si="460"/>
        <v>3.5521116552418701</v>
      </c>
      <c r="I327" s="36">
        <f t="shared" si="460"/>
        <v>2.7685483457922975</v>
      </c>
      <c r="J327" s="36">
        <f t="shared" si="460"/>
        <v>3.306076047480011</v>
      </c>
      <c r="K327" s="36">
        <f t="shared" si="460"/>
        <v>1.7022281771982226</v>
      </c>
      <c r="L327" s="37" t="e">
        <f t="shared" si="460"/>
        <v>#VALUE!</v>
      </c>
      <c r="M327" s="38">
        <f t="shared" si="460"/>
        <v>2.8694878708052212</v>
      </c>
      <c r="N327" s="39">
        <f t="shared" si="460"/>
        <v>1.0833608968124051</v>
      </c>
      <c r="O327" s="39">
        <f t="shared" si="460"/>
        <v>1.0833608968124051</v>
      </c>
      <c r="P327" s="40">
        <f t="shared" si="460"/>
        <v>6.9347019161568468</v>
      </c>
      <c r="Q327" s="40">
        <f t="shared" si="460"/>
        <v>11.884784298740774</v>
      </c>
      <c r="R327" s="40">
        <f t="shared" si="460"/>
        <v>23.647172275360372</v>
      </c>
      <c r="S327" s="41">
        <f t="shared" si="460"/>
        <v>7.4999999999999997E-2</v>
      </c>
      <c r="T327" s="41">
        <f t="shared" si="460"/>
        <v>7.4999999999999997E-2</v>
      </c>
      <c r="U327" s="42" t="e">
        <f t="shared" si="460"/>
        <v>#VALUE!</v>
      </c>
      <c r="V327" s="42" t="e">
        <f t="shared" si="460"/>
        <v>#VALUE!</v>
      </c>
      <c r="W327" s="43" t="e">
        <f t="shared" si="460"/>
        <v>#VALUE!</v>
      </c>
      <c r="X327" s="43" t="e">
        <f t="shared" si="460"/>
        <v>#VALUE!</v>
      </c>
      <c r="AD327"/>
      <c r="AG327" s="3">
        <f t="shared" si="436"/>
        <v>7.683160899284454</v>
      </c>
      <c r="AH327" s="36">
        <f t="shared" ref="AH327:AY327" si="461">AH$160+AH255</f>
        <v>1.4176875091658931</v>
      </c>
      <c r="AI327" s="36">
        <f t="shared" si="461"/>
        <v>3.4546654679706941</v>
      </c>
      <c r="AJ327" s="36">
        <f t="shared" si="461"/>
        <v>2.1266047052918942</v>
      </c>
      <c r="AK327" s="36">
        <f t="shared" si="461"/>
        <v>3.1333638447247054</v>
      </c>
      <c r="AL327" s="36">
        <f t="shared" si="461"/>
        <v>1.7022281771982226</v>
      </c>
      <c r="AM327" s="37" t="e">
        <f t="shared" si="461"/>
        <v>#VALUE!</v>
      </c>
      <c r="AN327" s="38">
        <f t="shared" si="461"/>
        <v>2.8694878708052212</v>
      </c>
      <c r="AO327" s="39">
        <f t="shared" si="461"/>
        <v>1.0833608968124051</v>
      </c>
      <c r="AP327" s="39">
        <f t="shared" si="461"/>
        <v>1.0833608968124051</v>
      </c>
      <c r="AQ327" s="40">
        <f t="shared" si="461"/>
        <v>6.9347019161568468</v>
      </c>
      <c r="AR327" s="40">
        <f t="shared" si="461"/>
        <v>11.884784298740774</v>
      </c>
      <c r="AS327" s="40">
        <f t="shared" si="461"/>
        <v>23.647172275360372</v>
      </c>
      <c r="AT327" s="41">
        <f t="shared" si="461"/>
        <v>7.4999999999999997E-2</v>
      </c>
      <c r="AU327" s="41">
        <f t="shared" si="461"/>
        <v>7.4999999999999997E-2</v>
      </c>
      <c r="AV327" s="42" t="e">
        <f t="shared" si="461"/>
        <v>#VALUE!</v>
      </c>
      <c r="AW327" s="42" t="e">
        <f t="shared" si="461"/>
        <v>#VALUE!</v>
      </c>
      <c r="AX327" s="43" t="e">
        <f t="shared" si="461"/>
        <v>#VALUE!</v>
      </c>
      <c r="AY327" s="43" t="e">
        <f t="shared" si="461"/>
        <v>#VALUE!</v>
      </c>
    </row>
    <row r="328" spans="6:51" x14ac:dyDescent="0.3">
      <c r="F328" s="3">
        <v>14</v>
      </c>
      <c r="G328" s="36">
        <f t="shared" ref="G328:X328" si="462">G$160+G256</f>
        <v>2.0066865427843084</v>
      </c>
      <c r="H328" s="36">
        <f t="shared" si="462"/>
        <v>3.5563925946943034</v>
      </c>
      <c r="I328" s="36">
        <f t="shared" si="462"/>
        <v>2.9313039679091384</v>
      </c>
      <c r="J328" s="36">
        <f t="shared" si="462"/>
        <v>3.3132776379738917</v>
      </c>
      <c r="K328" s="36">
        <f t="shared" si="462"/>
        <v>1.7022281771982226</v>
      </c>
      <c r="L328" s="37" t="e">
        <f t="shared" si="462"/>
        <v>#VALUE!</v>
      </c>
      <c r="M328" s="38">
        <f t="shared" si="462"/>
        <v>2.8694878708052212</v>
      </c>
      <c r="N328" s="39">
        <f t="shared" si="462"/>
        <v>1.0833608968124051</v>
      </c>
      <c r="O328" s="39">
        <f t="shared" si="462"/>
        <v>1.0833608968124051</v>
      </c>
      <c r="P328" s="40">
        <f t="shared" si="462"/>
        <v>6.9347019161568468</v>
      </c>
      <c r="Q328" s="40">
        <f t="shared" si="462"/>
        <v>11.884784298740774</v>
      </c>
      <c r="R328" s="40">
        <f t="shared" si="462"/>
        <v>23.647172275360372</v>
      </c>
      <c r="S328" s="41">
        <f t="shared" si="462"/>
        <v>7.4999999999999997E-2</v>
      </c>
      <c r="T328" s="41">
        <f t="shared" si="462"/>
        <v>7.4999999999999997E-2</v>
      </c>
      <c r="U328" s="42" t="e">
        <f t="shared" si="462"/>
        <v>#VALUE!</v>
      </c>
      <c r="V328" s="42" t="e">
        <f t="shared" si="462"/>
        <v>#VALUE!</v>
      </c>
      <c r="W328" s="43" t="e">
        <f t="shared" si="462"/>
        <v>#VALUE!</v>
      </c>
      <c r="X328" s="43" t="e">
        <f t="shared" si="462"/>
        <v>#VALUE!</v>
      </c>
      <c r="AD328"/>
      <c r="AG328" s="3">
        <f t="shared" si="436"/>
        <v>8.0802356597094089</v>
      </c>
      <c r="AH328" s="36">
        <f t="shared" ref="AH328:AY328" si="463">AH$160+AH256</f>
        <v>1.4583730209289973</v>
      </c>
      <c r="AI328" s="36">
        <f t="shared" si="463"/>
        <v>3.4704976954696121</v>
      </c>
      <c r="AJ328" s="36">
        <f t="shared" si="463"/>
        <v>2.1266047052918942</v>
      </c>
      <c r="AK328" s="36">
        <f t="shared" si="463"/>
        <v>3.1620490907462697</v>
      </c>
      <c r="AL328" s="36">
        <f t="shared" si="463"/>
        <v>1.7022281771982226</v>
      </c>
      <c r="AM328" s="37" t="e">
        <f t="shared" si="463"/>
        <v>#VALUE!</v>
      </c>
      <c r="AN328" s="38">
        <f t="shared" si="463"/>
        <v>2.8694878708052212</v>
      </c>
      <c r="AO328" s="39">
        <f t="shared" si="463"/>
        <v>1.0833608968124051</v>
      </c>
      <c r="AP328" s="39">
        <f t="shared" si="463"/>
        <v>1.0833608968124051</v>
      </c>
      <c r="AQ328" s="40">
        <f t="shared" si="463"/>
        <v>6.9347019161568468</v>
      </c>
      <c r="AR328" s="40">
        <f t="shared" si="463"/>
        <v>11.884784298740774</v>
      </c>
      <c r="AS328" s="40">
        <f t="shared" si="463"/>
        <v>23.647172275360372</v>
      </c>
      <c r="AT328" s="41">
        <f t="shared" si="463"/>
        <v>7.4999999999999997E-2</v>
      </c>
      <c r="AU328" s="41">
        <f t="shared" si="463"/>
        <v>7.4999999999999997E-2</v>
      </c>
      <c r="AV328" s="42" t="e">
        <f t="shared" si="463"/>
        <v>#VALUE!</v>
      </c>
      <c r="AW328" s="42" t="e">
        <f t="shared" si="463"/>
        <v>#VALUE!</v>
      </c>
      <c r="AX328" s="43" t="e">
        <f t="shared" si="463"/>
        <v>#VALUE!</v>
      </c>
      <c r="AY328" s="43" t="e">
        <f t="shared" si="463"/>
        <v>#VALUE!</v>
      </c>
    </row>
    <row r="329" spans="6:51" x14ac:dyDescent="0.3">
      <c r="F329" s="3">
        <v>15</v>
      </c>
      <c r="G329" s="36">
        <f t="shared" ref="G329:X329" si="464">G$160+G257</f>
        <v>2.0505477183316483</v>
      </c>
      <c r="H329" s="36">
        <f t="shared" si="464"/>
        <v>3.5592035407406941</v>
      </c>
      <c r="I329" s="36">
        <f t="shared" si="464"/>
        <v>3.047336689589097</v>
      </c>
      <c r="J329" s="36">
        <f t="shared" si="464"/>
        <v>3.3179514390445912</v>
      </c>
      <c r="K329" s="36">
        <f t="shared" si="464"/>
        <v>1.7022281771982226</v>
      </c>
      <c r="L329" s="37" t="e">
        <f t="shared" si="464"/>
        <v>#VALUE!</v>
      </c>
      <c r="M329" s="38">
        <f t="shared" si="464"/>
        <v>2.8694878708052212</v>
      </c>
      <c r="N329" s="39">
        <f t="shared" si="464"/>
        <v>1.0833608968124051</v>
      </c>
      <c r="O329" s="39">
        <f t="shared" si="464"/>
        <v>1.0833608968124051</v>
      </c>
      <c r="P329" s="40">
        <f t="shared" si="464"/>
        <v>6.9347019161568468</v>
      </c>
      <c r="Q329" s="40">
        <f t="shared" si="464"/>
        <v>11.884784298740774</v>
      </c>
      <c r="R329" s="40">
        <f t="shared" si="464"/>
        <v>23.647172275360372</v>
      </c>
      <c r="S329" s="41">
        <f t="shared" si="464"/>
        <v>7.4999999999999997E-2</v>
      </c>
      <c r="T329" s="41">
        <f t="shared" si="464"/>
        <v>7.4999999999999997E-2</v>
      </c>
      <c r="U329" s="42" t="e">
        <f t="shared" si="464"/>
        <v>#VALUE!</v>
      </c>
      <c r="V329" s="42" t="e">
        <f t="shared" si="464"/>
        <v>#VALUE!</v>
      </c>
      <c r="W329" s="43" t="e">
        <f t="shared" si="464"/>
        <v>#VALUE!</v>
      </c>
      <c r="X329" s="43" t="e">
        <f t="shared" si="464"/>
        <v>#VALUE!</v>
      </c>
      <c r="AD329"/>
      <c r="AG329" s="3">
        <f t="shared" si="436"/>
        <v>8.4978317091498283</v>
      </c>
      <c r="AH329" s="36">
        <f t="shared" ref="AH329:AY329" si="465">AH$160+AH257</f>
        <v>1.5031021987625093</v>
      </c>
      <c r="AI329" s="36">
        <f t="shared" si="465"/>
        <v>3.484837378383919</v>
      </c>
      <c r="AJ329" s="36">
        <f t="shared" si="465"/>
        <v>2.1266047052918942</v>
      </c>
      <c r="AK329" s="36">
        <f t="shared" si="465"/>
        <v>3.1878802494912621</v>
      </c>
      <c r="AL329" s="36">
        <f t="shared" si="465"/>
        <v>1.7022281771982226</v>
      </c>
      <c r="AM329" s="37" t="e">
        <f t="shared" si="465"/>
        <v>#VALUE!</v>
      </c>
      <c r="AN329" s="38">
        <f t="shared" si="465"/>
        <v>2.8694878708052212</v>
      </c>
      <c r="AO329" s="39">
        <f t="shared" si="465"/>
        <v>1.0833608968124051</v>
      </c>
      <c r="AP329" s="39">
        <f t="shared" si="465"/>
        <v>1.0833608968124051</v>
      </c>
      <c r="AQ329" s="40">
        <f t="shared" si="465"/>
        <v>6.9347019161568468</v>
      </c>
      <c r="AR329" s="40">
        <f t="shared" si="465"/>
        <v>11.884784298740774</v>
      </c>
      <c r="AS329" s="40">
        <f t="shared" si="465"/>
        <v>23.647172275360372</v>
      </c>
      <c r="AT329" s="41">
        <f t="shared" si="465"/>
        <v>7.4999999999999997E-2</v>
      </c>
      <c r="AU329" s="41">
        <f t="shared" si="465"/>
        <v>7.4999999999999997E-2</v>
      </c>
      <c r="AV329" s="42" t="e">
        <f t="shared" si="465"/>
        <v>#VALUE!</v>
      </c>
      <c r="AW329" s="42" t="e">
        <f t="shared" si="465"/>
        <v>#VALUE!</v>
      </c>
      <c r="AX329" s="43" t="e">
        <f t="shared" si="465"/>
        <v>#VALUE!</v>
      </c>
      <c r="AY329" s="43" t="e">
        <f t="shared" si="465"/>
        <v>#VALUE!</v>
      </c>
    </row>
    <row r="330" spans="6:51" x14ac:dyDescent="0.3">
      <c r="F330" s="3">
        <v>16</v>
      </c>
      <c r="G330" s="36">
        <f t="shared" ref="G330:X330" si="466">G$160+G258</f>
        <v>2.0812028599726355</v>
      </c>
      <c r="H330" s="36">
        <f t="shared" si="466"/>
        <v>3.5610450290354665</v>
      </c>
      <c r="I330" s="36">
        <f t="shared" si="466"/>
        <v>3.1275086428909677</v>
      </c>
      <c r="J330" s="36">
        <f t="shared" si="466"/>
        <v>3.3209795156665978</v>
      </c>
      <c r="K330" s="36">
        <f t="shared" si="466"/>
        <v>1.7022281771982226</v>
      </c>
      <c r="L330" s="37" t="e">
        <f t="shared" si="466"/>
        <v>#VALUE!</v>
      </c>
      <c r="M330" s="38">
        <f t="shared" si="466"/>
        <v>2.8988268261950227</v>
      </c>
      <c r="N330" s="39">
        <f t="shared" si="466"/>
        <v>1.0833608968124051</v>
      </c>
      <c r="O330" s="39">
        <f t="shared" si="466"/>
        <v>1.0833608968124051</v>
      </c>
      <c r="P330" s="40">
        <f t="shared" si="466"/>
        <v>6.9347019161568468</v>
      </c>
      <c r="Q330" s="40">
        <f t="shared" si="466"/>
        <v>11.884784298740774</v>
      </c>
      <c r="R330" s="40">
        <f t="shared" si="466"/>
        <v>23.647172275360372</v>
      </c>
      <c r="S330" s="41">
        <f t="shared" si="466"/>
        <v>7.4999999999999997E-2</v>
      </c>
      <c r="T330" s="41">
        <f t="shared" si="466"/>
        <v>7.4999999999999997E-2</v>
      </c>
      <c r="U330" s="42" t="e">
        <f t="shared" si="466"/>
        <v>#VALUE!</v>
      </c>
      <c r="V330" s="42" t="e">
        <f t="shared" si="466"/>
        <v>#VALUE!</v>
      </c>
      <c r="W330" s="43" t="e">
        <f t="shared" si="466"/>
        <v>#VALUE!</v>
      </c>
      <c r="X330" s="43" t="e">
        <f t="shared" si="466"/>
        <v>#VALUE!</v>
      </c>
      <c r="AD330"/>
      <c r="AG330" s="3">
        <f t="shared" si="436"/>
        <v>8.937009611874279</v>
      </c>
      <c r="AH330" s="36">
        <f t="shared" ref="AH330:AY330" si="467">AH$160+AH258</f>
        <v>1.5515918484891502</v>
      </c>
      <c r="AI330" s="36">
        <f t="shared" si="467"/>
        <v>3.4976856784277142</v>
      </c>
      <c r="AJ330" s="36">
        <f t="shared" si="467"/>
        <v>2.1266047052918942</v>
      </c>
      <c r="AK330" s="36">
        <f t="shared" si="467"/>
        <v>3.2108854536996807</v>
      </c>
      <c r="AL330" s="36">
        <f t="shared" si="467"/>
        <v>1.7022281771982226</v>
      </c>
      <c r="AM330" s="37" t="e">
        <f t="shared" si="467"/>
        <v>#VALUE!</v>
      </c>
      <c r="AN330" s="38">
        <f t="shared" si="467"/>
        <v>2.8694878708052212</v>
      </c>
      <c r="AO330" s="39">
        <f t="shared" si="467"/>
        <v>1.0833608968124051</v>
      </c>
      <c r="AP330" s="39">
        <f t="shared" si="467"/>
        <v>1.0833608968124051</v>
      </c>
      <c r="AQ330" s="40">
        <f t="shared" si="467"/>
        <v>6.9347019161568468</v>
      </c>
      <c r="AR330" s="40">
        <f t="shared" si="467"/>
        <v>11.884784298740774</v>
      </c>
      <c r="AS330" s="40">
        <f t="shared" si="467"/>
        <v>23.647172275360372</v>
      </c>
      <c r="AT330" s="41">
        <f t="shared" si="467"/>
        <v>7.4999999999999997E-2</v>
      </c>
      <c r="AU330" s="41">
        <f t="shared" si="467"/>
        <v>7.4999999999999997E-2</v>
      </c>
      <c r="AV330" s="42" t="e">
        <f t="shared" si="467"/>
        <v>#VALUE!</v>
      </c>
      <c r="AW330" s="42" t="e">
        <f t="shared" si="467"/>
        <v>#VALUE!</v>
      </c>
      <c r="AX330" s="43" t="e">
        <f t="shared" si="467"/>
        <v>#VALUE!</v>
      </c>
      <c r="AY330" s="43" t="e">
        <f t="shared" si="467"/>
        <v>#VALUE!</v>
      </c>
    </row>
    <row r="331" spans="6:51" x14ac:dyDescent="0.3">
      <c r="F331" s="3">
        <v>17</v>
      </c>
      <c r="G331" s="36">
        <f t="shared" ref="G331:X331" si="468">G$160+G259</f>
        <v>2.1017248819702674</v>
      </c>
      <c r="H331" s="36">
        <f t="shared" si="468"/>
        <v>3.5622501286467299</v>
      </c>
      <c r="I331" s="36">
        <f t="shared" si="468"/>
        <v>3.1813960589757522</v>
      </c>
      <c r="J331" s="36">
        <f t="shared" si="468"/>
        <v>3.3229404402958229</v>
      </c>
      <c r="K331" s="36">
        <f t="shared" si="468"/>
        <v>1.7022281771982226</v>
      </c>
      <c r="L331" s="37" t="e">
        <f t="shared" si="468"/>
        <v>#VALUE!</v>
      </c>
      <c r="M331" s="38">
        <f t="shared" si="468"/>
        <v>2.9623880308347741</v>
      </c>
      <c r="N331" s="39">
        <f t="shared" si="468"/>
        <v>1.0833608968124051</v>
      </c>
      <c r="O331" s="39">
        <f t="shared" si="468"/>
        <v>1.0833608968124051</v>
      </c>
      <c r="P331" s="40">
        <f t="shared" si="468"/>
        <v>6.9347019161568468</v>
      </c>
      <c r="Q331" s="40">
        <f t="shared" si="468"/>
        <v>11.884784298740774</v>
      </c>
      <c r="R331" s="40">
        <f t="shared" si="468"/>
        <v>23.647172275360372</v>
      </c>
      <c r="S331" s="41">
        <f t="shared" si="468"/>
        <v>7.4999999999999997E-2</v>
      </c>
      <c r="T331" s="41">
        <f t="shared" si="468"/>
        <v>7.4999999999999997E-2</v>
      </c>
      <c r="U331" s="42" t="e">
        <f t="shared" si="468"/>
        <v>#VALUE!</v>
      </c>
      <c r="V331" s="42" t="e">
        <f t="shared" si="468"/>
        <v>#VALUE!</v>
      </c>
      <c r="W331" s="43" t="e">
        <f t="shared" si="468"/>
        <v>#VALUE!</v>
      </c>
      <c r="X331" s="43" t="e">
        <f t="shared" si="468"/>
        <v>#VALUE!</v>
      </c>
      <c r="AD331"/>
      <c r="AG331" s="3">
        <f t="shared" si="436"/>
        <v>9.3988847433557776</v>
      </c>
      <c r="AH331" s="36">
        <f t="shared" ref="AH331:AY331" si="469">AH$160+AH259</f>
        <v>1.603339724825646</v>
      </c>
      <c r="AI331" s="36">
        <f t="shared" si="469"/>
        <v>3.5090679386209711</v>
      </c>
      <c r="AJ331" s="36">
        <f t="shared" si="469"/>
        <v>2.1266047052918942</v>
      </c>
      <c r="AK331" s="36">
        <f t="shared" si="469"/>
        <v>3.2311377054330368</v>
      </c>
      <c r="AL331" s="36">
        <f t="shared" si="469"/>
        <v>1.7022281771982226</v>
      </c>
      <c r="AM331" s="37" t="e">
        <f t="shared" si="469"/>
        <v>#VALUE!</v>
      </c>
      <c r="AN331" s="38">
        <f t="shared" si="469"/>
        <v>2.8694878708052212</v>
      </c>
      <c r="AO331" s="39">
        <f t="shared" si="469"/>
        <v>1.0833608968124051</v>
      </c>
      <c r="AP331" s="39">
        <f t="shared" si="469"/>
        <v>1.0833608968124051</v>
      </c>
      <c r="AQ331" s="40">
        <f t="shared" si="469"/>
        <v>6.9347019161568468</v>
      </c>
      <c r="AR331" s="40">
        <f t="shared" si="469"/>
        <v>11.884784298740774</v>
      </c>
      <c r="AS331" s="40">
        <f t="shared" si="469"/>
        <v>23.647172275360372</v>
      </c>
      <c r="AT331" s="41">
        <f t="shared" si="469"/>
        <v>7.4999999999999997E-2</v>
      </c>
      <c r="AU331" s="41">
        <f t="shared" si="469"/>
        <v>7.4999999999999997E-2</v>
      </c>
      <c r="AV331" s="42" t="e">
        <f t="shared" si="469"/>
        <v>#VALUE!</v>
      </c>
      <c r="AW331" s="42" t="e">
        <f t="shared" si="469"/>
        <v>#VALUE!</v>
      </c>
      <c r="AX331" s="43" t="e">
        <f t="shared" si="469"/>
        <v>#VALUE!</v>
      </c>
      <c r="AY331" s="43" t="e">
        <f t="shared" si="469"/>
        <v>#VALUE!</v>
      </c>
    </row>
    <row r="332" spans="6:51" x14ac:dyDescent="0.3">
      <c r="F332" s="3">
        <v>18</v>
      </c>
      <c r="G332" s="36">
        <f t="shared" ref="G332:X332" si="470">G$160+G260</f>
        <v>2.1149604449232058</v>
      </c>
      <c r="H332" s="36">
        <f t="shared" si="470"/>
        <v>3.5630387589171741</v>
      </c>
      <c r="I332" s="36">
        <f t="shared" si="470"/>
        <v>3.2167548112599098</v>
      </c>
      <c r="J332" s="36">
        <f t="shared" si="470"/>
        <v>3.324211063121882</v>
      </c>
      <c r="K332" s="36">
        <f t="shared" si="470"/>
        <v>1.7022281771982226</v>
      </c>
      <c r="L332" s="37" t="e">
        <f t="shared" si="470"/>
        <v>#VALUE!</v>
      </c>
      <c r="M332" s="38">
        <f t="shared" si="470"/>
        <v>3.0181064817804661</v>
      </c>
      <c r="N332" s="39">
        <f t="shared" si="470"/>
        <v>1.0833608968124051</v>
      </c>
      <c r="O332" s="39">
        <f t="shared" si="470"/>
        <v>1.0833608968124051</v>
      </c>
      <c r="P332" s="40">
        <f t="shared" si="470"/>
        <v>6.9347019161568468</v>
      </c>
      <c r="Q332" s="40">
        <f t="shared" si="470"/>
        <v>11.884784298740774</v>
      </c>
      <c r="R332" s="40">
        <f t="shared" si="470"/>
        <v>23.647172275360372</v>
      </c>
      <c r="S332" s="41">
        <f t="shared" si="470"/>
        <v>7.4999999999999997E-2</v>
      </c>
      <c r="T332" s="41">
        <f t="shared" si="470"/>
        <v>7.4999999999999997E-2</v>
      </c>
      <c r="U332" s="42" t="e">
        <f t="shared" si="470"/>
        <v>#VALUE!</v>
      </c>
      <c r="V332" s="42" t="e">
        <f t="shared" si="470"/>
        <v>#VALUE!</v>
      </c>
      <c r="W332" s="43" t="e">
        <f t="shared" si="470"/>
        <v>#VALUE!</v>
      </c>
      <c r="X332" s="43" t="e">
        <f t="shared" si="470"/>
        <v>#VALUE!</v>
      </c>
      <c r="AD332"/>
      <c r="AG332" s="3">
        <f t="shared" si="436"/>
        <v>9.8846301229790683</v>
      </c>
      <c r="AH332" s="36">
        <f t="shared" ref="AH332:AY332" si="471">AH$160+AH260</f>
        <v>1.6576066044276563</v>
      </c>
      <c r="AI332" s="36">
        <f t="shared" si="471"/>
        <v>3.5190323639877232</v>
      </c>
      <c r="AJ332" s="36">
        <f t="shared" si="471"/>
        <v>2.1266047052918942</v>
      </c>
      <c r="AK332" s="36">
        <f t="shared" si="471"/>
        <v>3.2487514035119425</v>
      </c>
      <c r="AL332" s="36">
        <f t="shared" si="471"/>
        <v>1.7022281771982226</v>
      </c>
      <c r="AM332" s="37" t="e">
        <f t="shared" si="471"/>
        <v>#VALUE!</v>
      </c>
      <c r="AN332" s="38">
        <f t="shared" si="471"/>
        <v>2.8694878708052212</v>
      </c>
      <c r="AO332" s="39">
        <f t="shared" si="471"/>
        <v>1.0833608968124051</v>
      </c>
      <c r="AP332" s="39">
        <f t="shared" si="471"/>
        <v>1.0833608968124051</v>
      </c>
      <c r="AQ332" s="40">
        <f t="shared" si="471"/>
        <v>6.9347019161568468</v>
      </c>
      <c r="AR332" s="40">
        <f t="shared" si="471"/>
        <v>11.884784298740774</v>
      </c>
      <c r="AS332" s="40">
        <f t="shared" si="471"/>
        <v>23.647172275360372</v>
      </c>
      <c r="AT332" s="41">
        <f t="shared" si="471"/>
        <v>7.4999999999999997E-2</v>
      </c>
      <c r="AU332" s="41">
        <f t="shared" si="471"/>
        <v>7.4999999999999997E-2</v>
      </c>
      <c r="AV332" s="42" t="e">
        <f t="shared" si="471"/>
        <v>#VALUE!</v>
      </c>
      <c r="AW332" s="42" t="e">
        <f t="shared" si="471"/>
        <v>#VALUE!</v>
      </c>
      <c r="AX332" s="43" t="e">
        <f t="shared" si="471"/>
        <v>#VALUE!</v>
      </c>
      <c r="AY332" s="43" t="e">
        <f t="shared" si="471"/>
        <v>#VALUE!</v>
      </c>
    </row>
    <row r="333" spans="6:51" x14ac:dyDescent="0.3">
      <c r="F333" s="3">
        <v>19</v>
      </c>
      <c r="G333" s="36">
        <f t="shared" ref="G333:X333" si="472">G$160+G261</f>
        <v>2.1232303489534878</v>
      </c>
      <c r="H333" s="36">
        <f t="shared" si="472"/>
        <v>3.5635553134181652</v>
      </c>
      <c r="I333" s="36">
        <f t="shared" si="472"/>
        <v>3.2394783238590747</v>
      </c>
      <c r="J333" s="36">
        <f t="shared" si="472"/>
        <v>3.325035643183762</v>
      </c>
      <c r="K333" s="36">
        <f t="shared" si="472"/>
        <v>1.7022281771982226</v>
      </c>
      <c r="L333" s="37" t="e">
        <f t="shared" si="472"/>
        <v>#VALUE!</v>
      </c>
      <c r="M333" s="38">
        <f t="shared" si="472"/>
        <v>3.0667021782333945</v>
      </c>
      <c r="N333" s="39">
        <f t="shared" si="472"/>
        <v>1.0833608968124051</v>
      </c>
      <c r="O333" s="39">
        <f t="shared" si="472"/>
        <v>1.0833608968124051</v>
      </c>
      <c r="P333" s="40">
        <f t="shared" si="472"/>
        <v>6.9347019161568468</v>
      </c>
      <c r="Q333" s="40">
        <f t="shared" si="472"/>
        <v>11.884784298740774</v>
      </c>
      <c r="R333" s="40">
        <f t="shared" si="472"/>
        <v>23.647172275360372</v>
      </c>
      <c r="S333" s="41">
        <f t="shared" si="472"/>
        <v>7.4999999999999997E-2</v>
      </c>
      <c r="T333" s="41">
        <f t="shared" si="472"/>
        <v>7.4999999999999997E-2</v>
      </c>
      <c r="U333" s="42" t="e">
        <f t="shared" si="472"/>
        <v>#VALUE!</v>
      </c>
      <c r="V333" s="42" t="e">
        <f t="shared" si="472"/>
        <v>#VALUE!</v>
      </c>
      <c r="W333" s="43" t="e">
        <f t="shared" si="472"/>
        <v>#VALUE!</v>
      </c>
      <c r="X333" s="43" t="e">
        <f t="shared" si="472"/>
        <v>#VALUE!</v>
      </c>
      <c r="AD333"/>
      <c r="AG333" s="3">
        <f t="shared" si="436"/>
        <v>10.395479393145562</v>
      </c>
      <c r="AH333" s="36">
        <f t="shared" ref="AH333:AY333" si="473">AH$160+AH261</f>
        <v>1.713418368712319</v>
      </c>
      <c r="AI333" s="36">
        <f t="shared" si="473"/>
        <v>3.5276478186209186</v>
      </c>
      <c r="AJ333" s="36">
        <f t="shared" si="473"/>
        <v>2.1266047052918942</v>
      </c>
      <c r="AK333" s="36">
        <f t="shared" si="473"/>
        <v>3.2638772873081363</v>
      </c>
      <c r="AL333" s="36">
        <f t="shared" si="473"/>
        <v>1.7022281771982226</v>
      </c>
      <c r="AM333" s="37" t="e">
        <f t="shared" si="473"/>
        <v>#VALUE!</v>
      </c>
      <c r="AN333" s="38">
        <f t="shared" si="473"/>
        <v>2.8694878708052212</v>
      </c>
      <c r="AO333" s="39">
        <f t="shared" si="473"/>
        <v>1.0833608968124051</v>
      </c>
      <c r="AP333" s="39">
        <f t="shared" si="473"/>
        <v>1.0833608968124051</v>
      </c>
      <c r="AQ333" s="40">
        <f t="shared" si="473"/>
        <v>6.9347019161568468</v>
      </c>
      <c r="AR333" s="40">
        <f t="shared" si="473"/>
        <v>11.884784298740774</v>
      </c>
      <c r="AS333" s="40">
        <f t="shared" si="473"/>
        <v>23.647172275360372</v>
      </c>
      <c r="AT333" s="41">
        <f t="shared" si="473"/>
        <v>7.4999999999999997E-2</v>
      </c>
      <c r="AU333" s="41">
        <f t="shared" si="473"/>
        <v>7.4999999999999997E-2</v>
      </c>
      <c r="AV333" s="42" t="e">
        <f t="shared" si="473"/>
        <v>#VALUE!</v>
      </c>
      <c r="AW333" s="42" t="e">
        <f t="shared" si="473"/>
        <v>#VALUE!</v>
      </c>
      <c r="AX333" s="43" t="e">
        <f t="shared" si="473"/>
        <v>#VALUE!</v>
      </c>
      <c r="AY333" s="43" t="e">
        <f t="shared" si="473"/>
        <v>#VALUE!</v>
      </c>
    </row>
    <row r="334" spans="6:51" x14ac:dyDescent="0.3">
      <c r="F334" s="3">
        <v>20</v>
      </c>
      <c r="G334" s="36">
        <f t="shared" ref="G334:X334" si="474">G$160+G262</f>
        <v>2.1282632648753466</v>
      </c>
      <c r="H334" s="36">
        <f t="shared" si="474"/>
        <v>3.5638942302544359</v>
      </c>
      <c r="I334" s="36">
        <f t="shared" si="474"/>
        <v>3.2538250842633847</v>
      </c>
      <c r="J334" s="36">
        <f t="shared" si="474"/>
        <v>3.3255719984837113</v>
      </c>
      <c r="K334" s="36">
        <f t="shared" si="474"/>
        <v>1.7022281771982226</v>
      </c>
      <c r="L334" s="37" t="e">
        <f t="shared" si="474"/>
        <v>#VALUE!</v>
      </c>
      <c r="M334" s="38">
        <f t="shared" si="474"/>
        <v>3.1089033037475784</v>
      </c>
      <c r="N334" s="39">
        <f t="shared" si="474"/>
        <v>1.0833608968124051</v>
      </c>
      <c r="O334" s="39">
        <f t="shared" si="474"/>
        <v>1.0833608968124051</v>
      </c>
      <c r="P334" s="40">
        <f t="shared" si="474"/>
        <v>6.9347019161568468</v>
      </c>
      <c r="Q334" s="40">
        <f t="shared" si="474"/>
        <v>11.884784298740774</v>
      </c>
      <c r="R334" s="40">
        <f t="shared" si="474"/>
        <v>23.647172275360372</v>
      </c>
      <c r="S334" s="41">
        <f t="shared" si="474"/>
        <v>7.4999999999999997E-2</v>
      </c>
      <c r="T334" s="41">
        <f t="shared" si="474"/>
        <v>7.4999999999999997E-2</v>
      </c>
      <c r="U334" s="42" t="e">
        <f t="shared" si="474"/>
        <v>#VALUE!</v>
      </c>
      <c r="V334" s="42" t="e">
        <f t="shared" si="474"/>
        <v>#VALUE!</v>
      </c>
      <c r="W334" s="43" t="e">
        <f t="shared" si="474"/>
        <v>#VALUE!</v>
      </c>
      <c r="X334" s="43" t="e">
        <f t="shared" si="474"/>
        <v>#VALUE!</v>
      </c>
      <c r="AD334"/>
      <c r="AG334" s="3">
        <f t="shared" si="436"/>
        <v>10.932729952341878</v>
      </c>
      <c r="AH334" s="36">
        <f t="shared" ref="AH334:AY334" si="475">AH$160+AH262</f>
        <v>1.7695948383556566</v>
      </c>
      <c r="AI334" s="36">
        <f t="shared" si="475"/>
        <v>3.535000840998455</v>
      </c>
      <c r="AJ334" s="36">
        <f t="shared" si="475"/>
        <v>2.2395865001225732</v>
      </c>
      <c r="AK334" s="36">
        <f t="shared" si="475"/>
        <v>3.2766960532744678</v>
      </c>
      <c r="AL334" s="36">
        <f t="shared" si="475"/>
        <v>1.7022281771982226</v>
      </c>
      <c r="AM334" s="37" t="e">
        <f t="shared" si="475"/>
        <v>#VALUE!</v>
      </c>
      <c r="AN334" s="38">
        <f t="shared" si="475"/>
        <v>2.8694878708052212</v>
      </c>
      <c r="AO334" s="39">
        <f t="shared" si="475"/>
        <v>1.0833608968124051</v>
      </c>
      <c r="AP334" s="39">
        <f t="shared" si="475"/>
        <v>1.0833608968124051</v>
      </c>
      <c r="AQ334" s="40">
        <f t="shared" si="475"/>
        <v>6.9347019161568468</v>
      </c>
      <c r="AR334" s="40">
        <f t="shared" si="475"/>
        <v>11.884784298740774</v>
      </c>
      <c r="AS334" s="40">
        <f t="shared" si="475"/>
        <v>23.647172275360372</v>
      </c>
      <c r="AT334" s="41">
        <f t="shared" si="475"/>
        <v>7.4999999999999997E-2</v>
      </c>
      <c r="AU334" s="41">
        <f t="shared" si="475"/>
        <v>7.4999999999999997E-2</v>
      </c>
      <c r="AV334" s="42" t="e">
        <f t="shared" si="475"/>
        <v>#VALUE!</v>
      </c>
      <c r="AW334" s="42" t="e">
        <f t="shared" si="475"/>
        <v>#VALUE!</v>
      </c>
      <c r="AX334" s="43" t="e">
        <f t="shared" si="475"/>
        <v>#VALUE!</v>
      </c>
      <c r="AY334" s="43" t="e">
        <f t="shared" si="475"/>
        <v>#VALUE!</v>
      </c>
    </row>
    <row r="335" spans="6:51" x14ac:dyDescent="0.3">
      <c r="F335" s="3">
        <v>21</v>
      </c>
      <c r="G335" s="36">
        <f t="shared" ref="G335:X335" si="476">G$160+G263</f>
        <v>2.1312617370506812</v>
      </c>
      <c r="H335" s="36">
        <f t="shared" si="476"/>
        <v>3.5641171254131194</v>
      </c>
      <c r="I335" s="36">
        <f t="shared" si="476"/>
        <v>3.2627493528971119</v>
      </c>
      <c r="J335" s="36">
        <f t="shared" si="476"/>
        <v>3.3259219207141193</v>
      </c>
      <c r="K335" s="36">
        <f t="shared" si="476"/>
        <v>1.7022281771982226</v>
      </c>
      <c r="L335" s="37" t="e">
        <f t="shared" si="476"/>
        <v>#VALUE!</v>
      </c>
      <c r="M335" s="38">
        <f t="shared" si="476"/>
        <v>3.1454186726078754</v>
      </c>
      <c r="N335" s="39">
        <f t="shared" si="476"/>
        <v>1.0833608968124051</v>
      </c>
      <c r="O335" s="39">
        <f t="shared" si="476"/>
        <v>1.0833608968124051</v>
      </c>
      <c r="P335" s="40">
        <f t="shared" si="476"/>
        <v>6.9347019161568468</v>
      </c>
      <c r="Q335" s="40">
        <f t="shared" si="476"/>
        <v>11.884784298740774</v>
      </c>
      <c r="R335" s="40">
        <f t="shared" si="476"/>
        <v>23.647172275360372</v>
      </c>
      <c r="S335" s="41">
        <f t="shared" si="476"/>
        <v>7.4999999999999997E-2</v>
      </c>
      <c r="T335" s="41">
        <f t="shared" si="476"/>
        <v>7.4999999999999997E-2</v>
      </c>
      <c r="U335" s="42" t="e">
        <f t="shared" si="476"/>
        <v>#VALUE!</v>
      </c>
      <c r="V335" s="42" t="e">
        <f t="shared" si="476"/>
        <v>#VALUE!</v>
      </c>
      <c r="W335" s="43" t="e">
        <f t="shared" si="476"/>
        <v>#VALUE!</v>
      </c>
      <c r="X335" s="43" t="e">
        <f t="shared" si="476"/>
        <v>#VALUE!</v>
      </c>
      <c r="AD335"/>
      <c r="AG335" s="3">
        <f t="shared" si="436"/>
        <v>11.497746250129051</v>
      </c>
      <c r="AH335" s="36">
        <f t="shared" ref="AH335:AY335" si="477">AH$160+AH263</f>
        <v>1.8248096026792362</v>
      </c>
      <c r="AI335" s="36">
        <f t="shared" si="477"/>
        <v>3.541192036484861</v>
      </c>
      <c r="AJ335" s="36">
        <f t="shared" si="477"/>
        <v>2.4128375773970197</v>
      </c>
      <c r="AK335" s="36">
        <f t="shared" si="477"/>
        <v>3.2874109989317306</v>
      </c>
      <c r="AL335" s="36">
        <f t="shared" si="477"/>
        <v>1.7022281771982226</v>
      </c>
      <c r="AM335" s="37" t="e">
        <f t="shared" si="477"/>
        <v>#VALUE!</v>
      </c>
      <c r="AN335" s="38">
        <f t="shared" si="477"/>
        <v>2.8694878708052212</v>
      </c>
      <c r="AO335" s="39">
        <f t="shared" si="477"/>
        <v>1.0833608968124051</v>
      </c>
      <c r="AP335" s="39">
        <f t="shared" si="477"/>
        <v>1.0833608968124051</v>
      </c>
      <c r="AQ335" s="40">
        <f t="shared" si="477"/>
        <v>6.9347019161568468</v>
      </c>
      <c r="AR335" s="40">
        <f t="shared" si="477"/>
        <v>11.884784298740774</v>
      </c>
      <c r="AS335" s="40">
        <f t="shared" si="477"/>
        <v>23.647172275360372</v>
      </c>
      <c r="AT335" s="41">
        <f t="shared" si="477"/>
        <v>7.4999999999999997E-2</v>
      </c>
      <c r="AU335" s="41">
        <f t="shared" si="477"/>
        <v>7.4999999999999997E-2</v>
      </c>
      <c r="AV335" s="42" t="e">
        <f t="shared" si="477"/>
        <v>#VALUE!</v>
      </c>
      <c r="AW335" s="42" t="e">
        <f t="shared" si="477"/>
        <v>#VALUE!</v>
      </c>
      <c r="AX335" s="43" t="e">
        <f t="shared" si="477"/>
        <v>#VALUE!</v>
      </c>
      <c r="AY335" s="43" t="e">
        <f t="shared" si="477"/>
        <v>#VALUE!</v>
      </c>
    </row>
    <row r="336" spans="6:51" x14ac:dyDescent="0.3">
      <c r="F336" s="3">
        <v>22</v>
      </c>
      <c r="G336" s="36">
        <f t="shared" ref="G336:X336" si="478">G$160+G264</f>
        <v>2.1330188513146409</v>
      </c>
      <c r="H336" s="36">
        <f t="shared" si="478"/>
        <v>3.5642641518049638</v>
      </c>
      <c r="I336" s="36">
        <f t="shared" si="478"/>
        <v>3.2682331927004853</v>
      </c>
      <c r="J336" s="36">
        <f t="shared" si="478"/>
        <v>3.3261510309111042</v>
      </c>
      <c r="K336" s="36">
        <f t="shared" si="478"/>
        <v>1.7022281771982226</v>
      </c>
      <c r="L336" s="37" t="e">
        <f t="shared" si="478"/>
        <v>#VALUE!</v>
      </c>
      <c r="M336" s="38">
        <f t="shared" si="478"/>
        <v>3.1769192475215329</v>
      </c>
      <c r="N336" s="39">
        <f t="shared" si="478"/>
        <v>1.0833608968124051</v>
      </c>
      <c r="O336" s="39">
        <f t="shared" si="478"/>
        <v>1.0833608968124051</v>
      </c>
      <c r="P336" s="40">
        <f t="shared" si="478"/>
        <v>6.9347019161568468</v>
      </c>
      <c r="Q336" s="40">
        <f t="shared" si="478"/>
        <v>11.884784298740774</v>
      </c>
      <c r="R336" s="40">
        <f t="shared" si="478"/>
        <v>23.647172275360372</v>
      </c>
      <c r="S336" s="41">
        <f t="shared" si="478"/>
        <v>7.4999999999999997E-2</v>
      </c>
      <c r="T336" s="41">
        <f t="shared" si="478"/>
        <v>7.4999999999999997E-2</v>
      </c>
      <c r="U336" s="42" t="e">
        <f t="shared" si="478"/>
        <v>#VALUE!</v>
      </c>
      <c r="V336" s="42" t="e">
        <f t="shared" si="478"/>
        <v>#VALUE!</v>
      </c>
      <c r="W336" s="43" t="e">
        <f t="shared" si="478"/>
        <v>#VALUE!</v>
      </c>
      <c r="X336" s="43" t="e">
        <f t="shared" si="478"/>
        <v>#VALUE!</v>
      </c>
      <c r="AD336"/>
      <c r="AG336" s="3">
        <f t="shared" si="436"/>
        <v>12.09196325242066</v>
      </c>
      <c r="AH336" s="36">
        <f t="shared" ref="AH336:AY336" si="479">AH$160+AH264</f>
        <v>1.8776804115632613</v>
      </c>
      <c r="AI336" s="36">
        <f t="shared" si="479"/>
        <v>3.5463320526363278</v>
      </c>
      <c r="AJ336" s="36">
        <f t="shared" si="479"/>
        <v>2.5711110901305583</v>
      </c>
      <c r="AK336" s="36">
        <f t="shared" si="479"/>
        <v>3.2962401214320218</v>
      </c>
      <c r="AL336" s="36">
        <f t="shared" si="479"/>
        <v>1.7022281771982226</v>
      </c>
      <c r="AM336" s="37" t="e">
        <f t="shared" si="479"/>
        <v>#VALUE!</v>
      </c>
      <c r="AN336" s="38">
        <f t="shared" si="479"/>
        <v>2.8694878708052212</v>
      </c>
      <c r="AO336" s="39">
        <f t="shared" si="479"/>
        <v>1.0833608968124051</v>
      </c>
      <c r="AP336" s="39">
        <f t="shared" si="479"/>
        <v>1.0833608968124051</v>
      </c>
      <c r="AQ336" s="40">
        <f t="shared" si="479"/>
        <v>6.9347019161568468</v>
      </c>
      <c r="AR336" s="40">
        <f t="shared" si="479"/>
        <v>11.884784298740774</v>
      </c>
      <c r="AS336" s="40">
        <f t="shared" si="479"/>
        <v>23.647172275360372</v>
      </c>
      <c r="AT336" s="41">
        <f t="shared" si="479"/>
        <v>7.4999999999999997E-2</v>
      </c>
      <c r="AU336" s="41">
        <f t="shared" si="479"/>
        <v>7.4999999999999997E-2</v>
      </c>
      <c r="AV336" s="42" t="e">
        <f t="shared" si="479"/>
        <v>#VALUE!</v>
      </c>
      <c r="AW336" s="42" t="e">
        <f t="shared" si="479"/>
        <v>#VALUE!</v>
      </c>
      <c r="AX336" s="43" t="e">
        <f t="shared" si="479"/>
        <v>#VALUE!</v>
      </c>
      <c r="AY336" s="43" t="e">
        <f t="shared" si="479"/>
        <v>#VALUE!</v>
      </c>
    </row>
    <row r="337" spans="6:51" x14ac:dyDescent="0.3">
      <c r="F337" s="3">
        <v>23</v>
      </c>
      <c r="G337" s="36">
        <f t="shared" ref="G337:X337" si="480">G$160+G265</f>
        <v>2.1340360952854596</v>
      </c>
      <c r="H337" s="36">
        <f t="shared" si="480"/>
        <v>3.5643614712205709</v>
      </c>
      <c r="I337" s="36">
        <f t="shared" si="480"/>
        <v>3.2715702075135065</v>
      </c>
      <c r="J337" s="36">
        <f t="shared" si="480"/>
        <v>3.3263016536242942</v>
      </c>
      <c r="K337" s="36">
        <f t="shared" si="480"/>
        <v>1.7022281771982226</v>
      </c>
      <c r="L337" s="37" t="e">
        <f t="shared" si="480"/>
        <v>#VALUE!</v>
      </c>
      <c r="M337" s="38">
        <f t="shared" si="480"/>
        <v>3.2040267847440651</v>
      </c>
      <c r="N337" s="39">
        <f t="shared" si="480"/>
        <v>1.0833608968124051</v>
      </c>
      <c r="O337" s="39">
        <f t="shared" si="480"/>
        <v>1.0833608968124051</v>
      </c>
      <c r="P337" s="40">
        <f t="shared" si="480"/>
        <v>6.9347019161568468</v>
      </c>
      <c r="Q337" s="40">
        <f t="shared" si="480"/>
        <v>11.884784298740774</v>
      </c>
      <c r="R337" s="40">
        <f t="shared" si="480"/>
        <v>23.647172275360372</v>
      </c>
      <c r="S337" s="41">
        <f t="shared" si="480"/>
        <v>7.4999999999999997E-2</v>
      </c>
      <c r="T337" s="41">
        <f t="shared" si="480"/>
        <v>7.4999999999999997E-2</v>
      </c>
      <c r="U337" s="42" t="e">
        <f t="shared" si="480"/>
        <v>#VALUE!</v>
      </c>
      <c r="V337" s="42" t="e">
        <f t="shared" si="480"/>
        <v>#VALUE!</v>
      </c>
      <c r="W337" s="43" t="e">
        <f t="shared" si="480"/>
        <v>#VALUE!</v>
      </c>
      <c r="X337" s="43" t="e">
        <f t="shared" si="480"/>
        <v>#VALUE!</v>
      </c>
      <c r="AD337"/>
      <c r="AG337" s="3">
        <f t="shared" si="436"/>
        <v>12.716890085850565</v>
      </c>
      <c r="AH337" s="36">
        <f t="shared" ref="AH337:AY337" si="481">AH$160+AH265</f>
        <v>1.9268832039794264</v>
      </c>
      <c r="AI337" s="36">
        <f t="shared" si="481"/>
        <v>3.5505373736100037</v>
      </c>
      <c r="AJ337" s="36">
        <f t="shared" si="481"/>
        <v>2.7124492570026226</v>
      </c>
      <c r="AK337" s="36">
        <f t="shared" si="481"/>
        <v>3.3034081350322633</v>
      </c>
      <c r="AL337" s="36">
        <f t="shared" si="481"/>
        <v>1.7022281771982226</v>
      </c>
      <c r="AM337" s="37" t="e">
        <f t="shared" si="481"/>
        <v>#VALUE!</v>
      </c>
      <c r="AN337" s="38">
        <f t="shared" si="481"/>
        <v>2.8694878708052212</v>
      </c>
      <c r="AO337" s="39">
        <f t="shared" si="481"/>
        <v>1.0833608968124051</v>
      </c>
      <c r="AP337" s="39">
        <f t="shared" si="481"/>
        <v>1.0833608968124051</v>
      </c>
      <c r="AQ337" s="40">
        <f t="shared" si="481"/>
        <v>6.9347019161568468</v>
      </c>
      <c r="AR337" s="40">
        <f t="shared" si="481"/>
        <v>11.884784298740774</v>
      </c>
      <c r="AS337" s="40">
        <f t="shared" si="481"/>
        <v>23.647172275360372</v>
      </c>
      <c r="AT337" s="41">
        <f t="shared" si="481"/>
        <v>7.4999999999999997E-2</v>
      </c>
      <c r="AU337" s="41">
        <f t="shared" si="481"/>
        <v>7.4999999999999997E-2</v>
      </c>
      <c r="AV337" s="42" t="e">
        <f t="shared" si="481"/>
        <v>#VALUE!</v>
      </c>
      <c r="AW337" s="42" t="e">
        <f t="shared" si="481"/>
        <v>#VALUE!</v>
      </c>
      <c r="AX337" s="43" t="e">
        <f t="shared" si="481"/>
        <v>#VALUE!</v>
      </c>
      <c r="AY337" s="43" t="e">
        <f t="shared" si="481"/>
        <v>#VALUE!</v>
      </c>
    </row>
    <row r="338" spans="6:51" x14ac:dyDescent="0.3">
      <c r="F338" s="3">
        <v>24</v>
      </c>
      <c r="G338" s="36">
        <f t="shared" ref="G338:X338" si="482">G$160+G266</f>
        <v>2.134620240587505</v>
      </c>
      <c r="H338" s="36">
        <f t="shared" si="482"/>
        <v>3.5644261416310972</v>
      </c>
      <c r="I338" s="36">
        <f t="shared" si="482"/>
        <v>3.2735856870785303</v>
      </c>
      <c r="J338" s="36">
        <f t="shared" si="482"/>
        <v>3.3264011249670649</v>
      </c>
      <c r="K338" s="36">
        <f t="shared" si="482"/>
        <v>1.7022281771982226</v>
      </c>
      <c r="L338" s="37" t="e">
        <f t="shared" si="482"/>
        <v>#VALUE!</v>
      </c>
      <c r="M338" s="38">
        <f t="shared" si="482"/>
        <v>3.2273078880124557</v>
      </c>
      <c r="N338" s="39">
        <f t="shared" si="482"/>
        <v>1.0833608968124051</v>
      </c>
      <c r="O338" s="39">
        <f t="shared" si="482"/>
        <v>1.0833608968124051</v>
      </c>
      <c r="P338" s="40">
        <f t="shared" si="482"/>
        <v>6.9347019161568468</v>
      </c>
      <c r="Q338" s="40">
        <f t="shared" si="482"/>
        <v>11.884784298740774</v>
      </c>
      <c r="R338" s="40">
        <f t="shared" si="482"/>
        <v>23.647172275360372</v>
      </c>
      <c r="S338" s="41">
        <f t="shared" si="482"/>
        <v>7.4999999999999997E-2</v>
      </c>
      <c r="T338" s="41">
        <f t="shared" si="482"/>
        <v>7.4999999999999997E-2</v>
      </c>
      <c r="U338" s="42" t="e">
        <f t="shared" si="482"/>
        <v>#VALUE!</v>
      </c>
      <c r="V338" s="42" t="e">
        <f t="shared" si="482"/>
        <v>#VALUE!</v>
      </c>
      <c r="W338" s="43" t="e">
        <f t="shared" si="482"/>
        <v>#VALUE!</v>
      </c>
      <c r="X338" s="43" t="e">
        <f t="shared" si="482"/>
        <v>#VALUE!</v>
      </c>
      <c r="AD338"/>
      <c r="AG338" s="3">
        <f t="shared" si="436"/>
        <v>13.374113870485857</v>
      </c>
      <c r="AH338" s="36">
        <f t="shared" ref="AH338:AY338" si="483">AH$160+AH266</f>
        <v>1.9712757622661679</v>
      </c>
      <c r="AI338" s="36">
        <f t="shared" si="483"/>
        <v>3.553926180497549</v>
      </c>
      <c r="AJ338" s="36">
        <f t="shared" si="483"/>
        <v>2.8356182832886825</v>
      </c>
      <c r="AK338" s="36">
        <f t="shared" si="483"/>
        <v>3.309138868238044</v>
      </c>
      <c r="AL338" s="36">
        <f t="shared" si="483"/>
        <v>1.7022281771982226</v>
      </c>
      <c r="AM338" s="37" t="e">
        <f t="shared" si="483"/>
        <v>#VALUE!</v>
      </c>
      <c r="AN338" s="38">
        <f t="shared" si="483"/>
        <v>2.8694878708052212</v>
      </c>
      <c r="AO338" s="39">
        <f t="shared" si="483"/>
        <v>1.0833608968124051</v>
      </c>
      <c r="AP338" s="39">
        <f t="shared" si="483"/>
        <v>1.0833608968124051</v>
      </c>
      <c r="AQ338" s="40">
        <f t="shared" si="483"/>
        <v>6.9347019161568468</v>
      </c>
      <c r="AR338" s="40">
        <f t="shared" si="483"/>
        <v>11.884784298740774</v>
      </c>
      <c r="AS338" s="40">
        <f t="shared" si="483"/>
        <v>23.647172275360372</v>
      </c>
      <c r="AT338" s="41">
        <f t="shared" si="483"/>
        <v>7.4999999999999997E-2</v>
      </c>
      <c r="AU338" s="41">
        <f t="shared" si="483"/>
        <v>7.4999999999999997E-2</v>
      </c>
      <c r="AV338" s="42" t="e">
        <f t="shared" si="483"/>
        <v>#VALUE!</v>
      </c>
      <c r="AW338" s="42" t="e">
        <f t="shared" si="483"/>
        <v>#VALUE!</v>
      </c>
      <c r="AX338" s="43" t="e">
        <f t="shared" si="483"/>
        <v>#VALUE!</v>
      </c>
      <c r="AY338" s="43" t="e">
        <f t="shared" si="483"/>
        <v>#VALUE!</v>
      </c>
    </row>
    <row r="339" spans="6:51" x14ac:dyDescent="0.3">
      <c r="F339" s="3">
        <v>25</v>
      </c>
      <c r="G339" s="36">
        <f t="shared" ref="G339:X339" si="484">G$160+G267</f>
        <v>2.1349541816576605</v>
      </c>
      <c r="H339" s="36">
        <f t="shared" si="484"/>
        <v>3.5644693014689639</v>
      </c>
      <c r="I339" s="36">
        <f t="shared" si="484"/>
        <v>3.2747964297216186</v>
      </c>
      <c r="J339" s="36">
        <f t="shared" si="484"/>
        <v>3.3264671377701465</v>
      </c>
      <c r="K339" s="36">
        <f t="shared" si="484"/>
        <v>1.7022281771982226</v>
      </c>
      <c r="L339" s="37" t="e">
        <f t="shared" si="484"/>
        <v>#VALUE!</v>
      </c>
      <c r="M339" s="38">
        <f t="shared" si="484"/>
        <v>3.2472720194225286</v>
      </c>
      <c r="N339" s="39">
        <f t="shared" si="484"/>
        <v>1.0833608968124051</v>
      </c>
      <c r="O339" s="39">
        <f t="shared" si="484"/>
        <v>1.0833608968124051</v>
      </c>
      <c r="P339" s="40">
        <f t="shared" si="484"/>
        <v>6.9347019161568468</v>
      </c>
      <c r="Q339" s="40">
        <f t="shared" si="484"/>
        <v>11.884784298740774</v>
      </c>
      <c r="R339" s="40">
        <f t="shared" si="484"/>
        <v>23.647172275360372</v>
      </c>
      <c r="S339" s="41">
        <f t="shared" si="484"/>
        <v>7.4999999999999997E-2</v>
      </c>
      <c r="T339" s="41">
        <f t="shared" si="484"/>
        <v>7.4999999999999997E-2</v>
      </c>
      <c r="U339" s="42" t="e">
        <f t="shared" si="484"/>
        <v>#VALUE!</v>
      </c>
      <c r="V339" s="42" t="e">
        <f t="shared" si="484"/>
        <v>#VALUE!</v>
      </c>
      <c r="W339" s="43" t="e">
        <f t="shared" si="484"/>
        <v>#VALUE!</v>
      </c>
      <c r="X339" s="43" t="e">
        <f t="shared" si="484"/>
        <v>#VALUE!</v>
      </c>
      <c r="AD339"/>
      <c r="AG339" s="3">
        <f t="shared" si="436"/>
        <v>14.06530375061889</v>
      </c>
      <c r="AH339" s="36">
        <f t="shared" ref="AH339:AY339" si="485">AH$160+AH267</f>
        <v>2.0100113524903742</v>
      </c>
      <c r="AI339" s="36">
        <f t="shared" si="485"/>
        <v>3.5566145128333382</v>
      </c>
      <c r="AJ339" s="36">
        <f t="shared" si="485"/>
        <v>2.9401858279834521</v>
      </c>
      <c r="AK339" s="36">
        <f t="shared" si="485"/>
        <v>3.3136484562484236</v>
      </c>
      <c r="AL339" s="36">
        <f t="shared" si="485"/>
        <v>1.7022281771982226</v>
      </c>
      <c r="AM339" s="37" t="e">
        <f t="shared" si="485"/>
        <v>#VALUE!</v>
      </c>
      <c r="AN339" s="38">
        <f t="shared" si="485"/>
        <v>2.8694878708052212</v>
      </c>
      <c r="AO339" s="39">
        <f t="shared" si="485"/>
        <v>1.0833608968124051</v>
      </c>
      <c r="AP339" s="39">
        <f t="shared" si="485"/>
        <v>1.0833608968124051</v>
      </c>
      <c r="AQ339" s="40">
        <f t="shared" si="485"/>
        <v>6.9347019161568468</v>
      </c>
      <c r="AR339" s="40">
        <f t="shared" si="485"/>
        <v>11.884784298740774</v>
      </c>
      <c r="AS339" s="40">
        <f t="shared" si="485"/>
        <v>23.647172275360372</v>
      </c>
      <c r="AT339" s="41">
        <f t="shared" si="485"/>
        <v>7.4999999999999997E-2</v>
      </c>
      <c r="AU339" s="41">
        <f t="shared" si="485"/>
        <v>7.4999999999999997E-2</v>
      </c>
      <c r="AV339" s="42" t="e">
        <f t="shared" si="485"/>
        <v>#VALUE!</v>
      </c>
      <c r="AW339" s="42" t="e">
        <f t="shared" si="485"/>
        <v>#VALUE!</v>
      </c>
      <c r="AX339" s="43" t="e">
        <f t="shared" si="485"/>
        <v>#VALUE!</v>
      </c>
      <c r="AY339" s="43" t="e">
        <f t="shared" si="485"/>
        <v>#VALUE!</v>
      </c>
    </row>
    <row r="340" spans="6:51" x14ac:dyDescent="0.3">
      <c r="F340" s="3">
        <v>26</v>
      </c>
      <c r="G340" s="36">
        <f t="shared" ref="G340:X340" si="486">G$160+G268</f>
        <v>2.1351448559171615</v>
      </c>
      <c r="H340" s="36">
        <f t="shared" si="486"/>
        <v>3.5644982392374782</v>
      </c>
      <c r="I340" s="36">
        <f t="shared" si="486"/>
        <v>3.2755212135683562</v>
      </c>
      <c r="J340" s="36">
        <f t="shared" si="486"/>
        <v>3.3265111748427749</v>
      </c>
      <c r="K340" s="36">
        <f t="shared" si="486"/>
        <v>1.7022281771982226</v>
      </c>
      <c r="L340" s="37" t="e">
        <f t="shared" si="486"/>
        <v>#VALUE!</v>
      </c>
      <c r="M340" s="38">
        <f t="shared" si="486"/>
        <v>3.2643722855672328</v>
      </c>
      <c r="N340" s="39">
        <f t="shared" si="486"/>
        <v>1.0833608968124051</v>
      </c>
      <c r="O340" s="39">
        <f t="shared" si="486"/>
        <v>1.0833608968124051</v>
      </c>
      <c r="P340" s="40">
        <f t="shared" si="486"/>
        <v>6.9347019161568468</v>
      </c>
      <c r="Q340" s="40">
        <f t="shared" si="486"/>
        <v>11.884784298740774</v>
      </c>
      <c r="R340" s="40">
        <f t="shared" si="486"/>
        <v>23.647172275360372</v>
      </c>
      <c r="S340" s="41">
        <f t="shared" si="486"/>
        <v>7.4999999999999997E-2</v>
      </c>
      <c r="T340" s="41">
        <f t="shared" si="486"/>
        <v>7.4999999999999997E-2</v>
      </c>
      <c r="U340" s="42" t="e">
        <f t="shared" si="486"/>
        <v>#VALUE!</v>
      </c>
      <c r="V340" s="42" t="e">
        <f t="shared" si="486"/>
        <v>#VALUE!</v>
      </c>
      <c r="W340" s="43" t="e">
        <f t="shared" si="486"/>
        <v>#VALUE!</v>
      </c>
      <c r="X340" s="43" t="e">
        <f t="shared" si="486"/>
        <v>#VALUE!</v>
      </c>
      <c r="AD340"/>
      <c r="AG340" s="3">
        <f t="shared" si="436"/>
        <v>14.792215133875402</v>
      </c>
      <c r="AH340" s="36">
        <f t="shared" ref="AH340:AY340" si="487">AH$160+AH268</f>
        <v>2.0426209090531429</v>
      </c>
      <c r="AI340" s="36">
        <f t="shared" si="487"/>
        <v>3.5587129336711958</v>
      </c>
      <c r="AJ340" s="36">
        <f t="shared" si="487"/>
        <v>3.02652494910659</v>
      </c>
      <c r="AK340" s="36">
        <f t="shared" si="487"/>
        <v>3.3171396621980977</v>
      </c>
      <c r="AL340" s="36">
        <f t="shared" si="487"/>
        <v>1.7022281771982226</v>
      </c>
      <c r="AM340" s="37" t="e">
        <f t="shared" si="487"/>
        <v>#VALUE!</v>
      </c>
      <c r="AN340" s="38">
        <f t="shared" si="487"/>
        <v>2.8694878708052212</v>
      </c>
      <c r="AO340" s="39">
        <f t="shared" si="487"/>
        <v>1.0833608968124051</v>
      </c>
      <c r="AP340" s="39">
        <f t="shared" si="487"/>
        <v>1.0833608968124051</v>
      </c>
      <c r="AQ340" s="40">
        <f t="shared" si="487"/>
        <v>6.9347019161568468</v>
      </c>
      <c r="AR340" s="40">
        <f t="shared" si="487"/>
        <v>11.884784298740774</v>
      </c>
      <c r="AS340" s="40">
        <f t="shared" si="487"/>
        <v>23.647172275360372</v>
      </c>
      <c r="AT340" s="41">
        <f t="shared" si="487"/>
        <v>7.4999999999999997E-2</v>
      </c>
      <c r="AU340" s="41">
        <f t="shared" si="487"/>
        <v>7.4999999999999997E-2</v>
      </c>
      <c r="AV340" s="42" t="e">
        <f t="shared" si="487"/>
        <v>#VALUE!</v>
      </c>
      <c r="AW340" s="42" t="e">
        <f t="shared" si="487"/>
        <v>#VALUE!</v>
      </c>
      <c r="AX340" s="43" t="e">
        <f t="shared" si="487"/>
        <v>#VALUE!</v>
      </c>
      <c r="AY340" s="43" t="e">
        <f t="shared" si="487"/>
        <v>#VALUE!</v>
      </c>
    </row>
    <row r="341" spans="6:51" x14ac:dyDescent="0.3">
      <c r="F341" s="3">
        <v>27</v>
      </c>
      <c r="G341" s="36">
        <f t="shared" ref="G341:X341" si="488">G$160+G269</f>
        <v>2.1352539116969314</v>
      </c>
      <c r="H341" s="36">
        <f t="shared" si="488"/>
        <v>3.5645177369582948</v>
      </c>
      <c r="I341" s="36">
        <f t="shared" si="488"/>
        <v>3.2759543308613583</v>
      </c>
      <c r="J341" s="36">
        <f t="shared" si="488"/>
        <v>3.3265407131199805</v>
      </c>
      <c r="K341" s="36">
        <f t="shared" si="488"/>
        <v>1.7022281771982226</v>
      </c>
      <c r="L341" s="37" t="e">
        <f t="shared" si="488"/>
        <v>#VALUE!</v>
      </c>
      <c r="M341" s="38">
        <f t="shared" si="488"/>
        <v>3.2790080680724234</v>
      </c>
      <c r="N341" s="39">
        <f t="shared" si="488"/>
        <v>1.0833608968124051</v>
      </c>
      <c r="O341" s="39">
        <f t="shared" si="488"/>
        <v>1.0833608968124051</v>
      </c>
      <c r="P341" s="40">
        <f t="shared" si="488"/>
        <v>6.9347019161568468</v>
      </c>
      <c r="Q341" s="40">
        <f t="shared" si="488"/>
        <v>11.884784298740774</v>
      </c>
      <c r="R341" s="40">
        <f t="shared" si="488"/>
        <v>23.647172275360372</v>
      </c>
      <c r="S341" s="41">
        <f t="shared" si="488"/>
        <v>7.4999999999999997E-2</v>
      </c>
      <c r="T341" s="41">
        <f t="shared" si="488"/>
        <v>7.4999999999999997E-2</v>
      </c>
      <c r="U341" s="42" t="e">
        <f t="shared" si="488"/>
        <v>#VALUE!</v>
      </c>
      <c r="V341" s="42" t="e">
        <f t="shared" si="488"/>
        <v>#VALUE!</v>
      </c>
      <c r="W341" s="43" t="e">
        <f t="shared" si="488"/>
        <v>#VALUE!</v>
      </c>
      <c r="X341" s="43" t="e">
        <f t="shared" si="488"/>
        <v>#VALUE!</v>
      </c>
      <c r="AD341"/>
      <c r="AG341" s="3">
        <f t="shared" si="436"/>
        <v>15.556694149404674</v>
      </c>
      <c r="AH341" s="36">
        <f t="shared" ref="AH341:AY341" si="489">AH$160+AH269</f>
        <v>2.0690461023835036</v>
      </c>
      <c r="AI341" s="36">
        <f t="shared" si="489"/>
        <v>3.560323850076764</v>
      </c>
      <c r="AJ341" s="36">
        <f t="shared" si="489"/>
        <v>3.0957407923113536</v>
      </c>
      <c r="AK341" s="36">
        <f t="shared" si="489"/>
        <v>3.3197975510399118</v>
      </c>
      <c r="AL341" s="36">
        <f t="shared" si="489"/>
        <v>1.7022281771982226</v>
      </c>
      <c r="AM341" s="37" t="e">
        <f t="shared" si="489"/>
        <v>#VALUE!</v>
      </c>
      <c r="AN341" s="38">
        <f t="shared" si="489"/>
        <v>2.8694878708052212</v>
      </c>
      <c r="AO341" s="39">
        <f t="shared" si="489"/>
        <v>1.0833608968124051</v>
      </c>
      <c r="AP341" s="39">
        <f t="shared" si="489"/>
        <v>1.0833608968124051</v>
      </c>
      <c r="AQ341" s="40">
        <f t="shared" si="489"/>
        <v>6.9347019161568468</v>
      </c>
      <c r="AR341" s="40">
        <f t="shared" si="489"/>
        <v>11.884784298740774</v>
      </c>
      <c r="AS341" s="40">
        <f t="shared" si="489"/>
        <v>23.647172275360372</v>
      </c>
      <c r="AT341" s="41">
        <f t="shared" si="489"/>
        <v>7.4999999999999997E-2</v>
      </c>
      <c r="AU341" s="41">
        <f t="shared" si="489"/>
        <v>7.4999999999999997E-2</v>
      </c>
      <c r="AV341" s="42" t="e">
        <f t="shared" si="489"/>
        <v>#VALUE!</v>
      </c>
      <c r="AW341" s="42" t="e">
        <f t="shared" si="489"/>
        <v>#VALUE!</v>
      </c>
      <c r="AX341" s="43" t="e">
        <f t="shared" si="489"/>
        <v>#VALUE!</v>
      </c>
      <c r="AY341" s="43" t="e">
        <f t="shared" si="489"/>
        <v>#VALUE!</v>
      </c>
    </row>
    <row r="342" spans="6:51" x14ac:dyDescent="0.3">
      <c r="F342" s="3">
        <v>28</v>
      </c>
      <c r="G342" s="36">
        <f t="shared" ref="G342:X342" si="490">G$160+G270</f>
        <v>2.1353165510854701</v>
      </c>
      <c r="H342" s="36">
        <f t="shared" si="490"/>
        <v>3.5645309420257534</v>
      </c>
      <c r="I342" s="36">
        <f t="shared" si="490"/>
        <v>3.2762131107638681</v>
      </c>
      <c r="J342" s="36">
        <f t="shared" si="490"/>
        <v>3.326560639395336</v>
      </c>
      <c r="K342" s="36">
        <f t="shared" si="490"/>
        <v>1.7022281771982226</v>
      </c>
      <c r="L342" s="37" t="e">
        <f t="shared" si="490"/>
        <v>#VALUE!</v>
      </c>
      <c r="M342" s="38">
        <f t="shared" si="490"/>
        <v>3.291528787391464</v>
      </c>
      <c r="N342" s="39">
        <f t="shared" si="490"/>
        <v>1.0833608968124051</v>
      </c>
      <c r="O342" s="39">
        <f t="shared" si="490"/>
        <v>1.0833608968124051</v>
      </c>
      <c r="P342" s="40">
        <f t="shared" si="490"/>
        <v>6.9347019161568468</v>
      </c>
      <c r="Q342" s="40">
        <f t="shared" si="490"/>
        <v>11.884784298740774</v>
      </c>
      <c r="R342" s="40">
        <f t="shared" si="490"/>
        <v>23.647172275360372</v>
      </c>
      <c r="S342" s="41">
        <f t="shared" si="490"/>
        <v>7.4999999999999997E-2</v>
      </c>
      <c r="T342" s="41">
        <f t="shared" si="490"/>
        <v>7.4999999999999997E-2</v>
      </c>
      <c r="U342" s="42" t="e">
        <f t="shared" si="490"/>
        <v>#VALUE!</v>
      </c>
      <c r="V342" s="42" t="e">
        <f t="shared" si="490"/>
        <v>#VALUE!</v>
      </c>
      <c r="W342" s="43" t="e">
        <f t="shared" si="490"/>
        <v>#VALUE!</v>
      </c>
      <c r="X342" s="43" t="e">
        <f t="shared" si="490"/>
        <v>#VALUE!</v>
      </c>
      <c r="AD342"/>
      <c r="AG342" s="3">
        <f t="shared" si="436"/>
        <v>16.360682336474195</v>
      </c>
      <c r="AH342" s="36">
        <f t="shared" ref="AH342:AY342" si="491">AH$160+AH270</f>
        <v>2.0896150772595834</v>
      </c>
      <c r="AI342" s="36">
        <f t="shared" si="491"/>
        <v>3.561539578624076</v>
      </c>
      <c r="AJ342" s="36">
        <f t="shared" si="491"/>
        <v>3.1495286717890716</v>
      </c>
      <c r="AK342" s="36">
        <f t="shared" si="491"/>
        <v>3.3217866158816389</v>
      </c>
      <c r="AL342" s="36">
        <f t="shared" si="491"/>
        <v>1.7022281771982226</v>
      </c>
      <c r="AM342" s="37" t="e">
        <f t="shared" si="491"/>
        <v>#VALUE!</v>
      </c>
      <c r="AN342" s="38">
        <f t="shared" si="491"/>
        <v>2.9227003987414899</v>
      </c>
      <c r="AO342" s="39">
        <f t="shared" si="491"/>
        <v>1.0833608968124051</v>
      </c>
      <c r="AP342" s="39">
        <f t="shared" si="491"/>
        <v>1.0833608968124051</v>
      </c>
      <c r="AQ342" s="40">
        <f t="shared" si="491"/>
        <v>6.9347019161568468</v>
      </c>
      <c r="AR342" s="40">
        <f t="shared" si="491"/>
        <v>11.884784298740774</v>
      </c>
      <c r="AS342" s="40">
        <f t="shared" si="491"/>
        <v>23.647172275360372</v>
      </c>
      <c r="AT342" s="41">
        <f t="shared" si="491"/>
        <v>7.4999999999999997E-2</v>
      </c>
      <c r="AU342" s="41">
        <f t="shared" si="491"/>
        <v>7.4999999999999997E-2</v>
      </c>
      <c r="AV342" s="42" t="e">
        <f t="shared" si="491"/>
        <v>#VALUE!</v>
      </c>
      <c r="AW342" s="42" t="e">
        <f t="shared" si="491"/>
        <v>#VALUE!</v>
      </c>
      <c r="AX342" s="43" t="e">
        <f t="shared" si="491"/>
        <v>#VALUE!</v>
      </c>
      <c r="AY342" s="43" t="e">
        <f t="shared" si="491"/>
        <v>#VALUE!</v>
      </c>
    </row>
    <row r="343" spans="6:51" x14ac:dyDescent="0.3">
      <c r="F343" s="3">
        <v>29</v>
      </c>
      <c r="G343" s="36">
        <f t="shared" ref="G343:X343" si="492">G$160+G271</f>
        <v>2.1353527629220048</v>
      </c>
      <c r="H343" s="36">
        <f t="shared" si="492"/>
        <v>3.5645399333495678</v>
      </c>
      <c r="I343" s="36">
        <f t="shared" si="492"/>
        <v>3.2763679230089036</v>
      </c>
      <c r="J343" s="36">
        <f t="shared" si="492"/>
        <v>3.3265741608260884</v>
      </c>
      <c r="K343" s="36">
        <f t="shared" si="492"/>
        <v>1.7022281771982226</v>
      </c>
      <c r="L343" s="37" t="e">
        <f t="shared" si="492"/>
        <v>#VALUE!</v>
      </c>
      <c r="M343" s="38">
        <f t="shared" si="492"/>
        <v>3.3022382730741722</v>
      </c>
      <c r="N343" s="39">
        <f t="shared" si="492"/>
        <v>1.0833608968124051</v>
      </c>
      <c r="O343" s="39">
        <f t="shared" si="492"/>
        <v>1.0833608968124051</v>
      </c>
      <c r="P343" s="40">
        <f t="shared" si="492"/>
        <v>6.9347019161568468</v>
      </c>
      <c r="Q343" s="40">
        <f t="shared" si="492"/>
        <v>11.884784298740774</v>
      </c>
      <c r="R343" s="40">
        <f t="shared" si="492"/>
        <v>23.647172275360372</v>
      </c>
      <c r="S343" s="41">
        <f t="shared" si="492"/>
        <v>7.4999999999999997E-2</v>
      </c>
      <c r="T343" s="41">
        <f t="shared" si="492"/>
        <v>7.4999999999999997E-2</v>
      </c>
      <c r="U343" s="42" t="e">
        <f t="shared" si="492"/>
        <v>#VALUE!</v>
      </c>
      <c r="V343" s="42" t="e">
        <f t="shared" si="492"/>
        <v>#VALUE!</v>
      </c>
      <c r="W343" s="43" t="e">
        <f t="shared" si="492"/>
        <v>#VALUE!</v>
      </c>
      <c r="X343" s="43" t="e">
        <f t="shared" si="492"/>
        <v>#VALUE!</v>
      </c>
      <c r="AD343"/>
      <c r="AG343" s="3">
        <f t="shared" si="436"/>
        <v>17.206221575376418</v>
      </c>
      <c r="AH343" s="36">
        <f t="shared" ref="AH343:AY343" si="493">AH$160+AH271</f>
        <v>2.1049655858503957</v>
      </c>
      <c r="AI343" s="36">
        <f t="shared" si="493"/>
        <v>3.5624411790174708</v>
      </c>
      <c r="AJ343" s="36">
        <f t="shared" si="493"/>
        <v>3.189983823879071</v>
      </c>
      <c r="AK343" s="36">
        <f t="shared" si="493"/>
        <v>3.3232493330061637</v>
      </c>
      <c r="AL343" s="36">
        <f t="shared" si="493"/>
        <v>1.7022281771982226</v>
      </c>
      <c r="AM343" s="37" t="e">
        <f t="shared" si="493"/>
        <v>#VALUE!</v>
      </c>
      <c r="AN343" s="38">
        <f t="shared" si="493"/>
        <v>2.9744969928472069</v>
      </c>
      <c r="AO343" s="39">
        <f t="shared" si="493"/>
        <v>1.0833608968124051</v>
      </c>
      <c r="AP343" s="39">
        <f t="shared" si="493"/>
        <v>1.0833608968124051</v>
      </c>
      <c r="AQ343" s="40">
        <f t="shared" si="493"/>
        <v>6.9347019161568468</v>
      </c>
      <c r="AR343" s="40">
        <f t="shared" si="493"/>
        <v>11.884784298740774</v>
      </c>
      <c r="AS343" s="40">
        <f t="shared" si="493"/>
        <v>23.647172275360372</v>
      </c>
      <c r="AT343" s="41">
        <f t="shared" si="493"/>
        <v>7.4999999999999997E-2</v>
      </c>
      <c r="AU343" s="41">
        <f t="shared" si="493"/>
        <v>7.4999999999999997E-2</v>
      </c>
      <c r="AV343" s="42" t="e">
        <f t="shared" si="493"/>
        <v>#VALUE!</v>
      </c>
      <c r="AW343" s="42" t="e">
        <f t="shared" si="493"/>
        <v>#VALUE!</v>
      </c>
      <c r="AX343" s="43" t="e">
        <f t="shared" si="493"/>
        <v>#VALUE!</v>
      </c>
      <c r="AY343" s="43" t="e">
        <f t="shared" si="493"/>
        <v>#VALUE!</v>
      </c>
    </row>
    <row r="344" spans="6:51" x14ac:dyDescent="0.3">
      <c r="F344" s="3">
        <v>30</v>
      </c>
      <c r="G344" s="36">
        <f t="shared" ref="G344:X344" si="494">G$160+G272</f>
        <v>2.1353738726558271</v>
      </c>
      <c r="H344" s="36">
        <f t="shared" si="494"/>
        <v>3.5645460894656775</v>
      </c>
      <c r="I344" s="36">
        <f t="shared" si="494"/>
        <v>3.2764607745838275</v>
      </c>
      <c r="J344" s="36">
        <f t="shared" si="494"/>
        <v>3.3265833916697201</v>
      </c>
      <c r="K344" s="36">
        <f t="shared" si="494"/>
        <v>1.7022281771982226</v>
      </c>
      <c r="L344" s="37" t="e">
        <f t="shared" si="494"/>
        <v>#VALUE!</v>
      </c>
      <c r="M344" s="38">
        <f t="shared" si="494"/>
        <v>3.3113993631136571</v>
      </c>
      <c r="N344" s="39">
        <f t="shared" si="494"/>
        <v>1.0833608968124051</v>
      </c>
      <c r="O344" s="39">
        <f t="shared" si="494"/>
        <v>1.0833608968124051</v>
      </c>
      <c r="P344" s="40">
        <f t="shared" si="494"/>
        <v>6.9347019161568468</v>
      </c>
      <c r="Q344" s="40">
        <f t="shared" si="494"/>
        <v>11.884784298740774</v>
      </c>
      <c r="R344" s="40">
        <f t="shared" si="494"/>
        <v>23.647172275360372</v>
      </c>
      <c r="S344" s="41">
        <f t="shared" si="494"/>
        <v>7.4999999999999997E-2</v>
      </c>
      <c r="T344" s="41">
        <f t="shared" si="494"/>
        <v>7.4999999999999997E-2</v>
      </c>
      <c r="U344" s="42" t="e">
        <f t="shared" si="494"/>
        <v>#VALUE!</v>
      </c>
      <c r="V344" s="42" t="e">
        <f t="shared" si="494"/>
        <v>#VALUE!</v>
      </c>
      <c r="W344" s="43" t="e">
        <f t="shared" si="494"/>
        <v>#VALUE!</v>
      </c>
      <c r="X344" s="43" t="e">
        <f t="shared" si="494"/>
        <v>#VALUE!</v>
      </c>
      <c r="AD344"/>
      <c r="AG344" s="3">
        <f t="shared" si="436"/>
        <v>18.095459273170505</v>
      </c>
      <c r="AH344" s="36">
        <f t="shared" ref="AH344:AY344" si="495">AH$160+AH272</f>
        <v>2.1159326426655847</v>
      </c>
      <c r="AI344" s="36">
        <f t="shared" si="495"/>
        <v>3.5630980161491692</v>
      </c>
      <c r="AJ344" s="36">
        <f t="shared" si="495"/>
        <v>3.2193910527373664</v>
      </c>
      <c r="AK344" s="36">
        <f t="shared" si="495"/>
        <v>3.3243060128314741</v>
      </c>
      <c r="AL344" s="36">
        <f t="shared" si="495"/>
        <v>1.7022281771982226</v>
      </c>
      <c r="AM344" s="37" t="e">
        <f t="shared" si="495"/>
        <v>#VALUE!</v>
      </c>
      <c r="AN344" s="38">
        <f t="shared" si="495"/>
        <v>3.0230413846308855</v>
      </c>
      <c r="AO344" s="39">
        <f t="shared" si="495"/>
        <v>1.0833608968124051</v>
      </c>
      <c r="AP344" s="39">
        <f t="shared" si="495"/>
        <v>1.0833608968124051</v>
      </c>
      <c r="AQ344" s="40">
        <f t="shared" si="495"/>
        <v>6.9347019161568468</v>
      </c>
      <c r="AR344" s="40">
        <f t="shared" si="495"/>
        <v>11.884784298740774</v>
      </c>
      <c r="AS344" s="40">
        <f t="shared" si="495"/>
        <v>23.647172275360372</v>
      </c>
      <c r="AT344" s="41">
        <f t="shared" si="495"/>
        <v>7.4999999999999997E-2</v>
      </c>
      <c r="AU344" s="41">
        <f t="shared" si="495"/>
        <v>7.4999999999999997E-2</v>
      </c>
      <c r="AV344" s="42" t="e">
        <f t="shared" si="495"/>
        <v>#VALUE!</v>
      </c>
      <c r="AW344" s="42" t="e">
        <f t="shared" si="495"/>
        <v>#VALUE!</v>
      </c>
      <c r="AX344" s="43" t="e">
        <f t="shared" si="495"/>
        <v>#VALUE!</v>
      </c>
      <c r="AY344" s="43" t="e">
        <f t="shared" si="495"/>
        <v>#VALUE!</v>
      </c>
    </row>
    <row r="345" spans="6:51" x14ac:dyDescent="0.3">
      <c r="F345" s="3">
        <v>31</v>
      </c>
      <c r="G345" s="36">
        <f t="shared" ref="G345:X345" si="496">G$160+G273</f>
        <v>2.1353863018095458</v>
      </c>
      <c r="H345" s="36">
        <f t="shared" si="496"/>
        <v>3.5645503283465785</v>
      </c>
      <c r="I345" s="36">
        <f t="shared" si="496"/>
        <v>3.2765166709112368</v>
      </c>
      <c r="J345" s="36">
        <f t="shared" si="496"/>
        <v>3.3265897323522573</v>
      </c>
      <c r="K345" s="36">
        <f t="shared" si="496"/>
        <v>1.7022281771982226</v>
      </c>
      <c r="L345" s="37" t="e">
        <f t="shared" si="496"/>
        <v>#VALUE!</v>
      </c>
      <c r="M345" s="38">
        <f t="shared" si="496"/>
        <v>3.3192384724516666</v>
      </c>
      <c r="N345" s="39">
        <f t="shared" si="496"/>
        <v>1.0833608968124051</v>
      </c>
      <c r="O345" s="39">
        <f t="shared" si="496"/>
        <v>1.0833608968124051</v>
      </c>
      <c r="P345" s="40">
        <f t="shared" si="496"/>
        <v>6.9347019161568468</v>
      </c>
      <c r="Q345" s="40">
        <f t="shared" si="496"/>
        <v>11.884784298740774</v>
      </c>
      <c r="R345" s="40">
        <f t="shared" si="496"/>
        <v>23.647172275360372</v>
      </c>
      <c r="S345" s="41">
        <f t="shared" si="496"/>
        <v>7.4999999999999997E-2</v>
      </c>
      <c r="T345" s="41">
        <f t="shared" si="496"/>
        <v>7.4999999999999997E-2</v>
      </c>
      <c r="U345" s="42" t="e">
        <f t="shared" si="496"/>
        <v>#VALUE!</v>
      </c>
      <c r="V345" s="42" t="e">
        <f t="shared" si="496"/>
        <v>#VALUE!</v>
      </c>
      <c r="W345" s="43" t="e">
        <f t="shared" si="496"/>
        <v>#VALUE!</v>
      </c>
      <c r="X345" s="43" t="e">
        <f t="shared" si="496"/>
        <v>#VALUE!</v>
      </c>
      <c r="AD345"/>
      <c r="AG345" s="3">
        <f t="shared" si="436"/>
        <v>19.030653817429357</v>
      </c>
      <c r="AH345" s="36">
        <f t="shared" ref="AH345:AY345" si="497">AH$160+AH273</f>
        <v>2.1234253669157619</v>
      </c>
      <c r="AI345" s="36">
        <f t="shared" si="497"/>
        <v>3.5635679587329734</v>
      </c>
      <c r="AJ345" s="36">
        <f t="shared" si="497"/>
        <v>3.2400245582500133</v>
      </c>
      <c r="AK345" s="36">
        <f t="shared" si="497"/>
        <v>3.3250557310102966</v>
      </c>
      <c r="AL345" s="36">
        <f t="shared" si="497"/>
        <v>1.7022281771982226</v>
      </c>
      <c r="AM345" s="37" t="e">
        <f t="shared" si="497"/>
        <v>#VALUE!</v>
      </c>
      <c r="AN345" s="38">
        <f t="shared" si="497"/>
        <v>3.0680871189034806</v>
      </c>
      <c r="AO345" s="39">
        <f t="shared" si="497"/>
        <v>1.0833608968124051</v>
      </c>
      <c r="AP345" s="39">
        <f t="shared" si="497"/>
        <v>1.0833608968124051</v>
      </c>
      <c r="AQ345" s="40">
        <f t="shared" si="497"/>
        <v>6.9347019161568468</v>
      </c>
      <c r="AR345" s="40">
        <f t="shared" si="497"/>
        <v>11.884784298740774</v>
      </c>
      <c r="AS345" s="40">
        <f t="shared" si="497"/>
        <v>23.647172275360372</v>
      </c>
      <c r="AT345" s="41">
        <f t="shared" si="497"/>
        <v>7.4999999999999997E-2</v>
      </c>
      <c r="AU345" s="41">
        <f t="shared" si="497"/>
        <v>7.4999999999999997E-2</v>
      </c>
      <c r="AV345" s="42" t="e">
        <f t="shared" si="497"/>
        <v>#VALUE!</v>
      </c>
      <c r="AW345" s="42" t="e">
        <f t="shared" si="497"/>
        <v>#VALUE!</v>
      </c>
      <c r="AX345" s="43" t="e">
        <f t="shared" si="497"/>
        <v>#VALUE!</v>
      </c>
      <c r="AY345" s="43" t="e">
        <f t="shared" si="497"/>
        <v>#VALUE!</v>
      </c>
    </row>
    <row r="346" spans="6:51" x14ac:dyDescent="0.3">
      <c r="F346" s="3">
        <v>32</v>
      </c>
      <c r="G346" s="36">
        <f t="shared" ref="G346:X346" si="498">G$160+G274</f>
        <v>2.1353937030906192</v>
      </c>
      <c r="H346" s="36">
        <f t="shared" si="498"/>
        <v>3.5645532640117876</v>
      </c>
      <c r="I346" s="36">
        <f t="shared" si="498"/>
        <v>3.276550479975656</v>
      </c>
      <c r="J346" s="36">
        <f t="shared" si="498"/>
        <v>3.3265941151208316</v>
      </c>
      <c r="K346" s="36">
        <f t="shared" si="498"/>
        <v>1.7022281771982226</v>
      </c>
      <c r="L346" s="37" t="e">
        <f t="shared" si="498"/>
        <v>#VALUE!</v>
      </c>
      <c r="M346" s="38">
        <f t="shared" si="498"/>
        <v>3.3259499605993592</v>
      </c>
      <c r="N346" s="39">
        <f t="shared" si="498"/>
        <v>1.0833608968124051</v>
      </c>
      <c r="O346" s="39">
        <f t="shared" si="498"/>
        <v>1.0833608968124051</v>
      </c>
      <c r="P346" s="40">
        <f t="shared" si="498"/>
        <v>6.9347019161568468</v>
      </c>
      <c r="Q346" s="40">
        <f t="shared" si="498"/>
        <v>11.884784298740774</v>
      </c>
      <c r="R346" s="40">
        <f t="shared" si="498"/>
        <v>23.647172275360372</v>
      </c>
      <c r="S346" s="41">
        <f t="shared" si="498"/>
        <v>7.4999999999999997E-2</v>
      </c>
      <c r="T346" s="41">
        <f t="shared" si="498"/>
        <v>7.4999999999999997E-2</v>
      </c>
      <c r="U346" s="42" t="e">
        <f t="shared" si="498"/>
        <v>#VALUE!</v>
      </c>
      <c r="V346" s="42" t="e">
        <f t="shared" si="498"/>
        <v>#VALUE!</v>
      </c>
      <c r="W346" s="43" t="e">
        <f t="shared" si="498"/>
        <v>#VALUE!</v>
      </c>
      <c r="X346" s="43" t="e">
        <f t="shared" si="498"/>
        <v>#VALUE!</v>
      </c>
      <c r="AD346"/>
      <c r="AG346" s="3">
        <f t="shared" si="436"/>
        <v>20.01418031184258</v>
      </c>
      <c r="AH346" s="36">
        <f t="shared" ref="AH346:AY346" si="499">AH$160+AH274</f>
        <v>2.128317708627236</v>
      </c>
      <c r="AI346" s="36">
        <f t="shared" si="499"/>
        <v>3.5638980861563296</v>
      </c>
      <c r="AJ346" s="36">
        <f t="shared" si="499"/>
        <v>3.2539838587232683</v>
      </c>
      <c r="AK346" s="36">
        <f t="shared" si="499"/>
        <v>3.3255780735291762</v>
      </c>
      <c r="AL346" s="36">
        <f t="shared" si="499"/>
        <v>1.7022281771982226</v>
      </c>
      <c r="AM346" s="37" t="e">
        <f t="shared" si="499"/>
        <v>#VALUE!</v>
      </c>
      <c r="AN346" s="38">
        <f t="shared" si="499"/>
        <v>3.1094592076342749</v>
      </c>
      <c r="AO346" s="39">
        <f t="shared" si="499"/>
        <v>1.0833608968124051</v>
      </c>
      <c r="AP346" s="39">
        <f t="shared" si="499"/>
        <v>1.0833608968124051</v>
      </c>
      <c r="AQ346" s="40">
        <f t="shared" si="499"/>
        <v>6.9347019161568468</v>
      </c>
      <c r="AR346" s="40">
        <f t="shared" si="499"/>
        <v>11.884784298740774</v>
      </c>
      <c r="AS346" s="40">
        <f t="shared" si="499"/>
        <v>23.647172275360372</v>
      </c>
      <c r="AT346" s="41">
        <f t="shared" si="499"/>
        <v>7.4999999999999997E-2</v>
      </c>
      <c r="AU346" s="41">
        <f t="shared" si="499"/>
        <v>7.4999999999999997E-2</v>
      </c>
      <c r="AV346" s="42" t="e">
        <f t="shared" si="499"/>
        <v>#VALUE!</v>
      </c>
      <c r="AW346" s="42" t="e">
        <f t="shared" si="499"/>
        <v>#VALUE!</v>
      </c>
      <c r="AX346" s="43" t="e">
        <f t="shared" si="499"/>
        <v>#VALUE!</v>
      </c>
      <c r="AY346" s="43" t="e">
        <f t="shared" si="499"/>
        <v>#VALUE!</v>
      </c>
    </row>
    <row r="347" spans="6:51" x14ac:dyDescent="0.3">
      <c r="F347" s="3">
        <v>33</v>
      </c>
      <c r="G347" s="36">
        <f t="shared" ref="G347:X347" si="500">G$160+G275</f>
        <v>2.1353981653150602</v>
      </c>
      <c r="H347" s="36">
        <f t="shared" si="500"/>
        <v>3.564555309100486</v>
      </c>
      <c r="I347" s="36">
        <f t="shared" si="500"/>
        <v>3.2765710451959738</v>
      </c>
      <c r="J347" s="36">
        <f t="shared" si="500"/>
        <v>3.326597163792723</v>
      </c>
      <c r="K347" s="36">
        <f t="shared" si="500"/>
        <v>1.7022281771982226</v>
      </c>
      <c r="L347" s="37" t="e">
        <f t="shared" si="500"/>
        <v>#VALUE!</v>
      </c>
      <c r="M347" s="38">
        <f t="shared" si="500"/>
        <v>3.3317001952688474</v>
      </c>
      <c r="N347" s="39">
        <f t="shared" si="500"/>
        <v>1.0833608968124051</v>
      </c>
      <c r="O347" s="39">
        <f t="shared" si="500"/>
        <v>1.0833608968124051</v>
      </c>
      <c r="P347" s="40">
        <f t="shared" si="500"/>
        <v>6.9347019161568468</v>
      </c>
      <c r="Q347" s="40">
        <f t="shared" si="500"/>
        <v>11.884784298740774</v>
      </c>
      <c r="R347" s="40">
        <f t="shared" si="500"/>
        <v>23.647172275360372</v>
      </c>
      <c r="S347" s="41">
        <f t="shared" si="500"/>
        <v>7.4999999999999997E-2</v>
      </c>
      <c r="T347" s="41">
        <f t="shared" si="500"/>
        <v>7.4999999999999997E-2</v>
      </c>
      <c r="U347" s="42" t="e">
        <f t="shared" si="500"/>
        <v>#VALUE!</v>
      </c>
      <c r="V347" s="42" t="e">
        <f t="shared" si="500"/>
        <v>#VALUE!</v>
      </c>
      <c r="W347" s="43" t="e">
        <f t="shared" si="500"/>
        <v>#VALUE!</v>
      </c>
      <c r="X347" s="43" t="e">
        <f t="shared" si="500"/>
        <v>#VALUE!</v>
      </c>
      <c r="AD347"/>
      <c r="AG347" s="3">
        <f t="shared" si="436"/>
        <v>21.048536608242266</v>
      </c>
      <c r="AH347" s="36">
        <f t="shared" ref="AH347:AY347" si="501">AH$160+AH275</f>
        <v>2.1313706663794765</v>
      </c>
      <c r="AI347" s="36">
        <f t="shared" si="501"/>
        <v>3.5641257567631506</v>
      </c>
      <c r="AJ347" s="36">
        <f t="shared" si="501"/>
        <v>3.2630822168464175</v>
      </c>
      <c r="AK347" s="36">
        <f t="shared" si="501"/>
        <v>3.3259354136008135</v>
      </c>
      <c r="AL347" s="36">
        <f t="shared" si="501"/>
        <v>1.7022281771982226</v>
      </c>
      <c r="AM347" s="37" t="e">
        <f t="shared" si="501"/>
        <v>#VALUE!</v>
      </c>
      <c r="AN347" s="38">
        <f t="shared" si="501"/>
        <v>3.1470581724033462</v>
      </c>
      <c r="AO347" s="39">
        <f t="shared" si="501"/>
        <v>1.0833608968124051</v>
      </c>
      <c r="AP347" s="39">
        <f t="shared" si="501"/>
        <v>1.0833608968124051</v>
      </c>
      <c r="AQ347" s="40">
        <f t="shared" si="501"/>
        <v>6.9347019161568468</v>
      </c>
      <c r="AR347" s="40">
        <f t="shared" si="501"/>
        <v>11.884784298740774</v>
      </c>
      <c r="AS347" s="40">
        <f t="shared" si="501"/>
        <v>23.647172275360372</v>
      </c>
      <c r="AT347" s="41">
        <f t="shared" si="501"/>
        <v>7.4999999999999997E-2</v>
      </c>
      <c r="AU347" s="41">
        <f t="shared" si="501"/>
        <v>7.4999999999999997E-2</v>
      </c>
      <c r="AV347" s="42" t="e">
        <f t="shared" si="501"/>
        <v>#VALUE!</v>
      </c>
      <c r="AW347" s="42" t="e">
        <f t="shared" si="501"/>
        <v>#VALUE!</v>
      </c>
      <c r="AX347" s="43" t="e">
        <f t="shared" si="501"/>
        <v>#VALUE!</v>
      </c>
      <c r="AY347" s="43" t="e">
        <f t="shared" si="501"/>
        <v>#VALUE!</v>
      </c>
    </row>
    <row r="348" spans="6:51" x14ac:dyDescent="0.3">
      <c r="F348" s="3">
        <v>34</v>
      </c>
      <c r="G348" s="36">
        <f t="shared" ref="G348:X348" si="502">G$160+G276</f>
        <v>2.1354008914701392</v>
      </c>
      <c r="H348" s="36">
        <f t="shared" si="502"/>
        <v>3.5645567422725297</v>
      </c>
      <c r="I348" s="36">
        <f t="shared" si="502"/>
        <v>3.2765836353343607</v>
      </c>
      <c r="J348" s="36">
        <f t="shared" si="502"/>
        <v>3.3265992980409811</v>
      </c>
      <c r="K348" s="36">
        <f t="shared" si="502"/>
        <v>1.7022281771982226</v>
      </c>
      <c r="L348" s="37" t="e">
        <f t="shared" si="502"/>
        <v>#VALUE!</v>
      </c>
      <c r="M348" s="38">
        <f t="shared" si="502"/>
        <v>3.33663125738815</v>
      </c>
      <c r="N348" s="39">
        <f t="shared" si="502"/>
        <v>1.0833608968124051</v>
      </c>
      <c r="O348" s="39">
        <f t="shared" si="502"/>
        <v>1.0833608968124051</v>
      </c>
      <c r="P348" s="40">
        <f t="shared" si="502"/>
        <v>6.9347019161568468</v>
      </c>
      <c r="Q348" s="40">
        <f t="shared" si="502"/>
        <v>11.884784298740774</v>
      </c>
      <c r="R348" s="40">
        <f t="shared" si="502"/>
        <v>23.647172275360372</v>
      </c>
      <c r="S348" s="41">
        <f t="shared" si="502"/>
        <v>7.4999999999999997E-2</v>
      </c>
      <c r="T348" s="41">
        <f t="shared" si="502"/>
        <v>7.4999999999999997E-2</v>
      </c>
      <c r="U348" s="42" t="e">
        <f t="shared" si="502"/>
        <v>#VALUE!</v>
      </c>
      <c r="V348" s="42" t="e">
        <f t="shared" si="502"/>
        <v>#VALUE!</v>
      </c>
      <c r="W348" s="43" t="e">
        <f t="shared" si="502"/>
        <v>#VALUE!</v>
      </c>
      <c r="X348" s="43" t="e">
        <f t="shared" si="502"/>
        <v>#VALUE!</v>
      </c>
      <c r="AD348"/>
      <c r="AG348" s="3">
        <f t="shared" si="436"/>
        <v>22.136349650370814</v>
      </c>
      <c r="AH348" s="36">
        <f t="shared" ref="AH348:AY348" si="503">AH$160+AH276</f>
        <v>2.133192619044129</v>
      </c>
      <c r="AI348" s="36">
        <f t="shared" si="503"/>
        <v>3.5642798900243733</v>
      </c>
      <c r="AJ348" s="36">
        <f t="shared" si="503"/>
        <v>3.2687921533999633</v>
      </c>
      <c r="AK348" s="36">
        <f t="shared" si="503"/>
        <v>3.3261754529434633</v>
      </c>
      <c r="AL348" s="36">
        <f t="shared" si="503"/>
        <v>1.7022281771982226</v>
      </c>
      <c r="AM348" s="37" t="e">
        <f t="shared" si="503"/>
        <v>#VALUE!</v>
      </c>
      <c r="AN348" s="38">
        <f t="shared" si="503"/>
        <v>3.180860783622383</v>
      </c>
      <c r="AO348" s="39">
        <f t="shared" si="503"/>
        <v>1.0833608968124051</v>
      </c>
      <c r="AP348" s="39">
        <f t="shared" si="503"/>
        <v>1.0833608968124051</v>
      </c>
      <c r="AQ348" s="40">
        <f t="shared" si="503"/>
        <v>6.9347019161568468</v>
      </c>
      <c r="AR348" s="40">
        <f t="shared" si="503"/>
        <v>11.884784298740774</v>
      </c>
      <c r="AS348" s="40">
        <f t="shared" si="503"/>
        <v>23.647172275360372</v>
      </c>
      <c r="AT348" s="41">
        <f t="shared" si="503"/>
        <v>7.4999999999999997E-2</v>
      </c>
      <c r="AU348" s="41">
        <f t="shared" si="503"/>
        <v>7.4999999999999997E-2</v>
      </c>
      <c r="AV348" s="42" t="e">
        <f t="shared" si="503"/>
        <v>#VALUE!</v>
      </c>
      <c r="AW348" s="42" t="e">
        <f t="shared" si="503"/>
        <v>#VALUE!</v>
      </c>
      <c r="AX348" s="43" t="e">
        <f t="shared" si="503"/>
        <v>#VALUE!</v>
      </c>
      <c r="AY348" s="43" t="e">
        <f t="shared" si="503"/>
        <v>#VALUE!</v>
      </c>
    </row>
    <row r="349" spans="6:51" x14ac:dyDescent="0.3">
      <c r="F349" s="3">
        <v>35</v>
      </c>
      <c r="G349" s="36">
        <f t="shared" ref="G349:X349" si="504">G$160+G277</f>
        <v>2.1354025803255978</v>
      </c>
      <c r="H349" s="36">
        <f t="shared" si="504"/>
        <v>3.5645577526580192</v>
      </c>
      <c r="I349" s="36">
        <f t="shared" si="504"/>
        <v>3.2765913982830188</v>
      </c>
      <c r="J349" s="36">
        <f t="shared" si="504"/>
        <v>3.3266008017560251</v>
      </c>
      <c r="K349" s="36">
        <f t="shared" si="504"/>
        <v>1.7022281771982226</v>
      </c>
      <c r="L349" s="37" t="e">
        <f t="shared" si="504"/>
        <v>#VALUE!</v>
      </c>
      <c r="M349" s="38">
        <f t="shared" si="504"/>
        <v>3.3408642668929276</v>
      </c>
      <c r="N349" s="39">
        <f t="shared" si="504"/>
        <v>1.0833608968124051</v>
      </c>
      <c r="O349" s="39">
        <f t="shared" si="504"/>
        <v>1.0833608968124051</v>
      </c>
      <c r="P349" s="40">
        <f t="shared" si="504"/>
        <v>6.9347019161568468</v>
      </c>
      <c r="Q349" s="40">
        <f t="shared" si="504"/>
        <v>11.884784298740774</v>
      </c>
      <c r="R349" s="40">
        <f t="shared" si="504"/>
        <v>23.647172275360372</v>
      </c>
      <c r="S349" s="41">
        <f t="shared" si="504"/>
        <v>7.4999999999999997E-2</v>
      </c>
      <c r="T349" s="41">
        <f t="shared" si="504"/>
        <v>7.4999999999999997E-2</v>
      </c>
      <c r="U349" s="42" t="e">
        <f t="shared" si="504"/>
        <v>#VALUE!</v>
      </c>
      <c r="V349" s="42" t="e">
        <f t="shared" si="504"/>
        <v>#VALUE!</v>
      </c>
      <c r="W349" s="43" t="e">
        <f t="shared" si="504"/>
        <v>#VALUE!</v>
      </c>
      <c r="X349" s="43" t="e">
        <f t="shared" si="504"/>
        <v>#VALUE!</v>
      </c>
      <c r="AD349"/>
      <c r="AG349" s="3">
        <f t="shared" si="436"/>
        <v>23.280382145502159</v>
      </c>
      <c r="AH349" s="36">
        <f t="shared" ref="AH349:AY349" si="505">AH$160+AH277</f>
        <v>2.1342338867519377</v>
      </c>
      <c r="AI349" s="36">
        <f t="shared" si="505"/>
        <v>3.5643823291594829</v>
      </c>
      <c r="AJ349" s="36">
        <f t="shared" si="505"/>
        <v>3.2722417706175722</v>
      </c>
      <c r="AK349" s="36">
        <f t="shared" si="505"/>
        <v>3.3263337985008872</v>
      </c>
      <c r="AL349" s="36">
        <f t="shared" si="505"/>
        <v>1.7022281771982226</v>
      </c>
      <c r="AM349" s="37" t="e">
        <f t="shared" si="505"/>
        <v>#VALUE!</v>
      </c>
      <c r="AN349" s="38">
        <f t="shared" si="505"/>
        <v>3.2109174208131694</v>
      </c>
      <c r="AO349" s="39">
        <f t="shared" si="505"/>
        <v>1.0833608968124051</v>
      </c>
      <c r="AP349" s="39">
        <f t="shared" si="505"/>
        <v>1.0833608968124051</v>
      </c>
      <c r="AQ349" s="40">
        <f t="shared" si="505"/>
        <v>6.9347019161568468</v>
      </c>
      <c r="AR349" s="40">
        <f t="shared" si="505"/>
        <v>11.884784298740774</v>
      </c>
      <c r="AS349" s="40">
        <f t="shared" si="505"/>
        <v>23.647172275360372</v>
      </c>
      <c r="AT349" s="41">
        <f t="shared" si="505"/>
        <v>7.4999999999999997E-2</v>
      </c>
      <c r="AU349" s="41">
        <f t="shared" si="505"/>
        <v>7.4999999999999997E-2</v>
      </c>
      <c r="AV349" s="42" t="e">
        <f t="shared" si="505"/>
        <v>#VALUE!</v>
      </c>
      <c r="AW349" s="42" t="e">
        <f t="shared" si="505"/>
        <v>#VALUE!</v>
      </c>
      <c r="AX349" s="43" t="e">
        <f t="shared" si="505"/>
        <v>#VALUE!</v>
      </c>
      <c r="AY349" s="43" t="e">
        <f t="shared" si="505"/>
        <v>#VALUE!</v>
      </c>
    </row>
    <row r="350" spans="6:51" x14ac:dyDescent="0.3">
      <c r="F350" s="3">
        <v>36</v>
      </c>
      <c r="G350" s="36">
        <f t="shared" ref="G350:X350" si="506">G$160+G278</f>
        <v>2.1354036417461417</v>
      </c>
      <c r="H350" s="36">
        <f t="shared" si="506"/>
        <v>3.5645584692849894</v>
      </c>
      <c r="I350" s="36">
        <f t="shared" si="506"/>
        <v>3.2765962220133336</v>
      </c>
      <c r="J350" s="36">
        <f t="shared" si="506"/>
        <v>3.3266018680560943</v>
      </c>
      <c r="K350" s="36">
        <f t="shared" si="506"/>
        <v>1.7022281771982226</v>
      </c>
      <c r="L350" s="37" t="e">
        <f t="shared" si="506"/>
        <v>#VALUE!</v>
      </c>
      <c r="M350" s="38">
        <f t="shared" si="506"/>
        <v>3.3445023316657987</v>
      </c>
      <c r="N350" s="39">
        <f t="shared" si="506"/>
        <v>1.0833608968124051</v>
      </c>
      <c r="O350" s="39">
        <f t="shared" si="506"/>
        <v>1.0833608968124051</v>
      </c>
      <c r="P350" s="40">
        <f t="shared" si="506"/>
        <v>6.9347019161568468</v>
      </c>
      <c r="Q350" s="40">
        <f t="shared" si="506"/>
        <v>11.884784298740774</v>
      </c>
      <c r="R350" s="40">
        <f t="shared" si="506"/>
        <v>23.647172275360372</v>
      </c>
      <c r="S350" s="41">
        <f t="shared" si="506"/>
        <v>7.4999999999999997E-2</v>
      </c>
      <c r="T350" s="41">
        <f t="shared" si="506"/>
        <v>7.4999999999999997E-2</v>
      </c>
      <c r="U350" s="42" t="e">
        <f t="shared" si="506"/>
        <v>#VALUE!</v>
      </c>
      <c r="V350" s="42" t="e">
        <f t="shared" si="506"/>
        <v>#VALUE!</v>
      </c>
      <c r="W350" s="43" t="e">
        <f t="shared" si="506"/>
        <v>#VALUE!</v>
      </c>
      <c r="X350" s="43" t="e">
        <f t="shared" si="506"/>
        <v>#VALUE!</v>
      </c>
      <c r="AD350"/>
      <c r="AG350" s="3">
        <f t="shared" si="436"/>
        <v>24.483539580860253</v>
      </c>
      <c r="AH350" s="36">
        <f t="shared" ref="AH350:AY350" si="507">AH$160+AH278</f>
        <v>2.1348050012436839</v>
      </c>
      <c r="AI350" s="36">
        <f t="shared" si="507"/>
        <v>3.564449175289937</v>
      </c>
      <c r="AJ350" s="36">
        <f t="shared" si="507"/>
        <v>3.2742482992268576</v>
      </c>
      <c r="AK350" s="36">
        <f t="shared" si="507"/>
        <v>3.3264363985003467</v>
      </c>
      <c r="AL350" s="36">
        <f t="shared" si="507"/>
        <v>1.7022281771982226</v>
      </c>
      <c r="AM350" s="37" t="e">
        <f t="shared" si="507"/>
        <v>#VALUE!</v>
      </c>
      <c r="AN350" s="38">
        <f t="shared" si="507"/>
        <v>3.2373462341185304</v>
      </c>
      <c r="AO350" s="39">
        <f t="shared" si="507"/>
        <v>1.0833608968124051</v>
      </c>
      <c r="AP350" s="39">
        <f t="shared" si="507"/>
        <v>1.0833608968124051</v>
      </c>
      <c r="AQ350" s="40">
        <f t="shared" si="507"/>
        <v>6.9347019161568468</v>
      </c>
      <c r="AR350" s="40">
        <f t="shared" si="507"/>
        <v>11.884784298740774</v>
      </c>
      <c r="AS350" s="40">
        <f t="shared" si="507"/>
        <v>23.647172275360372</v>
      </c>
      <c r="AT350" s="41">
        <f t="shared" si="507"/>
        <v>7.4999999999999997E-2</v>
      </c>
      <c r="AU350" s="41">
        <f t="shared" si="507"/>
        <v>7.4999999999999997E-2</v>
      </c>
      <c r="AV350" s="42" t="e">
        <f t="shared" si="507"/>
        <v>#VALUE!</v>
      </c>
      <c r="AW350" s="42" t="e">
        <f t="shared" si="507"/>
        <v>#VALUE!</v>
      </c>
      <c r="AX350" s="43" t="e">
        <f t="shared" si="507"/>
        <v>#VALUE!</v>
      </c>
      <c r="AY350" s="43" t="e">
        <f t="shared" si="507"/>
        <v>#VALUE!</v>
      </c>
    </row>
    <row r="351" spans="6:51" x14ac:dyDescent="0.3">
      <c r="F351" s="3">
        <v>37</v>
      </c>
      <c r="G351" s="36">
        <f t="shared" ref="G351:X351" si="508">G$160+G279</f>
        <v>2.1354043187279941</v>
      </c>
      <c r="H351" s="36">
        <f t="shared" si="508"/>
        <v>3.5645589806424169</v>
      </c>
      <c r="I351" s="36">
        <f t="shared" si="508"/>
        <v>3.2765992442084504</v>
      </c>
      <c r="J351" s="36">
        <f t="shared" si="508"/>
        <v>3.3266026290601971</v>
      </c>
      <c r="K351" s="36">
        <f t="shared" si="508"/>
        <v>1.7022281771982226</v>
      </c>
      <c r="L351" s="37" t="e">
        <f t="shared" si="508"/>
        <v>#VALUE!</v>
      </c>
      <c r="M351" s="38">
        <f t="shared" si="508"/>
        <v>3.3476331367336258</v>
      </c>
      <c r="N351" s="39">
        <f t="shared" si="508"/>
        <v>1.0833608968124051</v>
      </c>
      <c r="O351" s="39">
        <f t="shared" si="508"/>
        <v>1.0833608968124051</v>
      </c>
      <c r="P351" s="40">
        <f t="shared" si="508"/>
        <v>6.9347019161568468</v>
      </c>
      <c r="Q351" s="40">
        <f t="shared" si="508"/>
        <v>11.884784298740774</v>
      </c>
      <c r="R351" s="40">
        <f t="shared" si="508"/>
        <v>23.647172275360372</v>
      </c>
      <c r="S351" s="41">
        <f t="shared" si="508"/>
        <v>7.4999999999999997E-2</v>
      </c>
      <c r="T351" s="41">
        <f t="shared" si="508"/>
        <v>7.4999999999999997E-2</v>
      </c>
      <c r="U351" s="42" t="e">
        <f t="shared" si="508"/>
        <v>#VALUE!</v>
      </c>
      <c r="V351" s="42" t="e">
        <f t="shared" si="508"/>
        <v>#VALUE!</v>
      </c>
      <c r="W351" s="43" t="e">
        <f t="shared" si="508"/>
        <v>#VALUE!</v>
      </c>
      <c r="X351" s="43" t="e">
        <f t="shared" si="508"/>
        <v>#VALUE!</v>
      </c>
      <c r="AD351"/>
      <c r="AG351" s="3">
        <f t="shared" si="436"/>
        <v>25.748877602654176</v>
      </c>
      <c r="AH351" s="36">
        <f t="shared" ref="AH351:AY351" si="509">AH$160+AH279</f>
        <v>2.1351064993233724</v>
      </c>
      <c r="AI351" s="36">
        <f t="shared" si="509"/>
        <v>3.5644920140305363</v>
      </c>
      <c r="AJ351" s="36">
        <f t="shared" si="509"/>
        <v>3.2753726361090711</v>
      </c>
      <c r="AK351" s="36">
        <f t="shared" si="509"/>
        <v>3.3265017194921338</v>
      </c>
      <c r="AL351" s="36">
        <f t="shared" si="509"/>
        <v>1.7022281771982226</v>
      </c>
      <c r="AM351" s="37" t="e">
        <f t="shared" si="509"/>
        <v>#VALUE!</v>
      </c>
      <c r="AN351" s="38">
        <f t="shared" si="509"/>
        <v>3.2603245340093925</v>
      </c>
      <c r="AO351" s="39">
        <f t="shared" si="509"/>
        <v>1.0833608968124051</v>
      </c>
      <c r="AP351" s="39">
        <f t="shared" si="509"/>
        <v>1.0833608968124051</v>
      </c>
      <c r="AQ351" s="40">
        <f t="shared" si="509"/>
        <v>6.9347019161568468</v>
      </c>
      <c r="AR351" s="40">
        <f t="shared" si="509"/>
        <v>11.884784298740774</v>
      </c>
      <c r="AS351" s="40">
        <f t="shared" si="509"/>
        <v>23.647172275360372</v>
      </c>
      <c r="AT351" s="41">
        <f t="shared" si="509"/>
        <v>7.4999999999999997E-2</v>
      </c>
      <c r="AU351" s="41">
        <f t="shared" si="509"/>
        <v>7.4999999999999997E-2</v>
      </c>
      <c r="AV351" s="42" t="e">
        <f t="shared" si="509"/>
        <v>#VALUE!</v>
      </c>
      <c r="AW351" s="42" t="e">
        <f t="shared" si="509"/>
        <v>#VALUE!</v>
      </c>
      <c r="AX351" s="43" t="e">
        <f t="shared" si="509"/>
        <v>#VALUE!</v>
      </c>
      <c r="AY351" s="43" t="e">
        <f t="shared" si="509"/>
        <v>#VALUE!</v>
      </c>
    </row>
    <row r="352" spans="6:51" x14ac:dyDescent="0.3">
      <c r="F352" s="3">
        <v>38</v>
      </c>
      <c r="G352" s="36">
        <f t="shared" ref="G352:X352" si="510">G$160+G280</f>
        <v>2.1354047569983599</v>
      </c>
      <c r="H352" s="36">
        <f t="shared" si="510"/>
        <v>3.5645593477417172</v>
      </c>
      <c r="I352" s="36">
        <f t="shared" si="510"/>
        <v>3.2766011542083135</v>
      </c>
      <c r="J352" s="36">
        <f t="shared" si="510"/>
        <v>3.3266031756767598</v>
      </c>
      <c r="K352" s="36">
        <f t="shared" si="510"/>
        <v>1.7022281771982226</v>
      </c>
      <c r="L352" s="37" t="e">
        <f t="shared" si="510"/>
        <v>#VALUE!</v>
      </c>
      <c r="M352" s="38">
        <f t="shared" si="510"/>
        <v>3.3503311995746179</v>
      </c>
      <c r="N352" s="39">
        <f t="shared" si="510"/>
        <v>1.0833608968124051</v>
      </c>
      <c r="O352" s="39">
        <f t="shared" si="510"/>
        <v>1.0833608968124051</v>
      </c>
      <c r="P352" s="40">
        <f t="shared" si="510"/>
        <v>6.9347019161568468</v>
      </c>
      <c r="Q352" s="40">
        <f t="shared" si="510"/>
        <v>11.884784298740774</v>
      </c>
      <c r="R352" s="40">
        <f t="shared" si="510"/>
        <v>23.647172275360372</v>
      </c>
      <c r="S352" s="41">
        <f t="shared" si="510"/>
        <v>7.4999999999999997E-2</v>
      </c>
      <c r="T352" s="41">
        <f t="shared" si="510"/>
        <v>7.4999999999999997E-2</v>
      </c>
      <c r="U352" s="42" t="e">
        <f t="shared" si="510"/>
        <v>#VALUE!</v>
      </c>
      <c r="V352" s="42" t="e">
        <f t="shared" si="510"/>
        <v>#VALUE!</v>
      </c>
      <c r="W352" s="43" t="e">
        <f t="shared" si="510"/>
        <v>#VALUE!</v>
      </c>
      <c r="X352" s="43" t="e">
        <f t="shared" si="510"/>
        <v>#VALUE!</v>
      </c>
      <c r="AD352"/>
      <c r="AG352" s="3">
        <f t="shared" si="436"/>
        <v>27.079609776470498</v>
      </c>
      <c r="AH352" s="36">
        <f t="shared" ref="AH352:AY352" si="511">AH$160+AH280</f>
        <v>2.135260261016426</v>
      </c>
      <c r="AI352" s="36">
        <f t="shared" si="511"/>
        <v>3.5645189857517283</v>
      </c>
      <c r="AJ352" s="36">
        <f t="shared" si="511"/>
        <v>3.2759801550461161</v>
      </c>
      <c r="AK352" s="36">
        <f t="shared" si="511"/>
        <v>3.3265426005561078</v>
      </c>
      <c r="AL352" s="36">
        <f t="shared" si="511"/>
        <v>1.7022281771982226</v>
      </c>
      <c r="AM352" s="37" t="e">
        <f t="shared" si="511"/>
        <v>#VALUE!</v>
      </c>
      <c r="AN352" s="38">
        <f t="shared" si="511"/>
        <v>3.2800780449190468</v>
      </c>
      <c r="AO352" s="39">
        <f t="shared" si="511"/>
        <v>1.0833608968124051</v>
      </c>
      <c r="AP352" s="39">
        <f t="shared" si="511"/>
        <v>1.0833608968124051</v>
      </c>
      <c r="AQ352" s="40">
        <f t="shared" si="511"/>
        <v>6.9347019161568468</v>
      </c>
      <c r="AR352" s="40">
        <f t="shared" si="511"/>
        <v>11.884784298740774</v>
      </c>
      <c r="AS352" s="40">
        <f t="shared" si="511"/>
        <v>23.647172275360372</v>
      </c>
      <c r="AT352" s="41">
        <f t="shared" si="511"/>
        <v>7.4999999999999997E-2</v>
      </c>
      <c r="AU352" s="41">
        <f t="shared" si="511"/>
        <v>7.4999999999999997E-2</v>
      </c>
      <c r="AV352" s="42" t="e">
        <f t="shared" si="511"/>
        <v>#VALUE!</v>
      </c>
      <c r="AW352" s="42" t="e">
        <f t="shared" si="511"/>
        <v>#VALUE!</v>
      </c>
      <c r="AX352" s="43" t="e">
        <f t="shared" si="511"/>
        <v>#VALUE!</v>
      </c>
      <c r="AY352" s="43" t="e">
        <f t="shared" si="511"/>
        <v>#VALUE!</v>
      </c>
    </row>
    <row r="353" spans="6:51" x14ac:dyDescent="0.3">
      <c r="F353" s="3">
        <v>39</v>
      </c>
      <c r="G353" s="36">
        <f t="shared" ref="G353:X353" si="512">G$160+G281</f>
        <v>2.1354050450107218</v>
      </c>
      <c r="H353" s="36">
        <f t="shared" si="512"/>
        <v>3.5645596128766992</v>
      </c>
      <c r="I353" s="36">
        <f t="shared" si="512"/>
        <v>3.2766023722768089</v>
      </c>
      <c r="J353" s="36">
        <f t="shared" si="512"/>
        <v>3.3266035708214772</v>
      </c>
      <c r="K353" s="36">
        <f t="shared" si="512"/>
        <v>1.7022281771982226</v>
      </c>
      <c r="L353" s="37" t="e">
        <f t="shared" si="512"/>
        <v>#VALUE!</v>
      </c>
      <c r="M353" s="38">
        <f t="shared" si="512"/>
        <v>3.3526598218744716</v>
      </c>
      <c r="N353" s="39">
        <f t="shared" si="512"/>
        <v>1.0833608968124051</v>
      </c>
      <c r="O353" s="39">
        <f t="shared" si="512"/>
        <v>1.0833608968124051</v>
      </c>
      <c r="P353" s="40">
        <f t="shared" si="512"/>
        <v>6.9347019161568468</v>
      </c>
      <c r="Q353" s="40">
        <f t="shared" si="512"/>
        <v>11.884784298740774</v>
      </c>
      <c r="R353" s="40">
        <f t="shared" si="512"/>
        <v>23.647172275360372</v>
      </c>
      <c r="S353" s="41">
        <f t="shared" si="512"/>
        <v>7.4999999999999997E-2</v>
      </c>
      <c r="T353" s="41">
        <f t="shared" si="512"/>
        <v>7.4999999999999997E-2</v>
      </c>
      <c r="U353" s="42" t="e">
        <f t="shared" si="512"/>
        <v>#VALUE!</v>
      </c>
      <c r="V353" s="42" t="e">
        <f t="shared" si="512"/>
        <v>#VALUE!</v>
      </c>
      <c r="W353" s="43" t="e">
        <f t="shared" si="512"/>
        <v>#VALUE!</v>
      </c>
      <c r="X353" s="43" t="e">
        <f t="shared" si="512"/>
        <v>#VALUE!</v>
      </c>
      <c r="AD353"/>
      <c r="AG353" s="3">
        <f t="shared" si="436"/>
        <v>28.479115748731825</v>
      </c>
      <c r="AH353" s="36">
        <f t="shared" ref="AH353:AY353" si="513">AH$160+AH281</f>
        <v>2.1353363527605023</v>
      </c>
      <c r="AI353" s="36">
        <f t="shared" si="513"/>
        <v>3.5645356777923531</v>
      </c>
      <c r="AJ353" s="36">
        <f t="shared" si="513"/>
        <v>3.2762971683301236</v>
      </c>
      <c r="AK353" s="36">
        <f t="shared" si="513"/>
        <v>3.3265677664890987</v>
      </c>
      <c r="AL353" s="36">
        <f t="shared" si="513"/>
        <v>1.7022281771982226</v>
      </c>
      <c r="AM353" s="37" t="e">
        <f t="shared" si="513"/>
        <v>#VALUE!</v>
      </c>
      <c r="AN353" s="38">
        <f t="shared" si="513"/>
        <v>3.2968688042163197</v>
      </c>
      <c r="AO353" s="39">
        <f t="shared" si="513"/>
        <v>1.0833608968124051</v>
      </c>
      <c r="AP353" s="39">
        <f t="shared" si="513"/>
        <v>1.0833608968124051</v>
      </c>
      <c r="AQ353" s="40">
        <f t="shared" si="513"/>
        <v>6.9347019161568468</v>
      </c>
      <c r="AR353" s="40">
        <f t="shared" si="513"/>
        <v>11.884784298740774</v>
      </c>
      <c r="AS353" s="40">
        <f t="shared" si="513"/>
        <v>23.647172275360372</v>
      </c>
      <c r="AT353" s="41">
        <f t="shared" si="513"/>
        <v>7.4999999999999997E-2</v>
      </c>
      <c r="AU353" s="41">
        <f t="shared" si="513"/>
        <v>7.4999999999999997E-2</v>
      </c>
      <c r="AV353" s="42" t="e">
        <f t="shared" si="513"/>
        <v>#VALUE!</v>
      </c>
      <c r="AW353" s="42" t="e">
        <f t="shared" si="513"/>
        <v>#VALUE!</v>
      </c>
      <c r="AX353" s="43" t="e">
        <f t="shared" si="513"/>
        <v>#VALUE!</v>
      </c>
      <c r="AY353" s="43" t="e">
        <f t="shared" si="513"/>
        <v>#VALUE!</v>
      </c>
    </row>
    <row r="354" spans="6:51" x14ac:dyDescent="0.3">
      <c r="F354" s="3">
        <v>40</v>
      </c>
      <c r="G354" s="36">
        <f t="shared" ref="G354:X354" si="514">G$160+G282</f>
        <v>2.1354052371282934</v>
      </c>
      <c r="H354" s="36">
        <f t="shared" si="514"/>
        <v>3.5645598055258914</v>
      </c>
      <c r="I354" s="36">
        <f t="shared" si="514"/>
        <v>3.2766031563643474</v>
      </c>
      <c r="J354" s="36">
        <f t="shared" si="514"/>
        <v>3.3266038582910937</v>
      </c>
      <c r="K354" s="36">
        <f t="shared" si="514"/>
        <v>1.7022281771982226</v>
      </c>
      <c r="L354" s="37" t="e">
        <f t="shared" si="514"/>
        <v>#VALUE!</v>
      </c>
      <c r="M354" s="38">
        <f t="shared" si="514"/>
        <v>3.3546727696320566</v>
      </c>
      <c r="N354" s="39">
        <f t="shared" si="514"/>
        <v>1.0833608968124051</v>
      </c>
      <c r="O354" s="39">
        <f t="shared" si="514"/>
        <v>1.0833608968124051</v>
      </c>
      <c r="P354" s="40">
        <f t="shared" si="514"/>
        <v>6.9347019161568468</v>
      </c>
      <c r="Q354" s="40">
        <f t="shared" si="514"/>
        <v>11.884784298740774</v>
      </c>
      <c r="R354" s="40">
        <f t="shared" si="514"/>
        <v>23.647172275360372</v>
      </c>
      <c r="S354" s="41">
        <f t="shared" si="514"/>
        <v>7.4999999999999997E-2</v>
      </c>
      <c r="T354" s="41">
        <f t="shared" si="514"/>
        <v>7.4999999999999997E-2</v>
      </c>
      <c r="U354" s="42" t="e">
        <f t="shared" si="514"/>
        <v>#VALUE!</v>
      </c>
      <c r="V354" s="42" t="e">
        <f t="shared" si="514"/>
        <v>#VALUE!</v>
      </c>
      <c r="W354" s="43" t="e">
        <f t="shared" si="514"/>
        <v>#VALUE!</v>
      </c>
      <c r="X354" s="43" t="e">
        <f t="shared" si="514"/>
        <v>#VALUE!</v>
      </c>
      <c r="AD354"/>
      <c r="AG354" s="3">
        <f t="shared" si="436"/>
        <v>29.950949829949028</v>
      </c>
      <c r="AH354" s="36">
        <f t="shared" ref="AH354:AY354" si="515">AH$160+AH282</f>
        <v>2.1353730784720169</v>
      </c>
      <c r="AI354" s="36">
        <f t="shared" si="515"/>
        <v>3.5645458382946011</v>
      </c>
      <c r="AJ354" s="36">
        <f t="shared" si="515"/>
        <v>3.2764572371689571</v>
      </c>
      <c r="AK354" s="36">
        <f t="shared" si="515"/>
        <v>3.3265830155401783</v>
      </c>
      <c r="AL354" s="36">
        <f t="shared" si="515"/>
        <v>1.7022281771982226</v>
      </c>
      <c r="AM354" s="37" t="e">
        <f t="shared" si="515"/>
        <v>#VALUE!</v>
      </c>
      <c r="AN354" s="38">
        <f t="shared" si="515"/>
        <v>3.3109825535760935</v>
      </c>
      <c r="AO354" s="39">
        <f t="shared" si="515"/>
        <v>1.0833608968124051</v>
      </c>
      <c r="AP354" s="39">
        <f t="shared" si="515"/>
        <v>1.0833608968124051</v>
      </c>
      <c r="AQ354" s="40">
        <f t="shared" si="515"/>
        <v>6.9347019161568468</v>
      </c>
      <c r="AR354" s="40">
        <f t="shared" si="515"/>
        <v>11.884784298740774</v>
      </c>
      <c r="AS354" s="40">
        <f t="shared" si="515"/>
        <v>23.647172275360372</v>
      </c>
      <c r="AT354" s="41">
        <f t="shared" si="515"/>
        <v>7.4999999999999997E-2</v>
      </c>
      <c r="AU354" s="41">
        <f t="shared" si="515"/>
        <v>7.4999999999999997E-2</v>
      </c>
      <c r="AV354" s="42" t="e">
        <f t="shared" si="515"/>
        <v>#VALUE!</v>
      </c>
      <c r="AW354" s="42" t="e">
        <f t="shared" si="515"/>
        <v>#VALUE!</v>
      </c>
      <c r="AX354" s="43" t="e">
        <f t="shared" si="515"/>
        <v>#VALUE!</v>
      </c>
      <c r="AY354" s="43" t="e">
        <f t="shared" si="515"/>
        <v>#VALUE!</v>
      </c>
    </row>
    <row r="355" spans="6:51" x14ac:dyDescent="0.3">
      <c r="F355" s="3">
        <v>41</v>
      </c>
      <c r="G355" s="36">
        <f t="shared" ref="G355:X355" si="516">G$160+G283</f>
        <v>2.1354053671914119</v>
      </c>
      <c r="H355" s="36">
        <f t="shared" si="516"/>
        <v>3.5645599463483828</v>
      </c>
      <c r="I355" s="36">
        <f t="shared" si="516"/>
        <v>3.2766036659440583</v>
      </c>
      <c r="J355" s="36">
        <f t="shared" si="516"/>
        <v>3.3266040687516822</v>
      </c>
      <c r="K355" s="36">
        <f t="shared" si="516"/>
        <v>1.7022281771982226</v>
      </c>
      <c r="L355" s="37" t="e">
        <f t="shared" si="516"/>
        <v>#VALUE!</v>
      </c>
      <c r="M355" s="38">
        <f t="shared" si="516"/>
        <v>3.3564157131404189</v>
      </c>
      <c r="N355" s="39">
        <f t="shared" si="516"/>
        <v>1.0833608968124051</v>
      </c>
      <c r="O355" s="39">
        <f t="shared" si="516"/>
        <v>1.0833608968124051</v>
      </c>
      <c r="P355" s="40">
        <f t="shared" si="516"/>
        <v>6.9347019161568468</v>
      </c>
      <c r="Q355" s="40">
        <f t="shared" si="516"/>
        <v>11.884784298740774</v>
      </c>
      <c r="R355" s="40">
        <f t="shared" si="516"/>
        <v>23.647172275360372</v>
      </c>
      <c r="S355" s="41">
        <f t="shared" si="516"/>
        <v>7.4999999999999997E-2</v>
      </c>
      <c r="T355" s="41">
        <f t="shared" si="516"/>
        <v>7.4999999999999997E-2</v>
      </c>
      <c r="U355" s="42" t="e">
        <f t="shared" si="516"/>
        <v>#VALUE!</v>
      </c>
      <c r="V355" s="42" t="e">
        <f t="shared" si="516"/>
        <v>#VALUE!</v>
      </c>
      <c r="W355" s="43" t="e">
        <f t="shared" si="516"/>
        <v>#VALUE!</v>
      </c>
      <c r="X355" s="43" t="e">
        <f t="shared" si="516"/>
        <v>#VALUE!</v>
      </c>
      <c r="AD355"/>
      <c r="AG355" s="3">
        <f t="shared" si="436"/>
        <v>31.353323826064784</v>
      </c>
      <c r="AH355" s="36">
        <f t="shared" ref="AH355:AY355" si="517">AH$160+AH283</f>
        <v>2.1353893589104604</v>
      </c>
      <c r="AI355" s="36">
        <f t="shared" si="517"/>
        <v>3.5645514897292858</v>
      </c>
      <c r="AJ355" s="36">
        <f t="shared" si="517"/>
        <v>3.2765305862698018</v>
      </c>
      <c r="AK355" s="36">
        <f t="shared" si="517"/>
        <v>3.326591467110438</v>
      </c>
      <c r="AL355" s="36">
        <f t="shared" si="517"/>
        <v>1.7022281771982226</v>
      </c>
      <c r="AM355" s="37" t="e">
        <f t="shared" si="517"/>
        <v>#VALUE!</v>
      </c>
      <c r="AN355" s="38">
        <f t="shared" si="517"/>
        <v>3.321729494868336</v>
      </c>
      <c r="AO355" s="39">
        <f t="shared" si="517"/>
        <v>1.0833608968124051</v>
      </c>
      <c r="AP355" s="39">
        <f t="shared" si="517"/>
        <v>1.0833608968124051</v>
      </c>
      <c r="AQ355" s="40">
        <f t="shared" si="517"/>
        <v>6.9347019161568468</v>
      </c>
      <c r="AR355" s="40">
        <f t="shared" si="517"/>
        <v>11.884784298740774</v>
      </c>
      <c r="AS355" s="40">
        <f t="shared" si="517"/>
        <v>23.647172275360372</v>
      </c>
      <c r="AT355" s="41">
        <f t="shared" si="517"/>
        <v>7.4999999999999997E-2</v>
      </c>
      <c r="AU355" s="41">
        <f t="shared" si="517"/>
        <v>7.4999999999999997E-2</v>
      </c>
      <c r="AV355" s="42" t="e">
        <f t="shared" si="517"/>
        <v>#VALUE!</v>
      </c>
      <c r="AW355" s="42" t="e">
        <f t="shared" si="517"/>
        <v>#VALUE!</v>
      </c>
      <c r="AX355" s="43" t="e">
        <f t="shared" si="517"/>
        <v>#VALUE!</v>
      </c>
      <c r="AY355" s="43" t="e">
        <f t="shared" si="517"/>
        <v>#VALUE!</v>
      </c>
    </row>
    <row r="356" spans="6:51" x14ac:dyDescent="0.3">
      <c r="F356" s="3">
        <v>42</v>
      </c>
      <c r="G356" s="36">
        <f t="shared" ref="G356:X356" si="518">G$160+G284</f>
        <v>2.1354054565391745</v>
      </c>
      <c r="H356" s="36">
        <f t="shared" si="518"/>
        <v>3.5645600499021124</v>
      </c>
      <c r="I356" s="36">
        <f t="shared" si="518"/>
        <v>3.2766040003627102</v>
      </c>
      <c r="J356" s="36">
        <f t="shared" si="518"/>
        <v>3.3266042238009588</v>
      </c>
      <c r="K356" s="36">
        <f t="shared" si="518"/>
        <v>1.7022281771982226</v>
      </c>
      <c r="L356" s="37" t="e">
        <f t="shared" si="518"/>
        <v>#VALUE!</v>
      </c>
      <c r="M356" s="38">
        <f t="shared" si="518"/>
        <v>3.3579274567806197</v>
      </c>
      <c r="N356" s="39">
        <f t="shared" si="518"/>
        <v>1.0833608968124051</v>
      </c>
      <c r="O356" s="39">
        <f t="shared" si="518"/>
        <v>1.0833608968124051</v>
      </c>
      <c r="P356" s="40">
        <f t="shared" si="518"/>
        <v>6.9347019161568468</v>
      </c>
      <c r="Q356" s="40">
        <f t="shared" si="518"/>
        <v>11.884784298740774</v>
      </c>
      <c r="R356" s="40">
        <f t="shared" si="518"/>
        <v>23.647172275360372</v>
      </c>
      <c r="S356" s="41">
        <f t="shared" si="518"/>
        <v>7.4999999999999997E-2</v>
      </c>
      <c r="T356" s="41">
        <f t="shared" si="518"/>
        <v>7.4999999999999997E-2</v>
      </c>
      <c r="U356" s="42" t="e">
        <f t="shared" si="518"/>
        <v>#VALUE!</v>
      </c>
      <c r="V356" s="42" t="e">
        <f t="shared" si="518"/>
        <v>#VALUE!</v>
      </c>
      <c r="W356" s="43" t="e">
        <f t="shared" si="518"/>
        <v>#VALUE!</v>
      </c>
      <c r="X356" s="43" t="e">
        <f t="shared" si="518"/>
        <v>#VALUE!</v>
      </c>
      <c r="AD356"/>
      <c r="AG356" s="3">
        <f t="shared" si="436"/>
        <v>32.652029896613442</v>
      </c>
      <c r="AH356" s="36">
        <f t="shared" ref="AH356:AY356" si="519">AH$160+AH284</f>
        <v>2.1353968574013926</v>
      </c>
      <c r="AI356" s="36">
        <f t="shared" si="519"/>
        <v>3.5645546788475593</v>
      </c>
      <c r="AJ356" s="36">
        <f t="shared" si="519"/>
        <v>3.2765650066194323</v>
      </c>
      <c r="AK356" s="36">
        <f t="shared" si="519"/>
        <v>3.326596224662139</v>
      </c>
      <c r="AL356" s="36">
        <f t="shared" si="519"/>
        <v>1.7022281771982226</v>
      </c>
      <c r="AM356" s="37" t="e">
        <f t="shared" si="519"/>
        <v>#VALUE!</v>
      </c>
      <c r="AN356" s="38">
        <f t="shared" si="519"/>
        <v>3.329798985059512</v>
      </c>
      <c r="AO356" s="39">
        <f t="shared" si="519"/>
        <v>1.0833608968124051</v>
      </c>
      <c r="AP356" s="39">
        <f t="shared" si="519"/>
        <v>1.0833608968124051</v>
      </c>
      <c r="AQ356" s="40">
        <f t="shared" si="519"/>
        <v>6.9347019161568468</v>
      </c>
      <c r="AR356" s="40">
        <f t="shared" si="519"/>
        <v>11.884784298740774</v>
      </c>
      <c r="AS356" s="40">
        <f t="shared" si="519"/>
        <v>23.647172275360372</v>
      </c>
      <c r="AT356" s="41">
        <f t="shared" si="519"/>
        <v>7.4999999999999997E-2</v>
      </c>
      <c r="AU356" s="41">
        <f t="shared" si="519"/>
        <v>7.4999999999999997E-2</v>
      </c>
      <c r="AV356" s="42" t="e">
        <f t="shared" si="519"/>
        <v>#VALUE!</v>
      </c>
      <c r="AW356" s="42" t="e">
        <f t="shared" si="519"/>
        <v>#VALUE!</v>
      </c>
      <c r="AX356" s="43" t="e">
        <f t="shared" si="519"/>
        <v>#VALUE!</v>
      </c>
      <c r="AY356" s="43" t="e">
        <f t="shared" si="519"/>
        <v>#VALUE!</v>
      </c>
    </row>
    <row r="357" spans="6:51" x14ac:dyDescent="0.3">
      <c r="F357" s="3">
        <v>43</v>
      </c>
      <c r="G357" s="36">
        <f t="shared" ref="G357:X357" si="520">G$160+G285</f>
        <v>2.135405518803533</v>
      </c>
      <c r="H357" s="36">
        <f t="shared" si="520"/>
        <v>3.5645601265021951</v>
      </c>
      <c r="I357" s="36">
        <f t="shared" si="520"/>
        <v>3.2766042220055791</v>
      </c>
      <c r="J357" s="36">
        <f t="shared" si="520"/>
        <v>3.3266043387387159</v>
      </c>
      <c r="K357" s="36">
        <f t="shared" si="520"/>
        <v>1.7683273710649063</v>
      </c>
      <c r="L357" s="37" t="e">
        <f t="shared" si="520"/>
        <v>#VALUE!</v>
      </c>
      <c r="M357" s="38">
        <f t="shared" si="520"/>
        <v>3.3592409862797554</v>
      </c>
      <c r="N357" s="39">
        <f t="shared" si="520"/>
        <v>1.0833608968124051</v>
      </c>
      <c r="O357" s="39">
        <f t="shared" si="520"/>
        <v>1.0833608968124051</v>
      </c>
      <c r="P357" s="40">
        <f t="shared" si="520"/>
        <v>6.9347019161568468</v>
      </c>
      <c r="Q357" s="40">
        <f t="shared" si="520"/>
        <v>11.884784298740774</v>
      </c>
      <c r="R357" s="40">
        <f t="shared" si="520"/>
        <v>23.647172275360372</v>
      </c>
      <c r="S357" s="41">
        <f t="shared" si="520"/>
        <v>7.4999999999999997E-2</v>
      </c>
      <c r="T357" s="41">
        <f t="shared" si="520"/>
        <v>7.4999999999999997E-2</v>
      </c>
      <c r="U357" s="42" t="e">
        <f t="shared" si="520"/>
        <v>#VALUE!</v>
      </c>
      <c r="V357" s="42" t="e">
        <f t="shared" si="520"/>
        <v>#VALUE!</v>
      </c>
      <c r="W357" s="43" t="e">
        <f t="shared" si="520"/>
        <v>#VALUE!</v>
      </c>
      <c r="X357" s="43" t="e">
        <f t="shared" si="520"/>
        <v>#VALUE!</v>
      </c>
      <c r="AD357"/>
      <c r="AG357" s="3">
        <f t="shared" si="436"/>
        <v>33.848730698226525</v>
      </c>
      <c r="AH357" s="36">
        <f t="shared" ref="AH357:AY357" si="521">AH$160+AH285</f>
        <v>2.1354005588171194</v>
      </c>
      <c r="AI357" s="36">
        <f t="shared" si="521"/>
        <v>3.5645565564756732</v>
      </c>
      <c r="AJ357" s="36">
        <f t="shared" si="521"/>
        <v>3.2765821007006455</v>
      </c>
      <c r="AK357" s="36">
        <f t="shared" si="521"/>
        <v>3.3265990214525827</v>
      </c>
      <c r="AL357" s="36">
        <f t="shared" si="521"/>
        <v>1.7022281771982226</v>
      </c>
      <c r="AM357" s="37" t="e">
        <f t="shared" si="521"/>
        <v>#VALUE!</v>
      </c>
      <c r="AN357" s="38">
        <f t="shared" si="521"/>
        <v>3.3359329145512921</v>
      </c>
      <c r="AO357" s="39">
        <f t="shared" si="521"/>
        <v>1.0833608968124051</v>
      </c>
      <c r="AP357" s="39">
        <f t="shared" si="521"/>
        <v>1.0833608968124051</v>
      </c>
      <c r="AQ357" s="40">
        <f t="shared" si="521"/>
        <v>6.9347019161568468</v>
      </c>
      <c r="AR357" s="40">
        <f t="shared" si="521"/>
        <v>11.884784298740774</v>
      </c>
      <c r="AS357" s="40">
        <f t="shared" si="521"/>
        <v>23.647172275360372</v>
      </c>
      <c r="AT357" s="41">
        <f t="shared" si="521"/>
        <v>7.4999999999999997E-2</v>
      </c>
      <c r="AU357" s="41">
        <f t="shared" si="521"/>
        <v>7.4999999999999997E-2</v>
      </c>
      <c r="AV357" s="42" t="e">
        <f t="shared" si="521"/>
        <v>#VALUE!</v>
      </c>
      <c r="AW357" s="42" t="e">
        <f t="shared" si="521"/>
        <v>#VALUE!</v>
      </c>
      <c r="AX357" s="43" t="e">
        <f t="shared" si="521"/>
        <v>#VALUE!</v>
      </c>
      <c r="AY357" s="43" t="e">
        <f t="shared" si="521"/>
        <v>#VALUE!</v>
      </c>
    </row>
    <row r="358" spans="6:51" x14ac:dyDescent="0.3">
      <c r="F358" s="3">
        <v>44</v>
      </c>
      <c r="G358" s="36">
        <f t="shared" ref="G358:X358" si="522">G$160+G286</f>
        <v>2.1354055628065991</v>
      </c>
      <c r="H358" s="36">
        <f t="shared" si="522"/>
        <v>3.564560183497675</v>
      </c>
      <c r="I358" s="36">
        <f t="shared" si="522"/>
        <v>3.2766043703722243</v>
      </c>
      <c r="J358" s="36">
        <f t="shared" si="522"/>
        <v>3.3266044244663382</v>
      </c>
      <c r="K358" s="36">
        <f t="shared" si="522"/>
        <v>1.8588942630289815</v>
      </c>
      <c r="L358" s="37" t="e">
        <f t="shared" si="522"/>
        <v>#VALUE!</v>
      </c>
      <c r="M358" s="38">
        <f t="shared" si="522"/>
        <v>3.3603843584589121</v>
      </c>
      <c r="N358" s="39">
        <f t="shared" si="522"/>
        <v>1.0833608968124051</v>
      </c>
      <c r="O358" s="39">
        <f t="shared" si="522"/>
        <v>1.0833608968124051</v>
      </c>
      <c r="P358" s="40">
        <f t="shared" si="522"/>
        <v>6.9347019161568468</v>
      </c>
      <c r="Q358" s="40">
        <f t="shared" si="522"/>
        <v>11.884784298740774</v>
      </c>
      <c r="R358" s="40">
        <f t="shared" si="522"/>
        <v>23.647172275360372</v>
      </c>
      <c r="S358" s="41">
        <f t="shared" si="522"/>
        <v>7.4999999999999997E-2</v>
      </c>
      <c r="T358" s="41">
        <f t="shared" si="522"/>
        <v>7.4999999999999997E-2</v>
      </c>
      <c r="U358" s="42" t="e">
        <f t="shared" si="522"/>
        <v>#VALUE!</v>
      </c>
      <c r="V358" s="42" t="e">
        <f t="shared" si="522"/>
        <v>#VALUE!</v>
      </c>
      <c r="W358" s="43" t="e">
        <f t="shared" si="522"/>
        <v>#VALUE!</v>
      </c>
      <c r="X358" s="43" t="e">
        <f t="shared" si="522"/>
        <v>#VALUE!</v>
      </c>
      <c r="AD358"/>
      <c r="AG358" s="3">
        <f t="shared" si="436"/>
        <v>34.951438109131615</v>
      </c>
      <c r="AH358" s="36">
        <f t="shared" ref="AH358:AY358" si="523">AH$160+AH286</f>
        <v>2.1354025153135314</v>
      </c>
      <c r="AI358" s="36">
        <f t="shared" si="523"/>
        <v>3.5645577112348099</v>
      </c>
      <c r="AJ358" s="36">
        <f t="shared" si="523"/>
        <v>3.276591100869513</v>
      </c>
      <c r="AK358" s="36">
        <f t="shared" si="523"/>
        <v>3.3266007401182289</v>
      </c>
      <c r="AL358" s="36">
        <f t="shared" si="523"/>
        <v>1.7022281771982226</v>
      </c>
      <c r="AM358" s="37" t="e">
        <f t="shared" si="523"/>
        <v>#VALUE!</v>
      </c>
      <c r="AN358" s="38">
        <f t="shared" si="523"/>
        <v>3.3406732161441504</v>
      </c>
      <c r="AO358" s="39">
        <f t="shared" si="523"/>
        <v>1.0833608968124051</v>
      </c>
      <c r="AP358" s="39">
        <f t="shared" si="523"/>
        <v>1.0833608968124051</v>
      </c>
      <c r="AQ358" s="40">
        <f t="shared" si="523"/>
        <v>6.9347019161568468</v>
      </c>
      <c r="AR358" s="40">
        <f t="shared" si="523"/>
        <v>11.884784298740774</v>
      </c>
      <c r="AS358" s="40">
        <f t="shared" si="523"/>
        <v>23.647172275360372</v>
      </c>
      <c r="AT358" s="41">
        <f t="shared" si="523"/>
        <v>7.4999999999999997E-2</v>
      </c>
      <c r="AU358" s="41">
        <f t="shared" si="523"/>
        <v>7.4999999999999997E-2</v>
      </c>
      <c r="AV358" s="42" t="e">
        <f t="shared" si="523"/>
        <v>#VALUE!</v>
      </c>
      <c r="AW358" s="42" t="e">
        <f t="shared" si="523"/>
        <v>#VALUE!</v>
      </c>
      <c r="AX358" s="43" t="e">
        <f t="shared" si="523"/>
        <v>#VALUE!</v>
      </c>
      <c r="AY358" s="43" t="e">
        <f t="shared" si="523"/>
        <v>#VALUE!</v>
      </c>
    </row>
    <row r="359" spans="6:51" x14ac:dyDescent="0.3">
      <c r="F359" s="3">
        <v>45</v>
      </c>
      <c r="G359" s="36">
        <f t="shared" ref="G359:X359" si="524">G$160+G287</f>
        <v>2.1354055943317265</v>
      </c>
      <c r="H359" s="36">
        <f t="shared" si="524"/>
        <v>3.5645602261531262</v>
      </c>
      <c r="I359" s="36">
        <f t="shared" si="524"/>
        <v>3.2766044706846111</v>
      </c>
      <c r="J359" s="36">
        <f t="shared" si="524"/>
        <v>3.3266044887961872</v>
      </c>
      <c r="K359" s="36">
        <f t="shared" si="524"/>
        <v>1.9376018164428646</v>
      </c>
      <c r="L359" s="37" t="e">
        <f t="shared" si="524"/>
        <v>#VALUE!</v>
      </c>
      <c r="M359" s="38">
        <f t="shared" si="524"/>
        <v>3.3613814557736914</v>
      </c>
      <c r="N359" s="39">
        <f t="shared" si="524"/>
        <v>1.0833608968124051</v>
      </c>
      <c r="O359" s="39">
        <f t="shared" si="524"/>
        <v>1.0833608968124051</v>
      </c>
      <c r="P359" s="40">
        <f t="shared" si="524"/>
        <v>6.9347019161568468</v>
      </c>
      <c r="Q359" s="40">
        <f t="shared" si="524"/>
        <v>11.884784298740774</v>
      </c>
      <c r="R359" s="40">
        <f t="shared" si="524"/>
        <v>23.647172275360372</v>
      </c>
      <c r="S359" s="41">
        <f t="shared" si="524"/>
        <v>7.4999999999999997E-2</v>
      </c>
      <c r="T359" s="41">
        <f t="shared" si="524"/>
        <v>7.4999999999999997E-2</v>
      </c>
      <c r="U359" s="42" t="e">
        <f t="shared" si="524"/>
        <v>#VALUE!</v>
      </c>
      <c r="V359" s="42" t="e">
        <f t="shared" si="524"/>
        <v>#VALUE!</v>
      </c>
      <c r="W359" s="43" t="e">
        <f t="shared" si="524"/>
        <v>#VALUE!</v>
      </c>
      <c r="X359" s="43" t="e">
        <f t="shared" si="524"/>
        <v>#VALUE!</v>
      </c>
      <c r="AD359"/>
      <c r="AG359" s="3">
        <f t="shared" si="436"/>
        <v>35.967534724447624</v>
      </c>
      <c r="AH359" s="36">
        <f t="shared" ref="AH359:AY359" si="525">AH$160+AH287</f>
        <v>2.1354036143239563</v>
      </c>
      <c r="AI359" s="36">
        <f t="shared" si="525"/>
        <v>3.5645584496372198</v>
      </c>
      <c r="AJ359" s="36">
        <f t="shared" si="525"/>
        <v>3.2765960984152303</v>
      </c>
      <c r="AK359" s="36">
        <f t="shared" si="525"/>
        <v>3.3266018388205501</v>
      </c>
      <c r="AL359" s="36">
        <f t="shared" si="525"/>
        <v>1.7022281771982226</v>
      </c>
      <c r="AM359" s="37" t="e">
        <f t="shared" si="525"/>
        <v>#VALUE!</v>
      </c>
      <c r="AN359" s="38">
        <f t="shared" si="525"/>
        <v>3.3443926244055309</v>
      </c>
      <c r="AO359" s="39">
        <f t="shared" si="525"/>
        <v>1.0833608968124051</v>
      </c>
      <c r="AP359" s="39">
        <f t="shared" si="525"/>
        <v>1.0833608968124051</v>
      </c>
      <c r="AQ359" s="40">
        <f t="shared" si="525"/>
        <v>6.9347019161568468</v>
      </c>
      <c r="AR359" s="40">
        <f t="shared" si="525"/>
        <v>11.884784298740774</v>
      </c>
      <c r="AS359" s="40">
        <f t="shared" si="525"/>
        <v>23.647172275360372</v>
      </c>
      <c r="AT359" s="41">
        <f t="shared" si="525"/>
        <v>7.4999999999999997E-2</v>
      </c>
      <c r="AU359" s="41">
        <f t="shared" si="525"/>
        <v>7.4999999999999997E-2</v>
      </c>
      <c r="AV359" s="42" t="e">
        <f t="shared" si="525"/>
        <v>#VALUE!</v>
      </c>
      <c r="AW359" s="42" t="e">
        <f t="shared" si="525"/>
        <v>#VALUE!</v>
      </c>
      <c r="AX359" s="43" t="e">
        <f t="shared" si="525"/>
        <v>#VALUE!</v>
      </c>
      <c r="AY359" s="43" t="e">
        <f t="shared" si="525"/>
        <v>#VALUE!</v>
      </c>
    </row>
    <row r="360" spans="6:51" x14ac:dyDescent="0.3">
      <c r="F360" s="3">
        <v>46</v>
      </c>
      <c r="G360" s="36">
        <f t="shared" ref="G360:X360" si="526">G$160+G288</f>
        <v>2.1354056172187694</v>
      </c>
      <c r="H360" s="36">
        <f t="shared" si="526"/>
        <v>3.5645602582604852</v>
      </c>
      <c r="I360" s="36">
        <f t="shared" si="526"/>
        <v>3.2766045391875536</v>
      </c>
      <c r="J360" s="36">
        <f t="shared" si="526"/>
        <v>3.3266045373590698</v>
      </c>
      <c r="K360" s="36">
        <f t="shared" si="526"/>
        <v>2.006275627446187</v>
      </c>
      <c r="L360" s="37" t="e">
        <f t="shared" si="526"/>
        <v>#VALUE!</v>
      </c>
      <c r="M360" s="38">
        <f t="shared" si="526"/>
        <v>3.3622526252856497</v>
      </c>
      <c r="N360" s="39">
        <f t="shared" si="526"/>
        <v>1.0833608968124051</v>
      </c>
      <c r="O360" s="39">
        <f t="shared" si="526"/>
        <v>1.0833608968124051</v>
      </c>
      <c r="P360" s="40">
        <f t="shared" si="526"/>
        <v>6.9347019161568468</v>
      </c>
      <c r="Q360" s="40">
        <f t="shared" si="526"/>
        <v>11.884784298740774</v>
      </c>
      <c r="R360" s="40">
        <f t="shared" si="526"/>
        <v>23.647172275360372</v>
      </c>
      <c r="S360" s="41">
        <f t="shared" si="526"/>
        <v>7.4999999999999997E-2</v>
      </c>
      <c r="T360" s="41">
        <f t="shared" si="526"/>
        <v>7.4999999999999997E-2</v>
      </c>
      <c r="U360" s="42" t="e">
        <f t="shared" si="526"/>
        <v>#VALUE!</v>
      </c>
      <c r="V360" s="42" t="e">
        <f t="shared" si="526"/>
        <v>#VALUE!</v>
      </c>
      <c r="W360" s="43" t="e">
        <f t="shared" si="526"/>
        <v>#VALUE!</v>
      </c>
      <c r="X360" s="43" t="e">
        <f t="shared" si="526"/>
        <v>#VALUE!</v>
      </c>
      <c r="AD360"/>
      <c r="AG360" s="3">
        <f t="shared" si="436"/>
        <v>36.903823282451604</v>
      </c>
      <c r="AH360" s="36">
        <f t="shared" ref="AH360:AY360" si="527">AH$160+AH288</f>
        <v>2.1354042657800951</v>
      </c>
      <c r="AI360" s="36">
        <f t="shared" si="527"/>
        <v>3.5645589385365435</v>
      </c>
      <c r="AJ360" s="36">
        <f t="shared" si="527"/>
        <v>3.2765990103657812</v>
      </c>
      <c r="AK360" s="36">
        <f t="shared" si="527"/>
        <v>3.3266025663854535</v>
      </c>
      <c r="AL360" s="36">
        <f t="shared" si="527"/>
        <v>1.7022281771982226</v>
      </c>
      <c r="AM360" s="37" t="e">
        <f t="shared" si="527"/>
        <v>#VALUE!</v>
      </c>
      <c r="AN360" s="38">
        <f t="shared" si="527"/>
        <v>3.3473519275197798</v>
      </c>
      <c r="AO360" s="39">
        <f t="shared" si="527"/>
        <v>1.0833608968124051</v>
      </c>
      <c r="AP360" s="39">
        <f t="shared" si="527"/>
        <v>1.0833608968124051</v>
      </c>
      <c r="AQ360" s="40">
        <f t="shared" si="527"/>
        <v>6.9347019161568468</v>
      </c>
      <c r="AR360" s="40">
        <f t="shared" si="527"/>
        <v>11.884784298740774</v>
      </c>
      <c r="AS360" s="40">
        <f t="shared" si="527"/>
        <v>23.647172275360372</v>
      </c>
      <c r="AT360" s="41">
        <f t="shared" si="527"/>
        <v>7.4999999999999997E-2</v>
      </c>
      <c r="AU360" s="41">
        <f t="shared" si="527"/>
        <v>7.4999999999999997E-2</v>
      </c>
      <c r="AV360" s="42" t="e">
        <f t="shared" si="527"/>
        <v>#VALUE!</v>
      </c>
      <c r="AW360" s="42" t="e">
        <f t="shared" si="527"/>
        <v>#VALUE!</v>
      </c>
      <c r="AX360" s="43" t="e">
        <f t="shared" si="527"/>
        <v>#VALUE!</v>
      </c>
      <c r="AY360" s="43" t="e">
        <f t="shared" si="527"/>
        <v>#VALUE!</v>
      </c>
    </row>
    <row r="361" spans="6:51" x14ac:dyDescent="0.3">
      <c r="F361" s="3">
        <v>47</v>
      </c>
      <c r="G361" s="36">
        <f t="shared" ref="G361:X361" si="528">G$160+G289</f>
        <v>2.1354056340493344</v>
      </c>
      <c r="H361" s="36">
        <f t="shared" si="528"/>
        <v>3.5645602825658114</v>
      </c>
      <c r="I361" s="36">
        <f t="shared" si="528"/>
        <v>3.2766045864359032</v>
      </c>
      <c r="J361" s="36">
        <f t="shared" si="528"/>
        <v>3.3266045742365424</v>
      </c>
      <c r="K361" s="36">
        <f t="shared" si="528"/>
        <v>2.0664234119971825</v>
      </c>
      <c r="L361" s="37" t="e">
        <f t="shared" si="528"/>
        <v>#VALUE!</v>
      </c>
      <c r="M361" s="38">
        <f t="shared" si="528"/>
        <v>3.3630152191930907</v>
      </c>
      <c r="N361" s="39">
        <f t="shared" si="528"/>
        <v>1.0833608968124051</v>
      </c>
      <c r="O361" s="39">
        <f t="shared" si="528"/>
        <v>1.0833608968124051</v>
      </c>
      <c r="P361" s="40">
        <f t="shared" si="528"/>
        <v>6.9347019161568468</v>
      </c>
      <c r="Q361" s="40">
        <f t="shared" si="528"/>
        <v>11.884784298740774</v>
      </c>
      <c r="R361" s="40">
        <f t="shared" si="528"/>
        <v>23.647172275360372</v>
      </c>
      <c r="S361" s="41">
        <f t="shared" si="528"/>
        <v>7.4999999999999997E-2</v>
      </c>
      <c r="T361" s="41">
        <f t="shared" si="528"/>
        <v>7.4999999999999997E-2</v>
      </c>
      <c r="U361" s="42" t="e">
        <f t="shared" si="528"/>
        <v>#VALUE!</v>
      </c>
      <c r="V361" s="42" t="e">
        <f t="shared" si="528"/>
        <v>#VALUE!</v>
      </c>
      <c r="W361" s="43" t="e">
        <f t="shared" si="528"/>
        <v>#VALUE!</v>
      </c>
      <c r="X361" s="43" t="e">
        <f t="shared" si="528"/>
        <v>#VALUE!</v>
      </c>
      <c r="AD361"/>
      <c r="AG361" s="3">
        <f t="shared" si="436"/>
        <v>37.766572208720326</v>
      </c>
      <c r="AH361" s="36">
        <f t="shared" ref="AH361:AY361" si="529">AH$160+AH289</f>
        <v>2.1354046707094936</v>
      </c>
      <c r="AI361" s="36">
        <f t="shared" si="529"/>
        <v>3.5645592724855595</v>
      </c>
      <c r="AJ361" s="36">
        <f t="shared" si="529"/>
        <v>3.2766007824940946</v>
      </c>
      <c r="AK361" s="36">
        <f t="shared" si="529"/>
        <v>3.3266030635842094</v>
      </c>
      <c r="AL361" s="36">
        <f t="shared" si="529"/>
        <v>1.7022281771982226</v>
      </c>
      <c r="AM361" s="37" t="e">
        <f t="shared" si="529"/>
        <v>#VALUE!</v>
      </c>
      <c r="AN361" s="38">
        <f t="shared" si="529"/>
        <v>3.3497366127162547</v>
      </c>
      <c r="AO361" s="39">
        <f t="shared" si="529"/>
        <v>1.0833608968124051</v>
      </c>
      <c r="AP361" s="39">
        <f t="shared" si="529"/>
        <v>1.0833608968124051</v>
      </c>
      <c r="AQ361" s="40">
        <f t="shared" si="529"/>
        <v>6.9347019161568468</v>
      </c>
      <c r="AR361" s="40">
        <f t="shared" si="529"/>
        <v>11.884784298740774</v>
      </c>
      <c r="AS361" s="40">
        <f t="shared" si="529"/>
        <v>23.647172275360372</v>
      </c>
      <c r="AT361" s="41">
        <f t="shared" si="529"/>
        <v>7.4999999999999997E-2</v>
      </c>
      <c r="AU361" s="41">
        <f t="shared" si="529"/>
        <v>7.4999999999999997E-2</v>
      </c>
      <c r="AV361" s="42" t="e">
        <f t="shared" si="529"/>
        <v>#VALUE!</v>
      </c>
      <c r="AW361" s="42" t="e">
        <f t="shared" si="529"/>
        <v>#VALUE!</v>
      </c>
      <c r="AX361" s="43" t="e">
        <f t="shared" si="529"/>
        <v>#VALUE!</v>
      </c>
      <c r="AY361" s="43" t="e">
        <f t="shared" si="529"/>
        <v>#VALUE!</v>
      </c>
    </row>
    <row r="362" spans="6:51" x14ac:dyDescent="0.3">
      <c r="F362" s="3">
        <v>48</v>
      </c>
      <c r="G362" s="36">
        <f t="shared" ref="G362:X362" si="530">G$160+G290</f>
        <v>2.1354056465805415</v>
      </c>
      <c r="H362" s="36">
        <f t="shared" si="530"/>
        <v>3.5645603010684752</v>
      </c>
      <c r="I362" s="36">
        <f t="shared" si="530"/>
        <v>3.2766046193483787</v>
      </c>
      <c r="J362" s="36">
        <f t="shared" si="530"/>
        <v>3.3266046024038687</v>
      </c>
      <c r="K362" s="36">
        <f t="shared" si="530"/>
        <v>2.1192956424536451</v>
      </c>
      <c r="L362" s="37" t="e">
        <f t="shared" si="530"/>
        <v>#VALUE!</v>
      </c>
      <c r="M362" s="38">
        <f t="shared" si="530"/>
        <v>3.3636840517466862</v>
      </c>
      <c r="N362" s="39">
        <f t="shared" si="530"/>
        <v>1.0833608968124051</v>
      </c>
      <c r="O362" s="39">
        <f t="shared" si="530"/>
        <v>1.0833608968124051</v>
      </c>
      <c r="P362" s="40">
        <f t="shared" si="530"/>
        <v>6.9347019161568468</v>
      </c>
      <c r="Q362" s="40">
        <f t="shared" si="530"/>
        <v>11.884784298740774</v>
      </c>
      <c r="R362" s="40">
        <f t="shared" si="530"/>
        <v>23.647172275360372</v>
      </c>
      <c r="S362" s="41">
        <f t="shared" si="530"/>
        <v>7.4999999999999997E-2</v>
      </c>
      <c r="T362" s="41">
        <f t="shared" si="530"/>
        <v>7.4999999999999997E-2</v>
      </c>
      <c r="U362" s="42" t="e">
        <f t="shared" si="530"/>
        <v>#VALUE!</v>
      </c>
      <c r="V362" s="42" t="e">
        <f t="shared" si="530"/>
        <v>#VALUE!</v>
      </c>
      <c r="W362" s="43" t="e">
        <f t="shared" si="530"/>
        <v>#VALUE!</v>
      </c>
      <c r="X362" s="43" t="e">
        <f t="shared" si="530"/>
        <v>#VALUE!</v>
      </c>
      <c r="AD362"/>
      <c r="AG362" s="3">
        <f t="shared" si="436"/>
        <v>38.561557583063312</v>
      </c>
      <c r="AH362" s="36">
        <f t="shared" ref="AH362:AY362" si="531">AH$160+AH290</f>
        <v>2.1354049331563738</v>
      </c>
      <c r="AI362" s="36">
        <f t="shared" si="531"/>
        <v>3.5645595070528913</v>
      </c>
      <c r="AJ362" s="36">
        <f t="shared" si="531"/>
        <v>3.2766019040425016</v>
      </c>
      <c r="AK362" s="36">
        <f t="shared" si="531"/>
        <v>3.326603413055043</v>
      </c>
      <c r="AL362" s="36">
        <f t="shared" si="531"/>
        <v>1.7022281771982226</v>
      </c>
      <c r="AM362" s="37" t="e">
        <f t="shared" si="531"/>
        <v>#VALUE!</v>
      </c>
      <c r="AN362" s="38">
        <f t="shared" si="531"/>
        <v>3.3516806882729457</v>
      </c>
      <c r="AO362" s="39">
        <f t="shared" si="531"/>
        <v>1.0833608968124051</v>
      </c>
      <c r="AP362" s="39">
        <f t="shared" si="531"/>
        <v>1.0833608968124051</v>
      </c>
      <c r="AQ362" s="40">
        <f t="shared" si="531"/>
        <v>6.9347019161568468</v>
      </c>
      <c r="AR362" s="40">
        <f t="shared" si="531"/>
        <v>11.884784298740774</v>
      </c>
      <c r="AS362" s="40">
        <f t="shared" si="531"/>
        <v>23.647172275360372</v>
      </c>
      <c r="AT362" s="41">
        <f t="shared" si="531"/>
        <v>7.4999999999999997E-2</v>
      </c>
      <c r="AU362" s="41">
        <f t="shared" si="531"/>
        <v>7.4999999999999997E-2</v>
      </c>
      <c r="AV362" s="42" t="e">
        <f t="shared" si="531"/>
        <v>#VALUE!</v>
      </c>
      <c r="AW362" s="42" t="e">
        <f t="shared" si="531"/>
        <v>#VALUE!</v>
      </c>
      <c r="AX362" s="43" t="e">
        <f t="shared" si="531"/>
        <v>#VALUE!</v>
      </c>
      <c r="AY362" s="43" t="e">
        <f t="shared" si="531"/>
        <v>#VALUE!</v>
      </c>
    </row>
    <row r="363" spans="6:51" x14ac:dyDescent="0.3">
      <c r="F363" s="3">
        <v>49</v>
      </c>
      <c r="G363" s="36">
        <f t="shared" ref="G363:X363" si="532">G$160+G291</f>
        <v>2.1354056560227956</v>
      </c>
      <c r="H363" s="36">
        <f t="shared" si="532"/>
        <v>3.5645603152319758</v>
      </c>
      <c r="I363" s="36">
        <f t="shared" si="532"/>
        <v>3.2766046425006476</v>
      </c>
      <c r="J363" s="36">
        <f t="shared" si="532"/>
        <v>3.3266046240419884</v>
      </c>
      <c r="K363" s="36">
        <f t="shared" si="532"/>
        <v>2.1659337935194882</v>
      </c>
      <c r="L363" s="37" t="e">
        <f t="shared" si="532"/>
        <v>#VALUE!</v>
      </c>
      <c r="M363" s="38">
        <f t="shared" si="532"/>
        <v>3.3642717853029245</v>
      </c>
      <c r="N363" s="39">
        <f t="shared" si="532"/>
        <v>1.0833608968124051</v>
      </c>
      <c r="O363" s="39">
        <f t="shared" si="532"/>
        <v>1.0833608968124051</v>
      </c>
      <c r="P363" s="40">
        <f t="shared" si="532"/>
        <v>6.9347019161568468</v>
      </c>
      <c r="Q363" s="40">
        <f t="shared" si="532"/>
        <v>11.884784298740774</v>
      </c>
      <c r="R363" s="40">
        <f t="shared" si="532"/>
        <v>23.647172275360372</v>
      </c>
      <c r="S363" s="41">
        <f t="shared" si="532"/>
        <v>7.4999999999999997E-2</v>
      </c>
      <c r="T363" s="41">
        <f t="shared" si="532"/>
        <v>7.4999999999999997E-2</v>
      </c>
      <c r="U363" s="42" t="e">
        <f t="shared" si="532"/>
        <v>#VALUE!</v>
      </c>
      <c r="V363" s="42" t="e">
        <f t="shared" si="532"/>
        <v>#VALUE!</v>
      </c>
      <c r="W363" s="43" t="e">
        <f t="shared" si="532"/>
        <v>#VALUE!</v>
      </c>
      <c r="X363" s="43" t="e">
        <f t="shared" si="532"/>
        <v>#VALUE!</v>
      </c>
      <c r="AD363"/>
      <c r="AG363" s="3">
        <f t="shared" si="436"/>
        <v>39.294101810214748</v>
      </c>
      <c r="AH363" s="36">
        <f t="shared" ref="AH363:AY363" si="533">AH$160+AH291</f>
        <v>2.1354051096466011</v>
      </c>
      <c r="AI363" s="36">
        <f t="shared" si="533"/>
        <v>3.5645596759938827</v>
      </c>
      <c r="AJ363" s="36">
        <f t="shared" si="533"/>
        <v>3.276602639318499</v>
      </c>
      <c r="AK363" s="36">
        <f t="shared" si="533"/>
        <v>3.3266036649617177</v>
      </c>
      <c r="AL363" s="36">
        <f t="shared" si="533"/>
        <v>1.7022281771982226</v>
      </c>
      <c r="AM363" s="37" t="e">
        <f t="shared" si="533"/>
        <v>#VALUE!</v>
      </c>
      <c r="AN363" s="38">
        <f t="shared" si="533"/>
        <v>3.3532824133740116</v>
      </c>
      <c r="AO363" s="39">
        <f t="shared" si="533"/>
        <v>1.0833608968124051</v>
      </c>
      <c r="AP363" s="39">
        <f t="shared" si="533"/>
        <v>1.0833608968124051</v>
      </c>
      <c r="AQ363" s="40">
        <f t="shared" si="533"/>
        <v>6.9347019161568468</v>
      </c>
      <c r="AR363" s="40">
        <f t="shared" si="533"/>
        <v>11.884784298740774</v>
      </c>
      <c r="AS363" s="40">
        <f t="shared" si="533"/>
        <v>23.647172275360372</v>
      </c>
      <c r="AT363" s="41">
        <f t="shared" si="533"/>
        <v>7.4999999999999997E-2</v>
      </c>
      <c r="AU363" s="41">
        <f t="shared" si="533"/>
        <v>7.4999999999999997E-2</v>
      </c>
      <c r="AV363" s="42" t="e">
        <f t="shared" si="533"/>
        <v>#VALUE!</v>
      </c>
      <c r="AW363" s="42" t="e">
        <f t="shared" si="533"/>
        <v>#VALUE!</v>
      </c>
      <c r="AX363" s="43" t="e">
        <f t="shared" si="533"/>
        <v>#VALUE!</v>
      </c>
      <c r="AY363" s="43" t="e">
        <f t="shared" si="533"/>
        <v>#VALUE!</v>
      </c>
    </row>
    <row r="364" spans="6:51" x14ac:dyDescent="0.3">
      <c r="F364" s="3">
        <v>50</v>
      </c>
      <c r="G364" s="36">
        <f t="shared" ref="G364:X364" si="534">G$160+G292</f>
        <v>2.1354056632197191</v>
      </c>
      <c r="H364" s="36">
        <f t="shared" si="534"/>
        <v>3.5645603261332357</v>
      </c>
      <c r="I364" s="36">
        <f t="shared" si="534"/>
        <v>3.27660465894582</v>
      </c>
      <c r="J364" s="36">
        <f t="shared" si="534"/>
        <v>3.32660464075841</v>
      </c>
      <c r="K364" s="36">
        <f t="shared" si="534"/>
        <v>2.2072088661761979</v>
      </c>
      <c r="L364" s="37" t="e">
        <f t="shared" si="534"/>
        <v>#VALUE!</v>
      </c>
      <c r="M364" s="38">
        <f t="shared" si="534"/>
        <v>3.3647892564305111</v>
      </c>
      <c r="N364" s="39">
        <f t="shared" si="534"/>
        <v>1.0833608968124051</v>
      </c>
      <c r="O364" s="39">
        <f t="shared" si="534"/>
        <v>1.0833608968124051</v>
      </c>
      <c r="P364" s="40">
        <f t="shared" si="534"/>
        <v>6.9347019161568468</v>
      </c>
      <c r="Q364" s="40">
        <f t="shared" si="534"/>
        <v>11.884784298740774</v>
      </c>
      <c r="R364" s="40">
        <f t="shared" si="534"/>
        <v>23.647172275360372</v>
      </c>
      <c r="S364" s="41">
        <f t="shared" si="534"/>
        <v>7.4999999999999997E-2</v>
      </c>
      <c r="T364" s="41">
        <f t="shared" si="534"/>
        <v>7.4999999999999997E-2</v>
      </c>
      <c r="U364" s="42" t="e">
        <f t="shared" si="534"/>
        <v>#VALUE!</v>
      </c>
      <c r="V364" s="42" t="e">
        <f t="shared" si="534"/>
        <v>#VALUE!</v>
      </c>
      <c r="W364" s="43" t="e">
        <f t="shared" si="534"/>
        <v>#VALUE!</v>
      </c>
      <c r="X364" s="43" t="e">
        <f t="shared" si="534"/>
        <v>#VALUE!</v>
      </c>
      <c r="AD364"/>
      <c r="AG364" s="3">
        <f t="shared" si="436"/>
        <v>39.969109253183596</v>
      </c>
      <c r="AH364" s="36">
        <f t="shared" ref="AH364:AY364" si="535">AH$160+AH292</f>
        <v>2.135405232258659</v>
      </c>
      <c r="AI364" s="36">
        <f t="shared" si="535"/>
        <v>3.5645598004390981</v>
      </c>
      <c r="AJ364" s="36">
        <f t="shared" si="535"/>
        <v>3.2766031368902038</v>
      </c>
      <c r="AK364" s="36">
        <f t="shared" si="535"/>
        <v>3.3266038506949958</v>
      </c>
      <c r="AL364" s="36">
        <f t="shared" si="535"/>
        <v>1.7022281771982226</v>
      </c>
      <c r="AM364" s="37" t="e">
        <f t="shared" si="535"/>
        <v>#VALUE!</v>
      </c>
      <c r="AN364" s="38">
        <f t="shared" si="535"/>
        <v>3.3546148460210703</v>
      </c>
      <c r="AO364" s="39">
        <f t="shared" si="535"/>
        <v>1.0833608968124051</v>
      </c>
      <c r="AP364" s="39">
        <f t="shared" si="535"/>
        <v>1.0833608968124051</v>
      </c>
      <c r="AQ364" s="40">
        <f t="shared" si="535"/>
        <v>6.9347019161568468</v>
      </c>
      <c r="AR364" s="40">
        <f t="shared" si="535"/>
        <v>11.884784298740774</v>
      </c>
      <c r="AS364" s="40">
        <f t="shared" si="535"/>
        <v>23.647172275360372</v>
      </c>
      <c r="AT364" s="41">
        <f t="shared" si="535"/>
        <v>7.4999999999999997E-2</v>
      </c>
      <c r="AU364" s="41">
        <f t="shared" si="535"/>
        <v>7.4999999999999997E-2</v>
      </c>
      <c r="AV364" s="42" t="e">
        <f t="shared" si="535"/>
        <v>#VALUE!</v>
      </c>
      <c r="AW364" s="42" t="e">
        <f t="shared" si="535"/>
        <v>#VALUE!</v>
      </c>
      <c r="AX364" s="43" t="e">
        <f t="shared" si="535"/>
        <v>#VALUE!</v>
      </c>
      <c r="AY364" s="43" t="e">
        <f t="shared" si="535"/>
        <v>#VALUE!</v>
      </c>
    </row>
    <row r="365" spans="6:51" x14ac:dyDescent="0.3">
      <c r="F365" s="3">
        <v>51</v>
      </c>
      <c r="G365" s="36">
        <f t="shared" ref="G365:X365" si="536">G$160+G293</f>
        <v>2.1354056687660385</v>
      </c>
      <c r="H365" s="36">
        <f t="shared" si="536"/>
        <v>3.564560334568867</v>
      </c>
      <c r="I365" s="36">
        <f t="shared" si="536"/>
        <v>3.2766046707392293</v>
      </c>
      <c r="J365" s="36">
        <f t="shared" si="536"/>
        <v>3.326604653744444</v>
      </c>
      <c r="K365" s="36">
        <f t="shared" si="536"/>
        <v>2.2438522604399869</v>
      </c>
      <c r="L365" s="37" t="e">
        <f t="shared" si="536"/>
        <v>#VALUE!</v>
      </c>
      <c r="M365" s="38">
        <f t="shared" si="536"/>
        <v>3.3652457513736174</v>
      </c>
      <c r="N365" s="39">
        <f t="shared" si="536"/>
        <v>1.0833608968124051</v>
      </c>
      <c r="O365" s="39">
        <f t="shared" si="536"/>
        <v>1.0833608968124051</v>
      </c>
      <c r="P365" s="40">
        <f t="shared" si="536"/>
        <v>6.9347019161568468</v>
      </c>
      <c r="Q365" s="40">
        <f t="shared" si="536"/>
        <v>11.884784298740774</v>
      </c>
      <c r="R365" s="40">
        <f t="shared" si="536"/>
        <v>23.647172275360372</v>
      </c>
      <c r="S365" s="41">
        <f t="shared" si="536"/>
        <v>7.4999999999999997E-2</v>
      </c>
      <c r="T365" s="41">
        <f t="shared" si="536"/>
        <v>7.4999999999999997E-2</v>
      </c>
      <c r="U365" s="42" t="e">
        <f t="shared" si="536"/>
        <v>#VALUE!</v>
      </c>
      <c r="V365" s="42" t="e">
        <f t="shared" si="536"/>
        <v>#VALUE!</v>
      </c>
      <c r="W365" s="43" t="e">
        <f t="shared" si="536"/>
        <v>#VALUE!</v>
      </c>
      <c r="X365" s="43" t="e">
        <f t="shared" si="536"/>
        <v>#VALUE!</v>
      </c>
      <c r="AD365"/>
      <c r="AG365" s="3">
        <f t="shared" si="436"/>
        <v>40.591099067826086</v>
      </c>
      <c r="AH365" s="36">
        <f t="shared" ref="AH365:AY365" si="537">AH$160+AH293</f>
        <v>2.1354053199251419</v>
      </c>
      <c r="AI365" s="36">
        <f t="shared" si="537"/>
        <v>3.564559893983382</v>
      </c>
      <c r="AJ365" s="36">
        <f t="shared" si="537"/>
        <v>3.2766034833502502</v>
      </c>
      <c r="AK365" s="36">
        <f t="shared" si="537"/>
        <v>3.326603990448989</v>
      </c>
      <c r="AL365" s="36">
        <f t="shared" si="537"/>
        <v>1.7022281771982226</v>
      </c>
      <c r="AM365" s="37" t="e">
        <f t="shared" si="537"/>
        <v>#VALUE!</v>
      </c>
      <c r="AN365" s="38">
        <f t="shared" si="537"/>
        <v>3.3557330229327009</v>
      </c>
      <c r="AO365" s="39">
        <f t="shared" si="537"/>
        <v>1.0833608968124051</v>
      </c>
      <c r="AP365" s="39">
        <f t="shared" si="537"/>
        <v>1.0833608968124051</v>
      </c>
      <c r="AQ365" s="40">
        <f t="shared" si="537"/>
        <v>6.9347019161568468</v>
      </c>
      <c r="AR365" s="40">
        <f t="shared" si="537"/>
        <v>11.884784298740774</v>
      </c>
      <c r="AS365" s="40">
        <f t="shared" si="537"/>
        <v>23.647172275360372</v>
      </c>
      <c r="AT365" s="41">
        <f t="shared" si="537"/>
        <v>7.4999999999999997E-2</v>
      </c>
      <c r="AU365" s="41">
        <f t="shared" si="537"/>
        <v>7.4999999999999997E-2</v>
      </c>
      <c r="AV365" s="42" t="e">
        <f t="shared" si="537"/>
        <v>#VALUE!</v>
      </c>
      <c r="AW365" s="42" t="e">
        <f t="shared" si="537"/>
        <v>#VALUE!</v>
      </c>
      <c r="AX365" s="43" t="e">
        <f t="shared" si="537"/>
        <v>#VALUE!</v>
      </c>
      <c r="AY365" s="43" t="e">
        <f t="shared" si="537"/>
        <v>#VALUE!</v>
      </c>
    </row>
    <row r="366" spans="6:51" x14ac:dyDescent="0.3">
      <c r="F366" s="3">
        <v>52</v>
      </c>
      <c r="G366" s="36">
        <f t="shared" ref="G366:X366" si="538">G$160+G294</f>
        <v>2.1354056730856836</v>
      </c>
      <c r="H366" s="36">
        <f t="shared" si="538"/>
        <v>3.5645603411311875</v>
      </c>
      <c r="I366" s="36">
        <f t="shared" si="538"/>
        <v>3.2766046792767778</v>
      </c>
      <c r="J366" s="36">
        <f t="shared" si="538"/>
        <v>3.326604663887712</v>
      </c>
      <c r="K366" s="36">
        <f t="shared" si="538"/>
        <v>2.2764806075611208</v>
      </c>
      <c r="L366" s="37" t="e">
        <f t="shared" si="538"/>
        <v>#VALUE!</v>
      </c>
      <c r="M366" s="38">
        <f t="shared" si="538"/>
        <v>3.3656492387760704</v>
      </c>
      <c r="N366" s="39">
        <f t="shared" si="538"/>
        <v>1.0833608968124051</v>
      </c>
      <c r="O366" s="39">
        <f t="shared" si="538"/>
        <v>1.0833608968124051</v>
      </c>
      <c r="P366" s="40">
        <f t="shared" si="538"/>
        <v>6.9347019161568468</v>
      </c>
      <c r="Q366" s="40">
        <f t="shared" si="538"/>
        <v>11.884784298740774</v>
      </c>
      <c r="R366" s="40">
        <f t="shared" si="538"/>
        <v>23.647172275360372</v>
      </c>
      <c r="S366" s="41">
        <f t="shared" si="538"/>
        <v>7.4999999999999997E-2</v>
      </c>
      <c r="T366" s="41">
        <f t="shared" si="538"/>
        <v>7.4999999999999997E-2</v>
      </c>
      <c r="U366" s="42" t="e">
        <f t="shared" si="538"/>
        <v>#VALUE!</v>
      </c>
      <c r="V366" s="42" t="e">
        <f t="shared" si="538"/>
        <v>#VALUE!</v>
      </c>
      <c r="W366" s="43" t="e">
        <f t="shared" si="538"/>
        <v>#VALUE!</v>
      </c>
      <c r="X366" s="43" t="e">
        <f t="shared" si="538"/>
        <v>#VALUE!</v>
      </c>
      <c r="AD366"/>
      <c r="AG366" s="3">
        <f t="shared" si="436"/>
        <v>41.164235458467118</v>
      </c>
      <c r="AH366" s="36">
        <f t="shared" ref="AH366:AY366" si="539">AH$160+AH294</f>
        <v>2.135405384221511</v>
      </c>
      <c r="AI366" s="36">
        <f t="shared" si="539"/>
        <v>3.5645599655947331</v>
      </c>
      <c r="AJ366" s="36">
        <f t="shared" si="539"/>
        <v>3.2766037308676541</v>
      </c>
      <c r="AK366" s="36">
        <f t="shared" si="539"/>
        <v>3.3266040975465776</v>
      </c>
      <c r="AL366" s="36">
        <f t="shared" si="539"/>
        <v>1.7022281771982226</v>
      </c>
      <c r="AM366" s="37" t="e">
        <f t="shared" si="539"/>
        <v>#VALUE!</v>
      </c>
      <c r="AN366" s="38">
        <f t="shared" si="539"/>
        <v>3.3566789179484862</v>
      </c>
      <c r="AO366" s="39">
        <f t="shared" si="539"/>
        <v>1.0833608968124051</v>
      </c>
      <c r="AP366" s="39">
        <f t="shared" si="539"/>
        <v>1.0833608968124051</v>
      </c>
      <c r="AQ366" s="40">
        <f t="shared" si="539"/>
        <v>6.9347019161568468</v>
      </c>
      <c r="AR366" s="40">
        <f t="shared" si="539"/>
        <v>11.884784298740774</v>
      </c>
      <c r="AS366" s="40">
        <f t="shared" si="539"/>
        <v>23.647172275360372</v>
      </c>
      <c r="AT366" s="41">
        <f t="shared" si="539"/>
        <v>7.4999999999999997E-2</v>
      </c>
      <c r="AU366" s="41">
        <f t="shared" si="539"/>
        <v>7.4999999999999997E-2</v>
      </c>
      <c r="AV366" s="42" t="e">
        <f t="shared" si="539"/>
        <v>#VALUE!</v>
      </c>
      <c r="AW366" s="42" t="e">
        <f t="shared" si="539"/>
        <v>#VALUE!</v>
      </c>
      <c r="AX366" s="43" t="e">
        <f t="shared" si="539"/>
        <v>#VALUE!</v>
      </c>
      <c r="AY366" s="43" t="e">
        <f t="shared" si="539"/>
        <v>#VALUE!</v>
      </c>
    </row>
    <row r="367" spans="6:51" x14ac:dyDescent="0.3">
      <c r="F367" s="3">
        <v>53</v>
      </c>
      <c r="G367" s="36">
        <f t="shared" ref="G367:X367" si="540">G$160+G295</f>
        <v>2.1354056764840958</v>
      </c>
      <c r="H367" s="36">
        <f t="shared" si="540"/>
        <v>3.5645603462628661</v>
      </c>
      <c r="I367" s="36">
        <f t="shared" si="540"/>
        <v>3.2766046855148474</v>
      </c>
      <c r="J367" s="36">
        <f t="shared" si="540"/>
        <v>3.3266046718530746</v>
      </c>
      <c r="K367" s="36">
        <f t="shared" si="540"/>
        <v>2.3056158175231647</v>
      </c>
      <c r="L367" s="37" t="e">
        <f t="shared" si="540"/>
        <v>#VALUE!</v>
      </c>
      <c r="M367" s="38">
        <f t="shared" si="540"/>
        <v>3.3660065663632905</v>
      </c>
      <c r="N367" s="39">
        <f t="shared" si="540"/>
        <v>1.0833608968124051</v>
      </c>
      <c r="O367" s="39">
        <f t="shared" si="540"/>
        <v>1.0833608968124051</v>
      </c>
      <c r="P367" s="40">
        <f t="shared" si="540"/>
        <v>6.9347019161568468</v>
      </c>
      <c r="Q367" s="40">
        <f t="shared" si="540"/>
        <v>11.884784298740774</v>
      </c>
      <c r="R367" s="40">
        <f t="shared" si="540"/>
        <v>23.647172275360372</v>
      </c>
      <c r="S367" s="41">
        <f t="shared" si="540"/>
        <v>7.4999999999999997E-2</v>
      </c>
      <c r="T367" s="41">
        <f t="shared" si="540"/>
        <v>7.4999999999999997E-2</v>
      </c>
      <c r="U367" s="42" t="e">
        <f t="shared" si="540"/>
        <v>#VALUE!</v>
      </c>
      <c r="V367" s="42" t="e">
        <f t="shared" si="540"/>
        <v>#VALUE!</v>
      </c>
      <c r="W367" s="43" t="e">
        <f t="shared" si="540"/>
        <v>#VALUE!</v>
      </c>
      <c r="X367" s="43" t="e">
        <f t="shared" si="540"/>
        <v>#VALUE!</v>
      </c>
      <c r="AD367"/>
      <c r="AG367" s="3">
        <f t="shared" si="436"/>
        <v>41.692355557131165</v>
      </c>
      <c r="AH367" s="36">
        <f t="shared" ref="AH367:AY367" si="541">AH$160+AH295</f>
        <v>2.1354054324539904</v>
      </c>
      <c r="AI367" s="36">
        <f t="shared" si="541"/>
        <v>3.5645600213258506</v>
      </c>
      <c r="AJ367" s="36">
        <f t="shared" si="541"/>
        <v>3.2766039118377597</v>
      </c>
      <c r="AK367" s="36">
        <f t="shared" si="541"/>
        <v>3.3266041809822466</v>
      </c>
      <c r="AL367" s="36">
        <f t="shared" si="541"/>
        <v>1.7022281771982226</v>
      </c>
      <c r="AM367" s="37" t="e">
        <f t="shared" si="541"/>
        <v>#VALUE!</v>
      </c>
      <c r="AN367" s="38">
        <f t="shared" si="541"/>
        <v>3.3574849139493907</v>
      </c>
      <c r="AO367" s="39">
        <f t="shared" si="541"/>
        <v>1.0833608968124051</v>
      </c>
      <c r="AP367" s="39">
        <f t="shared" si="541"/>
        <v>1.0833608968124051</v>
      </c>
      <c r="AQ367" s="40">
        <f t="shared" si="541"/>
        <v>6.9347019161568468</v>
      </c>
      <c r="AR367" s="40">
        <f t="shared" si="541"/>
        <v>11.884784298740774</v>
      </c>
      <c r="AS367" s="40">
        <f t="shared" si="541"/>
        <v>23.647172275360372</v>
      </c>
      <c r="AT367" s="41">
        <f t="shared" si="541"/>
        <v>7.4999999999999997E-2</v>
      </c>
      <c r="AU367" s="41">
        <f t="shared" si="541"/>
        <v>7.4999999999999997E-2</v>
      </c>
      <c r="AV367" s="42" t="e">
        <f t="shared" si="541"/>
        <v>#VALUE!</v>
      </c>
      <c r="AW367" s="42" t="e">
        <f t="shared" si="541"/>
        <v>#VALUE!</v>
      </c>
      <c r="AX367" s="43" t="e">
        <f t="shared" si="541"/>
        <v>#VALUE!</v>
      </c>
      <c r="AY367" s="43" t="e">
        <f t="shared" si="541"/>
        <v>#VALUE!</v>
      </c>
    </row>
    <row r="368" spans="6:51" x14ac:dyDescent="0.3">
      <c r="F368" s="3">
        <v>54</v>
      </c>
      <c r="G368" s="36">
        <f t="shared" ref="G368:X368" si="542">G$160+G296</f>
        <v>2.1354056791836458</v>
      </c>
      <c r="H368" s="36">
        <f t="shared" si="542"/>
        <v>3.5645603502964054</v>
      </c>
      <c r="I368" s="36">
        <f t="shared" si="542"/>
        <v>3.2766046901143993</v>
      </c>
      <c r="J368" s="36">
        <f t="shared" si="542"/>
        <v>3.3266046781411402</v>
      </c>
      <c r="K368" s="36">
        <f t="shared" si="542"/>
        <v>2.3317013237829713</v>
      </c>
      <c r="L368" s="37" t="e">
        <f t="shared" si="542"/>
        <v>#VALUE!</v>
      </c>
      <c r="M368" s="38">
        <f t="shared" si="542"/>
        <v>3.3663236272436272</v>
      </c>
      <c r="N368" s="39">
        <f t="shared" si="542"/>
        <v>1.0833608968124051</v>
      </c>
      <c r="O368" s="39">
        <f t="shared" si="542"/>
        <v>1.0833608968124051</v>
      </c>
      <c r="P368" s="40">
        <f t="shared" si="542"/>
        <v>6.9347019161568468</v>
      </c>
      <c r="Q368" s="40">
        <f t="shared" si="542"/>
        <v>11.884784298740774</v>
      </c>
      <c r="R368" s="40">
        <f t="shared" si="542"/>
        <v>23.647172275360372</v>
      </c>
      <c r="S368" s="41">
        <f t="shared" si="542"/>
        <v>7.4999999999999997E-2</v>
      </c>
      <c r="T368" s="41">
        <f t="shared" si="542"/>
        <v>7.4999999999999997E-2</v>
      </c>
      <c r="U368" s="42" t="e">
        <f t="shared" si="542"/>
        <v>#VALUE!</v>
      </c>
      <c r="V368" s="42" t="e">
        <f t="shared" si="542"/>
        <v>#VALUE!</v>
      </c>
      <c r="W368" s="43" t="e">
        <f t="shared" si="542"/>
        <v>#VALUE!</v>
      </c>
      <c r="X368" s="43" t="e">
        <f t="shared" si="542"/>
        <v>#VALUE!</v>
      </c>
      <c r="AD368"/>
      <c r="AG368" s="3">
        <f t="shared" si="436"/>
        <v>42.178995113033345</v>
      </c>
      <c r="AH368" s="36">
        <f t="shared" ref="AH368:AY368" si="543">AH$160+AH296</f>
        <v>2.1354054693687274</v>
      </c>
      <c r="AI368" s="36">
        <f t="shared" si="543"/>
        <v>3.5645600653483749</v>
      </c>
      <c r="AJ368" s="36">
        <f t="shared" si="543"/>
        <v>3.2766040469415065</v>
      </c>
      <c r="AK368" s="36">
        <f t="shared" si="543"/>
        <v>3.3266042469577659</v>
      </c>
      <c r="AL368" s="36">
        <f t="shared" si="543"/>
        <v>1.7022281771982226</v>
      </c>
      <c r="AM368" s="37" t="e">
        <f t="shared" si="543"/>
        <v>#VALUE!</v>
      </c>
      <c r="AN368" s="38">
        <f t="shared" si="543"/>
        <v>3.3581762661835213</v>
      </c>
      <c r="AO368" s="39">
        <f t="shared" si="543"/>
        <v>1.0833608968124051</v>
      </c>
      <c r="AP368" s="39">
        <f t="shared" si="543"/>
        <v>1.0833608968124051</v>
      </c>
      <c r="AQ368" s="40">
        <f t="shared" si="543"/>
        <v>6.9347019161568468</v>
      </c>
      <c r="AR368" s="40">
        <f t="shared" si="543"/>
        <v>11.884784298740774</v>
      </c>
      <c r="AS368" s="40">
        <f t="shared" si="543"/>
        <v>23.647172275360372</v>
      </c>
      <c r="AT368" s="41">
        <f t="shared" si="543"/>
        <v>7.4999999999999997E-2</v>
      </c>
      <c r="AU368" s="41">
        <f t="shared" si="543"/>
        <v>7.4999999999999997E-2</v>
      </c>
      <c r="AV368" s="42" t="e">
        <f t="shared" si="543"/>
        <v>#VALUE!</v>
      </c>
      <c r="AW368" s="42" t="e">
        <f t="shared" si="543"/>
        <v>#VALUE!</v>
      </c>
      <c r="AX368" s="43" t="e">
        <f t="shared" si="543"/>
        <v>#VALUE!</v>
      </c>
      <c r="AY368" s="43" t="e">
        <f t="shared" si="543"/>
        <v>#VALUE!</v>
      </c>
    </row>
    <row r="369" spans="6:51" x14ac:dyDescent="0.3">
      <c r="F369" s="3">
        <v>55</v>
      </c>
      <c r="G369" s="36">
        <f t="shared" ref="G369:X369" si="544">G$160+G297</f>
        <v>2.1354056813478568</v>
      </c>
      <c r="H369" s="36">
        <f t="shared" si="544"/>
        <v>3.5645603534828041</v>
      </c>
      <c r="I369" s="36">
        <f t="shared" si="544"/>
        <v>3.2766046935361581</v>
      </c>
      <c r="J369" s="36">
        <f t="shared" si="544"/>
        <v>3.3266046831307854</v>
      </c>
      <c r="K369" s="36">
        <f t="shared" si="544"/>
        <v>2.3551152952689884</v>
      </c>
      <c r="L369" s="37" t="e">
        <f t="shared" si="544"/>
        <v>#VALUE!</v>
      </c>
      <c r="M369" s="38">
        <f t="shared" si="544"/>
        <v>3.3666055006074243</v>
      </c>
      <c r="N369" s="39">
        <f t="shared" si="544"/>
        <v>1.0833608968124051</v>
      </c>
      <c r="O369" s="39">
        <f t="shared" si="544"/>
        <v>1.0833608968124051</v>
      </c>
      <c r="P369" s="40">
        <f t="shared" si="544"/>
        <v>6.9347019161568468</v>
      </c>
      <c r="Q369" s="40">
        <f t="shared" si="544"/>
        <v>11.884784298740774</v>
      </c>
      <c r="R369" s="40">
        <f t="shared" si="544"/>
        <v>23.647172275360372</v>
      </c>
      <c r="S369" s="41">
        <f t="shared" si="544"/>
        <v>7.4999999999999997E-2</v>
      </c>
      <c r="T369" s="41">
        <f t="shared" si="544"/>
        <v>7.4999999999999997E-2</v>
      </c>
      <c r="U369" s="42" t="e">
        <f t="shared" si="544"/>
        <v>#VALUE!</v>
      </c>
      <c r="V369" s="42" t="e">
        <f t="shared" si="544"/>
        <v>#VALUE!</v>
      </c>
      <c r="W369" s="43" t="e">
        <f t="shared" si="544"/>
        <v>#VALUE!</v>
      </c>
      <c r="X369" s="43" t="e">
        <f t="shared" si="544"/>
        <v>#VALUE!</v>
      </c>
      <c r="AD369"/>
      <c r="AG369" s="3">
        <f t="shared" si="436"/>
        <v>42.627412164320987</v>
      </c>
      <c r="AH369" s="36">
        <f t="shared" ref="AH369:AY369" si="545">AH$160+AH297</f>
        <v>2.1354054981302153</v>
      </c>
      <c r="AI369" s="36">
        <f t="shared" si="545"/>
        <v>3.56456010059338</v>
      </c>
      <c r="AJ369" s="36">
        <f t="shared" si="545"/>
        <v>3.2766041497202973</v>
      </c>
      <c r="AK369" s="36">
        <f t="shared" si="545"/>
        <v>3.32660429983288</v>
      </c>
      <c r="AL369" s="36">
        <f t="shared" si="545"/>
        <v>1.7311162673730056</v>
      </c>
      <c r="AM369" s="37" t="e">
        <f t="shared" si="545"/>
        <v>#VALUE!</v>
      </c>
      <c r="AN369" s="38">
        <f t="shared" si="545"/>
        <v>3.358772872032179</v>
      </c>
      <c r="AO369" s="39">
        <f t="shared" si="545"/>
        <v>1.0833608968124051</v>
      </c>
      <c r="AP369" s="39">
        <f t="shared" si="545"/>
        <v>1.0833608968124051</v>
      </c>
      <c r="AQ369" s="40">
        <f t="shared" si="545"/>
        <v>6.9347019161568468</v>
      </c>
      <c r="AR369" s="40">
        <f t="shared" si="545"/>
        <v>11.884784298740774</v>
      </c>
      <c r="AS369" s="40">
        <f t="shared" si="545"/>
        <v>23.647172275360372</v>
      </c>
      <c r="AT369" s="41">
        <f t="shared" si="545"/>
        <v>7.4999999999999997E-2</v>
      </c>
      <c r="AU369" s="41">
        <f t="shared" si="545"/>
        <v>7.4999999999999997E-2</v>
      </c>
      <c r="AV369" s="42" t="e">
        <f t="shared" si="545"/>
        <v>#VALUE!</v>
      </c>
      <c r="AW369" s="42" t="e">
        <f t="shared" si="545"/>
        <v>#VALUE!</v>
      </c>
      <c r="AX369" s="43" t="e">
        <f t="shared" si="545"/>
        <v>#VALUE!</v>
      </c>
      <c r="AY369" s="43" t="e">
        <f t="shared" si="545"/>
        <v>#VALUE!</v>
      </c>
    </row>
    <row r="370" spans="6:51" x14ac:dyDescent="0.3">
      <c r="F370" s="3">
        <v>56</v>
      </c>
      <c r="G370" s="36">
        <f t="shared" ref="G370:X370" si="546">G$160+G298</f>
        <v>2.1354056830981518</v>
      </c>
      <c r="H370" s="36">
        <f t="shared" si="546"/>
        <v>3.564560356012465</v>
      </c>
      <c r="I370" s="36">
        <f t="shared" si="546"/>
        <v>3.276604696104001</v>
      </c>
      <c r="J370" s="36">
        <f t="shared" si="546"/>
        <v>3.3266046871102124</v>
      </c>
      <c r="K370" s="36">
        <f t="shared" si="546"/>
        <v>2.3761814213177601</v>
      </c>
      <c r="L370" s="37" t="e">
        <f t="shared" si="546"/>
        <v>#VALUE!</v>
      </c>
      <c r="M370" s="38">
        <f t="shared" si="546"/>
        <v>3.3668565708513238</v>
      </c>
      <c r="N370" s="39">
        <f t="shared" si="546"/>
        <v>1.0833608968124051</v>
      </c>
      <c r="O370" s="39">
        <f t="shared" si="546"/>
        <v>1.0833608968124051</v>
      </c>
      <c r="P370" s="40">
        <f t="shared" si="546"/>
        <v>6.9347019161568468</v>
      </c>
      <c r="Q370" s="40">
        <f t="shared" si="546"/>
        <v>11.884784298740774</v>
      </c>
      <c r="R370" s="40">
        <f t="shared" si="546"/>
        <v>23.647172275360372</v>
      </c>
      <c r="S370" s="41">
        <f t="shared" si="546"/>
        <v>7.4999999999999997E-2</v>
      </c>
      <c r="T370" s="41">
        <f t="shared" si="546"/>
        <v>7.4999999999999997E-2</v>
      </c>
      <c r="U370" s="42" t="e">
        <f t="shared" si="546"/>
        <v>#VALUE!</v>
      </c>
      <c r="V370" s="42" t="e">
        <f t="shared" si="546"/>
        <v>#VALUE!</v>
      </c>
      <c r="W370" s="43" t="e">
        <f t="shared" si="546"/>
        <v>#VALUE!</v>
      </c>
      <c r="X370" s="43" t="e">
        <f t="shared" si="546"/>
        <v>#VALUE!</v>
      </c>
      <c r="AD370"/>
      <c r="AG370" s="3">
        <f t="shared" si="436"/>
        <v>43.040608850547436</v>
      </c>
      <c r="AH370" s="36">
        <f t="shared" ref="AH370:AY370" si="547">AH$160+AH298</f>
        <v>2.135405520898872</v>
      </c>
      <c r="AI370" s="36">
        <f t="shared" si="547"/>
        <v>3.5645601291571163</v>
      </c>
      <c r="AJ370" s="36">
        <f t="shared" si="547"/>
        <v>3.276604229249203</v>
      </c>
      <c r="AK370" s="36">
        <f t="shared" si="547"/>
        <v>3.3266043427274634</v>
      </c>
      <c r="AL370" s="36">
        <f t="shared" si="547"/>
        <v>1.7722629718549658</v>
      </c>
      <c r="AM370" s="37" t="e">
        <f t="shared" si="547"/>
        <v>#VALUE!</v>
      </c>
      <c r="AN370" s="38">
        <f t="shared" si="547"/>
        <v>3.3592905576997341</v>
      </c>
      <c r="AO370" s="39">
        <f t="shared" si="547"/>
        <v>1.0833608968124051</v>
      </c>
      <c r="AP370" s="39">
        <f t="shared" si="547"/>
        <v>1.0833608968124051</v>
      </c>
      <c r="AQ370" s="40">
        <f t="shared" si="547"/>
        <v>6.9347019161568468</v>
      </c>
      <c r="AR370" s="40">
        <f t="shared" si="547"/>
        <v>11.884784298740774</v>
      </c>
      <c r="AS370" s="40">
        <f t="shared" si="547"/>
        <v>23.647172275360372</v>
      </c>
      <c r="AT370" s="41">
        <f t="shared" si="547"/>
        <v>7.4999999999999997E-2</v>
      </c>
      <c r="AU370" s="41">
        <f t="shared" si="547"/>
        <v>7.4999999999999997E-2</v>
      </c>
      <c r="AV370" s="42" t="e">
        <f t="shared" si="547"/>
        <v>#VALUE!</v>
      </c>
      <c r="AW370" s="42" t="e">
        <f t="shared" si="547"/>
        <v>#VALUE!</v>
      </c>
      <c r="AX370" s="43" t="e">
        <f t="shared" si="547"/>
        <v>#VALUE!</v>
      </c>
      <c r="AY370" s="43" t="e">
        <f t="shared" si="547"/>
        <v>#VALUE!</v>
      </c>
    </row>
    <row r="371" spans="6:51" x14ac:dyDescent="0.3">
      <c r="F371" s="3">
        <v>57</v>
      </c>
      <c r="G371" s="36">
        <f t="shared" ref="G371:X371" si="548">G$160+G299</f>
        <v>2.1354056845255354</v>
      </c>
      <c r="H371" s="36">
        <f t="shared" si="548"/>
        <v>3.5645603580305263</v>
      </c>
      <c r="I371" s="36">
        <f t="shared" si="548"/>
        <v>3.2766046980475076</v>
      </c>
      <c r="J371" s="36">
        <f t="shared" si="548"/>
        <v>3.3266046902997402</v>
      </c>
      <c r="K371" s="36">
        <f t="shared" si="548"/>
        <v>2.3951777474700013</v>
      </c>
      <c r="L371" s="37" t="e">
        <f t="shared" si="548"/>
        <v>#VALUE!</v>
      </c>
      <c r="M371" s="38">
        <f t="shared" si="548"/>
        <v>3.3670806285190942</v>
      </c>
      <c r="N371" s="39">
        <f t="shared" si="548"/>
        <v>1.0833608968124051</v>
      </c>
      <c r="O371" s="39">
        <f t="shared" si="548"/>
        <v>1.0833608968124051</v>
      </c>
      <c r="P371" s="40">
        <f t="shared" si="548"/>
        <v>6.9347019161568468</v>
      </c>
      <c r="Q371" s="40">
        <f t="shared" si="548"/>
        <v>11.884784298740774</v>
      </c>
      <c r="R371" s="40">
        <f t="shared" si="548"/>
        <v>23.647172275360372</v>
      </c>
      <c r="S371" s="41">
        <f t="shared" si="548"/>
        <v>7.4999999999999997E-2</v>
      </c>
      <c r="T371" s="41">
        <f t="shared" si="548"/>
        <v>7.4999999999999997E-2</v>
      </c>
      <c r="U371" s="42" t="e">
        <f t="shared" si="548"/>
        <v>#VALUE!</v>
      </c>
      <c r="V371" s="42" t="e">
        <f t="shared" si="548"/>
        <v>#VALUE!</v>
      </c>
      <c r="W371" s="43" t="e">
        <f t="shared" si="548"/>
        <v>#VALUE!</v>
      </c>
      <c r="X371" s="43" t="e">
        <f t="shared" si="548"/>
        <v>#VALUE!</v>
      </c>
      <c r="AD371"/>
      <c r="AG371" s="3">
        <f t="shared" si="436"/>
        <v>43.421351511912064</v>
      </c>
      <c r="AH371" s="36">
        <f t="shared" ref="AH371:AY371" si="549">AH$160+AH299</f>
        <v>2.1354055391817122</v>
      </c>
      <c r="AI371" s="36">
        <f t="shared" si="549"/>
        <v>3.5645601525634878</v>
      </c>
      <c r="AJ371" s="36">
        <f t="shared" si="549"/>
        <v>3.2766042917412985</v>
      </c>
      <c r="AK371" s="36">
        <f t="shared" si="549"/>
        <v>3.3266043779110466</v>
      </c>
      <c r="AL371" s="36">
        <f t="shared" si="549"/>
        <v>1.8080659974651792</v>
      </c>
      <c r="AM371" s="37" t="e">
        <f t="shared" si="549"/>
        <v>#VALUE!</v>
      </c>
      <c r="AN371" s="38">
        <f t="shared" si="549"/>
        <v>3.3597420242908864</v>
      </c>
      <c r="AO371" s="39">
        <f t="shared" si="549"/>
        <v>1.0833608968124051</v>
      </c>
      <c r="AP371" s="39">
        <f t="shared" si="549"/>
        <v>1.0833608968124051</v>
      </c>
      <c r="AQ371" s="40">
        <f t="shared" si="549"/>
        <v>6.9347019161568468</v>
      </c>
      <c r="AR371" s="40">
        <f t="shared" si="549"/>
        <v>11.884784298740774</v>
      </c>
      <c r="AS371" s="40">
        <f t="shared" si="549"/>
        <v>23.647172275360372</v>
      </c>
      <c r="AT371" s="41">
        <f t="shared" si="549"/>
        <v>7.4999999999999997E-2</v>
      </c>
      <c r="AU371" s="41">
        <f t="shared" si="549"/>
        <v>7.4999999999999997E-2</v>
      </c>
      <c r="AV371" s="42" t="e">
        <f t="shared" si="549"/>
        <v>#VALUE!</v>
      </c>
      <c r="AW371" s="42" t="e">
        <f t="shared" si="549"/>
        <v>#VALUE!</v>
      </c>
      <c r="AX371" s="43" t="e">
        <f t="shared" si="549"/>
        <v>#VALUE!</v>
      </c>
      <c r="AY371" s="43" t="e">
        <f t="shared" si="549"/>
        <v>#VALUE!</v>
      </c>
    </row>
    <row r="372" spans="6:51" x14ac:dyDescent="0.3">
      <c r="F372" s="3">
        <v>58</v>
      </c>
      <c r="G372" s="36">
        <f t="shared" ref="G372:X372" si="550">G$160+G300</f>
        <v>2.135405685698835</v>
      </c>
      <c r="H372" s="36">
        <f t="shared" si="550"/>
        <v>3.5645603596481501</v>
      </c>
      <c r="I372" s="36">
        <f t="shared" si="550"/>
        <v>3.2766046995307554</v>
      </c>
      <c r="J372" s="36">
        <f t="shared" si="550"/>
        <v>3.3266046928686217</v>
      </c>
      <c r="K372" s="36">
        <f t="shared" si="550"/>
        <v>2.4123439404569997</v>
      </c>
      <c r="L372" s="37" t="e">
        <f t="shared" si="550"/>
        <v>#VALUE!</v>
      </c>
      <c r="M372" s="38">
        <f t="shared" si="550"/>
        <v>3.3672809559125847</v>
      </c>
      <c r="N372" s="39">
        <f t="shared" si="550"/>
        <v>1.0833608968124051</v>
      </c>
      <c r="O372" s="39">
        <f t="shared" si="550"/>
        <v>1.0833608968124051</v>
      </c>
      <c r="P372" s="40">
        <f t="shared" si="550"/>
        <v>6.9347019161568468</v>
      </c>
      <c r="Q372" s="40">
        <f t="shared" si="550"/>
        <v>11.884784298740774</v>
      </c>
      <c r="R372" s="40">
        <f t="shared" si="550"/>
        <v>23.647172275360372</v>
      </c>
      <c r="S372" s="41">
        <f t="shared" si="550"/>
        <v>7.4999999999999997E-2</v>
      </c>
      <c r="T372" s="41">
        <f t="shared" si="550"/>
        <v>7.4999999999999997E-2</v>
      </c>
      <c r="U372" s="42" t="e">
        <f t="shared" si="550"/>
        <v>#VALUE!</v>
      </c>
      <c r="V372" s="42" t="e">
        <f t="shared" si="550"/>
        <v>#VALUE!</v>
      </c>
      <c r="W372" s="43" t="e">
        <f t="shared" si="550"/>
        <v>#VALUE!</v>
      </c>
      <c r="X372" s="43" t="e">
        <f t="shared" si="550"/>
        <v>#VALUE!</v>
      </c>
      <c r="AD372"/>
      <c r="AG372" s="3">
        <f t="shared" si="436"/>
        <v>43.772189209830003</v>
      </c>
      <c r="AH372" s="36">
        <f t="shared" ref="AH372:AY372" si="551">AH$160+AH300</f>
        <v>2.1354055540508039</v>
      </c>
      <c r="AI372" s="36">
        <f t="shared" si="551"/>
        <v>3.5645601719371807</v>
      </c>
      <c r="AJ372" s="36">
        <f t="shared" si="551"/>
        <v>3.2766043415345996</v>
      </c>
      <c r="AK372" s="36">
        <f t="shared" si="551"/>
        <v>3.326604407059782</v>
      </c>
      <c r="AL372" s="36">
        <f t="shared" si="551"/>
        <v>1.8393782648355328</v>
      </c>
      <c r="AM372" s="37" t="e">
        <f t="shared" si="551"/>
        <v>#VALUE!</v>
      </c>
      <c r="AN372" s="38">
        <f t="shared" si="551"/>
        <v>3.3601375509086826</v>
      </c>
      <c r="AO372" s="39">
        <f t="shared" si="551"/>
        <v>1.0833608968124051</v>
      </c>
      <c r="AP372" s="39">
        <f t="shared" si="551"/>
        <v>1.0833608968124051</v>
      </c>
      <c r="AQ372" s="40">
        <f t="shared" si="551"/>
        <v>6.9347019161568468</v>
      </c>
      <c r="AR372" s="40">
        <f t="shared" si="551"/>
        <v>11.884784298740774</v>
      </c>
      <c r="AS372" s="40">
        <f t="shared" si="551"/>
        <v>23.647172275360372</v>
      </c>
      <c r="AT372" s="41">
        <f t="shared" si="551"/>
        <v>7.4999999999999997E-2</v>
      </c>
      <c r="AU372" s="41">
        <f t="shared" si="551"/>
        <v>7.4999999999999997E-2</v>
      </c>
      <c r="AV372" s="42" t="e">
        <f t="shared" si="551"/>
        <v>#VALUE!</v>
      </c>
      <c r="AW372" s="42" t="e">
        <f t="shared" si="551"/>
        <v>#VALUE!</v>
      </c>
      <c r="AX372" s="43" t="e">
        <f t="shared" si="551"/>
        <v>#VALUE!</v>
      </c>
      <c r="AY372" s="43" t="e">
        <f t="shared" si="551"/>
        <v>#VALUE!</v>
      </c>
    </row>
    <row r="373" spans="6:51" x14ac:dyDescent="0.3">
      <c r="F373" s="3">
        <v>59</v>
      </c>
      <c r="G373" s="36">
        <f t="shared" ref="G373:X373" si="552">G$160+G301</f>
        <v>2.1354056866705555</v>
      </c>
      <c r="H373" s="36">
        <f t="shared" si="552"/>
        <v>3.5645603609508747</v>
      </c>
      <c r="I373" s="36">
        <f t="shared" si="552"/>
        <v>3.276604700671951</v>
      </c>
      <c r="J373" s="36">
        <f t="shared" si="552"/>
        <v>3.3266046949475081</v>
      </c>
      <c r="K373" s="36">
        <f t="shared" si="552"/>
        <v>2.4278872828539497</v>
      </c>
      <c r="L373" s="37" t="e">
        <f t="shared" si="552"/>
        <v>#VALUE!</v>
      </c>
      <c r="M373" s="38">
        <f t="shared" si="552"/>
        <v>3.3674603997728743</v>
      </c>
      <c r="N373" s="39">
        <f t="shared" si="552"/>
        <v>1.0833608968124051</v>
      </c>
      <c r="O373" s="39">
        <f t="shared" si="552"/>
        <v>1.0833608968124051</v>
      </c>
      <c r="P373" s="40">
        <f t="shared" si="552"/>
        <v>6.9347019161568468</v>
      </c>
      <c r="Q373" s="40">
        <f t="shared" si="552"/>
        <v>11.884784298740774</v>
      </c>
      <c r="R373" s="40">
        <f t="shared" si="552"/>
        <v>23.647172275360372</v>
      </c>
      <c r="S373" s="41">
        <f t="shared" si="552"/>
        <v>7.4999999999999997E-2</v>
      </c>
      <c r="T373" s="41">
        <f t="shared" si="552"/>
        <v>7.4999999999999997E-2</v>
      </c>
      <c r="U373" s="42" t="e">
        <f t="shared" si="552"/>
        <v>#VALUE!</v>
      </c>
      <c r="V373" s="42" t="e">
        <f t="shared" si="552"/>
        <v>#VALUE!</v>
      </c>
      <c r="W373" s="43" t="e">
        <f t="shared" si="552"/>
        <v>#VALUE!</v>
      </c>
      <c r="X373" s="43" t="e">
        <f t="shared" si="552"/>
        <v>#VALUE!</v>
      </c>
      <c r="AD373"/>
      <c r="AG373" s="3">
        <f t="shared" si="436"/>
        <v>44.095470792826781</v>
      </c>
      <c r="AH373" s="36">
        <f t="shared" ref="AH373:AY373" si="553">AH$160+AH301</f>
        <v>2.1354055662826155</v>
      </c>
      <c r="AI373" s="36">
        <f t="shared" si="553"/>
        <v>3.5645601881199358</v>
      </c>
      <c r="AJ373" s="36">
        <f t="shared" si="553"/>
        <v>3.2766043817132493</v>
      </c>
      <c r="AK373" s="36">
        <f t="shared" si="553"/>
        <v>3.3266044314290566</v>
      </c>
      <c r="AL373" s="36">
        <f t="shared" si="553"/>
        <v>1.8668891227243027</v>
      </c>
      <c r="AM373" s="37" t="e">
        <f t="shared" si="553"/>
        <v>#VALUE!</v>
      </c>
      <c r="AN373" s="38">
        <f t="shared" si="553"/>
        <v>3.3604855224869694</v>
      </c>
      <c r="AO373" s="39">
        <f t="shared" si="553"/>
        <v>1.0833608968124051</v>
      </c>
      <c r="AP373" s="39">
        <f t="shared" si="553"/>
        <v>1.0833608968124051</v>
      </c>
      <c r="AQ373" s="40">
        <f t="shared" si="553"/>
        <v>6.9347019161568468</v>
      </c>
      <c r="AR373" s="40">
        <f t="shared" si="553"/>
        <v>11.884784298740774</v>
      </c>
      <c r="AS373" s="40">
        <f t="shared" si="553"/>
        <v>23.647172275360372</v>
      </c>
      <c r="AT373" s="41">
        <f t="shared" si="553"/>
        <v>7.4999999999999997E-2</v>
      </c>
      <c r="AU373" s="41">
        <f t="shared" si="553"/>
        <v>7.4999999999999997E-2</v>
      </c>
      <c r="AV373" s="42" t="e">
        <f t="shared" si="553"/>
        <v>#VALUE!</v>
      </c>
      <c r="AW373" s="42" t="e">
        <f t="shared" si="553"/>
        <v>#VALUE!</v>
      </c>
      <c r="AX373" s="43" t="e">
        <f t="shared" si="553"/>
        <v>#VALUE!</v>
      </c>
      <c r="AY373" s="43" t="e">
        <f t="shared" si="553"/>
        <v>#VALUE!</v>
      </c>
    </row>
    <row r="374" spans="6:51" x14ac:dyDescent="0.3">
      <c r="F374" s="3">
        <v>60</v>
      </c>
      <c r="G374" s="36">
        <f t="shared" ref="G374:X374" si="554">G$160+G302</f>
        <v>2.1354056874810881</v>
      </c>
      <c r="H374" s="36">
        <f t="shared" si="554"/>
        <v>3.5645603620048258</v>
      </c>
      <c r="I374" s="36">
        <f t="shared" si="554"/>
        <v>3.2766047015569306</v>
      </c>
      <c r="J374" s="36">
        <f t="shared" si="554"/>
        <v>3.3266046966377272</v>
      </c>
      <c r="K374" s="36">
        <f t="shared" si="554"/>
        <v>2.441987636834706</v>
      </c>
      <c r="L374" s="37" t="e">
        <f t="shared" si="554"/>
        <v>#VALUE!</v>
      </c>
      <c r="M374" s="38">
        <f t="shared" si="554"/>
        <v>3.3676214330497878</v>
      </c>
      <c r="N374" s="39">
        <f t="shared" si="554"/>
        <v>1.0833608968124051</v>
      </c>
      <c r="O374" s="39">
        <f t="shared" si="554"/>
        <v>1.0833608968124051</v>
      </c>
      <c r="P374" s="40">
        <f t="shared" si="554"/>
        <v>6.9347019161568468</v>
      </c>
      <c r="Q374" s="40">
        <f t="shared" si="554"/>
        <v>11.884784298740774</v>
      </c>
      <c r="R374" s="40">
        <f t="shared" si="554"/>
        <v>23.647172275360372</v>
      </c>
      <c r="S374" s="41">
        <f t="shared" si="554"/>
        <v>7.4999999999999997E-2</v>
      </c>
      <c r="T374" s="41">
        <f t="shared" si="554"/>
        <v>7.4999999999999997E-2</v>
      </c>
      <c r="U374" s="42" t="e">
        <f t="shared" si="554"/>
        <v>#VALUE!</v>
      </c>
      <c r="V374" s="42" t="e">
        <f t="shared" si="554"/>
        <v>#VALUE!</v>
      </c>
      <c r="W374" s="43" t="e">
        <f t="shared" si="554"/>
        <v>#VALUE!</v>
      </c>
      <c r="X374" s="43" t="e">
        <f t="shared" si="554"/>
        <v>#VALUE!</v>
      </c>
      <c r="AD374"/>
      <c r="AG374" s="3">
        <f t="shared" si="436"/>
        <v>44.39336062201312</v>
      </c>
      <c r="AH374" s="36">
        <f t="shared" ref="AH374:AY374" si="555">AH$160+AH302</f>
        <v>2.13540557644885</v>
      </c>
      <c r="AI374" s="36">
        <f t="shared" si="555"/>
        <v>3.5645602017499565</v>
      </c>
      <c r="AJ374" s="36">
        <f t="shared" si="555"/>
        <v>3.2766044145068762</v>
      </c>
      <c r="AK374" s="36">
        <f t="shared" si="555"/>
        <v>3.3266044519714129</v>
      </c>
      <c r="AL374" s="36">
        <f t="shared" si="555"/>
        <v>1.891160653575797</v>
      </c>
      <c r="AM374" s="37" t="e">
        <f t="shared" si="555"/>
        <v>#VALUE!</v>
      </c>
      <c r="AN374" s="38">
        <f t="shared" si="555"/>
        <v>3.3607928298594056</v>
      </c>
      <c r="AO374" s="39">
        <f t="shared" si="555"/>
        <v>1.0833608968124051</v>
      </c>
      <c r="AP374" s="39">
        <f t="shared" si="555"/>
        <v>1.0833608968124051</v>
      </c>
      <c r="AQ374" s="40">
        <f t="shared" si="555"/>
        <v>6.9347019161568468</v>
      </c>
      <c r="AR374" s="40">
        <f t="shared" si="555"/>
        <v>11.884784298740774</v>
      </c>
      <c r="AS374" s="40">
        <f t="shared" si="555"/>
        <v>23.647172275360372</v>
      </c>
      <c r="AT374" s="41">
        <f t="shared" si="555"/>
        <v>7.4999999999999997E-2</v>
      </c>
      <c r="AU374" s="41">
        <f t="shared" si="555"/>
        <v>7.4999999999999997E-2</v>
      </c>
      <c r="AV374" s="42" t="e">
        <f t="shared" si="555"/>
        <v>#VALUE!</v>
      </c>
      <c r="AW374" s="42" t="e">
        <f t="shared" si="555"/>
        <v>#VALUE!</v>
      </c>
      <c r="AX374" s="43" t="e">
        <f t="shared" si="555"/>
        <v>#VALUE!</v>
      </c>
      <c r="AY374" s="43" t="e">
        <f t="shared" si="555"/>
        <v>#VALUE!</v>
      </c>
    </row>
    <row r="375" spans="6:51" x14ac:dyDescent="0.3">
      <c r="F375" s="3">
        <v>61</v>
      </c>
      <c r="G375" s="36">
        <f t="shared" ref="G375:X375" si="556">G$160+G303</f>
        <v>2.1354056881617551</v>
      </c>
      <c r="H375" s="36">
        <f t="shared" si="556"/>
        <v>3.5645603628613558</v>
      </c>
      <c r="I375" s="36">
        <f t="shared" si="556"/>
        <v>3.2766047022485081</v>
      </c>
      <c r="J375" s="36">
        <f t="shared" si="556"/>
        <v>3.326604698018234</v>
      </c>
      <c r="K375" s="36">
        <f t="shared" si="556"/>
        <v>2.4548015684563791</v>
      </c>
      <c r="L375" s="37" t="e">
        <f t="shared" si="556"/>
        <v>#VALUE!</v>
      </c>
      <c r="M375" s="38">
        <f t="shared" si="556"/>
        <v>3.3677662074567594</v>
      </c>
      <c r="N375" s="39">
        <f t="shared" si="556"/>
        <v>1.0833608968124051</v>
      </c>
      <c r="O375" s="39">
        <f t="shared" si="556"/>
        <v>1.0833608968124051</v>
      </c>
      <c r="P375" s="40">
        <f t="shared" si="556"/>
        <v>6.9347019161568468</v>
      </c>
      <c r="Q375" s="40">
        <f t="shared" si="556"/>
        <v>11.884784298740774</v>
      </c>
      <c r="R375" s="40">
        <f t="shared" si="556"/>
        <v>23.647172275360372</v>
      </c>
      <c r="S375" s="41">
        <f t="shared" si="556"/>
        <v>7.4999999999999997E-2</v>
      </c>
      <c r="T375" s="41">
        <f t="shared" si="556"/>
        <v>7.4999999999999997E-2</v>
      </c>
      <c r="U375" s="42" t="e">
        <f t="shared" si="556"/>
        <v>#VALUE!</v>
      </c>
      <c r="V375" s="42" t="e">
        <f t="shared" si="556"/>
        <v>#VALUE!</v>
      </c>
      <c r="W375" s="43" t="e">
        <f t="shared" si="556"/>
        <v>#VALUE!</v>
      </c>
      <c r="X375" s="43" t="e">
        <f t="shared" si="556"/>
        <v>#VALUE!</v>
      </c>
      <c r="AD375"/>
      <c r="AG375" s="3">
        <f t="shared" si="436"/>
        <v>44.667853061421738</v>
      </c>
      <c r="AH375" s="36">
        <f t="shared" ref="AH375:AY375" si="557">AH$160+AH303</f>
        <v>2.1354055849768567</v>
      </c>
      <c r="AI375" s="36">
        <f t="shared" si="557"/>
        <v>3.5645602133169954</v>
      </c>
      <c r="AJ375" s="36">
        <f t="shared" si="557"/>
        <v>3.2766044415524416</v>
      </c>
      <c r="AK375" s="36">
        <f t="shared" si="557"/>
        <v>3.3266044694183807</v>
      </c>
      <c r="AL375" s="36">
        <f t="shared" si="557"/>
        <v>1.9126549395908612</v>
      </c>
      <c r="AM375" s="37" t="e">
        <f t="shared" si="557"/>
        <v>#VALUE!</v>
      </c>
      <c r="AN375" s="38">
        <f t="shared" si="557"/>
        <v>3.361065175753815</v>
      </c>
      <c r="AO375" s="39">
        <f t="shared" si="557"/>
        <v>1.0833608968124051</v>
      </c>
      <c r="AP375" s="39">
        <f t="shared" si="557"/>
        <v>1.0833608968124051</v>
      </c>
      <c r="AQ375" s="40">
        <f t="shared" si="557"/>
        <v>6.9347019161568468</v>
      </c>
      <c r="AR375" s="40">
        <f t="shared" si="557"/>
        <v>11.884784298740774</v>
      </c>
      <c r="AS375" s="40">
        <f t="shared" si="557"/>
        <v>23.647172275360372</v>
      </c>
      <c r="AT375" s="41">
        <f t="shared" si="557"/>
        <v>7.4999999999999997E-2</v>
      </c>
      <c r="AU375" s="41">
        <f t="shared" si="557"/>
        <v>7.4999999999999997E-2</v>
      </c>
      <c r="AV375" s="42" t="e">
        <f t="shared" si="557"/>
        <v>#VALUE!</v>
      </c>
      <c r="AW375" s="42" t="e">
        <f t="shared" si="557"/>
        <v>#VALUE!</v>
      </c>
      <c r="AX375" s="43" t="e">
        <f t="shared" si="557"/>
        <v>#VALUE!</v>
      </c>
      <c r="AY375" s="43" t="e">
        <f t="shared" si="557"/>
        <v>#VALUE!</v>
      </c>
    </row>
    <row r="376" spans="6:51" x14ac:dyDescent="0.3">
      <c r="F376" s="3">
        <v>62</v>
      </c>
      <c r="G376" s="36">
        <f t="shared" ref="G376:X376" si="558">G$160+G304</f>
        <v>2.1354056887370336</v>
      </c>
      <c r="H376" s="36">
        <f t="shared" si="558"/>
        <v>3.5645603635605201</v>
      </c>
      <c r="I376" s="36">
        <f t="shared" si="558"/>
        <v>3.2766047027929952</v>
      </c>
      <c r="J376" s="36">
        <f t="shared" si="558"/>
        <v>3.3266046991508285</v>
      </c>
      <c r="K376" s="36">
        <f t="shared" si="558"/>
        <v>2.4664657860308568</v>
      </c>
      <c r="L376" s="37" t="e">
        <f t="shared" si="558"/>
        <v>#VALUE!</v>
      </c>
      <c r="M376" s="38">
        <f t="shared" si="558"/>
        <v>3.3678965982381288</v>
      </c>
      <c r="N376" s="39">
        <f t="shared" si="558"/>
        <v>1.0833608968124051</v>
      </c>
      <c r="O376" s="39">
        <f t="shared" si="558"/>
        <v>1.0833608968124051</v>
      </c>
      <c r="P376" s="40">
        <f t="shared" si="558"/>
        <v>6.9347019161568468</v>
      </c>
      <c r="Q376" s="40">
        <f t="shared" si="558"/>
        <v>11.884784298740774</v>
      </c>
      <c r="R376" s="40">
        <f t="shared" si="558"/>
        <v>23.647172275360372</v>
      </c>
      <c r="S376" s="41">
        <f t="shared" si="558"/>
        <v>7.4999999999999997E-2</v>
      </c>
      <c r="T376" s="41">
        <f t="shared" si="558"/>
        <v>7.4999999999999997E-2</v>
      </c>
      <c r="U376" s="42" t="e">
        <f t="shared" si="558"/>
        <v>#VALUE!</v>
      </c>
      <c r="V376" s="42" t="e">
        <f t="shared" si="558"/>
        <v>#VALUE!</v>
      </c>
      <c r="W376" s="43" t="e">
        <f t="shared" si="558"/>
        <v>#VALUE!</v>
      </c>
      <c r="X376" s="43" t="e">
        <f t="shared" si="558"/>
        <v>#VALUE!</v>
      </c>
      <c r="AD376"/>
      <c r="AG376" s="3">
        <f t="shared" si="436"/>
        <v>44.920785830218492</v>
      </c>
      <c r="AH376" s="36">
        <f t="shared" ref="AH376:AY376" si="559">AH$160+AH304</f>
        <v>2.1354055921905606</v>
      </c>
      <c r="AI376" s="36">
        <f t="shared" si="559"/>
        <v>3.5645602232011258</v>
      </c>
      <c r="AJ376" s="36">
        <f t="shared" si="559"/>
        <v>3.2766044640691003</v>
      </c>
      <c r="AK376" s="36">
        <f t="shared" si="559"/>
        <v>3.3266044843381049</v>
      </c>
      <c r="AL376" s="36">
        <f t="shared" si="559"/>
        <v>1.931754760299168</v>
      </c>
      <c r="AM376" s="37" t="e">
        <f t="shared" si="559"/>
        <v>#VALUE!</v>
      </c>
      <c r="AN376" s="38">
        <f t="shared" si="559"/>
        <v>3.3613073108541114</v>
      </c>
      <c r="AO376" s="39">
        <f t="shared" si="559"/>
        <v>1.0833608968124051</v>
      </c>
      <c r="AP376" s="39">
        <f t="shared" si="559"/>
        <v>1.0833608968124051</v>
      </c>
      <c r="AQ376" s="40">
        <f t="shared" si="559"/>
        <v>6.9347019161568468</v>
      </c>
      <c r="AR376" s="40">
        <f t="shared" si="559"/>
        <v>11.884784298740774</v>
      </c>
      <c r="AS376" s="40">
        <f t="shared" si="559"/>
        <v>23.647172275360372</v>
      </c>
      <c r="AT376" s="41">
        <f t="shared" si="559"/>
        <v>7.4999999999999997E-2</v>
      </c>
      <c r="AU376" s="41">
        <f t="shared" si="559"/>
        <v>7.4999999999999997E-2</v>
      </c>
      <c r="AV376" s="42" t="e">
        <f t="shared" si="559"/>
        <v>#VALUE!</v>
      </c>
      <c r="AW376" s="42" t="e">
        <f t="shared" si="559"/>
        <v>#VALUE!</v>
      </c>
      <c r="AX376" s="43" t="e">
        <f t="shared" si="559"/>
        <v>#VALUE!</v>
      </c>
      <c r="AY376" s="43" t="e">
        <f t="shared" si="559"/>
        <v>#VALUE!</v>
      </c>
    </row>
    <row r="377" spans="6:51" x14ac:dyDescent="0.3">
      <c r="F377" s="3">
        <v>63</v>
      </c>
      <c r="G377" s="36">
        <f t="shared" ref="G377:X377" si="560">G$160+G305</f>
        <v>2.1354056892261948</v>
      </c>
      <c r="H377" s="36">
        <f t="shared" si="560"/>
        <v>3.5645603641337016</v>
      </c>
      <c r="I377" s="36">
        <f t="shared" si="560"/>
        <v>3.2766047032247951</v>
      </c>
      <c r="J377" s="36">
        <f t="shared" si="560"/>
        <v>3.3266047000841015</v>
      </c>
      <c r="K377" s="36">
        <f t="shared" si="560"/>
        <v>2.4771000161703789</v>
      </c>
      <c r="L377" s="37" t="e">
        <f t="shared" si="560"/>
        <v>#VALUE!</v>
      </c>
      <c r="M377" s="38">
        <f t="shared" si="560"/>
        <v>3.3680142423493464</v>
      </c>
      <c r="N377" s="39">
        <f t="shared" si="560"/>
        <v>1.0833608968124051</v>
      </c>
      <c r="O377" s="39">
        <f t="shared" si="560"/>
        <v>1.0833608968124051</v>
      </c>
      <c r="P377" s="40">
        <f t="shared" si="560"/>
        <v>6.9347019161568468</v>
      </c>
      <c r="Q377" s="40">
        <f t="shared" si="560"/>
        <v>11.884784298740774</v>
      </c>
      <c r="R377" s="40">
        <f t="shared" si="560"/>
        <v>23.647172275360372</v>
      </c>
      <c r="S377" s="41">
        <f t="shared" si="560"/>
        <v>7.4999999999999997E-2</v>
      </c>
      <c r="T377" s="41">
        <f t="shared" si="560"/>
        <v>7.4999999999999997E-2</v>
      </c>
      <c r="U377" s="42" t="e">
        <f t="shared" si="560"/>
        <v>#VALUE!</v>
      </c>
      <c r="V377" s="42" t="e">
        <f t="shared" si="560"/>
        <v>#VALUE!</v>
      </c>
      <c r="W377" s="43" t="e">
        <f t="shared" si="560"/>
        <v>#VALUE!</v>
      </c>
      <c r="X377" s="43" t="e">
        <f t="shared" si="560"/>
        <v>#VALUE!</v>
      </c>
      <c r="AD377"/>
      <c r="AG377" s="3">
        <f t="shared" si="436"/>
        <v>45.153852306180539</v>
      </c>
      <c r="AH377" s="36">
        <f t="shared" ref="AH377:AY377" si="561">AH$160+AH305</f>
        <v>2.1354055983386688</v>
      </c>
      <c r="AI377" s="36">
        <f t="shared" si="561"/>
        <v>3.5645602317004106</v>
      </c>
      <c r="AJ377" s="36">
        <f t="shared" si="561"/>
        <v>3.2766044829769756</v>
      </c>
      <c r="AK377" s="36">
        <f t="shared" si="561"/>
        <v>3.3266044971764797</v>
      </c>
      <c r="AL377" s="36">
        <f t="shared" si="561"/>
        <v>1.9487794621269865</v>
      </c>
      <c r="AM377" s="37" t="e">
        <f t="shared" si="561"/>
        <v>#VALUE!</v>
      </c>
      <c r="AN377" s="38">
        <f t="shared" si="561"/>
        <v>3.3615232174033154</v>
      </c>
      <c r="AO377" s="39">
        <f t="shared" si="561"/>
        <v>1.0833608968124051</v>
      </c>
      <c r="AP377" s="39">
        <f t="shared" si="561"/>
        <v>1.0833608968124051</v>
      </c>
      <c r="AQ377" s="40">
        <f t="shared" si="561"/>
        <v>6.9347019161568468</v>
      </c>
      <c r="AR377" s="40">
        <f t="shared" si="561"/>
        <v>11.884784298740774</v>
      </c>
      <c r="AS377" s="40">
        <f t="shared" si="561"/>
        <v>23.647172275360372</v>
      </c>
      <c r="AT377" s="41">
        <f t="shared" si="561"/>
        <v>7.4999999999999997E-2</v>
      </c>
      <c r="AU377" s="41">
        <f t="shared" si="561"/>
        <v>7.4999999999999997E-2</v>
      </c>
      <c r="AV377" s="42" t="e">
        <f t="shared" si="561"/>
        <v>#VALUE!</v>
      </c>
      <c r="AW377" s="42" t="e">
        <f t="shared" si="561"/>
        <v>#VALUE!</v>
      </c>
      <c r="AX377" s="43" t="e">
        <f t="shared" si="561"/>
        <v>#VALUE!</v>
      </c>
      <c r="AY377" s="43" t="e">
        <f t="shared" si="561"/>
        <v>#VALUE!</v>
      </c>
    </row>
    <row r="378" spans="6:51" x14ac:dyDescent="0.3">
      <c r="F378" s="3">
        <v>64</v>
      </c>
      <c r="G378" s="36">
        <f t="shared" ref="G378:X378" si="562">G$160+G306</f>
        <v>2.1354056896445197</v>
      </c>
      <c r="H378" s="36">
        <f t="shared" si="562"/>
        <v>3.5645603646055943</v>
      </c>
      <c r="I378" s="36">
        <f t="shared" si="562"/>
        <v>3.2766047035696451</v>
      </c>
      <c r="J378" s="36">
        <f t="shared" si="562"/>
        <v>3.326604700856425</v>
      </c>
      <c r="K378" s="36">
        <f t="shared" si="562"/>
        <v>2.4868094173018775</v>
      </c>
      <c r="L378" s="37" t="e">
        <f t="shared" si="562"/>
        <v>#VALUE!</v>
      </c>
      <c r="M378" s="38">
        <f t="shared" si="562"/>
        <v>3.3681205710603344</v>
      </c>
      <c r="N378" s="39">
        <f t="shared" si="562"/>
        <v>1.0833608968124051</v>
      </c>
      <c r="O378" s="39">
        <f t="shared" si="562"/>
        <v>1.0833608968124051</v>
      </c>
      <c r="P378" s="40">
        <f t="shared" si="562"/>
        <v>6.9347019161568468</v>
      </c>
      <c r="Q378" s="40">
        <f t="shared" si="562"/>
        <v>11.884784298740774</v>
      </c>
      <c r="R378" s="40">
        <f t="shared" si="562"/>
        <v>23.647172275360372</v>
      </c>
      <c r="S378" s="41">
        <f t="shared" si="562"/>
        <v>7.4999999999999997E-2</v>
      </c>
      <c r="T378" s="41">
        <f t="shared" si="562"/>
        <v>7.4999999999999997E-2</v>
      </c>
      <c r="U378" s="42" t="e">
        <f t="shared" si="562"/>
        <v>#VALUE!</v>
      </c>
      <c r="V378" s="42" t="e">
        <f t="shared" si="562"/>
        <v>#VALUE!</v>
      </c>
      <c r="W378" s="43" t="e">
        <f t="shared" si="562"/>
        <v>#VALUE!</v>
      </c>
      <c r="X378" s="43" t="e">
        <f t="shared" si="562"/>
        <v>#VALUE!</v>
      </c>
      <c r="AD378"/>
      <c r="AG378" s="3">
        <f t="shared" si="436"/>
        <v>45.368612862812959</v>
      </c>
      <c r="AH378" s="36">
        <f t="shared" ref="AH378:AY378" si="563">AH$160+AH306</f>
        <v>2.1354056036144193</v>
      </c>
      <c r="AI378" s="36">
        <f t="shared" si="563"/>
        <v>3.5645602390508953</v>
      </c>
      <c r="AJ378" s="36">
        <f t="shared" si="563"/>
        <v>3.2766044989791299</v>
      </c>
      <c r="AK378" s="36">
        <f t="shared" si="563"/>
        <v>3.3266045082868936</v>
      </c>
      <c r="AL378" s="36">
        <f t="shared" si="563"/>
        <v>1.9639972408957447</v>
      </c>
      <c r="AM378" s="37" t="e">
        <f t="shared" si="563"/>
        <v>#VALUE!</v>
      </c>
      <c r="AN378" s="38">
        <f t="shared" si="563"/>
        <v>3.3617162531147895</v>
      </c>
      <c r="AO378" s="39">
        <f t="shared" si="563"/>
        <v>1.0833608968124051</v>
      </c>
      <c r="AP378" s="39">
        <f t="shared" si="563"/>
        <v>1.0833608968124051</v>
      </c>
      <c r="AQ378" s="40">
        <f t="shared" si="563"/>
        <v>6.9347019161568468</v>
      </c>
      <c r="AR378" s="40">
        <f t="shared" si="563"/>
        <v>11.884784298740774</v>
      </c>
      <c r="AS378" s="40">
        <f t="shared" si="563"/>
        <v>23.647172275360372</v>
      </c>
      <c r="AT378" s="41">
        <f t="shared" si="563"/>
        <v>7.4999999999999997E-2</v>
      </c>
      <c r="AU378" s="41">
        <f t="shared" si="563"/>
        <v>7.4999999999999997E-2</v>
      </c>
      <c r="AV378" s="42" t="e">
        <f t="shared" si="563"/>
        <v>#VALUE!</v>
      </c>
      <c r="AW378" s="42" t="e">
        <f t="shared" si="563"/>
        <v>#VALUE!</v>
      </c>
      <c r="AX378" s="43" t="e">
        <f t="shared" si="563"/>
        <v>#VALUE!</v>
      </c>
      <c r="AY378" s="43" t="e">
        <f t="shared" si="563"/>
        <v>#VALUE!</v>
      </c>
    </row>
    <row r="379" spans="6:51" x14ac:dyDescent="0.3">
      <c r="F379" s="3">
        <v>65</v>
      </c>
      <c r="G379" s="36">
        <f t="shared" ref="G379:X379" si="564">G$160+G307</f>
        <v>2.1354056900042084</v>
      </c>
      <c r="H379" s="36">
        <f t="shared" si="564"/>
        <v>3.5645603649957094</v>
      </c>
      <c r="I379" s="36">
        <f t="shared" si="564"/>
        <v>3.2766047038469379</v>
      </c>
      <c r="J379" s="36">
        <f t="shared" si="564"/>
        <v>3.3266047014982334</v>
      </c>
      <c r="K379" s="36">
        <f t="shared" si="564"/>
        <v>2.4956866114964074</v>
      </c>
      <c r="L379" s="37" t="e">
        <f t="shared" si="564"/>
        <v>#VALUE!</v>
      </c>
      <c r="M379" s="38">
        <f t="shared" si="564"/>
        <v>3.3682168378326383</v>
      </c>
      <c r="N379" s="39">
        <f t="shared" si="564"/>
        <v>1.0833608968124051</v>
      </c>
      <c r="O379" s="39">
        <f t="shared" si="564"/>
        <v>1.0833608968124051</v>
      </c>
      <c r="P379" s="40">
        <f t="shared" si="564"/>
        <v>6.9347019161568468</v>
      </c>
      <c r="Q379" s="40">
        <f t="shared" si="564"/>
        <v>11.884784298740774</v>
      </c>
      <c r="R379" s="40">
        <f t="shared" si="564"/>
        <v>23.647172275360372</v>
      </c>
      <c r="S379" s="41">
        <f t="shared" si="564"/>
        <v>7.4999999999999997E-2</v>
      </c>
      <c r="T379" s="41">
        <f t="shared" si="564"/>
        <v>7.4999999999999997E-2</v>
      </c>
      <c r="U379" s="42" t="e">
        <f t="shared" si="564"/>
        <v>#VALUE!</v>
      </c>
      <c r="V379" s="42" t="e">
        <f t="shared" si="564"/>
        <v>#VALUE!</v>
      </c>
      <c r="W379" s="43" t="e">
        <f t="shared" si="564"/>
        <v>#VALUE!</v>
      </c>
      <c r="X379" s="43" t="e">
        <f t="shared" si="564"/>
        <v>#VALUE!</v>
      </c>
      <c r="AD379"/>
      <c r="AG379" s="3">
        <f t="shared" ref="AG379:AG384" si="565">AE79</f>
        <v>45.566505316005475</v>
      </c>
      <c r="AH379" s="36">
        <f t="shared" ref="AH379:AY379" si="566">AH$160+AH307</f>
        <v>2.1354056081696182</v>
      </c>
      <c r="AI379" s="36">
        <f t="shared" si="566"/>
        <v>3.5645602454412297</v>
      </c>
      <c r="AJ379" s="36">
        <f t="shared" si="566"/>
        <v>3.2766045126189773</v>
      </c>
      <c r="AK379" s="36">
        <f t="shared" si="566"/>
        <v>3.3266045179519934</v>
      </c>
      <c r="AL379" s="36">
        <f t="shared" si="566"/>
        <v>1.9776347321783934</v>
      </c>
      <c r="AM379" s="37" t="e">
        <f t="shared" si="566"/>
        <v>#VALUE!</v>
      </c>
      <c r="AN379" s="38">
        <f t="shared" si="566"/>
        <v>3.3618892648046619</v>
      </c>
      <c r="AO379" s="39">
        <f t="shared" si="566"/>
        <v>1.0833608968124051</v>
      </c>
      <c r="AP379" s="39">
        <f t="shared" si="566"/>
        <v>1.0833608968124051</v>
      </c>
      <c r="AQ379" s="40">
        <f t="shared" si="566"/>
        <v>6.9347019161568468</v>
      </c>
      <c r="AR379" s="40">
        <f t="shared" si="566"/>
        <v>11.884784298740774</v>
      </c>
      <c r="AS379" s="40">
        <f t="shared" si="566"/>
        <v>23.647172275360372</v>
      </c>
      <c r="AT379" s="41">
        <f t="shared" si="566"/>
        <v>7.4999999999999997E-2</v>
      </c>
      <c r="AU379" s="41">
        <f t="shared" si="566"/>
        <v>7.4999999999999997E-2</v>
      </c>
      <c r="AV379" s="42" t="e">
        <f t="shared" si="566"/>
        <v>#VALUE!</v>
      </c>
      <c r="AW379" s="42" t="e">
        <f t="shared" si="566"/>
        <v>#VALUE!</v>
      </c>
      <c r="AX379" s="43" t="e">
        <f t="shared" si="566"/>
        <v>#VALUE!</v>
      </c>
      <c r="AY379" s="43" t="e">
        <f t="shared" si="566"/>
        <v>#VALUE!</v>
      </c>
    </row>
    <row r="380" spans="6:51" x14ac:dyDescent="0.3">
      <c r="F380" s="3">
        <v>66</v>
      </c>
      <c r="G380" s="36">
        <f t="shared" ref="G380:X380" si="567">G$160+G308</f>
        <v>2.1354056903150656</v>
      </c>
      <c r="H380" s="36">
        <f t="shared" si="567"/>
        <v>3.5645603653195304</v>
      </c>
      <c r="I380" s="36">
        <f t="shared" si="567"/>
        <v>3.2766047040713868</v>
      </c>
      <c r="J380" s="36">
        <f t="shared" si="567"/>
        <v>3.3266047020337646</v>
      </c>
      <c r="K380" s="36">
        <f t="shared" si="567"/>
        <v>2.5038134003216044</v>
      </c>
      <c r="L380" s="37" t="e">
        <f t="shared" si="567"/>
        <v>#VALUE!</v>
      </c>
      <c r="M380" s="38">
        <f t="shared" si="567"/>
        <v>3.368304142187033</v>
      </c>
      <c r="N380" s="39">
        <f t="shared" si="567"/>
        <v>1.0833608968124051</v>
      </c>
      <c r="O380" s="39">
        <f t="shared" si="567"/>
        <v>1.0833608968124051</v>
      </c>
      <c r="P380" s="40">
        <f t="shared" si="567"/>
        <v>6.9347019161568468</v>
      </c>
      <c r="Q380" s="40">
        <f t="shared" si="567"/>
        <v>11.884784298740774</v>
      </c>
      <c r="R380" s="40">
        <f t="shared" si="567"/>
        <v>23.647172275360372</v>
      </c>
      <c r="S380" s="41">
        <f t="shared" si="567"/>
        <v>7.4999999999999997E-2</v>
      </c>
      <c r="T380" s="41">
        <f t="shared" si="567"/>
        <v>7.4999999999999997E-2</v>
      </c>
      <c r="U380" s="42" t="e">
        <f t="shared" si="567"/>
        <v>#VALUE!</v>
      </c>
      <c r="V380" s="42" t="e">
        <f t="shared" si="567"/>
        <v>#VALUE!</v>
      </c>
      <c r="W380" s="43" t="e">
        <f t="shared" si="567"/>
        <v>#VALUE!</v>
      </c>
      <c r="X380" s="43" t="e">
        <f t="shared" si="567"/>
        <v>#VALUE!</v>
      </c>
      <c r="AD380"/>
      <c r="AG380" s="3">
        <f t="shared" si="565"/>
        <v>45.748854550169469</v>
      </c>
      <c r="AH380" s="36">
        <f t="shared" ref="AH380:AY380" si="568">AH$160+AH308</f>
        <v>2.1354056121247491</v>
      </c>
      <c r="AI380" s="36">
        <f t="shared" si="568"/>
        <v>3.5645602510234844</v>
      </c>
      <c r="AJ380" s="36">
        <f t="shared" si="568"/>
        <v>3.2766045243210655</v>
      </c>
      <c r="AK380" s="36">
        <f t="shared" si="568"/>
        <v>3.3266045263997905</v>
      </c>
      <c r="AL380" s="36">
        <f t="shared" si="568"/>
        <v>1.9898845618889474</v>
      </c>
      <c r="AM380" s="37" t="e">
        <f t="shared" si="568"/>
        <v>#VALUE!</v>
      </c>
      <c r="AN380" s="38">
        <f t="shared" si="568"/>
        <v>3.3620446787454066</v>
      </c>
      <c r="AO380" s="39">
        <f t="shared" si="568"/>
        <v>1.0833608968124051</v>
      </c>
      <c r="AP380" s="39">
        <f t="shared" si="568"/>
        <v>1.0833608968124051</v>
      </c>
      <c r="AQ380" s="40">
        <f t="shared" si="568"/>
        <v>6.9347019161568468</v>
      </c>
      <c r="AR380" s="40">
        <f t="shared" si="568"/>
        <v>11.884784298740774</v>
      </c>
      <c r="AS380" s="40">
        <f t="shared" si="568"/>
        <v>23.647172275360372</v>
      </c>
      <c r="AT380" s="41">
        <f t="shared" si="568"/>
        <v>7.4999999999999997E-2</v>
      </c>
      <c r="AU380" s="41">
        <f t="shared" si="568"/>
        <v>7.4999999999999997E-2</v>
      </c>
      <c r="AV380" s="42" t="e">
        <f t="shared" si="568"/>
        <v>#VALUE!</v>
      </c>
      <c r="AW380" s="42" t="e">
        <f t="shared" si="568"/>
        <v>#VALUE!</v>
      </c>
      <c r="AX380" s="43" t="e">
        <f t="shared" si="568"/>
        <v>#VALUE!</v>
      </c>
      <c r="AY380" s="43" t="e">
        <f t="shared" si="568"/>
        <v>#VALUE!</v>
      </c>
    </row>
    <row r="381" spans="6:51" x14ac:dyDescent="0.3">
      <c r="F381" s="3">
        <v>67</v>
      </c>
      <c r="G381" s="36">
        <f t="shared" ref="G381:X381" si="569">G$160+G309</f>
        <v>2.1354056905850207</v>
      </c>
      <c r="H381" s="36">
        <f t="shared" si="569"/>
        <v>3.5645603655893909</v>
      </c>
      <c r="I381" s="36">
        <f t="shared" si="569"/>
        <v>3.2766047042542268</v>
      </c>
      <c r="J381" s="36">
        <f t="shared" si="569"/>
        <v>3.3266047024824053</v>
      </c>
      <c r="K381" s="36">
        <f t="shared" si="569"/>
        <v>2.5112622182919937</v>
      </c>
      <c r="L381" s="37" t="e">
        <f t="shared" si="569"/>
        <v>#VALUE!</v>
      </c>
      <c r="M381" s="38">
        <f t="shared" si="569"/>
        <v>3.3683834501658496</v>
      </c>
      <c r="N381" s="39">
        <f t="shared" si="569"/>
        <v>1.0833608968124051</v>
      </c>
      <c r="O381" s="39">
        <f t="shared" si="569"/>
        <v>1.0833608968124051</v>
      </c>
      <c r="P381" s="40">
        <f t="shared" si="569"/>
        <v>6.9347019161568468</v>
      </c>
      <c r="Q381" s="40">
        <f t="shared" si="569"/>
        <v>11.884784298740774</v>
      </c>
      <c r="R381" s="40">
        <f t="shared" si="569"/>
        <v>23.647172275360372</v>
      </c>
      <c r="S381" s="41">
        <f t="shared" si="569"/>
        <v>7.4999999999999997E-2</v>
      </c>
      <c r="T381" s="41">
        <f t="shared" si="569"/>
        <v>7.4999999999999997E-2</v>
      </c>
      <c r="U381" s="42" t="e">
        <f t="shared" si="569"/>
        <v>#VALUE!</v>
      </c>
      <c r="V381" s="42" t="e">
        <f t="shared" si="569"/>
        <v>#VALUE!</v>
      </c>
      <c r="W381" s="43" t="e">
        <f t="shared" si="569"/>
        <v>#VALUE!</v>
      </c>
      <c r="X381" s="43" t="e">
        <f t="shared" si="569"/>
        <v>#VALUE!</v>
      </c>
      <c r="AD381"/>
      <c r="AG381" s="3">
        <f t="shared" si="565"/>
        <v>45.916881388301817</v>
      </c>
      <c r="AH381" s="36">
        <f t="shared" ref="AH381:AY381" si="570">AH$160+AH309</f>
        <v>2.1354056155763521</v>
      </c>
      <c r="AI381" s="36">
        <f t="shared" si="570"/>
        <v>3.5645602559212333</v>
      </c>
      <c r="AJ381" s="36">
        <f t="shared" si="570"/>
        <v>3.2766045344204118</v>
      </c>
      <c r="AK381" s="36">
        <f t="shared" si="570"/>
        <v>3.3266045338157069</v>
      </c>
      <c r="AL381" s="36">
        <f t="shared" si="570"/>
        <v>2.0009113375133873</v>
      </c>
      <c r="AM381" s="37" t="e">
        <f t="shared" si="570"/>
        <v>#VALUE!</v>
      </c>
      <c r="AN381" s="38">
        <f t="shared" si="570"/>
        <v>3.3621845729890287</v>
      </c>
      <c r="AO381" s="39">
        <f t="shared" si="570"/>
        <v>1.0833608968124051</v>
      </c>
      <c r="AP381" s="39">
        <f t="shared" si="570"/>
        <v>1.0833608968124051</v>
      </c>
      <c r="AQ381" s="40">
        <f t="shared" si="570"/>
        <v>6.9347019161568468</v>
      </c>
      <c r="AR381" s="40">
        <f t="shared" si="570"/>
        <v>11.884784298740774</v>
      </c>
      <c r="AS381" s="40">
        <f t="shared" si="570"/>
        <v>23.647172275360372</v>
      </c>
      <c r="AT381" s="41">
        <f t="shared" si="570"/>
        <v>7.4999999999999997E-2</v>
      </c>
      <c r="AU381" s="41">
        <f t="shared" si="570"/>
        <v>7.4999999999999997E-2</v>
      </c>
      <c r="AV381" s="42" t="e">
        <f t="shared" si="570"/>
        <v>#VALUE!</v>
      </c>
      <c r="AW381" s="42" t="e">
        <f t="shared" si="570"/>
        <v>#VALUE!</v>
      </c>
      <c r="AX381" s="43" t="e">
        <f t="shared" si="570"/>
        <v>#VALUE!</v>
      </c>
      <c r="AY381" s="43" t="e">
        <f t="shared" si="570"/>
        <v>#VALUE!</v>
      </c>
    </row>
    <row r="382" spans="6:51" x14ac:dyDescent="0.3">
      <c r="F382" s="3">
        <v>68</v>
      </c>
      <c r="G382" s="36">
        <f t="shared" ref="G382:X382" si="571">G$160+G310</f>
        <v>2.1354056908205266</v>
      </c>
      <c r="H382" s="36">
        <f t="shared" si="571"/>
        <v>3.5645603658151583</v>
      </c>
      <c r="I382" s="36">
        <f t="shared" si="571"/>
        <v>3.2766047044040967</v>
      </c>
      <c r="J382" s="36">
        <f t="shared" si="571"/>
        <v>3.3266047028597212</v>
      </c>
      <c r="K382" s="36">
        <f t="shared" si="571"/>
        <v>2.5180973677370537</v>
      </c>
      <c r="L382" s="37" t="e">
        <f t="shared" si="571"/>
        <v>#VALUE!</v>
      </c>
      <c r="M382" s="38">
        <f t="shared" si="571"/>
        <v>3.3684556118998974</v>
      </c>
      <c r="N382" s="39">
        <f t="shared" si="571"/>
        <v>1.0833608968124051</v>
      </c>
      <c r="O382" s="39">
        <f t="shared" si="571"/>
        <v>1.0833608968124051</v>
      </c>
      <c r="P382" s="40">
        <f t="shared" si="571"/>
        <v>6.9347019161568468</v>
      </c>
      <c r="Q382" s="40">
        <f t="shared" si="571"/>
        <v>11.884784298740774</v>
      </c>
      <c r="R382" s="40">
        <f t="shared" si="571"/>
        <v>23.647172275360372</v>
      </c>
      <c r="S382" s="41">
        <f t="shared" si="571"/>
        <v>7.4999999999999997E-2</v>
      </c>
      <c r="T382" s="41">
        <f t="shared" si="571"/>
        <v>7.4999999999999997E-2</v>
      </c>
      <c r="U382" s="42" t="e">
        <f t="shared" si="571"/>
        <v>#VALUE!</v>
      </c>
      <c r="V382" s="42" t="e">
        <f t="shared" si="571"/>
        <v>#VALUE!</v>
      </c>
      <c r="W382" s="43" t="e">
        <f t="shared" si="571"/>
        <v>#VALUE!</v>
      </c>
      <c r="X382" s="43" t="e">
        <f t="shared" si="571"/>
        <v>#VALUE!</v>
      </c>
      <c r="AD382"/>
      <c r="AG382" s="3">
        <f t="shared" si="565"/>
        <v>46.071710765360585</v>
      </c>
      <c r="AH382" s="36">
        <f t="shared" ref="AH382:AY382" si="572">AH$160+AH310</f>
        <v>2.1354056186024719</v>
      </c>
      <c r="AI382" s="36">
        <f t="shared" si="572"/>
        <v>3.5645602602356568</v>
      </c>
      <c r="AJ382" s="36">
        <f t="shared" si="572"/>
        <v>3.2766045431838728</v>
      </c>
      <c r="AK382" s="36">
        <f t="shared" si="572"/>
        <v>3.3266045403516711</v>
      </c>
      <c r="AL382" s="36">
        <f t="shared" si="572"/>
        <v>2.0108564371539273</v>
      </c>
      <c r="AM382" s="37" t="e">
        <f t="shared" si="572"/>
        <v>#VALUE!</v>
      </c>
      <c r="AN382" s="38">
        <f t="shared" si="572"/>
        <v>3.3623107356259734</v>
      </c>
      <c r="AO382" s="39">
        <f t="shared" si="572"/>
        <v>1.0833608968124051</v>
      </c>
      <c r="AP382" s="39">
        <f t="shared" si="572"/>
        <v>1.0833608968124051</v>
      </c>
      <c r="AQ382" s="40">
        <f t="shared" si="572"/>
        <v>6.9347019161568468</v>
      </c>
      <c r="AR382" s="40">
        <f t="shared" si="572"/>
        <v>11.884784298740774</v>
      </c>
      <c r="AS382" s="40">
        <f t="shared" si="572"/>
        <v>23.647172275360372</v>
      </c>
      <c r="AT382" s="41">
        <f t="shared" si="572"/>
        <v>7.4999999999999997E-2</v>
      </c>
      <c r="AU382" s="41">
        <f t="shared" si="572"/>
        <v>7.4999999999999997E-2</v>
      </c>
      <c r="AV382" s="42" t="e">
        <f t="shared" si="572"/>
        <v>#VALUE!</v>
      </c>
      <c r="AW382" s="42" t="e">
        <f t="shared" si="572"/>
        <v>#VALUE!</v>
      </c>
      <c r="AX382" s="43" t="e">
        <f t="shared" si="572"/>
        <v>#VALUE!</v>
      </c>
      <c r="AY382" s="43" t="e">
        <f t="shared" si="572"/>
        <v>#VALUE!</v>
      </c>
    </row>
    <row r="383" spans="6:51" x14ac:dyDescent="0.3">
      <c r="F383" s="3">
        <v>69</v>
      </c>
      <c r="G383" s="36">
        <f t="shared" ref="G383:X383" si="573">G$160+G311</f>
        <v>2.1354056910268637</v>
      </c>
      <c r="H383" s="36">
        <f t="shared" si="573"/>
        <v>3.5645603660047556</v>
      </c>
      <c r="I383" s="36">
        <f t="shared" si="573"/>
        <v>3.2766047045276796</v>
      </c>
      <c r="J383" s="36">
        <f t="shared" si="573"/>
        <v>3.3266047031782628</v>
      </c>
      <c r="K383" s="36">
        <f t="shared" si="573"/>
        <v>2.5243760710394194</v>
      </c>
      <c r="L383" s="37" t="e">
        <f t="shared" si="573"/>
        <v>#VALUE!</v>
      </c>
      <c r="M383" s="38">
        <f t="shared" si="573"/>
        <v>3.3685213767105999</v>
      </c>
      <c r="N383" s="39">
        <f t="shared" si="573"/>
        <v>1.0833608968124051</v>
      </c>
      <c r="O383" s="39">
        <f t="shared" si="573"/>
        <v>1.0833608968124051</v>
      </c>
      <c r="P383" s="40">
        <f t="shared" si="573"/>
        <v>6.9347019161568468</v>
      </c>
      <c r="Q383" s="40">
        <f t="shared" si="573"/>
        <v>11.884784298740774</v>
      </c>
      <c r="R383" s="40">
        <f t="shared" si="573"/>
        <v>23.647172275360372</v>
      </c>
      <c r="S383" s="41">
        <f t="shared" si="573"/>
        <v>7.4999999999999997E-2</v>
      </c>
      <c r="T383" s="41">
        <f t="shared" si="573"/>
        <v>7.4999999999999997E-2</v>
      </c>
      <c r="U383" s="42" t="e">
        <f t="shared" si="573"/>
        <v>#VALUE!</v>
      </c>
      <c r="V383" s="42" t="e">
        <f t="shared" si="573"/>
        <v>#VALUE!</v>
      </c>
      <c r="W383" s="43" t="e">
        <f t="shared" si="573"/>
        <v>#VALUE!</v>
      </c>
      <c r="X383" s="43" t="e">
        <f t="shared" si="573"/>
        <v>#VALUE!</v>
      </c>
      <c r="AD383"/>
      <c r="AG383" s="3">
        <f t="shared" si="565"/>
        <v>46.214379259672945</v>
      </c>
      <c r="AH383" s="36">
        <f t="shared" ref="AH383:AY383" si="574">AH$160+AH311</f>
        <v>2.1354056212667265</v>
      </c>
      <c r="AI383" s="36">
        <f t="shared" si="574"/>
        <v>3.5645602640501908</v>
      </c>
      <c r="AJ383" s="36">
        <f t="shared" si="574"/>
        <v>3.276604550825887</v>
      </c>
      <c r="AK383" s="36">
        <f t="shared" si="574"/>
        <v>3.3266045461330584</v>
      </c>
      <c r="AL383" s="36">
        <f t="shared" si="574"/>
        <v>2.0198418643451399</v>
      </c>
      <c r="AM383" s="37" t="e">
        <f t="shared" si="574"/>
        <v>#VALUE!</v>
      </c>
      <c r="AN383" s="38">
        <f t="shared" si="574"/>
        <v>3.3624247119993376</v>
      </c>
      <c r="AO383" s="39">
        <f t="shared" si="574"/>
        <v>1.0833608968124051</v>
      </c>
      <c r="AP383" s="39">
        <f t="shared" si="574"/>
        <v>1.0833608968124051</v>
      </c>
      <c r="AQ383" s="40">
        <f t="shared" si="574"/>
        <v>6.9347019161568468</v>
      </c>
      <c r="AR383" s="40">
        <f t="shared" si="574"/>
        <v>11.884784298740774</v>
      </c>
      <c r="AS383" s="40">
        <f t="shared" si="574"/>
        <v>23.647172275360372</v>
      </c>
      <c r="AT383" s="41">
        <f t="shared" si="574"/>
        <v>7.4999999999999997E-2</v>
      </c>
      <c r="AU383" s="41">
        <f t="shared" si="574"/>
        <v>7.4999999999999997E-2</v>
      </c>
      <c r="AV383" s="42" t="e">
        <f t="shared" si="574"/>
        <v>#VALUE!</v>
      </c>
      <c r="AW383" s="42" t="e">
        <f t="shared" si="574"/>
        <v>#VALUE!</v>
      </c>
      <c r="AX383" s="43" t="e">
        <f t="shared" si="574"/>
        <v>#VALUE!</v>
      </c>
      <c r="AY383" s="43" t="e">
        <f t="shared" si="574"/>
        <v>#VALUE!</v>
      </c>
    </row>
    <row r="384" spans="6:51" x14ac:dyDescent="0.3">
      <c r="F384" s="3">
        <v>70</v>
      </c>
      <c r="G384" s="36">
        <f t="shared" ref="G384:X384" si="575">G$160+G312</f>
        <v>2.1354056912083794</v>
      </c>
      <c r="H384" s="36">
        <f t="shared" si="575"/>
        <v>3.5645603661645699</v>
      </c>
      <c r="I384" s="36">
        <f t="shared" si="575"/>
        <v>3.2766047046301772</v>
      </c>
      <c r="J384" s="36">
        <f t="shared" si="575"/>
        <v>3.3266047034481883</v>
      </c>
      <c r="K384" s="36">
        <f t="shared" si="575"/>
        <v>2.5301493698306503</v>
      </c>
      <c r="L384" s="37" t="e">
        <f t="shared" si="575"/>
        <v>#VALUE!</v>
      </c>
      <c r="M384" s="38">
        <f t="shared" si="575"/>
        <v>3.3685814061113715</v>
      </c>
      <c r="N384" s="39">
        <f t="shared" si="575"/>
        <v>1.0833608968124051</v>
      </c>
      <c r="O384" s="39">
        <f t="shared" si="575"/>
        <v>1.0833608968124051</v>
      </c>
      <c r="P384" s="40">
        <f t="shared" si="575"/>
        <v>6.9347019161568468</v>
      </c>
      <c r="Q384" s="40">
        <f t="shared" si="575"/>
        <v>11.884784298740774</v>
      </c>
      <c r="R384" s="40">
        <f t="shared" si="575"/>
        <v>23.647172275360372</v>
      </c>
      <c r="S384" s="41">
        <f t="shared" si="575"/>
        <v>7.4999999999999997E-2</v>
      </c>
      <c r="T384" s="41">
        <f t="shared" si="575"/>
        <v>7.4999999999999997E-2</v>
      </c>
      <c r="U384" s="42" t="e">
        <f t="shared" si="575"/>
        <v>#VALUE!</v>
      </c>
      <c r="V384" s="42" t="e">
        <f t="shared" si="575"/>
        <v>#VALUE!</v>
      </c>
      <c r="W384" s="43" t="e">
        <f t="shared" si="575"/>
        <v>#VALUE!</v>
      </c>
      <c r="X384" s="43" t="e">
        <f t="shared" si="575"/>
        <v>#VALUE!</v>
      </c>
      <c r="AD384"/>
      <c r="AG384" s="3">
        <f t="shared" si="565"/>
        <v>46.34584203279789</v>
      </c>
      <c r="AH384" s="36">
        <f t="shared" ref="AH384:AY384" si="576">AH$160+AH312</f>
        <v>2.1354056236213776</v>
      </c>
      <c r="AI384" s="36">
        <f t="shared" si="576"/>
        <v>3.5645602674341013</v>
      </c>
      <c r="AJ384" s="36">
        <f t="shared" si="576"/>
        <v>3.2766045575201952</v>
      </c>
      <c r="AK384" s="36">
        <f t="shared" si="576"/>
        <v>3.3266045512640217</v>
      </c>
      <c r="AL384" s="36">
        <f t="shared" si="576"/>
        <v>2.0279733713948667</v>
      </c>
      <c r="AM384" s="37" t="e">
        <f t="shared" si="576"/>
        <v>#VALUE!</v>
      </c>
      <c r="AN384" s="38">
        <f t="shared" si="576"/>
        <v>3.362527843189774</v>
      </c>
      <c r="AO384" s="39">
        <f t="shared" si="576"/>
        <v>1.0833608968124051</v>
      </c>
      <c r="AP384" s="39">
        <f t="shared" si="576"/>
        <v>1.0833608968124051</v>
      </c>
      <c r="AQ384" s="40">
        <f t="shared" si="576"/>
        <v>6.9347019161568468</v>
      </c>
      <c r="AR384" s="40">
        <f t="shared" si="576"/>
        <v>11.884784298740774</v>
      </c>
      <c r="AS384" s="40">
        <f t="shared" si="576"/>
        <v>23.647172275360372</v>
      </c>
      <c r="AT384" s="41">
        <f t="shared" si="576"/>
        <v>7.4999999999999997E-2</v>
      </c>
      <c r="AU384" s="41">
        <f t="shared" si="576"/>
        <v>7.4999999999999997E-2</v>
      </c>
      <c r="AV384" s="42" t="e">
        <f t="shared" si="576"/>
        <v>#VALUE!</v>
      </c>
      <c r="AW384" s="42" t="e">
        <f t="shared" si="576"/>
        <v>#VALUE!</v>
      </c>
      <c r="AX384" s="43" t="e">
        <f t="shared" si="576"/>
        <v>#VALUE!</v>
      </c>
      <c r="AY384" s="43" t="e">
        <f t="shared" si="576"/>
        <v>#VALUE!</v>
      </c>
    </row>
    <row r="385" spans="3:52" x14ac:dyDescent="0.3">
      <c r="AD385"/>
    </row>
    <row r="386" spans="3:52" x14ac:dyDescent="0.3">
      <c r="C386" t="s">
        <v>31</v>
      </c>
      <c r="D386" s="3">
        <v>1</v>
      </c>
      <c r="E386" s="3" t="s">
        <v>86</v>
      </c>
      <c r="F386" s="3">
        <v>0</v>
      </c>
      <c r="G386" s="36">
        <f>300*G314*G86</f>
        <v>0</v>
      </c>
      <c r="H386" s="36">
        <f t="shared" ref="H386:X386" si="577">300*H314*H86</f>
        <v>0</v>
      </c>
      <c r="I386" s="36">
        <f t="shared" si="577"/>
        <v>0</v>
      </c>
      <c r="J386" s="36">
        <f t="shared" si="577"/>
        <v>0</v>
      </c>
      <c r="K386" s="36">
        <f t="shared" si="577"/>
        <v>0</v>
      </c>
      <c r="L386" s="37" t="e">
        <f t="shared" si="577"/>
        <v>#VALUE!</v>
      </c>
      <c r="M386" s="38">
        <f t="shared" si="577"/>
        <v>0</v>
      </c>
      <c r="N386" s="39">
        <f t="shared" si="577"/>
        <v>0</v>
      </c>
      <c r="O386" s="39">
        <f t="shared" si="577"/>
        <v>0</v>
      </c>
      <c r="P386" s="40">
        <f t="shared" si="577"/>
        <v>0</v>
      </c>
      <c r="Q386" s="40">
        <f t="shared" si="577"/>
        <v>0</v>
      </c>
      <c r="R386" s="40">
        <f t="shared" si="577"/>
        <v>0</v>
      </c>
      <c r="S386" s="41" t="e">
        <f t="shared" si="577"/>
        <v>#VALUE!</v>
      </c>
      <c r="T386" s="41" t="e">
        <f t="shared" si="577"/>
        <v>#VALUE!</v>
      </c>
      <c r="U386" s="42" t="e">
        <f t="shared" si="577"/>
        <v>#VALUE!</v>
      </c>
      <c r="V386" s="42" t="e">
        <f t="shared" si="577"/>
        <v>#VALUE!</v>
      </c>
      <c r="W386" s="43" t="e">
        <f t="shared" si="577"/>
        <v>#VALUE!</v>
      </c>
      <c r="X386" s="43" t="e">
        <f t="shared" si="577"/>
        <v>#VALUE!</v>
      </c>
      <c r="Y386" t="e">
        <f>NA()</f>
        <v>#N/A</v>
      </c>
      <c r="AD386" t="s">
        <v>31</v>
      </c>
      <c r="AE386" s="3">
        <v>1</v>
      </c>
      <c r="AF386" s="3" t="s">
        <v>86</v>
      </c>
      <c r="AG386" s="3">
        <f>AE14</f>
        <v>3.9906775875039635</v>
      </c>
      <c r="AH386" s="36">
        <f>300*AH314*AH86</f>
        <v>48.33067145029019</v>
      </c>
      <c r="AI386" s="36">
        <f t="shared" ref="AI386:AY386" si="578">300*AI314*AI86</f>
        <v>3696.6511789686933</v>
      </c>
      <c r="AJ386" s="36">
        <f t="shared" si="578"/>
        <v>308.51914049395941</v>
      </c>
      <c r="AK386" s="36">
        <f t="shared" si="578"/>
        <v>3129.196411965544</v>
      </c>
      <c r="AL386" s="36">
        <f t="shared" si="578"/>
        <v>55.421917800557623</v>
      </c>
      <c r="AM386" s="37" t="e">
        <f t="shared" si="578"/>
        <v>#VALUE!</v>
      </c>
      <c r="AN386" s="38">
        <f t="shared" si="578"/>
        <v>489.08538404141774</v>
      </c>
      <c r="AO386" s="39">
        <f t="shared" si="578"/>
        <v>219.97053254841981</v>
      </c>
      <c r="AP386" s="39">
        <f t="shared" si="578"/>
        <v>43.994106509683967</v>
      </c>
      <c r="AQ386" s="40">
        <f t="shared" si="578"/>
        <v>10744.292385126651</v>
      </c>
      <c r="AR386" s="40">
        <f t="shared" si="578"/>
        <v>6498.1363708386516</v>
      </c>
      <c r="AS386" s="40">
        <f t="shared" si="578"/>
        <v>8764.126181875763</v>
      </c>
      <c r="AT386" s="41" t="e">
        <f t="shared" si="578"/>
        <v>#VALUE!</v>
      </c>
      <c r="AU386" s="41" t="e">
        <f t="shared" si="578"/>
        <v>#VALUE!</v>
      </c>
      <c r="AV386" s="42" t="e">
        <f t="shared" si="578"/>
        <v>#VALUE!</v>
      </c>
      <c r="AW386" s="42" t="e">
        <f t="shared" si="578"/>
        <v>#VALUE!</v>
      </c>
      <c r="AX386" s="43" t="e">
        <f t="shared" si="578"/>
        <v>#VALUE!</v>
      </c>
      <c r="AY386" s="43" t="e">
        <f t="shared" si="578"/>
        <v>#VALUE!</v>
      </c>
      <c r="AZ386" t="e">
        <f>NA()</f>
        <v>#N/A</v>
      </c>
    </row>
    <row r="387" spans="3:52" x14ac:dyDescent="0.3">
      <c r="D387" s="3">
        <v>2</v>
      </c>
      <c r="F387" s="3">
        <v>1</v>
      </c>
      <c r="G387" s="36">
        <f t="shared" ref="G387:X387" si="579">300*G315*G87</f>
        <v>0.14590128013599596</v>
      </c>
      <c r="H387" s="36">
        <f t="shared" si="579"/>
        <v>433.23430296484008</v>
      </c>
      <c r="I387" s="36">
        <f t="shared" si="579"/>
        <v>5.9026592949018397</v>
      </c>
      <c r="J387" s="36">
        <f t="shared" si="579"/>
        <v>347.67787970109629</v>
      </c>
      <c r="K387" s="36">
        <f t="shared" si="579"/>
        <v>0.32757272365517115</v>
      </c>
      <c r="L387" s="37" t="e">
        <f t="shared" si="579"/>
        <v>#VALUE!</v>
      </c>
      <c r="M387" s="38">
        <f t="shared" si="579"/>
        <v>33.604963803518288</v>
      </c>
      <c r="N387" s="39">
        <f t="shared" si="579"/>
        <v>25.3842114277675</v>
      </c>
      <c r="O387" s="39">
        <f t="shared" si="579"/>
        <v>5.0768422855535009</v>
      </c>
      <c r="P387" s="40">
        <f t="shared" si="579"/>
        <v>1881.8348859273276</v>
      </c>
      <c r="Q387" s="40">
        <f t="shared" si="579"/>
        <v>689.42105419885047</v>
      </c>
      <c r="R387" s="40">
        <f t="shared" si="579"/>
        <v>153.35675285767348</v>
      </c>
      <c r="S387" s="41" t="e">
        <f t="shared" si="579"/>
        <v>#VALUE!</v>
      </c>
      <c r="T387" s="41" t="e">
        <f t="shared" si="579"/>
        <v>#VALUE!</v>
      </c>
      <c r="U387" s="42" t="e">
        <f t="shared" si="579"/>
        <v>#VALUE!</v>
      </c>
      <c r="V387" s="42" t="e">
        <f t="shared" si="579"/>
        <v>#VALUE!</v>
      </c>
      <c r="W387" s="43" t="e">
        <f t="shared" si="579"/>
        <v>#VALUE!</v>
      </c>
      <c r="X387" s="43" t="e">
        <f t="shared" si="579"/>
        <v>#VALUE!</v>
      </c>
      <c r="Y387" t="e">
        <f>NA()</f>
        <v>#N/A</v>
      </c>
      <c r="AD387"/>
      <c r="AE387" s="3">
        <v>2</v>
      </c>
      <c r="AG387" s="3">
        <f t="shared" ref="AG387:AG450" si="580">AE15</f>
        <v>4.1969204825524002</v>
      </c>
      <c r="AH387" s="36">
        <f t="shared" ref="AH387:AY387" si="581">300*AH315*AH87</f>
        <v>58.91152808542919</v>
      </c>
      <c r="AI387" s="36">
        <f t="shared" si="581"/>
        <v>4003.5015031157122</v>
      </c>
      <c r="AJ387" s="36">
        <f t="shared" si="581"/>
        <v>354.11934618450084</v>
      </c>
      <c r="AK387" s="36">
        <f t="shared" si="581"/>
        <v>3426.8369148417032</v>
      </c>
      <c r="AL387" s="36">
        <f t="shared" si="581"/>
        <v>65.966714374627955</v>
      </c>
      <c r="AM387" s="37" t="e">
        <f t="shared" si="581"/>
        <v>#VALUE!</v>
      </c>
      <c r="AN387" s="38">
        <f t="shared" si="581"/>
        <v>537.62298638730852</v>
      </c>
      <c r="AO387" s="39">
        <f t="shared" si="581"/>
        <v>237.54339198052014</v>
      </c>
      <c r="AP387" s="39">
        <f t="shared" si="581"/>
        <v>47.508678396104031</v>
      </c>
      <c r="AQ387" s="40">
        <f t="shared" si="581"/>
        <v>11427.021028397605</v>
      </c>
      <c r="AR387" s="40">
        <f t="shared" si="581"/>
        <v>7026.7854907117508</v>
      </c>
      <c r="AS387" s="40">
        <f t="shared" si="581"/>
        <v>10035.242316281017</v>
      </c>
      <c r="AT387" s="41" t="e">
        <f t="shared" si="581"/>
        <v>#VALUE!</v>
      </c>
      <c r="AU387" s="41" t="e">
        <f t="shared" si="581"/>
        <v>#VALUE!</v>
      </c>
      <c r="AV387" s="42" t="e">
        <f t="shared" si="581"/>
        <v>#VALUE!</v>
      </c>
      <c r="AW387" s="42" t="e">
        <f t="shared" si="581"/>
        <v>#VALUE!</v>
      </c>
      <c r="AX387" s="43" t="e">
        <f t="shared" si="581"/>
        <v>#VALUE!</v>
      </c>
      <c r="AY387" s="43" t="e">
        <f t="shared" si="581"/>
        <v>#VALUE!</v>
      </c>
      <c r="AZ387" t="e">
        <f>NA()</f>
        <v>#N/A</v>
      </c>
    </row>
    <row r="388" spans="3:52" x14ac:dyDescent="0.3">
      <c r="D388" s="3">
        <v>3</v>
      </c>
      <c r="F388" s="3">
        <v>2</v>
      </c>
      <c r="G388" s="36">
        <f t="shared" ref="G388:X388" si="582">300*G316*G88</f>
        <v>2.8595981358790588</v>
      </c>
      <c r="H388" s="36">
        <f t="shared" si="582"/>
        <v>1229.8020518950361</v>
      </c>
      <c r="I388" s="36">
        <f t="shared" si="582"/>
        <v>44.2114461522334</v>
      </c>
      <c r="J388" s="36">
        <f t="shared" si="582"/>
        <v>962.16230247460373</v>
      </c>
      <c r="K388" s="36">
        <f t="shared" si="582"/>
        <v>4.570269085907201</v>
      </c>
      <c r="L388" s="37" t="e">
        <f t="shared" si="582"/>
        <v>#VALUE!</v>
      </c>
      <c r="M388" s="38">
        <f t="shared" si="582"/>
        <v>130.41226514262704</v>
      </c>
      <c r="N388" s="39">
        <f t="shared" si="582"/>
        <v>75.543641162458158</v>
      </c>
      <c r="O388" s="39">
        <f t="shared" si="582"/>
        <v>15.108728232491631</v>
      </c>
      <c r="P388" s="40">
        <f t="shared" si="582"/>
        <v>4545.6783712764645</v>
      </c>
      <c r="Q388" s="40">
        <f t="shared" si="582"/>
        <v>2158.9559694981531</v>
      </c>
      <c r="R388" s="40">
        <f t="shared" si="582"/>
        <v>1237.6207682245345</v>
      </c>
      <c r="S388" s="41" t="e">
        <f t="shared" si="582"/>
        <v>#VALUE!</v>
      </c>
      <c r="T388" s="41" t="e">
        <f t="shared" si="582"/>
        <v>#VALUE!</v>
      </c>
      <c r="U388" s="42" t="e">
        <f t="shared" si="582"/>
        <v>#VALUE!</v>
      </c>
      <c r="V388" s="42" t="e">
        <f t="shared" si="582"/>
        <v>#VALUE!</v>
      </c>
      <c r="W388" s="43" t="e">
        <f t="shared" si="582"/>
        <v>#VALUE!</v>
      </c>
      <c r="X388" s="43" t="e">
        <f t="shared" si="582"/>
        <v>#VALUE!</v>
      </c>
      <c r="Y388" t="e">
        <f>NA()</f>
        <v>#N/A</v>
      </c>
      <c r="AD388"/>
      <c r="AE388" s="3">
        <v>3</v>
      </c>
      <c r="AG388" s="3">
        <f t="shared" si="580"/>
        <v>4.4138222521466401</v>
      </c>
      <c r="AH388" s="36">
        <f t="shared" ref="AH388:AY388" si="583">300*AH316*AH88</f>
        <v>71.707246153542854</v>
      </c>
      <c r="AI388" s="36">
        <f t="shared" si="583"/>
        <v>4334.5541590439398</v>
      </c>
      <c r="AJ388" s="36">
        <f t="shared" si="583"/>
        <v>406.18888660985323</v>
      </c>
      <c r="AK388" s="36">
        <f t="shared" si="583"/>
        <v>3750.2585974699973</v>
      </c>
      <c r="AL388" s="36">
        <f t="shared" si="583"/>
        <v>78.412562057911472</v>
      </c>
      <c r="AM388" s="37" t="e">
        <f t="shared" si="583"/>
        <v>#VALUE!</v>
      </c>
      <c r="AN388" s="38">
        <f t="shared" si="583"/>
        <v>590.79363947367824</v>
      </c>
      <c r="AO388" s="39">
        <f t="shared" si="583"/>
        <v>256.47100554251568</v>
      </c>
      <c r="AP388" s="39">
        <f t="shared" si="583"/>
        <v>51.294201108503124</v>
      </c>
      <c r="AQ388" s="40">
        <f t="shared" si="583"/>
        <v>12150.73596479777</v>
      </c>
      <c r="AR388" s="40">
        <f t="shared" si="583"/>
        <v>7595.6122182286172</v>
      </c>
      <c r="AS388" s="40">
        <f t="shared" si="583"/>
        <v>11476.357543885539</v>
      </c>
      <c r="AT388" s="41" t="e">
        <f t="shared" si="583"/>
        <v>#VALUE!</v>
      </c>
      <c r="AU388" s="41" t="e">
        <f t="shared" si="583"/>
        <v>#VALUE!</v>
      </c>
      <c r="AV388" s="42" t="e">
        <f t="shared" si="583"/>
        <v>#VALUE!</v>
      </c>
      <c r="AW388" s="42" t="e">
        <f t="shared" si="583"/>
        <v>#VALUE!</v>
      </c>
      <c r="AX388" s="43" t="e">
        <f t="shared" si="583"/>
        <v>#VALUE!</v>
      </c>
      <c r="AY388" s="43" t="e">
        <f t="shared" si="583"/>
        <v>#VALUE!</v>
      </c>
      <c r="AZ388" t="e">
        <f>NA()</f>
        <v>#N/A</v>
      </c>
    </row>
    <row r="389" spans="3:52" x14ac:dyDescent="0.3">
      <c r="D389" s="3">
        <v>4</v>
      </c>
      <c r="F389" s="3">
        <v>3</v>
      </c>
      <c r="G389" s="36">
        <f t="shared" ref="G389:X389" si="584">300*G317*G89</f>
        <v>15.381970061486639</v>
      </c>
      <c r="H389" s="36">
        <f t="shared" si="584"/>
        <v>2345.862528921311</v>
      </c>
      <c r="I389" s="36">
        <f t="shared" si="584"/>
        <v>139.77177020643524</v>
      </c>
      <c r="J389" s="36">
        <f t="shared" si="584"/>
        <v>1855.2515525425549</v>
      </c>
      <c r="K389" s="36">
        <f t="shared" si="584"/>
        <v>20.208004653967784</v>
      </c>
      <c r="L389" s="37" t="e">
        <f t="shared" si="584"/>
        <v>#VALUE!</v>
      </c>
      <c r="M389" s="38">
        <f t="shared" si="584"/>
        <v>284.72348585882258</v>
      </c>
      <c r="N389" s="39">
        <f t="shared" si="584"/>
        <v>141.89311937657234</v>
      </c>
      <c r="O389" s="39">
        <f t="shared" si="584"/>
        <v>28.378623875314471</v>
      </c>
      <c r="P389" s="40">
        <f t="shared" si="584"/>
        <v>7555.0445328013311</v>
      </c>
      <c r="Q389" s="40">
        <f t="shared" si="584"/>
        <v>4146.9152620831028</v>
      </c>
      <c r="R389" s="40">
        <f t="shared" si="584"/>
        <v>3985.3189494464505</v>
      </c>
      <c r="S389" s="41" t="e">
        <f t="shared" si="584"/>
        <v>#VALUE!</v>
      </c>
      <c r="T389" s="41" t="e">
        <f t="shared" si="584"/>
        <v>#VALUE!</v>
      </c>
      <c r="U389" s="42" t="e">
        <f t="shared" si="584"/>
        <v>#VALUE!</v>
      </c>
      <c r="V389" s="42" t="e">
        <f t="shared" si="584"/>
        <v>#VALUE!</v>
      </c>
      <c r="W389" s="43" t="e">
        <f t="shared" si="584"/>
        <v>#VALUE!</v>
      </c>
      <c r="X389" s="43" t="e">
        <f t="shared" si="584"/>
        <v>#VALUE!</v>
      </c>
      <c r="Y389" t="e">
        <f>NA()</f>
        <v>#N/A</v>
      </c>
      <c r="AD389"/>
      <c r="AE389" s="3">
        <v>4</v>
      </c>
      <c r="AG389" s="3">
        <f t="shared" si="580"/>
        <v>4.641933759416089</v>
      </c>
      <c r="AH389" s="36">
        <f t="shared" ref="AH389:AY389" si="585">300*AH317*AH89</f>
        <v>87.153060162288995</v>
      </c>
      <c r="AI389" s="36">
        <f t="shared" si="585"/>
        <v>4691.3631235634339</v>
      </c>
      <c r="AJ389" s="36">
        <f t="shared" si="585"/>
        <v>465.58969128502628</v>
      </c>
      <c r="AK389" s="36">
        <f t="shared" si="585"/>
        <v>4101.0567627714199</v>
      </c>
      <c r="AL389" s="36">
        <f t="shared" si="585"/>
        <v>93.075892286789454</v>
      </c>
      <c r="AM389" s="37" t="e">
        <f t="shared" si="585"/>
        <v>#VALUE!</v>
      </c>
      <c r="AN389" s="38">
        <f t="shared" si="585"/>
        <v>649.01087250294609</v>
      </c>
      <c r="AO389" s="39">
        <f t="shared" si="585"/>
        <v>276.85114520318939</v>
      </c>
      <c r="AP389" s="39">
        <f t="shared" si="585"/>
        <v>55.370229040637895</v>
      </c>
      <c r="AQ389" s="40">
        <f t="shared" si="585"/>
        <v>12917.61286780736</v>
      </c>
      <c r="AR389" s="40">
        <f t="shared" si="585"/>
        <v>8207.2809040947632</v>
      </c>
      <c r="AS389" s="40">
        <f t="shared" si="585"/>
        <v>13107.292772527235</v>
      </c>
      <c r="AT389" s="41" t="e">
        <f t="shared" si="585"/>
        <v>#VALUE!</v>
      </c>
      <c r="AU389" s="41" t="e">
        <f t="shared" si="585"/>
        <v>#VALUE!</v>
      </c>
      <c r="AV389" s="42" t="e">
        <f t="shared" si="585"/>
        <v>#VALUE!</v>
      </c>
      <c r="AW389" s="42" t="e">
        <f t="shared" si="585"/>
        <v>#VALUE!</v>
      </c>
      <c r="AX389" s="43" t="e">
        <f t="shared" si="585"/>
        <v>#VALUE!</v>
      </c>
      <c r="AY389" s="43" t="e">
        <f t="shared" si="585"/>
        <v>#VALUE!</v>
      </c>
      <c r="AZ389" t="e">
        <f>NA()</f>
        <v>#N/A</v>
      </c>
    </row>
    <row r="390" spans="3:52" x14ac:dyDescent="0.3">
      <c r="D390" s="3">
        <v>5</v>
      </c>
      <c r="F390" s="3">
        <v>4</v>
      </c>
      <c r="G390" s="36">
        <f t="shared" ref="G390:X390" si="586">300*G318*G90</f>
        <v>48.777239122232544</v>
      </c>
      <c r="H390" s="36">
        <f t="shared" si="586"/>
        <v>3710.3474515734047</v>
      </c>
      <c r="I390" s="36">
        <f t="shared" si="586"/>
        <v>310.49920124924461</v>
      </c>
      <c r="J390" s="36">
        <f t="shared" si="586"/>
        <v>3142.432354688598</v>
      </c>
      <c r="K390" s="36">
        <f t="shared" si="586"/>
        <v>55.872322343352131</v>
      </c>
      <c r="L390" s="37" t="e">
        <f t="shared" si="586"/>
        <v>#VALUE!</v>
      </c>
      <c r="M390" s="38">
        <f t="shared" si="586"/>
        <v>491.23624846238283</v>
      </c>
      <c r="N390" s="39">
        <f t="shared" si="586"/>
        <v>220.75567791600244</v>
      </c>
      <c r="O390" s="39">
        <f t="shared" si="586"/>
        <v>44.151135583200485</v>
      </c>
      <c r="P390" s="40">
        <f t="shared" si="586"/>
        <v>10775.031743885333</v>
      </c>
      <c r="Q390" s="40">
        <f t="shared" si="586"/>
        <v>6521.7654721259514</v>
      </c>
      <c r="R390" s="40">
        <f t="shared" si="586"/>
        <v>8819.4989792987417</v>
      </c>
      <c r="S390" s="41" t="e">
        <f t="shared" si="586"/>
        <v>#VALUE!</v>
      </c>
      <c r="T390" s="41" t="e">
        <f t="shared" si="586"/>
        <v>#VALUE!</v>
      </c>
      <c r="U390" s="42" t="e">
        <f t="shared" si="586"/>
        <v>#VALUE!</v>
      </c>
      <c r="V390" s="42" t="e">
        <f t="shared" si="586"/>
        <v>#VALUE!</v>
      </c>
      <c r="W390" s="43" t="e">
        <f t="shared" si="586"/>
        <v>#VALUE!</v>
      </c>
      <c r="X390" s="43" t="e">
        <f t="shared" si="586"/>
        <v>#VALUE!</v>
      </c>
      <c r="Y390" t="e">
        <f>NA()</f>
        <v>#N/A</v>
      </c>
      <c r="AD390"/>
      <c r="AE390" s="3">
        <v>5</v>
      </c>
      <c r="AG390" s="3">
        <f t="shared" si="580"/>
        <v>4.8818343367423189</v>
      </c>
      <c r="AH390" s="36">
        <f t="shared" ref="AH390:AY390" si="587">300*AH318*AH90</f>
        <v>105.76196198261981</v>
      </c>
      <c r="AI390" s="36">
        <f t="shared" si="587"/>
        <v>5075.5213332033345</v>
      </c>
      <c r="AJ390" s="36">
        <f t="shared" si="587"/>
        <v>533.28712099359655</v>
      </c>
      <c r="AK390" s="36">
        <f t="shared" si="587"/>
        <v>4480.8222824027871</v>
      </c>
      <c r="AL390" s="36">
        <f t="shared" si="587"/>
        <v>110.31937879198009</v>
      </c>
      <c r="AM390" s="37" t="e">
        <f t="shared" si="587"/>
        <v>#VALUE!</v>
      </c>
      <c r="AN390" s="38">
        <f t="shared" si="587"/>
        <v>712.72065518270085</v>
      </c>
      <c r="AO390" s="39">
        <f t="shared" si="587"/>
        <v>298.78773102858401</v>
      </c>
      <c r="AP390" s="39">
        <f t="shared" si="587"/>
        <v>59.7575462057168</v>
      </c>
      <c r="AQ390" s="40">
        <f t="shared" si="587"/>
        <v>13729.908659191944</v>
      </c>
      <c r="AR390" s="40">
        <f t="shared" si="587"/>
        <v>8864.5788068855018</v>
      </c>
      <c r="AS390" s="40">
        <f t="shared" si="587"/>
        <v>14949.599558118372</v>
      </c>
      <c r="AT390" s="41" t="e">
        <f t="shared" si="587"/>
        <v>#VALUE!</v>
      </c>
      <c r="AU390" s="41" t="e">
        <f t="shared" si="587"/>
        <v>#VALUE!</v>
      </c>
      <c r="AV390" s="42" t="e">
        <f t="shared" si="587"/>
        <v>#VALUE!</v>
      </c>
      <c r="AW390" s="42" t="e">
        <f t="shared" si="587"/>
        <v>#VALUE!</v>
      </c>
      <c r="AX390" s="43" t="e">
        <f t="shared" si="587"/>
        <v>#VALUE!</v>
      </c>
      <c r="AY390" s="43" t="e">
        <f t="shared" si="587"/>
        <v>#VALUE!</v>
      </c>
      <c r="AZ390" t="e">
        <f>NA()</f>
        <v>#N/A</v>
      </c>
    </row>
    <row r="391" spans="3:52" x14ac:dyDescent="0.3">
      <c r="D391" s="3">
        <v>6</v>
      </c>
      <c r="F391" s="3">
        <v>5</v>
      </c>
      <c r="G391" s="36">
        <f t="shared" ref="G391:X391" si="588">300*G319*G91</f>
        <v>115.87155961067234</v>
      </c>
      <c r="H391" s="36">
        <f t="shared" si="588"/>
        <v>5267.895699230693</v>
      </c>
      <c r="I391" s="36">
        <f t="shared" si="588"/>
        <v>568.62903988691687</v>
      </c>
      <c r="J391" s="36">
        <f t="shared" si="588"/>
        <v>4671.6649901121591</v>
      </c>
      <c r="K391" s="36">
        <f t="shared" si="588"/>
        <v>119.524145255677</v>
      </c>
      <c r="L391" s="37" t="e">
        <f t="shared" si="588"/>
        <v>#VALUE!</v>
      </c>
      <c r="M391" s="38">
        <f t="shared" si="588"/>
        <v>745.0190125987076</v>
      </c>
      <c r="N391" s="39">
        <f t="shared" si="588"/>
        <v>309.7758981642196</v>
      </c>
      <c r="O391" s="39">
        <f t="shared" si="588"/>
        <v>61.955179632843915</v>
      </c>
      <c r="P391" s="40">
        <f t="shared" si="588"/>
        <v>14132.019199713579</v>
      </c>
      <c r="Q391" s="40">
        <f t="shared" si="588"/>
        <v>9193.358848339687</v>
      </c>
      <c r="R391" s="40">
        <f t="shared" si="588"/>
        <v>15904.657979271371</v>
      </c>
      <c r="S391" s="41" t="e">
        <f t="shared" si="588"/>
        <v>#VALUE!</v>
      </c>
      <c r="T391" s="41" t="e">
        <f t="shared" si="588"/>
        <v>#VALUE!</v>
      </c>
      <c r="U391" s="42" t="e">
        <f t="shared" si="588"/>
        <v>#VALUE!</v>
      </c>
      <c r="V391" s="42" t="e">
        <f t="shared" si="588"/>
        <v>#VALUE!</v>
      </c>
      <c r="W391" s="43" t="e">
        <f t="shared" si="588"/>
        <v>#VALUE!</v>
      </c>
      <c r="X391" s="43" t="e">
        <f t="shared" si="588"/>
        <v>#VALUE!</v>
      </c>
      <c r="Y391" t="e">
        <f>NA()</f>
        <v>#N/A</v>
      </c>
      <c r="AD391"/>
      <c r="AE391" s="3">
        <v>6</v>
      </c>
      <c r="AG391" s="3">
        <f t="shared" si="580"/>
        <v>5.1341332570833993</v>
      </c>
      <c r="AH391" s="36">
        <f t="shared" ref="AH391:AY391" si="589">300*AH319*AH91</f>
        <v>128.1365109390151</v>
      </c>
      <c r="AI391" s="36">
        <f t="shared" si="589"/>
        <v>5488.6546207628107</v>
      </c>
      <c r="AJ391" s="36">
        <f t="shared" si="589"/>
        <v>610.36006557170606</v>
      </c>
      <c r="AK391" s="36">
        <f t="shared" si="589"/>
        <v>4891.1288018013438</v>
      </c>
      <c r="AL391" s="36">
        <f t="shared" si="589"/>
        <v>130.55715072493481</v>
      </c>
      <c r="AM391" s="37" t="e">
        <f t="shared" si="589"/>
        <v>#VALUE!</v>
      </c>
      <c r="AN391" s="38">
        <f t="shared" si="589"/>
        <v>782.40323932995022</v>
      </c>
      <c r="AO391" s="39">
        <f t="shared" si="589"/>
        <v>322.39109180411737</v>
      </c>
      <c r="AP391" s="39">
        <f t="shared" si="589"/>
        <v>64.478218360823476</v>
      </c>
      <c r="AQ391" s="40">
        <f t="shared" si="589"/>
        <v>14589.960169255741</v>
      </c>
      <c r="AR391" s="40">
        <f t="shared" si="589"/>
        <v>9570.413932238811</v>
      </c>
      <c r="AS391" s="40">
        <f t="shared" si="589"/>
        <v>17026.594717491495</v>
      </c>
      <c r="AT391" s="41" t="e">
        <f t="shared" si="589"/>
        <v>#VALUE!</v>
      </c>
      <c r="AU391" s="41" t="e">
        <f t="shared" si="589"/>
        <v>#VALUE!</v>
      </c>
      <c r="AV391" s="42" t="e">
        <f t="shared" si="589"/>
        <v>#VALUE!</v>
      </c>
      <c r="AW391" s="42" t="e">
        <f t="shared" si="589"/>
        <v>#VALUE!</v>
      </c>
      <c r="AX391" s="43" t="e">
        <f t="shared" si="589"/>
        <v>#VALUE!</v>
      </c>
      <c r="AY391" s="43" t="e">
        <f t="shared" si="589"/>
        <v>#VALUE!</v>
      </c>
      <c r="AZ391" t="e">
        <f>NA()</f>
        <v>#N/A</v>
      </c>
    </row>
    <row r="392" spans="3:52" x14ac:dyDescent="0.3">
      <c r="D392" s="3">
        <v>7</v>
      </c>
      <c r="F392" s="3">
        <v>6</v>
      </c>
      <c r="G392" s="36">
        <f t="shared" ref="G392:X392" si="590">300*G320*G92</f>
        <v>229.42428588777696</v>
      </c>
      <c r="H392" s="36">
        <f t="shared" si="590"/>
        <v>6967.6743191086753</v>
      </c>
      <c r="I392" s="36">
        <f t="shared" si="590"/>
        <v>921.77471372328318</v>
      </c>
      <c r="J392" s="36">
        <f t="shared" si="590"/>
        <v>6369.8084802910453</v>
      </c>
      <c r="K392" s="36">
        <f t="shared" si="590"/>
        <v>217.51965453062638</v>
      </c>
      <c r="L392" s="37" t="e">
        <f t="shared" si="590"/>
        <v>#VALUE!</v>
      </c>
      <c r="M392" s="38">
        <f t="shared" si="590"/>
        <v>1041.4874160619411</v>
      </c>
      <c r="N392" s="39">
        <f t="shared" si="590"/>
        <v>407.23817838674512</v>
      </c>
      <c r="O392" s="39">
        <f t="shared" si="590"/>
        <v>81.447635677349027</v>
      </c>
      <c r="P392" s="40">
        <f t="shared" si="590"/>
        <v>17578.585970540418</v>
      </c>
      <c r="Q392" s="40">
        <f t="shared" si="590"/>
        <v>12093.780769196614</v>
      </c>
      <c r="R392" s="40">
        <f t="shared" si="590"/>
        <v>25215.162535503572</v>
      </c>
      <c r="S392" s="41" t="e">
        <f t="shared" si="590"/>
        <v>#VALUE!</v>
      </c>
      <c r="T392" s="41" t="e">
        <f t="shared" si="590"/>
        <v>#VALUE!</v>
      </c>
      <c r="U392" s="42" t="e">
        <f t="shared" si="590"/>
        <v>#VALUE!</v>
      </c>
      <c r="V392" s="42" t="e">
        <f t="shared" si="590"/>
        <v>#VALUE!</v>
      </c>
      <c r="W392" s="43" t="e">
        <f t="shared" si="590"/>
        <v>#VALUE!</v>
      </c>
      <c r="X392" s="43" t="e">
        <f t="shared" si="590"/>
        <v>#VALUE!</v>
      </c>
      <c r="Y392" t="e">
        <f>NA()</f>
        <v>#N/A</v>
      </c>
      <c r="AD392"/>
      <c r="AE392" s="3">
        <v>7</v>
      </c>
      <c r="AG392" s="3">
        <f t="shared" si="580"/>
        <v>5.3994712813379797</v>
      </c>
      <c r="AH392" s="36">
        <f t="shared" ref="AH392:AY392" si="591">300*AH320*AH92</f>
        <v>154.98188555911344</v>
      </c>
      <c r="AI392" s="36">
        <f t="shared" si="591"/>
        <v>5932.4157068959903</v>
      </c>
      <c r="AJ392" s="36">
        <f t="shared" si="591"/>
        <v>698.01155022266107</v>
      </c>
      <c r="AK392" s="36">
        <f t="shared" si="591"/>
        <v>5333.520795081231</v>
      </c>
      <c r="AL392" s="36">
        <f t="shared" si="591"/>
        <v>154.26021893949607</v>
      </c>
      <c r="AM392" s="37" t="e">
        <f t="shared" si="591"/>
        <v>#VALUE!</v>
      </c>
      <c r="AN392" s="38">
        <f t="shared" si="591"/>
        <v>858.57498790730608</v>
      </c>
      <c r="AO392" s="39">
        <f t="shared" si="591"/>
        <v>347.77821782321286</v>
      </c>
      <c r="AP392" s="39">
        <f t="shared" si="591"/>
        <v>69.55564356464258</v>
      </c>
      <c r="AQ392" s="40">
        <f t="shared" si="591"/>
        <v>15500.182074905673</v>
      </c>
      <c r="AR392" s="40">
        <f t="shared" si="591"/>
        <v>10327.811405287737</v>
      </c>
      <c r="AS392" s="40">
        <f t="shared" si="591"/>
        <v>19363.368559011673</v>
      </c>
      <c r="AT392" s="41" t="e">
        <f t="shared" si="591"/>
        <v>#VALUE!</v>
      </c>
      <c r="AU392" s="41" t="e">
        <f t="shared" si="591"/>
        <v>#VALUE!</v>
      </c>
      <c r="AV392" s="42" t="e">
        <f t="shared" si="591"/>
        <v>#VALUE!</v>
      </c>
      <c r="AW392" s="42" t="e">
        <f t="shared" si="591"/>
        <v>#VALUE!</v>
      </c>
      <c r="AX392" s="43" t="e">
        <f t="shared" si="591"/>
        <v>#VALUE!</v>
      </c>
      <c r="AY392" s="43" t="e">
        <f t="shared" si="591"/>
        <v>#VALUE!</v>
      </c>
      <c r="AZ392" t="e">
        <f>NA()</f>
        <v>#N/A</v>
      </c>
    </row>
    <row r="393" spans="3:52" x14ac:dyDescent="0.3">
      <c r="D393" s="3">
        <v>8</v>
      </c>
      <c r="F393" s="3">
        <v>7</v>
      </c>
      <c r="G393" s="36">
        <f t="shared" ref="G393:X393" si="592">300*G321*G93</f>
        <v>400.79993983696153</v>
      </c>
      <c r="H393" s="36">
        <f t="shared" si="592"/>
        <v>8767.863988086483</v>
      </c>
      <c r="I393" s="36">
        <f t="shared" si="592"/>
        <v>1373.8219561444248</v>
      </c>
      <c r="J393" s="36">
        <f t="shared" si="592"/>
        <v>8176.1264708465251</v>
      </c>
      <c r="K393" s="36">
        <f t="shared" si="592"/>
        <v>354.2425154791901</v>
      </c>
      <c r="L393" s="37" t="e">
        <f t="shared" si="592"/>
        <v>#VALUE!</v>
      </c>
      <c r="M393" s="38">
        <f t="shared" si="592"/>
        <v>1376.3820673599766</v>
      </c>
      <c r="N393" s="39">
        <f t="shared" si="592"/>
        <v>511.80597789758366</v>
      </c>
      <c r="O393" s="39">
        <f t="shared" si="592"/>
        <v>102.36119557951673</v>
      </c>
      <c r="P393" s="40">
        <f t="shared" si="592"/>
        <v>21081.441199634563</v>
      </c>
      <c r="Q393" s="40">
        <f t="shared" si="592"/>
        <v>15169.421494103357</v>
      </c>
      <c r="R393" s="40">
        <f t="shared" si="592"/>
        <v>36596.121678334253</v>
      </c>
      <c r="S393" s="41" t="e">
        <f t="shared" si="592"/>
        <v>#VALUE!</v>
      </c>
      <c r="T393" s="41" t="e">
        <f t="shared" si="592"/>
        <v>#VALUE!</v>
      </c>
      <c r="U393" s="42" t="e">
        <f t="shared" si="592"/>
        <v>#VALUE!</v>
      </c>
      <c r="V393" s="42" t="e">
        <f t="shared" si="592"/>
        <v>#VALUE!</v>
      </c>
      <c r="W393" s="43" t="e">
        <f t="shared" si="592"/>
        <v>#VALUE!</v>
      </c>
      <c r="X393" s="43" t="e">
        <f t="shared" si="592"/>
        <v>#VALUE!</v>
      </c>
      <c r="Y393" t="e">
        <f>NA()</f>
        <v>#N/A</v>
      </c>
      <c r="AD393"/>
      <c r="AE393" s="3">
        <v>8</v>
      </c>
      <c r="AG393" s="3">
        <f t="shared" si="580"/>
        <v>5.6785222856789632</v>
      </c>
      <c r="AH393" s="36">
        <f t="shared" ref="AH393:AY393" si="593">300*AH321*AH93</f>
        <v>187.12015569929758</v>
      </c>
      <c r="AI393" s="36">
        <f t="shared" si="593"/>
        <v>6408.4786042254218</v>
      </c>
      <c r="AJ393" s="36">
        <f t="shared" si="593"/>
        <v>797.57976656504911</v>
      </c>
      <c r="AK393" s="36">
        <f t="shared" si="593"/>
        <v>5809.5032587989936</v>
      </c>
      <c r="AL393" s="36">
        <f t="shared" si="593"/>
        <v>181.96202099616815</v>
      </c>
      <c r="AM393" s="37" t="e">
        <f t="shared" si="593"/>
        <v>#VALUE!</v>
      </c>
      <c r="AN393" s="38">
        <f t="shared" si="593"/>
        <v>941.79016652352925</v>
      </c>
      <c r="AO393" s="39">
        <f t="shared" si="593"/>
        <v>375.0730021106113</v>
      </c>
      <c r="AP393" s="39">
        <f t="shared" si="593"/>
        <v>75.014600422122257</v>
      </c>
      <c r="AQ393" s="40">
        <f t="shared" si="593"/>
        <v>16463.06402196721</v>
      </c>
      <c r="AR393" s="40">
        <f t="shared" si="593"/>
        <v>11139.908165888211</v>
      </c>
      <c r="AS393" s="40">
        <f t="shared" si="593"/>
        <v>21986.760433529926</v>
      </c>
      <c r="AT393" s="41" t="e">
        <f t="shared" si="593"/>
        <v>#VALUE!</v>
      </c>
      <c r="AU393" s="41" t="e">
        <f t="shared" si="593"/>
        <v>#VALUE!</v>
      </c>
      <c r="AV393" s="42" t="e">
        <f t="shared" si="593"/>
        <v>#VALUE!</v>
      </c>
      <c r="AW393" s="42" t="e">
        <f t="shared" si="593"/>
        <v>#VALUE!</v>
      </c>
      <c r="AX393" s="43" t="e">
        <f t="shared" si="593"/>
        <v>#VALUE!</v>
      </c>
      <c r="AY393" s="43" t="e">
        <f t="shared" si="593"/>
        <v>#VALUE!</v>
      </c>
      <c r="AZ393" t="e">
        <f>NA()</f>
        <v>#N/A</v>
      </c>
    </row>
    <row r="394" spans="3:52" x14ac:dyDescent="0.3">
      <c r="D394" s="3">
        <v>9</v>
      </c>
      <c r="F394" s="3">
        <v>8</v>
      </c>
      <c r="G394" s="36">
        <f t="shared" ref="G394:X394" si="594">300*G322*G94</f>
        <v>668.9378009701619</v>
      </c>
      <c r="H394" s="36">
        <f t="shared" si="594"/>
        <v>10636.720561539678</v>
      </c>
      <c r="I394" s="36">
        <f t="shared" si="594"/>
        <v>1925.6820933202284</v>
      </c>
      <c r="J394" s="36">
        <f t="shared" si="594"/>
        <v>10046.299721206513</v>
      </c>
      <c r="K394" s="36">
        <f t="shared" si="594"/>
        <v>532.08185910072848</v>
      </c>
      <c r="L394" s="37" t="e">
        <f t="shared" si="594"/>
        <v>#VALUE!</v>
      </c>
      <c r="M394" s="38">
        <f t="shared" si="594"/>
        <v>1745.7477023859992</v>
      </c>
      <c r="N394" s="39">
        <f t="shared" si="594"/>
        <v>622.39429045960594</v>
      </c>
      <c r="O394" s="39">
        <f t="shared" si="594"/>
        <v>124.47885809192121</v>
      </c>
      <c r="P394" s="40">
        <f t="shared" si="594"/>
        <v>24615.959761555288</v>
      </c>
      <c r="Q394" s="40">
        <f t="shared" si="594"/>
        <v>18376.812780139328</v>
      </c>
      <c r="R394" s="40">
        <f t="shared" si="594"/>
        <v>49812.174169000042</v>
      </c>
      <c r="S394" s="41" t="e">
        <f t="shared" si="594"/>
        <v>#VALUE!</v>
      </c>
      <c r="T394" s="41" t="e">
        <f t="shared" si="594"/>
        <v>#VALUE!</v>
      </c>
      <c r="U394" s="42" t="e">
        <f t="shared" si="594"/>
        <v>#VALUE!</v>
      </c>
      <c r="V394" s="42" t="e">
        <f t="shared" si="594"/>
        <v>#VALUE!</v>
      </c>
      <c r="W394" s="43" t="e">
        <f t="shared" si="594"/>
        <v>#VALUE!</v>
      </c>
      <c r="X394" s="43" t="e">
        <f t="shared" si="594"/>
        <v>#VALUE!</v>
      </c>
      <c r="Y394" t="e">
        <f>NA()</f>
        <v>#N/A</v>
      </c>
      <c r="AD394"/>
      <c r="AE394" s="3">
        <v>9</v>
      </c>
      <c r="AG394" s="3">
        <f t="shared" si="580"/>
        <v>5.9719949729896937</v>
      </c>
      <c r="AH394" s="36">
        <f t="shared" ref="AH394:AY394" si="595">300*AH322*AH94</f>
        <v>225.50570050350842</v>
      </c>
      <c r="AI394" s="36">
        <f t="shared" si="595"/>
        <v>6918.5338245431603</v>
      </c>
      <c r="AJ394" s="36">
        <f t="shared" si="595"/>
        <v>910.54941287001225</v>
      </c>
      <c r="AK394" s="36">
        <f t="shared" si="595"/>
        <v>6320.5338765933539</v>
      </c>
      <c r="AL394" s="36">
        <f t="shared" si="595"/>
        <v>214.26395833199823</v>
      </c>
      <c r="AM394" s="37" t="e">
        <f t="shared" si="595"/>
        <v>#VALUE!</v>
      </c>
      <c r="AN394" s="38">
        <f t="shared" si="595"/>
        <v>1032.642667823319</v>
      </c>
      <c r="AO394" s="39">
        <f t="shared" si="595"/>
        <v>404.40646579166594</v>
      </c>
      <c r="AP394" s="39">
        <f t="shared" si="595"/>
        <v>80.881293158333193</v>
      </c>
      <c r="AQ394" s="40">
        <f t="shared" si="595"/>
        <v>17481.166831247527</v>
      </c>
      <c r="AR394" s="40">
        <f t="shared" si="595"/>
        <v>12009.945761739718</v>
      </c>
      <c r="AS394" s="40">
        <f t="shared" si="595"/>
        <v>24925.294744615134</v>
      </c>
      <c r="AT394" s="41" t="e">
        <f t="shared" si="595"/>
        <v>#VALUE!</v>
      </c>
      <c r="AU394" s="41" t="e">
        <f t="shared" si="595"/>
        <v>#VALUE!</v>
      </c>
      <c r="AV394" s="42" t="e">
        <f t="shared" si="595"/>
        <v>#VALUE!</v>
      </c>
      <c r="AW394" s="42" t="e">
        <f t="shared" si="595"/>
        <v>#VALUE!</v>
      </c>
      <c r="AX394" s="43" t="e">
        <f t="shared" si="595"/>
        <v>#VALUE!</v>
      </c>
      <c r="AY394" s="43" t="e">
        <f t="shared" si="595"/>
        <v>#VALUE!</v>
      </c>
      <c r="AZ394" t="e">
        <f>NA()</f>
        <v>#N/A</v>
      </c>
    </row>
    <row r="395" spans="3:52" x14ac:dyDescent="0.3">
      <c r="D395" s="3">
        <v>10</v>
      </c>
      <c r="F395" s="3">
        <v>9</v>
      </c>
      <c r="G395" s="36">
        <f t="shared" ref="G395:X395" si="596">300*G323*G95</f>
        <v>1069.8726345852629</v>
      </c>
      <c r="H395" s="36">
        <f t="shared" si="596"/>
        <v>12551.404620216115</v>
      </c>
      <c r="I395" s="36">
        <f t="shared" si="596"/>
        <v>2575.9246095817507</v>
      </c>
      <c r="J395" s="36">
        <f t="shared" si="596"/>
        <v>11950.790936754069</v>
      </c>
      <c r="K395" s="36">
        <f t="shared" si="596"/>
        <v>751.60727953802143</v>
      </c>
      <c r="L395" s="37" t="e">
        <f t="shared" si="596"/>
        <v>#VALUE!</v>
      </c>
      <c r="M395" s="38">
        <f t="shared" si="596"/>
        <v>2145.9136229729179</v>
      </c>
      <c r="N395" s="39">
        <f t="shared" si="596"/>
        <v>738.09774779631084</v>
      </c>
      <c r="O395" s="39">
        <f t="shared" si="596"/>
        <v>147.6195495592622</v>
      </c>
      <c r="P395" s="40">
        <f t="shared" si="596"/>
        <v>28163.289614695361</v>
      </c>
      <c r="Q395" s="40">
        <f t="shared" si="596"/>
        <v>21680.118440426406</v>
      </c>
      <c r="R395" s="40">
        <f t="shared" si="596"/>
        <v>64584.520210674316</v>
      </c>
      <c r="S395" s="41" t="e">
        <f t="shared" si="596"/>
        <v>#VALUE!</v>
      </c>
      <c r="T395" s="41" t="e">
        <f t="shared" si="596"/>
        <v>#VALUE!</v>
      </c>
      <c r="U395" s="42" t="e">
        <f t="shared" si="596"/>
        <v>#VALUE!</v>
      </c>
      <c r="V395" s="42" t="e">
        <f t="shared" si="596"/>
        <v>#VALUE!</v>
      </c>
      <c r="W395" s="43" t="e">
        <f t="shared" si="596"/>
        <v>#VALUE!</v>
      </c>
      <c r="X395" s="43" t="e">
        <f t="shared" si="596"/>
        <v>#VALUE!</v>
      </c>
      <c r="Y395" t="e">
        <f>NA()</f>
        <v>#N/A</v>
      </c>
      <c r="AD395"/>
      <c r="AE395" s="3">
        <v>10</v>
      </c>
      <c r="AG395" s="3">
        <f t="shared" si="580"/>
        <v>6.2806346727491738</v>
      </c>
      <c r="AH395" s="36">
        <f t="shared" ref="AH395:AY395" si="597">300*AH323*AH95</f>
        <v>271.24162944176601</v>
      </c>
      <c r="AI395" s="36">
        <f t="shared" si="597"/>
        <v>7464.2847863039469</v>
      </c>
      <c r="AJ395" s="36">
        <f t="shared" si="597"/>
        <v>1038.5631907635986</v>
      </c>
      <c r="AK395" s="36">
        <f t="shared" si="597"/>
        <v>6868.0184703677915</v>
      </c>
      <c r="AL395" s="36">
        <f t="shared" si="597"/>
        <v>251.840762141613</v>
      </c>
      <c r="AM395" s="37" t="e">
        <f t="shared" si="597"/>
        <v>#VALUE!</v>
      </c>
      <c r="AN395" s="38">
        <f t="shared" si="597"/>
        <v>1131.7676340985345</v>
      </c>
      <c r="AO395" s="39">
        <f t="shared" si="597"/>
        <v>435.91696271153455</v>
      </c>
      <c r="AP395" s="39">
        <f t="shared" si="597"/>
        <v>87.183392542306905</v>
      </c>
      <c r="AQ395" s="40">
        <f t="shared" si="597"/>
        <v>18557.117681003947</v>
      </c>
      <c r="AR395" s="40">
        <f t="shared" si="597"/>
        <v>12941.261001352254</v>
      </c>
      <c r="AS395" s="40">
        <f t="shared" si="597"/>
        <v>28209.070101611916</v>
      </c>
      <c r="AT395" s="41" t="e">
        <f t="shared" si="597"/>
        <v>#VALUE!</v>
      </c>
      <c r="AU395" s="41" t="e">
        <f t="shared" si="597"/>
        <v>#VALUE!</v>
      </c>
      <c r="AV395" s="42" t="e">
        <f t="shared" si="597"/>
        <v>#VALUE!</v>
      </c>
      <c r="AW395" s="42" t="e">
        <f t="shared" si="597"/>
        <v>#VALUE!</v>
      </c>
      <c r="AX395" s="43" t="e">
        <f t="shared" si="597"/>
        <v>#VALUE!</v>
      </c>
      <c r="AY395" s="43" t="e">
        <f t="shared" si="597"/>
        <v>#VALUE!</v>
      </c>
      <c r="AZ395" t="e">
        <f>NA()</f>
        <v>#N/A</v>
      </c>
    </row>
    <row r="396" spans="3:52" x14ac:dyDescent="0.3">
      <c r="D396" s="3">
        <v>11</v>
      </c>
      <c r="F396" s="3">
        <v>10</v>
      </c>
      <c r="G396" s="36">
        <f t="shared" ref="G396:X396" si="598">300*G324*G96</f>
        <v>1615.7272393885542</v>
      </c>
      <c r="H396" s="36">
        <f t="shared" si="598"/>
        <v>14495.953153330685</v>
      </c>
      <c r="I396" s="36">
        <f t="shared" si="598"/>
        <v>3321.3064205443825</v>
      </c>
      <c r="J396" s="36">
        <f t="shared" si="598"/>
        <v>13871.181797133253</v>
      </c>
      <c r="K396" s="36">
        <f t="shared" si="598"/>
        <v>1011.8427079543445</v>
      </c>
      <c r="L396" s="37" t="e">
        <f t="shared" si="598"/>
        <v>#VALUE!</v>
      </c>
      <c r="M396" s="38">
        <f t="shared" si="598"/>
        <v>2573.4753400178465</v>
      </c>
      <c r="N396" s="39">
        <f t="shared" si="598"/>
        <v>858.14605158026893</v>
      </c>
      <c r="O396" s="39">
        <f t="shared" si="598"/>
        <v>171.62921031605379</v>
      </c>
      <c r="P396" s="40">
        <f t="shared" si="598"/>
        <v>31708.65352881694</v>
      </c>
      <c r="Q396" s="40">
        <f t="shared" si="598"/>
        <v>25049.477688322622</v>
      </c>
      <c r="R396" s="40">
        <f t="shared" si="598"/>
        <v>80617.89781264757</v>
      </c>
      <c r="S396" s="41" t="e">
        <f t="shared" si="598"/>
        <v>#VALUE!</v>
      </c>
      <c r="T396" s="41" t="e">
        <f t="shared" si="598"/>
        <v>#VALUE!</v>
      </c>
      <c r="U396" s="42" t="e">
        <f t="shared" si="598"/>
        <v>#VALUE!</v>
      </c>
      <c r="V396" s="42" t="e">
        <f t="shared" si="598"/>
        <v>#VALUE!</v>
      </c>
      <c r="W396" s="43" t="e">
        <f t="shared" si="598"/>
        <v>#VALUE!</v>
      </c>
      <c r="X396" s="43" t="e">
        <f t="shared" si="598"/>
        <v>#VALUE!</v>
      </c>
      <c r="Y396" t="e">
        <f>NA()</f>
        <v>#N/A</v>
      </c>
      <c r="AD396"/>
      <c r="AE396" s="3">
        <v>11</v>
      </c>
      <c r="AG396" s="3">
        <f t="shared" si="580"/>
        <v>6.6052252339374462</v>
      </c>
      <c r="AH396" s="36">
        <f t="shared" ref="AH396:AY396" si="599">300*AH324*AH96</f>
        <v>325.59697875415355</v>
      </c>
      <c r="AI396" s="36">
        <f t="shared" si="599"/>
        <v>8047.4457913076312</v>
      </c>
      <c r="AJ396" s="36">
        <f t="shared" si="599"/>
        <v>1183.4332627346805</v>
      </c>
      <c r="AK396" s="36">
        <f t="shared" si="599"/>
        <v>7453.3104628586898</v>
      </c>
      <c r="AL396" s="36">
        <f t="shared" si="599"/>
        <v>295.44548310543081</v>
      </c>
      <c r="AM396" s="37" t="e">
        <f t="shared" si="599"/>
        <v>#VALUE!</v>
      </c>
      <c r="AN396" s="38">
        <f t="shared" si="599"/>
        <v>1239.8429378723329</v>
      </c>
      <c r="AO396" s="39">
        <f t="shared" si="599"/>
        <v>469.75035774978824</v>
      </c>
      <c r="AP396" s="39">
        <f t="shared" si="599"/>
        <v>93.950071549957656</v>
      </c>
      <c r="AQ396" s="40">
        <f t="shared" si="599"/>
        <v>19693.604151890388</v>
      </c>
      <c r="AR396" s="40">
        <f t="shared" si="599"/>
        <v>13937.274217618866</v>
      </c>
      <c r="AS396" s="40">
        <f t="shared" si="599"/>
        <v>31869.594004839662</v>
      </c>
      <c r="AT396" s="41" t="e">
        <f t="shared" si="599"/>
        <v>#VALUE!</v>
      </c>
      <c r="AU396" s="41" t="e">
        <f t="shared" si="599"/>
        <v>#VALUE!</v>
      </c>
      <c r="AV396" s="42" t="e">
        <f t="shared" si="599"/>
        <v>#VALUE!</v>
      </c>
      <c r="AW396" s="42" t="e">
        <f t="shared" si="599"/>
        <v>#VALUE!</v>
      </c>
      <c r="AX396" s="43" t="e">
        <f t="shared" si="599"/>
        <v>#VALUE!</v>
      </c>
      <c r="AY396" s="43" t="e">
        <f t="shared" si="599"/>
        <v>#VALUE!</v>
      </c>
      <c r="AZ396" t="e">
        <f>NA()</f>
        <v>#N/A</v>
      </c>
    </row>
    <row r="397" spans="3:52" x14ac:dyDescent="0.3">
      <c r="D397" s="3">
        <v>12</v>
      </c>
      <c r="F397" s="3">
        <v>11</v>
      </c>
      <c r="G397" s="36">
        <f t="shared" ref="G397:X397" si="600">300*G325*G97</f>
        <v>2317.8945703255076</v>
      </c>
      <c r="H397" s="36">
        <f t="shared" si="600"/>
        <v>16459.254011362798</v>
      </c>
      <c r="I397" s="36">
        <f t="shared" si="600"/>
        <v>4420.7135581532439</v>
      </c>
      <c r="J397" s="36">
        <f t="shared" si="600"/>
        <v>15796.478982523318</v>
      </c>
      <c r="K397" s="36">
        <f t="shared" si="600"/>
        <v>1310.5762972102616</v>
      </c>
      <c r="L397" s="37" t="e">
        <f t="shared" si="600"/>
        <v>#VALUE!</v>
      </c>
      <c r="M397" s="38">
        <f t="shared" si="600"/>
        <v>3025.2773484825666</v>
      </c>
      <c r="N397" s="39">
        <f t="shared" si="600"/>
        <v>981.87438836662409</v>
      </c>
      <c r="O397" s="39">
        <f t="shared" si="600"/>
        <v>196.37487767332479</v>
      </c>
      <c r="P397" s="40">
        <f t="shared" si="600"/>
        <v>35240.27520599564</v>
      </c>
      <c r="Q397" s="40">
        <f t="shared" si="600"/>
        <v>28459.838843235448</v>
      </c>
      <c r="R397" s="40">
        <f t="shared" si="600"/>
        <v>97619.453295430227</v>
      </c>
      <c r="S397" s="41" t="e">
        <f t="shared" si="600"/>
        <v>#VALUE!</v>
      </c>
      <c r="T397" s="41" t="e">
        <f t="shared" si="600"/>
        <v>#VALUE!</v>
      </c>
      <c r="U397" s="42" t="e">
        <f t="shared" si="600"/>
        <v>#VALUE!</v>
      </c>
      <c r="V397" s="42" t="e">
        <f t="shared" si="600"/>
        <v>#VALUE!</v>
      </c>
      <c r="W397" s="43" t="e">
        <f t="shared" si="600"/>
        <v>#VALUE!</v>
      </c>
      <c r="X397" s="43" t="e">
        <f t="shared" si="600"/>
        <v>#VALUE!</v>
      </c>
      <c r="Y397" t="e">
        <f>NA()</f>
        <v>#N/A</v>
      </c>
      <c r="AD397"/>
      <c r="AE397" s="3">
        <v>12</v>
      </c>
      <c r="AG397" s="3">
        <f t="shared" si="580"/>
        <v>6.9465910157685737</v>
      </c>
      <c r="AH397" s="36">
        <f t="shared" ref="AH397:AY397" si="601">300*AH325*AH97</f>
        <v>390.02435261959022</v>
      </c>
      <c r="AI397" s="36">
        <f t="shared" si="601"/>
        <v>8669.7418689206952</v>
      </c>
      <c r="AJ397" s="36">
        <f t="shared" si="601"/>
        <v>1347.1524259084581</v>
      </c>
      <c r="AK397" s="36">
        <f t="shared" si="601"/>
        <v>8077.7148997644317</v>
      </c>
      <c r="AL397" s="36">
        <f t="shared" si="601"/>
        <v>345.91385480417938</v>
      </c>
      <c r="AM397" s="37" t="e">
        <f t="shared" si="601"/>
        <v>#VALUE!</v>
      </c>
      <c r="AN397" s="38">
        <f t="shared" si="601"/>
        <v>1357.5904741488428</v>
      </c>
      <c r="AO397" s="39">
        <f t="shared" si="601"/>
        <v>506.06017256736243</v>
      </c>
      <c r="AP397" s="39">
        <f t="shared" si="601"/>
        <v>101.21203451347249</v>
      </c>
      <c r="AQ397" s="40">
        <f t="shared" si="601"/>
        <v>20893.367014302716</v>
      </c>
      <c r="AR397" s="40">
        <f t="shared" si="601"/>
        <v>15001.474884260873</v>
      </c>
      <c r="AS397" s="40">
        <f t="shared" si="601"/>
        <v>35939.55538026322</v>
      </c>
      <c r="AT397" s="41" t="e">
        <f t="shared" si="601"/>
        <v>#VALUE!</v>
      </c>
      <c r="AU397" s="41" t="e">
        <f t="shared" si="601"/>
        <v>#VALUE!</v>
      </c>
      <c r="AV397" s="42" t="e">
        <f t="shared" si="601"/>
        <v>#VALUE!</v>
      </c>
      <c r="AW397" s="42" t="e">
        <f t="shared" si="601"/>
        <v>#VALUE!</v>
      </c>
      <c r="AX397" s="43" t="e">
        <f t="shared" si="601"/>
        <v>#VALUE!</v>
      </c>
      <c r="AY397" s="43" t="e">
        <f t="shared" si="601"/>
        <v>#VALUE!</v>
      </c>
      <c r="AZ397" t="e">
        <f>NA()</f>
        <v>#N/A</v>
      </c>
    </row>
    <row r="398" spans="3:52" x14ac:dyDescent="0.3">
      <c r="D398" s="3">
        <v>13</v>
      </c>
      <c r="F398" s="3">
        <v>12</v>
      </c>
      <c r="G398" s="36">
        <f t="shared" ref="G398:X398" si="602">300*G326*G98</f>
        <v>3175.509931585616</v>
      </c>
      <c r="H398" s="36">
        <f t="shared" si="602"/>
        <v>18433.403113818207</v>
      </c>
      <c r="I398" s="36">
        <f t="shared" si="602"/>
        <v>6084.6834788091664</v>
      </c>
      <c r="J398" s="36">
        <f t="shared" si="602"/>
        <v>17720.194294898152</v>
      </c>
      <c r="K398" s="36">
        <f t="shared" si="602"/>
        <v>1644.6677362830771</v>
      </c>
      <c r="L398" s="37" t="e">
        <f t="shared" si="602"/>
        <v>#VALUE!</v>
      </c>
      <c r="M398" s="38">
        <f t="shared" si="602"/>
        <v>3498.3969659201884</v>
      </c>
      <c r="N398" s="39">
        <f t="shared" si="602"/>
        <v>1108.7027435114544</v>
      </c>
      <c r="O398" s="39">
        <f t="shared" si="602"/>
        <v>221.74054870229088</v>
      </c>
      <c r="P398" s="40">
        <f t="shared" si="602"/>
        <v>38748.661102468381</v>
      </c>
      <c r="Q398" s="40">
        <f t="shared" si="602"/>
        <v>31890.098447401393</v>
      </c>
      <c r="R398" s="40">
        <f t="shared" si="602"/>
        <v>115311.31198035926</v>
      </c>
      <c r="S398" s="41" t="e">
        <f t="shared" si="602"/>
        <v>#VALUE!</v>
      </c>
      <c r="T398" s="41" t="e">
        <f t="shared" si="602"/>
        <v>#VALUE!</v>
      </c>
      <c r="U398" s="42" t="e">
        <f t="shared" si="602"/>
        <v>#VALUE!</v>
      </c>
      <c r="V398" s="42" t="e">
        <f t="shared" si="602"/>
        <v>#VALUE!</v>
      </c>
      <c r="W398" s="43" t="e">
        <f t="shared" si="602"/>
        <v>#VALUE!</v>
      </c>
      <c r="X398" s="43" t="e">
        <f t="shared" si="602"/>
        <v>#VALUE!</v>
      </c>
      <c r="Y398" t="e">
        <f>NA()</f>
        <v>#N/A</v>
      </c>
      <c r="AD398"/>
      <c r="AE398" s="3">
        <v>13</v>
      </c>
      <c r="AG398" s="3">
        <f t="shared" si="580"/>
        <v>7.3055989813069928</v>
      </c>
      <c r="AH398" s="36">
        <f t="shared" ref="AH398:AY398" si="603">300*AH326*AH98</f>
        <v>466.17755654263999</v>
      </c>
      <c r="AI398" s="36">
        <f t="shared" si="603"/>
        <v>9332.9106687411168</v>
      </c>
      <c r="AJ398" s="36">
        <f t="shared" si="603"/>
        <v>1531.9047027205297</v>
      </c>
      <c r="AK398" s="36">
        <f t="shared" si="603"/>
        <v>8742.497312346839</v>
      </c>
      <c r="AL398" s="36">
        <f t="shared" si="603"/>
        <v>404.16773255965069</v>
      </c>
      <c r="AM398" s="37" t="e">
        <f t="shared" si="603"/>
        <v>#VALUE!</v>
      </c>
      <c r="AN398" s="38">
        <f t="shared" si="603"/>
        <v>1485.7772115099976</v>
      </c>
      <c r="AO398" s="39">
        <f t="shared" si="603"/>
        <v>545.0076917658854</v>
      </c>
      <c r="AP398" s="39">
        <f t="shared" si="603"/>
        <v>109.0015383531771</v>
      </c>
      <c r="AQ398" s="40">
        <f t="shared" si="603"/>
        <v>22159.191632537346</v>
      </c>
      <c r="AR398" s="40">
        <f t="shared" si="603"/>
        <v>16137.404322490012</v>
      </c>
      <c r="AS398" s="40">
        <f t="shared" si="603"/>
        <v>40452.527499466843</v>
      </c>
      <c r="AT398" s="41" t="e">
        <f t="shared" si="603"/>
        <v>#VALUE!</v>
      </c>
      <c r="AU398" s="41" t="e">
        <f t="shared" si="603"/>
        <v>#VALUE!</v>
      </c>
      <c r="AV398" s="42" t="e">
        <f t="shared" si="603"/>
        <v>#VALUE!</v>
      </c>
      <c r="AW398" s="42" t="e">
        <f t="shared" si="603"/>
        <v>#VALUE!</v>
      </c>
      <c r="AX398" s="43" t="e">
        <f t="shared" si="603"/>
        <v>#VALUE!</v>
      </c>
      <c r="AY398" s="43" t="e">
        <f t="shared" si="603"/>
        <v>#VALUE!</v>
      </c>
      <c r="AZ398" t="e">
        <f>NA()</f>
        <v>#N/A</v>
      </c>
    </row>
    <row r="399" spans="3:52" x14ac:dyDescent="0.3">
      <c r="D399" s="3">
        <v>14</v>
      </c>
      <c r="F399" s="3">
        <v>13</v>
      </c>
      <c r="G399" s="36">
        <f t="shared" ref="G399:X399" si="604">300*G327*G99</f>
        <v>4176.8117091172626</v>
      </c>
      <c r="H399" s="36">
        <f t="shared" si="604"/>
        <v>20412.525819886039</v>
      </c>
      <c r="I399" s="36">
        <f t="shared" si="604"/>
        <v>7911.9618239526271</v>
      </c>
      <c r="J399" s="36">
        <f t="shared" si="604"/>
        <v>19638.33869834834</v>
      </c>
      <c r="K399" s="36">
        <f t="shared" si="604"/>
        <v>2010.3308703868099</v>
      </c>
      <c r="L399" s="37" t="e">
        <f t="shared" si="604"/>
        <v>#VALUE!</v>
      </c>
      <c r="M399" s="38">
        <f t="shared" si="604"/>
        <v>3990.1291702640233</v>
      </c>
      <c r="N399" s="39">
        <f t="shared" si="604"/>
        <v>1238.1208348584159</v>
      </c>
      <c r="O399" s="39">
        <f t="shared" si="604"/>
        <v>247.6241669716832</v>
      </c>
      <c r="P399" s="40">
        <f t="shared" si="604"/>
        <v>42226.098620359182</v>
      </c>
      <c r="Q399" s="40">
        <f t="shared" si="604"/>
        <v>35322.442612418512</v>
      </c>
      <c r="R399" s="40">
        <f t="shared" si="604"/>
        <v>133438.38712763123</v>
      </c>
      <c r="S399" s="41" t="e">
        <f t="shared" si="604"/>
        <v>#VALUE!</v>
      </c>
      <c r="T399" s="41" t="e">
        <f t="shared" si="604"/>
        <v>#VALUE!</v>
      </c>
      <c r="U399" s="42" t="e">
        <f t="shared" si="604"/>
        <v>#VALUE!</v>
      </c>
      <c r="V399" s="42" t="e">
        <f t="shared" si="604"/>
        <v>#VALUE!</v>
      </c>
      <c r="W399" s="43" t="e">
        <f t="shared" si="604"/>
        <v>#VALUE!</v>
      </c>
      <c r="X399" s="43" t="e">
        <f t="shared" si="604"/>
        <v>#VALUE!</v>
      </c>
      <c r="Y399" t="e">
        <f>NA()</f>
        <v>#N/A</v>
      </c>
      <c r="AD399"/>
      <c r="AE399" s="3">
        <v>14</v>
      </c>
      <c r="AG399" s="3">
        <f t="shared" si="580"/>
        <v>7.683160899284454</v>
      </c>
      <c r="AH399" s="36">
        <f t="shared" ref="AH399:AY399" si="605">300*AH327*AH99</f>
        <v>568.882514499389</v>
      </c>
      <c r="AI399" s="36">
        <f t="shared" si="605"/>
        <v>10038.70641774967</v>
      </c>
      <c r="AJ399" s="36">
        <f t="shared" si="605"/>
        <v>1740.0749886126378</v>
      </c>
      <c r="AK399" s="36">
        <f t="shared" si="605"/>
        <v>9448.8973481849516</v>
      </c>
      <c r="AL399" s="36">
        <f t="shared" si="605"/>
        <v>471.21726018531041</v>
      </c>
      <c r="AM399" s="37" t="e">
        <f t="shared" si="605"/>
        <v>#VALUE!</v>
      </c>
      <c r="AN399" s="38">
        <f t="shared" si="605"/>
        <v>1625.2159423246137</v>
      </c>
      <c r="AO399" s="39">
        <f t="shared" si="605"/>
        <v>586.76202163790401</v>
      </c>
      <c r="AP399" s="39">
        <f t="shared" si="605"/>
        <v>117.35240432758081</v>
      </c>
      <c r="AQ399" s="40">
        <f t="shared" si="605"/>
        <v>23493.897855568895</v>
      </c>
      <c r="AR399" s="40">
        <f t="shared" si="605"/>
        <v>17348.635234876379</v>
      </c>
      <c r="AS399" s="40">
        <f t="shared" si="605"/>
        <v>45442.594403200928</v>
      </c>
      <c r="AT399" s="41" t="e">
        <f t="shared" si="605"/>
        <v>#VALUE!</v>
      </c>
      <c r="AU399" s="41" t="e">
        <f t="shared" si="605"/>
        <v>#VALUE!</v>
      </c>
      <c r="AV399" s="42" t="e">
        <f t="shared" si="605"/>
        <v>#VALUE!</v>
      </c>
      <c r="AW399" s="42" t="e">
        <f t="shared" si="605"/>
        <v>#VALUE!</v>
      </c>
      <c r="AX399" s="43" t="e">
        <f t="shared" si="605"/>
        <v>#VALUE!</v>
      </c>
      <c r="AY399" s="43" t="e">
        <f t="shared" si="605"/>
        <v>#VALUE!</v>
      </c>
      <c r="AZ399" t="e">
        <f>NA()</f>
        <v>#N/A</v>
      </c>
    </row>
    <row r="400" spans="3:52" x14ac:dyDescent="0.3">
      <c r="D400" s="3">
        <v>15</v>
      </c>
      <c r="F400" s="3">
        <v>14</v>
      </c>
      <c r="G400" s="36">
        <f t="shared" ref="G400:X400" si="606">300*G328*G100</f>
        <v>5303.1182369258186</v>
      </c>
      <c r="H400" s="36">
        <f t="shared" si="606"/>
        <v>22392.002637738762</v>
      </c>
      <c r="I400" s="36">
        <f t="shared" si="606"/>
        <v>9853.6083143200976</v>
      </c>
      <c r="J400" s="36">
        <f t="shared" si="606"/>
        <v>21548.183558306235</v>
      </c>
      <c r="K400" s="36">
        <f t="shared" si="606"/>
        <v>2403.3804281985508</v>
      </c>
      <c r="L400" s="37" t="e">
        <f t="shared" si="606"/>
        <v>#VALUE!</v>
      </c>
      <c r="M400" s="38">
        <f t="shared" si="606"/>
        <v>4497.9723764574874</v>
      </c>
      <c r="N400" s="39">
        <f t="shared" si="606"/>
        <v>1369.6767723689586</v>
      </c>
      <c r="O400" s="39">
        <f t="shared" si="606"/>
        <v>273.93535447379173</v>
      </c>
      <c r="P400" s="40">
        <f t="shared" si="606"/>
        <v>45666.292925306749</v>
      </c>
      <c r="Q400" s="40">
        <f t="shared" si="606"/>
        <v>38741.828910466946</v>
      </c>
      <c r="R400" s="40">
        <f t="shared" si="606"/>
        <v>151772.67921890435</v>
      </c>
      <c r="S400" s="41" t="e">
        <f t="shared" si="606"/>
        <v>#VALUE!</v>
      </c>
      <c r="T400" s="41" t="e">
        <f t="shared" si="606"/>
        <v>#VALUE!</v>
      </c>
      <c r="U400" s="42" t="e">
        <f t="shared" si="606"/>
        <v>#VALUE!</v>
      </c>
      <c r="V400" s="42" t="e">
        <f t="shared" si="606"/>
        <v>#VALUE!</v>
      </c>
      <c r="W400" s="43" t="e">
        <f t="shared" si="606"/>
        <v>#VALUE!</v>
      </c>
      <c r="X400" s="43" t="e">
        <f t="shared" si="606"/>
        <v>#VALUE!</v>
      </c>
      <c r="Y400" t="e">
        <f>NA()</f>
        <v>#N/A</v>
      </c>
      <c r="AD400"/>
      <c r="AE400" s="3">
        <v>15</v>
      </c>
      <c r="AG400" s="3">
        <f t="shared" si="580"/>
        <v>8.0802356597094089</v>
      </c>
      <c r="AH400" s="36">
        <f t="shared" ref="AH400:AY400" si="607">300*AH328*AH100</f>
        <v>696.21764815655683</v>
      </c>
      <c r="AI400" s="36">
        <f t="shared" si="607"/>
        <v>10788.905750730004</v>
      </c>
      <c r="AJ400" s="36">
        <f t="shared" si="607"/>
        <v>1974.2573312551033</v>
      </c>
      <c r="AK400" s="36">
        <f t="shared" si="607"/>
        <v>10198.146674857282</v>
      </c>
      <c r="AL400" s="36">
        <f t="shared" si="607"/>
        <v>548.16136901712946</v>
      </c>
      <c r="AM400" s="37" t="e">
        <f t="shared" si="607"/>
        <v>#VALUE!</v>
      </c>
      <c r="AN400" s="38">
        <f t="shared" si="607"/>
        <v>1776.7656650835429</v>
      </c>
      <c r="AO400" s="39">
        <f t="shared" si="607"/>
        <v>631.50009284593796</v>
      </c>
      <c r="AP400" s="39">
        <f t="shared" si="607"/>
        <v>126.30001856918761</v>
      </c>
      <c r="AQ400" s="40">
        <f t="shared" si="607"/>
        <v>24900.328260831247</v>
      </c>
      <c r="AR400" s="40">
        <f t="shared" si="607"/>
        <v>18638.747808740671</v>
      </c>
      <c r="AS400" s="40">
        <f t="shared" si="607"/>
        <v>50943.894968798406</v>
      </c>
      <c r="AT400" s="41" t="e">
        <f t="shared" si="607"/>
        <v>#VALUE!</v>
      </c>
      <c r="AU400" s="41" t="e">
        <f t="shared" si="607"/>
        <v>#VALUE!</v>
      </c>
      <c r="AV400" s="42" t="e">
        <f t="shared" si="607"/>
        <v>#VALUE!</v>
      </c>
      <c r="AW400" s="42" t="e">
        <f t="shared" si="607"/>
        <v>#VALUE!</v>
      </c>
      <c r="AX400" s="43" t="e">
        <f t="shared" si="607"/>
        <v>#VALUE!</v>
      </c>
      <c r="AY400" s="43" t="e">
        <f t="shared" si="607"/>
        <v>#VALUE!</v>
      </c>
      <c r="AZ400" t="e">
        <f>NA()</f>
        <v>#N/A</v>
      </c>
    </row>
    <row r="401" spans="4:52" x14ac:dyDescent="0.3">
      <c r="D401" s="3">
        <v>16</v>
      </c>
      <c r="F401" s="3">
        <v>15</v>
      </c>
      <c r="G401" s="36">
        <f t="shared" ref="G401:X401" si="608">300*G329*G101</f>
        <v>6533.4252349213693</v>
      </c>
      <c r="H401" s="36">
        <f t="shared" si="608"/>
        <v>24367.995820920132</v>
      </c>
      <c r="I401" s="36">
        <f t="shared" si="608"/>
        <v>11871.424347179462</v>
      </c>
      <c r="J401" s="36">
        <f t="shared" si="608"/>
        <v>23447.56873803194</v>
      </c>
      <c r="K401" s="36">
        <f t="shared" si="608"/>
        <v>2819.4387111103601</v>
      </c>
      <c r="L401" s="37" t="e">
        <f t="shared" si="608"/>
        <v>#VALUE!</v>
      </c>
      <c r="M401" s="38">
        <f t="shared" si="608"/>
        <v>5019.6150951181235</v>
      </c>
      <c r="N401" s="39">
        <f t="shared" si="608"/>
        <v>1502.968288049944</v>
      </c>
      <c r="O401" s="39">
        <f t="shared" si="608"/>
        <v>300.59365760998878</v>
      </c>
      <c r="P401" s="40">
        <f t="shared" si="608"/>
        <v>49064.096404627373</v>
      </c>
      <c r="Q401" s="40">
        <f t="shared" si="608"/>
        <v>42135.56982826328</v>
      </c>
      <c r="R401" s="40">
        <f t="shared" si="608"/>
        <v>170115.0555639496</v>
      </c>
      <c r="S401" s="41" t="e">
        <f t="shared" si="608"/>
        <v>#VALUE!</v>
      </c>
      <c r="T401" s="41" t="e">
        <f t="shared" si="608"/>
        <v>#VALUE!</v>
      </c>
      <c r="U401" s="42" t="e">
        <f t="shared" si="608"/>
        <v>#VALUE!</v>
      </c>
      <c r="V401" s="42" t="e">
        <f t="shared" si="608"/>
        <v>#VALUE!</v>
      </c>
      <c r="W401" s="43" t="e">
        <f t="shared" si="608"/>
        <v>#VALUE!</v>
      </c>
      <c r="X401" s="43" t="e">
        <f t="shared" si="608"/>
        <v>#VALUE!</v>
      </c>
      <c r="Y401" t="e">
        <f>NA()</f>
        <v>#N/A</v>
      </c>
      <c r="AD401"/>
      <c r="AE401" s="3">
        <v>16</v>
      </c>
      <c r="AG401" s="3">
        <f t="shared" si="580"/>
        <v>8.4978317091498283</v>
      </c>
      <c r="AH401" s="36">
        <f t="shared" ref="AH401:AY401" si="609">300*AH329*AH101</f>
        <v>851.57597015172712</v>
      </c>
      <c r="AI401" s="36">
        <f t="shared" si="609"/>
        <v>11585.314984652001</v>
      </c>
      <c r="AJ401" s="36">
        <f t="shared" si="609"/>
        <v>2237.2613460851549</v>
      </c>
      <c r="AK401" s="36">
        <f t="shared" si="609"/>
        <v>10991.490197908844</v>
      </c>
      <c r="AL401" s="36">
        <f t="shared" si="609"/>
        <v>636.18616966000025</v>
      </c>
      <c r="AM401" s="37" t="e">
        <f t="shared" si="609"/>
        <v>#VALUE!</v>
      </c>
      <c r="AN401" s="38">
        <f t="shared" si="609"/>
        <v>1941.3315243898351</v>
      </c>
      <c r="AO401" s="39">
        <f t="shared" si="609"/>
        <v>679.40659749661415</v>
      </c>
      <c r="AP401" s="39">
        <f t="shared" si="609"/>
        <v>135.88131949932287</v>
      </c>
      <c r="AQ401" s="40">
        <f t="shared" si="609"/>
        <v>26381.334615494583</v>
      </c>
      <c r="AR401" s="40">
        <f t="shared" si="609"/>
        <v>20011.30214364878</v>
      </c>
      <c r="AS401" s="40">
        <f t="shared" si="609"/>
        <v>56990.080296957232</v>
      </c>
      <c r="AT401" s="41" t="e">
        <f t="shared" si="609"/>
        <v>#VALUE!</v>
      </c>
      <c r="AU401" s="41" t="e">
        <f t="shared" si="609"/>
        <v>#VALUE!</v>
      </c>
      <c r="AV401" s="42" t="e">
        <f t="shared" si="609"/>
        <v>#VALUE!</v>
      </c>
      <c r="AW401" s="42" t="e">
        <f t="shared" si="609"/>
        <v>#VALUE!</v>
      </c>
      <c r="AX401" s="43" t="e">
        <f t="shared" si="609"/>
        <v>#VALUE!</v>
      </c>
      <c r="AY401" s="43" t="e">
        <f t="shared" si="609"/>
        <v>#VALUE!</v>
      </c>
      <c r="AZ401" t="e">
        <f>NA()</f>
        <v>#N/A</v>
      </c>
    </row>
    <row r="402" spans="4:52" x14ac:dyDescent="0.3">
      <c r="D402" s="3">
        <v>17</v>
      </c>
      <c r="F402" s="3">
        <v>16</v>
      </c>
      <c r="G402" s="36">
        <f t="shared" ref="G402:X402" si="610">300*G330*G102</f>
        <v>7847.9117898945133</v>
      </c>
      <c r="H402" s="36">
        <f t="shared" si="610"/>
        <v>26337.177883892178</v>
      </c>
      <c r="I402" s="36">
        <f t="shared" si="610"/>
        <v>13939.099799262791</v>
      </c>
      <c r="J402" s="36">
        <f t="shared" si="610"/>
        <v>25334.559191726479</v>
      </c>
      <c r="K402" s="36">
        <f t="shared" si="610"/>
        <v>3254.1024742828404</v>
      </c>
      <c r="L402" s="37" t="e">
        <f t="shared" si="610"/>
        <v>#VALUE!</v>
      </c>
      <c r="M402" s="38">
        <f t="shared" si="610"/>
        <v>5609.6990466410261</v>
      </c>
      <c r="N402" s="39">
        <f t="shared" si="610"/>
        <v>1637.6357984737131</v>
      </c>
      <c r="O402" s="39">
        <f t="shared" si="610"/>
        <v>327.52715969474264</v>
      </c>
      <c r="P402" s="40">
        <f t="shared" si="610"/>
        <v>52415.302238049713</v>
      </c>
      <c r="Q402" s="40">
        <f t="shared" si="610"/>
        <v>45492.991998293735</v>
      </c>
      <c r="R402" s="40">
        <f t="shared" si="610"/>
        <v>188295.27601211728</v>
      </c>
      <c r="S402" s="41" t="e">
        <f t="shared" si="610"/>
        <v>#VALUE!</v>
      </c>
      <c r="T402" s="41" t="e">
        <f t="shared" si="610"/>
        <v>#VALUE!</v>
      </c>
      <c r="U402" s="42" t="e">
        <f t="shared" si="610"/>
        <v>#VALUE!</v>
      </c>
      <c r="V402" s="42" t="e">
        <f t="shared" si="610"/>
        <v>#VALUE!</v>
      </c>
      <c r="W402" s="43" t="e">
        <f t="shared" si="610"/>
        <v>#VALUE!</v>
      </c>
      <c r="X402" s="43" t="e">
        <f t="shared" si="610"/>
        <v>#VALUE!</v>
      </c>
      <c r="Y402" t="e">
        <f>NA()</f>
        <v>#N/A</v>
      </c>
      <c r="AD402"/>
      <c r="AE402" s="3">
        <v>17</v>
      </c>
      <c r="AG402" s="3">
        <f t="shared" si="580"/>
        <v>8.937009611874279</v>
      </c>
      <c r="AH402" s="36">
        <f t="shared" ref="AH402:AY402" si="611">300*AH330*AH102</f>
        <v>1040.522377259781</v>
      </c>
      <c r="AI402" s="36">
        <f t="shared" si="611"/>
        <v>12429.778157206261</v>
      </c>
      <c r="AJ402" s="36">
        <f t="shared" si="611"/>
        <v>2532.1162006439072</v>
      </c>
      <c r="AK402" s="36">
        <f t="shared" si="611"/>
        <v>11830.209172008186</v>
      </c>
      <c r="AL402" s="36">
        <f t="shared" si="611"/>
        <v>736.56076094853324</v>
      </c>
      <c r="AM402" s="37" t="e">
        <f t="shared" si="611"/>
        <v>#VALUE!</v>
      </c>
      <c r="AN402" s="38">
        <f t="shared" si="611"/>
        <v>2119.8642265498643</v>
      </c>
      <c r="AO402" s="39">
        <f t="shared" si="611"/>
        <v>730.6738501840706</v>
      </c>
      <c r="AP402" s="39">
        <f t="shared" si="611"/>
        <v>146.13477003681413</v>
      </c>
      <c r="AQ402" s="40">
        <f t="shared" si="611"/>
        <v>27939.762419747574</v>
      </c>
      <c r="AR402" s="40">
        <f t="shared" si="611"/>
        <v>21469.806778129456</v>
      </c>
      <c r="AS402" s="40">
        <f t="shared" si="611"/>
        <v>63613.682207622907</v>
      </c>
      <c r="AT402" s="41" t="e">
        <f t="shared" si="611"/>
        <v>#VALUE!</v>
      </c>
      <c r="AU402" s="41" t="e">
        <f t="shared" si="611"/>
        <v>#VALUE!</v>
      </c>
      <c r="AV402" s="42" t="e">
        <f t="shared" si="611"/>
        <v>#VALUE!</v>
      </c>
      <c r="AW402" s="42" t="e">
        <f t="shared" si="611"/>
        <v>#VALUE!</v>
      </c>
      <c r="AX402" s="43" t="e">
        <f t="shared" si="611"/>
        <v>#VALUE!</v>
      </c>
      <c r="AY402" s="43" t="e">
        <f t="shared" si="611"/>
        <v>#VALUE!</v>
      </c>
      <c r="AZ402" t="e">
        <f>NA()</f>
        <v>#N/A</v>
      </c>
    </row>
    <row r="403" spans="4:52" x14ac:dyDescent="0.3">
      <c r="D403" s="3">
        <v>18</v>
      </c>
      <c r="F403" s="3">
        <v>17</v>
      </c>
      <c r="G403" s="36">
        <f t="shared" ref="G403:X403" si="612">300*G331*G103</f>
        <v>9229.6594963176631</v>
      </c>
      <c r="H403" s="36">
        <f t="shared" si="612"/>
        <v>28296.584973739002</v>
      </c>
      <c r="I403" s="36">
        <f t="shared" si="612"/>
        <v>16040.472362677747</v>
      </c>
      <c r="J403" s="36">
        <f t="shared" si="612"/>
        <v>27207.303112318339</v>
      </c>
      <c r="K403" s="36">
        <f t="shared" si="612"/>
        <v>3703.0727781098308</v>
      </c>
      <c r="L403" s="37" t="e">
        <f t="shared" si="612"/>
        <v>#VALUE!</v>
      </c>
      <c r="M403" s="38">
        <f t="shared" si="612"/>
        <v>6293.2860451003771</v>
      </c>
      <c r="N403" s="39">
        <f t="shared" si="612"/>
        <v>1773.3568109149778</v>
      </c>
      <c r="O403" s="39">
        <f t="shared" si="612"/>
        <v>354.67136218299555</v>
      </c>
      <c r="P403" s="40">
        <f t="shared" si="612"/>
        <v>55716.483665649757</v>
      </c>
      <c r="Q403" s="40">
        <f t="shared" si="612"/>
        <v>48805.153485855684</v>
      </c>
      <c r="R403" s="40">
        <f t="shared" si="612"/>
        <v>206170.84617844183</v>
      </c>
      <c r="S403" s="41" t="e">
        <f t="shared" si="612"/>
        <v>#VALUE!</v>
      </c>
      <c r="T403" s="41" t="e">
        <f t="shared" si="612"/>
        <v>#VALUE!</v>
      </c>
      <c r="U403" s="42" t="e">
        <f t="shared" si="612"/>
        <v>#VALUE!</v>
      </c>
      <c r="V403" s="42" t="e">
        <f t="shared" si="612"/>
        <v>#VALUE!</v>
      </c>
      <c r="W403" s="43" t="e">
        <f t="shared" si="612"/>
        <v>#VALUE!</v>
      </c>
      <c r="X403" s="43" t="e">
        <f t="shared" si="612"/>
        <v>#VALUE!</v>
      </c>
      <c r="Y403" t="e">
        <f>NA()</f>
        <v>#N/A</v>
      </c>
      <c r="AD403"/>
      <c r="AE403" s="3">
        <v>18</v>
      </c>
      <c r="AG403" s="3">
        <f t="shared" si="580"/>
        <v>9.3988847433557776</v>
      </c>
      <c r="AH403" s="36">
        <f t="shared" ref="AH403:AY403" si="613">300*AH331*AH103</f>
        <v>1269.3298725349969</v>
      </c>
      <c r="AI403" s="36">
        <f t="shared" si="613"/>
        <v>13324.184911262628</v>
      </c>
      <c r="AJ403" s="36">
        <f t="shared" si="613"/>
        <v>2862.0715274094377</v>
      </c>
      <c r="AK403" s="36">
        <f t="shared" si="613"/>
        <v>12715.644373788178</v>
      </c>
      <c r="AL403" s="36">
        <f t="shared" si="613"/>
        <v>850.62995729220586</v>
      </c>
      <c r="AM403" s="37" t="e">
        <f t="shared" si="613"/>
        <v>#VALUE!</v>
      </c>
      <c r="AN403" s="38">
        <f t="shared" si="613"/>
        <v>2313.358841207239</v>
      </c>
      <c r="AO403" s="39">
        <f t="shared" si="613"/>
        <v>785.50156167844284</v>
      </c>
      <c r="AP403" s="39">
        <f t="shared" si="613"/>
        <v>157.10031233568856</v>
      </c>
      <c r="AQ403" s="40">
        <f t="shared" si="613"/>
        <v>29578.433398958503</v>
      </c>
      <c r="AR403" s="40">
        <f t="shared" si="613"/>
        <v>23017.683121009402</v>
      </c>
      <c r="AS403" s="40">
        <f t="shared" si="613"/>
        <v>70845.393379092202</v>
      </c>
      <c r="AT403" s="41" t="e">
        <f t="shared" si="613"/>
        <v>#VALUE!</v>
      </c>
      <c r="AU403" s="41" t="e">
        <f t="shared" si="613"/>
        <v>#VALUE!</v>
      </c>
      <c r="AV403" s="42" t="e">
        <f t="shared" si="613"/>
        <v>#VALUE!</v>
      </c>
      <c r="AW403" s="42" t="e">
        <f t="shared" si="613"/>
        <v>#VALUE!</v>
      </c>
      <c r="AX403" s="43" t="e">
        <f t="shared" si="613"/>
        <v>#VALUE!</v>
      </c>
      <c r="AY403" s="43" t="e">
        <f t="shared" si="613"/>
        <v>#VALUE!</v>
      </c>
      <c r="AZ403" t="e">
        <f>NA()</f>
        <v>#N/A</v>
      </c>
    </row>
    <row r="404" spans="4:52" x14ac:dyDescent="0.3">
      <c r="D404" s="3">
        <v>19</v>
      </c>
      <c r="F404" s="3">
        <v>18</v>
      </c>
      <c r="G404" s="36">
        <f t="shared" ref="G404:X404" si="614">300*G332*G104</f>
        <v>10664.836830898856</v>
      </c>
      <c r="H404" s="36">
        <f t="shared" si="614"/>
        <v>30243.541823303669</v>
      </c>
      <c r="I404" s="36">
        <f t="shared" si="614"/>
        <v>18166.555377425462</v>
      </c>
      <c r="J404" s="36">
        <f t="shared" si="614"/>
        <v>29063.995012275544</v>
      </c>
      <c r="K404" s="36">
        <f t="shared" si="614"/>
        <v>4162.2519162555527</v>
      </c>
      <c r="L404" s="37" t="e">
        <f t="shared" si="614"/>
        <v>#VALUE!</v>
      </c>
      <c r="M404" s="38">
        <f t="shared" si="614"/>
        <v>6991.0764308479829</v>
      </c>
      <c r="N404" s="39">
        <f t="shared" si="614"/>
        <v>1909.8413384705204</v>
      </c>
      <c r="O404" s="39">
        <f t="shared" si="614"/>
        <v>381.96826769410404</v>
      </c>
      <c r="P404" s="40">
        <f t="shared" si="614"/>
        <v>58964.866658255662</v>
      </c>
      <c r="Q404" s="40">
        <f t="shared" si="614"/>
        <v>52064.606550132878</v>
      </c>
      <c r="R404" s="40">
        <f t="shared" si="614"/>
        <v>223625.13184621022</v>
      </c>
      <c r="S404" s="41" t="e">
        <f t="shared" si="614"/>
        <v>#VALUE!</v>
      </c>
      <c r="T404" s="41" t="e">
        <f t="shared" si="614"/>
        <v>#VALUE!</v>
      </c>
      <c r="U404" s="42" t="e">
        <f t="shared" si="614"/>
        <v>#VALUE!</v>
      </c>
      <c r="V404" s="42" t="e">
        <f t="shared" si="614"/>
        <v>#VALUE!</v>
      </c>
      <c r="W404" s="43" t="e">
        <f t="shared" si="614"/>
        <v>#VALUE!</v>
      </c>
      <c r="X404" s="43" t="e">
        <f t="shared" si="614"/>
        <v>#VALUE!</v>
      </c>
      <c r="Y404" t="e">
        <f>NA()</f>
        <v>#N/A</v>
      </c>
      <c r="AD404"/>
      <c r="AE404" s="3">
        <v>19</v>
      </c>
      <c r="AG404" s="3">
        <f t="shared" si="580"/>
        <v>9.8846301229790683</v>
      </c>
      <c r="AH404" s="36">
        <f t="shared" ref="AH404:AY404" si="615">300*AH332*AH104</f>
        <v>1544.8838931451476</v>
      </c>
      <c r="AI404" s="36">
        <f t="shared" si="615"/>
        <v>14270.477109307949</v>
      </c>
      <c r="AJ404" s="36">
        <f t="shared" si="615"/>
        <v>3230.5945543666103</v>
      </c>
      <c r="AK404" s="36">
        <f t="shared" si="615"/>
        <v>13649.217201958556</v>
      </c>
      <c r="AL404" s="36">
        <f t="shared" si="615"/>
        <v>979.80343018945757</v>
      </c>
      <c r="AM404" s="37" t="e">
        <f t="shared" si="615"/>
        <v>#VALUE!</v>
      </c>
      <c r="AN404" s="38">
        <f t="shared" si="615"/>
        <v>2522.8528922589694</v>
      </c>
      <c r="AO404" s="39">
        <f t="shared" si="615"/>
        <v>844.09651304832778</v>
      </c>
      <c r="AP404" s="39">
        <f t="shared" si="615"/>
        <v>168.81930260966558</v>
      </c>
      <c r="AQ404" s="40">
        <f t="shared" si="615"/>
        <v>31300.125816781663</v>
      </c>
      <c r="AR404" s="40">
        <f t="shared" si="615"/>
        <v>24658.225634277922</v>
      </c>
      <c r="AS404" s="40">
        <f t="shared" si="615"/>
        <v>78713.263066969099</v>
      </c>
      <c r="AT404" s="41" t="e">
        <f t="shared" si="615"/>
        <v>#VALUE!</v>
      </c>
      <c r="AU404" s="41" t="e">
        <f t="shared" si="615"/>
        <v>#VALUE!</v>
      </c>
      <c r="AV404" s="42" t="e">
        <f t="shared" si="615"/>
        <v>#VALUE!</v>
      </c>
      <c r="AW404" s="42" t="e">
        <f t="shared" si="615"/>
        <v>#VALUE!</v>
      </c>
      <c r="AX404" s="43" t="e">
        <f t="shared" si="615"/>
        <v>#VALUE!</v>
      </c>
      <c r="AY404" s="43" t="e">
        <f t="shared" si="615"/>
        <v>#VALUE!</v>
      </c>
      <c r="AZ404" t="e">
        <f>NA()</f>
        <v>#N/A</v>
      </c>
    </row>
    <row r="405" spans="4:52" x14ac:dyDescent="0.3">
      <c r="D405" s="3">
        <v>20</v>
      </c>
      <c r="F405" s="3">
        <v>19</v>
      </c>
      <c r="G405" s="36">
        <f t="shared" ref="G405:X405" si="616">300*G333*G105</f>
        <v>12142.038366857345</v>
      </c>
      <c r="H405" s="36">
        <f t="shared" si="616"/>
        <v>32175.624529570072</v>
      </c>
      <c r="I405" s="36">
        <f t="shared" si="616"/>
        <v>20312.56763772984</v>
      </c>
      <c r="J405" s="36">
        <f t="shared" si="616"/>
        <v>30902.885896892036</v>
      </c>
      <c r="K405" s="36">
        <f t="shared" si="616"/>
        <v>4627.8120578230864</v>
      </c>
      <c r="L405" s="37" t="e">
        <f t="shared" si="616"/>
        <v>#VALUE!</v>
      </c>
      <c r="M405" s="38">
        <f t="shared" si="616"/>
        <v>7699.0371110530114</v>
      </c>
      <c r="N405" s="39">
        <f t="shared" si="616"/>
        <v>2046.8280887667493</v>
      </c>
      <c r="O405" s="39">
        <f t="shared" si="616"/>
        <v>409.36561775334985</v>
      </c>
      <c r="P405" s="40">
        <f t="shared" si="616"/>
        <v>62158.227540923333</v>
      </c>
      <c r="Q405" s="40">
        <f t="shared" si="616"/>
        <v>55265.196693698534</v>
      </c>
      <c r="R405" s="40">
        <f t="shared" si="616"/>
        <v>240565.05204424966</v>
      </c>
      <c r="S405" s="41" t="e">
        <f t="shared" si="616"/>
        <v>#VALUE!</v>
      </c>
      <c r="T405" s="41" t="e">
        <f t="shared" si="616"/>
        <v>#VALUE!</v>
      </c>
      <c r="U405" s="42" t="e">
        <f t="shared" si="616"/>
        <v>#VALUE!</v>
      </c>
      <c r="V405" s="42" t="e">
        <f t="shared" si="616"/>
        <v>#VALUE!</v>
      </c>
      <c r="W405" s="43" t="e">
        <f t="shared" si="616"/>
        <v>#VALUE!</v>
      </c>
      <c r="X405" s="43" t="e">
        <f t="shared" si="616"/>
        <v>#VALUE!</v>
      </c>
      <c r="Y405" t="e">
        <f>NA()</f>
        <v>#N/A</v>
      </c>
      <c r="AD405"/>
      <c r="AE405" s="3">
        <v>20</v>
      </c>
      <c r="AG405" s="3">
        <f t="shared" si="580"/>
        <v>10.395479393145562</v>
      </c>
      <c r="AH405" s="36">
        <f t="shared" ref="AH405:AY405" si="617">300*AH333*AH105</f>
        <v>1874.507686036128</v>
      </c>
      <c r="AI405" s="36">
        <f t="shared" si="617"/>
        <v>15270.652934337146</v>
      </c>
      <c r="AJ405" s="36">
        <f t="shared" si="617"/>
        <v>3641.3626780140603</v>
      </c>
      <c r="AK405" s="36">
        <f t="shared" si="617"/>
        <v>14632.446427356372</v>
      </c>
      <c r="AL405" s="36">
        <f t="shared" si="617"/>
        <v>1125.540778164635</v>
      </c>
      <c r="AM405" s="37" t="e">
        <f t="shared" si="617"/>
        <v>#VALUE!</v>
      </c>
      <c r="AN405" s="38">
        <f t="shared" si="617"/>
        <v>2749.4236346686248</v>
      </c>
      <c r="AO405" s="39">
        <f t="shared" si="617"/>
        <v>906.67211715285441</v>
      </c>
      <c r="AP405" s="39">
        <f t="shared" si="617"/>
        <v>181.33442343057089</v>
      </c>
      <c r="AQ405" s="40">
        <f t="shared" si="617"/>
        <v>33107.552489833914</v>
      </c>
      <c r="AR405" s="40">
        <f t="shared" si="617"/>
        <v>26394.557668692301</v>
      </c>
      <c r="AS405" s="40">
        <f t="shared" si="617"/>
        <v>87241.816395687682</v>
      </c>
      <c r="AT405" s="41" t="e">
        <f t="shared" si="617"/>
        <v>#VALUE!</v>
      </c>
      <c r="AU405" s="41" t="e">
        <f t="shared" si="617"/>
        <v>#VALUE!</v>
      </c>
      <c r="AV405" s="42" t="e">
        <f t="shared" si="617"/>
        <v>#VALUE!</v>
      </c>
      <c r="AW405" s="42" t="e">
        <f t="shared" si="617"/>
        <v>#VALUE!</v>
      </c>
      <c r="AX405" s="43" t="e">
        <f t="shared" si="617"/>
        <v>#VALUE!</v>
      </c>
      <c r="AY405" s="43" t="e">
        <f t="shared" si="617"/>
        <v>#VALUE!</v>
      </c>
      <c r="AZ405" t="e">
        <f>NA()</f>
        <v>#N/A</v>
      </c>
    </row>
    <row r="406" spans="4:52" x14ac:dyDescent="0.3">
      <c r="D406" s="3">
        <v>21</v>
      </c>
      <c r="F406" s="3">
        <v>20</v>
      </c>
      <c r="G406" s="36">
        <f t="shared" ref="G406:X406" si="618">300*G334*G106</f>
        <v>13651.425129193616</v>
      </c>
      <c r="H406" s="36">
        <f t="shared" si="618"/>
        <v>34090.64133490371</v>
      </c>
      <c r="I406" s="36">
        <f t="shared" si="618"/>
        <v>22475.615423982799</v>
      </c>
      <c r="J406" s="36">
        <f t="shared" si="618"/>
        <v>32722.308938470702</v>
      </c>
      <c r="K406" s="36">
        <f t="shared" si="618"/>
        <v>5096.240272085005</v>
      </c>
      <c r="L406" s="37" t="e">
        <f t="shared" si="618"/>
        <v>#VALUE!</v>
      </c>
      <c r="M406" s="38">
        <f t="shared" si="618"/>
        <v>8413.6445462312149</v>
      </c>
      <c r="N406" s="39">
        <f t="shared" si="618"/>
        <v>2184.0812566565833</v>
      </c>
      <c r="O406" s="39">
        <f t="shared" si="618"/>
        <v>436.81625133131661</v>
      </c>
      <c r="P406" s="40">
        <f t="shared" si="618"/>
        <v>65294.809614861864</v>
      </c>
      <c r="Q406" s="40">
        <f t="shared" si="618"/>
        <v>58401.891130224605</v>
      </c>
      <c r="R406" s="40">
        <f t="shared" si="618"/>
        <v>256918.5783737936</v>
      </c>
      <c r="S406" s="41" t="e">
        <f t="shared" si="618"/>
        <v>#VALUE!</v>
      </c>
      <c r="T406" s="41" t="e">
        <f t="shared" si="618"/>
        <v>#VALUE!</v>
      </c>
      <c r="U406" s="42" t="e">
        <f t="shared" si="618"/>
        <v>#VALUE!</v>
      </c>
      <c r="V406" s="42" t="e">
        <f t="shared" si="618"/>
        <v>#VALUE!</v>
      </c>
      <c r="W406" s="43" t="e">
        <f t="shared" si="618"/>
        <v>#VALUE!</v>
      </c>
      <c r="X406" s="43" t="e">
        <f t="shared" si="618"/>
        <v>#VALUE!</v>
      </c>
      <c r="Y406" t="e">
        <f>NA()</f>
        <v>#N/A</v>
      </c>
      <c r="AD406"/>
      <c r="AE406" s="3">
        <v>21</v>
      </c>
      <c r="AG406" s="3">
        <f t="shared" si="580"/>
        <v>10.932729952341878</v>
      </c>
      <c r="AH406" s="36">
        <f t="shared" ref="AH406:AY406" si="619">300*AH334*AH106</f>
        <v>2265.7078092535717</v>
      </c>
      <c r="AI406" s="36">
        <f t="shared" si="619"/>
        <v>16326.76720218708</v>
      </c>
      <c r="AJ406" s="36">
        <f t="shared" si="619"/>
        <v>4315.9816234296195</v>
      </c>
      <c r="AK406" s="36">
        <f t="shared" si="619"/>
        <v>15666.958373354379</v>
      </c>
      <c r="AL406" s="36">
        <f t="shared" si="619"/>
        <v>1289.3320879325977</v>
      </c>
      <c r="AM406" s="37" t="e">
        <f t="shared" si="619"/>
        <v>#VALUE!</v>
      </c>
      <c r="AN406" s="38">
        <f t="shared" si="619"/>
        <v>2994.1844080773108</v>
      </c>
      <c r="AO406" s="39">
        <f t="shared" si="619"/>
        <v>973.44785364626887</v>
      </c>
      <c r="AP406" s="39">
        <f t="shared" si="619"/>
        <v>194.68957072925377</v>
      </c>
      <c r="AQ406" s="40">
        <f t="shared" si="619"/>
        <v>35003.336397068997</v>
      </c>
      <c r="AR406" s="40">
        <f t="shared" si="619"/>
        <v>28229.582921925226</v>
      </c>
      <c r="AS406" s="40">
        <f t="shared" si="619"/>
        <v>96451.10987785722</v>
      </c>
      <c r="AT406" s="41" t="e">
        <f t="shared" si="619"/>
        <v>#VALUE!</v>
      </c>
      <c r="AU406" s="41" t="e">
        <f t="shared" si="619"/>
        <v>#VALUE!</v>
      </c>
      <c r="AV406" s="42" t="e">
        <f t="shared" si="619"/>
        <v>#VALUE!</v>
      </c>
      <c r="AW406" s="42" t="e">
        <f t="shared" si="619"/>
        <v>#VALUE!</v>
      </c>
      <c r="AX406" s="43" t="e">
        <f t="shared" si="619"/>
        <v>#VALUE!</v>
      </c>
      <c r="AY406" s="43" t="e">
        <f t="shared" si="619"/>
        <v>#VALUE!</v>
      </c>
      <c r="AZ406" t="e">
        <f>NA()</f>
        <v>#N/A</v>
      </c>
    </row>
    <row r="407" spans="4:52" x14ac:dyDescent="0.3">
      <c r="D407" s="3">
        <v>22</v>
      </c>
      <c r="F407" s="3">
        <v>21</v>
      </c>
      <c r="G407" s="36">
        <f t="shared" ref="G407:X407" si="620">300*G335*G107</f>
        <v>15184.044597226544</v>
      </c>
      <c r="H407" s="36">
        <f t="shared" si="620"/>
        <v>35986.620651036392</v>
      </c>
      <c r="I407" s="36">
        <f t="shared" si="620"/>
        <v>24653.200680739988</v>
      </c>
      <c r="J407" s="36">
        <f t="shared" si="620"/>
        <v>34520.705239978066</v>
      </c>
      <c r="K407" s="36">
        <f t="shared" si="620"/>
        <v>5564.3643373601844</v>
      </c>
      <c r="L407" s="37" t="e">
        <f t="shared" si="620"/>
        <v>#VALUE!</v>
      </c>
      <c r="M407" s="38">
        <f t="shared" si="620"/>
        <v>9131.8642864197809</v>
      </c>
      <c r="N407" s="39">
        <f t="shared" si="620"/>
        <v>2321.3877961133976</v>
      </c>
      <c r="O407" s="39">
        <f t="shared" si="620"/>
        <v>464.27755922267966</v>
      </c>
      <c r="P407" s="40">
        <f t="shared" si="620"/>
        <v>68373.25448773797</v>
      </c>
      <c r="Q407" s="40">
        <f t="shared" si="620"/>
        <v>61470.631422585509</v>
      </c>
      <c r="R407" s="40">
        <f t="shared" si="620"/>
        <v>272632.19950618042</v>
      </c>
      <c r="S407" s="41" t="e">
        <f t="shared" si="620"/>
        <v>#VALUE!</v>
      </c>
      <c r="T407" s="41" t="e">
        <f t="shared" si="620"/>
        <v>#VALUE!</v>
      </c>
      <c r="U407" s="42" t="e">
        <f t="shared" si="620"/>
        <v>#VALUE!</v>
      </c>
      <c r="V407" s="42" t="e">
        <f t="shared" si="620"/>
        <v>#VALUE!</v>
      </c>
      <c r="W407" s="43" t="e">
        <f t="shared" si="620"/>
        <v>#VALUE!</v>
      </c>
      <c r="X407" s="43" t="e">
        <f t="shared" si="620"/>
        <v>#VALUE!</v>
      </c>
      <c r="Y407" t="e">
        <f>NA()</f>
        <v>#N/A</v>
      </c>
      <c r="AD407"/>
      <c r="AE407" s="3">
        <v>22</v>
      </c>
      <c r="AG407" s="3">
        <f t="shared" si="580"/>
        <v>11.497746250129051</v>
      </c>
      <c r="AH407" s="36">
        <f t="shared" ref="AH407:AY407" si="621">300*AH335*AH107</f>
        <v>2725.8557023876465</v>
      </c>
      <c r="AI407" s="36">
        <f t="shared" si="621"/>
        <v>17440.926692622626</v>
      </c>
      <c r="AJ407" s="36">
        <f t="shared" si="621"/>
        <v>5225.1688460741207</v>
      </c>
      <c r="AK407" s="36">
        <f t="shared" si="621"/>
        <v>16754.488585570572</v>
      </c>
      <c r="AL407" s="36">
        <f t="shared" si="621"/>
        <v>1472.6736343826303</v>
      </c>
      <c r="AM407" s="37" t="e">
        <f t="shared" si="621"/>
        <v>#VALUE!</v>
      </c>
      <c r="AN407" s="38">
        <f t="shared" si="621"/>
        <v>3258.2799537062911</v>
      </c>
      <c r="AO407" s="39">
        <f t="shared" si="621"/>
        <v>1044.648562938401</v>
      </c>
      <c r="AP407" s="39">
        <f t="shared" si="621"/>
        <v>208.92971258768023</v>
      </c>
      <c r="AQ407" s="40">
        <f t="shared" si="621"/>
        <v>36989.983794052481</v>
      </c>
      <c r="AR407" s="40">
        <f t="shared" si="621"/>
        <v>30165.932573346494</v>
      </c>
      <c r="AS407" s="40">
        <f t="shared" si="621"/>
        <v>106355.74098619496</v>
      </c>
      <c r="AT407" s="41" t="e">
        <f t="shared" si="621"/>
        <v>#VALUE!</v>
      </c>
      <c r="AU407" s="41" t="e">
        <f t="shared" si="621"/>
        <v>#VALUE!</v>
      </c>
      <c r="AV407" s="42" t="e">
        <f t="shared" si="621"/>
        <v>#VALUE!</v>
      </c>
      <c r="AW407" s="42" t="e">
        <f t="shared" si="621"/>
        <v>#VALUE!</v>
      </c>
      <c r="AX407" s="43" t="e">
        <f t="shared" si="621"/>
        <v>#VALUE!</v>
      </c>
      <c r="AY407" s="43" t="e">
        <f t="shared" si="621"/>
        <v>#VALUE!</v>
      </c>
      <c r="AZ407" t="e">
        <f>NA()</f>
        <v>#N/A</v>
      </c>
    </row>
    <row r="408" spans="4:52" x14ac:dyDescent="0.3">
      <c r="D408" s="3">
        <v>23</v>
      </c>
      <c r="F408" s="3">
        <v>22</v>
      </c>
      <c r="G408" s="36">
        <f t="shared" ref="G408:X408" si="622">300*G336*G108</f>
        <v>16731.445436474853</v>
      </c>
      <c r="H408" s="36">
        <f t="shared" si="622"/>
        <v>37861.801031304763</v>
      </c>
      <c r="I408" s="36">
        <f t="shared" si="622"/>
        <v>26842.449698116579</v>
      </c>
      <c r="J408" s="36">
        <f t="shared" si="622"/>
        <v>36296.64345508055</v>
      </c>
      <c r="K408" s="36">
        <f t="shared" si="622"/>
        <v>6029.3633077836748</v>
      </c>
      <c r="L408" s="37" t="e">
        <f t="shared" si="622"/>
        <v>#VALUE!</v>
      </c>
      <c r="M408" s="38">
        <f t="shared" si="622"/>
        <v>9851.1142108661497</v>
      </c>
      <c r="N408" s="39">
        <f t="shared" si="622"/>
        <v>2458.5550777691224</v>
      </c>
      <c r="O408" s="39">
        <f t="shared" si="622"/>
        <v>491.71101555382455</v>
      </c>
      <c r="P408" s="40">
        <f t="shared" si="622"/>
        <v>71392.544960606538</v>
      </c>
      <c r="Q408" s="40">
        <f t="shared" si="622"/>
        <v>64468.206208255411</v>
      </c>
      <c r="R408" s="40">
        <f t="shared" si="622"/>
        <v>287668.45805465855</v>
      </c>
      <c r="S408" s="41" t="e">
        <f t="shared" si="622"/>
        <v>#VALUE!</v>
      </c>
      <c r="T408" s="41" t="e">
        <f t="shared" si="622"/>
        <v>#VALUE!</v>
      </c>
      <c r="U408" s="42" t="e">
        <f t="shared" si="622"/>
        <v>#VALUE!</v>
      </c>
      <c r="V408" s="42" t="e">
        <f t="shared" si="622"/>
        <v>#VALUE!</v>
      </c>
      <c r="W408" s="43" t="e">
        <f t="shared" si="622"/>
        <v>#VALUE!</v>
      </c>
      <c r="X408" s="43" t="e">
        <f t="shared" si="622"/>
        <v>#VALUE!</v>
      </c>
      <c r="Y408" t="e">
        <f>NA()</f>
        <v>#N/A</v>
      </c>
      <c r="AD408"/>
      <c r="AE408" s="3">
        <v>23</v>
      </c>
      <c r="AG408" s="3">
        <f t="shared" si="580"/>
        <v>12.09196325242066</v>
      </c>
      <c r="AH408" s="36">
        <f t="shared" ref="AH408:AY408" si="623">300*AH336*AH108</f>
        <v>3261.8417100892066</v>
      </c>
      <c r="AI408" s="36">
        <f t="shared" si="623"/>
        <v>18615.279507656269</v>
      </c>
      <c r="AJ408" s="36">
        <f t="shared" si="623"/>
        <v>6246.7129455292434</v>
      </c>
      <c r="AK408" s="36">
        <f t="shared" si="623"/>
        <v>17896.873541568992</v>
      </c>
      <c r="AL408" s="36">
        <f t="shared" si="623"/>
        <v>1677.0384935507063</v>
      </c>
      <c r="AM408" s="37" t="e">
        <f t="shared" si="623"/>
        <v>#VALUE!</v>
      </c>
      <c r="AN408" s="38">
        <f t="shared" si="623"/>
        <v>3542.8805784063729</v>
      </c>
      <c r="AO408" s="39">
        <f t="shared" si="623"/>
        <v>1120.5035839861889</v>
      </c>
      <c r="AP408" s="39">
        <f t="shared" si="623"/>
        <v>224.10071679723779</v>
      </c>
      <c r="AQ408" s="40">
        <f t="shared" si="623"/>
        <v>39069.854764642449</v>
      </c>
      <c r="AR408" s="40">
        <f t="shared" si="623"/>
        <v>32205.908250746048</v>
      </c>
      <c r="AS408" s="40">
        <f t="shared" si="623"/>
        <v>116963.83511864621</v>
      </c>
      <c r="AT408" s="41" t="e">
        <f t="shared" si="623"/>
        <v>#VALUE!</v>
      </c>
      <c r="AU408" s="41" t="e">
        <f t="shared" si="623"/>
        <v>#VALUE!</v>
      </c>
      <c r="AV408" s="42" t="e">
        <f t="shared" si="623"/>
        <v>#VALUE!</v>
      </c>
      <c r="AW408" s="42" t="e">
        <f t="shared" si="623"/>
        <v>#VALUE!</v>
      </c>
      <c r="AX408" s="43" t="e">
        <f t="shared" si="623"/>
        <v>#VALUE!</v>
      </c>
      <c r="AY408" s="43" t="e">
        <f t="shared" si="623"/>
        <v>#VALUE!</v>
      </c>
      <c r="AZ408" t="e">
        <f>NA()</f>
        <v>#N/A</v>
      </c>
    </row>
    <row r="409" spans="4:52" x14ac:dyDescent="0.3">
      <c r="D409" s="3">
        <v>24</v>
      </c>
      <c r="F409" s="3">
        <v>23</v>
      </c>
      <c r="G409" s="36">
        <f t="shared" ref="G409:X409" si="624">300*G337*G109</f>
        <v>18285.544069843836</v>
      </c>
      <c r="H409" s="36">
        <f t="shared" si="624"/>
        <v>39714.620863070661</v>
      </c>
      <c r="I409" s="36">
        <f t="shared" si="624"/>
        <v>29039.850358514217</v>
      </c>
      <c r="J409" s="36">
        <f t="shared" si="624"/>
        <v>38048.831785587645</v>
      </c>
      <c r="K409" s="36">
        <f t="shared" si="624"/>
        <v>6488.7663129636949</v>
      </c>
      <c r="L409" s="37" t="e">
        <f t="shared" si="624"/>
        <v>#VALUE!</v>
      </c>
      <c r="M409" s="38">
        <f t="shared" si="624"/>
        <v>10569.218810251901</v>
      </c>
      <c r="N409" s="39">
        <f t="shared" si="624"/>
        <v>2595.4088607841982</v>
      </c>
      <c r="O409" s="39">
        <f t="shared" si="624"/>
        <v>519.08177215683963</v>
      </c>
      <c r="P409" s="40">
        <f t="shared" si="624"/>
        <v>74351.957115370868</v>
      </c>
      <c r="Q409" s="40">
        <f t="shared" si="624"/>
        <v>67392.140783251074</v>
      </c>
      <c r="R409" s="40">
        <f t="shared" si="624"/>
        <v>302003.6286017645</v>
      </c>
      <c r="S409" s="41" t="e">
        <f t="shared" si="624"/>
        <v>#VALUE!</v>
      </c>
      <c r="T409" s="41" t="e">
        <f t="shared" si="624"/>
        <v>#VALUE!</v>
      </c>
      <c r="U409" s="42" t="e">
        <f t="shared" si="624"/>
        <v>#VALUE!</v>
      </c>
      <c r="V409" s="42" t="e">
        <f t="shared" si="624"/>
        <v>#VALUE!</v>
      </c>
      <c r="W409" s="43" t="e">
        <f t="shared" si="624"/>
        <v>#VALUE!</v>
      </c>
      <c r="X409" s="43" t="e">
        <f t="shared" si="624"/>
        <v>#VALUE!</v>
      </c>
      <c r="Y409" t="e">
        <f>NA()</f>
        <v>#N/A</v>
      </c>
      <c r="AD409"/>
      <c r="AE409" s="3">
        <v>24</v>
      </c>
      <c r="AG409" s="3">
        <f t="shared" si="580"/>
        <v>12.716890085850565</v>
      </c>
      <c r="AH409" s="36">
        <f t="shared" ref="AH409:AY409" si="625">300*AH337*AH109</f>
        <v>3879.7564648902435</v>
      </c>
      <c r="AI409" s="36">
        <f t="shared" si="625"/>
        <v>19851.997774960764</v>
      </c>
      <c r="AJ409" s="36">
        <f t="shared" si="625"/>
        <v>7381.0830550293122</v>
      </c>
      <c r="AK409" s="36">
        <f t="shared" si="625"/>
        <v>19096.031617665241</v>
      </c>
      <c r="AL409" s="36">
        <f t="shared" si="625"/>
        <v>1903.84201540392</v>
      </c>
      <c r="AM409" s="37" t="e">
        <f t="shared" si="625"/>
        <v>#VALUE!</v>
      </c>
      <c r="AN409" s="38">
        <f t="shared" si="625"/>
        <v>3849.1750493676468</v>
      </c>
      <c r="AO409" s="39">
        <f t="shared" si="625"/>
        <v>1201.2457203995034</v>
      </c>
      <c r="AP409" s="39">
        <f t="shared" si="625"/>
        <v>240.2491440799007</v>
      </c>
      <c r="AQ409" s="40">
        <f t="shared" si="625"/>
        <v>41245.131170797045</v>
      </c>
      <c r="AR409" s="40">
        <f t="shared" si="625"/>
        <v>34351.421103377332</v>
      </c>
      <c r="AS409" s="40">
        <f t="shared" si="625"/>
        <v>128276.03893132738</v>
      </c>
      <c r="AT409" s="41" t="e">
        <f t="shared" si="625"/>
        <v>#VALUE!</v>
      </c>
      <c r="AU409" s="41" t="e">
        <f t="shared" si="625"/>
        <v>#VALUE!</v>
      </c>
      <c r="AV409" s="42" t="e">
        <f t="shared" si="625"/>
        <v>#VALUE!</v>
      </c>
      <c r="AW409" s="42" t="e">
        <f t="shared" si="625"/>
        <v>#VALUE!</v>
      </c>
      <c r="AX409" s="43" t="e">
        <f t="shared" si="625"/>
        <v>#VALUE!</v>
      </c>
      <c r="AY409" s="43" t="e">
        <f t="shared" si="625"/>
        <v>#VALUE!</v>
      </c>
      <c r="AZ409" t="e">
        <f>NA()</f>
        <v>#N/A</v>
      </c>
    </row>
    <row r="410" spans="4:52" x14ac:dyDescent="0.3">
      <c r="D410" s="3">
        <v>25</v>
      </c>
      <c r="F410" s="3">
        <v>24</v>
      </c>
      <c r="G410" s="36">
        <f t="shared" ref="G410:X410" si="626">300*G338*G110</f>
        <v>19838.646301353056</v>
      </c>
      <c r="H410" s="36">
        <f t="shared" si="626"/>
        <v>41543.707135708653</v>
      </c>
      <c r="I410" s="36">
        <f t="shared" si="626"/>
        <v>31241.288129014432</v>
      </c>
      <c r="J410" s="36">
        <f t="shared" si="626"/>
        <v>39776.123046863264</v>
      </c>
      <c r="K410" s="36">
        <f t="shared" si="626"/>
        <v>6940.4425533129697</v>
      </c>
      <c r="L410" s="37" t="e">
        <f t="shared" si="626"/>
        <v>#VALUE!</v>
      </c>
      <c r="M410" s="38">
        <f t="shared" si="626"/>
        <v>11284.359991505338</v>
      </c>
      <c r="N410" s="39">
        <f t="shared" si="626"/>
        <v>2731.7915238700066</v>
      </c>
      <c r="O410" s="39">
        <f t="shared" si="626"/>
        <v>546.35830477400134</v>
      </c>
      <c r="P410" s="40">
        <f t="shared" si="626"/>
        <v>77251.019813784544</v>
      </c>
      <c r="Q410" s="40">
        <f t="shared" si="626"/>
        <v>70240.600954776834</v>
      </c>
      <c r="R410" s="40">
        <f t="shared" si="626"/>
        <v>315625.57755685784</v>
      </c>
      <c r="S410" s="41" t="e">
        <f t="shared" si="626"/>
        <v>#VALUE!</v>
      </c>
      <c r="T410" s="41" t="e">
        <f t="shared" si="626"/>
        <v>#VALUE!</v>
      </c>
      <c r="U410" s="42" t="e">
        <f t="shared" si="626"/>
        <v>#VALUE!</v>
      </c>
      <c r="V410" s="42" t="e">
        <f t="shared" si="626"/>
        <v>#VALUE!</v>
      </c>
      <c r="W410" s="43" t="e">
        <f t="shared" si="626"/>
        <v>#VALUE!</v>
      </c>
      <c r="X410" s="43" t="e">
        <f t="shared" si="626"/>
        <v>#VALUE!</v>
      </c>
      <c r="Y410" t="e">
        <f>NA()</f>
        <v>#N/A</v>
      </c>
      <c r="AD410"/>
      <c r="AE410" s="3">
        <v>25</v>
      </c>
      <c r="AG410" s="3">
        <f t="shared" si="580"/>
        <v>13.374113870485857</v>
      </c>
      <c r="AH410" s="36">
        <f t="shared" ref="AH410:AY410" si="627">300*AH338*AH110</f>
        <v>4584.6631213409546</v>
      </c>
      <c r="AI410" s="36">
        <f t="shared" si="627"/>
        <v>21153.25340479409</v>
      </c>
      <c r="AJ410" s="36">
        <f t="shared" si="627"/>
        <v>8627.2805028001512</v>
      </c>
      <c r="AK410" s="36">
        <f t="shared" si="627"/>
        <v>20353.93330336464</v>
      </c>
      <c r="AL410" s="36">
        <f t="shared" si="627"/>
        <v>2154.4023242214062</v>
      </c>
      <c r="AM410" s="37" t="e">
        <f t="shared" si="627"/>
        <v>#VALUE!</v>
      </c>
      <c r="AN410" s="38">
        <f t="shared" si="627"/>
        <v>4178.3621055539161</v>
      </c>
      <c r="AO410" s="39">
        <f t="shared" si="627"/>
        <v>1287.1100191804273</v>
      </c>
      <c r="AP410" s="39">
        <f t="shared" si="627"/>
        <v>257.42200383608554</v>
      </c>
      <c r="AQ410" s="40">
        <f t="shared" si="627"/>
        <v>43517.781996046542</v>
      </c>
      <c r="AR410" s="40">
        <f t="shared" si="627"/>
        <v>36603.927393139202</v>
      </c>
      <c r="AS410" s="40">
        <f t="shared" si="627"/>
        <v>140284.5544680178</v>
      </c>
      <c r="AT410" s="41" t="e">
        <f t="shared" si="627"/>
        <v>#VALUE!</v>
      </c>
      <c r="AU410" s="41" t="e">
        <f t="shared" si="627"/>
        <v>#VALUE!</v>
      </c>
      <c r="AV410" s="42" t="e">
        <f t="shared" si="627"/>
        <v>#VALUE!</v>
      </c>
      <c r="AW410" s="42" t="e">
        <f t="shared" si="627"/>
        <v>#VALUE!</v>
      </c>
      <c r="AX410" s="43" t="e">
        <f t="shared" si="627"/>
        <v>#VALUE!</v>
      </c>
      <c r="AY410" s="43" t="e">
        <f t="shared" si="627"/>
        <v>#VALUE!</v>
      </c>
      <c r="AZ410" t="e">
        <f>NA()</f>
        <v>#N/A</v>
      </c>
    </row>
    <row r="411" spans="4:52" x14ac:dyDescent="0.3">
      <c r="D411" s="3">
        <v>26</v>
      </c>
      <c r="F411" s="3">
        <v>25</v>
      </c>
      <c r="G411" s="36">
        <f t="shared" ref="G411:X411" si="628">300*G339*G111</f>
        <v>21383.535265900256</v>
      </c>
      <c r="H411" s="36">
        <f t="shared" si="628"/>
        <v>43347.863366419828</v>
      </c>
      <c r="I411" s="36">
        <f t="shared" si="628"/>
        <v>33442.220822189105</v>
      </c>
      <c r="J411" s="36">
        <f t="shared" si="628"/>
        <v>41477.514264427693</v>
      </c>
      <c r="K411" s="36">
        <f t="shared" si="628"/>
        <v>7382.5849631273486</v>
      </c>
      <c r="L411" s="37" t="e">
        <f t="shared" si="628"/>
        <v>#VALUE!</v>
      </c>
      <c r="M411" s="38">
        <f t="shared" si="628"/>
        <v>11995.028244932735</v>
      </c>
      <c r="N411" s="39">
        <f t="shared" si="628"/>
        <v>2867.5605121854219</v>
      </c>
      <c r="O411" s="39">
        <f t="shared" si="628"/>
        <v>573.51210243708442</v>
      </c>
      <c r="P411" s="40">
        <f t="shared" si="628"/>
        <v>80089.480230380257</v>
      </c>
      <c r="Q411" s="40">
        <f t="shared" si="628"/>
        <v>73012.309058868559</v>
      </c>
      <c r="R411" s="40">
        <f t="shared" si="628"/>
        <v>328531.82532712264</v>
      </c>
      <c r="S411" s="41" t="e">
        <f t="shared" si="628"/>
        <v>#VALUE!</v>
      </c>
      <c r="T411" s="41" t="e">
        <f t="shared" si="628"/>
        <v>#VALUE!</v>
      </c>
      <c r="U411" s="42" t="e">
        <f t="shared" si="628"/>
        <v>#VALUE!</v>
      </c>
      <c r="V411" s="42" t="e">
        <f t="shared" si="628"/>
        <v>#VALUE!</v>
      </c>
      <c r="W411" s="43" t="e">
        <f t="shared" si="628"/>
        <v>#VALUE!</v>
      </c>
      <c r="X411" s="43" t="e">
        <f t="shared" si="628"/>
        <v>#VALUE!</v>
      </c>
      <c r="Y411" t="e">
        <f>NA()</f>
        <v>#N/A</v>
      </c>
      <c r="AD411"/>
      <c r="AE411" s="3">
        <v>26</v>
      </c>
      <c r="AG411" s="3">
        <f t="shared" si="580"/>
        <v>14.06530375061889</v>
      </c>
      <c r="AH411" s="36">
        <f t="shared" ref="AH411:AY411" si="629">300*AH339*AH111</f>
        <v>5380.5145311504093</v>
      </c>
      <c r="AI411" s="36">
        <f t="shared" si="629"/>
        <v>22521.18703949928</v>
      </c>
      <c r="AJ411" s="36">
        <f t="shared" si="629"/>
        <v>9983.4005348754454</v>
      </c>
      <c r="AK411" s="36">
        <f t="shared" si="629"/>
        <v>21672.561445269606</v>
      </c>
      <c r="AL411" s="36">
        <f t="shared" si="629"/>
        <v>2429.896282912257</v>
      </c>
      <c r="AM411" s="37" t="e">
        <f t="shared" si="629"/>
        <v>#VALUE!</v>
      </c>
      <c r="AN411" s="38">
        <f t="shared" si="629"/>
        <v>4531.6404780247549</v>
      </c>
      <c r="AO411" s="39">
        <f t="shared" si="629"/>
        <v>1378.3323465373726</v>
      </c>
      <c r="AP411" s="39">
        <f t="shared" si="629"/>
        <v>275.66646930747453</v>
      </c>
      <c r="AQ411" s="40">
        <f t="shared" si="629"/>
        <v>45889.526120261078</v>
      </c>
      <c r="AR411" s="40">
        <f t="shared" si="629"/>
        <v>38964.361171476514</v>
      </c>
      <c r="AS411" s="40">
        <f t="shared" si="629"/>
        <v>152972.25342381641</v>
      </c>
      <c r="AT411" s="41" t="e">
        <f t="shared" si="629"/>
        <v>#VALUE!</v>
      </c>
      <c r="AU411" s="41" t="e">
        <f t="shared" si="629"/>
        <v>#VALUE!</v>
      </c>
      <c r="AV411" s="42" t="e">
        <f t="shared" si="629"/>
        <v>#VALUE!</v>
      </c>
      <c r="AW411" s="42" t="e">
        <f t="shared" si="629"/>
        <v>#VALUE!</v>
      </c>
      <c r="AX411" s="43" t="e">
        <f t="shared" si="629"/>
        <v>#VALUE!</v>
      </c>
      <c r="AY411" s="43" t="e">
        <f t="shared" si="629"/>
        <v>#VALUE!</v>
      </c>
      <c r="AZ411" t="e">
        <f>NA()</f>
        <v>#N/A</v>
      </c>
    </row>
    <row r="412" spans="4:52" x14ac:dyDescent="0.3">
      <c r="D412" s="3">
        <v>27</v>
      </c>
      <c r="F412" s="3">
        <v>26</v>
      </c>
      <c r="G412" s="36">
        <f t="shared" ref="G412:X412" si="630">300*G340*G112</f>
        <v>22913.567082581121</v>
      </c>
      <c r="H412" s="36">
        <f t="shared" si="630"/>
        <v>45126.057032196499</v>
      </c>
      <c r="I412" s="36">
        <f t="shared" si="630"/>
        <v>35637.89021969695</v>
      </c>
      <c r="J412" s="36">
        <f t="shared" si="630"/>
        <v>43152.142351080001</v>
      </c>
      <c r="K412" s="36">
        <f t="shared" si="630"/>
        <v>7813.6895639049262</v>
      </c>
      <c r="L412" s="37" t="e">
        <f t="shared" si="630"/>
        <v>#VALUE!</v>
      </c>
      <c r="M412" s="38">
        <f t="shared" si="630"/>
        <v>12699.976663998568</v>
      </c>
      <c r="N412" s="39">
        <f t="shared" si="630"/>
        <v>3002.5869657431954</v>
      </c>
      <c r="O412" s="39">
        <f t="shared" si="630"/>
        <v>600.51739314863914</v>
      </c>
      <c r="P412" s="40">
        <f t="shared" si="630"/>
        <v>82867.274344888167</v>
      </c>
      <c r="Q412" s="40">
        <f t="shared" si="630"/>
        <v>75706.470415066637</v>
      </c>
      <c r="R412" s="40">
        <f t="shared" si="630"/>
        <v>340727.81710476626</v>
      </c>
      <c r="S412" s="41" t="e">
        <f t="shared" si="630"/>
        <v>#VALUE!</v>
      </c>
      <c r="T412" s="41" t="e">
        <f t="shared" si="630"/>
        <v>#VALUE!</v>
      </c>
      <c r="U412" s="42" t="e">
        <f t="shared" si="630"/>
        <v>#VALUE!</v>
      </c>
      <c r="V412" s="42" t="e">
        <f t="shared" si="630"/>
        <v>#VALUE!</v>
      </c>
      <c r="W412" s="43" t="e">
        <f t="shared" si="630"/>
        <v>#VALUE!</v>
      </c>
      <c r="X412" s="43" t="e">
        <f t="shared" si="630"/>
        <v>#VALUE!</v>
      </c>
      <c r="Y412" t="e">
        <f>NA()</f>
        <v>#N/A</v>
      </c>
      <c r="AD412"/>
      <c r="AE412" s="3">
        <v>27</v>
      </c>
      <c r="AG412" s="3">
        <f t="shared" si="580"/>
        <v>14.792215133875402</v>
      </c>
      <c r="AH412" s="36">
        <f t="shared" ref="AH412:AY412" si="631">300*AH340*AH112</f>
        <v>6270.2381976950992</v>
      </c>
      <c r="AI412" s="36">
        <f t="shared" si="631"/>
        <v>23957.8707555847</v>
      </c>
      <c r="AJ412" s="36">
        <f t="shared" si="631"/>
        <v>11447.345197002651</v>
      </c>
      <c r="AK412" s="36">
        <f t="shared" si="631"/>
        <v>23053.863013988041</v>
      </c>
      <c r="AL412" s="36">
        <f t="shared" si="631"/>
        <v>2731.3116692142717</v>
      </c>
      <c r="AM412" s="37" t="e">
        <f t="shared" si="631"/>
        <v>#VALUE!</v>
      </c>
      <c r="AN412" s="38">
        <f t="shared" si="631"/>
        <v>4910.1973216633178</v>
      </c>
      <c r="AO412" s="39">
        <f t="shared" si="631"/>
        <v>1475.1477456895718</v>
      </c>
      <c r="AP412" s="39">
        <f t="shared" si="631"/>
        <v>295.02954913791433</v>
      </c>
      <c r="AQ412" s="40">
        <f t="shared" si="631"/>
        <v>48361.792613354133</v>
      </c>
      <c r="AR412" s="40">
        <f t="shared" si="631"/>
        <v>41433.064782886126</v>
      </c>
      <c r="AS412" s="40">
        <f t="shared" si="631"/>
        <v>166311.91482175564</v>
      </c>
      <c r="AT412" s="41" t="e">
        <f t="shared" si="631"/>
        <v>#VALUE!</v>
      </c>
      <c r="AU412" s="41" t="e">
        <f t="shared" si="631"/>
        <v>#VALUE!</v>
      </c>
      <c r="AV412" s="42" t="e">
        <f t="shared" si="631"/>
        <v>#VALUE!</v>
      </c>
      <c r="AW412" s="42" t="e">
        <f t="shared" si="631"/>
        <v>#VALUE!</v>
      </c>
      <c r="AX412" s="43" t="e">
        <f t="shared" si="631"/>
        <v>#VALUE!</v>
      </c>
      <c r="AY412" s="43" t="e">
        <f t="shared" si="631"/>
        <v>#VALUE!</v>
      </c>
      <c r="AZ412" t="e">
        <f>NA()</f>
        <v>#N/A</v>
      </c>
    </row>
    <row r="413" spans="4:52" x14ac:dyDescent="0.3">
      <c r="D413" s="3">
        <v>28</v>
      </c>
      <c r="F413" s="3">
        <v>27</v>
      </c>
      <c r="G413" s="36">
        <f t="shared" ref="G413:X413" si="632">300*G341*G113</f>
        <v>24422.744719230857</v>
      </c>
      <c r="H413" s="36">
        <f t="shared" si="632"/>
        <v>46877.406895781911</v>
      </c>
      <c r="I413" s="36">
        <f t="shared" si="632"/>
        <v>37823.516196830104</v>
      </c>
      <c r="J413" s="36">
        <f t="shared" si="632"/>
        <v>44799.277209515305</v>
      </c>
      <c r="K413" s="36">
        <f t="shared" si="632"/>
        <v>8232.5321314090816</v>
      </c>
      <c r="L413" s="37" t="e">
        <f t="shared" si="632"/>
        <v>#VALUE!</v>
      </c>
      <c r="M413" s="38">
        <f t="shared" si="632"/>
        <v>13398.179260510218</v>
      </c>
      <c r="N413" s="39">
        <f t="shared" si="632"/>
        <v>3136.7545017318917</v>
      </c>
      <c r="O413" s="39">
        <f t="shared" si="632"/>
        <v>627.35090034637835</v>
      </c>
      <c r="P413" s="40">
        <f t="shared" si="632"/>
        <v>85584.501546393294</v>
      </c>
      <c r="Q413" s="40">
        <f t="shared" si="632"/>
        <v>78322.708784683797</v>
      </c>
      <c r="R413" s="40">
        <f t="shared" si="632"/>
        <v>352225.39890758425</v>
      </c>
      <c r="S413" s="41" t="e">
        <f t="shared" si="632"/>
        <v>#VALUE!</v>
      </c>
      <c r="T413" s="41" t="e">
        <f t="shared" si="632"/>
        <v>#VALUE!</v>
      </c>
      <c r="U413" s="42" t="e">
        <f t="shared" si="632"/>
        <v>#VALUE!</v>
      </c>
      <c r="V413" s="42" t="e">
        <f t="shared" si="632"/>
        <v>#VALUE!</v>
      </c>
      <c r="W413" s="43" t="e">
        <f t="shared" si="632"/>
        <v>#VALUE!</v>
      </c>
      <c r="X413" s="43" t="e">
        <f t="shared" si="632"/>
        <v>#VALUE!</v>
      </c>
      <c r="Y413" t="e">
        <f>NA()</f>
        <v>#N/A</v>
      </c>
      <c r="AD413"/>
      <c r="AE413" s="3">
        <v>28</v>
      </c>
      <c r="AG413" s="3">
        <f t="shared" si="580"/>
        <v>15.556694149404674</v>
      </c>
      <c r="AH413" s="36">
        <f t="shared" ref="AH413:AY413" si="633">300*AH341*AH113</f>
        <v>7255.9633939291771</v>
      </c>
      <c r="AI413" s="36">
        <f t="shared" si="633"/>
        <v>25465.265438975111</v>
      </c>
      <c r="AJ413" s="36">
        <f t="shared" si="633"/>
        <v>13017.571349181862</v>
      </c>
      <c r="AK413" s="36">
        <f t="shared" si="633"/>
        <v>24499.694429959138</v>
      </c>
      <c r="AL413" s="36">
        <f t="shared" si="633"/>
        <v>3059.3966571456749</v>
      </c>
      <c r="AM413" s="37" t="e">
        <f t="shared" si="633"/>
        <v>#VALUE!</v>
      </c>
      <c r="AN413" s="38">
        <f t="shared" si="633"/>
        <v>5315.1949761843189</v>
      </c>
      <c r="AO413" s="39">
        <f t="shared" si="633"/>
        <v>1577.788562475969</v>
      </c>
      <c r="AP413" s="39">
        <f t="shared" si="633"/>
        <v>315.55771249519381</v>
      </c>
      <c r="AQ413" s="40">
        <f t="shared" si="633"/>
        <v>50935.678694042203</v>
      </c>
      <c r="AR413" s="40">
        <f t="shared" si="633"/>
        <v>44009.718125098552</v>
      </c>
      <c r="AS413" s="40">
        <f t="shared" si="633"/>
        <v>180265.63189306701</v>
      </c>
      <c r="AT413" s="41" t="e">
        <f t="shared" si="633"/>
        <v>#VALUE!</v>
      </c>
      <c r="AU413" s="41" t="e">
        <f t="shared" si="633"/>
        <v>#VALUE!</v>
      </c>
      <c r="AV413" s="42" t="e">
        <f t="shared" si="633"/>
        <v>#VALUE!</v>
      </c>
      <c r="AW413" s="42" t="e">
        <f t="shared" si="633"/>
        <v>#VALUE!</v>
      </c>
      <c r="AX413" s="43" t="e">
        <f t="shared" si="633"/>
        <v>#VALUE!</v>
      </c>
      <c r="AY413" s="43" t="e">
        <f t="shared" si="633"/>
        <v>#VALUE!</v>
      </c>
      <c r="AZ413" t="e">
        <f>NA()</f>
        <v>#N/A</v>
      </c>
    </row>
    <row r="414" spans="4:52" x14ac:dyDescent="0.3">
      <c r="D414" s="3">
        <v>29</v>
      </c>
      <c r="F414" s="3">
        <v>28</v>
      </c>
      <c r="G414" s="36">
        <f t="shared" ref="G414:X414" si="634">300*G342*G114</f>
        <v>25905.760565085988</v>
      </c>
      <c r="H414" s="36">
        <f t="shared" si="634"/>
        <v>48601.170556591482</v>
      </c>
      <c r="I414" s="36">
        <f t="shared" si="634"/>
        <v>39994.451039975895</v>
      </c>
      <c r="J414" s="36">
        <f t="shared" si="634"/>
        <v>46418.313315088861</v>
      </c>
      <c r="K414" s="36">
        <f t="shared" si="634"/>
        <v>8638.1434544378371</v>
      </c>
      <c r="L414" s="37" t="e">
        <f t="shared" si="634"/>
        <v>#VALUE!</v>
      </c>
      <c r="M414" s="38">
        <f t="shared" si="634"/>
        <v>14088.794247423484</v>
      </c>
      <c r="N414" s="39">
        <f t="shared" si="634"/>
        <v>3269.9581283662019</v>
      </c>
      <c r="O414" s="39">
        <f t="shared" si="634"/>
        <v>653.99162567324049</v>
      </c>
      <c r="P414" s="40">
        <f t="shared" si="634"/>
        <v>88241.402673223172</v>
      </c>
      <c r="Q414" s="40">
        <f t="shared" si="634"/>
        <v>80861.009633092122</v>
      </c>
      <c r="R414" s="40">
        <f t="shared" si="634"/>
        <v>363041.48919639451</v>
      </c>
      <c r="S414" s="41" t="e">
        <f t="shared" si="634"/>
        <v>#VALUE!</v>
      </c>
      <c r="T414" s="41" t="e">
        <f t="shared" si="634"/>
        <v>#VALUE!</v>
      </c>
      <c r="U414" s="42" t="e">
        <f t="shared" si="634"/>
        <v>#VALUE!</v>
      </c>
      <c r="V414" s="42" t="e">
        <f t="shared" si="634"/>
        <v>#VALUE!</v>
      </c>
      <c r="W414" s="43" t="e">
        <f t="shared" si="634"/>
        <v>#VALUE!</v>
      </c>
      <c r="X414" s="43" t="e">
        <f t="shared" si="634"/>
        <v>#VALUE!</v>
      </c>
      <c r="Y414" t="e">
        <f>NA()</f>
        <v>#N/A</v>
      </c>
      <c r="AD414"/>
      <c r="AE414" s="3">
        <v>29</v>
      </c>
      <c r="AG414" s="3">
        <f t="shared" si="580"/>
        <v>16.360682336474195</v>
      </c>
      <c r="AH414" s="36">
        <f t="shared" ref="AH414:AY414" si="635">300*AH342*AH114</f>
        <v>8339.3138248235609</v>
      </c>
      <c r="AI414" s="36">
        <f t="shared" si="635"/>
        <v>27045.174011593488</v>
      </c>
      <c r="AJ414" s="36">
        <f t="shared" si="635"/>
        <v>14693.734367844518</v>
      </c>
      <c r="AK414" s="36">
        <f t="shared" si="635"/>
        <v>26011.76279159054</v>
      </c>
      <c r="AL414" s="36">
        <f t="shared" si="635"/>
        <v>3414.6080617958769</v>
      </c>
      <c r="AM414" s="37" t="e">
        <f t="shared" si="635"/>
        <v>#VALUE!</v>
      </c>
      <c r="AN414" s="38">
        <f t="shared" si="635"/>
        <v>5854.3438745934172</v>
      </c>
      <c r="AO414" s="39">
        <f t="shared" si="635"/>
        <v>1686.4823259836689</v>
      </c>
      <c r="AP414" s="39">
        <f t="shared" si="635"/>
        <v>337.29646519673378</v>
      </c>
      <c r="AQ414" s="40">
        <f t="shared" si="635"/>
        <v>53611.90556718647</v>
      </c>
      <c r="AR414" s="40">
        <f t="shared" si="635"/>
        <v>46693.267798315894</v>
      </c>
      <c r="AS414" s="40">
        <f t="shared" si="635"/>
        <v>194784.43456104252</v>
      </c>
      <c r="AT414" s="41" t="e">
        <f t="shared" si="635"/>
        <v>#VALUE!</v>
      </c>
      <c r="AU414" s="41" t="e">
        <f t="shared" si="635"/>
        <v>#VALUE!</v>
      </c>
      <c r="AV414" s="42" t="e">
        <f t="shared" si="635"/>
        <v>#VALUE!</v>
      </c>
      <c r="AW414" s="42" t="e">
        <f t="shared" si="635"/>
        <v>#VALUE!</v>
      </c>
      <c r="AX414" s="43" t="e">
        <f t="shared" si="635"/>
        <v>#VALUE!</v>
      </c>
      <c r="AY414" s="43" t="e">
        <f t="shared" si="635"/>
        <v>#VALUE!</v>
      </c>
      <c r="AZ414" t="e">
        <f>NA()</f>
        <v>#N/A</v>
      </c>
    </row>
    <row r="415" spans="4:52" x14ac:dyDescent="0.3">
      <c r="D415" s="3">
        <v>30</v>
      </c>
      <c r="F415" s="3">
        <v>29</v>
      </c>
      <c r="G415" s="36">
        <f t="shared" ref="G415:X415" si="636">300*G343*G115</f>
        <v>27358.009036578274</v>
      </c>
      <c r="H415" s="36">
        <f t="shared" si="636"/>
        <v>50296.732471523232</v>
      </c>
      <c r="I415" s="36">
        <f t="shared" si="636"/>
        <v>42146.290078429513</v>
      </c>
      <c r="J415" s="36">
        <f t="shared" si="636"/>
        <v>48008.76055214653</v>
      </c>
      <c r="K415" s="36">
        <f t="shared" si="636"/>
        <v>9029.7841699314722</v>
      </c>
      <c r="L415" s="37" t="e">
        <f t="shared" si="636"/>
        <v>#VALUE!</v>
      </c>
      <c r="M415" s="38">
        <f t="shared" si="636"/>
        <v>14771.13242590317</v>
      </c>
      <c r="N415" s="39">
        <f t="shared" si="636"/>
        <v>3402.1032719304776</v>
      </c>
      <c r="O415" s="39">
        <f t="shared" si="636"/>
        <v>680.42065438609563</v>
      </c>
      <c r="P415" s="40">
        <f t="shared" si="636"/>
        <v>90838.340944249911</v>
      </c>
      <c r="Q415" s="40">
        <f t="shared" si="636"/>
        <v>83321.670184308532</v>
      </c>
      <c r="R415" s="40">
        <f t="shared" si="636"/>
        <v>373196.93253455154</v>
      </c>
      <c r="S415" s="41" t="e">
        <f t="shared" si="636"/>
        <v>#VALUE!</v>
      </c>
      <c r="T415" s="41" t="e">
        <f t="shared" si="636"/>
        <v>#VALUE!</v>
      </c>
      <c r="U415" s="42" t="e">
        <f t="shared" si="636"/>
        <v>#VALUE!</v>
      </c>
      <c r="V415" s="42" t="e">
        <f t="shared" si="636"/>
        <v>#VALUE!</v>
      </c>
      <c r="W415" s="43" t="e">
        <f t="shared" si="636"/>
        <v>#VALUE!</v>
      </c>
      <c r="X415" s="43" t="e">
        <f t="shared" si="636"/>
        <v>#VALUE!</v>
      </c>
      <c r="Y415" t="e">
        <f>NA()</f>
        <v>#N/A</v>
      </c>
      <c r="AD415"/>
      <c r="AE415" s="3">
        <v>30</v>
      </c>
      <c r="AG415" s="3">
        <f t="shared" si="580"/>
        <v>17.206221575376418</v>
      </c>
      <c r="AH415" s="36">
        <f t="shared" ref="AH415:AY415" si="637">300*AH343*AH115</f>
        <v>9521.6563851108276</v>
      </c>
      <c r="AI415" s="36">
        <f t="shared" si="637"/>
        <v>28699.191815389717</v>
      </c>
      <c r="AJ415" s="36">
        <f t="shared" si="637"/>
        <v>16477.09590869927</v>
      </c>
      <c r="AK415" s="36">
        <f t="shared" si="637"/>
        <v>27591.565392851779</v>
      </c>
      <c r="AL415" s="36">
        <f t="shared" si="637"/>
        <v>3797.0601693694293</v>
      </c>
      <c r="AM415" s="37" t="e">
        <f t="shared" si="637"/>
        <v>#VALUE!</v>
      </c>
      <c r="AN415" s="38">
        <f t="shared" si="637"/>
        <v>6436.1632671705875</v>
      </c>
      <c r="AO415" s="39">
        <f t="shared" si="637"/>
        <v>1801.4493733985914</v>
      </c>
      <c r="AP415" s="39">
        <f t="shared" si="637"/>
        <v>360.28987467971831</v>
      </c>
      <c r="AQ415" s="40">
        <f t="shared" si="637"/>
        <v>56390.772429850091</v>
      </c>
      <c r="AR415" s="40">
        <f t="shared" si="637"/>
        <v>49481.85748730832</v>
      </c>
      <c r="AS415" s="40">
        <f t="shared" si="637"/>
        <v>209808.17218628718</v>
      </c>
      <c r="AT415" s="41" t="e">
        <f t="shared" si="637"/>
        <v>#VALUE!</v>
      </c>
      <c r="AU415" s="41" t="e">
        <f t="shared" si="637"/>
        <v>#VALUE!</v>
      </c>
      <c r="AV415" s="42" t="e">
        <f t="shared" si="637"/>
        <v>#VALUE!</v>
      </c>
      <c r="AW415" s="42" t="e">
        <f t="shared" si="637"/>
        <v>#VALUE!</v>
      </c>
      <c r="AX415" s="43" t="e">
        <f t="shared" si="637"/>
        <v>#VALUE!</v>
      </c>
      <c r="AY415" s="43" t="e">
        <f t="shared" si="637"/>
        <v>#VALUE!</v>
      </c>
      <c r="AZ415" t="e">
        <f>NA()</f>
        <v>#N/A</v>
      </c>
    </row>
    <row r="416" spans="4:52" x14ac:dyDescent="0.3">
      <c r="D416" s="3">
        <v>31</v>
      </c>
      <c r="F416" s="3">
        <v>30</v>
      </c>
      <c r="G416" s="36">
        <f t="shared" ref="G416:X416" si="638">300*G344*G116</f>
        <v>28775.574985149306</v>
      </c>
      <c r="H416" s="36">
        <f t="shared" si="638"/>
        <v>51963.592606773156</v>
      </c>
      <c r="I416" s="36">
        <f t="shared" si="638"/>
        <v>44274.94357768754</v>
      </c>
      <c r="J416" s="36">
        <f t="shared" si="638"/>
        <v>49570.234841766985</v>
      </c>
      <c r="K416" s="36">
        <f t="shared" si="638"/>
        <v>9406.9199143033711</v>
      </c>
      <c r="L416" s="37" t="e">
        <f t="shared" si="638"/>
        <v>#VALUE!</v>
      </c>
      <c r="M416" s="38">
        <f t="shared" si="638"/>
        <v>15444.630465404327</v>
      </c>
      <c r="N416" s="39">
        <f t="shared" si="638"/>
        <v>3533.1049018673684</v>
      </c>
      <c r="O416" s="39">
        <f t="shared" si="638"/>
        <v>706.62098037347369</v>
      </c>
      <c r="P416" s="40">
        <f t="shared" si="638"/>
        <v>93375.78533940413</v>
      </c>
      <c r="Q416" s="40">
        <f t="shared" si="638"/>
        <v>85705.255408657773</v>
      </c>
      <c r="R416" s="40">
        <f t="shared" si="638"/>
        <v>382715.51966672426</v>
      </c>
      <c r="S416" s="41" t="e">
        <f t="shared" si="638"/>
        <v>#VALUE!</v>
      </c>
      <c r="T416" s="41" t="e">
        <f t="shared" si="638"/>
        <v>#VALUE!</v>
      </c>
      <c r="U416" s="42" t="e">
        <f t="shared" si="638"/>
        <v>#VALUE!</v>
      </c>
      <c r="V416" s="42" t="e">
        <f t="shared" si="638"/>
        <v>#VALUE!</v>
      </c>
      <c r="W416" s="43" t="e">
        <f t="shared" si="638"/>
        <v>#VALUE!</v>
      </c>
      <c r="X416" s="43" t="e">
        <f t="shared" si="638"/>
        <v>#VALUE!</v>
      </c>
      <c r="Y416" t="e">
        <f>NA()</f>
        <v>#N/A</v>
      </c>
      <c r="AD416"/>
      <c r="AE416" s="3">
        <v>31</v>
      </c>
      <c r="AG416" s="3">
        <f t="shared" si="580"/>
        <v>18.095459273170505</v>
      </c>
      <c r="AH416" s="36">
        <f t="shared" ref="AH416:AY416" si="639">300*AH344*AH116</f>
        <v>10804.199392869185</v>
      </c>
      <c r="AI416" s="36">
        <f t="shared" si="639"/>
        <v>30428.655453085961</v>
      </c>
      <c r="AJ416" s="36">
        <f t="shared" si="639"/>
        <v>18370.605580097061</v>
      </c>
      <c r="AK416" s="36">
        <f t="shared" si="639"/>
        <v>29240.329711355644</v>
      </c>
      <c r="AL416" s="36">
        <f t="shared" si="639"/>
        <v>4206.4763117069733</v>
      </c>
      <c r="AM416" s="37" t="e">
        <f t="shared" si="639"/>
        <v>#VALUE!</v>
      </c>
      <c r="AN416" s="38">
        <f t="shared" si="639"/>
        <v>7058.2780973795452</v>
      </c>
      <c r="AO416" s="39">
        <f t="shared" si="639"/>
        <v>1922.9002109417877</v>
      </c>
      <c r="AP416" s="39">
        <f t="shared" si="639"/>
        <v>384.58004218835754</v>
      </c>
      <c r="AQ416" s="40">
        <f t="shared" si="639"/>
        <v>59272.109022081153</v>
      </c>
      <c r="AR416" s="40">
        <f t="shared" si="639"/>
        <v>52372.761135274537</v>
      </c>
      <c r="AS416" s="40">
        <f t="shared" si="639"/>
        <v>225265.69675790437</v>
      </c>
      <c r="AT416" s="41" t="e">
        <f t="shared" si="639"/>
        <v>#VALUE!</v>
      </c>
      <c r="AU416" s="41" t="e">
        <f t="shared" si="639"/>
        <v>#VALUE!</v>
      </c>
      <c r="AV416" s="42" t="e">
        <f t="shared" si="639"/>
        <v>#VALUE!</v>
      </c>
      <c r="AW416" s="42" t="e">
        <f t="shared" si="639"/>
        <v>#VALUE!</v>
      </c>
      <c r="AX416" s="43" t="e">
        <f t="shared" si="639"/>
        <v>#VALUE!</v>
      </c>
      <c r="AY416" s="43" t="e">
        <f t="shared" si="639"/>
        <v>#VALUE!</v>
      </c>
      <c r="AZ416" t="e">
        <f>NA()</f>
        <v>#N/A</v>
      </c>
    </row>
    <row r="417" spans="4:52" x14ac:dyDescent="0.3">
      <c r="D417" s="3">
        <v>32</v>
      </c>
      <c r="F417" s="3">
        <v>31</v>
      </c>
      <c r="G417" s="36">
        <f t="shared" ref="G417:X417" si="640">300*G345*G117</f>
        <v>30155.204553118034</v>
      </c>
      <c r="H417" s="36">
        <f t="shared" si="640"/>
        <v>53601.355812355672</v>
      </c>
      <c r="I417" s="36">
        <f t="shared" si="640"/>
        <v>46376.677877305781</v>
      </c>
      <c r="J417" s="36">
        <f t="shared" si="640"/>
        <v>51102.448916557725</v>
      </c>
      <c r="K417" s="36">
        <f t="shared" si="640"/>
        <v>9769.1973298510748</v>
      </c>
      <c r="L417" s="37" t="e">
        <f t="shared" si="640"/>
        <v>#VALUE!</v>
      </c>
      <c r="M417" s="38">
        <f t="shared" si="640"/>
        <v>16108.828660187477</v>
      </c>
      <c r="N417" s="39">
        <f t="shared" si="640"/>
        <v>3662.8867412951663</v>
      </c>
      <c r="O417" s="39">
        <f t="shared" si="640"/>
        <v>732.57734825903333</v>
      </c>
      <c r="P417" s="40">
        <f t="shared" si="640"/>
        <v>95854.296067188669</v>
      </c>
      <c r="Q417" s="40">
        <f t="shared" si="640"/>
        <v>88012.559209284358</v>
      </c>
      <c r="R417" s="40">
        <f t="shared" si="640"/>
        <v>391623.15755730384</v>
      </c>
      <c r="S417" s="41" t="e">
        <f t="shared" si="640"/>
        <v>#VALUE!</v>
      </c>
      <c r="T417" s="41" t="e">
        <f t="shared" si="640"/>
        <v>#VALUE!</v>
      </c>
      <c r="U417" s="42" t="e">
        <f t="shared" si="640"/>
        <v>#VALUE!</v>
      </c>
      <c r="V417" s="42" t="e">
        <f t="shared" si="640"/>
        <v>#VALUE!</v>
      </c>
      <c r="W417" s="43" t="e">
        <f t="shared" si="640"/>
        <v>#VALUE!</v>
      </c>
      <c r="X417" s="43" t="e">
        <f t="shared" si="640"/>
        <v>#VALUE!</v>
      </c>
      <c r="Y417" t="e">
        <f>NA()</f>
        <v>#N/A</v>
      </c>
      <c r="AD417"/>
      <c r="AE417" s="3">
        <v>32</v>
      </c>
      <c r="AG417" s="3">
        <f t="shared" si="580"/>
        <v>19.030653817429357</v>
      </c>
      <c r="AH417" s="36">
        <f t="shared" ref="AH417:AY417" si="641">300*AH345*AH117</f>
        <v>12187.876033454984</v>
      </c>
      <c r="AI417" s="36">
        <f t="shared" si="641"/>
        <v>32234.591260667243</v>
      </c>
      <c r="AJ417" s="36">
        <f t="shared" si="641"/>
        <v>20378.632846920318</v>
      </c>
      <c r="AK417" s="36">
        <f t="shared" si="641"/>
        <v>30958.955645850208</v>
      </c>
      <c r="AL417" s="36">
        <f t="shared" si="641"/>
        <v>4642.1456250086794</v>
      </c>
      <c r="AM417" s="37" t="e">
        <f t="shared" si="641"/>
        <v>#VALUE!</v>
      </c>
      <c r="AN417" s="38">
        <f t="shared" si="641"/>
        <v>7720.8604918415949</v>
      </c>
      <c r="AO417" s="39">
        <f t="shared" si="641"/>
        <v>2051.0326061772571</v>
      </c>
      <c r="AP417" s="39">
        <f t="shared" si="641"/>
        <v>410.20652123545142</v>
      </c>
      <c r="AQ417" s="40">
        <f t="shared" si="641"/>
        <v>62255.227193356928</v>
      </c>
      <c r="AR417" s="40">
        <f t="shared" si="641"/>
        <v>55362.320680150333</v>
      </c>
      <c r="AS417" s="40">
        <f t="shared" si="641"/>
        <v>241075.37925019147</v>
      </c>
      <c r="AT417" s="41" t="e">
        <f t="shared" si="641"/>
        <v>#VALUE!</v>
      </c>
      <c r="AU417" s="41" t="e">
        <f t="shared" si="641"/>
        <v>#VALUE!</v>
      </c>
      <c r="AV417" s="42" t="e">
        <f t="shared" si="641"/>
        <v>#VALUE!</v>
      </c>
      <c r="AW417" s="42" t="e">
        <f t="shared" si="641"/>
        <v>#VALUE!</v>
      </c>
      <c r="AX417" s="43" t="e">
        <f t="shared" si="641"/>
        <v>#VALUE!</v>
      </c>
      <c r="AY417" s="43" t="e">
        <f t="shared" si="641"/>
        <v>#VALUE!</v>
      </c>
      <c r="AZ417" t="e">
        <f>NA()</f>
        <v>#N/A</v>
      </c>
    </row>
    <row r="418" spans="4:52" x14ac:dyDescent="0.3">
      <c r="D418" s="3">
        <v>33</v>
      </c>
      <c r="F418" s="3">
        <v>32</v>
      </c>
      <c r="G418" s="36">
        <f t="shared" ref="G418:X418" si="642">300*G346*G118</f>
        <v>31494.264396954299</v>
      </c>
      <c r="H418" s="36">
        <f t="shared" si="642"/>
        <v>55209.721958667084</v>
      </c>
      <c r="I418" s="36">
        <f t="shared" si="642"/>
        <v>48448.133794183654</v>
      </c>
      <c r="J418" s="36">
        <f t="shared" si="642"/>
        <v>52605.203464458762</v>
      </c>
      <c r="K418" s="36">
        <f t="shared" si="642"/>
        <v>10116.421302447905</v>
      </c>
      <c r="L418" s="37" t="e">
        <f t="shared" si="642"/>
        <v>#VALUE!</v>
      </c>
      <c r="M418" s="38">
        <f t="shared" si="642"/>
        <v>16763.352643421571</v>
      </c>
      <c r="N418" s="39">
        <f t="shared" si="642"/>
        <v>3791.380552367174</v>
      </c>
      <c r="O418" s="39">
        <f t="shared" si="642"/>
        <v>758.27611047343476</v>
      </c>
      <c r="P418" s="40">
        <f t="shared" si="642"/>
        <v>98274.511820240979</v>
      </c>
      <c r="Q418" s="40">
        <f t="shared" si="642"/>
        <v>90244.570176630048</v>
      </c>
      <c r="R418" s="40">
        <f t="shared" si="642"/>
        <v>399947.17295364151</v>
      </c>
      <c r="S418" s="41" t="e">
        <f t="shared" si="642"/>
        <v>#VALUE!</v>
      </c>
      <c r="T418" s="41" t="e">
        <f t="shared" si="642"/>
        <v>#VALUE!</v>
      </c>
      <c r="U418" s="42" t="e">
        <f t="shared" si="642"/>
        <v>#VALUE!</v>
      </c>
      <c r="V418" s="42" t="e">
        <f t="shared" si="642"/>
        <v>#VALUE!</v>
      </c>
      <c r="W418" s="43" t="e">
        <f t="shared" si="642"/>
        <v>#VALUE!</v>
      </c>
      <c r="X418" s="43" t="e">
        <f t="shared" si="642"/>
        <v>#VALUE!</v>
      </c>
      <c r="Y418" t="e">
        <f>NA()</f>
        <v>#N/A</v>
      </c>
      <c r="AD418"/>
      <c r="AE418" s="3">
        <v>33</v>
      </c>
      <c r="AG418" s="3">
        <f t="shared" si="580"/>
        <v>20.01418031184258</v>
      </c>
      <c r="AH418" s="36">
        <f t="shared" ref="AH418:AY418" si="643">300*AH346*AH118</f>
        <v>13673.016207918274</v>
      </c>
      <c r="AI418" s="36">
        <f t="shared" si="643"/>
        <v>34117.664381547067</v>
      </c>
      <c r="AJ418" s="36">
        <f t="shared" si="643"/>
        <v>22506.398779560328</v>
      </c>
      <c r="AK418" s="36">
        <f t="shared" si="643"/>
        <v>32747.961266896062</v>
      </c>
      <c r="AL418" s="36">
        <f t="shared" si="643"/>
        <v>5102.8876227857718</v>
      </c>
      <c r="AM418" s="37" t="e">
        <f t="shared" si="643"/>
        <v>#VALUE!</v>
      </c>
      <c r="AN418" s="38">
        <f t="shared" si="643"/>
        <v>8423.8104892900319</v>
      </c>
      <c r="AO418" s="39">
        <f t="shared" si="643"/>
        <v>2186.0284112475597</v>
      </c>
      <c r="AP418" s="39">
        <f t="shared" si="643"/>
        <v>437.20568224951194</v>
      </c>
      <c r="AQ418" s="40">
        <f t="shared" si="643"/>
        <v>65338.872059016176</v>
      </c>
      <c r="AR418" s="40">
        <f t="shared" si="643"/>
        <v>58445.890323853564</v>
      </c>
      <c r="AS418" s="40">
        <f t="shared" si="643"/>
        <v>257145.98131795489</v>
      </c>
      <c r="AT418" s="41" t="e">
        <f t="shared" si="643"/>
        <v>#VALUE!</v>
      </c>
      <c r="AU418" s="41" t="e">
        <f t="shared" si="643"/>
        <v>#VALUE!</v>
      </c>
      <c r="AV418" s="42" t="e">
        <f t="shared" si="643"/>
        <v>#VALUE!</v>
      </c>
      <c r="AW418" s="42" t="e">
        <f t="shared" si="643"/>
        <v>#VALUE!</v>
      </c>
      <c r="AX418" s="43" t="e">
        <f t="shared" si="643"/>
        <v>#VALUE!</v>
      </c>
      <c r="AY418" s="43" t="e">
        <f t="shared" si="643"/>
        <v>#VALUE!</v>
      </c>
      <c r="AZ418" t="e">
        <f>NA()</f>
        <v>#N/A</v>
      </c>
    </row>
    <row r="419" spans="4:52" x14ac:dyDescent="0.3">
      <c r="D419" s="3">
        <v>34</v>
      </c>
      <c r="F419" s="3">
        <v>33</v>
      </c>
      <c r="G419" s="36">
        <f t="shared" ref="G419:X419" si="644">300*G347*G119</f>
        <v>32790.693973034256</v>
      </c>
      <c r="H419" s="36">
        <f t="shared" si="644"/>
        <v>56788.476837572925</v>
      </c>
      <c r="I419" s="36">
        <f t="shared" si="644"/>
        <v>50486.329091544241</v>
      </c>
      <c r="J419" s="36">
        <f t="shared" si="644"/>
        <v>54078.378769242845</v>
      </c>
      <c r="K419" s="36">
        <f t="shared" si="644"/>
        <v>10448.53367707813</v>
      </c>
      <c r="L419" s="37" t="e">
        <f t="shared" si="644"/>
        <v>#VALUE!</v>
      </c>
      <c r="M419" s="38">
        <f t="shared" si="644"/>
        <v>17407.898508612125</v>
      </c>
      <c r="N419" s="39">
        <f t="shared" si="644"/>
        <v>3918.5254875277469</v>
      </c>
      <c r="O419" s="39">
        <f t="shared" si="644"/>
        <v>783.70509750554936</v>
      </c>
      <c r="P419" s="40">
        <f t="shared" si="644"/>
        <v>100637.13857046276</v>
      </c>
      <c r="Q419" s="40">
        <f t="shared" si="644"/>
        <v>92402.441366120183</v>
      </c>
      <c r="R419" s="40">
        <f t="shared" si="644"/>
        <v>407715.73363633821</v>
      </c>
      <c r="S419" s="41" t="e">
        <f t="shared" si="644"/>
        <v>#VALUE!</v>
      </c>
      <c r="T419" s="41" t="e">
        <f t="shared" si="644"/>
        <v>#VALUE!</v>
      </c>
      <c r="U419" s="42" t="e">
        <f t="shared" si="644"/>
        <v>#VALUE!</v>
      </c>
      <c r="V419" s="42" t="e">
        <f t="shared" si="644"/>
        <v>#VALUE!</v>
      </c>
      <c r="W419" s="43" t="e">
        <f t="shared" si="644"/>
        <v>#VALUE!</v>
      </c>
      <c r="X419" s="43" t="e">
        <f t="shared" si="644"/>
        <v>#VALUE!</v>
      </c>
      <c r="Y419" t="e">
        <f>NA()</f>
        <v>#N/A</v>
      </c>
      <c r="AD419"/>
      <c r="AE419" s="3">
        <v>34</v>
      </c>
      <c r="AG419" s="3">
        <f t="shared" si="580"/>
        <v>21.048536608242266</v>
      </c>
      <c r="AH419" s="36">
        <f t="shared" ref="AH419:AY419" si="645">300*AH347*AH119</f>
        <v>15258.875510042559</v>
      </c>
      <c r="AI419" s="36">
        <f t="shared" si="645"/>
        <v>36078.129174613139</v>
      </c>
      <c r="AJ419" s="36">
        <f t="shared" si="645"/>
        <v>24759.215798762911</v>
      </c>
      <c r="AK419" s="36">
        <f t="shared" si="645"/>
        <v>34607.432811613355</v>
      </c>
      <c r="AL419" s="36">
        <f t="shared" si="645"/>
        <v>5587.0272790279896</v>
      </c>
      <c r="AM419" s="37" t="e">
        <f t="shared" si="645"/>
        <v>#VALUE!</v>
      </c>
      <c r="AN419" s="38">
        <f t="shared" si="645"/>
        <v>9166.7695307939339</v>
      </c>
      <c r="AO419" s="39">
        <f t="shared" si="645"/>
        <v>2328.0501217928327</v>
      </c>
      <c r="AP419" s="39">
        <f t="shared" si="645"/>
        <v>465.61002435856648</v>
      </c>
      <c r="AQ419" s="40">
        <f t="shared" si="645"/>
        <v>68521.173431859715</v>
      </c>
      <c r="AR419" s="40">
        <f t="shared" si="645"/>
        <v>61617.78948245327</v>
      </c>
      <c r="AS419" s="40">
        <f t="shared" si="645"/>
        <v>273377.89100461634</v>
      </c>
      <c r="AT419" s="41" t="e">
        <f t="shared" si="645"/>
        <v>#VALUE!</v>
      </c>
      <c r="AU419" s="41" t="e">
        <f t="shared" si="645"/>
        <v>#VALUE!</v>
      </c>
      <c r="AV419" s="42" t="e">
        <f t="shared" si="645"/>
        <v>#VALUE!</v>
      </c>
      <c r="AW419" s="42" t="e">
        <f t="shared" si="645"/>
        <v>#VALUE!</v>
      </c>
      <c r="AX419" s="43" t="e">
        <f t="shared" si="645"/>
        <v>#VALUE!</v>
      </c>
      <c r="AY419" s="43" t="e">
        <f t="shared" si="645"/>
        <v>#VALUE!</v>
      </c>
      <c r="AZ419" t="e">
        <f>NA()</f>
        <v>#N/A</v>
      </c>
    </row>
    <row r="420" spans="4:52" x14ac:dyDescent="0.3">
      <c r="D420" s="3">
        <v>35</v>
      </c>
      <c r="F420" s="3">
        <v>34</v>
      </c>
      <c r="G420" s="36">
        <f t="shared" ref="G420:X420" si="646">300*G348*G120</f>
        <v>34042.954375564637</v>
      </c>
      <c r="H420" s="36">
        <f t="shared" si="646"/>
        <v>58337.483806179036</v>
      </c>
      <c r="I420" s="36">
        <f t="shared" si="646"/>
        <v>52488.650279157831</v>
      </c>
      <c r="J420" s="36">
        <f t="shared" si="646"/>
        <v>55521.926911163777</v>
      </c>
      <c r="K420" s="36">
        <f t="shared" si="646"/>
        <v>10765.593596092194</v>
      </c>
      <c r="L420" s="37" t="e">
        <f t="shared" si="646"/>
        <v>#VALUE!</v>
      </c>
      <c r="M420" s="38">
        <f t="shared" si="646"/>
        <v>18042.220802451422</v>
      </c>
      <c r="N420" s="39">
        <f t="shared" si="646"/>
        <v>4044.2674990572691</v>
      </c>
      <c r="O420" s="39">
        <f t="shared" si="646"/>
        <v>808.85349981145384</v>
      </c>
      <c r="P420" s="40">
        <f t="shared" si="646"/>
        <v>102942.93969583669</v>
      </c>
      <c r="Q420" s="40">
        <f t="shared" si="646"/>
        <v>94487.463626601268</v>
      </c>
      <c r="R420" s="40">
        <f t="shared" si="646"/>
        <v>414957.3724755632</v>
      </c>
      <c r="S420" s="41" t="e">
        <f t="shared" si="646"/>
        <v>#VALUE!</v>
      </c>
      <c r="T420" s="41" t="e">
        <f t="shared" si="646"/>
        <v>#VALUE!</v>
      </c>
      <c r="U420" s="42" t="e">
        <f t="shared" si="646"/>
        <v>#VALUE!</v>
      </c>
      <c r="V420" s="42" t="e">
        <f t="shared" si="646"/>
        <v>#VALUE!</v>
      </c>
      <c r="W420" s="43" t="e">
        <f t="shared" si="646"/>
        <v>#VALUE!</v>
      </c>
      <c r="X420" s="43" t="e">
        <f t="shared" si="646"/>
        <v>#VALUE!</v>
      </c>
      <c r="Y420" t="e">
        <f>NA()</f>
        <v>#N/A</v>
      </c>
      <c r="AD420"/>
      <c r="AE420" s="3">
        <v>35</v>
      </c>
      <c r="AG420" s="3">
        <f t="shared" si="580"/>
        <v>22.136349650370814</v>
      </c>
      <c r="AH420" s="36">
        <f t="shared" ref="AH420:AY420" si="647">300*AH348*AH120</f>
        <v>16943.12784715819</v>
      </c>
      <c r="AI420" s="36">
        <f t="shared" si="647"/>
        <v>38115.781468210203</v>
      </c>
      <c r="AJ420" s="36">
        <f t="shared" si="647"/>
        <v>27141.670656155558</v>
      </c>
      <c r="AK420" s="36">
        <f t="shared" si="647"/>
        <v>36536.979191800383</v>
      </c>
      <c r="AL420" s="36">
        <f t="shared" si="647"/>
        <v>6092.3832274514471</v>
      </c>
      <c r="AM420" s="37" t="e">
        <f t="shared" si="647"/>
        <v>#VALUE!</v>
      </c>
      <c r="AN420" s="38">
        <f t="shared" si="647"/>
        <v>9949.1389991198321</v>
      </c>
      <c r="AO420" s="39">
        <f t="shared" si="647"/>
        <v>2477.2371825070204</v>
      </c>
      <c r="AP420" s="39">
        <f t="shared" si="647"/>
        <v>495.44743650140407</v>
      </c>
      <c r="AQ420" s="40">
        <f t="shared" si="647"/>
        <v>71799.598330877983</v>
      </c>
      <c r="AR420" s="40">
        <f t="shared" si="647"/>
        <v>64871.26670851971</v>
      </c>
      <c r="AS420" s="40">
        <f t="shared" si="647"/>
        <v>289664.71507146308</v>
      </c>
      <c r="AT420" s="41" t="e">
        <f t="shared" si="647"/>
        <v>#VALUE!</v>
      </c>
      <c r="AU420" s="41" t="e">
        <f t="shared" si="647"/>
        <v>#VALUE!</v>
      </c>
      <c r="AV420" s="42" t="e">
        <f t="shared" si="647"/>
        <v>#VALUE!</v>
      </c>
      <c r="AW420" s="42" t="e">
        <f t="shared" si="647"/>
        <v>#VALUE!</v>
      </c>
      <c r="AX420" s="43" t="e">
        <f t="shared" si="647"/>
        <v>#VALUE!</v>
      </c>
      <c r="AY420" s="43" t="e">
        <f t="shared" si="647"/>
        <v>#VALUE!</v>
      </c>
      <c r="AZ420" t="e">
        <f>NA()</f>
        <v>#N/A</v>
      </c>
    </row>
    <row r="421" spans="4:52" x14ac:dyDescent="0.3">
      <c r="D421" s="3">
        <v>36</v>
      </c>
      <c r="F421" s="3">
        <v>35</v>
      </c>
      <c r="G421" s="36">
        <f t="shared" ref="G421:X421" si="648">300*G349*G121</f>
        <v>35249.976215242757</v>
      </c>
      <c r="H421" s="36">
        <f t="shared" si="648"/>
        <v>59856.676136555805</v>
      </c>
      <c r="I421" s="36">
        <f t="shared" si="648"/>
        <v>54452.837597526886</v>
      </c>
      <c r="J421" s="36">
        <f t="shared" si="648"/>
        <v>56935.864548866091</v>
      </c>
      <c r="K421" s="36">
        <f t="shared" si="648"/>
        <v>11067.759526696624</v>
      </c>
      <c r="L421" s="37" t="e">
        <f t="shared" si="648"/>
        <v>#VALUE!</v>
      </c>
      <c r="M421" s="38">
        <f t="shared" si="648"/>
        <v>18666.122894698183</v>
      </c>
      <c r="N421" s="39">
        <f t="shared" si="648"/>
        <v>4168.5588003970506</v>
      </c>
      <c r="O421" s="39">
        <f t="shared" si="648"/>
        <v>833.71176007941017</v>
      </c>
      <c r="P421" s="40">
        <f t="shared" si="648"/>
        <v>105192.72726395492</v>
      </c>
      <c r="Q421" s="40">
        <f t="shared" si="648"/>
        <v>96501.042068162671</v>
      </c>
      <c r="R421" s="40">
        <f t="shared" si="648"/>
        <v>421700.60057499137</v>
      </c>
      <c r="S421" s="41" t="e">
        <f t="shared" si="648"/>
        <v>#VALUE!</v>
      </c>
      <c r="T421" s="41" t="e">
        <f t="shared" si="648"/>
        <v>#VALUE!</v>
      </c>
      <c r="U421" s="42" t="e">
        <f t="shared" si="648"/>
        <v>#VALUE!</v>
      </c>
      <c r="V421" s="42" t="e">
        <f t="shared" si="648"/>
        <v>#VALUE!</v>
      </c>
      <c r="W421" s="43" t="e">
        <f t="shared" si="648"/>
        <v>#VALUE!</v>
      </c>
      <c r="X421" s="43" t="e">
        <f t="shared" si="648"/>
        <v>#VALUE!</v>
      </c>
      <c r="Y421" t="e">
        <f>NA()</f>
        <v>#N/A</v>
      </c>
      <c r="AD421"/>
      <c r="AE421" s="3">
        <v>36</v>
      </c>
      <c r="AG421" s="3">
        <f t="shared" si="580"/>
        <v>23.280382145502159</v>
      </c>
      <c r="AH421" s="36">
        <f t="shared" ref="AH421:AY421" si="649">300*AH349*AH121</f>
        <v>18721.427148642615</v>
      </c>
      <c r="AI421" s="36">
        <f t="shared" si="649"/>
        <v>40229.913012093726</v>
      </c>
      <c r="AJ421" s="36">
        <f t="shared" si="649"/>
        <v>29656.876356071796</v>
      </c>
      <c r="AK421" s="36">
        <f t="shared" si="649"/>
        <v>38535.690961230015</v>
      </c>
      <c r="AL421" s="36">
        <f t="shared" si="649"/>
        <v>6616.2714108759055</v>
      </c>
      <c r="AM421" s="37" t="e">
        <f t="shared" si="649"/>
        <v>#VALUE!</v>
      </c>
      <c r="AN421" s="38">
        <f t="shared" si="649"/>
        <v>10770.100894482564</v>
      </c>
      <c r="AO421" s="39">
        <f t="shared" si="649"/>
        <v>2633.7020575362676</v>
      </c>
      <c r="AP421" s="39">
        <f t="shared" si="649"/>
        <v>526.7404115072535</v>
      </c>
      <c r="AQ421" s="40">
        <f t="shared" si="649"/>
        <v>75170.905489646568</v>
      </c>
      <c r="AR421" s="40">
        <f t="shared" si="649"/>
        <v>68198.476972615856</v>
      </c>
      <c r="AS421" s="40">
        <f t="shared" si="649"/>
        <v>305895.20258622122</v>
      </c>
      <c r="AT421" s="41" t="e">
        <f t="shared" si="649"/>
        <v>#VALUE!</v>
      </c>
      <c r="AU421" s="41" t="e">
        <f t="shared" si="649"/>
        <v>#VALUE!</v>
      </c>
      <c r="AV421" s="42" t="e">
        <f t="shared" si="649"/>
        <v>#VALUE!</v>
      </c>
      <c r="AW421" s="42" t="e">
        <f t="shared" si="649"/>
        <v>#VALUE!</v>
      </c>
      <c r="AX421" s="43" t="e">
        <f t="shared" si="649"/>
        <v>#VALUE!</v>
      </c>
      <c r="AY421" s="43" t="e">
        <f t="shared" si="649"/>
        <v>#VALUE!</v>
      </c>
      <c r="AZ421" t="e">
        <f>NA()</f>
        <v>#N/A</v>
      </c>
    </row>
    <row r="422" spans="4:52" x14ac:dyDescent="0.3">
      <c r="D422" s="3">
        <v>37</v>
      </c>
      <c r="F422" s="3">
        <v>36</v>
      </c>
      <c r="G422" s="36">
        <f t="shared" ref="G422:X422" si="650">300*G350*G122</f>
        <v>36411.10825906344</v>
      </c>
      <c r="H422" s="36">
        <f t="shared" si="650"/>
        <v>61346.050026541823</v>
      </c>
      <c r="I422" s="36">
        <f t="shared" si="650"/>
        <v>56376.965899322728</v>
      </c>
      <c r="J422" s="36">
        <f t="shared" si="650"/>
        <v>58320.266276797527</v>
      </c>
      <c r="K422" s="36">
        <f t="shared" si="650"/>
        <v>11355.27298504363</v>
      </c>
      <c r="L422" s="37" t="e">
        <f t="shared" si="650"/>
        <v>#VALUE!</v>
      </c>
      <c r="M422" s="38">
        <f t="shared" si="650"/>
        <v>19279.449286104842</v>
      </c>
      <c r="N422" s="39">
        <f t="shared" si="650"/>
        <v>4291.3573736534372</v>
      </c>
      <c r="O422" s="39">
        <f t="shared" si="650"/>
        <v>858.2714747306876</v>
      </c>
      <c r="P422" s="40">
        <f t="shared" si="650"/>
        <v>107387.35432415399</v>
      </c>
      <c r="Q422" s="40">
        <f t="shared" si="650"/>
        <v>98444.675309906204</v>
      </c>
      <c r="R422" s="40">
        <f t="shared" si="650"/>
        <v>427973.59704404004</v>
      </c>
      <c r="S422" s="41" t="e">
        <f t="shared" si="650"/>
        <v>#VALUE!</v>
      </c>
      <c r="T422" s="41" t="e">
        <f t="shared" si="650"/>
        <v>#VALUE!</v>
      </c>
      <c r="U422" s="42" t="e">
        <f t="shared" si="650"/>
        <v>#VALUE!</v>
      </c>
      <c r="V422" s="42" t="e">
        <f t="shared" si="650"/>
        <v>#VALUE!</v>
      </c>
      <c r="W422" s="43" t="e">
        <f t="shared" si="650"/>
        <v>#VALUE!</v>
      </c>
      <c r="X422" s="43" t="e">
        <f t="shared" si="650"/>
        <v>#VALUE!</v>
      </c>
      <c r="Y422" t="e">
        <f>NA()</f>
        <v>#N/A</v>
      </c>
      <c r="AD422"/>
      <c r="AE422" s="3">
        <v>37</v>
      </c>
      <c r="AG422" s="3">
        <f t="shared" si="580"/>
        <v>24.483539580860253</v>
      </c>
      <c r="AH422" s="36">
        <f t="shared" ref="AH422:AY422" si="651">300*AH350*AH122</f>
        <v>20587.11146743433</v>
      </c>
      <c r="AI422" s="36">
        <f t="shared" si="651"/>
        <v>42419.268407012445</v>
      </c>
      <c r="AJ422" s="36">
        <f t="shared" si="651"/>
        <v>32305.880439275301</v>
      </c>
      <c r="AK422" s="36">
        <f t="shared" si="651"/>
        <v>40602.103537116542</v>
      </c>
      <c r="AL422" s="36">
        <f t="shared" si="651"/>
        <v>7155.5260458797247</v>
      </c>
      <c r="AM422" s="37" t="e">
        <f t="shared" si="651"/>
        <v>#VALUE!</v>
      </c>
      <c r="AN422" s="38">
        <f t="shared" si="651"/>
        <v>11628.637363242213</v>
      </c>
      <c r="AO422" s="39">
        <f t="shared" si="651"/>
        <v>2797.5260922583484</v>
      </c>
      <c r="AP422" s="39">
        <f t="shared" si="651"/>
        <v>559.50521845166975</v>
      </c>
      <c r="AQ422" s="40">
        <f t="shared" si="651"/>
        <v>78631.102908505185</v>
      </c>
      <c r="AR422" s="40">
        <f t="shared" si="651"/>
        <v>71590.474724631626</v>
      </c>
      <c r="AS422" s="40">
        <f t="shared" si="651"/>
        <v>321955.45547000249</v>
      </c>
      <c r="AT422" s="41" t="e">
        <f t="shared" si="651"/>
        <v>#VALUE!</v>
      </c>
      <c r="AU422" s="41" t="e">
        <f t="shared" si="651"/>
        <v>#VALUE!</v>
      </c>
      <c r="AV422" s="42" t="e">
        <f t="shared" si="651"/>
        <v>#VALUE!</v>
      </c>
      <c r="AW422" s="42" t="e">
        <f t="shared" si="651"/>
        <v>#VALUE!</v>
      </c>
      <c r="AX422" s="43" t="e">
        <f t="shared" si="651"/>
        <v>#VALUE!</v>
      </c>
      <c r="AY422" s="43" t="e">
        <f t="shared" si="651"/>
        <v>#VALUE!</v>
      </c>
      <c r="AZ422" t="e">
        <f>NA()</f>
        <v>#N/A</v>
      </c>
    </row>
    <row r="423" spans="4:52" x14ac:dyDescent="0.3">
      <c r="D423" s="3">
        <v>38</v>
      </c>
      <c r="F423" s="3">
        <v>37</v>
      </c>
      <c r="G423" s="36">
        <f t="shared" ref="G423:X423" si="652">300*G351*G123</f>
        <v>37526.067985334179</v>
      </c>
      <c r="H423" s="36">
        <f t="shared" si="652"/>
        <v>62805.658223226332</v>
      </c>
      <c r="I423" s="36">
        <f t="shared" si="652"/>
        <v>58259.4232879681</v>
      </c>
      <c r="J423" s="36">
        <f t="shared" si="652"/>
        <v>59675.258536133253</v>
      </c>
      <c r="K423" s="36">
        <f t="shared" si="652"/>
        <v>11628.443920767046</v>
      </c>
      <c r="L423" s="37" t="e">
        <f t="shared" si="652"/>
        <v>#VALUE!</v>
      </c>
      <c r="M423" s="38">
        <f t="shared" si="652"/>
        <v>19882.079475734728</v>
      </c>
      <c r="N423" s="39">
        <f t="shared" si="652"/>
        <v>4412.6265184367403</v>
      </c>
      <c r="O423" s="39">
        <f t="shared" si="652"/>
        <v>882.52530368734813</v>
      </c>
      <c r="P423" s="40">
        <f t="shared" si="652"/>
        <v>109527.70808222903</v>
      </c>
      <c r="Q423" s="40">
        <f t="shared" si="652"/>
        <v>100319.93719261253</v>
      </c>
      <c r="R423" s="40">
        <f t="shared" si="652"/>
        <v>433803.96421855461</v>
      </c>
      <c r="S423" s="41" t="e">
        <f t="shared" si="652"/>
        <v>#VALUE!</v>
      </c>
      <c r="T423" s="41" t="e">
        <f t="shared" si="652"/>
        <v>#VALUE!</v>
      </c>
      <c r="U423" s="42" t="e">
        <f t="shared" si="652"/>
        <v>#VALUE!</v>
      </c>
      <c r="V423" s="42" t="e">
        <f t="shared" si="652"/>
        <v>#VALUE!</v>
      </c>
      <c r="W423" s="43" t="e">
        <f t="shared" si="652"/>
        <v>#VALUE!</v>
      </c>
      <c r="X423" s="43" t="e">
        <f t="shared" si="652"/>
        <v>#VALUE!</v>
      </c>
      <c r="Y423" t="e">
        <f>NA()</f>
        <v>#N/A</v>
      </c>
      <c r="AD423"/>
      <c r="AE423" s="3">
        <v>38</v>
      </c>
      <c r="AG423" s="3">
        <f t="shared" si="580"/>
        <v>25.748877602654176</v>
      </c>
      <c r="AH423" s="36">
        <f t="shared" ref="AH423:AY423" si="653">300*AH351*AH123</f>
        <v>22531.079178091608</v>
      </c>
      <c r="AI423" s="36">
        <f t="shared" si="653"/>
        <v>44682.004815830704</v>
      </c>
      <c r="AJ423" s="36">
        <f t="shared" si="653"/>
        <v>35087.26662661595</v>
      </c>
      <c r="AK423" s="36">
        <f t="shared" si="653"/>
        <v>42734.164492942655</v>
      </c>
      <c r="AL423" s="36">
        <f t="shared" si="653"/>
        <v>7706.5391006872715</v>
      </c>
      <c r="AM423" s="37" t="e">
        <f t="shared" si="653"/>
        <v>#VALUE!</v>
      </c>
      <c r="AN423" s="38">
        <f t="shared" si="653"/>
        <v>12523.545826494292</v>
      </c>
      <c r="AO423" s="39">
        <f t="shared" si="653"/>
        <v>2968.7552023977637</v>
      </c>
      <c r="AP423" s="39">
        <f t="shared" si="653"/>
        <v>593.75104047955278</v>
      </c>
      <c r="AQ423" s="40">
        <f t="shared" si="653"/>
        <v>82175.409613644035</v>
      </c>
      <c r="AR423" s="40">
        <f t="shared" si="653"/>
        <v>75037.225112489221</v>
      </c>
      <c r="AS423" s="40">
        <f t="shared" si="653"/>
        <v>337731.36296813394</v>
      </c>
      <c r="AT423" s="41" t="e">
        <f t="shared" si="653"/>
        <v>#VALUE!</v>
      </c>
      <c r="AU423" s="41" t="e">
        <f t="shared" si="653"/>
        <v>#VALUE!</v>
      </c>
      <c r="AV423" s="42" t="e">
        <f t="shared" si="653"/>
        <v>#VALUE!</v>
      </c>
      <c r="AW423" s="42" t="e">
        <f t="shared" si="653"/>
        <v>#VALUE!</v>
      </c>
      <c r="AX423" s="43" t="e">
        <f t="shared" si="653"/>
        <v>#VALUE!</v>
      </c>
      <c r="AY423" s="43" t="e">
        <f t="shared" si="653"/>
        <v>#VALUE!</v>
      </c>
      <c r="AZ423" t="e">
        <f>NA()</f>
        <v>#N/A</v>
      </c>
    </row>
    <row r="424" spans="4:52" x14ac:dyDescent="0.3">
      <c r="D424" s="3">
        <v>39</v>
      </c>
      <c r="F424" s="3">
        <v>38</v>
      </c>
      <c r="G424" s="36">
        <f t="shared" ref="G424:X424" si="654">300*G352*G124</f>
        <v>38594.89479827867</v>
      </c>
      <c r="H424" s="36">
        <f t="shared" si="654"/>
        <v>64235.604210215133</v>
      </c>
      <c r="I424" s="36">
        <f t="shared" si="654"/>
        <v>60098.888762944625</v>
      </c>
      <c r="J424" s="36">
        <f t="shared" si="654"/>
        <v>61001.014048135839</v>
      </c>
      <c r="K424" s="36">
        <f t="shared" si="654"/>
        <v>11887.637694857083</v>
      </c>
      <c r="L424" s="37" t="e">
        <f t="shared" si="654"/>
        <v>#VALUE!</v>
      </c>
      <c r="M424" s="38">
        <f t="shared" si="654"/>
        <v>20473.923068489137</v>
      </c>
      <c r="N424" s="39">
        <f t="shared" si="654"/>
        <v>4532.3344378238698</v>
      </c>
      <c r="O424" s="39">
        <f t="shared" si="654"/>
        <v>906.46688756477397</v>
      </c>
      <c r="P424" s="40">
        <f t="shared" si="654"/>
        <v>111614.70384996262</v>
      </c>
      <c r="Q424" s="40">
        <f t="shared" si="654"/>
        <v>102128.46067937945</v>
      </c>
      <c r="R424" s="40">
        <f t="shared" si="654"/>
        <v>439218.53839867614</v>
      </c>
      <c r="S424" s="41" t="e">
        <f t="shared" si="654"/>
        <v>#VALUE!</v>
      </c>
      <c r="T424" s="41" t="e">
        <f t="shared" si="654"/>
        <v>#VALUE!</v>
      </c>
      <c r="U424" s="42" t="e">
        <f t="shared" si="654"/>
        <v>#VALUE!</v>
      </c>
      <c r="V424" s="42" t="e">
        <f t="shared" si="654"/>
        <v>#VALUE!</v>
      </c>
      <c r="W424" s="43" t="e">
        <f t="shared" si="654"/>
        <v>#VALUE!</v>
      </c>
      <c r="X424" s="43" t="e">
        <f t="shared" si="654"/>
        <v>#VALUE!</v>
      </c>
      <c r="Y424" t="e">
        <f>NA()</f>
        <v>#N/A</v>
      </c>
      <c r="AD424"/>
      <c r="AE424" s="3">
        <v>39</v>
      </c>
      <c r="AG424" s="3">
        <f t="shared" si="580"/>
        <v>27.079609776470498</v>
      </c>
      <c r="AH424" s="36">
        <f t="shared" ref="AH424:AY424" si="655">300*AH352*AH124</f>
        <v>24541.830904648377</v>
      </c>
      <c r="AI424" s="36">
        <f t="shared" si="655"/>
        <v>47015.654872122723</v>
      </c>
      <c r="AJ424" s="36">
        <f t="shared" si="655"/>
        <v>37996.941904457024</v>
      </c>
      <c r="AK424" s="36">
        <f t="shared" si="655"/>
        <v>44929.204906369247</v>
      </c>
      <c r="AL424" s="36">
        <f t="shared" si="655"/>
        <v>8265.3186350463347</v>
      </c>
      <c r="AM424" s="37" t="e">
        <f t="shared" si="655"/>
        <v>#VALUE!</v>
      </c>
      <c r="AN424" s="38">
        <f t="shared" si="655"/>
        <v>13453.446921094392</v>
      </c>
      <c r="AO424" s="39">
        <f t="shared" si="655"/>
        <v>3147.3954368866694</v>
      </c>
      <c r="AP424" s="39">
        <f t="shared" si="655"/>
        <v>629.47908737733394</v>
      </c>
      <c r="AQ424" s="40">
        <f t="shared" si="655"/>
        <v>85798.222898297347</v>
      </c>
      <c r="AR424" s="40">
        <f t="shared" si="655"/>
        <v>78527.635600854905</v>
      </c>
      <c r="AS424" s="40">
        <f t="shared" si="655"/>
        <v>353111.17982948961</v>
      </c>
      <c r="AT424" s="41" t="e">
        <f t="shared" si="655"/>
        <v>#VALUE!</v>
      </c>
      <c r="AU424" s="41" t="e">
        <f t="shared" si="655"/>
        <v>#VALUE!</v>
      </c>
      <c r="AV424" s="42" t="e">
        <f t="shared" si="655"/>
        <v>#VALUE!</v>
      </c>
      <c r="AW424" s="42" t="e">
        <f t="shared" si="655"/>
        <v>#VALUE!</v>
      </c>
      <c r="AX424" s="43" t="e">
        <f t="shared" si="655"/>
        <v>#VALUE!</v>
      </c>
      <c r="AY424" s="43" t="e">
        <f t="shared" si="655"/>
        <v>#VALUE!</v>
      </c>
      <c r="AZ424" t="e">
        <f>NA()</f>
        <v>#N/A</v>
      </c>
    </row>
    <row r="425" spans="4:52" x14ac:dyDescent="0.3">
      <c r="D425" s="3">
        <v>40</v>
      </c>
      <c r="F425" s="3">
        <v>39</v>
      </c>
      <c r="G425" s="36">
        <f t="shared" ref="G425:X425" si="656">300*G353*G125</f>
        <v>39617.906352541366</v>
      </c>
      <c r="H425" s="36">
        <f t="shared" si="656"/>
        <v>65636.036911180461</v>
      </c>
      <c r="I425" s="36">
        <f t="shared" si="656"/>
        <v>61894.309697775272</v>
      </c>
      <c r="J425" s="36">
        <f t="shared" si="656"/>
        <v>62297.746734480366</v>
      </c>
      <c r="K425" s="36">
        <f t="shared" si="656"/>
        <v>12133.263562784767</v>
      </c>
      <c r="L425" s="37" t="e">
        <f t="shared" si="656"/>
        <v>#VALUE!</v>
      </c>
      <c r="M425" s="38">
        <f t="shared" si="656"/>
        <v>21054.915858888711</v>
      </c>
      <c r="N425" s="39">
        <f t="shared" si="656"/>
        <v>4650.4538577672038</v>
      </c>
      <c r="O425" s="39">
        <f t="shared" si="656"/>
        <v>930.09077155344073</v>
      </c>
      <c r="P425" s="40">
        <f t="shared" si="656"/>
        <v>113649.27967689731</v>
      </c>
      <c r="Q425" s="40">
        <f t="shared" si="656"/>
        <v>103871.92370020425</v>
      </c>
      <c r="R425" s="40">
        <f t="shared" si="656"/>
        <v>444243.2473573134</v>
      </c>
      <c r="S425" s="41" t="e">
        <f t="shared" si="656"/>
        <v>#VALUE!</v>
      </c>
      <c r="T425" s="41" t="e">
        <f t="shared" si="656"/>
        <v>#VALUE!</v>
      </c>
      <c r="U425" s="42" t="e">
        <f t="shared" si="656"/>
        <v>#VALUE!</v>
      </c>
      <c r="V425" s="42" t="e">
        <f t="shared" si="656"/>
        <v>#VALUE!</v>
      </c>
      <c r="W425" s="43" t="e">
        <f t="shared" si="656"/>
        <v>#VALUE!</v>
      </c>
      <c r="X425" s="43" t="e">
        <f t="shared" si="656"/>
        <v>#VALUE!</v>
      </c>
      <c r="Y425" t="e">
        <f>NA()</f>
        <v>#N/A</v>
      </c>
      <c r="AD425"/>
      <c r="AE425" s="3">
        <v>40</v>
      </c>
      <c r="AG425" s="3">
        <f t="shared" si="580"/>
        <v>28.479115748731825</v>
      </c>
      <c r="AH425" s="36">
        <f t="shared" ref="AH425:AY425" si="657">300*AH353*AH125</f>
        <v>26605.651642637364</v>
      </c>
      <c r="AI425" s="36">
        <f t="shared" si="657"/>
        <v>49417.093379428254</v>
      </c>
      <c r="AJ425" s="36">
        <f t="shared" si="657"/>
        <v>41028.073406825111</v>
      </c>
      <c r="AK425" s="36">
        <f t="shared" si="657"/>
        <v>47183.915009377968</v>
      </c>
      <c r="AL425" s="36">
        <f t="shared" si="657"/>
        <v>8827.5653554868986</v>
      </c>
      <c r="AM425" s="37" t="e">
        <f t="shared" si="657"/>
        <v>#VALUE!</v>
      </c>
      <c r="AN425" s="38">
        <f t="shared" si="657"/>
        <v>14416.783333879244</v>
      </c>
      <c r="AO425" s="39">
        <f t="shared" si="657"/>
        <v>3333.4084722848893</v>
      </c>
      <c r="AP425" s="39">
        <f t="shared" si="657"/>
        <v>666.68169445697788</v>
      </c>
      <c r="AQ425" s="40">
        <f t="shared" si="657"/>
        <v>89493.092421180161</v>
      </c>
      <c r="AR425" s="40">
        <f t="shared" si="657"/>
        <v>82049.609992117097</v>
      </c>
      <c r="AS425" s="40">
        <f t="shared" si="657"/>
        <v>367988.15377182479</v>
      </c>
      <c r="AT425" s="41" t="e">
        <f t="shared" si="657"/>
        <v>#VALUE!</v>
      </c>
      <c r="AU425" s="41" t="e">
        <f t="shared" si="657"/>
        <v>#VALUE!</v>
      </c>
      <c r="AV425" s="42" t="e">
        <f t="shared" si="657"/>
        <v>#VALUE!</v>
      </c>
      <c r="AW425" s="42" t="e">
        <f t="shared" si="657"/>
        <v>#VALUE!</v>
      </c>
      <c r="AX425" s="43" t="e">
        <f t="shared" si="657"/>
        <v>#VALUE!</v>
      </c>
      <c r="AY425" s="43" t="e">
        <f t="shared" si="657"/>
        <v>#VALUE!</v>
      </c>
      <c r="AZ425" t="e">
        <f>NA()</f>
        <v>#N/A</v>
      </c>
    </row>
    <row r="426" spans="4:52" x14ac:dyDescent="0.3">
      <c r="D426" s="3">
        <v>41</v>
      </c>
      <c r="F426" s="3">
        <v>40</v>
      </c>
      <c r="G426" s="36">
        <f t="shared" ref="G426:X426" si="658">300*G354*G126</f>
        <v>40595.658227365617</v>
      </c>
      <c r="H426" s="36">
        <f t="shared" si="658"/>
        <v>67007.145864695412</v>
      </c>
      <c r="I426" s="36">
        <f t="shared" si="658"/>
        <v>63644.879688085057</v>
      </c>
      <c r="J426" s="36">
        <f t="shared" si="658"/>
        <v>63565.707087671544</v>
      </c>
      <c r="K426" s="36">
        <f t="shared" si="658"/>
        <v>12365.764561615406</v>
      </c>
      <c r="L426" s="37" t="e">
        <f t="shared" si="658"/>
        <v>#VALUE!</v>
      </c>
      <c r="M426" s="38">
        <f t="shared" si="658"/>
        <v>21625.016676362458</v>
      </c>
      <c r="N426" s="39">
        <f t="shared" si="658"/>
        <v>4766.9616767241714</v>
      </c>
      <c r="O426" s="39">
        <f t="shared" si="658"/>
        <v>953.39233534483446</v>
      </c>
      <c r="P426" s="40">
        <f t="shared" si="658"/>
        <v>115632.39158448916</v>
      </c>
      <c r="Q426" s="40">
        <f t="shared" si="658"/>
        <v>105552.03672498518</v>
      </c>
      <c r="R426" s="40">
        <f t="shared" si="658"/>
        <v>448903.00697368034</v>
      </c>
      <c r="S426" s="41" t="e">
        <f t="shared" si="658"/>
        <v>#VALUE!</v>
      </c>
      <c r="T426" s="41" t="e">
        <f t="shared" si="658"/>
        <v>#VALUE!</v>
      </c>
      <c r="U426" s="42" t="e">
        <f t="shared" si="658"/>
        <v>#VALUE!</v>
      </c>
      <c r="V426" s="42" t="e">
        <f t="shared" si="658"/>
        <v>#VALUE!</v>
      </c>
      <c r="W426" s="43" t="e">
        <f t="shared" si="658"/>
        <v>#VALUE!</v>
      </c>
      <c r="X426" s="43" t="e">
        <f t="shared" si="658"/>
        <v>#VALUE!</v>
      </c>
      <c r="Y426" t="e">
        <f>NA()</f>
        <v>#N/A</v>
      </c>
      <c r="AD426"/>
      <c r="AE426" s="3">
        <v>41</v>
      </c>
      <c r="AG426" s="3">
        <f t="shared" si="580"/>
        <v>29.950949829949028</v>
      </c>
      <c r="AH426" s="36">
        <f t="shared" ref="AH426:AY426" si="659">300*AH354*AH126</f>
        <v>28706.903896614145</v>
      </c>
      <c r="AI426" s="36">
        <f t="shared" si="659"/>
        <v>51882.508606762436</v>
      </c>
      <c r="AJ426" s="36">
        <f t="shared" si="659"/>
        <v>44171.131599611123</v>
      </c>
      <c r="AK426" s="36">
        <f t="shared" si="659"/>
        <v>49494.324693889808</v>
      </c>
      <c r="AL426" s="36">
        <f t="shared" si="659"/>
        <v>9388.7656533868158</v>
      </c>
      <c r="AM426" s="37" t="e">
        <f t="shared" si="659"/>
        <v>#VALUE!</v>
      </c>
      <c r="AN426" s="38">
        <f t="shared" si="659"/>
        <v>15411.808781451036</v>
      </c>
      <c r="AO426" s="39">
        <f t="shared" si="659"/>
        <v>3526.7071087697368</v>
      </c>
      <c r="AP426" s="39">
        <f t="shared" si="659"/>
        <v>705.34142175394743</v>
      </c>
      <c r="AQ426" s="40">
        <f t="shared" si="659"/>
        <v>93252.702619057134</v>
      </c>
      <c r="AR426" s="40">
        <f t="shared" si="659"/>
        <v>85590.126494394426</v>
      </c>
      <c r="AS426" s="40">
        <f t="shared" si="659"/>
        <v>382263.09794766165</v>
      </c>
      <c r="AT426" s="41" t="e">
        <f t="shared" si="659"/>
        <v>#VALUE!</v>
      </c>
      <c r="AU426" s="41" t="e">
        <f t="shared" si="659"/>
        <v>#VALUE!</v>
      </c>
      <c r="AV426" s="42" t="e">
        <f t="shared" si="659"/>
        <v>#VALUE!</v>
      </c>
      <c r="AW426" s="42" t="e">
        <f t="shared" si="659"/>
        <v>#VALUE!</v>
      </c>
      <c r="AX426" s="43" t="e">
        <f t="shared" si="659"/>
        <v>#VALUE!</v>
      </c>
      <c r="AY426" s="43" t="e">
        <f t="shared" si="659"/>
        <v>#VALUE!</v>
      </c>
      <c r="AZ426" t="e">
        <f>NA()</f>
        <v>#N/A</v>
      </c>
    </row>
    <row r="427" spans="4:52" x14ac:dyDescent="0.3">
      <c r="D427" s="3">
        <v>42</v>
      </c>
      <c r="F427" s="3">
        <v>41</v>
      </c>
      <c r="G427" s="36">
        <f t="shared" ref="G427:X427" si="660">300*G355*G127</f>
        <v>41528.907039804646</v>
      </c>
      <c r="H427" s="36">
        <f t="shared" si="660"/>
        <v>68349.156828425592</v>
      </c>
      <c r="I427" s="36">
        <f t="shared" si="660"/>
        <v>65350.017112719426</v>
      </c>
      <c r="J427" s="36">
        <f t="shared" si="660"/>
        <v>64805.177955126419</v>
      </c>
      <c r="K427" s="36">
        <f t="shared" si="660"/>
        <v>12585.608692704469</v>
      </c>
      <c r="L427" s="37" t="e">
        <f t="shared" si="660"/>
        <v>#VALUE!</v>
      </c>
      <c r="M427" s="38">
        <f t="shared" si="660"/>
        <v>22184.204819833012</v>
      </c>
      <c r="N427" s="39">
        <f t="shared" si="660"/>
        <v>4881.8386426669131</v>
      </c>
      <c r="O427" s="39">
        <f t="shared" si="660"/>
        <v>976.36772853338266</v>
      </c>
      <c r="P427" s="40">
        <f t="shared" si="660"/>
        <v>117565.00933347098</v>
      </c>
      <c r="Q427" s="40">
        <f t="shared" si="660"/>
        <v>107170.53187420763</v>
      </c>
      <c r="R427" s="40">
        <f t="shared" si="660"/>
        <v>453221.65035353467</v>
      </c>
      <c r="S427" s="41" t="e">
        <f t="shared" si="660"/>
        <v>#VALUE!</v>
      </c>
      <c r="T427" s="41" t="e">
        <f t="shared" si="660"/>
        <v>#VALUE!</v>
      </c>
      <c r="U427" s="42" t="e">
        <f t="shared" si="660"/>
        <v>#VALUE!</v>
      </c>
      <c r="V427" s="42" t="e">
        <f t="shared" si="660"/>
        <v>#VALUE!</v>
      </c>
      <c r="W427" s="43" t="e">
        <f t="shared" si="660"/>
        <v>#VALUE!</v>
      </c>
      <c r="X427" s="43" t="e">
        <f t="shared" si="660"/>
        <v>#VALUE!</v>
      </c>
      <c r="Y427" t="e">
        <f>NA()</f>
        <v>#N/A</v>
      </c>
      <c r="AD427"/>
      <c r="AE427" s="3">
        <v>42</v>
      </c>
      <c r="AG427" s="3">
        <f t="shared" si="580"/>
        <v>31.353323826064784</v>
      </c>
      <c r="AH427" s="36">
        <f t="shared" ref="AH427:AY427" si="661">300*AH355*AH127</f>
        <v>30633.078952149051</v>
      </c>
      <c r="AI427" s="36">
        <f t="shared" si="661"/>
        <v>54173.001078257854</v>
      </c>
      <c r="AJ427" s="36">
        <f t="shared" si="661"/>
        <v>47112.193347512599</v>
      </c>
      <c r="AK427" s="36">
        <f t="shared" si="661"/>
        <v>51636.781227211919</v>
      </c>
      <c r="AL427" s="36">
        <f t="shared" si="661"/>
        <v>9893.6052826646282</v>
      </c>
      <c r="AM427" s="37" t="e">
        <f t="shared" si="661"/>
        <v>#VALUE!</v>
      </c>
      <c r="AN427" s="38">
        <f t="shared" si="661"/>
        <v>16341.209815153443</v>
      </c>
      <c r="AO427" s="39">
        <f t="shared" si="661"/>
        <v>3708.43710102559</v>
      </c>
      <c r="AP427" s="39">
        <f t="shared" si="661"/>
        <v>741.68742020511809</v>
      </c>
      <c r="AQ427" s="40">
        <f t="shared" si="661"/>
        <v>96716.040693065399</v>
      </c>
      <c r="AR427" s="40">
        <f t="shared" si="661"/>
        <v>88809.727331400718</v>
      </c>
      <c r="AS427" s="40">
        <f t="shared" si="661"/>
        <v>394629.46635380929</v>
      </c>
      <c r="AT427" s="41" t="e">
        <f t="shared" si="661"/>
        <v>#VALUE!</v>
      </c>
      <c r="AU427" s="41" t="e">
        <f t="shared" si="661"/>
        <v>#VALUE!</v>
      </c>
      <c r="AV427" s="42" t="e">
        <f t="shared" si="661"/>
        <v>#VALUE!</v>
      </c>
      <c r="AW427" s="42" t="e">
        <f t="shared" si="661"/>
        <v>#VALUE!</v>
      </c>
      <c r="AX427" s="43" t="e">
        <f t="shared" si="661"/>
        <v>#VALUE!</v>
      </c>
      <c r="AY427" s="43" t="e">
        <f t="shared" si="661"/>
        <v>#VALUE!</v>
      </c>
      <c r="AZ427" t="e">
        <f>NA()</f>
        <v>#N/A</v>
      </c>
    </row>
    <row r="428" spans="4:52" x14ac:dyDescent="0.3">
      <c r="D428" s="3">
        <v>43</v>
      </c>
      <c r="F428" s="3">
        <v>42</v>
      </c>
      <c r="G428" s="36">
        <f t="shared" ref="G428:X428" si="662">300*G356*G128</f>
        <v>42418.576979446778</v>
      </c>
      <c r="H428" s="36">
        <f t="shared" si="662"/>
        <v>69662.327774047924</v>
      </c>
      <c r="I428" s="36">
        <f t="shared" si="662"/>
        <v>67009.344620496224</v>
      </c>
      <c r="J428" s="36">
        <f t="shared" si="662"/>
        <v>66016.470702024497</v>
      </c>
      <c r="K428" s="36">
        <f t="shared" si="662"/>
        <v>12793.281288990283</v>
      </c>
      <c r="L428" s="37" t="e">
        <f t="shared" si="662"/>
        <v>#VALUE!</v>
      </c>
      <c r="M428" s="38">
        <f t="shared" si="662"/>
        <v>22732.477945285675</v>
      </c>
      <c r="N428" s="39">
        <f t="shared" si="662"/>
        <v>4995.069054960737</v>
      </c>
      <c r="O428" s="39">
        <f t="shared" si="662"/>
        <v>999.01381099214746</v>
      </c>
      <c r="P428" s="40">
        <f t="shared" si="662"/>
        <v>119448.11266428418</v>
      </c>
      <c r="Q428" s="40">
        <f t="shared" si="662"/>
        <v>108729.15339821239</v>
      </c>
      <c r="R428" s="40">
        <f t="shared" si="662"/>
        <v>457221.88370744663</v>
      </c>
      <c r="S428" s="41" t="e">
        <f t="shared" si="662"/>
        <v>#VALUE!</v>
      </c>
      <c r="T428" s="41" t="e">
        <f t="shared" si="662"/>
        <v>#VALUE!</v>
      </c>
      <c r="U428" s="42" t="e">
        <f t="shared" si="662"/>
        <v>#VALUE!</v>
      </c>
      <c r="V428" s="42" t="e">
        <f t="shared" si="662"/>
        <v>#VALUE!</v>
      </c>
      <c r="W428" s="43" t="e">
        <f t="shared" si="662"/>
        <v>#VALUE!</v>
      </c>
      <c r="X428" s="43" t="e">
        <f t="shared" si="662"/>
        <v>#VALUE!</v>
      </c>
      <c r="Y428" t="e">
        <f>NA()</f>
        <v>#N/A</v>
      </c>
      <c r="AD428"/>
      <c r="AE428" s="3">
        <v>43</v>
      </c>
      <c r="AG428" s="3">
        <f t="shared" si="580"/>
        <v>32.652029896613442</v>
      </c>
      <c r="AH428" s="36">
        <f t="shared" ref="AH428:AY428" si="663">300*AH356*AH128</f>
        <v>32344.517899990806</v>
      </c>
      <c r="AI428" s="36">
        <f t="shared" si="663"/>
        <v>56242.486624301906</v>
      </c>
      <c r="AJ428" s="36">
        <f t="shared" si="663"/>
        <v>49781.04214715628</v>
      </c>
      <c r="AK428" s="36">
        <f t="shared" si="663"/>
        <v>53569.117799577303</v>
      </c>
      <c r="AL428" s="36">
        <f t="shared" si="663"/>
        <v>10334.681378199093</v>
      </c>
      <c r="AM428" s="37" t="e">
        <f t="shared" si="663"/>
        <v>#VALUE!</v>
      </c>
      <c r="AN428" s="38">
        <f t="shared" si="663"/>
        <v>17184.76421678652</v>
      </c>
      <c r="AO428" s="39">
        <f t="shared" si="663"/>
        <v>3874.4393857591613</v>
      </c>
      <c r="AP428" s="39">
        <f t="shared" si="663"/>
        <v>774.88787715183219</v>
      </c>
      <c r="AQ428" s="40">
        <f t="shared" si="663"/>
        <v>99821.501609162122</v>
      </c>
      <c r="AR428" s="40">
        <f t="shared" si="663"/>
        <v>91659.89936284133</v>
      </c>
      <c r="AS428" s="40">
        <f t="shared" si="663"/>
        <v>405073.74001370755</v>
      </c>
      <c r="AT428" s="41" t="e">
        <f t="shared" si="663"/>
        <v>#VALUE!</v>
      </c>
      <c r="AU428" s="41" t="e">
        <f t="shared" si="663"/>
        <v>#VALUE!</v>
      </c>
      <c r="AV428" s="42" t="e">
        <f t="shared" si="663"/>
        <v>#VALUE!</v>
      </c>
      <c r="AW428" s="42" t="e">
        <f t="shared" si="663"/>
        <v>#VALUE!</v>
      </c>
      <c r="AX428" s="43" t="e">
        <f t="shared" si="663"/>
        <v>#VALUE!</v>
      </c>
      <c r="AY428" s="43" t="e">
        <f t="shared" si="663"/>
        <v>#VALUE!</v>
      </c>
      <c r="AZ428" t="e">
        <f>NA()</f>
        <v>#N/A</v>
      </c>
    </row>
    <row r="429" spans="4:52" x14ac:dyDescent="0.3">
      <c r="D429" s="3">
        <v>44</v>
      </c>
      <c r="F429" s="3">
        <v>43</v>
      </c>
      <c r="G429" s="36">
        <f t="shared" ref="G429:X429" si="664">300*G357*G129</f>
        <v>43265.72967212346</v>
      </c>
      <c r="H429" s="36">
        <f t="shared" si="664"/>
        <v>70946.945237575041</v>
      </c>
      <c r="I429" s="36">
        <f t="shared" si="664"/>
        <v>68622.669667687369</v>
      </c>
      <c r="J429" s="36">
        <f t="shared" si="664"/>
        <v>67199.921720143189</v>
      </c>
      <c r="K429" s="36">
        <f t="shared" si="664"/>
        <v>13493.664911120426</v>
      </c>
      <c r="L429" s="37" t="e">
        <f t="shared" si="664"/>
        <v>#VALUE!</v>
      </c>
      <c r="M429" s="38">
        <f t="shared" si="664"/>
        <v>23269.850299723315</v>
      </c>
      <c r="N429" s="39">
        <f t="shared" si="664"/>
        <v>5106.6404888831894</v>
      </c>
      <c r="O429" s="39">
        <f t="shared" si="664"/>
        <v>1021.3280977766379</v>
      </c>
      <c r="P429" s="40">
        <f t="shared" si="664"/>
        <v>121282.68795811012</v>
      </c>
      <c r="Q429" s="40">
        <f t="shared" si="664"/>
        <v>110229.6493748838</v>
      </c>
      <c r="R429" s="40">
        <f t="shared" si="664"/>
        <v>460925.26407164196</v>
      </c>
      <c r="S429" s="41" t="e">
        <f t="shared" si="664"/>
        <v>#VALUE!</v>
      </c>
      <c r="T429" s="41" t="e">
        <f t="shared" si="664"/>
        <v>#VALUE!</v>
      </c>
      <c r="U429" s="42" t="e">
        <f t="shared" si="664"/>
        <v>#VALUE!</v>
      </c>
      <c r="V429" s="42" t="e">
        <f t="shared" si="664"/>
        <v>#VALUE!</v>
      </c>
      <c r="W429" s="43" t="e">
        <f t="shared" si="664"/>
        <v>#VALUE!</v>
      </c>
      <c r="X429" s="43" t="e">
        <f t="shared" si="664"/>
        <v>#VALUE!</v>
      </c>
      <c r="Y429" t="e">
        <f>NA()</f>
        <v>#N/A</v>
      </c>
      <c r="AD429"/>
      <c r="AE429" s="3">
        <v>44</v>
      </c>
      <c r="AG429" s="3">
        <f t="shared" si="580"/>
        <v>33.848730698226525</v>
      </c>
      <c r="AH429" s="36">
        <f t="shared" ref="AH429:AY429" si="665">300*AH357*AH129</f>
        <v>33856.408503352017</v>
      </c>
      <c r="AI429" s="36">
        <f t="shared" si="665"/>
        <v>58105.079613482958</v>
      </c>
      <c r="AJ429" s="36">
        <f t="shared" si="665"/>
        <v>52188.156737688892</v>
      </c>
      <c r="AK429" s="36">
        <f t="shared" si="665"/>
        <v>55305.464293326753</v>
      </c>
      <c r="AL429" s="36">
        <f t="shared" si="665"/>
        <v>10718.59318519236</v>
      </c>
      <c r="AM429" s="37" t="e">
        <f t="shared" si="665"/>
        <v>#VALUE!</v>
      </c>
      <c r="AN429" s="38">
        <f t="shared" si="665"/>
        <v>17946.931878730677</v>
      </c>
      <c r="AO429" s="39">
        <f t="shared" si="665"/>
        <v>4025.3386096486774</v>
      </c>
      <c r="AP429" s="39">
        <f t="shared" si="665"/>
        <v>805.06772192973551</v>
      </c>
      <c r="AQ429" s="40">
        <f t="shared" si="665"/>
        <v>102597.75898025393</v>
      </c>
      <c r="AR429" s="40">
        <f t="shared" si="665"/>
        <v>94176.685764976224</v>
      </c>
      <c r="AS429" s="40">
        <f t="shared" si="665"/>
        <v>413894.62946708343</v>
      </c>
      <c r="AT429" s="41" t="e">
        <f t="shared" si="665"/>
        <v>#VALUE!</v>
      </c>
      <c r="AU429" s="41" t="e">
        <f t="shared" si="665"/>
        <v>#VALUE!</v>
      </c>
      <c r="AV429" s="42" t="e">
        <f t="shared" si="665"/>
        <v>#VALUE!</v>
      </c>
      <c r="AW429" s="42" t="e">
        <f t="shared" si="665"/>
        <v>#VALUE!</v>
      </c>
      <c r="AX429" s="43" t="e">
        <f t="shared" si="665"/>
        <v>#VALUE!</v>
      </c>
      <c r="AY429" s="43" t="e">
        <f t="shared" si="665"/>
        <v>#VALUE!</v>
      </c>
      <c r="AZ429" t="e">
        <f>NA()</f>
        <v>#N/A</v>
      </c>
    </row>
    <row r="430" spans="4:52" x14ac:dyDescent="0.3">
      <c r="D430" s="3">
        <v>45</v>
      </c>
      <c r="F430" s="3">
        <v>44</v>
      </c>
      <c r="G430" s="36">
        <f t="shared" ref="G430:X430" si="666">300*G358*G130</f>
        <v>44071.537228633111</v>
      </c>
      <c r="H430" s="36">
        <f t="shared" si="666"/>
        <v>72203.320992947323</v>
      </c>
      <c r="I430" s="36">
        <f t="shared" si="666"/>
        <v>70189.96617243503</v>
      </c>
      <c r="J430" s="36">
        <f t="shared" si="666"/>
        <v>68355.889252277193</v>
      </c>
      <c r="K430" s="36">
        <f t="shared" si="666"/>
        <v>14386.591644015429</v>
      </c>
      <c r="L430" s="37" t="e">
        <f t="shared" si="666"/>
        <v>#VALUE!</v>
      </c>
      <c r="M430" s="38">
        <f t="shared" si="666"/>
        <v>23796.351219099051</v>
      </c>
      <c r="N430" s="39">
        <f t="shared" si="666"/>
        <v>5216.5435408000685</v>
      </c>
      <c r="O430" s="39">
        <f t="shared" si="666"/>
        <v>1043.308708160014</v>
      </c>
      <c r="P430" s="40">
        <f t="shared" si="666"/>
        <v>123069.72527257295</v>
      </c>
      <c r="Q430" s="40">
        <f t="shared" si="666"/>
        <v>111673.76449222033</v>
      </c>
      <c r="R430" s="40">
        <f t="shared" si="666"/>
        <v>464352.19467662886</v>
      </c>
      <c r="S430" s="41" t="e">
        <f t="shared" si="666"/>
        <v>#VALUE!</v>
      </c>
      <c r="T430" s="41" t="e">
        <f t="shared" si="666"/>
        <v>#VALUE!</v>
      </c>
      <c r="U430" s="42" t="e">
        <f t="shared" si="666"/>
        <v>#VALUE!</v>
      </c>
      <c r="V430" s="42" t="e">
        <f t="shared" si="666"/>
        <v>#VALUE!</v>
      </c>
      <c r="W430" s="43" t="e">
        <f t="shared" si="666"/>
        <v>#VALUE!</v>
      </c>
      <c r="X430" s="43" t="e">
        <f t="shared" si="666"/>
        <v>#VALUE!</v>
      </c>
      <c r="Y430" t="e">
        <f>NA()</f>
        <v>#N/A</v>
      </c>
      <c r="AD430"/>
      <c r="AE430" s="3">
        <v>45</v>
      </c>
      <c r="AG430" s="3">
        <f t="shared" si="580"/>
        <v>34.951438109131615</v>
      </c>
      <c r="AH430" s="36">
        <f t="shared" ref="AH430:AY430" si="667">300*AH358*AH130</f>
        <v>35192.417361962085</v>
      </c>
      <c r="AI430" s="36">
        <f t="shared" si="667"/>
        <v>59783.5903464355</v>
      </c>
      <c r="AJ430" s="36">
        <f t="shared" si="667"/>
        <v>54358.364108255191</v>
      </c>
      <c r="AK430" s="36">
        <f t="shared" si="667"/>
        <v>56867.884212741927</v>
      </c>
      <c r="AL430" s="36">
        <f t="shared" si="667"/>
        <v>11053.426518490489</v>
      </c>
      <c r="AM430" s="37" t="e">
        <f t="shared" si="667"/>
        <v>#VALUE!</v>
      </c>
      <c r="AN430" s="38">
        <f t="shared" si="667"/>
        <v>18636.068238377091</v>
      </c>
      <c r="AO430" s="39">
        <f t="shared" si="667"/>
        <v>4162.5571468844728</v>
      </c>
      <c r="AP430" s="39">
        <f t="shared" si="667"/>
        <v>832.51142937689463</v>
      </c>
      <c r="AQ430" s="40">
        <f t="shared" si="667"/>
        <v>105084.75466646055</v>
      </c>
      <c r="AR430" s="40">
        <f t="shared" si="667"/>
        <v>96404.887177519238</v>
      </c>
      <c r="AS430" s="40">
        <f t="shared" si="667"/>
        <v>421384.22548257053</v>
      </c>
      <c r="AT430" s="41" t="e">
        <f t="shared" si="667"/>
        <v>#VALUE!</v>
      </c>
      <c r="AU430" s="41" t="e">
        <f t="shared" si="667"/>
        <v>#VALUE!</v>
      </c>
      <c r="AV430" s="42" t="e">
        <f t="shared" si="667"/>
        <v>#VALUE!</v>
      </c>
      <c r="AW430" s="42" t="e">
        <f t="shared" si="667"/>
        <v>#VALUE!</v>
      </c>
      <c r="AX430" s="43" t="e">
        <f t="shared" si="667"/>
        <v>#VALUE!</v>
      </c>
      <c r="AY430" s="43" t="e">
        <f t="shared" si="667"/>
        <v>#VALUE!</v>
      </c>
      <c r="AZ430" t="e">
        <f>NA()</f>
        <v>#N/A</v>
      </c>
    </row>
    <row r="431" spans="4:52" x14ac:dyDescent="0.3">
      <c r="D431" s="3">
        <v>46</v>
      </c>
      <c r="F431" s="3">
        <v>45</v>
      </c>
      <c r="G431" s="36">
        <f t="shared" ref="G431:X431" si="668">300*G359*G131</f>
        <v>44837.258300684422</v>
      </c>
      <c r="H431" s="36">
        <f t="shared" si="668"/>
        <v>73431.78901974787</v>
      </c>
      <c r="I431" s="36">
        <f t="shared" si="668"/>
        <v>71711.357312451437</v>
      </c>
      <c r="J431" s="36">
        <f t="shared" si="668"/>
        <v>69484.750504289012</v>
      </c>
      <c r="K431" s="36">
        <f t="shared" si="668"/>
        <v>15193.966295423625</v>
      </c>
      <c r="L431" s="37" t="e">
        <f t="shared" si="668"/>
        <v>#VALUE!</v>
      </c>
      <c r="M431" s="38">
        <f t="shared" si="668"/>
        <v>24312.023827229244</v>
      </c>
      <c r="N431" s="39">
        <f t="shared" si="668"/>
        <v>5324.771592226668</v>
      </c>
      <c r="O431" s="39">
        <f t="shared" si="668"/>
        <v>1064.9543184453337</v>
      </c>
      <c r="P431" s="40">
        <f t="shared" si="668"/>
        <v>124810.21571178519</v>
      </c>
      <c r="Q431" s="40">
        <f t="shared" si="668"/>
        <v>113063.23379688666</v>
      </c>
      <c r="R431" s="40">
        <f t="shared" si="668"/>
        <v>467521.9344027586</v>
      </c>
      <c r="S431" s="41" t="e">
        <f t="shared" si="668"/>
        <v>#VALUE!</v>
      </c>
      <c r="T431" s="41" t="e">
        <f t="shared" si="668"/>
        <v>#VALUE!</v>
      </c>
      <c r="U431" s="42" t="e">
        <f t="shared" si="668"/>
        <v>#VALUE!</v>
      </c>
      <c r="V431" s="42" t="e">
        <f t="shared" si="668"/>
        <v>#VALUE!</v>
      </c>
      <c r="W431" s="43" t="e">
        <f t="shared" si="668"/>
        <v>#VALUE!</v>
      </c>
      <c r="X431" s="43" t="e">
        <f t="shared" si="668"/>
        <v>#VALUE!</v>
      </c>
      <c r="Y431" t="e">
        <f>NA()</f>
        <v>#N/A</v>
      </c>
      <c r="AD431"/>
      <c r="AE431" s="3">
        <v>46</v>
      </c>
      <c r="AG431" s="3">
        <f t="shared" si="580"/>
        <v>35.967534724447624</v>
      </c>
      <c r="AH431" s="36">
        <f t="shared" ref="AH431:AY431" si="669">300*AH359*AH131</f>
        <v>36374.136330946858</v>
      </c>
      <c r="AI431" s="36">
        <f t="shared" si="669"/>
        <v>61298.165008084427</v>
      </c>
      <c r="AJ431" s="36">
        <f t="shared" si="669"/>
        <v>56315.145097424298</v>
      </c>
      <c r="AK431" s="36">
        <f t="shared" si="669"/>
        <v>58275.784000002401</v>
      </c>
      <c r="AL431" s="36">
        <f t="shared" si="669"/>
        <v>11346.165875803064</v>
      </c>
      <c r="AM431" s="37" t="e">
        <f t="shared" si="669"/>
        <v>#VALUE!</v>
      </c>
      <c r="AN431" s="38">
        <f t="shared" si="669"/>
        <v>19259.704899931145</v>
      </c>
      <c r="AO431" s="39">
        <f t="shared" si="669"/>
        <v>4287.3945198829915</v>
      </c>
      <c r="AP431" s="39">
        <f t="shared" si="669"/>
        <v>857.47890397659842</v>
      </c>
      <c r="AQ431" s="40">
        <f t="shared" si="669"/>
        <v>107316.96242527771</v>
      </c>
      <c r="AR431" s="40">
        <f t="shared" si="669"/>
        <v>98382.657217524291</v>
      </c>
      <c r="AS431" s="40">
        <f t="shared" si="669"/>
        <v>427777.04159827169</v>
      </c>
      <c r="AT431" s="41" t="e">
        <f t="shared" si="669"/>
        <v>#VALUE!</v>
      </c>
      <c r="AU431" s="41" t="e">
        <f t="shared" si="669"/>
        <v>#VALUE!</v>
      </c>
      <c r="AV431" s="42" t="e">
        <f t="shared" si="669"/>
        <v>#VALUE!</v>
      </c>
      <c r="AW431" s="42" t="e">
        <f t="shared" si="669"/>
        <v>#VALUE!</v>
      </c>
      <c r="AX431" s="43" t="e">
        <f t="shared" si="669"/>
        <v>#VALUE!</v>
      </c>
      <c r="AY431" s="43" t="e">
        <f t="shared" si="669"/>
        <v>#VALUE!</v>
      </c>
      <c r="AZ431" t="e">
        <f>NA()</f>
        <v>#N/A</v>
      </c>
    </row>
    <row r="432" spans="4:52" x14ac:dyDescent="0.3">
      <c r="D432" s="3">
        <v>47</v>
      </c>
      <c r="F432" s="3">
        <v>46</v>
      </c>
      <c r="G432" s="36">
        <f t="shared" ref="G432:X432" si="670">300*G360*G132</f>
        <v>45564.216945646403</v>
      </c>
      <c r="H432" s="36">
        <f t="shared" si="670"/>
        <v>74632.702738657987</v>
      </c>
      <c r="I432" s="36">
        <f t="shared" si="670"/>
        <v>73187.099465241059</v>
      </c>
      <c r="J432" s="36">
        <f t="shared" si="670"/>
        <v>70586.899019234639</v>
      </c>
      <c r="K432" s="36">
        <f t="shared" si="670"/>
        <v>15925.746788175633</v>
      </c>
      <c r="L432" s="37" t="e">
        <f t="shared" si="670"/>
        <v>#VALUE!</v>
      </c>
      <c r="M432" s="38">
        <f t="shared" si="670"/>
        <v>24816.92388806001</v>
      </c>
      <c r="N432" s="39">
        <f t="shared" si="670"/>
        <v>5431.3205911871346</v>
      </c>
      <c r="O432" s="39">
        <f t="shared" si="670"/>
        <v>1086.2641182374271</v>
      </c>
      <c r="P432" s="40">
        <f t="shared" si="670"/>
        <v>126505.14909522615</v>
      </c>
      <c r="Q432" s="40">
        <f t="shared" si="670"/>
        <v>114399.77730275753</v>
      </c>
      <c r="R432" s="40">
        <f t="shared" si="670"/>
        <v>470452.61831590824</v>
      </c>
      <c r="S432" s="41" t="e">
        <f t="shared" si="670"/>
        <v>#VALUE!</v>
      </c>
      <c r="T432" s="41" t="e">
        <f t="shared" si="670"/>
        <v>#VALUE!</v>
      </c>
      <c r="U432" s="42" t="e">
        <f t="shared" si="670"/>
        <v>#VALUE!</v>
      </c>
      <c r="V432" s="42" t="e">
        <f t="shared" si="670"/>
        <v>#VALUE!</v>
      </c>
      <c r="W432" s="43" t="e">
        <f t="shared" si="670"/>
        <v>#VALUE!</v>
      </c>
      <c r="X432" s="43" t="e">
        <f t="shared" si="670"/>
        <v>#VALUE!</v>
      </c>
      <c r="Y432" t="e">
        <f>NA()</f>
        <v>#N/A</v>
      </c>
      <c r="AD432"/>
      <c r="AE432" s="3">
        <v>47</v>
      </c>
      <c r="AG432" s="3">
        <f t="shared" si="580"/>
        <v>36.903823282451604</v>
      </c>
      <c r="AH432" s="36">
        <f t="shared" ref="AH432:AY432" si="671">300*AH360*AH132</f>
        <v>37420.842773304881</v>
      </c>
      <c r="AI432" s="36">
        <f t="shared" si="671"/>
        <v>62666.569120746062</v>
      </c>
      <c r="AJ432" s="36">
        <f t="shared" si="671"/>
        <v>58080.224409822156</v>
      </c>
      <c r="AK432" s="36">
        <f t="shared" si="671"/>
        <v>59546.213625958182</v>
      </c>
      <c r="AL432" s="36">
        <f t="shared" si="671"/>
        <v>11602.784899924527</v>
      </c>
      <c r="AM432" s="37" t="e">
        <f t="shared" si="671"/>
        <v>#VALUE!</v>
      </c>
      <c r="AN432" s="38">
        <f t="shared" si="671"/>
        <v>19824.588077632074</v>
      </c>
      <c r="AO432" s="39">
        <f t="shared" si="671"/>
        <v>4401.0306366537488</v>
      </c>
      <c r="AP432" s="39">
        <f t="shared" si="671"/>
        <v>880.20612733074984</v>
      </c>
      <c r="AQ432" s="40">
        <f t="shared" si="671"/>
        <v>109324.18972604134</v>
      </c>
      <c r="AR432" s="40">
        <f t="shared" si="671"/>
        <v>100142.50765168293</v>
      </c>
      <c r="AS432" s="40">
        <f t="shared" si="671"/>
        <v>433261.71012132603</v>
      </c>
      <c r="AT432" s="41" t="e">
        <f t="shared" si="671"/>
        <v>#VALUE!</v>
      </c>
      <c r="AU432" s="41" t="e">
        <f t="shared" si="671"/>
        <v>#VALUE!</v>
      </c>
      <c r="AV432" s="42" t="e">
        <f t="shared" si="671"/>
        <v>#VALUE!</v>
      </c>
      <c r="AW432" s="42" t="e">
        <f t="shared" si="671"/>
        <v>#VALUE!</v>
      </c>
      <c r="AX432" s="43" t="e">
        <f t="shared" si="671"/>
        <v>#VALUE!</v>
      </c>
      <c r="AY432" s="43" t="e">
        <f t="shared" si="671"/>
        <v>#VALUE!</v>
      </c>
      <c r="AZ432" t="e">
        <f>NA()</f>
        <v>#N/A</v>
      </c>
    </row>
    <row r="433" spans="4:52" x14ac:dyDescent="0.3">
      <c r="D433" s="3">
        <v>48</v>
      </c>
      <c r="F433" s="3">
        <v>47</v>
      </c>
      <c r="G433" s="36">
        <f t="shared" ref="G433:X433" si="672">300*G361*G133</f>
        <v>46253.784090990957</v>
      </c>
      <c r="H433" s="36">
        <f t="shared" si="672"/>
        <v>75806.432490795967</v>
      </c>
      <c r="I433" s="36">
        <f t="shared" si="672"/>
        <v>74617.567271589854</v>
      </c>
      <c r="J433" s="36">
        <f t="shared" si="672"/>
        <v>71662.742290284601</v>
      </c>
      <c r="K433" s="36">
        <f t="shared" si="672"/>
        <v>16590.503125356467</v>
      </c>
      <c r="L433" s="37" t="e">
        <f t="shared" si="672"/>
        <v>#VALUE!</v>
      </c>
      <c r="M433" s="38">
        <f t="shared" si="672"/>
        <v>25311.118775684579</v>
      </c>
      <c r="N433" s="39">
        <f t="shared" si="672"/>
        <v>5536.1888494461127</v>
      </c>
      <c r="O433" s="39">
        <f t="shared" si="672"/>
        <v>1107.2377698892226</v>
      </c>
      <c r="P433" s="40">
        <f t="shared" si="672"/>
        <v>128155.51189409752</v>
      </c>
      <c r="Q433" s="40">
        <f t="shared" si="672"/>
        <v>115685.09536488273</v>
      </c>
      <c r="R433" s="40">
        <f t="shared" si="672"/>
        <v>473161.28675791126</v>
      </c>
      <c r="S433" s="41" t="e">
        <f t="shared" si="672"/>
        <v>#VALUE!</v>
      </c>
      <c r="T433" s="41" t="e">
        <f t="shared" si="672"/>
        <v>#VALUE!</v>
      </c>
      <c r="U433" s="42" t="e">
        <f t="shared" si="672"/>
        <v>#VALUE!</v>
      </c>
      <c r="V433" s="42" t="e">
        <f t="shared" si="672"/>
        <v>#VALUE!</v>
      </c>
      <c r="W433" s="43" t="e">
        <f t="shared" si="672"/>
        <v>#VALUE!</v>
      </c>
      <c r="X433" s="43" t="e">
        <f t="shared" si="672"/>
        <v>#VALUE!</v>
      </c>
      <c r="Y433" t="e">
        <f>NA()</f>
        <v>#N/A</v>
      </c>
      <c r="AD433"/>
      <c r="AE433" s="3">
        <v>48</v>
      </c>
      <c r="AG433" s="3">
        <f t="shared" si="580"/>
        <v>37.766572208720326</v>
      </c>
      <c r="AH433" s="36">
        <f t="shared" ref="AH433:AY433" si="673">300*AH361*AH133</f>
        <v>38349.515821549241</v>
      </c>
      <c r="AI433" s="36">
        <f t="shared" si="673"/>
        <v>63904.461791026275</v>
      </c>
      <c r="AJ433" s="36">
        <f t="shared" si="673"/>
        <v>59673.412486855748</v>
      </c>
      <c r="AK433" s="36">
        <f t="shared" si="673"/>
        <v>60694.151023966755</v>
      </c>
      <c r="AL433" s="36">
        <f t="shared" si="673"/>
        <v>11828.364252243675</v>
      </c>
      <c r="AM433" s="37" t="e">
        <f t="shared" si="673"/>
        <v>#VALUE!</v>
      </c>
      <c r="AN433" s="38">
        <f t="shared" si="673"/>
        <v>20336.739176226249</v>
      </c>
      <c r="AO433" s="39">
        <f t="shared" si="673"/>
        <v>4504.5324720206954</v>
      </c>
      <c r="AP433" s="39">
        <f t="shared" si="673"/>
        <v>900.90649440413915</v>
      </c>
      <c r="AQ433" s="40">
        <f t="shared" si="673"/>
        <v>111132.26586074337</v>
      </c>
      <c r="AR433" s="40">
        <f t="shared" si="673"/>
        <v>101712.18430779078</v>
      </c>
      <c r="AS433" s="40">
        <f t="shared" si="673"/>
        <v>437990.44534390717</v>
      </c>
      <c r="AT433" s="41" t="e">
        <f t="shared" si="673"/>
        <v>#VALUE!</v>
      </c>
      <c r="AU433" s="41" t="e">
        <f t="shared" si="673"/>
        <v>#VALUE!</v>
      </c>
      <c r="AV433" s="42" t="e">
        <f t="shared" si="673"/>
        <v>#VALUE!</v>
      </c>
      <c r="AW433" s="42" t="e">
        <f t="shared" si="673"/>
        <v>#VALUE!</v>
      </c>
      <c r="AX433" s="43" t="e">
        <f t="shared" si="673"/>
        <v>#VALUE!</v>
      </c>
      <c r="AY433" s="43" t="e">
        <f t="shared" si="673"/>
        <v>#VALUE!</v>
      </c>
      <c r="AZ433" t="e">
        <f>NA()</f>
        <v>#N/A</v>
      </c>
    </row>
    <row r="434" spans="4:52" x14ac:dyDescent="0.3">
      <c r="D434" s="3">
        <v>49</v>
      </c>
      <c r="F434" s="3">
        <v>48</v>
      </c>
      <c r="G434" s="36">
        <f t="shared" ref="G434:X434" si="674">300*G362*G134</f>
        <v>46907.361386016448</v>
      </c>
      <c r="H434" s="36">
        <f t="shared" si="674"/>
        <v>76953.363239369995</v>
      </c>
      <c r="I434" s="36">
        <f t="shared" si="674"/>
        <v>76003.23979048671</v>
      </c>
      <c r="J434" s="36">
        <f t="shared" si="674"/>
        <v>72712.699591280791</v>
      </c>
      <c r="K434" s="36">
        <f t="shared" si="674"/>
        <v>17195.636358223284</v>
      </c>
      <c r="L434" s="37" t="e">
        <f t="shared" si="674"/>
        <v>#VALUE!</v>
      </c>
      <c r="M434" s="38">
        <f t="shared" si="674"/>
        <v>25794.686535805158</v>
      </c>
      <c r="N434" s="39">
        <f t="shared" si="674"/>
        <v>5639.3768543282476</v>
      </c>
      <c r="O434" s="39">
        <f t="shared" si="674"/>
        <v>1127.8753708656495</v>
      </c>
      <c r="P434" s="40">
        <f t="shared" si="674"/>
        <v>129762.28540739967</v>
      </c>
      <c r="Q434" s="40">
        <f t="shared" si="674"/>
        <v>116920.86473441594</v>
      </c>
      <c r="R434" s="40">
        <f t="shared" si="674"/>
        <v>475663.92088252463</v>
      </c>
      <c r="S434" s="41" t="e">
        <f t="shared" si="674"/>
        <v>#VALUE!</v>
      </c>
      <c r="T434" s="41" t="e">
        <f t="shared" si="674"/>
        <v>#VALUE!</v>
      </c>
      <c r="U434" s="42" t="e">
        <f t="shared" si="674"/>
        <v>#VALUE!</v>
      </c>
      <c r="V434" s="42" t="e">
        <f t="shared" si="674"/>
        <v>#VALUE!</v>
      </c>
      <c r="W434" s="43" t="e">
        <f t="shared" si="674"/>
        <v>#VALUE!</v>
      </c>
      <c r="X434" s="43" t="e">
        <f t="shared" si="674"/>
        <v>#VALUE!</v>
      </c>
      <c r="Y434" t="e">
        <f>NA()</f>
        <v>#N/A</v>
      </c>
      <c r="AD434"/>
      <c r="AE434" s="3">
        <v>49</v>
      </c>
      <c r="AG434" s="3">
        <f t="shared" si="580"/>
        <v>38.561557583063312</v>
      </c>
      <c r="AH434" s="36">
        <f t="shared" ref="AH434:AY434" si="675">300*AH362*AH134</f>
        <v>39174.984226550303</v>
      </c>
      <c r="AI434" s="36">
        <f t="shared" si="675"/>
        <v>65025.649792550801</v>
      </c>
      <c r="AJ434" s="36">
        <f t="shared" si="675"/>
        <v>61112.600211404831</v>
      </c>
      <c r="AK434" s="36">
        <f t="shared" si="675"/>
        <v>61732.761725762641</v>
      </c>
      <c r="AL434" s="36">
        <f t="shared" si="675"/>
        <v>12027.213324351464</v>
      </c>
      <c r="AM434" s="37" t="e">
        <f t="shared" si="675"/>
        <v>#VALUE!</v>
      </c>
      <c r="AN434" s="38">
        <f t="shared" si="675"/>
        <v>20801.522903481491</v>
      </c>
      <c r="AO434" s="39">
        <f t="shared" si="675"/>
        <v>4598.8624190786786</v>
      </c>
      <c r="AP434" s="39">
        <f t="shared" si="675"/>
        <v>919.77248381573577</v>
      </c>
      <c r="AQ434" s="40">
        <f t="shared" si="675"/>
        <v>112763.62760927182</v>
      </c>
      <c r="AR434" s="40">
        <f t="shared" si="675"/>
        <v>103115.41585943864</v>
      </c>
      <c r="AS434" s="40">
        <f t="shared" si="675"/>
        <v>442086.5754325614</v>
      </c>
      <c r="AT434" s="41" t="e">
        <f t="shared" si="675"/>
        <v>#VALUE!</v>
      </c>
      <c r="AU434" s="41" t="e">
        <f t="shared" si="675"/>
        <v>#VALUE!</v>
      </c>
      <c r="AV434" s="42" t="e">
        <f t="shared" si="675"/>
        <v>#VALUE!</v>
      </c>
      <c r="AW434" s="42" t="e">
        <f t="shared" si="675"/>
        <v>#VALUE!</v>
      </c>
      <c r="AX434" s="43" t="e">
        <f t="shared" si="675"/>
        <v>#VALUE!</v>
      </c>
      <c r="AY434" s="43" t="e">
        <f t="shared" si="675"/>
        <v>#VALUE!</v>
      </c>
      <c r="AZ434" t="e">
        <f>NA()</f>
        <v>#N/A</v>
      </c>
    </row>
    <row r="435" spans="4:52" x14ac:dyDescent="0.3">
      <c r="D435" s="3">
        <v>50</v>
      </c>
      <c r="F435" s="3">
        <v>49</v>
      </c>
      <c r="G435" s="36">
        <f t="shared" ref="G435:X435" si="676">300*G363*G135</f>
        <v>47526.367230605705</v>
      </c>
      <c r="H435" s="36">
        <f t="shared" si="676"/>
        <v>78073.892474142951</v>
      </c>
      <c r="I435" s="36">
        <f t="shared" si="676"/>
        <v>77344.687705179778</v>
      </c>
      <c r="J435" s="36">
        <f t="shared" si="676"/>
        <v>73737.200005722712</v>
      </c>
      <c r="K435" s="36">
        <f t="shared" si="676"/>
        <v>17747.560784620135</v>
      </c>
      <c r="L435" s="37" t="e">
        <f t="shared" si="676"/>
        <v>#VALUE!</v>
      </c>
      <c r="M435" s="38">
        <f t="shared" si="676"/>
        <v>26267.715019436306</v>
      </c>
      <c r="N435" s="39">
        <f t="shared" si="676"/>
        <v>5740.8870939656672</v>
      </c>
      <c r="O435" s="39">
        <f t="shared" si="676"/>
        <v>1148.1774187931335</v>
      </c>
      <c r="P435" s="40">
        <f t="shared" si="676"/>
        <v>131326.44415310078</v>
      </c>
      <c r="Q435" s="40">
        <f t="shared" si="676"/>
        <v>118108.73521903115</v>
      </c>
      <c r="R435" s="40">
        <f t="shared" si="676"/>
        <v>477975.48288574023</v>
      </c>
      <c r="S435" s="41" t="e">
        <f t="shared" si="676"/>
        <v>#VALUE!</v>
      </c>
      <c r="T435" s="41" t="e">
        <f t="shared" si="676"/>
        <v>#VALUE!</v>
      </c>
      <c r="U435" s="42" t="e">
        <f t="shared" si="676"/>
        <v>#VALUE!</v>
      </c>
      <c r="V435" s="42" t="e">
        <f t="shared" si="676"/>
        <v>#VALUE!</v>
      </c>
      <c r="W435" s="43" t="e">
        <f t="shared" si="676"/>
        <v>#VALUE!</v>
      </c>
      <c r="X435" s="43" t="e">
        <f t="shared" si="676"/>
        <v>#VALUE!</v>
      </c>
      <c r="Y435" t="e">
        <f>NA()</f>
        <v>#N/A</v>
      </c>
      <c r="AD435"/>
      <c r="AE435" s="3">
        <v>50</v>
      </c>
      <c r="AG435" s="3">
        <f t="shared" si="580"/>
        <v>39.294101810214748</v>
      </c>
      <c r="AH435" s="36">
        <f t="shared" ref="AH435:AY435" si="677">300*AH363*AH135</f>
        <v>39910.132691185441</v>
      </c>
      <c r="AI435" s="36">
        <f t="shared" si="677"/>
        <v>66042.316974709029</v>
      </c>
      <c r="AJ435" s="36">
        <f t="shared" si="677"/>
        <v>62413.841314199701</v>
      </c>
      <c r="AK435" s="36">
        <f t="shared" si="677"/>
        <v>62673.630740894143</v>
      </c>
      <c r="AL435" s="36">
        <f t="shared" si="677"/>
        <v>12202.984377365452</v>
      </c>
      <c r="AM435" s="37" t="e">
        <f t="shared" si="677"/>
        <v>#VALUE!</v>
      </c>
      <c r="AN435" s="38">
        <f t="shared" si="677"/>
        <v>21223.715458178187</v>
      </c>
      <c r="AO435" s="39">
        <f t="shared" si="677"/>
        <v>4684.8872400494001</v>
      </c>
      <c r="AP435" s="39">
        <f t="shared" si="677"/>
        <v>936.97744800988016</v>
      </c>
      <c r="AQ435" s="40">
        <f t="shared" si="677"/>
        <v>114237.81539082753</v>
      </c>
      <c r="AR435" s="40">
        <f t="shared" si="677"/>
        <v>104372.5466651569</v>
      </c>
      <c r="AS435" s="40">
        <f t="shared" si="677"/>
        <v>445650.48558111506</v>
      </c>
      <c r="AT435" s="41" t="e">
        <f t="shared" si="677"/>
        <v>#VALUE!</v>
      </c>
      <c r="AU435" s="41" t="e">
        <f t="shared" si="677"/>
        <v>#VALUE!</v>
      </c>
      <c r="AV435" s="42" t="e">
        <f t="shared" si="677"/>
        <v>#VALUE!</v>
      </c>
      <c r="AW435" s="42" t="e">
        <f t="shared" si="677"/>
        <v>#VALUE!</v>
      </c>
      <c r="AX435" s="43" t="e">
        <f t="shared" si="677"/>
        <v>#VALUE!</v>
      </c>
      <c r="AY435" s="43" t="e">
        <f t="shared" si="677"/>
        <v>#VALUE!</v>
      </c>
      <c r="AZ435" t="e">
        <f>NA()</f>
        <v>#N/A</v>
      </c>
    </row>
    <row r="436" spans="4:52" x14ac:dyDescent="0.3">
      <c r="D436" s="3">
        <v>51</v>
      </c>
      <c r="F436" s="3">
        <v>50</v>
      </c>
      <c r="G436" s="36">
        <f t="shared" ref="G436:X436" si="678">300*G364*G136</f>
        <v>48112.22477689034</v>
      </c>
      <c r="H436" s="36">
        <f t="shared" si="678"/>
        <v>79168.428301062333</v>
      </c>
      <c r="I436" s="36">
        <f t="shared" si="678"/>
        <v>78642.561534534645</v>
      </c>
      <c r="J436" s="36">
        <f t="shared" si="678"/>
        <v>74736.680636756733</v>
      </c>
      <c r="K436" s="36">
        <f t="shared" si="678"/>
        <v>18251.85559010509</v>
      </c>
      <c r="L436" s="37" t="e">
        <f t="shared" si="678"/>
        <v>#VALUE!</v>
      </c>
      <c r="M436" s="38">
        <f t="shared" si="678"/>
        <v>26730.301075010429</v>
      </c>
      <c r="N436" s="39">
        <f t="shared" si="678"/>
        <v>5840.7238949234606</v>
      </c>
      <c r="O436" s="39">
        <f t="shared" si="678"/>
        <v>1168.1447789846923</v>
      </c>
      <c r="P436" s="40">
        <f t="shared" si="678"/>
        <v>132848.95445249602</v>
      </c>
      <c r="Q436" s="40">
        <f t="shared" si="678"/>
        <v>119250.32688132915</v>
      </c>
      <c r="R436" s="40">
        <f t="shared" si="678"/>
        <v>480109.95948586514</v>
      </c>
      <c r="S436" s="41" t="e">
        <f t="shared" si="678"/>
        <v>#VALUE!</v>
      </c>
      <c r="T436" s="41" t="e">
        <f t="shared" si="678"/>
        <v>#VALUE!</v>
      </c>
      <c r="U436" s="42" t="e">
        <f t="shared" si="678"/>
        <v>#VALUE!</v>
      </c>
      <c r="V436" s="42" t="e">
        <f t="shared" si="678"/>
        <v>#VALUE!</v>
      </c>
      <c r="W436" s="43" t="e">
        <f t="shared" si="678"/>
        <v>#VALUE!</v>
      </c>
      <c r="X436" s="43" t="e">
        <f t="shared" si="678"/>
        <v>#VALUE!</v>
      </c>
      <c r="Y436" t="e">
        <f>NA()</f>
        <v>#N/A</v>
      </c>
      <c r="AD436"/>
      <c r="AE436" s="3">
        <v>51</v>
      </c>
      <c r="AG436" s="3">
        <f t="shared" si="580"/>
        <v>39.969109253183596</v>
      </c>
      <c r="AH436" s="36">
        <f t="shared" ref="AH436:AY436" si="679">300*AH364*AH136</f>
        <v>40566.125223598086</v>
      </c>
      <c r="AI436" s="36">
        <f t="shared" si="679"/>
        <v>66965.228077958061</v>
      </c>
      <c r="AJ436" s="36">
        <f t="shared" si="679"/>
        <v>63591.480866135738</v>
      </c>
      <c r="AK436" s="36">
        <f t="shared" si="679"/>
        <v>63526.966814105086</v>
      </c>
      <c r="AL436" s="36">
        <f t="shared" si="679"/>
        <v>12358.774341690409</v>
      </c>
      <c r="AM436" s="37" t="e">
        <f t="shared" si="679"/>
        <v>#VALUE!</v>
      </c>
      <c r="AN436" s="38">
        <f t="shared" si="679"/>
        <v>21607.569122009274</v>
      </c>
      <c r="AO436" s="39">
        <f t="shared" si="679"/>
        <v>4763.3869844725232</v>
      </c>
      <c r="AP436" s="39">
        <f t="shared" si="679"/>
        <v>952.6773968945048</v>
      </c>
      <c r="AQ436" s="40">
        <f t="shared" si="679"/>
        <v>115571.89260296806</v>
      </c>
      <c r="AR436" s="40">
        <f t="shared" si="679"/>
        <v>105501.06804003728</v>
      </c>
      <c r="AS436" s="40">
        <f t="shared" si="679"/>
        <v>448764.28920027235</v>
      </c>
      <c r="AT436" s="41" t="e">
        <f t="shared" si="679"/>
        <v>#VALUE!</v>
      </c>
      <c r="AU436" s="41" t="e">
        <f t="shared" si="679"/>
        <v>#VALUE!</v>
      </c>
      <c r="AV436" s="42" t="e">
        <f t="shared" si="679"/>
        <v>#VALUE!</v>
      </c>
      <c r="AW436" s="42" t="e">
        <f t="shared" si="679"/>
        <v>#VALUE!</v>
      </c>
      <c r="AX436" s="43" t="e">
        <f t="shared" si="679"/>
        <v>#VALUE!</v>
      </c>
      <c r="AY436" s="43" t="e">
        <f t="shared" si="679"/>
        <v>#VALUE!</v>
      </c>
      <c r="AZ436" t="e">
        <f>NA()</f>
        <v>#N/A</v>
      </c>
    </row>
    <row r="437" spans="4:52" x14ac:dyDescent="0.3">
      <c r="D437" s="3">
        <v>52</v>
      </c>
      <c r="F437" s="3">
        <v>51</v>
      </c>
      <c r="G437" s="36">
        <f t="shared" ref="G437:X437" si="680">300*G365*G137</f>
        <v>48666.351708588038</v>
      </c>
      <c r="H437" s="36">
        <f t="shared" si="680"/>
        <v>80237.387701079002</v>
      </c>
      <c r="I437" s="36">
        <f t="shared" si="680"/>
        <v>79897.580800434604</v>
      </c>
      <c r="J437" s="36">
        <f t="shared" si="680"/>
        <v>75711.584982359433</v>
      </c>
      <c r="K437" s="36">
        <f t="shared" si="680"/>
        <v>18713.391162230149</v>
      </c>
      <c r="L437" s="37" t="e">
        <f t="shared" si="680"/>
        <v>#VALUE!</v>
      </c>
      <c r="M437" s="38">
        <f t="shared" si="680"/>
        <v>27182.549789044293</v>
      </c>
      <c r="N437" s="39">
        <f t="shared" si="680"/>
        <v>5938.8932712505048</v>
      </c>
      <c r="O437" s="39">
        <f t="shared" si="680"/>
        <v>1187.778654250101</v>
      </c>
      <c r="P437" s="40">
        <f t="shared" si="680"/>
        <v>134330.77318823891</v>
      </c>
      <c r="Q437" s="40">
        <f t="shared" si="680"/>
        <v>120347.22771484546</v>
      </c>
      <c r="R437" s="40">
        <f t="shared" si="680"/>
        <v>482080.40747025225</v>
      </c>
      <c r="S437" s="41" t="e">
        <f t="shared" si="680"/>
        <v>#VALUE!</v>
      </c>
      <c r="T437" s="41" t="e">
        <f t="shared" si="680"/>
        <v>#VALUE!</v>
      </c>
      <c r="U437" s="42" t="e">
        <f t="shared" si="680"/>
        <v>#VALUE!</v>
      </c>
      <c r="V437" s="42" t="e">
        <f t="shared" si="680"/>
        <v>#VALUE!</v>
      </c>
      <c r="W437" s="43" t="e">
        <f t="shared" si="680"/>
        <v>#VALUE!</v>
      </c>
      <c r="X437" s="43" t="e">
        <f t="shared" si="680"/>
        <v>#VALUE!</v>
      </c>
      <c r="Y437" t="e">
        <f>NA()</f>
        <v>#N/A</v>
      </c>
      <c r="AD437"/>
      <c r="AE437" s="3">
        <v>52</v>
      </c>
      <c r="AG437" s="3">
        <f t="shared" si="580"/>
        <v>40.591099067826086</v>
      </c>
      <c r="AH437" s="36">
        <f t="shared" ref="AH437:AY437" si="681">300*AH365*AH137</f>
        <v>41152.623126131075</v>
      </c>
      <c r="AI437" s="36">
        <f t="shared" si="681"/>
        <v>67803.907948669483</v>
      </c>
      <c r="AJ437" s="36">
        <f t="shared" si="681"/>
        <v>64658.303942737337</v>
      </c>
      <c r="AK437" s="36">
        <f t="shared" si="681"/>
        <v>64301.780774505889</v>
      </c>
      <c r="AL437" s="36">
        <f t="shared" si="681"/>
        <v>12497.213013445533</v>
      </c>
      <c r="AM437" s="37" t="e">
        <f t="shared" si="681"/>
        <v>#VALUE!</v>
      </c>
      <c r="AN437" s="38">
        <f t="shared" si="681"/>
        <v>21956.871611196748</v>
      </c>
      <c r="AO437" s="39">
        <f t="shared" si="681"/>
        <v>4835.0635167612863</v>
      </c>
      <c r="AP437" s="39">
        <f t="shared" si="681"/>
        <v>967.01270335225718</v>
      </c>
      <c r="AQ437" s="40">
        <f t="shared" si="681"/>
        <v>116780.79976556454</v>
      </c>
      <c r="AR437" s="40">
        <f t="shared" si="681"/>
        <v>106516.06262235496</v>
      </c>
      <c r="AS437" s="40">
        <f t="shared" si="681"/>
        <v>451495.49596235738</v>
      </c>
      <c r="AT437" s="41" t="e">
        <f t="shared" si="681"/>
        <v>#VALUE!</v>
      </c>
      <c r="AU437" s="41" t="e">
        <f t="shared" si="681"/>
        <v>#VALUE!</v>
      </c>
      <c r="AV437" s="42" t="e">
        <f t="shared" si="681"/>
        <v>#VALUE!</v>
      </c>
      <c r="AW437" s="42" t="e">
        <f t="shared" si="681"/>
        <v>#VALUE!</v>
      </c>
      <c r="AX437" s="43" t="e">
        <f t="shared" si="681"/>
        <v>#VALUE!</v>
      </c>
      <c r="AY437" s="43" t="e">
        <f t="shared" si="681"/>
        <v>#VALUE!</v>
      </c>
      <c r="AZ437" t="e">
        <f>NA()</f>
        <v>#N/A</v>
      </c>
    </row>
    <row r="438" spans="4:52" x14ac:dyDescent="0.3">
      <c r="D438" s="3">
        <v>53</v>
      </c>
      <c r="F438" s="3">
        <v>52</v>
      </c>
      <c r="G438" s="36">
        <f t="shared" ref="G438:X438" si="682">300*G366*G138</f>
        <v>49190.151613528826</v>
      </c>
      <c r="H438" s="36">
        <f t="shared" si="682"/>
        <v>81281.194943673574</v>
      </c>
      <c r="I438" s="36">
        <f t="shared" si="682"/>
        <v>81110.524100080307</v>
      </c>
      <c r="J438" s="36">
        <f t="shared" si="682"/>
        <v>76662.36146136836</v>
      </c>
      <c r="K438" s="36">
        <f t="shared" si="682"/>
        <v>19136.434447188691</v>
      </c>
      <c r="L438" s="37" t="e">
        <f t="shared" si="682"/>
        <v>#VALUE!</v>
      </c>
      <c r="M438" s="38">
        <f t="shared" si="682"/>
        <v>27624.573768466031</v>
      </c>
      <c r="N438" s="39">
        <f t="shared" si="682"/>
        <v>6035.4027840894823</v>
      </c>
      <c r="O438" s="39">
        <f t="shared" si="682"/>
        <v>1207.0805568178964</v>
      </c>
      <c r="P438" s="40">
        <f t="shared" si="682"/>
        <v>135772.84671861588</v>
      </c>
      <c r="Q438" s="40">
        <f t="shared" si="682"/>
        <v>121400.9917436051</v>
      </c>
      <c r="R438" s="40">
        <f t="shared" si="682"/>
        <v>483899.00034757674</v>
      </c>
      <c r="S438" s="41" t="e">
        <f t="shared" si="682"/>
        <v>#VALUE!</v>
      </c>
      <c r="T438" s="41" t="e">
        <f t="shared" si="682"/>
        <v>#VALUE!</v>
      </c>
      <c r="U438" s="42" t="e">
        <f t="shared" si="682"/>
        <v>#VALUE!</v>
      </c>
      <c r="V438" s="42" t="e">
        <f t="shared" si="682"/>
        <v>#VALUE!</v>
      </c>
      <c r="W438" s="43" t="e">
        <f t="shared" si="682"/>
        <v>#VALUE!</v>
      </c>
      <c r="X438" s="43" t="e">
        <f t="shared" si="682"/>
        <v>#VALUE!</v>
      </c>
      <c r="Y438" t="e">
        <f>NA()</f>
        <v>#N/A</v>
      </c>
      <c r="AD438"/>
      <c r="AE438" s="3">
        <v>53</v>
      </c>
      <c r="AG438" s="3">
        <f t="shared" si="580"/>
        <v>41.164235458467118</v>
      </c>
      <c r="AH438" s="36">
        <f t="shared" ref="AH438:AY438" si="683">300*AH366*AH138</f>
        <v>41677.986509584887</v>
      </c>
      <c r="AI438" s="36">
        <f t="shared" si="683"/>
        <v>68566.798081610672</v>
      </c>
      <c r="AJ438" s="36">
        <f t="shared" si="683"/>
        <v>65625.688798419767</v>
      </c>
      <c r="AK438" s="36">
        <f t="shared" si="683"/>
        <v>65006.040398589372</v>
      </c>
      <c r="AL438" s="36">
        <f t="shared" si="683"/>
        <v>12620.538128812186</v>
      </c>
      <c r="AM438" s="37" t="e">
        <f t="shared" si="683"/>
        <v>#VALUE!</v>
      </c>
      <c r="AN438" s="38">
        <f t="shared" si="683"/>
        <v>22274.999632316882</v>
      </c>
      <c r="AO438" s="39">
        <f t="shared" si="683"/>
        <v>4900.5484656766503</v>
      </c>
      <c r="AP438" s="39">
        <f t="shared" si="683"/>
        <v>980.10969313532996</v>
      </c>
      <c r="AQ438" s="40">
        <f t="shared" si="683"/>
        <v>117877.65369373563</v>
      </c>
      <c r="AR438" s="40">
        <f t="shared" si="683"/>
        <v>107430.57543400834</v>
      </c>
      <c r="AS438" s="40">
        <f t="shared" si="683"/>
        <v>453899.89507163659</v>
      </c>
      <c r="AT438" s="41" t="e">
        <f t="shared" si="683"/>
        <v>#VALUE!</v>
      </c>
      <c r="AU438" s="41" t="e">
        <f t="shared" si="683"/>
        <v>#VALUE!</v>
      </c>
      <c r="AV438" s="42" t="e">
        <f t="shared" si="683"/>
        <v>#VALUE!</v>
      </c>
      <c r="AW438" s="42" t="e">
        <f t="shared" si="683"/>
        <v>#VALUE!</v>
      </c>
      <c r="AX438" s="43" t="e">
        <f t="shared" si="683"/>
        <v>#VALUE!</v>
      </c>
      <c r="AY438" s="43" t="e">
        <f t="shared" si="683"/>
        <v>#VALUE!</v>
      </c>
      <c r="AZ438" t="e">
        <f>NA()</f>
        <v>#N/A</v>
      </c>
    </row>
    <row r="439" spans="4:52" x14ac:dyDescent="0.3">
      <c r="D439" s="3">
        <v>54</v>
      </c>
      <c r="F439" s="3">
        <v>53</v>
      </c>
      <c r="G439" s="36">
        <f t="shared" ref="G439:X439" si="684">300*G367*G139</f>
        <v>49685.006776784081</v>
      </c>
      <c r="H439" s="36">
        <f t="shared" si="684"/>
        <v>82300.280141952579</v>
      </c>
      <c r="I439" s="36">
        <f t="shared" si="684"/>
        <v>82282.220031311095</v>
      </c>
      <c r="J439" s="36">
        <f t="shared" si="684"/>
        <v>77589.462077333039</v>
      </c>
      <c r="K439" s="36">
        <f t="shared" si="684"/>
        <v>19524.736977899091</v>
      </c>
      <c r="L439" s="37" t="e">
        <f t="shared" si="684"/>
        <v>#VALUE!</v>
      </c>
      <c r="M439" s="38">
        <f t="shared" si="684"/>
        <v>28056.492459829424</v>
      </c>
      <c r="N439" s="39">
        <f t="shared" si="684"/>
        <v>6130.2614110569484</v>
      </c>
      <c r="O439" s="39">
        <f t="shared" si="684"/>
        <v>1226.0522822113896</v>
      </c>
      <c r="P439" s="40">
        <f t="shared" si="684"/>
        <v>137176.10993247386</v>
      </c>
      <c r="Q439" s="40">
        <f t="shared" si="684"/>
        <v>122413.13749682659</v>
      </c>
      <c r="R439" s="40">
        <f t="shared" si="684"/>
        <v>485577.07533230656</v>
      </c>
      <c r="S439" s="41" t="e">
        <f t="shared" si="684"/>
        <v>#VALUE!</v>
      </c>
      <c r="T439" s="41" t="e">
        <f t="shared" si="684"/>
        <v>#VALUE!</v>
      </c>
      <c r="U439" s="42" t="e">
        <f t="shared" si="684"/>
        <v>#VALUE!</v>
      </c>
      <c r="V439" s="42" t="e">
        <f t="shared" si="684"/>
        <v>#VALUE!</v>
      </c>
      <c r="W439" s="43" t="e">
        <f t="shared" si="684"/>
        <v>#VALUE!</v>
      </c>
      <c r="X439" s="43" t="e">
        <f t="shared" si="684"/>
        <v>#VALUE!</v>
      </c>
      <c r="Y439" t="e">
        <f>NA()</f>
        <v>#N/A</v>
      </c>
      <c r="AD439"/>
      <c r="AE439" s="3">
        <v>54</v>
      </c>
      <c r="AG439" s="3">
        <f t="shared" si="580"/>
        <v>41.692355557131165</v>
      </c>
      <c r="AH439" s="36">
        <f t="shared" ref="AH439:AY439" si="685">300*AH367*AH139</f>
        <v>42149.454722936614</v>
      </c>
      <c r="AI439" s="36">
        <f t="shared" si="685"/>
        <v>69261.392792444327</v>
      </c>
      <c r="AJ439" s="36">
        <f t="shared" si="685"/>
        <v>66503.755473604295</v>
      </c>
      <c r="AK439" s="36">
        <f t="shared" si="685"/>
        <v>65646.804427122042</v>
      </c>
      <c r="AL439" s="36">
        <f t="shared" si="685"/>
        <v>12730.658576710506</v>
      </c>
      <c r="AM439" s="37" t="e">
        <f t="shared" si="685"/>
        <v>#VALUE!</v>
      </c>
      <c r="AN439" s="38">
        <f t="shared" si="685"/>
        <v>22564.966663987037</v>
      </c>
      <c r="AO439" s="39">
        <f t="shared" si="685"/>
        <v>4960.4105132975674</v>
      </c>
      <c r="AP439" s="39">
        <f t="shared" si="685"/>
        <v>992.08210265951345</v>
      </c>
      <c r="AQ439" s="40">
        <f t="shared" si="685"/>
        <v>118874.00049580296</v>
      </c>
      <c r="AR439" s="40">
        <f t="shared" si="685"/>
        <v>108255.92364204682</v>
      </c>
      <c r="AS439" s="40">
        <f t="shared" si="685"/>
        <v>456023.82691280858</v>
      </c>
      <c r="AT439" s="41" t="e">
        <f t="shared" si="685"/>
        <v>#VALUE!</v>
      </c>
      <c r="AU439" s="41" t="e">
        <f t="shared" si="685"/>
        <v>#VALUE!</v>
      </c>
      <c r="AV439" s="42" t="e">
        <f t="shared" si="685"/>
        <v>#VALUE!</v>
      </c>
      <c r="AW439" s="42" t="e">
        <f t="shared" si="685"/>
        <v>#VALUE!</v>
      </c>
      <c r="AX439" s="43" t="e">
        <f t="shared" si="685"/>
        <v>#VALUE!</v>
      </c>
      <c r="AY439" s="43" t="e">
        <f t="shared" si="685"/>
        <v>#VALUE!</v>
      </c>
      <c r="AZ439" t="e">
        <f>NA()</f>
        <v>#N/A</v>
      </c>
    </row>
    <row r="440" spans="4:52" x14ac:dyDescent="0.3">
      <c r="D440" s="3">
        <v>55</v>
      </c>
      <c r="F440" s="3">
        <v>54</v>
      </c>
      <c r="G440" s="36">
        <f t="shared" ref="G440:X440" si="686">300*G368*G140</f>
        <v>50152.272234301199</v>
      </c>
      <c r="H440" s="36">
        <f t="shared" si="686"/>
        <v>83295.077937380935</v>
      </c>
      <c r="I440" s="36">
        <f t="shared" si="686"/>
        <v>83413.538919186569</v>
      </c>
      <c r="J440" s="36">
        <f t="shared" si="686"/>
        <v>78493.341208349259</v>
      </c>
      <c r="K440" s="36">
        <f t="shared" si="686"/>
        <v>19881.608575668266</v>
      </c>
      <c r="L440" s="37" t="e">
        <f t="shared" si="686"/>
        <v>#VALUE!</v>
      </c>
      <c r="M440" s="38">
        <f t="shared" si="686"/>
        <v>28478.431502154403</v>
      </c>
      <c r="N440" s="39">
        <f t="shared" si="686"/>
        <v>6223.4794246732054</v>
      </c>
      <c r="O440" s="39">
        <f t="shared" si="686"/>
        <v>1244.6958849346411</v>
      </c>
      <c r="P440" s="40">
        <f t="shared" si="686"/>
        <v>138541.48543083068</v>
      </c>
      <c r="Q440" s="40">
        <f t="shared" si="686"/>
        <v>123385.14681543001</v>
      </c>
      <c r="R440" s="40">
        <f t="shared" si="686"/>
        <v>487125.18004610197</v>
      </c>
      <c r="S440" s="41" t="e">
        <f t="shared" si="686"/>
        <v>#VALUE!</v>
      </c>
      <c r="T440" s="41" t="e">
        <f t="shared" si="686"/>
        <v>#VALUE!</v>
      </c>
      <c r="U440" s="42" t="e">
        <f t="shared" si="686"/>
        <v>#VALUE!</v>
      </c>
      <c r="V440" s="42" t="e">
        <f t="shared" si="686"/>
        <v>#VALUE!</v>
      </c>
      <c r="W440" s="43" t="e">
        <f t="shared" si="686"/>
        <v>#VALUE!</v>
      </c>
      <c r="X440" s="43" t="e">
        <f t="shared" si="686"/>
        <v>#VALUE!</v>
      </c>
      <c r="Y440" t="e">
        <f>NA()</f>
        <v>#N/A</v>
      </c>
      <c r="AD440"/>
      <c r="AE440" s="3">
        <v>55</v>
      </c>
      <c r="AG440" s="3">
        <f t="shared" si="580"/>
        <v>42.178995113033345</v>
      </c>
      <c r="AH440" s="36">
        <f t="shared" ref="AH440:AY440" si="687">300*AH368*AH140</f>
        <v>42573.304711487464</v>
      </c>
      <c r="AI440" s="36">
        <f t="shared" si="687"/>
        <v>69894.357383577808</v>
      </c>
      <c r="AJ440" s="36">
        <f t="shared" si="687"/>
        <v>67301.504925161804</v>
      </c>
      <c r="AK440" s="36">
        <f t="shared" si="687"/>
        <v>66230.338328512953</v>
      </c>
      <c r="AL440" s="36">
        <f t="shared" si="687"/>
        <v>12829.207273798032</v>
      </c>
      <c r="AM440" s="37" t="e">
        <f t="shared" si="687"/>
        <v>#VALUE!</v>
      </c>
      <c r="AN440" s="38">
        <f t="shared" si="687"/>
        <v>22829.465280019511</v>
      </c>
      <c r="AO440" s="39">
        <f t="shared" si="687"/>
        <v>5015.1620045468817</v>
      </c>
      <c r="AP440" s="39">
        <f t="shared" si="687"/>
        <v>1003.0324009093764</v>
      </c>
      <c r="AQ440" s="40">
        <f t="shared" si="687"/>
        <v>119780.02985894235</v>
      </c>
      <c r="AR440" s="40">
        <f t="shared" si="687"/>
        <v>109001.95532644594</v>
      </c>
      <c r="AS440" s="40">
        <f t="shared" si="687"/>
        <v>457905.97851189988</v>
      </c>
      <c r="AT440" s="41" t="e">
        <f t="shared" si="687"/>
        <v>#VALUE!</v>
      </c>
      <c r="AU440" s="41" t="e">
        <f t="shared" si="687"/>
        <v>#VALUE!</v>
      </c>
      <c r="AV440" s="42" t="e">
        <f t="shared" si="687"/>
        <v>#VALUE!</v>
      </c>
      <c r="AW440" s="42" t="e">
        <f t="shared" si="687"/>
        <v>#VALUE!</v>
      </c>
      <c r="AX440" s="43" t="e">
        <f t="shared" si="687"/>
        <v>#VALUE!</v>
      </c>
      <c r="AY440" s="43" t="e">
        <f t="shared" si="687"/>
        <v>#VALUE!</v>
      </c>
      <c r="AZ440" t="e">
        <f>NA()</f>
        <v>#N/A</v>
      </c>
    </row>
    <row r="441" spans="4:52" x14ac:dyDescent="0.3">
      <c r="D441" s="3">
        <v>56</v>
      </c>
      <c r="F441" s="3">
        <v>55</v>
      </c>
      <c r="G441" s="36">
        <f t="shared" ref="G441:X441" si="688">300*G369*G141</f>
        <v>50593.270939617847</v>
      </c>
      <c r="H441" s="36">
        <f t="shared" si="688"/>
        <v>84266.026303299092</v>
      </c>
      <c r="I441" s="36">
        <f t="shared" si="688"/>
        <v>84505.385292823179</v>
      </c>
      <c r="J441" s="36">
        <f t="shared" si="688"/>
        <v>79374.454512111784</v>
      </c>
      <c r="K441" s="36">
        <f t="shared" si="688"/>
        <v>20209.979202093331</v>
      </c>
      <c r="L441" s="37" t="e">
        <f t="shared" si="688"/>
        <v>#VALUE!</v>
      </c>
      <c r="M441" s="38">
        <f t="shared" si="688"/>
        <v>28890.522111182359</v>
      </c>
      <c r="N441" s="39">
        <f t="shared" si="688"/>
        <v>6315.0682791832078</v>
      </c>
      <c r="O441" s="39">
        <f t="shared" si="688"/>
        <v>1263.0136558366416</v>
      </c>
      <c r="P441" s="40">
        <f t="shared" si="688"/>
        <v>139869.88282262933</v>
      </c>
      <c r="Q441" s="40">
        <f t="shared" si="688"/>
        <v>124318.46395152665</v>
      </c>
      <c r="R441" s="40">
        <f t="shared" si="688"/>
        <v>488553.11845343333</v>
      </c>
      <c r="S441" s="41" t="e">
        <f t="shared" si="688"/>
        <v>#VALUE!</v>
      </c>
      <c r="T441" s="41" t="e">
        <f t="shared" si="688"/>
        <v>#VALUE!</v>
      </c>
      <c r="U441" s="42" t="e">
        <f t="shared" si="688"/>
        <v>#VALUE!</v>
      </c>
      <c r="V441" s="42" t="e">
        <f t="shared" si="688"/>
        <v>#VALUE!</v>
      </c>
      <c r="W441" s="43" t="e">
        <f t="shared" si="688"/>
        <v>#VALUE!</v>
      </c>
      <c r="X441" s="43" t="e">
        <f t="shared" si="688"/>
        <v>#VALUE!</v>
      </c>
      <c r="Y441" t="e">
        <f>NA()</f>
        <v>#N/A</v>
      </c>
      <c r="AD441"/>
      <c r="AE441" s="3">
        <v>56</v>
      </c>
      <c r="AG441" s="3">
        <f t="shared" si="580"/>
        <v>42.627412164320987</v>
      </c>
      <c r="AH441" s="36">
        <f t="shared" ref="AH441:AY441" si="689">300*AH369*AH141</f>
        <v>42954.988228761242</v>
      </c>
      <c r="AI441" s="36">
        <f t="shared" si="689"/>
        <v>70471.630560767793</v>
      </c>
      <c r="AJ441" s="36">
        <f t="shared" si="689"/>
        <v>68026.946362595379</v>
      </c>
      <c r="AK441" s="36">
        <f t="shared" si="689"/>
        <v>66762.214219960399</v>
      </c>
      <c r="AL441" s="36">
        <f t="shared" si="689"/>
        <v>13136.806346269777</v>
      </c>
      <c r="AM441" s="37" t="e">
        <f t="shared" si="689"/>
        <v>#VALUE!</v>
      </c>
      <c r="AN441" s="38">
        <f t="shared" si="689"/>
        <v>23070.904465386247</v>
      </c>
      <c r="AO441" s="39">
        <f t="shared" si="689"/>
        <v>5065.2648954754914</v>
      </c>
      <c r="AP441" s="39">
        <f t="shared" si="689"/>
        <v>1013.0529790950983</v>
      </c>
      <c r="AQ441" s="40">
        <f t="shared" si="689"/>
        <v>120604.75689920344</v>
      </c>
      <c r="AR441" s="40">
        <f t="shared" si="689"/>
        <v>109677.26594651847</v>
      </c>
      <c r="AS441" s="40">
        <f t="shared" si="689"/>
        <v>459578.80795402383</v>
      </c>
      <c r="AT441" s="41" t="e">
        <f t="shared" si="689"/>
        <v>#VALUE!</v>
      </c>
      <c r="AU441" s="41" t="e">
        <f t="shared" si="689"/>
        <v>#VALUE!</v>
      </c>
      <c r="AV441" s="42" t="e">
        <f t="shared" si="689"/>
        <v>#VALUE!</v>
      </c>
      <c r="AW441" s="42" t="e">
        <f t="shared" si="689"/>
        <v>#VALUE!</v>
      </c>
      <c r="AX441" s="43" t="e">
        <f t="shared" si="689"/>
        <v>#VALUE!</v>
      </c>
      <c r="AY441" s="43" t="e">
        <f t="shared" si="689"/>
        <v>#VALUE!</v>
      </c>
      <c r="AZ441" t="e">
        <f>NA()</f>
        <v>#N/A</v>
      </c>
    </row>
    <row r="442" spans="4:52" x14ac:dyDescent="0.3">
      <c r="D442" s="3">
        <v>57</v>
      </c>
      <c r="F442" s="3">
        <v>56</v>
      </c>
      <c r="G442" s="36">
        <f t="shared" ref="G442:X442" si="690">300*G370*G142</f>
        <v>51009.289908765939</v>
      </c>
      <c r="H442" s="36">
        <f t="shared" si="690"/>
        <v>85213.56545734551</v>
      </c>
      <c r="I442" s="36">
        <f t="shared" si="690"/>
        <v>85558.691062711936</v>
      </c>
      <c r="J442" s="36">
        <f t="shared" si="690"/>
        <v>80233.257936387265</v>
      </c>
      <c r="K442" s="36">
        <f t="shared" si="690"/>
        <v>20512.451000737154</v>
      </c>
      <c r="L442" s="37" t="e">
        <f t="shared" si="690"/>
        <v>#VALUE!</v>
      </c>
      <c r="M442" s="38">
        <f t="shared" si="690"/>
        <v>29292.900493542653</v>
      </c>
      <c r="N442" s="39">
        <f t="shared" si="690"/>
        <v>6405.0405051652297</v>
      </c>
      <c r="O442" s="39">
        <f t="shared" si="690"/>
        <v>1281.0081010330462</v>
      </c>
      <c r="P442" s="40">
        <f t="shared" si="690"/>
        <v>141162.19812336535</v>
      </c>
      <c r="Q442" s="40">
        <f t="shared" si="690"/>
        <v>125214.49492611388</v>
      </c>
      <c r="R442" s="40">
        <f t="shared" si="690"/>
        <v>489869.99565933371</v>
      </c>
      <c r="S442" s="41" t="e">
        <f t="shared" si="690"/>
        <v>#VALUE!</v>
      </c>
      <c r="T442" s="41" t="e">
        <f t="shared" si="690"/>
        <v>#VALUE!</v>
      </c>
      <c r="U442" s="42" t="e">
        <f t="shared" si="690"/>
        <v>#VALUE!</v>
      </c>
      <c r="V442" s="42" t="e">
        <f t="shared" si="690"/>
        <v>#VALUE!</v>
      </c>
      <c r="W442" s="43" t="e">
        <f t="shared" si="690"/>
        <v>#VALUE!</v>
      </c>
      <c r="X442" s="43" t="e">
        <f t="shared" si="690"/>
        <v>#VALUE!</v>
      </c>
      <c r="Y442" t="e">
        <f>NA()</f>
        <v>#N/A</v>
      </c>
      <c r="AD442"/>
      <c r="AE442" s="3">
        <v>57</v>
      </c>
      <c r="AG442" s="3">
        <f t="shared" si="580"/>
        <v>43.040608850547436</v>
      </c>
      <c r="AH442" s="36">
        <f t="shared" ref="AH442:AY442" si="691">300*AH370*AH142</f>
        <v>43299.249740684631</v>
      </c>
      <c r="AI442" s="36">
        <f t="shared" si="691"/>
        <v>70998.51317100806</v>
      </c>
      <c r="AJ442" s="36">
        <f t="shared" si="691"/>
        <v>68687.212047238878</v>
      </c>
      <c r="AK442" s="36">
        <f t="shared" si="691"/>
        <v>67247.397118342808</v>
      </c>
      <c r="AL442" s="36">
        <f t="shared" si="691"/>
        <v>13531.733838591783</v>
      </c>
      <c r="AM442" s="37" t="e">
        <f t="shared" si="691"/>
        <v>#VALUE!</v>
      </c>
      <c r="AN442" s="38">
        <f t="shared" si="691"/>
        <v>23291.442423794739</v>
      </c>
      <c r="AO442" s="39">
        <f t="shared" si="691"/>
        <v>5111.1360790173767</v>
      </c>
      <c r="AP442" s="39">
        <f t="shared" si="691"/>
        <v>1022.2272158034756</v>
      </c>
      <c r="AQ442" s="40">
        <f t="shared" si="691"/>
        <v>121356.17682700398</v>
      </c>
      <c r="AR442" s="40">
        <f t="shared" si="691"/>
        <v>110289.37975914849</v>
      </c>
      <c r="AS442" s="40">
        <f t="shared" si="691"/>
        <v>461069.67909578112</v>
      </c>
      <c r="AT442" s="41" t="e">
        <f t="shared" si="691"/>
        <v>#VALUE!</v>
      </c>
      <c r="AU442" s="41" t="e">
        <f t="shared" si="691"/>
        <v>#VALUE!</v>
      </c>
      <c r="AV442" s="42" t="e">
        <f t="shared" si="691"/>
        <v>#VALUE!</v>
      </c>
      <c r="AW442" s="42" t="e">
        <f t="shared" si="691"/>
        <v>#VALUE!</v>
      </c>
      <c r="AX442" s="43" t="e">
        <f t="shared" si="691"/>
        <v>#VALUE!</v>
      </c>
      <c r="AY442" s="43" t="e">
        <f t="shared" si="691"/>
        <v>#VALUE!</v>
      </c>
      <c r="AZ442" t="e">
        <f>NA()</f>
        <v>#N/A</v>
      </c>
    </row>
    <row r="443" spans="4:52" x14ac:dyDescent="0.3">
      <c r="D443" s="3">
        <v>58</v>
      </c>
      <c r="F443" s="3">
        <v>57</v>
      </c>
      <c r="G443" s="36">
        <f t="shared" ref="G443:X443" si="692">300*G371*G143</f>
        <v>51401.57722065039</v>
      </c>
      <c r="H443" s="36">
        <f t="shared" si="692"/>
        <v>86138.136873781084</v>
      </c>
      <c r="I443" s="36">
        <f t="shared" si="692"/>
        <v>86574.409350323403</v>
      </c>
      <c r="J443" s="36">
        <f t="shared" si="692"/>
        <v>81070.206825981048</v>
      </c>
      <c r="K443" s="36">
        <f t="shared" si="692"/>
        <v>20791.342206512574</v>
      </c>
      <c r="L443" s="37" t="e">
        <f t="shared" si="692"/>
        <v>#VALUE!</v>
      </c>
      <c r="M443" s="38">
        <f t="shared" si="692"/>
        <v>29685.707289785438</v>
      </c>
      <c r="N443" s="39">
        <f t="shared" si="692"/>
        <v>6493.4096113736859</v>
      </c>
      <c r="O443" s="39">
        <f t="shared" si="692"/>
        <v>1298.6819222747374</v>
      </c>
      <c r="P443" s="40">
        <f t="shared" si="692"/>
        <v>142419.31324644305</v>
      </c>
      <c r="Q443" s="40">
        <f t="shared" si="692"/>
        <v>126074.60711382772</v>
      </c>
      <c r="R443" s="40">
        <f t="shared" si="692"/>
        <v>491084.26128908206</v>
      </c>
      <c r="S443" s="41" t="e">
        <f t="shared" si="692"/>
        <v>#VALUE!</v>
      </c>
      <c r="T443" s="41" t="e">
        <f t="shared" si="692"/>
        <v>#VALUE!</v>
      </c>
      <c r="U443" s="42" t="e">
        <f t="shared" si="692"/>
        <v>#VALUE!</v>
      </c>
      <c r="V443" s="42" t="e">
        <f t="shared" si="692"/>
        <v>#VALUE!</v>
      </c>
      <c r="W443" s="43" t="e">
        <f t="shared" si="692"/>
        <v>#VALUE!</v>
      </c>
      <c r="X443" s="43" t="e">
        <f t="shared" si="692"/>
        <v>#VALUE!</v>
      </c>
      <c r="Y443" t="e">
        <f>NA()</f>
        <v>#N/A</v>
      </c>
      <c r="AD443"/>
      <c r="AE443" s="3">
        <v>58</v>
      </c>
      <c r="AG443" s="3">
        <f t="shared" si="580"/>
        <v>43.421351511912064</v>
      </c>
      <c r="AH443" s="36">
        <f t="shared" ref="AH443:AY443" si="693">300*AH371*AH143</f>
        <v>43610.227204209812</v>
      </c>
      <c r="AI443" s="36">
        <f t="shared" si="693"/>
        <v>71479.745113973404</v>
      </c>
      <c r="AJ443" s="36">
        <f t="shared" si="693"/>
        <v>69288.65973586624</v>
      </c>
      <c r="AK443" s="36">
        <f t="shared" si="693"/>
        <v>67690.319438117571</v>
      </c>
      <c r="AL443" s="36">
        <f t="shared" si="693"/>
        <v>13881.033988166104</v>
      </c>
      <c r="AM443" s="37" t="e">
        <f t="shared" si="693"/>
        <v>#VALUE!</v>
      </c>
      <c r="AN443" s="38">
        <f t="shared" si="693"/>
        <v>23493.015374673516</v>
      </c>
      <c r="AO443" s="39">
        <f t="shared" si="693"/>
        <v>5153.152137026631</v>
      </c>
      <c r="AP443" s="39">
        <f t="shared" si="693"/>
        <v>1030.6304274053264</v>
      </c>
      <c r="AQ443" s="40">
        <f t="shared" si="693"/>
        <v>122041.39680764596</v>
      </c>
      <c r="AR443" s="40">
        <f t="shared" si="693"/>
        <v>110844.90220069543</v>
      </c>
      <c r="AS443" s="40">
        <f t="shared" si="693"/>
        <v>462401.76942877535</v>
      </c>
      <c r="AT443" s="41" t="e">
        <f t="shared" si="693"/>
        <v>#VALUE!</v>
      </c>
      <c r="AU443" s="41" t="e">
        <f t="shared" si="693"/>
        <v>#VALUE!</v>
      </c>
      <c r="AV443" s="42" t="e">
        <f t="shared" si="693"/>
        <v>#VALUE!</v>
      </c>
      <c r="AW443" s="42" t="e">
        <f t="shared" si="693"/>
        <v>#VALUE!</v>
      </c>
      <c r="AX443" s="43" t="e">
        <f t="shared" si="693"/>
        <v>#VALUE!</v>
      </c>
      <c r="AY443" s="43" t="e">
        <f t="shared" si="693"/>
        <v>#VALUE!</v>
      </c>
      <c r="AZ443" t="e">
        <f>NA()</f>
        <v>#N/A</v>
      </c>
    </row>
    <row r="444" spans="4:52" x14ac:dyDescent="0.3">
      <c r="D444" s="3">
        <v>59</v>
      </c>
      <c r="F444" s="3">
        <v>58</v>
      </c>
      <c r="G444" s="36">
        <f t="shared" ref="G444:X444" si="694">300*G372*G144</f>
        <v>51771.33976184269</v>
      </c>
      <c r="H444" s="36">
        <f t="shared" si="694"/>
        <v>87040.182387498891</v>
      </c>
      <c r="I444" s="36">
        <f t="shared" si="694"/>
        <v>87553.508923637099</v>
      </c>
      <c r="J444" s="36">
        <f t="shared" si="694"/>
        <v>81885.755118056855</v>
      </c>
      <c r="K444" s="36">
        <f t="shared" si="694"/>
        <v>21048.724302762093</v>
      </c>
      <c r="L444" s="37" t="e">
        <f t="shared" si="694"/>
        <v>#VALUE!</v>
      </c>
      <c r="M444" s="38">
        <f t="shared" si="694"/>
        <v>30069.087045515058</v>
      </c>
      <c r="N444" s="39">
        <f t="shared" si="694"/>
        <v>6580.1899933074301</v>
      </c>
      <c r="O444" s="39">
        <f t="shared" si="694"/>
        <v>1316.037998661486</v>
      </c>
      <c r="P444" s="40">
        <f t="shared" si="694"/>
        <v>143642.09557811645</v>
      </c>
      <c r="Q444" s="40">
        <f t="shared" si="694"/>
        <v>126900.12902685608</v>
      </c>
      <c r="R444" s="40">
        <f t="shared" si="694"/>
        <v>492203.751245522</v>
      </c>
      <c r="S444" s="41" t="e">
        <f t="shared" si="694"/>
        <v>#VALUE!</v>
      </c>
      <c r="T444" s="41" t="e">
        <f t="shared" si="694"/>
        <v>#VALUE!</v>
      </c>
      <c r="U444" s="42" t="e">
        <f t="shared" si="694"/>
        <v>#VALUE!</v>
      </c>
      <c r="V444" s="42" t="e">
        <f t="shared" si="694"/>
        <v>#VALUE!</v>
      </c>
      <c r="W444" s="43" t="e">
        <f t="shared" si="694"/>
        <v>#VALUE!</v>
      </c>
      <c r="X444" s="43" t="e">
        <f t="shared" si="694"/>
        <v>#VALUE!</v>
      </c>
      <c r="Y444" t="e">
        <f>NA()</f>
        <v>#N/A</v>
      </c>
      <c r="AD444"/>
      <c r="AE444" s="3">
        <v>59</v>
      </c>
      <c r="AG444" s="3">
        <f t="shared" si="580"/>
        <v>43.772189209830003</v>
      </c>
      <c r="AH444" s="36">
        <f t="shared" ref="AH444:AY444" si="695">300*AH372*AH144</f>
        <v>43891.537933417101</v>
      </c>
      <c r="AI444" s="36">
        <f t="shared" si="695"/>
        <v>71919.57205743411</v>
      </c>
      <c r="AJ444" s="36">
        <f t="shared" si="695"/>
        <v>69836.96346217634</v>
      </c>
      <c r="AK444" s="36">
        <f t="shared" si="695"/>
        <v>68094.945406412706</v>
      </c>
      <c r="AL444" s="36">
        <f t="shared" si="695"/>
        <v>14191.087671793519</v>
      </c>
      <c r="AM444" s="37" t="e">
        <f t="shared" si="695"/>
        <v>#VALUE!</v>
      </c>
      <c r="AN444" s="38">
        <f t="shared" si="695"/>
        <v>23677.362810861843</v>
      </c>
      <c r="AO444" s="39">
        <f t="shared" si="695"/>
        <v>5191.6535710901089</v>
      </c>
      <c r="AP444" s="39">
        <f t="shared" si="695"/>
        <v>1038.3307142180217</v>
      </c>
      <c r="AQ444" s="40">
        <f t="shared" si="695"/>
        <v>122666.74866383433</v>
      </c>
      <c r="AR444" s="40">
        <f t="shared" si="695"/>
        <v>111349.64819569199</v>
      </c>
      <c r="AS444" s="40">
        <f t="shared" si="695"/>
        <v>463594.79970145831</v>
      </c>
      <c r="AT444" s="41" t="e">
        <f t="shared" si="695"/>
        <v>#VALUE!</v>
      </c>
      <c r="AU444" s="41" t="e">
        <f t="shared" si="695"/>
        <v>#VALUE!</v>
      </c>
      <c r="AV444" s="42" t="e">
        <f t="shared" si="695"/>
        <v>#VALUE!</v>
      </c>
      <c r="AW444" s="42" t="e">
        <f t="shared" si="695"/>
        <v>#VALUE!</v>
      </c>
      <c r="AX444" s="43" t="e">
        <f t="shared" si="695"/>
        <v>#VALUE!</v>
      </c>
      <c r="AY444" s="43" t="e">
        <f t="shared" si="695"/>
        <v>#VALUE!</v>
      </c>
      <c r="AZ444" t="e">
        <f>NA()</f>
        <v>#N/A</v>
      </c>
    </row>
    <row r="445" spans="4:52" x14ac:dyDescent="0.3">
      <c r="D445" s="3">
        <v>60</v>
      </c>
      <c r="F445" s="3">
        <v>59</v>
      </c>
      <c r="G445" s="36">
        <f t="shared" ref="G445:X445" si="696">300*G373*G145</f>
        <v>52119.741615750405</v>
      </c>
      <c r="H445" s="36">
        <f t="shared" si="696"/>
        <v>87920.143382215421</v>
      </c>
      <c r="I445" s="36">
        <f t="shared" si="696"/>
        <v>88496.969194237972</v>
      </c>
      <c r="J445" s="36">
        <f t="shared" si="696"/>
        <v>82680.354618380574</v>
      </c>
      <c r="K445" s="36">
        <f t="shared" si="696"/>
        <v>21286.453561201368</v>
      </c>
      <c r="L445" s="37" t="e">
        <f t="shared" si="696"/>
        <v>#VALUE!</v>
      </c>
      <c r="M445" s="38">
        <f t="shared" si="696"/>
        <v>30443.187710013124</v>
      </c>
      <c r="N445" s="39">
        <f t="shared" si="696"/>
        <v>6665.3968480354915</v>
      </c>
      <c r="O445" s="39">
        <f t="shared" si="696"/>
        <v>1333.0793696070984</v>
      </c>
      <c r="P445" s="40">
        <f t="shared" si="696"/>
        <v>144831.39762776537</v>
      </c>
      <c r="Q445" s="40">
        <f t="shared" si="696"/>
        <v>127692.35027303634</v>
      </c>
      <c r="R445" s="40">
        <f t="shared" si="696"/>
        <v>493235.72770206386</v>
      </c>
      <c r="S445" s="41" t="e">
        <f t="shared" si="696"/>
        <v>#VALUE!</v>
      </c>
      <c r="T445" s="41" t="e">
        <f t="shared" si="696"/>
        <v>#VALUE!</v>
      </c>
      <c r="U445" s="42" t="e">
        <f t="shared" si="696"/>
        <v>#VALUE!</v>
      </c>
      <c r="V445" s="42" t="e">
        <f t="shared" si="696"/>
        <v>#VALUE!</v>
      </c>
      <c r="W445" s="43" t="e">
        <f t="shared" si="696"/>
        <v>#VALUE!</v>
      </c>
      <c r="X445" s="43" t="e">
        <f t="shared" si="696"/>
        <v>#VALUE!</v>
      </c>
      <c r="Y445" t="e">
        <f>NA()</f>
        <v>#N/A</v>
      </c>
      <c r="AD445"/>
      <c r="AE445" s="3">
        <v>60</v>
      </c>
      <c r="AG445" s="3">
        <f t="shared" si="580"/>
        <v>44.095470792826781</v>
      </c>
      <c r="AH445" s="36">
        <f t="shared" ref="AH445:AY445" si="697">300*AH373*AH145</f>
        <v>44146.351635874984</v>
      </c>
      <c r="AI445" s="36">
        <f t="shared" si="697"/>
        <v>72321.803376371769</v>
      </c>
      <c r="AJ445" s="36">
        <f t="shared" si="697"/>
        <v>70337.193604386892</v>
      </c>
      <c r="AK445" s="36">
        <f t="shared" si="697"/>
        <v>68464.826837478482</v>
      </c>
      <c r="AL445" s="36">
        <f t="shared" si="697"/>
        <v>14467.197818395973</v>
      </c>
      <c r="AM445" s="37" t="e">
        <f t="shared" si="697"/>
        <v>#VALUE!</v>
      </c>
      <c r="AN445" s="38">
        <f t="shared" si="697"/>
        <v>23846.049649585577</v>
      </c>
      <c r="AO445" s="39">
        <f t="shared" si="697"/>
        <v>5226.9485644402985</v>
      </c>
      <c r="AP445" s="39">
        <f t="shared" si="697"/>
        <v>1045.3897128880594</v>
      </c>
      <c r="AQ445" s="40">
        <f t="shared" si="697"/>
        <v>123237.88545571898</v>
      </c>
      <c r="AR445" s="40">
        <f t="shared" si="697"/>
        <v>111808.75048096653</v>
      </c>
      <c r="AS445" s="40">
        <f t="shared" si="697"/>
        <v>464665.62295672111</v>
      </c>
      <c r="AT445" s="41" t="e">
        <f t="shared" si="697"/>
        <v>#VALUE!</v>
      </c>
      <c r="AU445" s="41" t="e">
        <f t="shared" si="697"/>
        <v>#VALUE!</v>
      </c>
      <c r="AV445" s="42" t="e">
        <f t="shared" si="697"/>
        <v>#VALUE!</v>
      </c>
      <c r="AW445" s="42" t="e">
        <f t="shared" si="697"/>
        <v>#VALUE!</v>
      </c>
      <c r="AX445" s="43" t="e">
        <f t="shared" si="697"/>
        <v>#VALUE!</v>
      </c>
      <c r="AY445" s="43" t="e">
        <f t="shared" si="697"/>
        <v>#VALUE!</v>
      </c>
      <c r="AZ445" t="e">
        <f>NA()</f>
        <v>#N/A</v>
      </c>
    </row>
    <row r="446" spans="4:52" x14ac:dyDescent="0.3">
      <c r="D446" s="3">
        <v>61</v>
      </c>
      <c r="F446" s="3">
        <v>60</v>
      </c>
      <c r="G446" s="36">
        <f t="shared" ref="G446:X446" si="698">300*G374*G146</f>
        <v>52447.903006451845</v>
      </c>
      <c r="H446" s="36">
        <f t="shared" si="698"/>
        <v>88778.460055981937</v>
      </c>
      <c r="I446" s="36">
        <f t="shared" si="698"/>
        <v>89405.775733739065</v>
      </c>
      <c r="J446" s="36">
        <f t="shared" si="698"/>
        <v>83454.454351700013</v>
      </c>
      <c r="K446" s="36">
        <f t="shared" si="698"/>
        <v>21506.1978990959</v>
      </c>
      <c r="L446" s="37" t="e">
        <f t="shared" si="698"/>
        <v>#VALUE!</v>
      </c>
      <c r="M446" s="38">
        <f t="shared" si="698"/>
        <v>30808.160161808213</v>
      </c>
      <c r="N446" s="39">
        <f t="shared" si="698"/>
        <v>6749.0460948488953</v>
      </c>
      <c r="O446" s="39">
        <f t="shared" si="698"/>
        <v>1349.8092189697791</v>
      </c>
      <c r="P446" s="40">
        <f t="shared" si="698"/>
        <v>145988.05674605249</v>
      </c>
      <c r="Q446" s="40">
        <f t="shared" si="698"/>
        <v>128452.52166577816</v>
      </c>
      <c r="R446" s="40">
        <f t="shared" si="698"/>
        <v>494186.91724027263</v>
      </c>
      <c r="S446" s="41" t="e">
        <f t="shared" si="698"/>
        <v>#VALUE!</v>
      </c>
      <c r="T446" s="41" t="e">
        <f t="shared" si="698"/>
        <v>#VALUE!</v>
      </c>
      <c r="U446" s="42" t="e">
        <f t="shared" si="698"/>
        <v>#VALUE!</v>
      </c>
      <c r="V446" s="42" t="e">
        <f t="shared" si="698"/>
        <v>#VALUE!</v>
      </c>
      <c r="W446" s="43" t="e">
        <f t="shared" si="698"/>
        <v>#VALUE!</v>
      </c>
      <c r="X446" s="43" t="e">
        <f t="shared" si="698"/>
        <v>#VALUE!</v>
      </c>
      <c r="Y446" t="e">
        <f>NA()</f>
        <v>#N/A</v>
      </c>
      <c r="AD446"/>
      <c r="AE446" s="3">
        <v>61</v>
      </c>
      <c r="AG446" s="3">
        <f t="shared" si="580"/>
        <v>44.39336062201312</v>
      </c>
      <c r="AH446" s="36">
        <f t="shared" ref="AH446:AY446" si="699">300*AH374*AH146</f>
        <v>44377.452498545776</v>
      </c>
      <c r="AI446" s="36">
        <f t="shared" si="699"/>
        <v>72689.862543115247</v>
      </c>
      <c r="AJ446" s="36">
        <f t="shared" si="699"/>
        <v>70793.887284427445</v>
      </c>
      <c r="AK446" s="36">
        <f t="shared" si="699"/>
        <v>68803.15150446372</v>
      </c>
      <c r="AL446" s="36">
        <f t="shared" si="699"/>
        <v>14713.803053490488</v>
      </c>
      <c r="AM446" s="37" t="e">
        <f t="shared" si="699"/>
        <v>#VALUE!</v>
      </c>
      <c r="AN446" s="38">
        <f t="shared" si="699"/>
        <v>24000.485666040822</v>
      </c>
      <c r="AO446" s="39">
        <f t="shared" si="699"/>
        <v>5259.3163249119434</v>
      </c>
      <c r="AP446" s="39">
        <f t="shared" si="699"/>
        <v>1051.8632649823887</v>
      </c>
      <c r="AQ446" s="40">
        <f t="shared" si="699"/>
        <v>123759.86446581423</v>
      </c>
      <c r="AR446" s="40">
        <f t="shared" si="699"/>
        <v>112226.75131062664</v>
      </c>
      <c r="AS446" s="40">
        <f t="shared" si="699"/>
        <v>465628.7022366923</v>
      </c>
      <c r="AT446" s="41" t="e">
        <f t="shared" si="699"/>
        <v>#VALUE!</v>
      </c>
      <c r="AU446" s="41" t="e">
        <f t="shared" si="699"/>
        <v>#VALUE!</v>
      </c>
      <c r="AV446" s="42" t="e">
        <f t="shared" si="699"/>
        <v>#VALUE!</v>
      </c>
      <c r="AW446" s="42" t="e">
        <f t="shared" si="699"/>
        <v>#VALUE!</v>
      </c>
      <c r="AX446" s="43" t="e">
        <f t="shared" si="699"/>
        <v>#VALUE!</v>
      </c>
      <c r="AY446" s="43" t="e">
        <f t="shared" si="699"/>
        <v>#VALUE!</v>
      </c>
      <c r="AZ446" t="e">
        <f>NA()</f>
        <v>#N/A</v>
      </c>
    </row>
    <row r="447" spans="4:52" x14ac:dyDescent="0.3">
      <c r="D447" s="3">
        <v>62</v>
      </c>
      <c r="F447" s="3">
        <v>61</v>
      </c>
      <c r="G447" s="36">
        <f t="shared" ref="G447:X447" si="700">300*G375*G147</f>
        <v>52756.899717077096</v>
      </c>
      <c r="H447" s="36">
        <f t="shared" si="700"/>
        <v>89615.570757734749</v>
      </c>
      <c r="I447" s="36">
        <f t="shared" si="700"/>
        <v>90280.916269469628</v>
      </c>
      <c r="J447" s="36">
        <f t="shared" si="700"/>
        <v>84208.499980055145</v>
      </c>
      <c r="K447" s="36">
        <f t="shared" si="700"/>
        <v>21709.459823523561</v>
      </c>
      <c r="L447" s="37" t="e">
        <f t="shared" si="700"/>
        <v>#VALUE!</v>
      </c>
      <c r="M447" s="38">
        <f t="shared" si="700"/>
        <v>31164.15776066167</v>
      </c>
      <c r="N447" s="39">
        <f t="shared" si="700"/>
        <v>6831.1543013405762</v>
      </c>
      <c r="O447" s="39">
        <f t="shared" si="700"/>
        <v>1366.2308602681153</v>
      </c>
      <c r="P447" s="40">
        <f t="shared" si="700"/>
        <v>147112.8949042217</v>
      </c>
      <c r="Q447" s="40">
        <f t="shared" si="700"/>
        <v>129181.85546580922</v>
      </c>
      <c r="R447" s="40">
        <f t="shared" si="700"/>
        <v>495063.5470821191</v>
      </c>
      <c r="S447" s="41" t="e">
        <f t="shared" si="700"/>
        <v>#VALUE!</v>
      </c>
      <c r="T447" s="41" t="e">
        <f t="shared" si="700"/>
        <v>#VALUE!</v>
      </c>
      <c r="U447" s="42" t="e">
        <f t="shared" si="700"/>
        <v>#VALUE!</v>
      </c>
      <c r="V447" s="42" t="e">
        <f t="shared" si="700"/>
        <v>#VALUE!</v>
      </c>
      <c r="W447" s="43" t="e">
        <f t="shared" si="700"/>
        <v>#VALUE!</v>
      </c>
      <c r="X447" s="43" t="e">
        <f t="shared" si="700"/>
        <v>#VALUE!</v>
      </c>
      <c r="Y447" t="e">
        <f>NA()</f>
        <v>#N/A</v>
      </c>
      <c r="AD447"/>
      <c r="AE447" s="3">
        <v>62</v>
      </c>
      <c r="AG447" s="3">
        <f t="shared" si="580"/>
        <v>44.667853061421738</v>
      </c>
      <c r="AH447" s="36">
        <f t="shared" ref="AH447:AY447" si="701">300*AH375*AH147</f>
        <v>44587.29197542584</v>
      </c>
      <c r="AI447" s="36">
        <f t="shared" si="701"/>
        <v>73026.831024328203</v>
      </c>
      <c r="AJ447" s="36">
        <f t="shared" si="701"/>
        <v>71211.110147922984</v>
      </c>
      <c r="AK447" s="36">
        <f t="shared" si="701"/>
        <v>69112.785167102687</v>
      </c>
      <c r="AL447" s="36">
        <f t="shared" si="701"/>
        <v>14934.643243612181</v>
      </c>
      <c r="AM447" s="37" t="e">
        <f t="shared" si="701"/>
        <v>#VALUE!</v>
      </c>
      <c r="AN447" s="38">
        <f t="shared" si="701"/>
        <v>24141.942555430625</v>
      </c>
      <c r="AO447" s="39">
        <f t="shared" si="701"/>
        <v>5289.0100553335415</v>
      </c>
      <c r="AP447" s="39">
        <f t="shared" si="701"/>
        <v>1057.8020110667082</v>
      </c>
      <c r="AQ447" s="40">
        <f t="shared" si="701"/>
        <v>124237.2186948875</v>
      </c>
      <c r="AR447" s="40">
        <f t="shared" si="701"/>
        <v>112607.68031236646</v>
      </c>
      <c r="AS447" s="40">
        <f t="shared" si="701"/>
        <v>466496.49974931084</v>
      </c>
      <c r="AT447" s="41" t="e">
        <f t="shared" si="701"/>
        <v>#VALUE!</v>
      </c>
      <c r="AU447" s="41" t="e">
        <f t="shared" si="701"/>
        <v>#VALUE!</v>
      </c>
      <c r="AV447" s="42" t="e">
        <f t="shared" si="701"/>
        <v>#VALUE!</v>
      </c>
      <c r="AW447" s="42" t="e">
        <f t="shared" si="701"/>
        <v>#VALUE!</v>
      </c>
      <c r="AX447" s="43" t="e">
        <f t="shared" si="701"/>
        <v>#VALUE!</v>
      </c>
      <c r="AY447" s="43" t="e">
        <f t="shared" si="701"/>
        <v>#VALUE!</v>
      </c>
      <c r="AZ447" t="e">
        <f>NA()</f>
        <v>#N/A</v>
      </c>
    </row>
    <row r="448" spans="4:52" x14ac:dyDescent="0.3">
      <c r="D448" s="3">
        <v>63</v>
      </c>
      <c r="F448" s="3">
        <v>62</v>
      </c>
      <c r="G448" s="36">
        <f t="shared" ref="G448:X448" si="702">300*G376*G148</f>
        <v>53047.762911468548</v>
      </c>
      <c r="H448" s="36">
        <f t="shared" si="702"/>
        <v>90431.911389132205</v>
      </c>
      <c r="I448" s="36">
        <f t="shared" si="702"/>
        <v>91123.377121573489</v>
      </c>
      <c r="J448" s="36">
        <f t="shared" si="702"/>
        <v>84942.933283339618</v>
      </c>
      <c r="K448" s="36">
        <f t="shared" si="702"/>
        <v>21897.596097844576</v>
      </c>
      <c r="L448" s="37" t="e">
        <f t="shared" si="702"/>
        <v>#VALUE!</v>
      </c>
      <c r="M448" s="38">
        <f t="shared" si="702"/>
        <v>31511.335925416268</v>
      </c>
      <c r="N448" s="39">
        <f t="shared" si="702"/>
        <v>6911.7386145458067</v>
      </c>
      <c r="O448" s="39">
        <f t="shared" si="702"/>
        <v>1382.3477229091613</v>
      </c>
      <c r="P448" s="40">
        <f t="shared" si="702"/>
        <v>148206.71852843749</v>
      </c>
      <c r="Q448" s="40">
        <f t="shared" si="702"/>
        <v>129881.5257368528</v>
      </c>
      <c r="R448" s="40">
        <f t="shared" si="702"/>
        <v>495871.3794000026</v>
      </c>
      <c r="S448" s="41" t="e">
        <f t="shared" si="702"/>
        <v>#VALUE!</v>
      </c>
      <c r="T448" s="41" t="e">
        <f t="shared" si="702"/>
        <v>#VALUE!</v>
      </c>
      <c r="U448" s="42" t="e">
        <f t="shared" si="702"/>
        <v>#VALUE!</v>
      </c>
      <c r="V448" s="42" t="e">
        <f t="shared" si="702"/>
        <v>#VALUE!</v>
      </c>
      <c r="W448" s="43" t="e">
        <f t="shared" si="702"/>
        <v>#VALUE!</v>
      </c>
      <c r="X448" s="43" t="e">
        <f t="shared" si="702"/>
        <v>#VALUE!</v>
      </c>
      <c r="Y448" t="e">
        <f>NA()</f>
        <v>#N/A</v>
      </c>
      <c r="AD448"/>
      <c r="AE448" s="3">
        <v>63</v>
      </c>
      <c r="AG448" s="3">
        <f t="shared" si="580"/>
        <v>44.920785830218492</v>
      </c>
      <c r="AH448" s="36">
        <f t="shared" ref="AH448:AY448" si="703">300*AH376*AH148</f>
        <v>44778.033705207359</v>
      </c>
      <c r="AI448" s="36">
        <f t="shared" si="703"/>
        <v>73335.486590276574</v>
      </c>
      <c r="AJ448" s="36">
        <f t="shared" si="703"/>
        <v>71592.51052494839</v>
      </c>
      <c r="AK448" s="36">
        <f t="shared" si="703"/>
        <v>69396.30815832963</v>
      </c>
      <c r="AL448" s="36">
        <f t="shared" si="703"/>
        <v>15132.888945506687</v>
      </c>
      <c r="AM448" s="37" t="e">
        <f t="shared" si="703"/>
        <v>#VALUE!</v>
      </c>
      <c r="AN448" s="38">
        <f t="shared" si="703"/>
        <v>24271.56892795501</v>
      </c>
      <c r="AO448" s="39">
        <f t="shared" si="703"/>
        <v>5316.2595936724792</v>
      </c>
      <c r="AP448" s="39">
        <f t="shared" si="703"/>
        <v>1063.2519187344958</v>
      </c>
      <c r="AQ448" s="40">
        <f t="shared" si="703"/>
        <v>124674.01862611642</v>
      </c>
      <c r="AR448" s="40">
        <f t="shared" si="703"/>
        <v>112955.12077755407</v>
      </c>
      <c r="AS448" s="40">
        <f t="shared" si="703"/>
        <v>467279.79532309494</v>
      </c>
      <c r="AT448" s="41" t="e">
        <f t="shared" si="703"/>
        <v>#VALUE!</v>
      </c>
      <c r="AU448" s="41" t="e">
        <f t="shared" si="703"/>
        <v>#VALUE!</v>
      </c>
      <c r="AV448" s="42" t="e">
        <f t="shared" si="703"/>
        <v>#VALUE!</v>
      </c>
      <c r="AW448" s="42" t="e">
        <f t="shared" si="703"/>
        <v>#VALUE!</v>
      </c>
      <c r="AX448" s="43" t="e">
        <f t="shared" si="703"/>
        <v>#VALUE!</v>
      </c>
      <c r="AY448" s="43" t="e">
        <f t="shared" si="703"/>
        <v>#VALUE!</v>
      </c>
      <c r="AZ448" t="e">
        <f>NA()</f>
        <v>#N/A</v>
      </c>
    </row>
    <row r="449" spans="4:52" x14ac:dyDescent="0.3">
      <c r="D449" s="3">
        <v>64</v>
      </c>
      <c r="F449" s="3">
        <v>63</v>
      </c>
      <c r="G449" s="36">
        <f t="shared" ref="G449:X449" si="704">300*G377*G149</f>
        <v>53321.479295968777</v>
      </c>
      <c r="H449" s="36">
        <f t="shared" si="704"/>
        <v>91227.914866401843</v>
      </c>
      <c r="I449" s="36">
        <f t="shared" si="704"/>
        <v>91934.140045860957</v>
      </c>
      <c r="J449" s="36">
        <f t="shared" si="704"/>
        <v>85658.19169691304</v>
      </c>
      <c r="K449" s="36">
        <f t="shared" si="704"/>
        <v>22071.834655161907</v>
      </c>
      <c r="L449" s="37" t="e">
        <f t="shared" si="704"/>
        <v>#VALUE!</v>
      </c>
      <c r="M449" s="38">
        <f t="shared" si="704"/>
        <v>31849.851737111967</v>
      </c>
      <c r="N449" s="39">
        <f t="shared" si="704"/>
        <v>6990.8166968030382</v>
      </c>
      <c r="O449" s="39">
        <f t="shared" si="704"/>
        <v>1398.1633393606076</v>
      </c>
      <c r="P449" s="40">
        <f t="shared" si="704"/>
        <v>149270.31838363831</v>
      </c>
      <c r="Q449" s="40">
        <f t="shared" si="704"/>
        <v>130552.66879924964</v>
      </c>
      <c r="R449" s="40">
        <f t="shared" si="704"/>
        <v>496615.74371385912</v>
      </c>
      <c r="S449" s="41" t="e">
        <f t="shared" si="704"/>
        <v>#VALUE!</v>
      </c>
      <c r="T449" s="41" t="e">
        <f t="shared" si="704"/>
        <v>#VALUE!</v>
      </c>
      <c r="U449" s="42" t="e">
        <f t="shared" si="704"/>
        <v>#VALUE!</v>
      </c>
      <c r="V449" s="42" t="e">
        <f t="shared" si="704"/>
        <v>#VALUE!</v>
      </c>
      <c r="W449" s="43" t="e">
        <f t="shared" si="704"/>
        <v>#VALUE!</v>
      </c>
      <c r="X449" s="43" t="e">
        <f t="shared" si="704"/>
        <v>#VALUE!</v>
      </c>
      <c r="Y449" t="e">
        <f>NA()</f>
        <v>#N/A</v>
      </c>
      <c r="AD449"/>
      <c r="AE449" s="3">
        <v>64</v>
      </c>
      <c r="AG449" s="3">
        <f t="shared" si="580"/>
        <v>45.153852306180539</v>
      </c>
      <c r="AH449" s="36">
        <f t="shared" ref="AH449:AY449" si="705">300*AH377*AH149</f>
        <v>44951.591779958995</v>
      </c>
      <c r="AI449" s="36">
        <f t="shared" si="705"/>
        <v>73618.336811311223</v>
      </c>
      <c r="AJ449" s="36">
        <f t="shared" si="705"/>
        <v>71941.366894927996</v>
      </c>
      <c r="AK449" s="36">
        <f t="shared" si="705"/>
        <v>69656.04729908696</v>
      </c>
      <c r="AL449" s="36">
        <f t="shared" si="705"/>
        <v>15311.243500602994</v>
      </c>
      <c r="AM449" s="37" t="e">
        <f t="shared" si="705"/>
        <v>#VALUE!</v>
      </c>
      <c r="AN449" s="38">
        <f t="shared" si="705"/>
        <v>24390.40350320861</v>
      </c>
      <c r="AO449" s="39">
        <f t="shared" si="705"/>
        <v>5341.2737610598024</v>
      </c>
      <c r="AP449" s="39">
        <f t="shared" si="705"/>
        <v>1068.2547522119607</v>
      </c>
      <c r="AQ449" s="40">
        <f t="shared" si="705"/>
        <v>125073.92572612056</v>
      </c>
      <c r="AR449" s="40">
        <f t="shared" si="705"/>
        <v>113272.26626791466</v>
      </c>
      <c r="AS449" s="40">
        <f t="shared" si="705"/>
        <v>467987.94814448012</v>
      </c>
      <c r="AT449" s="41" t="e">
        <f t="shared" si="705"/>
        <v>#VALUE!</v>
      </c>
      <c r="AU449" s="41" t="e">
        <f t="shared" si="705"/>
        <v>#VALUE!</v>
      </c>
      <c r="AV449" s="42" t="e">
        <f t="shared" si="705"/>
        <v>#VALUE!</v>
      </c>
      <c r="AW449" s="42" t="e">
        <f t="shared" si="705"/>
        <v>#VALUE!</v>
      </c>
      <c r="AX449" s="43" t="e">
        <f t="shared" si="705"/>
        <v>#VALUE!</v>
      </c>
      <c r="AY449" s="43" t="e">
        <f t="shared" si="705"/>
        <v>#VALUE!</v>
      </c>
      <c r="AZ449" t="e">
        <f>NA()</f>
        <v>#N/A</v>
      </c>
    </row>
    <row r="450" spans="4:52" x14ac:dyDescent="0.3">
      <c r="D450" s="3">
        <v>65</v>
      </c>
      <c r="F450" s="3">
        <v>64</v>
      </c>
      <c r="G450" s="36">
        <f t="shared" ref="G450:X450" si="706">300*G378*G150</f>
        <v>53578.991565584147</v>
      </c>
      <c r="H450" s="36">
        <f t="shared" si="706"/>
        <v>92004.010637356449</v>
      </c>
      <c r="I450" s="36">
        <f t="shared" si="706"/>
        <v>92714.17944892525</v>
      </c>
      <c r="J450" s="36">
        <f t="shared" si="706"/>
        <v>86354.707901497197</v>
      </c>
      <c r="K450" s="36">
        <f t="shared" si="706"/>
        <v>22233.289193151646</v>
      </c>
      <c r="L450" s="37" t="e">
        <f t="shared" si="706"/>
        <v>#VALUE!</v>
      </c>
      <c r="M450" s="38">
        <f t="shared" si="706"/>
        <v>32179.863566721666</v>
      </c>
      <c r="N450" s="39">
        <f t="shared" si="706"/>
        <v>7068.4066660203844</v>
      </c>
      <c r="O450" s="39">
        <f t="shared" si="706"/>
        <v>1413.681333204077</v>
      </c>
      <c r="P450" s="40">
        <f t="shared" si="706"/>
        <v>150304.4695018933</v>
      </c>
      <c r="Q450" s="40">
        <f t="shared" si="706"/>
        <v>131196.3837672447</v>
      </c>
      <c r="R450" s="40">
        <f t="shared" si="706"/>
        <v>497301.56740518688</v>
      </c>
      <c r="S450" s="41" t="e">
        <f t="shared" si="706"/>
        <v>#VALUE!</v>
      </c>
      <c r="T450" s="41" t="e">
        <f t="shared" si="706"/>
        <v>#VALUE!</v>
      </c>
      <c r="U450" s="42" t="e">
        <f t="shared" si="706"/>
        <v>#VALUE!</v>
      </c>
      <c r="V450" s="42" t="e">
        <f t="shared" si="706"/>
        <v>#VALUE!</v>
      </c>
      <c r="W450" s="43" t="e">
        <f t="shared" si="706"/>
        <v>#VALUE!</v>
      </c>
      <c r="X450" s="43" t="e">
        <f t="shared" si="706"/>
        <v>#VALUE!</v>
      </c>
      <c r="Y450" t="e">
        <f>NA()</f>
        <v>#N/A</v>
      </c>
      <c r="AD450"/>
      <c r="AE450" s="3">
        <v>65</v>
      </c>
      <c r="AG450" s="3">
        <f t="shared" si="580"/>
        <v>45.368612862812959</v>
      </c>
      <c r="AH450" s="36">
        <f t="shared" ref="AH450:AY450" si="707">300*AH378*AH150</f>
        <v>45109.663400832265</v>
      </c>
      <c r="AI450" s="36">
        <f t="shared" si="707"/>
        <v>73877.648404126347</v>
      </c>
      <c r="AJ450" s="36">
        <f t="shared" si="707"/>
        <v>72260.629490799169</v>
      </c>
      <c r="AK450" s="36">
        <f t="shared" si="707"/>
        <v>69894.103796281808</v>
      </c>
      <c r="AL450" s="36">
        <f t="shared" si="707"/>
        <v>15472.024205426136</v>
      </c>
      <c r="AM450" s="37" t="e">
        <f t="shared" si="707"/>
        <v>#VALUE!</v>
      </c>
      <c r="AN450" s="38">
        <f t="shared" si="707"/>
        <v>24499.386736160257</v>
      </c>
      <c r="AO450" s="39">
        <f t="shared" si="707"/>
        <v>5364.242451743803</v>
      </c>
      <c r="AP450" s="39">
        <f t="shared" si="707"/>
        <v>1072.8484903487606</v>
      </c>
      <c r="AQ450" s="40">
        <f t="shared" si="707"/>
        <v>125440.2389124333</v>
      </c>
      <c r="AR450" s="40">
        <f t="shared" si="707"/>
        <v>113561.96909450633</v>
      </c>
      <c r="AS450" s="40">
        <f t="shared" si="707"/>
        <v>468629.11280748236</v>
      </c>
      <c r="AT450" s="41" t="e">
        <f t="shared" si="707"/>
        <v>#VALUE!</v>
      </c>
      <c r="AU450" s="41" t="e">
        <f t="shared" si="707"/>
        <v>#VALUE!</v>
      </c>
      <c r="AV450" s="42" t="e">
        <f t="shared" si="707"/>
        <v>#VALUE!</v>
      </c>
      <c r="AW450" s="42" t="e">
        <f t="shared" si="707"/>
        <v>#VALUE!</v>
      </c>
      <c r="AX450" s="43" t="e">
        <f t="shared" si="707"/>
        <v>#VALUE!</v>
      </c>
      <c r="AY450" s="43" t="e">
        <f t="shared" si="707"/>
        <v>#VALUE!</v>
      </c>
      <c r="AZ450" t="e">
        <f>NA()</f>
        <v>#N/A</v>
      </c>
    </row>
    <row r="451" spans="4:52" x14ac:dyDescent="0.3">
      <c r="D451" s="3">
        <v>66</v>
      </c>
      <c r="F451" s="3">
        <v>65</v>
      </c>
      <c r="G451" s="36">
        <f t="shared" ref="G451:X451" si="708">300*G379*G151</f>
        <v>53821.199085488937</v>
      </c>
      <c r="H451" s="36">
        <f t="shared" si="708"/>
        <v>92760.624249132947</v>
      </c>
      <c r="I451" s="36">
        <f t="shared" si="708"/>
        <v>93464.459944156668</v>
      </c>
      <c r="J451" s="36">
        <f t="shared" si="708"/>
        <v>87032.909460984811</v>
      </c>
      <c r="K451" s="36">
        <f t="shared" si="708"/>
        <v>22382.971810514213</v>
      </c>
      <c r="L451" s="37" t="e">
        <f t="shared" si="708"/>
        <v>#VALUE!</v>
      </c>
      <c r="M451" s="38">
        <f t="shared" si="708"/>
        <v>32501.53072680717</v>
      </c>
      <c r="N451" s="39">
        <f t="shared" si="708"/>
        <v>7144.5270400558866</v>
      </c>
      <c r="O451" s="39">
        <f t="shared" si="708"/>
        <v>1428.9054080111773</v>
      </c>
      <c r="P451" s="40">
        <f t="shared" si="708"/>
        <v>151309.93115071653</v>
      </c>
      <c r="Q451" s="40">
        <f t="shared" si="708"/>
        <v>131813.73315719605</v>
      </c>
      <c r="R451" s="40">
        <f t="shared" si="708"/>
        <v>497933.40439361305</v>
      </c>
      <c r="S451" s="41" t="e">
        <f t="shared" si="708"/>
        <v>#VALUE!</v>
      </c>
      <c r="T451" s="41" t="e">
        <f t="shared" si="708"/>
        <v>#VALUE!</v>
      </c>
      <c r="U451" s="42" t="e">
        <f t="shared" si="708"/>
        <v>#VALUE!</v>
      </c>
      <c r="V451" s="42" t="e">
        <f t="shared" si="708"/>
        <v>#VALUE!</v>
      </c>
      <c r="W451" s="43" t="e">
        <f t="shared" si="708"/>
        <v>#VALUE!</v>
      </c>
      <c r="X451" s="43" t="e">
        <f t="shared" si="708"/>
        <v>#VALUE!</v>
      </c>
      <c r="Y451" t="e">
        <f>NA()</f>
        <v>#N/A</v>
      </c>
      <c r="AD451"/>
      <c r="AE451" s="3">
        <v>66</v>
      </c>
      <c r="AG451" s="3">
        <f t="shared" ref="AG451:AG456" si="709">AE79</f>
        <v>45.566505316005475</v>
      </c>
      <c r="AH451" s="36">
        <f t="shared" ref="AH451:AY451" si="710">300*AH379*AH151</f>
        <v>45253.756795498091</v>
      </c>
      <c r="AI451" s="36">
        <f t="shared" si="710"/>
        <v>74115.47299407098</v>
      </c>
      <c r="AJ451" s="36">
        <f t="shared" si="710"/>
        <v>72552.956787111587</v>
      </c>
      <c r="AK451" s="36">
        <f t="shared" si="710"/>
        <v>70112.377681531929</v>
      </c>
      <c r="AL451" s="36">
        <f t="shared" si="710"/>
        <v>15617.227336264421</v>
      </c>
      <c r="AM451" s="37" t="e">
        <f t="shared" si="710"/>
        <v>#VALUE!</v>
      </c>
      <c r="AN451" s="38">
        <f t="shared" si="710"/>
        <v>24599.371076439264</v>
      </c>
      <c r="AO451" s="39">
        <f t="shared" si="710"/>
        <v>5385.3384951927583</v>
      </c>
      <c r="AP451" s="39">
        <f t="shared" si="710"/>
        <v>1077.0676990385516</v>
      </c>
      <c r="AQ451" s="40">
        <f t="shared" si="710"/>
        <v>125775.93501889508</v>
      </c>
      <c r="AR451" s="40">
        <f t="shared" si="710"/>
        <v>113826.78195685156</v>
      </c>
      <c r="AS451" s="40">
        <f t="shared" si="710"/>
        <v>469210.41840419295</v>
      </c>
      <c r="AT451" s="41" t="e">
        <f t="shared" si="710"/>
        <v>#VALUE!</v>
      </c>
      <c r="AU451" s="41" t="e">
        <f t="shared" si="710"/>
        <v>#VALUE!</v>
      </c>
      <c r="AV451" s="42" t="e">
        <f t="shared" si="710"/>
        <v>#VALUE!</v>
      </c>
      <c r="AW451" s="42" t="e">
        <f t="shared" si="710"/>
        <v>#VALUE!</v>
      </c>
      <c r="AX451" s="43" t="e">
        <f t="shared" si="710"/>
        <v>#VALUE!</v>
      </c>
      <c r="AY451" s="43" t="e">
        <f t="shared" si="710"/>
        <v>#VALUE!</v>
      </c>
      <c r="AZ451" t="e">
        <f>NA()</f>
        <v>#N/A</v>
      </c>
    </row>
    <row r="452" spans="4:52" x14ac:dyDescent="0.3">
      <c r="D452" s="3">
        <v>67</v>
      </c>
      <c r="F452" s="3">
        <v>66</v>
      </c>
      <c r="G452" s="36">
        <f t="shared" ref="G452:X452" si="711">300*G380*G152</f>
        <v>54048.958764902905</v>
      </c>
      <c r="H452" s="36">
        <f t="shared" si="711"/>
        <v>93498.176962566577</v>
      </c>
      <c r="I452" s="36">
        <f t="shared" si="711"/>
        <v>94185.934219341754</v>
      </c>
      <c r="J452" s="36">
        <f t="shared" si="711"/>
        <v>87693.218504149481</v>
      </c>
      <c r="K452" s="36">
        <f t="shared" si="711"/>
        <v>22521.803984452381</v>
      </c>
      <c r="L452" s="37" t="e">
        <f t="shared" si="711"/>
        <v>#VALUE!</v>
      </c>
      <c r="M452" s="38">
        <f t="shared" si="711"/>
        <v>32815.013146345147</v>
      </c>
      <c r="N452" s="39">
        <f t="shared" si="711"/>
        <v>7219.1966849409191</v>
      </c>
      <c r="O452" s="39">
        <f t="shared" si="711"/>
        <v>1443.839336988184</v>
      </c>
      <c r="P452" s="40">
        <f t="shared" si="711"/>
        <v>152287.44683721176</v>
      </c>
      <c r="Q452" s="40">
        <f t="shared" si="711"/>
        <v>132405.74355534746</v>
      </c>
      <c r="R452" s="40">
        <f t="shared" si="711"/>
        <v>498515.4620334896</v>
      </c>
      <c r="S452" s="41" t="e">
        <f t="shared" si="711"/>
        <v>#VALUE!</v>
      </c>
      <c r="T452" s="41" t="e">
        <f t="shared" si="711"/>
        <v>#VALUE!</v>
      </c>
      <c r="U452" s="42" t="e">
        <f t="shared" si="711"/>
        <v>#VALUE!</v>
      </c>
      <c r="V452" s="42" t="e">
        <f t="shared" si="711"/>
        <v>#VALUE!</v>
      </c>
      <c r="W452" s="43" t="e">
        <f t="shared" si="711"/>
        <v>#VALUE!</v>
      </c>
      <c r="X452" s="43" t="e">
        <f t="shared" si="711"/>
        <v>#VALUE!</v>
      </c>
      <c r="Y452" t="e">
        <f>NA()</f>
        <v>#N/A</v>
      </c>
      <c r="AD452"/>
      <c r="AE452" s="3">
        <v>67</v>
      </c>
      <c r="AG452" s="3">
        <f t="shared" si="709"/>
        <v>45.748854550169469</v>
      </c>
      <c r="AH452" s="36">
        <f t="shared" ref="AH452:AY452" si="712">300*AH380*AH152</f>
        <v>45385.215133497011</v>
      </c>
      <c r="AI452" s="36">
        <f t="shared" si="712"/>
        <v>74333.669777578703</v>
      </c>
      <c r="AJ452" s="36">
        <f t="shared" si="712"/>
        <v>72820.747529540386</v>
      </c>
      <c r="AK452" s="36">
        <f t="shared" si="712"/>
        <v>70312.589265715549</v>
      </c>
      <c r="AL452" s="36">
        <f t="shared" si="712"/>
        <v>15748.580612075086</v>
      </c>
      <c r="AM452" s="37" t="e">
        <f t="shared" si="712"/>
        <v>#VALUE!</v>
      </c>
      <c r="AN452" s="38">
        <f t="shared" si="712"/>
        <v>24691.130035870839</v>
      </c>
      <c r="AO452" s="39">
        <f t="shared" si="712"/>
        <v>5404.7193170515611</v>
      </c>
      <c r="AP452" s="39">
        <f t="shared" si="712"/>
        <v>1080.9438634103124</v>
      </c>
      <c r="AQ452" s="40">
        <f t="shared" si="712"/>
        <v>126083.70412609557</v>
      </c>
      <c r="AR452" s="40">
        <f t="shared" si="712"/>
        <v>114068.99381060865</v>
      </c>
      <c r="AS452" s="40">
        <f t="shared" si="712"/>
        <v>469738.11759180645</v>
      </c>
      <c r="AT452" s="41" t="e">
        <f t="shared" si="712"/>
        <v>#VALUE!</v>
      </c>
      <c r="AU452" s="41" t="e">
        <f t="shared" si="712"/>
        <v>#VALUE!</v>
      </c>
      <c r="AV452" s="42" t="e">
        <f t="shared" si="712"/>
        <v>#VALUE!</v>
      </c>
      <c r="AW452" s="42" t="e">
        <f t="shared" si="712"/>
        <v>#VALUE!</v>
      </c>
      <c r="AX452" s="43" t="e">
        <f t="shared" si="712"/>
        <v>#VALUE!</v>
      </c>
      <c r="AY452" s="43" t="e">
        <f t="shared" si="712"/>
        <v>#VALUE!</v>
      </c>
      <c r="AZ452" t="e">
        <f>NA()</f>
        <v>#N/A</v>
      </c>
    </row>
    <row r="453" spans="4:52" x14ac:dyDescent="0.3">
      <c r="D453" s="3">
        <v>68</v>
      </c>
      <c r="F453" s="3">
        <v>67</v>
      </c>
      <c r="G453" s="36">
        <f t="shared" ref="G453:X453" si="713">300*G381*G153</f>
        <v>54263.086085836447</v>
      </c>
      <c r="H453" s="36">
        <f t="shared" si="713"/>
        <v>94217.085409441177</v>
      </c>
      <c r="I453" s="36">
        <f t="shared" si="713"/>
        <v>94879.541188519957</v>
      </c>
      <c r="J453" s="36">
        <f t="shared" si="713"/>
        <v>88336.051446572135</v>
      </c>
      <c r="K453" s="36">
        <f t="shared" si="713"/>
        <v>22650.626138572032</v>
      </c>
      <c r="L453" s="37" t="e">
        <f t="shared" si="713"/>
        <v>#VALUE!</v>
      </c>
      <c r="M453" s="38">
        <f t="shared" si="713"/>
        <v>33120.471067929451</v>
      </c>
      <c r="N453" s="39">
        <f t="shared" si="713"/>
        <v>7292.4347666952253</v>
      </c>
      <c r="O453" s="39">
        <f t="shared" si="713"/>
        <v>1458.4869533390452</v>
      </c>
      <c r="P453" s="40">
        <f t="shared" si="713"/>
        <v>153237.74434429864</v>
      </c>
      <c r="Q453" s="40">
        <f t="shared" si="713"/>
        <v>132973.40633504748</v>
      </c>
      <c r="R453" s="40">
        <f t="shared" si="713"/>
        <v>499051.6262966693</v>
      </c>
      <c r="S453" s="41" t="e">
        <f t="shared" si="713"/>
        <v>#VALUE!</v>
      </c>
      <c r="T453" s="41" t="e">
        <f t="shared" si="713"/>
        <v>#VALUE!</v>
      </c>
      <c r="U453" s="42" t="e">
        <f t="shared" si="713"/>
        <v>#VALUE!</v>
      </c>
      <c r="V453" s="42" t="e">
        <f t="shared" si="713"/>
        <v>#VALUE!</v>
      </c>
      <c r="W453" s="43" t="e">
        <f t="shared" si="713"/>
        <v>#VALUE!</v>
      </c>
      <c r="X453" s="43" t="e">
        <f t="shared" si="713"/>
        <v>#VALUE!</v>
      </c>
      <c r="Y453" t="e">
        <f>NA()</f>
        <v>#N/A</v>
      </c>
      <c r="AD453"/>
      <c r="AE453" s="3">
        <v>68</v>
      </c>
      <c r="AG453" s="3">
        <f t="shared" si="709"/>
        <v>45.916881388301817</v>
      </c>
      <c r="AH453" s="36">
        <f t="shared" ref="AH453:AY453" si="714">300*AH381*AH153</f>
        <v>45505.237057949562</v>
      </c>
      <c r="AI453" s="36">
        <f t="shared" si="714"/>
        <v>74533.925498738565</v>
      </c>
      <c r="AJ453" s="36">
        <f t="shared" si="714"/>
        <v>73066.168882258688</v>
      </c>
      <c r="AK453" s="36">
        <f t="shared" si="714"/>
        <v>70496.298014292435</v>
      </c>
      <c r="AL453" s="36">
        <f t="shared" si="714"/>
        <v>15867.58580776394</v>
      </c>
      <c r="AM453" s="37" t="e">
        <f t="shared" si="714"/>
        <v>#VALUE!</v>
      </c>
      <c r="AN453" s="38">
        <f t="shared" si="714"/>
        <v>24775.366215810413</v>
      </c>
      <c r="AO453" s="39">
        <f t="shared" si="714"/>
        <v>5422.528422478561</v>
      </c>
      <c r="AP453" s="39">
        <f t="shared" si="714"/>
        <v>1084.5056844957123</v>
      </c>
      <c r="AQ453" s="40">
        <f t="shared" si="714"/>
        <v>126365.98048743386</v>
      </c>
      <c r="AR453" s="40">
        <f t="shared" si="714"/>
        <v>114290.66085208041</v>
      </c>
      <c r="AS453" s="40">
        <f t="shared" si="714"/>
        <v>470217.71116990759</v>
      </c>
      <c r="AT453" s="41" t="e">
        <f t="shared" si="714"/>
        <v>#VALUE!</v>
      </c>
      <c r="AU453" s="41" t="e">
        <f t="shared" si="714"/>
        <v>#VALUE!</v>
      </c>
      <c r="AV453" s="42" t="e">
        <f t="shared" si="714"/>
        <v>#VALUE!</v>
      </c>
      <c r="AW453" s="42" t="e">
        <f t="shared" si="714"/>
        <v>#VALUE!</v>
      </c>
      <c r="AX453" s="43" t="e">
        <f t="shared" si="714"/>
        <v>#VALUE!</v>
      </c>
      <c r="AY453" s="43" t="e">
        <f t="shared" si="714"/>
        <v>#VALUE!</v>
      </c>
      <c r="AZ453" t="e">
        <f>NA()</f>
        <v>#N/A</v>
      </c>
    </row>
    <row r="454" spans="4:52" x14ac:dyDescent="0.3">
      <c r="D454" s="3">
        <v>69</v>
      </c>
      <c r="F454" s="3">
        <v>68</v>
      </c>
      <c r="G454" s="36">
        <f t="shared" ref="G454:X454" si="715">300*G382*G154</f>
        <v>54464.356254093291</v>
      </c>
      <c r="H454" s="36">
        <f t="shared" si="715"/>
        <v>94917.761289157104</v>
      </c>
      <c r="I454" s="36">
        <f t="shared" si="715"/>
        <v>95546.204402672156</v>
      </c>
      <c r="J454" s="36">
        <f t="shared" si="715"/>
        <v>88961.818749399463</v>
      </c>
      <c r="K454" s="36">
        <f t="shared" si="715"/>
        <v>22770.206009438301</v>
      </c>
      <c r="L454" s="37" t="e">
        <f t="shared" si="715"/>
        <v>#VALUE!</v>
      </c>
      <c r="M454" s="38">
        <f t="shared" si="715"/>
        <v>33418.064766519514</v>
      </c>
      <c r="N454" s="39">
        <f t="shared" si="715"/>
        <v>7364.2607064999938</v>
      </c>
      <c r="O454" s="39">
        <f t="shared" si="715"/>
        <v>1472.8521412999989</v>
      </c>
      <c r="P454" s="40">
        <f t="shared" si="715"/>
        <v>154161.53579561395</v>
      </c>
      <c r="Q454" s="40">
        <f t="shared" si="715"/>
        <v>133517.67841441918</v>
      </c>
      <c r="R454" s="40">
        <f t="shared" si="715"/>
        <v>499545.48531361774</v>
      </c>
      <c r="S454" s="41" t="e">
        <f t="shared" si="715"/>
        <v>#VALUE!</v>
      </c>
      <c r="T454" s="41" t="e">
        <f t="shared" si="715"/>
        <v>#VALUE!</v>
      </c>
      <c r="U454" s="42" t="e">
        <f t="shared" si="715"/>
        <v>#VALUE!</v>
      </c>
      <c r="V454" s="42" t="e">
        <f t="shared" si="715"/>
        <v>#VALUE!</v>
      </c>
      <c r="W454" s="43" t="e">
        <f t="shared" si="715"/>
        <v>#VALUE!</v>
      </c>
      <c r="X454" s="43" t="e">
        <f t="shared" si="715"/>
        <v>#VALUE!</v>
      </c>
      <c r="Y454" t="e">
        <f>NA()</f>
        <v>#N/A</v>
      </c>
      <c r="AD454"/>
      <c r="AE454" s="3">
        <v>69</v>
      </c>
      <c r="AG454" s="3">
        <f t="shared" si="709"/>
        <v>46.071710765360585</v>
      </c>
      <c r="AH454" s="36">
        <f t="shared" ref="AH454:AY454" si="716">300*AH382*AH154</f>
        <v>45614.894352698517</v>
      </c>
      <c r="AI454" s="36">
        <f t="shared" si="716"/>
        <v>74717.772094436528</v>
      </c>
      <c r="AJ454" s="36">
        <f t="shared" si="716"/>
        <v>73291.18119608135</v>
      </c>
      <c r="AK454" s="36">
        <f t="shared" si="716"/>
        <v>70664.919189026841</v>
      </c>
      <c r="AL454" s="36">
        <f t="shared" si="716"/>
        <v>15975.553587523043</v>
      </c>
      <c r="AM454" s="37" t="e">
        <f t="shared" si="716"/>
        <v>#VALUE!</v>
      </c>
      <c r="AN454" s="38">
        <f t="shared" si="716"/>
        <v>24852.718425495477</v>
      </c>
      <c r="AO454" s="39">
        <f t="shared" si="716"/>
        <v>5438.8967225468159</v>
      </c>
      <c r="AP454" s="39">
        <f t="shared" si="716"/>
        <v>1087.779344509363</v>
      </c>
      <c r="AQ454" s="40">
        <f t="shared" si="716"/>
        <v>126624.96966770268</v>
      </c>
      <c r="AR454" s="40">
        <f t="shared" si="716"/>
        <v>114493.63335986025</v>
      </c>
      <c r="AS454" s="40">
        <f t="shared" si="716"/>
        <v>470654.05260113912</v>
      </c>
      <c r="AT454" s="41" t="e">
        <f t="shared" si="716"/>
        <v>#VALUE!</v>
      </c>
      <c r="AU454" s="41" t="e">
        <f t="shared" si="716"/>
        <v>#VALUE!</v>
      </c>
      <c r="AV454" s="42" t="e">
        <f t="shared" si="716"/>
        <v>#VALUE!</v>
      </c>
      <c r="AW454" s="42" t="e">
        <f t="shared" si="716"/>
        <v>#VALUE!</v>
      </c>
      <c r="AX454" s="43" t="e">
        <f t="shared" si="716"/>
        <v>#VALUE!</v>
      </c>
      <c r="AY454" s="43" t="e">
        <f t="shared" si="716"/>
        <v>#VALUE!</v>
      </c>
      <c r="AZ454" t="e">
        <f>NA()</f>
        <v>#N/A</v>
      </c>
    </row>
    <row r="455" spans="4:52" x14ac:dyDescent="0.3">
      <c r="D455" s="3">
        <v>70</v>
      </c>
      <c r="F455" s="3">
        <v>69</v>
      </c>
      <c r="G455" s="36">
        <f t="shared" ref="G455:X455" si="717">300*G383*G155</f>
        <v>54653.505444294802</v>
      </c>
      <c r="H455" s="36">
        <f t="shared" si="717"/>
        <v>95600.611101628834</v>
      </c>
      <c r="I455" s="36">
        <f t="shared" si="717"/>
        <v>96186.830695630342</v>
      </c>
      <c r="J455" s="36">
        <f t="shared" si="717"/>
        <v>89570.924711823129</v>
      </c>
      <c r="K455" s="36">
        <f t="shared" si="717"/>
        <v>22881.245986080285</v>
      </c>
      <c r="L455" s="37" t="e">
        <f t="shared" si="717"/>
        <v>#VALUE!</v>
      </c>
      <c r="M455" s="38">
        <f t="shared" si="717"/>
        <v>33707.95428887679</v>
      </c>
      <c r="N455" s="39">
        <f t="shared" si="717"/>
        <v>7434.6941390115517</v>
      </c>
      <c r="O455" s="39">
        <f t="shared" si="717"/>
        <v>1486.9388278023105</v>
      </c>
      <c r="P455" s="40">
        <f t="shared" si="717"/>
        <v>155059.51774599016</v>
      </c>
      <c r="Q455" s="40">
        <f t="shared" si="717"/>
        <v>134039.48304648945</v>
      </c>
      <c r="R455" s="40">
        <f t="shared" si="717"/>
        <v>500000.35134889081</v>
      </c>
      <c r="S455" s="41" t="e">
        <f t="shared" si="717"/>
        <v>#VALUE!</v>
      </c>
      <c r="T455" s="41" t="e">
        <f t="shared" si="717"/>
        <v>#VALUE!</v>
      </c>
      <c r="U455" s="42" t="e">
        <f t="shared" si="717"/>
        <v>#VALUE!</v>
      </c>
      <c r="V455" s="42" t="e">
        <f t="shared" si="717"/>
        <v>#VALUE!</v>
      </c>
      <c r="W455" s="43" t="e">
        <f t="shared" si="717"/>
        <v>#VALUE!</v>
      </c>
      <c r="X455" s="43" t="e">
        <f t="shared" si="717"/>
        <v>#VALUE!</v>
      </c>
      <c r="Y455" t="e">
        <f>NA()</f>
        <v>#N/A</v>
      </c>
      <c r="AD455"/>
      <c r="AE455" s="3">
        <v>70</v>
      </c>
      <c r="AG455" s="3">
        <f t="shared" si="709"/>
        <v>46.214379259672945</v>
      </c>
      <c r="AH455" s="36">
        <f t="shared" ref="AH455:AY455" si="718">300*AH383*AH155</f>
        <v>45715.147180465807</v>
      </c>
      <c r="AI455" s="36">
        <f t="shared" si="718"/>
        <v>74886.602311823604</v>
      </c>
      <c r="AJ455" s="36">
        <f t="shared" si="718"/>
        <v>73497.55983463068</v>
      </c>
      <c r="AK455" s="36">
        <f t="shared" si="718"/>
        <v>70819.738551492119</v>
      </c>
      <c r="AL455" s="36">
        <f t="shared" si="718"/>
        <v>16073.632150243828</v>
      </c>
      <c r="AM455" s="37" t="e">
        <f t="shared" si="718"/>
        <v>#VALUE!</v>
      </c>
      <c r="AN455" s="38">
        <f t="shared" si="718"/>
        <v>24923.768005024907</v>
      </c>
      <c r="AO455" s="39">
        <f t="shared" si="718"/>
        <v>5453.9437218719841</v>
      </c>
      <c r="AP455" s="39">
        <f t="shared" si="718"/>
        <v>1090.7887443743969</v>
      </c>
      <c r="AQ455" s="40">
        <f t="shared" si="718"/>
        <v>126862.67241633416</v>
      </c>
      <c r="AR455" s="40">
        <f t="shared" si="718"/>
        <v>114679.57901206797</v>
      </c>
      <c r="AS455" s="40">
        <f t="shared" si="718"/>
        <v>471051.43604094605</v>
      </c>
      <c r="AT455" s="41" t="e">
        <f t="shared" si="718"/>
        <v>#VALUE!</v>
      </c>
      <c r="AU455" s="41" t="e">
        <f t="shared" si="718"/>
        <v>#VALUE!</v>
      </c>
      <c r="AV455" s="42" t="e">
        <f t="shared" si="718"/>
        <v>#VALUE!</v>
      </c>
      <c r="AW455" s="42" t="e">
        <f t="shared" si="718"/>
        <v>#VALUE!</v>
      </c>
      <c r="AX455" s="43" t="e">
        <f t="shared" si="718"/>
        <v>#VALUE!</v>
      </c>
      <c r="AY455" s="43" t="e">
        <f t="shared" si="718"/>
        <v>#VALUE!</v>
      </c>
      <c r="AZ455" t="e">
        <f>NA()</f>
        <v>#N/A</v>
      </c>
    </row>
    <row r="456" spans="4:52" x14ac:dyDescent="0.3">
      <c r="D456" s="3">
        <v>71</v>
      </c>
      <c r="F456" s="3">
        <v>70</v>
      </c>
      <c r="G456" s="36">
        <f t="shared" ref="G456:X456" si="719">300*G384*G156</f>
        <v>54831.232114586383</v>
      </c>
      <c r="H456" s="36">
        <f t="shared" si="719"/>
        <v>96266.035913478569</v>
      </c>
      <c r="I456" s="36">
        <f t="shared" si="719"/>
        <v>96802.30904332528</v>
      </c>
      <c r="J456" s="36">
        <f t="shared" si="719"/>
        <v>90163.767294416772</v>
      </c>
      <c r="K456" s="36">
        <f t="shared" si="719"/>
        <v>22984.389568702976</v>
      </c>
      <c r="L456" s="37" t="e">
        <f t="shared" si="719"/>
        <v>#VALUE!</v>
      </c>
      <c r="M456" s="38">
        <f t="shared" si="719"/>
        <v>33990.299212811537</v>
      </c>
      <c r="N456" s="39">
        <f t="shared" si="719"/>
        <v>7503.7548736133085</v>
      </c>
      <c r="O456" s="39">
        <f t="shared" si="719"/>
        <v>1500.7509747226618</v>
      </c>
      <c r="P456" s="40">
        <f t="shared" si="719"/>
        <v>155932.37129469443</v>
      </c>
      <c r="Q456" s="40">
        <f t="shared" si="719"/>
        <v>134539.71063469248</v>
      </c>
      <c r="R456" s="40">
        <f t="shared" si="719"/>
        <v>500419.28128914366</v>
      </c>
      <c r="S456" s="41" t="e">
        <f t="shared" si="719"/>
        <v>#VALUE!</v>
      </c>
      <c r="T456" s="41" t="e">
        <f t="shared" si="719"/>
        <v>#VALUE!</v>
      </c>
      <c r="U456" s="42" t="e">
        <f t="shared" si="719"/>
        <v>#VALUE!</v>
      </c>
      <c r="V456" s="42" t="e">
        <f t="shared" si="719"/>
        <v>#VALUE!</v>
      </c>
      <c r="W456" s="43" t="e">
        <f t="shared" si="719"/>
        <v>#VALUE!</v>
      </c>
      <c r="X456" s="43" t="e">
        <f t="shared" si="719"/>
        <v>#VALUE!</v>
      </c>
      <c r="Y456" t="e">
        <f>NA()</f>
        <v>#N/A</v>
      </c>
      <c r="AD456"/>
      <c r="AE456" s="3">
        <v>71</v>
      </c>
      <c r="AG456" s="3">
        <f t="shared" si="709"/>
        <v>46.34584203279789</v>
      </c>
      <c r="AH456" s="36">
        <f t="shared" ref="AH456:AY456" si="720">300*AH384*AH156</f>
        <v>45806.857257682437</v>
      </c>
      <c r="AI456" s="36">
        <f t="shared" si="720"/>
        <v>75041.683558787205</v>
      </c>
      <c r="AJ456" s="36">
        <f t="shared" si="720"/>
        <v>73686.914437806408</v>
      </c>
      <c r="AK456" s="36">
        <f t="shared" si="720"/>
        <v>70961.925381167559</v>
      </c>
      <c r="AL456" s="36">
        <f t="shared" si="720"/>
        <v>16162.830920847613</v>
      </c>
      <c r="AM456" s="37" t="e">
        <f t="shared" si="720"/>
        <v>#VALUE!</v>
      </c>
      <c r="AN456" s="38">
        <f t="shared" si="720"/>
        <v>24989.04445136202</v>
      </c>
      <c r="AO456" s="39">
        <f t="shared" si="720"/>
        <v>5467.7785834042597</v>
      </c>
      <c r="AP456" s="39">
        <f t="shared" si="720"/>
        <v>1093.5557166808519</v>
      </c>
      <c r="AQ456" s="40">
        <f t="shared" si="720"/>
        <v>127080.905718265</v>
      </c>
      <c r="AR456" s="40">
        <f t="shared" si="720"/>
        <v>114850.00319710764</v>
      </c>
      <c r="AS456" s="40">
        <f t="shared" si="720"/>
        <v>471413.67075576005</v>
      </c>
      <c r="AT456" s="41" t="e">
        <f t="shared" si="720"/>
        <v>#VALUE!</v>
      </c>
      <c r="AU456" s="41" t="e">
        <f t="shared" si="720"/>
        <v>#VALUE!</v>
      </c>
      <c r="AV456" s="42" t="e">
        <f t="shared" si="720"/>
        <v>#VALUE!</v>
      </c>
      <c r="AW456" s="42" t="e">
        <f t="shared" si="720"/>
        <v>#VALUE!</v>
      </c>
      <c r="AX456" s="43" t="e">
        <f t="shared" si="720"/>
        <v>#VALUE!</v>
      </c>
      <c r="AY456" s="43" t="e">
        <f t="shared" si="720"/>
        <v>#VALUE!</v>
      </c>
      <c r="AZ456" t="e">
        <f>NA()</f>
        <v>#N/A</v>
      </c>
    </row>
  </sheetData>
  <mergeCells count="6">
    <mergeCell ref="CR53:CS53"/>
    <mergeCell ref="D4:E4"/>
    <mergeCell ref="BD2:BE2"/>
    <mergeCell ref="BP53:BQ53"/>
    <mergeCell ref="BN53:BO53"/>
    <mergeCell ref="CE53:CF5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J456"/>
  <sheetViews>
    <sheetView workbookViewId="0"/>
  </sheetViews>
  <sheetFormatPr defaultRowHeight="14.4" x14ac:dyDescent="0.3"/>
  <cols>
    <col min="1" max="1" width="12.33203125" customWidth="1"/>
    <col min="2" max="2" width="17" customWidth="1"/>
    <col min="3" max="3" width="17.44140625" customWidth="1"/>
    <col min="4" max="4" width="17.44140625" style="3" customWidth="1"/>
    <col min="5" max="5" width="10.44140625" style="3" customWidth="1"/>
    <col min="6" max="6" width="14" style="3" customWidth="1"/>
    <col min="7" max="9" width="11.5546875" style="3" customWidth="1"/>
    <col min="10" max="26" width="9.109375" style="3" customWidth="1"/>
    <col min="27" max="27" width="10" style="3" customWidth="1"/>
    <col min="28" max="32" width="9.109375" style="3" customWidth="1"/>
    <col min="33" max="33" width="15.33203125" style="3" customWidth="1"/>
    <col min="34" max="54" width="9.109375" style="3" customWidth="1"/>
    <col min="55" max="55" width="12.44140625" style="3" customWidth="1"/>
    <col min="56" max="56" width="10.5546875" style="3" customWidth="1"/>
    <col min="57" max="57" width="9.109375" style="3"/>
    <col min="58" max="58" width="10.88671875" style="3" customWidth="1"/>
    <col min="59" max="59" width="9.109375" style="3"/>
    <col min="60" max="60" width="20.6640625" style="3" customWidth="1"/>
    <col min="61" max="61" width="18" style="3" customWidth="1"/>
    <col min="62" max="62" width="9.6640625" style="3" customWidth="1"/>
    <col min="63" max="63" width="8.44140625" style="3" customWidth="1"/>
    <col min="64" max="64" width="11.109375" style="3" customWidth="1"/>
    <col min="65" max="95" width="12.109375" style="3" customWidth="1"/>
    <col min="96" max="127" width="9.109375" style="3"/>
    <col min="128" max="128" width="12" style="3" bestFit="1" customWidth="1"/>
    <col min="129" max="130" width="9.109375" style="3"/>
    <col min="131" max="131" width="9.6640625" style="3" customWidth="1"/>
    <col min="132" max="132" width="10.6640625" style="3" customWidth="1"/>
    <col min="133" max="259" width="9.109375" style="3"/>
    <col min="260" max="260" width="16.33203125" style="3" customWidth="1"/>
    <col min="261" max="291" width="9.109375" style="3"/>
    <col min="292" max="292" width="15.6640625" style="3" customWidth="1"/>
    <col min="293" max="348" width="9.109375" style="3"/>
  </cols>
  <sheetData>
    <row r="1" spans="1:321" x14ac:dyDescent="0.3">
      <c r="A1" t="s">
        <v>46</v>
      </c>
    </row>
    <row r="2" spans="1:321" x14ac:dyDescent="0.3">
      <c r="B2" s="2" t="s">
        <v>30</v>
      </c>
      <c r="C2" s="54"/>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12"/>
      <c r="BE2" s="12"/>
      <c r="BF2" s="12"/>
      <c r="BG2" s="12"/>
      <c r="BH2" s="12"/>
      <c r="BI2" s="56"/>
      <c r="BJ2" s="12"/>
      <c r="BK2" s="12"/>
      <c r="BL2" s="12"/>
      <c r="BM2" s="12"/>
      <c r="BN2" s="44"/>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44"/>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row>
    <row r="3" spans="1:321" s="3" customFormat="1" x14ac:dyDescent="0.3">
      <c r="A3" s="10" t="s">
        <v>28</v>
      </c>
      <c r="B3" s="9" t="s">
        <v>19</v>
      </c>
      <c r="C3" s="9" t="s">
        <v>27</v>
      </c>
      <c r="D3" s="12"/>
      <c r="E3" s="12"/>
      <c r="F3" s="9" t="s">
        <v>0</v>
      </c>
      <c r="G3" s="57" t="s">
        <v>4</v>
      </c>
      <c r="H3" s="57" t="s">
        <v>5</v>
      </c>
      <c r="I3" s="57" t="s">
        <v>6</v>
      </c>
      <c r="J3" s="57" t="s">
        <v>7</v>
      </c>
      <c r="K3" s="57" t="s">
        <v>8</v>
      </c>
      <c r="L3" s="58" t="s">
        <v>52</v>
      </c>
      <c r="M3" s="59" t="s">
        <v>9</v>
      </c>
      <c r="N3" s="60" t="s">
        <v>10</v>
      </c>
      <c r="O3" s="60" t="s">
        <v>11</v>
      </c>
      <c r="P3" s="61" t="s">
        <v>12</v>
      </c>
      <c r="Q3" s="61" t="s">
        <v>13</v>
      </c>
      <c r="R3" s="61" t="s">
        <v>14</v>
      </c>
      <c r="S3" s="62" t="s">
        <v>20</v>
      </c>
      <c r="T3" s="62" t="s">
        <v>21</v>
      </c>
      <c r="U3" s="63" t="s">
        <v>16</v>
      </c>
      <c r="V3" s="63" t="s">
        <v>17</v>
      </c>
      <c r="W3" s="64" t="s">
        <v>18</v>
      </c>
      <c r="X3" s="64" t="s">
        <v>24</v>
      </c>
      <c r="Y3" s="12" t="s">
        <v>61</v>
      </c>
      <c r="Z3" s="65" t="s">
        <v>80</v>
      </c>
      <c r="AA3" s="65" t="s">
        <v>81</v>
      </c>
      <c r="AB3" s="12"/>
      <c r="AC3" s="12"/>
      <c r="AD3" s="12"/>
      <c r="AE3" s="12"/>
      <c r="AF3" s="12"/>
      <c r="AG3" s="9" t="s">
        <v>0</v>
      </c>
      <c r="AH3" s="57" t="s">
        <v>4</v>
      </c>
      <c r="AI3" s="57" t="s">
        <v>5</v>
      </c>
      <c r="AJ3" s="57" t="s">
        <v>6</v>
      </c>
      <c r="AK3" s="57" t="s">
        <v>7</v>
      </c>
      <c r="AL3" s="57" t="s">
        <v>8</v>
      </c>
      <c r="AM3" s="58" t="s">
        <v>52</v>
      </c>
      <c r="AN3" s="59" t="s">
        <v>9</v>
      </c>
      <c r="AO3" s="60" t="s">
        <v>10</v>
      </c>
      <c r="AP3" s="60" t="s">
        <v>11</v>
      </c>
      <c r="AQ3" s="61" t="s">
        <v>12</v>
      </c>
      <c r="AR3" s="61" t="s">
        <v>13</v>
      </c>
      <c r="AS3" s="61" t="s">
        <v>14</v>
      </c>
      <c r="AT3" s="62" t="s">
        <v>20</v>
      </c>
      <c r="AU3" s="62" t="s">
        <v>21</v>
      </c>
      <c r="AV3" s="63" t="s">
        <v>16</v>
      </c>
      <c r="AW3" s="63" t="s">
        <v>17</v>
      </c>
      <c r="AX3" s="64" t="s">
        <v>18</v>
      </c>
      <c r="AY3" s="64" t="s">
        <v>24</v>
      </c>
      <c r="AZ3" s="12" t="s">
        <v>61</v>
      </c>
      <c r="BA3" s="65" t="s">
        <v>80</v>
      </c>
      <c r="BB3" s="65" t="s">
        <v>81</v>
      </c>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EB3" s="12"/>
      <c r="EE3" s="13"/>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Z3" s="12"/>
      <c r="KF3" s="12"/>
    </row>
    <row r="4" spans="1:321" x14ac:dyDescent="0.3">
      <c r="A4" s="18">
        <v>1</v>
      </c>
      <c r="B4" s="16">
        <f>IF($C$8=FALSE,"",IF('Graph-outputs'!$AL$1=6,INDEX(Settings!$G$5:$G$34,'Calcs-control2'!A4),A4*5-5))</f>
        <v>0</v>
      </c>
      <c r="C4" s="11">
        <v>15</v>
      </c>
      <c r="F4" s="27" t="s">
        <v>1</v>
      </c>
      <c r="G4" s="29">
        <v>90</v>
      </c>
      <c r="H4" s="29">
        <v>110</v>
      </c>
      <c r="I4" s="29">
        <v>110</v>
      </c>
      <c r="J4" s="29">
        <v>110</v>
      </c>
      <c r="K4" s="29">
        <v>30</v>
      </c>
      <c r="L4" s="30"/>
      <c r="M4" s="28">
        <v>45</v>
      </c>
      <c r="N4" s="31">
        <v>30</v>
      </c>
      <c r="O4" s="31">
        <v>30</v>
      </c>
      <c r="P4" s="32">
        <v>75</v>
      </c>
      <c r="Q4" s="32">
        <v>40</v>
      </c>
      <c r="R4" s="32">
        <v>55</v>
      </c>
      <c r="S4" s="33">
        <v>190</v>
      </c>
      <c r="T4" s="33">
        <v>250</v>
      </c>
      <c r="U4" s="34"/>
      <c r="V4" s="34"/>
      <c r="W4" s="35">
        <v>120</v>
      </c>
      <c r="X4" s="35">
        <v>100</v>
      </c>
      <c r="Y4"/>
      <c r="Z4" s="30">
        <v>30</v>
      </c>
      <c r="AA4" s="30">
        <v>60</v>
      </c>
      <c r="AG4" s="27" t="s">
        <v>1</v>
      </c>
      <c r="AH4" s="29">
        <v>90</v>
      </c>
      <c r="AI4" s="29">
        <v>110</v>
      </c>
      <c r="AJ4" s="29">
        <v>110</v>
      </c>
      <c r="AK4" s="29">
        <v>110</v>
      </c>
      <c r="AL4" s="29">
        <v>30</v>
      </c>
      <c r="AM4" s="30"/>
      <c r="AN4" s="28">
        <v>45</v>
      </c>
      <c r="AO4" s="31">
        <v>30</v>
      </c>
      <c r="AP4" s="31">
        <v>30</v>
      </c>
      <c r="AQ4" s="32">
        <v>75</v>
      </c>
      <c r="AR4" s="32">
        <v>40</v>
      </c>
      <c r="AS4" s="32">
        <v>55</v>
      </c>
      <c r="AT4" s="33">
        <v>190</v>
      </c>
      <c r="AU4" s="33">
        <v>250</v>
      </c>
      <c r="AV4" s="34"/>
      <c r="AW4" s="34"/>
      <c r="AX4" s="35">
        <v>120</v>
      </c>
      <c r="AY4" s="35">
        <v>100</v>
      </c>
      <c r="AZ4"/>
      <c r="BA4" s="30">
        <v>30</v>
      </c>
      <c r="BB4" s="30">
        <v>60</v>
      </c>
    </row>
    <row r="5" spans="1:321" x14ac:dyDescent="0.3">
      <c r="A5" s="18">
        <v>2</v>
      </c>
      <c r="B5" s="16">
        <f>IF($C$8=FALSE,"",IF('Graph-outputs'!$AL$1=6,INDEX(Settings!$G$5:$G$34,'Calcs-control2'!A5),A5*5-5))</f>
        <v>5</v>
      </c>
      <c r="C5" s="6">
        <f>INDEX($B$4:$B$24, $C$4)</f>
        <v>70</v>
      </c>
      <c r="F5" s="27" t="s">
        <v>2</v>
      </c>
      <c r="G5" s="29">
        <v>6.4899999999999999E-2</v>
      </c>
      <c r="H5" s="29">
        <v>2.8199999999999999E-2</v>
      </c>
      <c r="I5" s="29">
        <v>4.4400000000000002E-2</v>
      </c>
      <c r="J5" s="29">
        <v>2.93E-2</v>
      </c>
      <c r="K5" s="29">
        <v>6.9699999999999998E-2</v>
      </c>
      <c r="L5" s="30"/>
      <c r="M5" s="28">
        <v>3.0499999999999999E-2</v>
      </c>
      <c r="N5" s="31">
        <v>2.3199999999999998E-2</v>
      </c>
      <c r="O5" s="31">
        <v>2.3199999999999998E-2</v>
      </c>
      <c r="P5" s="32">
        <v>2.9700000000000001E-2</v>
      </c>
      <c r="Q5" s="32">
        <v>4.3799999999999999E-2</v>
      </c>
      <c r="R5" s="32">
        <v>8.2900000000000001E-2</v>
      </c>
      <c r="S5" s="33">
        <v>3.1E-2</v>
      </c>
      <c r="T5" s="33">
        <v>3.5000000000000003E-2</v>
      </c>
      <c r="U5" s="34"/>
      <c r="V5" s="34"/>
      <c r="W5" s="35">
        <v>5.7200000000000001E-2</v>
      </c>
      <c r="X5" s="35">
        <v>4.0399999999999998E-2</v>
      </c>
      <c r="Y5"/>
      <c r="Z5" s="30">
        <v>0.08</v>
      </c>
      <c r="AA5" s="30">
        <v>4.9700000000000001E-2</v>
      </c>
      <c r="AG5" s="27" t="s">
        <v>2</v>
      </c>
      <c r="AH5" s="29">
        <v>6.4899999999999999E-2</v>
      </c>
      <c r="AI5" s="29">
        <v>2.8199999999999999E-2</v>
      </c>
      <c r="AJ5" s="29">
        <v>4.4400000000000002E-2</v>
      </c>
      <c r="AK5" s="29">
        <v>2.93E-2</v>
      </c>
      <c r="AL5" s="29">
        <v>6.9699999999999998E-2</v>
      </c>
      <c r="AM5" s="30"/>
      <c r="AN5" s="28">
        <v>3.0499999999999999E-2</v>
      </c>
      <c r="AO5" s="31">
        <v>2.3199999999999998E-2</v>
      </c>
      <c r="AP5" s="31">
        <v>2.3199999999999998E-2</v>
      </c>
      <c r="AQ5" s="32">
        <v>2.9700000000000001E-2</v>
      </c>
      <c r="AR5" s="32">
        <v>4.3799999999999999E-2</v>
      </c>
      <c r="AS5" s="32">
        <v>8.2900000000000001E-2</v>
      </c>
      <c r="AT5" s="33">
        <v>3.1E-2</v>
      </c>
      <c r="AU5" s="33">
        <v>3.5000000000000003E-2</v>
      </c>
      <c r="AV5" s="34"/>
      <c r="AW5" s="34"/>
      <c r="AX5" s="35">
        <v>5.7200000000000001E-2</v>
      </c>
      <c r="AY5" s="35">
        <v>4.0399999999999998E-2</v>
      </c>
      <c r="AZ5"/>
      <c r="BA5" s="30">
        <v>0.08</v>
      </c>
      <c r="BB5" s="30">
        <v>4.9700000000000001E-2</v>
      </c>
    </row>
    <row r="6" spans="1:321" x14ac:dyDescent="0.3">
      <c r="A6" s="18">
        <v>3</v>
      </c>
      <c r="B6" s="16">
        <f>IF($C$8=FALSE,"",IF('Graph-outputs'!$AL$1=6,INDEX(Settings!$G$5:$G$34,'Calcs-control2'!A6),A6*5-5))</f>
        <v>10</v>
      </c>
      <c r="C6" s="3"/>
      <c r="F6" s="27" t="s">
        <v>3</v>
      </c>
      <c r="G6" s="29">
        <v>4.5</v>
      </c>
      <c r="H6" s="29">
        <v>1.5</v>
      </c>
      <c r="I6" s="29">
        <v>3</v>
      </c>
      <c r="J6" s="29">
        <v>1.5</v>
      </c>
      <c r="K6" s="29">
        <v>4</v>
      </c>
      <c r="L6" s="30"/>
      <c r="M6" s="28">
        <v>2</v>
      </c>
      <c r="N6" s="31">
        <v>1.6</v>
      </c>
      <c r="O6" s="31">
        <v>1.6</v>
      </c>
      <c r="P6" s="32">
        <v>1.3</v>
      </c>
      <c r="Q6" s="32">
        <v>1.7</v>
      </c>
      <c r="R6" s="32">
        <v>3.2</v>
      </c>
      <c r="S6" s="33">
        <v>1.4</v>
      </c>
      <c r="T6" s="33">
        <v>1.7</v>
      </c>
      <c r="U6" s="34"/>
      <c r="V6" s="34"/>
      <c r="W6" s="35">
        <v>1.4</v>
      </c>
      <c r="X6" s="35">
        <v>1.48</v>
      </c>
      <c r="Y6"/>
      <c r="Z6" s="30">
        <v>3</v>
      </c>
      <c r="AA6" s="30">
        <v>1</v>
      </c>
      <c r="AG6" s="27" t="s">
        <v>3</v>
      </c>
      <c r="AH6" s="29">
        <v>4.5</v>
      </c>
      <c r="AI6" s="29">
        <v>1.5</v>
      </c>
      <c r="AJ6" s="29">
        <v>3</v>
      </c>
      <c r="AK6" s="29">
        <v>1.5</v>
      </c>
      <c r="AL6" s="29">
        <v>4</v>
      </c>
      <c r="AM6" s="30"/>
      <c r="AN6" s="28">
        <v>2</v>
      </c>
      <c r="AO6" s="31">
        <v>1.6</v>
      </c>
      <c r="AP6" s="31">
        <v>1.6</v>
      </c>
      <c r="AQ6" s="32">
        <v>1.3</v>
      </c>
      <c r="AR6" s="32">
        <v>1.7</v>
      </c>
      <c r="AS6" s="32">
        <v>3.2</v>
      </c>
      <c r="AT6" s="33">
        <v>1.4</v>
      </c>
      <c r="AU6" s="33">
        <v>1.7</v>
      </c>
      <c r="AV6" s="34"/>
      <c r="AW6" s="34"/>
      <c r="AX6" s="35">
        <v>1.4</v>
      </c>
      <c r="AY6" s="35">
        <v>1.48</v>
      </c>
      <c r="AZ6"/>
      <c r="BA6" s="30">
        <v>3</v>
      </c>
      <c r="BB6" s="30">
        <v>1</v>
      </c>
    </row>
    <row r="7" spans="1:321" x14ac:dyDescent="0.3">
      <c r="A7" s="18">
        <v>4</v>
      </c>
      <c r="B7" s="16">
        <f>IF($C$8=FALSE,"",IF('Graph-outputs'!$AL$1=6,INDEX(Settings!$G$5:$G$34,'Calcs-control2'!A7),A7*5-5))</f>
        <v>15</v>
      </c>
      <c r="C7" s="47" t="s">
        <v>198</v>
      </c>
      <c r="F7" s="27" t="s">
        <v>29</v>
      </c>
      <c r="S7" s="33">
        <f t="shared" ref="S7:X7" si="0">$C$5</f>
        <v>70</v>
      </c>
      <c r="T7" s="33">
        <f t="shared" si="0"/>
        <v>70</v>
      </c>
      <c r="U7" s="34">
        <f t="shared" si="0"/>
        <v>70</v>
      </c>
      <c r="V7" s="34">
        <f t="shared" si="0"/>
        <v>70</v>
      </c>
      <c r="W7" s="35">
        <f t="shared" si="0"/>
        <v>70</v>
      </c>
      <c r="X7" s="35">
        <f t="shared" si="0"/>
        <v>70</v>
      </c>
      <c r="AG7" s="27" t="s">
        <v>29</v>
      </c>
      <c r="AT7" s="33">
        <f t="shared" ref="AT7:AY7" si="1">$C$5</f>
        <v>70</v>
      </c>
      <c r="AU7" s="33">
        <f t="shared" si="1"/>
        <v>70</v>
      </c>
      <c r="AV7" s="34">
        <f t="shared" si="1"/>
        <v>70</v>
      </c>
      <c r="AW7" s="34">
        <f t="shared" si="1"/>
        <v>70</v>
      </c>
      <c r="AX7" s="35">
        <f t="shared" si="1"/>
        <v>70</v>
      </c>
      <c r="AY7" s="35">
        <f t="shared" si="1"/>
        <v>70</v>
      </c>
      <c r="IZ7" s="12"/>
      <c r="KF7" s="12"/>
    </row>
    <row r="8" spans="1:321" x14ac:dyDescent="0.3">
      <c r="A8" s="18">
        <v>5</v>
      </c>
      <c r="B8" s="16">
        <f>IF($C$8=FALSE,"",IF('Graph-outputs'!$AL$1=6,INDEX(Settings!$G$5:$G$34,'Calcs-control2'!A8),A8*5-5))</f>
        <v>20</v>
      </c>
      <c r="C8" s="47" t="b">
        <f>IF(AND('Graph-outputs'!$AK$2=TRUE, OR('Graph-outputs'!$AL$1=6,'Graph-outputs'!$AL$1&gt;12)),TRUE,FALSE)</f>
        <v>1</v>
      </c>
      <c r="F8" s="27" t="s">
        <v>67</v>
      </c>
      <c r="S8" s="33">
        <f>IF(S7&lt;58.8, 0.005*(EXP(0.061*S7)-1), 0.176+0.02*(S7-58.8))</f>
        <v>0.4</v>
      </c>
      <c r="T8" s="33">
        <f>IF(T7&lt;58.8, 0.005*(EXP(0.061*T7)-1), 0.176+0.02*(T7-58.8))</f>
        <v>0.4</v>
      </c>
      <c r="U8" s="34"/>
      <c r="V8" s="34"/>
      <c r="W8" s="35"/>
      <c r="X8" s="35"/>
      <c r="AG8" s="27" t="s">
        <v>67</v>
      </c>
      <c r="AT8" s="33">
        <f>IF(AT7&lt;58.8, 0.005*(EXP(0.061*AT7)-1), 0.176+0.02*(AT7-58.8))</f>
        <v>0.4</v>
      </c>
      <c r="AU8" s="33">
        <f>IF(AU7&lt;58.8, 0.005*(EXP(0.061*AU7)-1), 0.176+0.02*(AU7-58.8))</f>
        <v>0.4</v>
      </c>
      <c r="AV8" s="34"/>
      <c r="AW8" s="34"/>
      <c r="AX8" s="35"/>
      <c r="AY8" s="35"/>
    </row>
    <row r="9" spans="1:321" x14ac:dyDescent="0.3">
      <c r="A9" s="18">
        <v>6</v>
      </c>
      <c r="B9" s="16">
        <f>IF($C$8=FALSE,"",IF('Graph-outputs'!$AL$1=6,INDEX(Settings!$G$5:$G$34,'Calcs-control2'!A9),A9*5-5))</f>
        <v>25</v>
      </c>
      <c r="C9" s="3"/>
      <c r="F9" s="27" t="s">
        <v>25</v>
      </c>
      <c r="G9" s="29">
        <v>0.9</v>
      </c>
      <c r="H9" s="29">
        <v>0.7</v>
      </c>
      <c r="I9" s="29">
        <v>0.75</v>
      </c>
      <c r="J9" s="29">
        <v>0.8</v>
      </c>
      <c r="K9" s="29">
        <v>0.8</v>
      </c>
      <c r="L9" s="30"/>
      <c r="M9" s="28">
        <v>0.85</v>
      </c>
      <c r="N9" s="31">
        <v>0.9</v>
      </c>
      <c r="O9" s="31">
        <v>0.9</v>
      </c>
      <c r="P9" s="32">
        <v>0.75</v>
      </c>
      <c r="Q9" s="32">
        <v>0.75</v>
      </c>
      <c r="R9" s="32">
        <v>0.75</v>
      </c>
      <c r="S9" s="33"/>
      <c r="T9" s="33"/>
      <c r="U9" s="34">
        <v>0.8</v>
      </c>
      <c r="V9" s="34">
        <v>0.8</v>
      </c>
      <c r="W9" s="35">
        <v>0.8</v>
      </c>
      <c r="X9" s="35">
        <v>0.8</v>
      </c>
      <c r="Y9"/>
      <c r="Z9" s="30">
        <v>0.8</v>
      </c>
      <c r="AA9" s="30"/>
      <c r="AG9" s="27" t="s">
        <v>25</v>
      </c>
      <c r="AH9" s="29">
        <v>0.9</v>
      </c>
      <c r="AI9" s="29">
        <v>0.7</v>
      </c>
      <c r="AJ9" s="29">
        <v>0.75</v>
      </c>
      <c r="AK9" s="29">
        <v>0.8</v>
      </c>
      <c r="AL9" s="29">
        <v>0.8</v>
      </c>
      <c r="AM9" s="30"/>
      <c r="AN9" s="28">
        <v>0.85</v>
      </c>
      <c r="AO9" s="31">
        <v>0.9</v>
      </c>
      <c r="AP9" s="31">
        <v>0.9</v>
      </c>
      <c r="AQ9" s="32">
        <v>0.75</v>
      </c>
      <c r="AR9" s="32">
        <v>0.75</v>
      </c>
      <c r="AS9" s="32">
        <v>0.75</v>
      </c>
      <c r="AT9" s="33"/>
      <c r="AU9" s="33"/>
      <c r="AV9" s="34">
        <v>0.8</v>
      </c>
      <c r="AW9" s="34">
        <v>0.8</v>
      </c>
      <c r="AX9" s="35">
        <v>0.8</v>
      </c>
      <c r="AY9" s="35">
        <v>0.8</v>
      </c>
      <c r="AZ9"/>
      <c r="BA9" s="30">
        <v>0.8</v>
      </c>
      <c r="BB9" s="30"/>
      <c r="CQ9" s="44"/>
    </row>
    <row r="10" spans="1:321" x14ac:dyDescent="0.3">
      <c r="A10" s="18">
        <v>7</v>
      </c>
      <c r="B10" s="16">
        <f>IF($C$8=FALSE,"",IF('Graph-outputs'!$AL$1=6,INDEX(Settings!$G$5:$G$34,'Calcs-control2'!A10),A10*5-5))</f>
        <v>30</v>
      </c>
      <c r="C10" s="3"/>
      <c r="F10" s="27" t="s">
        <v>26</v>
      </c>
      <c r="G10" s="29">
        <v>72</v>
      </c>
      <c r="H10" s="29">
        <v>64</v>
      </c>
      <c r="I10" s="29">
        <v>62</v>
      </c>
      <c r="J10" s="29">
        <v>66</v>
      </c>
      <c r="K10" s="29">
        <v>56</v>
      </c>
      <c r="L10" s="30">
        <v>62</v>
      </c>
      <c r="M10" s="28">
        <v>106</v>
      </c>
      <c r="N10" s="31">
        <v>32</v>
      </c>
      <c r="O10" s="31">
        <v>32</v>
      </c>
      <c r="P10" s="32">
        <v>38</v>
      </c>
      <c r="Q10" s="32">
        <v>63</v>
      </c>
      <c r="R10" s="32">
        <v>31</v>
      </c>
      <c r="S10" s="33"/>
      <c r="T10" s="33"/>
      <c r="U10" s="34">
        <v>50</v>
      </c>
      <c r="V10" s="34">
        <v>50</v>
      </c>
      <c r="W10" s="35">
        <v>50</v>
      </c>
      <c r="X10" s="35">
        <v>50</v>
      </c>
      <c r="Y10"/>
      <c r="Z10" s="30">
        <v>62</v>
      </c>
      <c r="AA10" s="30"/>
      <c r="AG10" s="27" t="s">
        <v>26</v>
      </c>
      <c r="AH10" s="29">
        <v>72</v>
      </c>
      <c r="AI10" s="29">
        <v>64</v>
      </c>
      <c r="AJ10" s="29">
        <v>62</v>
      </c>
      <c r="AK10" s="29">
        <v>66</v>
      </c>
      <c r="AL10" s="29">
        <v>56</v>
      </c>
      <c r="AM10" s="30">
        <v>62</v>
      </c>
      <c r="AN10" s="28">
        <v>106</v>
      </c>
      <c r="AO10" s="31">
        <v>32</v>
      </c>
      <c r="AP10" s="31">
        <v>32</v>
      </c>
      <c r="AQ10" s="32">
        <v>38</v>
      </c>
      <c r="AR10" s="32">
        <v>63</v>
      </c>
      <c r="AS10" s="32">
        <v>31</v>
      </c>
      <c r="AT10" s="33"/>
      <c r="AU10" s="33"/>
      <c r="AV10" s="34">
        <v>50</v>
      </c>
      <c r="AW10" s="34">
        <v>50</v>
      </c>
      <c r="AX10" s="35">
        <v>50</v>
      </c>
      <c r="AY10" s="35">
        <v>50</v>
      </c>
      <c r="AZ10"/>
      <c r="BA10" s="30">
        <v>62</v>
      </c>
      <c r="BB10" s="30"/>
    </row>
    <row r="11" spans="1:321" x14ac:dyDescent="0.3">
      <c r="A11" s="18">
        <v>8</v>
      </c>
      <c r="B11" s="16">
        <f>IF($C$8=FALSE,"",IF('Graph-outputs'!$AL$1=6,INDEX(Settings!$G$5:$G$34,'Calcs-control2'!A11),A11*5-5))</f>
        <v>35</v>
      </c>
      <c r="C11" s="3"/>
      <c r="F11" s="27" t="s">
        <v>70</v>
      </c>
      <c r="G11" s="29">
        <f>IF(Settings!$I$6=Settings!$C$46, G10, Settings!$I$6)</f>
        <v>70</v>
      </c>
      <c r="H11" s="29">
        <f>IF(Settings!$I$6=Settings!$C$46, H10, Settings!$I$6)</f>
        <v>70</v>
      </c>
      <c r="I11" s="29">
        <f>IF(Settings!$I$6=Settings!$C$46, I10, Settings!$I$6)</f>
        <v>70</v>
      </c>
      <c r="J11" s="29">
        <f>IF(Settings!$I$6=Settings!$C$46, J10, Settings!$I$6)</f>
        <v>70</v>
      </c>
      <c r="K11" s="29">
        <f>IF(Settings!$I$6=Settings!$C$46, K10, Settings!$I$6)</f>
        <v>70</v>
      </c>
      <c r="L11" s="30">
        <f>IF(Settings!$I$6=Settings!$C$46, L10, Settings!$I$6)</f>
        <v>70</v>
      </c>
      <c r="M11" s="28">
        <f>IF(Settings!$I$6=Settings!$C$46, M10, Settings!$I$6)</f>
        <v>70</v>
      </c>
      <c r="N11" s="31">
        <f>IF(Settings!$I$6=Settings!$C$46, N10, Settings!$I$6)</f>
        <v>70</v>
      </c>
      <c r="O11" s="31">
        <f>IF(Settings!$I$6=Settings!$C$46, O10, Settings!$I$6)</f>
        <v>70</v>
      </c>
      <c r="P11" s="32">
        <f>IF(Settings!$I$6=Settings!$C$46, P10, Settings!$I$6)</f>
        <v>70</v>
      </c>
      <c r="Q11" s="32">
        <f>IF(Settings!$I$6=Settings!$C$46, Q10, Settings!$I$6)</f>
        <v>70</v>
      </c>
      <c r="R11" s="32">
        <f>IF(Settings!$I$6=Settings!$C$46, R10, Settings!$I$6)</f>
        <v>70</v>
      </c>
      <c r="S11" s="33"/>
      <c r="T11" s="33"/>
      <c r="U11" s="34">
        <f>IF(Settings!$I$6=Settings!$C$46, U10, Settings!$I$6)</f>
        <v>70</v>
      </c>
      <c r="V11" s="34">
        <f>IF(Settings!$I$6=Settings!$C$46, V10, Settings!$I$6)</f>
        <v>70</v>
      </c>
      <c r="W11" s="35">
        <f>IF(Settings!$I$6=Settings!$C$46, W10, Settings!$I$6)</f>
        <v>70</v>
      </c>
      <c r="X11" s="35">
        <f>IF(Settings!$I$6=Settings!$C$46, X10, Settings!$I$6)</f>
        <v>70</v>
      </c>
      <c r="Y11"/>
      <c r="Z11" s="30">
        <f>IF(Settings!$I$6=Settings!$C$46, Z10, Settings!$I$6)</f>
        <v>70</v>
      </c>
      <c r="AA11" s="30"/>
      <c r="AG11" s="27" t="s">
        <v>70</v>
      </c>
      <c r="AH11" s="29">
        <f>IF(Settings!$I$6=Settings!$C$46, AH10, Settings!$I$6)</f>
        <v>70</v>
      </c>
      <c r="AI11" s="29">
        <f>IF(Settings!$I$6=Settings!$C$46, AI10, Settings!$I$6)</f>
        <v>70</v>
      </c>
      <c r="AJ11" s="29">
        <f>IF(Settings!$I$6=Settings!$C$46, AJ10, Settings!$I$6)</f>
        <v>70</v>
      </c>
      <c r="AK11" s="29">
        <f>IF(Settings!$I$6=Settings!$C$46, AK10, Settings!$I$6)</f>
        <v>70</v>
      </c>
      <c r="AL11" s="29">
        <f>IF(Settings!$I$6=Settings!$C$46, AL10, Settings!$I$6)</f>
        <v>70</v>
      </c>
      <c r="AM11" s="30">
        <f>IF(Settings!$I$6=Settings!$C$46, AM10, Settings!$I$6)</f>
        <v>70</v>
      </c>
      <c r="AN11" s="28">
        <f>IF(Settings!$I$6=Settings!$C$46, AN10, Settings!$I$6)</f>
        <v>70</v>
      </c>
      <c r="AO11" s="31">
        <f>IF(Settings!$I$6=Settings!$C$46, AO10, Settings!$I$6)</f>
        <v>70</v>
      </c>
      <c r="AP11" s="31">
        <f>IF(Settings!$I$6=Settings!$C$46, AP10, Settings!$I$6)</f>
        <v>70</v>
      </c>
      <c r="AQ11" s="32">
        <f>IF(Settings!$I$6=Settings!$C$46, AQ10, Settings!$I$6)</f>
        <v>70</v>
      </c>
      <c r="AR11" s="32">
        <f>IF(Settings!$I$6=Settings!$C$46, AR10, Settings!$I$6)</f>
        <v>70</v>
      </c>
      <c r="AS11" s="32">
        <f>IF(Settings!$I$6=Settings!$C$46, AS10, Settings!$I$6)</f>
        <v>70</v>
      </c>
      <c r="AT11" s="33"/>
      <c r="AU11" s="33"/>
      <c r="AV11" s="34">
        <f>IF(Settings!$I$6=Settings!$C$46, AV10, Settings!$I$6)</f>
        <v>70</v>
      </c>
      <c r="AW11" s="34">
        <f>IF(Settings!$I$6=Settings!$C$46, AW10, Settings!$I$6)</f>
        <v>70</v>
      </c>
      <c r="AX11" s="35">
        <f>IF(Settings!$I$6=Settings!$C$46, AX10, Settings!$I$6)</f>
        <v>70</v>
      </c>
      <c r="AY11" s="35">
        <f>IF(Settings!$I$6=Settings!$C$46, AY10, Settings!$I$6)</f>
        <v>70</v>
      </c>
      <c r="AZ11"/>
      <c r="BA11" s="30">
        <f>IF(Settings!$I$6=Settings!$C$46, BA10, Settings!$I$6)</f>
        <v>70</v>
      </c>
      <c r="BB11" s="30"/>
    </row>
    <row r="12" spans="1:321" x14ac:dyDescent="0.3">
      <c r="A12" s="18">
        <v>9</v>
      </c>
      <c r="B12" s="16">
        <f>IF($C$8=FALSE,"",IF('Graph-outputs'!$AL$1=6,INDEX(Settings!$G$5:$G$34,'Calcs-control2'!A12),A12*5-5))</f>
        <v>40</v>
      </c>
      <c r="C12" s="3"/>
      <c r="F12" s="27" t="s">
        <v>23</v>
      </c>
      <c r="G12" s="29">
        <f>EXP(50*LN(G$9)*(1/G$11-1/G$10))</f>
        <v>0.99791169712313554</v>
      </c>
      <c r="H12" s="29">
        <f>EXP(50*LN(H$9)*(1/H$11-1/H$10))</f>
        <v>1.0241720016293503</v>
      </c>
      <c r="I12" s="29">
        <f>EXP(50*LN(I$9)*(1/I$11-1/I$10))</f>
        <v>1.0268691128544678</v>
      </c>
      <c r="J12" s="29">
        <f>EXP(50*LN(J$9)*(1/J$11-1/J$10))</f>
        <v>1.0097067013689773</v>
      </c>
      <c r="K12" s="29">
        <f>EXP(50*LN(K$9)*(1/K$11-1/K$10))</f>
        <v>1.0406516076104291</v>
      </c>
      <c r="L12" s="30"/>
      <c r="M12" s="28">
        <f t="shared" ref="M12:R12" si="2">EXP(50*LN(M$9)*(1/M$11-1/M$10))</f>
        <v>0.96134197768994334</v>
      </c>
      <c r="N12" s="31">
        <f t="shared" si="2"/>
        <v>1.0934833060965097</v>
      </c>
      <c r="O12" s="31">
        <f t="shared" si="2"/>
        <v>1.0934833060965097</v>
      </c>
      <c r="P12" s="32">
        <f t="shared" si="2"/>
        <v>1.1889158579023604</v>
      </c>
      <c r="Q12" s="32">
        <f t="shared" si="2"/>
        <v>1.0230945536534599</v>
      </c>
      <c r="R12" s="32">
        <f t="shared" si="2"/>
        <v>1.2950070615302525</v>
      </c>
      <c r="S12" s="33"/>
      <c r="T12" s="33"/>
      <c r="U12" s="34">
        <f>EXP(50*LN(U$9)*(1/U$11-1/U$10))</f>
        <v>1.0658315582669209</v>
      </c>
      <c r="V12" s="34">
        <f>EXP(50*LN(V$9)*(1/V$11-1/V$10))</f>
        <v>1.0658315582669209</v>
      </c>
      <c r="W12" s="35">
        <f>EXP(50*LN(W$9)*(1/W$11-1/W$10))</f>
        <v>1.0658315582669209</v>
      </c>
      <c r="X12" s="35">
        <f>EXP(50*LN(X$9)*(1/X$11-1/X$10))</f>
        <v>1.0658315582669209</v>
      </c>
      <c r="Y12"/>
      <c r="Z12" s="30">
        <f>EXP(50*LN(Z$9)*(1/Z$11-1/Z$10))</f>
        <v>1.0207791680519942</v>
      </c>
      <c r="AA12" s="30"/>
      <c r="AG12" s="27" t="s">
        <v>23</v>
      </c>
      <c r="AH12" s="29">
        <f>EXP(50*LN(AH$9)*(1/AH$11-1/AH$10))</f>
        <v>0.99791169712313554</v>
      </c>
      <c r="AI12" s="29">
        <f>EXP(50*LN(AI$9)*(1/AI$11-1/AI$10))</f>
        <v>1.0241720016293503</v>
      </c>
      <c r="AJ12" s="29">
        <f>EXP(50*LN(AJ$9)*(1/AJ$11-1/AJ$10))</f>
        <v>1.0268691128544678</v>
      </c>
      <c r="AK12" s="29">
        <f>EXP(50*LN(AK$9)*(1/AK$11-1/AK$10))</f>
        <v>1.0097067013689773</v>
      </c>
      <c r="AL12" s="29">
        <f>EXP(50*LN(AL$9)*(1/AL$11-1/AL$10))</f>
        <v>1.0406516076104291</v>
      </c>
      <c r="AM12" s="30"/>
      <c r="AN12" s="28">
        <f t="shared" ref="AN12:AS12" si="3">EXP(50*LN(AN$9)*(1/AN$11-1/AN$10))</f>
        <v>0.96134197768994334</v>
      </c>
      <c r="AO12" s="31">
        <f t="shared" si="3"/>
        <v>1.0934833060965097</v>
      </c>
      <c r="AP12" s="31">
        <f t="shared" si="3"/>
        <v>1.0934833060965097</v>
      </c>
      <c r="AQ12" s="32">
        <f t="shared" si="3"/>
        <v>1.1889158579023604</v>
      </c>
      <c r="AR12" s="32">
        <f t="shared" si="3"/>
        <v>1.0230945536534599</v>
      </c>
      <c r="AS12" s="32">
        <f t="shared" si="3"/>
        <v>1.2950070615302525</v>
      </c>
      <c r="AT12" s="33"/>
      <c r="AU12" s="33"/>
      <c r="AV12" s="34">
        <f>EXP(50*LN(AV$9)*(1/AV$11-1/AV$10))</f>
        <v>1.0658315582669209</v>
      </c>
      <c r="AW12" s="34">
        <f>EXP(50*LN(AW$9)*(1/AW$11-1/AW$10))</f>
        <v>1.0658315582669209</v>
      </c>
      <c r="AX12" s="35">
        <f>EXP(50*LN(AX$9)*(1/AX$11-1/AX$10))</f>
        <v>1.0658315582669209</v>
      </c>
      <c r="AY12" s="35">
        <f>EXP(50*LN(AY$9)*(1/AY$11-1/AY$10))</f>
        <v>1.0658315582669209</v>
      </c>
      <c r="AZ12"/>
      <c r="BA12" s="30">
        <f>EXP(50*LN(BA$9)*(1/BA$11-1/BA$10))</f>
        <v>1.0207791680519942</v>
      </c>
      <c r="BB12" s="30"/>
    </row>
    <row r="13" spans="1:321" x14ac:dyDescent="0.3">
      <c r="A13" s="18">
        <v>10</v>
      </c>
      <c r="B13" s="16">
        <f>IF($C$8=FALSE,"",IF('Graph-outputs'!$AL$1=6,INDEX(Settings!$G$5:$G$34,'Calcs-control2'!A13),A13*5-5))</f>
        <v>45</v>
      </c>
      <c r="C13" s="85"/>
      <c r="AC13" t="s">
        <v>56</v>
      </c>
      <c r="AD13" t="s">
        <v>55</v>
      </c>
      <c r="AE13" t="s">
        <v>54</v>
      </c>
    </row>
    <row r="14" spans="1:321" x14ac:dyDescent="0.3">
      <c r="A14" s="18">
        <v>11</v>
      </c>
      <c r="B14" s="16">
        <f>IF($C$8=FALSE,"",IF('Graph-outputs'!$AL$1=6,INDEX(Settings!$G$5:$G$34,'Calcs-control2'!A14),A14*5-5))</f>
        <v>50</v>
      </c>
      <c r="C14" s="3"/>
      <c r="E14" s="12" t="s">
        <v>82</v>
      </c>
      <c r="F14" s="3">
        <v>0</v>
      </c>
      <c r="G14" s="29">
        <f>G$4*(1-EXP(-G$5*$F14))^G$6</f>
        <v>0</v>
      </c>
      <c r="H14" s="29">
        <f>H$4*(1-EXP(-H$5*$F14))^H$6</f>
        <v>0</v>
      </c>
      <c r="I14" s="29">
        <f>I$4*(1-EXP(-I$5*$F14))^I$6</f>
        <v>0</v>
      </c>
      <c r="J14" s="29">
        <f>J$4*(1-EXP(-J$5*$F14))^J$6</f>
        <v>0</v>
      </c>
      <c r="K14" s="29">
        <f>K$4*(1-EXP(-K$5*$F14))^K$6</f>
        <v>0</v>
      </c>
      <c r="L14" s="30"/>
      <c r="M14" s="29">
        <f t="shared" ref="M14:N29" si="4">M$4*(1-EXP(-M$5*$F14))^M$6</f>
        <v>0</v>
      </c>
      <c r="N14" s="31">
        <f t="shared" si="4"/>
        <v>0</v>
      </c>
      <c r="O14" s="31">
        <f>IF(Settings!$I$6&gt;69, 0.2*(N14), 0)</f>
        <v>0</v>
      </c>
      <c r="P14" s="32">
        <f t="shared" ref="P14:R30" si="5">P$4*(1-EXP(-P$5*$F14))^P$6</f>
        <v>0</v>
      </c>
      <c r="Q14" s="32">
        <f t="shared" si="5"/>
        <v>0</v>
      </c>
      <c r="R14" s="32">
        <f t="shared" si="5"/>
        <v>0</v>
      </c>
      <c r="S14" s="33">
        <f>S$8*(S$4*(1-EXP(-S$5*F14))^S$6)</f>
        <v>0</v>
      </c>
      <c r="T14" s="33">
        <f>T$8*(T$4*(1-EXP(-T$5*F14))^T$6)</f>
        <v>0</v>
      </c>
      <c r="U14" s="34">
        <f>(U$7/100*$H14)+((100-U$7)/100*$N14)</f>
        <v>0</v>
      </c>
      <c r="V14" s="34">
        <f>(V$7/100*$H14)+((100-V$7)/100*$O14)</f>
        <v>0</v>
      </c>
      <c r="W14" s="35">
        <f>$W$7/100*(($W$4*(1-EXP(-$W$5*F14))^$W$6)) + ((100-$W$7)/100*N14)</f>
        <v>0</v>
      </c>
      <c r="X14" s="35">
        <f>$X$7/100*(($X$4*(1-EXP(-$X$5*F14))^$X$6)) + ((100-$X$7)/100*O14)</f>
        <v>0</v>
      </c>
      <c r="Y14"/>
      <c r="Z14" s="30">
        <f>Z$4*(1-EXP(-Z$5*$F14))^Z$6</f>
        <v>0</v>
      </c>
      <c r="AA14" s="30">
        <f>AA$4*(1-EXP(-AA$5*$F14))^AA$6</f>
        <v>0</v>
      </c>
      <c r="AC14" s="3">
        <v>0</v>
      </c>
      <c r="AD14" s="48">
        <f>147.2*(101-AC158)/(59.5+AC158)</f>
        <v>11.361073825503356</v>
      </c>
      <c r="AE14" s="51">
        <f>0.208*EXP(0.05039*AC14)*91.9*(EXP(-0.1386*$AD$14)*(1+($AD$14^5.31/(4.93*10^7))))</f>
        <v>3.9906775875039635</v>
      </c>
      <c r="AF14" s="12" t="s">
        <v>82</v>
      </c>
      <c r="AG14" s="3">
        <f>AE14</f>
        <v>3.9906775875039635</v>
      </c>
      <c r="AH14" s="29">
        <f>AH$4*(1-EXP(-AH$5*$AG14))^AH$6</f>
        <v>0.1165285902729146</v>
      </c>
      <c r="AI14" s="29">
        <f t="shared" ref="AI14:AL29" si="6">AI$4*(1-EXP(-AI$5*$AG14))^AI$6</f>
        <v>3.8196568706645246</v>
      </c>
      <c r="AJ14" s="29">
        <f t="shared" si="6"/>
        <v>0.47093286181655258</v>
      </c>
      <c r="AK14" s="29">
        <f t="shared" si="6"/>
        <v>4.0322701659534061</v>
      </c>
      <c r="AL14" s="29">
        <f t="shared" si="6"/>
        <v>0.10428867759198858</v>
      </c>
      <c r="AM14" s="30"/>
      <c r="AN14" s="29">
        <f>AN$4*(1-EXP(-AN$5*$AG14))^AN$6</f>
        <v>0.59099135743278286</v>
      </c>
      <c r="AO14" s="31">
        <f>AO$4*(1-EXP(-AO$5*$AG14))^AO$6</f>
        <v>0.61895337927511829</v>
      </c>
      <c r="AP14" s="31">
        <f>IF(Settings!$I$6&gt;69, 0.2*(AO14), 0)</f>
        <v>0.12379067585502367</v>
      </c>
      <c r="AQ14" s="32">
        <f>AQ$4*(1-EXP(-AQ$5*$AG14))^AQ$6</f>
        <v>4.3438782652144043</v>
      </c>
      <c r="AR14" s="32">
        <f t="shared" ref="AR14:AS29" si="7">AR$4*(1-EXP(-AR$5*$AG14))^AR$6</f>
        <v>1.7813960698744791</v>
      </c>
      <c r="AS14" s="32">
        <f t="shared" si="7"/>
        <v>0.9539728504215983</v>
      </c>
      <c r="AT14" s="33">
        <f>AT$8*(AT$4*(1-EXP(-AT$5*AG14))^AT$6)</f>
        <v>3.7407960224354384</v>
      </c>
      <c r="AU14" s="33">
        <f>AU$8*(AU$4*(1-EXP(-AU$5*AG14))^AU$6)</f>
        <v>3.1313701847076194</v>
      </c>
      <c r="AV14" s="34">
        <f>(AV$7/100*$AI14)+((100-AV$7)/100*$AO14)</f>
        <v>2.8594458232477025</v>
      </c>
      <c r="AW14" s="34">
        <f>(AW$7/100*$AI14)+((100-AW$7)/100*$AP14)</f>
        <v>2.710897012221674</v>
      </c>
      <c r="AX14" s="35">
        <f>$W$7/100*(($W$4*(1-EXP(-$W$5*AG14))^$W$6)) + ((100-$W$7)/100*AO14)</f>
        <v>9.2643929057582675</v>
      </c>
      <c r="AY14" s="35">
        <f>$X$7/100*(($X$4*(1-EXP(-$X$5*AG14))^$X$6)) + ((100-$X$7)/100*AP14)</f>
        <v>4.2151891769303944</v>
      </c>
      <c r="AZ14"/>
      <c r="BA14" s="30">
        <f>BA$4*(1-EXP(-BA$5*$AG14))^BA$6</f>
        <v>0.61246888021868029</v>
      </c>
      <c r="BB14" s="30">
        <f>BB$4*(1-EXP(-BB$5*$AG14))^BB$6</f>
        <v>10.794377957666807</v>
      </c>
    </row>
    <row r="15" spans="1:321" x14ac:dyDescent="0.3">
      <c r="A15" s="18">
        <v>12</v>
      </c>
      <c r="B15" s="16">
        <f>IF($C$8=FALSE,"",IF('Graph-outputs'!$AL$1=6,INDEX(Settings!$G$5:$G$34,'Calcs-control2'!A15),A15*5-5))</f>
        <v>55</v>
      </c>
      <c r="C15" s="3"/>
      <c r="F15" s="3">
        <v>1</v>
      </c>
      <c r="G15" s="29">
        <f t="shared" ref="G15:M65" si="8">G$4*(1-EXP(-G$5*$F15))^G$6</f>
        <v>3.5177807348999953E-4</v>
      </c>
      <c r="H15" s="29">
        <f t="shared" si="8"/>
        <v>0.51003808295335251</v>
      </c>
      <c r="I15" s="29">
        <f t="shared" si="8"/>
        <v>9.0099960398749498E-3</v>
      </c>
      <c r="J15" s="29">
        <f t="shared" si="8"/>
        <v>0.53972656790043683</v>
      </c>
      <c r="K15" s="29">
        <f t="shared" si="8"/>
        <v>6.1640101102491984E-4</v>
      </c>
      <c r="L15" s="30"/>
      <c r="M15" s="29">
        <f t="shared" si="4"/>
        <v>4.0606903871490387E-2</v>
      </c>
      <c r="N15" s="31">
        <f t="shared" si="4"/>
        <v>7.1426128133741412E-2</v>
      </c>
      <c r="O15" s="31">
        <f>IF(Settings!$I$6&gt;69, 0.2*(N15), 0)</f>
        <v>1.4285225626748284E-2</v>
      </c>
      <c r="P15" s="32">
        <f t="shared" si="5"/>
        <v>0.76081898804409598</v>
      </c>
      <c r="Q15" s="32">
        <f t="shared" si="5"/>
        <v>0.18899756581748212</v>
      </c>
      <c r="R15" s="32">
        <f t="shared" si="5"/>
        <v>1.6692842574263751E-2</v>
      </c>
      <c r="S15" s="33">
        <f t="shared" ref="S15:S78" si="9">S$8*(S$4*(1-EXP(-S$5*F15))^S$6)</f>
        <v>0.57453980019255002</v>
      </c>
      <c r="T15" s="33">
        <f t="shared" ref="T15:T78" si="10">T$8*(T$4*(1-EXP(-T$5*F15))^T$6)</f>
        <v>0.32511207374583129</v>
      </c>
      <c r="U15" s="34">
        <f t="shared" ref="U15:U78" si="11">(U$7/100*$H15)+((100-U$7)/100*$N15)</f>
        <v>0.37845449650746915</v>
      </c>
      <c r="V15" s="34">
        <f t="shared" ref="V15:V78" si="12">(V$7/100*$H15)+((100-V$7)/100*$O15)</f>
        <v>0.3613122257553712</v>
      </c>
      <c r="W15" s="35">
        <f t="shared" ref="W15:W78" si="13">$W$7/100*(($W$4*(1-EXP(-$W$5*F15))^$W$6)) + ((100-$W$7)/100*N15)</f>
        <v>1.4914621153406362</v>
      </c>
      <c r="X15" s="35">
        <f t="shared" ref="X15:X78" si="14">$X$7/100*(($X$4*(1-EXP(-$X$5*F15))^$X$6)) + ((100-$X$7)/100*O15)</f>
        <v>0.59259051914555849</v>
      </c>
      <c r="Z15" s="30">
        <f t="shared" ref="Z15:AA30" si="15">Z$4*(1-EXP(-Z$5*$F15))^Z$6</f>
        <v>1.3634000165197738E-2</v>
      </c>
      <c r="AA15" s="30">
        <f t="shared" si="15"/>
        <v>2.9091098317398489</v>
      </c>
      <c r="AC15" s="3">
        <v>1</v>
      </c>
      <c r="AE15" s="51">
        <f t="shared" ref="AE15:AE54" si="16">0.208*EXP(0.05039*AC15)*91.9*(EXP(-0.1386*$AD$14)*(1+($AD$14^5.31/(4.93*10^7))))</f>
        <v>4.1969204825524002</v>
      </c>
      <c r="AG15" s="3">
        <f t="shared" ref="AG15:AG78" si="17">AE15</f>
        <v>4.1969204825524002</v>
      </c>
      <c r="AH15" s="29">
        <f t="shared" ref="AH15:AL46" si="18">AH$4*(1-EXP(-AH$5*$AG15))^AH$6</f>
        <v>0.14203976714205283</v>
      </c>
      <c r="AI15" s="29">
        <f t="shared" si="6"/>
        <v>4.101970498313948</v>
      </c>
      <c r="AJ15" s="29">
        <f t="shared" si="6"/>
        <v>0.54053838233916196</v>
      </c>
      <c r="AK15" s="29">
        <f t="shared" si="6"/>
        <v>4.3295903464411616</v>
      </c>
      <c r="AL15" s="29">
        <f t="shared" si="6"/>
        <v>0.12413106006138884</v>
      </c>
      <c r="AM15" s="30"/>
      <c r="AN15" s="29">
        <f t="shared" ref="AN15:AO46" si="19">AN$4*(1-EXP(-AN$5*$AG15))^AN$6</f>
        <v>0.64964226877243025</v>
      </c>
      <c r="AO15" s="31">
        <f t="shared" si="19"/>
        <v>0.66839991469517934</v>
      </c>
      <c r="AP15" s="31">
        <f>IF(Settings!$I$6&gt;69, 0.2*(AO15), 0)</f>
        <v>0.13367998293903588</v>
      </c>
      <c r="AQ15" s="32">
        <f t="shared" ref="AQ15:AS46" si="20">AQ$4*(1-EXP(-AQ$5*$AG15))^AQ$6</f>
        <v>4.6199029682138706</v>
      </c>
      <c r="AR15" s="32">
        <f t="shared" si="7"/>
        <v>1.9263196927012805</v>
      </c>
      <c r="AS15" s="32">
        <f t="shared" si="7"/>
        <v>1.0923335103198029</v>
      </c>
      <c r="AT15" s="33">
        <f t="shared" ref="AT15:AT78" si="21">AT$8*(AT$4*(1-EXP(-AT$5*AG15))^AT$6)</f>
        <v>3.9966783145539582</v>
      </c>
      <c r="AU15" s="33">
        <f t="shared" ref="AU15:AU78" si="22">AU$8*(AU$4*(1-EXP(-AU$5*AG15))^AU$6)</f>
        <v>3.3910663022102501</v>
      </c>
      <c r="AV15" s="34">
        <f t="shared" ref="AV15:AV78" si="23">(AV$7/100*$AI15)+((100-AV$7)/100*$AO15)</f>
        <v>3.0718993232283172</v>
      </c>
      <c r="AW15" s="34">
        <f t="shared" ref="AW15:AW78" si="24">(AW$7/100*$AI15)+((100-AW$7)/100*$AP15)</f>
        <v>2.911483343701474</v>
      </c>
      <c r="AX15" s="35">
        <f t="shared" ref="AX15:AX78" si="25">$W$7/100*(($W$4*(1-EXP(-$W$5*AG15))^$W$6)) + ((100-$W$7)/100*AO15)</f>
        <v>9.8658165528308732</v>
      </c>
      <c r="AY15" s="35">
        <f t="shared" ref="AY15:AY78" si="26">$X$7/100*(($X$4*(1-EXP(-$X$5*AG15))^$X$6)) + ((100-$X$7)/100*AP15)</f>
        <v>4.5147459957856553</v>
      </c>
      <c r="BA15" s="30">
        <f t="shared" ref="BA15:BB30" si="27">BA$4*(1-EXP(-BA$5*$AG15))^BA$6</f>
        <v>0.69594280674845621</v>
      </c>
      <c r="BB15" s="30">
        <f t="shared" si="27"/>
        <v>11.296172801484197</v>
      </c>
    </row>
    <row r="16" spans="1:321" x14ac:dyDescent="0.3">
      <c r="A16" s="18">
        <v>13</v>
      </c>
      <c r="B16" s="16">
        <f>IF($C$8=FALSE,"",IF('Graph-outputs'!$AL$1=6,INDEX(Settings!$G$5:$G$34,'Calcs-control2'!A16),A16*5-5))</f>
        <v>60</v>
      </c>
      <c r="C16" s="3"/>
      <c r="F16" s="3">
        <v>2</v>
      </c>
      <c r="G16" s="29">
        <f t="shared" si="8"/>
        <v>6.8946888077848221E-3</v>
      </c>
      <c r="H16" s="29">
        <f t="shared" si="8"/>
        <v>1.4126254437158439</v>
      </c>
      <c r="I16" s="29">
        <f t="shared" si="8"/>
        <v>6.7485676344697779E-2</v>
      </c>
      <c r="J16" s="29">
        <f t="shared" si="8"/>
        <v>1.4936370347295422</v>
      </c>
      <c r="K16" s="29">
        <f t="shared" si="8"/>
        <v>8.5999788192824504E-3</v>
      </c>
      <c r="L16" s="30"/>
      <c r="M16" s="29">
        <f t="shared" si="4"/>
        <v>0.15758500277734394</v>
      </c>
      <c r="N16" s="31">
        <f t="shared" si="4"/>
        <v>0.21256479874165896</v>
      </c>
      <c r="O16" s="31">
        <f>IF(Settings!$I$6&gt;69, 0.2*(N16), 0)</f>
        <v>4.2512959748331795E-2</v>
      </c>
      <c r="P16" s="32">
        <f t="shared" si="5"/>
        <v>1.8378012036397395</v>
      </c>
      <c r="Q16" s="32">
        <f t="shared" si="5"/>
        <v>0.59185518118015357</v>
      </c>
      <c r="R16" s="32">
        <f t="shared" si="5"/>
        <v>0.134714698020406</v>
      </c>
      <c r="S16" s="33">
        <f t="shared" si="9"/>
        <v>1.4839216026181621</v>
      </c>
      <c r="T16" s="33">
        <f t="shared" si="10"/>
        <v>1.025597318244079</v>
      </c>
      <c r="U16" s="34">
        <f t="shared" si="11"/>
        <v>1.0526072502235884</v>
      </c>
      <c r="V16" s="34">
        <f t="shared" si="12"/>
        <v>1.0015916985255902</v>
      </c>
      <c r="W16" s="35">
        <f t="shared" si="13"/>
        <v>3.7930832992137753</v>
      </c>
      <c r="X16" s="35">
        <f t="shared" si="14"/>
        <v>1.6059687738604549</v>
      </c>
      <c r="Z16" s="30">
        <f t="shared" si="15"/>
        <v>9.6970575488937172E-2</v>
      </c>
      <c r="AA16" s="30">
        <f t="shared" si="15"/>
        <v>5.6771709965942723</v>
      </c>
      <c r="AC16" s="3">
        <v>2</v>
      </c>
      <c r="AE16" s="51">
        <f t="shared" si="16"/>
        <v>4.4138222521466401</v>
      </c>
      <c r="AG16" s="3">
        <f t="shared" si="17"/>
        <v>4.4138222521466401</v>
      </c>
      <c r="AH16" s="29">
        <f t="shared" si="18"/>
        <v>0.17289112805353038</v>
      </c>
      <c r="AI16" s="29">
        <f t="shared" si="6"/>
        <v>4.4041963440773584</v>
      </c>
      <c r="AJ16" s="29">
        <f t="shared" si="6"/>
        <v>0.62001888927537263</v>
      </c>
      <c r="AK16" s="29">
        <f t="shared" si="6"/>
        <v>4.6477893510422961</v>
      </c>
      <c r="AL16" s="29">
        <f t="shared" si="6"/>
        <v>0.14755069344671881</v>
      </c>
      <c r="AM16" s="30"/>
      <c r="AN16" s="29">
        <f t="shared" si="19"/>
        <v>0.71389157465731068</v>
      </c>
      <c r="AO16" s="31">
        <f t="shared" si="19"/>
        <v>0.72165845910149395</v>
      </c>
      <c r="AP16" s="31">
        <f>IF(Settings!$I$6&gt;69, 0.2*(AO16), 0)</f>
        <v>0.14433169182029879</v>
      </c>
      <c r="AQ16" s="32">
        <f t="shared" si="20"/>
        <v>4.9124982801947299</v>
      </c>
      <c r="AR16" s="32">
        <f t="shared" si="7"/>
        <v>2.0822575861233799</v>
      </c>
      <c r="AS16" s="32">
        <f t="shared" si="7"/>
        <v>1.2491985272004262</v>
      </c>
      <c r="AT16" s="33">
        <f t="shared" si="21"/>
        <v>4.2691190505293672</v>
      </c>
      <c r="AU16" s="33">
        <f t="shared" si="22"/>
        <v>3.6711926682198368</v>
      </c>
      <c r="AV16" s="34">
        <f t="shared" si="23"/>
        <v>3.2994349785845989</v>
      </c>
      <c r="AW16" s="34">
        <f t="shared" si="24"/>
        <v>3.1262369484002406</v>
      </c>
      <c r="AX16" s="35">
        <f t="shared" si="25"/>
        <v>10.502244558991682</v>
      </c>
      <c r="AY16" s="35">
        <f t="shared" si="26"/>
        <v>4.8341451585054056</v>
      </c>
      <c r="BA16" s="30">
        <f t="shared" si="27"/>
        <v>0.78989535202941408</v>
      </c>
      <c r="BB16" s="30">
        <f t="shared" si="27"/>
        <v>11.818381167988843</v>
      </c>
    </row>
    <row r="17" spans="1:257" x14ac:dyDescent="0.3">
      <c r="A17" s="18">
        <v>14</v>
      </c>
      <c r="B17" s="16">
        <f>IF($C$8=FALSE,"",IF('Graph-outputs'!$AL$1=6,INDEX(Settings!$G$5:$G$34,'Calcs-control2'!A17),A17*5-5))</f>
        <v>65</v>
      </c>
      <c r="C17" s="3"/>
      <c r="F17" s="3">
        <v>3</v>
      </c>
      <c r="G17" s="29">
        <f t="shared" si="8"/>
        <v>3.708699327152537E-2</v>
      </c>
      <c r="H17" s="29">
        <f t="shared" si="8"/>
        <v>2.5414788679119087</v>
      </c>
      <c r="I17" s="29">
        <f t="shared" si="8"/>
        <v>0.21335181875294662</v>
      </c>
      <c r="J17" s="29">
        <f t="shared" si="8"/>
        <v>2.6850652353685223</v>
      </c>
      <c r="K17" s="29">
        <f t="shared" si="8"/>
        <v>3.8025859908331197E-2</v>
      </c>
      <c r="L17" s="30"/>
      <c r="M17" s="29">
        <f t="shared" si="4"/>
        <v>0.34404855448808425</v>
      </c>
      <c r="N17" s="31">
        <f t="shared" si="4"/>
        <v>0.39925904945784124</v>
      </c>
      <c r="O17" s="31">
        <f>IF(Settings!$I$6&gt;69, 0.2*(N17), 0)</f>
        <v>7.9851809891568259E-2</v>
      </c>
      <c r="P17" s="32">
        <f t="shared" si="5"/>
        <v>3.0544769783250607</v>
      </c>
      <c r="Q17" s="32">
        <f t="shared" si="5"/>
        <v>1.136833413211968</v>
      </c>
      <c r="R17" s="32">
        <f t="shared" si="5"/>
        <v>0.43380092882561982</v>
      </c>
      <c r="S17" s="33">
        <f t="shared" si="9"/>
        <v>2.562336989960782</v>
      </c>
      <c r="T17" s="33">
        <f t="shared" si="10"/>
        <v>1.9842671911428706</v>
      </c>
      <c r="U17" s="34">
        <f t="shared" si="11"/>
        <v>1.8988129223756884</v>
      </c>
      <c r="V17" s="34">
        <f t="shared" si="12"/>
        <v>1.8029907505058065</v>
      </c>
      <c r="W17" s="35">
        <f t="shared" si="13"/>
        <v>6.4465447252580628</v>
      </c>
      <c r="X17" s="35">
        <f t="shared" si="14"/>
        <v>2.8431450536326057</v>
      </c>
      <c r="Z17" s="30">
        <f t="shared" si="15"/>
        <v>0.2914300877637202</v>
      </c>
      <c r="AA17" s="30">
        <f t="shared" si="15"/>
        <v>8.3110222622897751</v>
      </c>
      <c r="AC17" s="3">
        <v>3</v>
      </c>
      <c r="AE17" s="51">
        <f t="shared" si="16"/>
        <v>4.641933759416089</v>
      </c>
      <c r="AG17" s="3">
        <f t="shared" si="17"/>
        <v>4.641933759416089</v>
      </c>
      <c r="AH17" s="29">
        <f t="shared" si="18"/>
        <v>0.21013205349583597</v>
      </c>
      <c r="AI17" s="29">
        <f t="shared" si="6"/>
        <v>4.7276151855737627</v>
      </c>
      <c r="AJ17" s="29">
        <f t="shared" si="6"/>
        <v>0.71069005766738036</v>
      </c>
      <c r="AK17" s="29">
        <f t="shared" si="6"/>
        <v>4.9881981526437951</v>
      </c>
      <c r="AL17" s="29">
        <f t="shared" si="6"/>
        <v>0.17514301394647838</v>
      </c>
      <c r="AM17" s="30"/>
      <c r="AN17" s="29">
        <f t="shared" si="19"/>
        <v>0.7842389673551754</v>
      </c>
      <c r="AO17" s="31">
        <f t="shared" si="19"/>
        <v>0.77900412339085157</v>
      </c>
      <c r="AP17" s="31">
        <f>IF(Settings!$I$6&gt;69, 0.2*(AO17), 0)</f>
        <v>0.15580082467817033</v>
      </c>
      <c r="AQ17" s="32">
        <f t="shared" si="20"/>
        <v>5.2225438180181145</v>
      </c>
      <c r="AR17" s="32">
        <f t="shared" si="7"/>
        <v>2.2499401539988542</v>
      </c>
      <c r="AS17" s="32">
        <f t="shared" si="7"/>
        <v>1.426725401715065</v>
      </c>
      <c r="AT17" s="33">
        <f t="shared" si="21"/>
        <v>4.5590726554212813</v>
      </c>
      <c r="AU17" s="33">
        <f t="shared" si="22"/>
        <v>3.9732024780518196</v>
      </c>
      <c r="AV17" s="34">
        <f t="shared" si="23"/>
        <v>3.5430318669188892</v>
      </c>
      <c r="AW17" s="34">
        <f t="shared" si="24"/>
        <v>3.3560708773050849</v>
      </c>
      <c r="AX17" s="35">
        <f t="shared" si="25"/>
        <v>11.17522844409914</v>
      </c>
      <c r="AY17" s="35">
        <f t="shared" si="26"/>
        <v>5.1745176888820961</v>
      </c>
      <c r="BA17" s="30">
        <f t="shared" si="27"/>
        <v>0.89546762047124651</v>
      </c>
      <c r="BB17" s="30">
        <f t="shared" si="27"/>
        <v>12.361538275908403</v>
      </c>
    </row>
    <row r="18" spans="1:257" x14ac:dyDescent="0.3">
      <c r="A18" s="18">
        <v>15</v>
      </c>
      <c r="B18" s="16">
        <f>IF($C$8=FALSE,"",IF('Graph-outputs'!$AL$1=6,INDEX(Settings!$G$5:$G$34,'Calcs-control2'!A18),A18*5-5))</f>
        <v>70</v>
      </c>
      <c r="C18" s="3"/>
      <c r="F18" s="3">
        <v>4</v>
      </c>
      <c r="G18" s="29">
        <f t="shared" si="8"/>
        <v>0.11760529580402691</v>
      </c>
      <c r="H18" s="29">
        <f t="shared" si="8"/>
        <v>3.8323075360981926</v>
      </c>
      <c r="I18" s="29">
        <f t="shared" si="8"/>
        <v>0.47395528589229752</v>
      </c>
      <c r="J18" s="29">
        <f t="shared" si="8"/>
        <v>4.0455950805696457</v>
      </c>
      <c r="K18" s="29">
        <f t="shared" si="8"/>
        <v>0.10513621401825406</v>
      </c>
      <c r="L18" s="30"/>
      <c r="M18" s="29">
        <f t="shared" si="4"/>
        <v>0.5935903765923749</v>
      </c>
      <c r="N18" s="31">
        <f t="shared" si="4"/>
        <v>0.62116262236262365</v>
      </c>
      <c r="O18" s="31">
        <f>IF(Settings!$I$6&gt;69, 0.2*(N18), 0)</f>
        <v>0.12423252447252474</v>
      </c>
      <c r="P18" s="32">
        <f t="shared" si="5"/>
        <v>4.3563060759637935</v>
      </c>
      <c r="Q18" s="32">
        <f t="shared" si="5"/>
        <v>1.7878737406658707</v>
      </c>
      <c r="R18" s="32">
        <f t="shared" si="5"/>
        <v>0.96000016498749952</v>
      </c>
      <c r="S18" s="33">
        <f t="shared" si="9"/>
        <v>3.7522924004334999</v>
      </c>
      <c r="T18" s="33">
        <f t="shared" si="10"/>
        <v>3.1429644182405458</v>
      </c>
      <c r="U18" s="34">
        <f t="shared" si="11"/>
        <v>2.8689640619775219</v>
      </c>
      <c r="V18" s="34">
        <f t="shared" si="12"/>
        <v>2.7198850326104922</v>
      </c>
      <c r="W18" s="35">
        <f t="shared" si="13"/>
        <v>9.2914912325062495</v>
      </c>
      <c r="X18" s="35">
        <f t="shared" si="14"/>
        <v>4.2286379276180082</v>
      </c>
      <c r="Z18" s="30">
        <f t="shared" si="15"/>
        <v>0.61611824798882608</v>
      </c>
      <c r="AA18" s="30">
        <f t="shared" si="15"/>
        <v>10.817170817779029</v>
      </c>
      <c r="AC18" s="3">
        <v>4</v>
      </c>
      <c r="AE18" s="51">
        <f t="shared" si="16"/>
        <v>4.8818343367423189</v>
      </c>
      <c r="AG18" s="3">
        <f t="shared" si="17"/>
        <v>4.8818343367423189</v>
      </c>
      <c r="AH18" s="29">
        <f t="shared" si="18"/>
        <v>0.25499940233622137</v>
      </c>
      <c r="AI18" s="29">
        <f t="shared" si="6"/>
        <v>5.0735740651974339</v>
      </c>
      <c r="AJ18" s="29">
        <f t="shared" si="6"/>
        <v>0.81402544314537173</v>
      </c>
      <c r="AK18" s="29">
        <f t="shared" si="6"/>
        <v>5.3522149684465674</v>
      </c>
      <c r="AL18" s="29">
        <f t="shared" si="6"/>
        <v>0.20759047293144225</v>
      </c>
      <c r="AM18" s="30"/>
      <c r="AN18" s="29">
        <f t="shared" si="19"/>
        <v>0.86122333895207304</v>
      </c>
      <c r="AO18" s="31">
        <f t="shared" si="19"/>
        <v>0.84072931798434969</v>
      </c>
      <c r="AP18" s="31">
        <f>IF(Settings!$I$6&gt;69, 0.2*(AO18), 0)</f>
        <v>0.16814586359686995</v>
      </c>
      <c r="AQ18" s="32">
        <f t="shared" si="20"/>
        <v>5.5509520469309059</v>
      </c>
      <c r="AR18" s="32">
        <f t="shared" si="7"/>
        <v>2.4301314940918046</v>
      </c>
      <c r="AS18" s="32">
        <f t="shared" si="7"/>
        <v>1.6272600151070957</v>
      </c>
      <c r="AT18" s="33">
        <f t="shared" si="21"/>
        <v>4.8675339275024889</v>
      </c>
      <c r="AU18" s="33">
        <f t="shared" si="22"/>
        <v>4.2986308086667755</v>
      </c>
      <c r="AV18" s="34">
        <f t="shared" si="23"/>
        <v>3.8037206410335083</v>
      </c>
      <c r="AW18" s="34">
        <f t="shared" si="24"/>
        <v>3.6019456047172644</v>
      </c>
      <c r="AX18" s="35">
        <f t="shared" si="25"/>
        <v>11.886328681724597</v>
      </c>
      <c r="AY18" s="35">
        <f t="shared" si="26"/>
        <v>5.5370356018933631</v>
      </c>
      <c r="BA18" s="30">
        <f t="shared" si="27"/>
        <v>1.0138917175106292</v>
      </c>
      <c r="BB18" s="30">
        <f t="shared" si="27"/>
        <v>12.926161742867794</v>
      </c>
    </row>
    <row r="19" spans="1:257" x14ac:dyDescent="0.3">
      <c r="A19" s="18">
        <v>16</v>
      </c>
      <c r="B19" s="16">
        <f>IF($C$8=FALSE,"",IF('Graph-outputs'!$AL$1=6,INDEX(Settings!$G$5:$G$34,'Calcs-control2'!A19),A19*5-5))</f>
        <v>75</v>
      </c>
      <c r="C19" s="3"/>
      <c r="F19" s="3">
        <v>5</v>
      </c>
      <c r="G19" s="29">
        <f t="shared" si="8"/>
        <v>0.27937434115814597</v>
      </c>
      <c r="H19" s="29">
        <f t="shared" si="8"/>
        <v>5.2460721757261108</v>
      </c>
      <c r="I19" s="29">
        <f t="shared" si="8"/>
        <v>0.86797240727820391</v>
      </c>
      <c r="J19" s="29">
        <f t="shared" si="8"/>
        <v>5.5336727257984384</v>
      </c>
      <c r="K19" s="29">
        <f t="shared" si="8"/>
        <v>0.22491129040110366</v>
      </c>
      <c r="L19" s="30"/>
      <c r="M19" s="29">
        <f t="shared" si="4"/>
        <v>0.90025139154772904</v>
      </c>
      <c r="N19" s="31">
        <f t="shared" si="4"/>
        <v>0.87164783739623675</v>
      </c>
      <c r="O19" s="31">
        <f>IF(Settings!$I$6&gt;69, 0.2*(N19), 0)</f>
        <v>0.17432956747924735</v>
      </c>
      <c r="P19" s="32">
        <f t="shared" si="5"/>
        <v>5.7135238734016305</v>
      </c>
      <c r="Q19" s="32">
        <f t="shared" si="5"/>
        <v>2.5202631011057806</v>
      </c>
      <c r="R19" s="32">
        <f t="shared" si="5"/>
        <v>1.7312178753020611</v>
      </c>
      <c r="S19" s="33">
        <f t="shared" si="9"/>
        <v>5.0207146857767535</v>
      </c>
      <c r="T19" s="33">
        <f t="shared" si="10"/>
        <v>4.4617500853120005</v>
      </c>
      <c r="U19" s="34">
        <f t="shared" si="11"/>
        <v>3.9337448742271484</v>
      </c>
      <c r="V19" s="34">
        <f t="shared" si="12"/>
        <v>3.7245493932520515</v>
      </c>
      <c r="W19" s="35">
        <f t="shared" si="13"/>
        <v>12.237631854217002</v>
      </c>
      <c r="X19" s="35">
        <f t="shared" si="14"/>
        <v>5.7171975721249364</v>
      </c>
      <c r="Z19" s="30">
        <f t="shared" si="15"/>
        <v>1.0749762699763432</v>
      </c>
      <c r="AA19" s="30">
        <f t="shared" si="15"/>
        <v>13.20180834989204</v>
      </c>
      <c r="AC19" s="3">
        <v>5</v>
      </c>
      <c r="AE19" s="51">
        <f t="shared" si="16"/>
        <v>5.1341332570833993</v>
      </c>
      <c r="AG19" s="3">
        <f t="shared" si="17"/>
        <v>5.1341332570833993</v>
      </c>
      <c r="AH19" s="29">
        <f t="shared" si="18"/>
        <v>0.30894598676476026</v>
      </c>
      <c r="AI19" s="29">
        <f t="shared" si="6"/>
        <v>5.443487544819825</v>
      </c>
      <c r="AJ19" s="29">
        <f t="shared" si="6"/>
        <v>0.93167189548763196</v>
      </c>
      <c r="AK19" s="29">
        <f t="shared" si="6"/>
        <v>5.7413062797291898</v>
      </c>
      <c r="AL19" s="29">
        <f t="shared" si="6"/>
        <v>0.24567234660263584</v>
      </c>
      <c r="AM19" s="30"/>
      <c r="AN19" s="29">
        <f t="shared" si="19"/>
        <v>0.9454250066737967</v>
      </c>
      <c r="AO19" s="31">
        <f t="shared" si="19"/>
        <v>0.90714448616625309</v>
      </c>
      <c r="AP19" s="31">
        <f>IF(Settings!$I$6&gt;69, 0.2*(AO19), 0)</f>
        <v>0.18142889723325062</v>
      </c>
      <c r="AQ19" s="32">
        <f t="shared" si="20"/>
        <v>5.8986677389110165</v>
      </c>
      <c r="AR19" s="32">
        <f t="shared" si="7"/>
        <v>2.6236288057096999</v>
      </c>
      <c r="AS19" s="32">
        <f t="shared" si="7"/>
        <v>1.8533403968109299</v>
      </c>
      <c r="AT19" s="33">
        <f t="shared" si="21"/>
        <v>5.1955378185349499</v>
      </c>
      <c r="AU19" s="33">
        <f t="shared" si="22"/>
        <v>4.6490961376241051</v>
      </c>
      <c r="AV19" s="34">
        <f t="shared" si="23"/>
        <v>4.0825846272237527</v>
      </c>
      <c r="AW19" s="34">
        <f t="shared" si="24"/>
        <v>3.8648699505438522</v>
      </c>
      <c r="AX19" s="35">
        <f t="shared" si="25"/>
        <v>12.637106029833729</v>
      </c>
      <c r="AY19" s="35">
        <f t="shared" si="26"/>
        <v>5.9229101631852181</v>
      </c>
      <c r="BA19" s="30">
        <f t="shared" si="27"/>
        <v>1.1464915634989661</v>
      </c>
      <c r="BB19" s="30">
        <f t="shared" si="27"/>
        <v>13.512747308478517</v>
      </c>
    </row>
    <row r="20" spans="1:257" x14ac:dyDescent="0.3">
      <c r="A20" s="18">
        <v>17</v>
      </c>
      <c r="B20" s="16">
        <f>IF($C$8=FALSE,"",IF('Graph-outputs'!$AL$1=6,INDEX(Settings!$G$5:$G$34,'Calcs-control2'!A20),A20*5-5))</f>
        <v>80</v>
      </c>
      <c r="C20" s="3"/>
      <c r="F20" s="3">
        <v>6</v>
      </c>
      <c r="G20" s="29">
        <f t="shared" si="8"/>
        <v>0.55315781483338489</v>
      </c>
      <c r="H20" s="29">
        <f t="shared" si="8"/>
        <v>6.7555100892042548</v>
      </c>
      <c r="I20" s="29">
        <f t="shared" si="8"/>
        <v>1.4070245469659555</v>
      </c>
      <c r="J20" s="29">
        <f t="shared" si="8"/>
        <v>7.1202940979402332</v>
      </c>
      <c r="K20" s="29">
        <f t="shared" si="8"/>
        <v>0.40931165902449146</v>
      </c>
      <c r="L20" s="30"/>
      <c r="M20" s="29">
        <f t="shared" si="4"/>
        <v>1.258492038100824</v>
      </c>
      <c r="N20" s="31">
        <f t="shared" si="4"/>
        <v>1.145887332099065</v>
      </c>
      <c r="O20" s="31">
        <f>IF(Settings!$I$6&gt;69, 0.2*(N20), 0)</f>
        <v>0.22917746641981301</v>
      </c>
      <c r="P20" s="32">
        <f t="shared" si="5"/>
        <v>7.1069582615173097</v>
      </c>
      <c r="Q20" s="32">
        <f t="shared" si="5"/>
        <v>3.3153834119042882</v>
      </c>
      <c r="R20" s="32">
        <f t="shared" si="5"/>
        <v>2.7446638693522205</v>
      </c>
      <c r="S20" s="33">
        <f t="shared" si="9"/>
        <v>6.3454550178160973</v>
      </c>
      <c r="T20" s="33">
        <f t="shared" si="10"/>
        <v>5.910270597583275</v>
      </c>
      <c r="U20" s="34">
        <f t="shared" si="11"/>
        <v>5.0726232620726979</v>
      </c>
      <c r="V20" s="34">
        <f t="shared" si="12"/>
        <v>4.7976103023689225</v>
      </c>
      <c r="W20" s="35">
        <f t="shared" si="13"/>
        <v>15.226805392744552</v>
      </c>
      <c r="X20" s="35">
        <f t="shared" si="14"/>
        <v>7.2777885829055506</v>
      </c>
      <c r="Z20" s="30">
        <f t="shared" si="15"/>
        <v>1.6620217147437528</v>
      </c>
      <c r="AA20" s="30">
        <f t="shared" si="15"/>
        <v>15.470826340508289</v>
      </c>
      <c r="AC20" s="3">
        <v>6</v>
      </c>
      <c r="AE20" s="51">
        <f t="shared" si="16"/>
        <v>5.3994712813379797</v>
      </c>
      <c r="AG20" s="3">
        <f t="shared" si="17"/>
        <v>5.3994712813379797</v>
      </c>
      <c r="AH20" s="29">
        <f t="shared" si="18"/>
        <v>0.37367204096505957</v>
      </c>
      <c r="AI20" s="29">
        <f t="shared" si="6"/>
        <v>5.8388386440831281</v>
      </c>
      <c r="AJ20" s="29">
        <f t="shared" si="6"/>
        <v>1.0654657484170003</v>
      </c>
      <c r="AK20" s="29">
        <f t="shared" si="6"/>
        <v>6.1570074894207254</v>
      </c>
      <c r="AL20" s="29">
        <f t="shared" si="6"/>
        <v>0.29027494674839299</v>
      </c>
      <c r="AM20" s="30"/>
      <c r="AN20" s="29">
        <f t="shared" si="19"/>
        <v>1.0374679230205832</v>
      </c>
      <c r="AO20" s="31">
        <f t="shared" si="19"/>
        <v>0.97857881538097924</v>
      </c>
      <c r="AP20" s="31">
        <f>IF(Settings!$I$6&gt;69, 0.2*(AO20), 0)</f>
        <v>0.19571576307619587</v>
      </c>
      <c r="AQ20" s="32">
        <f t="shared" si="20"/>
        <v>6.2666671390342081</v>
      </c>
      <c r="AR20" s="32">
        <f t="shared" si="7"/>
        <v>2.831261395243688</v>
      </c>
      <c r="AS20" s="32">
        <f t="shared" si="7"/>
        <v>2.1076976203520128</v>
      </c>
      <c r="AT20" s="33">
        <f t="shared" si="21"/>
        <v>5.5441588926417653</v>
      </c>
      <c r="AU20" s="33">
        <f t="shared" si="22"/>
        <v>5.0263013707276007</v>
      </c>
      <c r="AV20" s="34">
        <f t="shared" si="23"/>
        <v>4.3807606954724836</v>
      </c>
      <c r="AW20" s="34">
        <f t="shared" si="24"/>
        <v>4.1459017797810489</v>
      </c>
      <c r="AX20" s="35">
        <f t="shared" si="25"/>
        <v>13.429111658912376</v>
      </c>
      <c r="AY20" s="35">
        <f t="shared" si="26"/>
        <v>6.3333895748558851</v>
      </c>
      <c r="BA20" s="30">
        <f t="shared" si="27"/>
        <v>1.2946822294103824</v>
      </c>
      <c r="BB20" s="30">
        <f t="shared" si="27"/>
        <v>14.121764176946565</v>
      </c>
    </row>
    <row r="21" spans="1:257" x14ac:dyDescent="0.3">
      <c r="A21" s="18">
        <v>18</v>
      </c>
      <c r="B21" s="16">
        <f>IF($C$8=FALSE,"",IF('Graph-outputs'!$AL$1=6,INDEX(Settings!$G$5:$G$34,'Calcs-control2'!A21),A21*5-5))</f>
        <v>85</v>
      </c>
      <c r="C21" s="3"/>
      <c r="F21" s="3">
        <v>7</v>
      </c>
      <c r="G21" s="29">
        <f t="shared" si="8"/>
        <v>0.96635636479223141</v>
      </c>
      <c r="H21" s="29">
        <f t="shared" si="8"/>
        <v>8.3401422282260622</v>
      </c>
      <c r="I21" s="29">
        <f t="shared" si="8"/>
        <v>2.0970430048445432</v>
      </c>
      <c r="J21" s="29">
        <f t="shared" si="8"/>
        <v>8.7836948910320416</v>
      </c>
      <c r="K21" s="29">
        <f t="shared" si="8"/>
        <v>0.66658616215934308</v>
      </c>
      <c r="L21" s="30"/>
      <c r="M21" s="29">
        <f t="shared" si="4"/>
        <v>1.6631654367048678</v>
      </c>
      <c r="N21" s="31">
        <f t="shared" si="4"/>
        <v>1.440120346497709</v>
      </c>
      <c r="O21" s="31">
        <f>IF(Settings!$I$6&gt;69, 0.2*(N21), 0)</f>
        <v>0.28802406929954183</v>
      </c>
      <c r="P21" s="32">
        <f t="shared" si="5"/>
        <v>8.523149868227323</v>
      </c>
      <c r="Q21" s="32">
        <f t="shared" si="5"/>
        <v>4.1585381238125043</v>
      </c>
      <c r="R21" s="32">
        <f t="shared" si="5"/>
        <v>3.9834783054645739</v>
      </c>
      <c r="S21" s="33">
        <f t="shared" si="9"/>
        <v>7.7104613674121598</v>
      </c>
      <c r="T21" s="33">
        <f t="shared" si="10"/>
        <v>7.4642489448650622</v>
      </c>
      <c r="U21" s="34">
        <f t="shared" si="11"/>
        <v>6.2701356637075554</v>
      </c>
      <c r="V21" s="34">
        <f t="shared" si="12"/>
        <v>5.9245067805481053</v>
      </c>
      <c r="W21" s="35">
        <f t="shared" si="13"/>
        <v>18.219049764880026</v>
      </c>
      <c r="X21" s="35">
        <f t="shared" si="14"/>
        <v>8.8876161664698845</v>
      </c>
      <c r="Z21" s="30">
        <f t="shared" si="15"/>
        <v>2.3651464884979148</v>
      </c>
      <c r="AA21" s="30">
        <f t="shared" si="15"/>
        <v>17.629830622042924</v>
      </c>
      <c r="AC21" s="3">
        <v>7</v>
      </c>
      <c r="AE21" s="51">
        <f t="shared" si="16"/>
        <v>5.6785222856789632</v>
      </c>
      <c r="AG21" s="3">
        <f t="shared" si="17"/>
        <v>5.6785222856789632</v>
      </c>
      <c r="AH21" s="29">
        <f t="shared" si="18"/>
        <v>0.4511596321957681</v>
      </c>
      <c r="AI21" s="29">
        <f t="shared" si="6"/>
        <v>6.2611794012268831</v>
      </c>
      <c r="AJ21" s="29">
        <f t="shared" si="6"/>
        <v>1.2174496577232965</v>
      </c>
      <c r="AK21" s="29">
        <f t="shared" si="6"/>
        <v>6.6009231514937756</v>
      </c>
      <c r="AL21" s="29">
        <f t="shared" si="6"/>
        <v>0.34240205490444264</v>
      </c>
      <c r="AM21" s="30"/>
      <c r="AN21" s="29">
        <f t="shared" si="19"/>
        <v>1.1380218405452347</v>
      </c>
      <c r="AO21" s="31">
        <f t="shared" si="19"/>
        <v>1.0553809159875771</v>
      </c>
      <c r="AP21" s="31">
        <f>IF(Settings!$I$6&gt;69, 0.2*(AO21), 0)</f>
        <v>0.21107618319751542</v>
      </c>
      <c r="AQ21" s="32">
        <f t="shared" si="20"/>
        <v>6.6559568020368616</v>
      </c>
      <c r="AR21" s="32">
        <f t="shared" si="7"/>
        <v>3.0538892219208265</v>
      </c>
      <c r="AS21" s="32">
        <f t="shared" si="7"/>
        <v>2.3932531420744767</v>
      </c>
      <c r="AT21" s="33">
        <f t="shared" si="21"/>
        <v>5.9145104175566514</v>
      </c>
      <c r="AU21" s="33">
        <f t="shared" si="22"/>
        <v>5.4320342810152269</v>
      </c>
      <c r="AV21" s="34">
        <f t="shared" si="23"/>
        <v>4.6994398556550907</v>
      </c>
      <c r="AW21" s="34">
        <f t="shared" si="24"/>
        <v>4.4461484358180723</v>
      </c>
      <c r="AX21" s="35">
        <f t="shared" si="25"/>
        <v>14.263876003840959</v>
      </c>
      <c r="AY21" s="35">
        <f t="shared" si="26"/>
        <v>6.7697560186475929</v>
      </c>
      <c r="BA21" s="30">
        <f t="shared" si="27"/>
        <v>1.4599674797169315</v>
      </c>
      <c r="BB21" s="30">
        <f t="shared" si="27"/>
        <v>14.753649967658822</v>
      </c>
    </row>
    <row r="22" spans="1:257" x14ac:dyDescent="0.3">
      <c r="A22" s="18">
        <v>19</v>
      </c>
      <c r="B22" s="16">
        <f>IF($C$8=FALSE,"",IF('Graph-outputs'!$AL$1=6,INDEX(Settings!$G$5:$G$34,'Calcs-control2'!A22),A22*5-5))</f>
        <v>90</v>
      </c>
      <c r="C22" s="3"/>
      <c r="F22" s="3">
        <v>8</v>
      </c>
      <c r="G22" s="29">
        <f t="shared" si="8"/>
        <v>1.5410179737705523</v>
      </c>
      <c r="H22" s="29">
        <f t="shared" si="8"/>
        <v>9.983885455050439</v>
      </c>
      <c r="I22" s="29">
        <f t="shared" si="8"/>
        <v>2.9394188564904957</v>
      </c>
      <c r="J22" s="29">
        <f t="shared" si="8"/>
        <v>10.506807947025166</v>
      </c>
      <c r="K22" s="29">
        <f t="shared" si="8"/>
        <v>1.0012304817020146</v>
      </c>
      <c r="L22" s="30"/>
      <c r="M22" s="29">
        <f t="shared" si="4"/>
        <v>2.1094922032691397</v>
      </c>
      <c r="N22" s="31">
        <f t="shared" si="4"/>
        <v>1.7512938885880787</v>
      </c>
      <c r="O22" s="31">
        <f>IF(Settings!$I$6&gt;69, 0.2*(N22), 0)</f>
        <v>0.35025877771761577</v>
      </c>
      <c r="P22" s="32">
        <f t="shared" si="5"/>
        <v>9.9521428450359419</v>
      </c>
      <c r="Q22" s="32">
        <f t="shared" si="5"/>
        <v>5.03781087301717</v>
      </c>
      <c r="R22" s="32">
        <f t="shared" si="5"/>
        <v>5.4220421741494835</v>
      </c>
      <c r="S22" s="33">
        <f t="shared" si="9"/>
        <v>9.1035285456524786</v>
      </c>
      <c r="T22" s="33">
        <f t="shared" si="10"/>
        <v>9.1036756246708688</v>
      </c>
      <c r="U22" s="34">
        <f t="shared" si="11"/>
        <v>7.5141079851117301</v>
      </c>
      <c r="V22" s="34">
        <f t="shared" si="12"/>
        <v>7.0937974518505911</v>
      </c>
      <c r="W22" s="35">
        <f t="shared" si="13"/>
        <v>21.185949833899699</v>
      </c>
      <c r="X22" s="35">
        <f t="shared" si="14"/>
        <v>10.529245942721477</v>
      </c>
      <c r="Z22" s="30">
        <f t="shared" si="15"/>
        <v>3.1688300130025975</v>
      </c>
      <c r="AA22" s="30">
        <f t="shared" si="15"/>
        <v>19.684155227207885</v>
      </c>
      <c r="AC22" s="3">
        <v>8</v>
      </c>
      <c r="AE22" s="51">
        <f t="shared" si="16"/>
        <v>5.9719949729896937</v>
      </c>
      <c r="AG22" s="3">
        <f t="shared" si="17"/>
        <v>5.9719949729896937</v>
      </c>
      <c r="AH22" s="29">
        <f t="shared" si="18"/>
        <v>0.54370983455521904</v>
      </c>
      <c r="AI22" s="29">
        <f t="shared" si="6"/>
        <v>6.7121309888596157</v>
      </c>
      <c r="AJ22" s="29">
        <f t="shared" si="6"/>
        <v>1.389889911341343</v>
      </c>
      <c r="AK22" s="29">
        <f t="shared" si="6"/>
        <v>7.0747266994379832</v>
      </c>
      <c r="AL22" s="29">
        <f t="shared" si="6"/>
        <v>0.40318534177184706</v>
      </c>
      <c r="AM22" s="30"/>
      <c r="AN22" s="29">
        <f t="shared" si="19"/>
        <v>1.2478043955372675</v>
      </c>
      <c r="AO22" s="31">
        <f t="shared" si="19"/>
        <v>1.1379194554041521</v>
      </c>
      <c r="AP22" s="31">
        <f>IF(Settings!$I$6&gt;69, 0.2*(AO22), 0)</f>
        <v>0.22758389108083044</v>
      </c>
      <c r="AQ22" s="32">
        <f t="shared" si="20"/>
        <v>7.0675720584411454</v>
      </c>
      <c r="AR22" s="32">
        <f t="shared" si="7"/>
        <v>3.292400922113552</v>
      </c>
      <c r="AS22" s="32">
        <f t="shared" si="7"/>
        <v>2.7131118358715627</v>
      </c>
      <c r="AT22" s="33">
        <f t="shared" si="21"/>
        <v>6.30774303823961</v>
      </c>
      <c r="AU22" s="33">
        <f t="shared" si="22"/>
        <v>5.868167251415656</v>
      </c>
      <c r="AV22" s="34">
        <f t="shared" si="23"/>
        <v>5.0398675288229757</v>
      </c>
      <c r="AW22" s="34">
        <f t="shared" si="24"/>
        <v>4.7667668595259798</v>
      </c>
      <c r="AX22" s="35">
        <f t="shared" si="25"/>
        <v>15.142896272297904</v>
      </c>
      <c r="AY22" s="35">
        <f t="shared" si="26"/>
        <v>7.2333219839388363</v>
      </c>
      <c r="BA22" s="30">
        <f t="shared" si="27"/>
        <v>1.6439351836389442</v>
      </c>
      <c r="BB22" s="30">
        <f t="shared" si="27"/>
        <v>15.408805265168109</v>
      </c>
    </row>
    <row r="23" spans="1:257" x14ac:dyDescent="0.3">
      <c r="A23" s="18">
        <v>20</v>
      </c>
      <c r="B23" s="16">
        <f>IF($C$8=FALSE,"",IF('Graph-outputs'!$AL$1=6,INDEX(Settings!$G$5:$G$34,'Calcs-control2'!A23),A23*5-5))</f>
        <v>95</v>
      </c>
      <c r="C23" s="3"/>
      <c r="F23" s="3">
        <v>9</v>
      </c>
      <c r="G23" s="29">
        <f t="shared" si="8"/>
        <v>2.2928597254866991</v>
      </c>
      <c r="H23" s="29">
        <f t="shared" si="8"/>
        <v>11.673730066535926</v>
      </c>
      <c r="I23" s="29">
        <f t="shared" si="8"/>
        <v>3.9319685199167447</v>
      </c>
      <c r="J23" s="29">
        <f t="shared" si="8"/>
        <v>12.275853186267677</v>
      </c>
      <c r="K23" s="29">
        <f t="shared" si="8"/>
        <v>1.4143164358477631</v>
      </c>
      <c r="L23" s="30"/>
      <c r="M23" s="29">
        <f t="shared" si="4"/>
        <v>2.5930368118849123</v>
      </c>
      <c r="N23" s="31">
        <f t="shared" si="4"/>
        <v>2.0768604319004385</v>
      </c>
      <c r="O23" s="31">
        <f>IF(Settings!$I$6&gt;69, 0.2*(N23), 0)</f>
        <v>0.41537208638008771</v>
      </c>
      <c r="P23" s="32">
        <f t="shared" si="5"/>
        <v>11.386315380207481</v>
      </c>
      <c r="Q23" s="32">
        <f t="shared" si="5"/>
        <v>5.9433775439841057</v>
      </c>
      <c r="R23" s="32">
        <f t="shared" si="5"/>
        <v>7.0300081901949136</v>
      </c>
      <c r="S23" s="33">
        <f t="shared" si="9"/>
        <v>10.515078003564675</v>
      </c>
      <c r="T23" s="33">
        <f t="shared" si="10"/>
        <v>10.811737318135741</v>
      </c>
      <c r="U23" s="34">
        <f t="shared" si="11"/>
        <v>8.7946691761452787</v>
      </c>
      <c r="V23" s="34">
        <f t="shared" si="12"/>
        <v>8.2962226724891739</v>
      </c>
      <c r="W23" s="35">
        <f t="shared" si="13"/>
        <v>24.106949655641856</v>
      </c>
      <c r="X23" s="35">
        <f t="shared" si="14"/>
        <v>12.188994667288037</v>
      </c>
      <c r="Z23" s="30">
        <f t="shared" si="15"/>
        <v>4.0560416138516313</v>
      </c>
      <c r="AA23" s="30">
        <f t="shared" si="15"/>
        <v>21.638875567265007</v>
      </c>
      <c r="AC23" s="3">
        <v>9</v>
      </c>
      <c r="AE23" s="51">
        <f t="shared" si="16"/>
        <v>6.2806346727491738</v>
      </c>
      <c r="AG23" s="3">
        <f t="shared" si="17"/>
        <v>6.2806346727491738</v>
      </c>
      <c r="AH23" s="29">
        <f t="shared" si="18"/>
        <v>0.65398232124059397</v>
      </c>
      <c r="AI23" s="29">
        <f t="shared" si="6"/>
        <v>7.1933833102731581</v>
      </c>
      <c r="AJ23" s="29">
        <f t="shared" si="6"/>
        <v>1.5852939782619673</v>
      </c>
      <c r="AK23" s="29">
        <f t="shared" si="6"/>
        <v>7.5801595940855657</v>
      </c>
      <c r="AL23" s="29">
        <f t="shared" si="6"/>
        <v>0.47389446431684307</v>
      </c>
      <c r="AM23" s="30"/>
      <c r="AN23" s="29">
        <f t="shared" si="19"/>
        <v>1.3675830687218815</v>
      </c>
      <c r="AO23" s="31">
        <f t="shared" si="19"/>
        <v>1.2265837338656216</v>
      </c>
      <c r="AP23" s="31">
        <f>IF(Settings!$I$6&gt;69, 0.2*(AO23), 0)</f>
        <v>0.24531674677312432</v>
      </c>
      <c r="AQ23" s="32">
        <f t="shared" si="20"/>
        <v>7.5025750668445488</v>
      </c>
      <c r="AR23" s="32">
        <f t="shared" si="7"/>
        <v>3.5477112469484036</v>
      </c>
      <c r="AS23" s="32">
        <f t="shared" si="7"/>
        <v>3.0705499275248656</v>
      </c>
      <c r="AT23" s="33">
        <f t="shared" si="21"/>
        <v>6.7250429790653818</v>
      </c>
      <c r="AU23" s="33">
        <f t="shared" si="22"/>
        <v>6.3366562027925442</v>
      </c>
      <c r="AV23" s="34">
        <f t="shared" si="23"/>
        <v>5.4033434373508964</v>
      </c>
      <c r="AW23" s="34">
        <f t="shared" si="24"/>
        <v>5.1089633412231477</v>
      </c>
      <c r="AX23" s="35">
        <f t="shared" si="25"/>
        <v>16.067622551618584</v>
      </c>
      <c r="AY23" s="35">
        <f t="shared" si="26"/>
        <v>7.7254258047294151</v>
      </c>
      <c r="BA23" s="30">
        <f t="shared" si="27"/>
        <v>1.8482502376258358</v>
      </c>
      <c r="BB23" s="30">
        <f t="shared" si="27"/>
        <v>16.087587763675376</v>
      </c>
      <c r="CQ23" s="44"/>
    </row>
    <row r="24" spans="1:257" x14ac:dyDescent="0.3">
      <c r="A24" s="18">
        <v>21</v>
      </c>
      <c r="B24" s="16">
        <f>IF($C$8=FALSE,"",IF('Graph-outputs'!$AL$1=6,INDEX(Settings!$G$5:$G$34,'Calcs-control2'!A24),A24*5-5))</f>
        <v>100</v>
      </c>
      <c r="C24" s="3"/>
      <c r="F24" s="3">
        <v>10</v>
      </c>
      <c r="G24" s="29">
        <f t="shared" si="8"/>
        <v>3.2310525880727958</v>
      </c>
      <c r="H24" s="29">
        <f t="shared" si="8"/>
        <v>13.398932158177313</v>
      </c>
      <c r="I24" s="29">
        <f t="shared" si="8"/>
        <v>5.0697416539291851</v>
      </c>
      <c r="J24" s="29">
        <f t="shared" si="8"/>
        <v>14.079475378683352</v>
      </c>
      <c r="K24" s="29">
        <f t="shared" si="8"/>
        <v>1.9040073337663097</v>
      </c>
      <c r="L24" s="30"/>
      <c r="M24" s="29">
        <f t="shared" si="4"/>
        <v>3.1096854131059932</v>
      </c>
      <c r="N24" s="31">
        <f t="shared" si="4"/>
        <v>2.4146525099687635</v>
      </c>
      <c r="O24" s="31">
        <f>IF(Settings!$I$6&gt;69, 0.2*(N24), 0)</f>
        <v>0.4829305019937527</v>
      </c>
      <c r="P24" s="32">
        <f t="shared" si="5"/>
        <v>12.81969309339661</v>
      </c>
      <c r="Q24" s="32">
        <f t="shared" si="5"/>
        <v>6.8670521146091765</v>
      </c>
      <c r="R24" s="32">
        <f t="shared" si="5"/>
        <v>8.7752371628757473</v>
      </c>
      <c r="S24" s="33">
        <f t="shared" si="9"/>
        <v>11.937426121502687</v>
      </c>
      <c r="T24" s="33">
        <f t="shared" si="10"/>
        <v>12.574121050996798</v>
      </c>
      <c r="U24" s="34">
        <f t="shared" si="11"/>
        <v>10.103648263714748</v>
      </c>
      <c r="V24" s="34">
        <f t="shared" si="12"/>
        <v>9.5241316613222438</v>
      </c>
      <c r="W24" s="35">
        <f t="shared" si="13"/>
        <v>26.967098511826112</v>
      </c>
      <c r="X24" s="35">
        <f t="shared" si="14"/>
        <v>13.855938799950492</v>
      </c>
      <c r="Z24" s="30">
        <f t="shared" si="15"/>
        <v>5.0095412502866683</v>
      </c>
      <c r="AA24" s="30">
        <f t="shared" si="15"/>
        <v>23.498820971329422</v>
      </c>
      <c r="AC24" s="3">
        <v>10</v>
      </c>
      <c r="AE24" s="51">
        <f t="shared" si="16"/>
        <v>6.6052252339374462</v>
      </c>
      <c r="AG24" s="3">
        <f t="shared" si="17"/>
        <v>6.6052252339374462</v>
      </c>
      <c r="AH24" s="29">
        <f t="shared" si="18"/>
        <v>0.78503682636326844</v>
      </c>
      <c r="AI24" s="29">
        <f t="shared" si="6"/>
        <v>7.7066939948627571</v>
      </c>
      <c r="AJ24" s="29">
        <f t="shared" si="6"/>
        <v>1.8064279976154514</v>
      </c>
      <c r="AK24" s="29">
        <f t="shared" si="6"/>
        <v>8.1190298039159927</v>
      </c>
      <c r="AL24" s="29">
        <f t="shared" si="6"/>
        <v>0.55594645505539653</v>
      </c>
      <c r="AM24" s="30"/>
      <c r="AN24" s="29">
        <f t="shared" si="19"/>
        <v>1.4981769743390418</v>
      </c>
      <c r="AO24" s="31">
        <f t="shared" si="19"/>
        <v>1.3217841861656023</v>
      </c>
      <c r="AP24" s="31">
        <f>IF(Settings!$I$6&gt;69, 0.2*(AO24), 0)</f>
        <v>0.26435683723312048</v>
      </c>
      <c r="AQ24" s="32">
        <f t="shared" si="20"/>
        <v>7.9620524063134388</v>
      </c>
      <c r="AR24" s="32">
        <f t="shared" si="7"/>
        <v>3.8207578448872823</v>
      </c>
      <c r="AS24" s="32">
        <f t="shared" si="7"/>
        <v>3.4689970002313397</v>
      </c>
      <c r="AT24" s="33">
        <f t="shared" si="21"/>
        <v>7.1676297170953873</v>
      </c>
      <c r="AU24" s="33">
        <f t="shared" si="22"/>
        <v>6.8395385783956675</v>
      </c>
      <c r="AV24" s="34">
        <f t="shared" si="23"/>
        <v>5.7912210522536105</v>
      </c>
      <c r="AW24" s="34">
        <f t="shared" si="24"/>
        <v>5.4739928475738653</v>
      </c>
      <c r="AX24" s="35">
        <f t="shared" si="25"/>
        <v>17.039442468252002</v>
      </c>
      <c r="AY24" s="35">
        <f t="shared" si="26"/>
        <v>8.2474263273148072</v>
      </c>
      <c r="BA24" s="30">
        <f t="shared" si="27"/>
        <v>2.0746446318236074</v>
      </c>
      <c r="BB24" s="30">
        <f t="shared" si="27"/>
        <v>16.790306005587212</v>
      </c>
      <c r="CQ24" s="44"/>
    </row>
    <row r="25" spans="1:257" x14ac:dyDescent="0.3">
      <c r="A25" s="18">
        <v>22</v>
      </c>
      <c r="C25" s="3"/>
      <c r="F25" s="3">
        <v>11</v>
      </c>
      <c r="G25" s="29">
        <f t="shared" si="8"/>
        <v>4.3585364505326929</v>
      </c>
      <c r="H25" s="29">
        <f t="shared" si="8"/>
        <v>15.150484488077087</v>
      </c>
      <c r="I25" s="29">
        <f t="shared" si="8"/>
        <v>6.3456943604488991</v>
      </c>
      <c r="J25" s="29">
        <f t="shared" si="8"/>
        <v>15.908178536992427</v>
      </c>
      <c r="K25" s="29">
        <f t="shared" si="8"/>
        <v>2.4661410926145901</v>
      </c>
      <c r="L25" s="30"/>
      <c r="M25" s="29">
        <f t="shared" si="4"/>
        <v>3.6556250199432547</v>
      </c>
      <c r="N25" s="31">
        <f t="shared" si="4"/>
        <v>2.7627994698309766</v>
      </c>
      <c r="O25" s="31">
        <f>IF(Settings!$I$6&gt;69, 0.2*(N25), 0)</f>
        <v>0.55255989396619531</v>
      </c>
      <c r="P25" s="32">
        <f t="shared" si="5"/>
        <v>14.247514870258627</v>
      </c>
      <c r="Q25" s="32">
        <f t="shared" si="5"/>
        <v>7.801966928874644</v>
      </c>
      <c r="R25" s="32">
        <f t="shared" si="5"/>
        <v>10.6258520455154</v>
      </c>
      <c r="S25" s="33">
        <f t="shared" si="9"/>
        <v>13.364312601144869</v>
      </c>
      <c r="T25" s="33">
        <f t="shared" si="10"/>
        <v>14.378531304531302</v>
      </c>
      <c r="U25" s="34">
        <f t="shared" si="11"/>
        <v>11.434178982603253</v>
      </c>
      <c r="V25" s="34">
        <f t="shared" si="12"/>
        <v>10.771107109843818</v>
      </c>
      <c r="W25" s="35">
        <f t="shared" si="13"/>
        <v>29.755575356925014</v>
      </c>
      <c r="X25" s="35">
        <f t="shared" si="14"/>
        <v>15.521259552517911</v>
      </c>
      <c r="Z25" s="30">
        <f t="shared" si="15"/>
        <v>6.0127376060406439</v>
      </c>
      <c r="AA25" s="30">
        <f t="shared" si="15"/>
        <v>25.268586617702788</v>
      </c>
      <c r="AC25" s="3">
        <v>11</v>
      </c>
      <c r="AE25" s="51">
        <f t="shared" si="16"/>
        <v>6.9465910157685737</v>
      </c>
      <c r="AG25" s="3">
        <f t="shared" si="17"/>
        <v>6.9465910157685737</v>
      </c>
      <c r="AH25" s="29">
        <f t="shared" si="18"/>
        <v>0.9403756790263692</v>
      </c>
      <c r="AI25" s="29">
        <f t="shared" si="6"/>
        <v>8.2538867040493802</v>
      </c>
      <c r="AJ25" s="29">
        <f t="shared" si="6"/>
        <v>2.0563338346542652</v>
      </c>
      <c r="AK25" s="29">
        <f t="shared" si="6"/>
        <v>8.6932095237728593</v>
      </c>
      <c r="AL25" s="29">
        <f t="shared" si="6"/>
        <v>0.65091393278909682</v>
      </c>
      <c r="AM25" s="30"/>
      <c r="AN25" s="29">
        <f t="shared" si="19"/>
        <v>1.6404584216466707</v>
      </c>
      <c r="AO25" s="31">
        <f t="shared" si="19"/>
        <v>1.4239527917593733</v>
      </c>
      <c r="AP25" s="31">
        <f>IF(Settings!$I$6&gt;69, 0.2*(AO25), 0)</f>
        <v>0.28479055835187467</v>
      </c>
      <c r="AQ25" s="32">
        <f t="shared" si="20"/>
        <v>8.4471121603330506</v>
      </c>
      <c r="AR25" s="32">
        <f t="shared" si="7"/>
        <v>4.1124973186264588</v>
      </c>
      <c r="AS25" s="32">
        <f t="shared" si="7"/>
        <v>3.9120112350614953</v>
      </c>
      <c r="AT25" s="33">
        <f t="shared" si="21"/>
        <v>7.6367530654257898</v>
      </c>
      <c r="AU25" s="33">
        <f t="shared" si="22"/>
        <v>7.3789302451545895</v>
      </c>
      <c r="AV25" s="34">
        <f t="shared" si="23"/>
        <v>6.2049065303623783</v>
      </c>
      <c r="AW25" s="34">
        <f t="shared" si="24"/>
        <v>5.8631578603401282</v>
      </c>
      <c r="AX25" s="35">
        <f t="shared" si="25"/>
        <v>18.059664369653511</v>
      </c>
      <c r="AY25" s="35">
        <f t="shared" si="26"/>
        <v>8.8006966287747463</v>
      </c>
      <c r="BA25" s="30">
        <f t="shared" si="27"/>
        <v>2.3249042942566729</v>
      </c>
      <c r="BB25" s="30">
        <f t="shared" si="27"/>
        <v>17.517212719097266</v>
      </c>
    </row>
    <row r="26" spans="1:257" x14ac:dyDescent="0.3">
      <c r="A26" s="18">
        <v>23</v>
      </c>
      <c r="C26" s="3"/>
      <c r="F26" s="3">
        <v>12</v>
      </c>
      <c r="G26" s="29">
        <f t="shared" si="8"/>
        <v>5.6726709742267465</v>
      </c>
      <c r="H26" s="29">
        <f t="shared" si="8"/>
        <v>16.920750877794394</v>
      </c>
      <c r="I26" s="29">
        <f t="shared" si="8"/>
        <v>7.7512475108002556</v>
      </c>
      <c r="J26" s="29">
        <f t="shared" si="8"/>
        <v>17.753934653284446</v>
      </c>
      <c r="K26" s="29">
        <f t="shared" si="8"/>
        <v>3.0948085180380716</v>
      </c>
      <c r="L26" s="30"/>
      <c r="M26" s="29">
        <f t="shared" si="4"/>
        <v>4.2273239789819907</v>
      </c>
      <c r="N26" s="31">
        <f t="shared" si="4"/>
        <v>3.1196692655047129</v>
      </c>
      <c r="O26" s="31">
        <f>IF(Settings!$I$6&gt;69, 0.2*(N26), 0)</f>
        <v>0.62393385310094263</v>
      </c>
      <c r="P26" s="32">
        <f t="shared" si="5"/>
        <v>15.665942505639201</v>
      </c>
      <c r="Q26" s="32">
        <f t="shared" si="5"/>
        <v>8.7423366947251804</v>
      </c>
      <c r="R26" s="32">
        <f t="shared" si="5"/>
        <v>12.551606251772798</v>
      </c>
      <c r="S26" s="33">
        <f t="shared" si="9"/>
        <v>14.790579487612499</v>
      </c>
      <c r="T26" s="33">
        <f t="shared" si="10"/>
        <v>16.214337869789713</v>
      </c>
      <c r="U26" s="34">
        <f t="shared" si="11"/>
        <v>12.780426394107488</v>
      </c>
      <c r="V26" s="34">
        <f t="shared" si="12"/>
        <v>12.031705770386358</v>
      </c>
      <c r="W26" s="35">
        <f t="shared" si="13"/>
        <v>32.464672782601589</v>
      </c>
      <c r="X26" s="35">
        <f t="shared" si="14"/>
        <v>17.177786983911879</v>
      </c>
      <c r="Z26" s="30">
        <f t="shared" si="15"/>
        <v>7.0502239689474173</v>
      </c>
      <c r="AA26" s="30">
        <f t="shared" si="15"/>
        <v>26.952544886713817</v>
      </c>
      <c r="AC26" s="3">
        <v>12</v>
      </c>
      <c r="AE26" s="51">
        <f t="shared" si="16"/>
        <v>7.3055989813069928</v>
      </c>
      <c r="AG26" s="3">
        <f t="shared" si="17"/>
        <v>7.3055989813069928</v>
      </c>
      <c r="AH26" s="29">
        <f t="shared" si="18"/>
        <v>1.1239863186394776</v>
      </c>
      <c r="AI26" s="29">
        <f t="shared" si="6"/>
        <v>8.83684865191257</v>
      </c>
      <c r="AJ26" s="29">
        <f t="shared" si="6"/>
        <v>2.3383452466753494</v>
      </c>
      <c r="AK26" s="29">
        <f t="shared" si="6"/>
        <v>9.3046320308154709</v>
      </c>
      <c r="AL26" s="29">
        <f t="shared" si="6"/>
        <v>0.7605315735496686</v>
      </c>
      <c r="AM26" s="30"/>
      <c r="AN26" s="29">
        <f t="shared" si="19"/>
        <v>1.7953541850243249</v>
      </c>
      <c r="AO26" s="31">
        <f t="shared" si="19"/>
        <v>1.5335433734751402</v>
      </c>
      <c r="AP26" s="31">
        <f>IF(Settings!$I$6&gt;69, 0.2*(AO26), 0)</f>
        <v>0.30670867469502805</v>
      </c>
      <c r="AQ26" s="32">
        <f t="shared" si="20"/>
        <v>8.9588804415401437</v>
      </c>
      <c r="AR26" s="32">
        <f t="shared" si="7"/>
        <v>4.4239004843090148</v>
      </c>
      <c r="AS26" s="32">
        <f t="shared" si="7"/>
        <v>4.4032470738759972</v>
      </c>
      <c r="AT26" s="33">
        <f t="shared" si="21"/>
        <v>8.1336896023744671</v>
      </c>
      <c r="AU26" s="33">
        <f t="shared" si="22"/>
        <v>7.9570211620591556</v>
      </c>
      <c r="AV26" s="34">
        <f t="shared" si="23"/>
        <v>6.6458570683813409</v>
      </c>
      <c r="AW26" s="34">
        <f t="shared" si="24"/>
        <v>6.2778066587473074</v>
      </c>
      <c r="AX26" s="35">
        <f t="shared" si="25"/>
        <v>19.129499018042825</v>
      </c>
      <c r="AY26" s="35">
        <f t="shared" si="26"/>
        <v>9.3866167060046788</v>
      </c>
      <c r="BA26" s="30">
        <f t="shared" si="27"/>
        <v>2.6008523616092547</v>
      </c>
      <c r="BB26" s="30">
        <f t="shared" si="27"/>
        <v>18.268497766085503</v>
      </c>
    </row>
    <row r="27" spans="1:257" x14ac:dyDescent="0.3">
      <c r="A27" s="18">
        <v>24</v>
      </c>
      <c r="C27" s="3"/>
      <c r="F27" s="3">
        <v>13</v>
      </c>
      <c r="G27" s="29">
        <f t="shared" si="8"/>
        <v>7.1660708357668508</v>
      </c>
      <c r="H27" s="29">
        <f t="shared" si="8"/>
        <v>18.703202868170742</v>
      </c>
      <c r="I27" s="29">
        <f t="shared" si="8"/>
        <v>9.2767472814367391</v>
      </c>
      <c r="J27" s="29">
        <f t="shared" si="8"/>
        <v>19.609901554276455</v>
      </c>
      <c r="K27" s="29">
        <f t="shared" si="8"/>
        <v>3.7828851168496085</v>
      </c>
      <c r="L27" s="30"/>
      <c r="M27" s="29">
        <f t="shared" si="4"/>
        <v>4.8215136489680557</v>
      </c>
      <c r="N27" s="31">
        <f t="shared" si="4"/>
        <v>3.4838260643746048</v>
      </c>
      <c r="O27" s="31">
        <f>IF(Settings!$I$6&gt;69, 0.2*(N27), 0)</f>
        <v>0.69676521287492099</v>
      </c>
      <c r="P27" s="32">
        <f t="shared" si="5"/>
        <v>17.071857824317391</v>
      </c>
      <c r="Q27" s="32">
        <f t="shared" si="5"/>
        <v>9.6832779211139055</v>
      </c>
      <c r="R27" s="32">
        <f t="shared" si="5"/>
        <v>14.524733656511787</v>
      </c>
      <c r="S27" s="33">
        <f t="shared" si="9"/>
        <v>16.211943208797464</v>
      </c>
      <c r="T27" s="33">
        <f t="shared" si="10"/>
        <v>18.072309024700683</v>
      </c>
      <c r="U27" s="34">
        <f t="shared" si="11"/>
        <v>14.1373898270319</v>
      </c>
      <c r="V27" s="34">
        <f t="shared" si="12"/>
        <v>13.301271571581994</v>
      </c>
      <c r="W27" s="35">
        <f t="shared" si="13"/>
        <v>35.089070057715873</v>
      </c>
      <c r="X27" s="35">
        <f t="shared" si="14"/>
        <v>18.819669532779347</v>
      </c>
      <c r="Z27" s="30">
        <f t="shared" si="15"/>
        <v>8.1080826689914183</v>
      </c>
      <c r="AA27" s="30">
        <f t="shared" si="15"/>
        <v>28.554856163114522</v>
      </c>
      <c r="AC27" s="3">
        <v>13</v>
      </c>
      <c r="AE27" s="51">
        <f t="shared" si="16"/>
        <v>7.683160899284454</v>
      </c>
      <c r="AG27" s="3">
        <f t="shared" si="17"/>
        <v>7.683160899284454</v>
      </c>
      <c r="AH27" s="29">
        <f t="shared" si="18"/>
        <v>1.3403823618832393</v>
      </c>
      <c r="AI27" s="29">
        <f t="shared" si="6"/>
        <v>9.4575272376763966</v>
      </c>
      <c r="AJ27" s="29">
        <f t="shared" si="6"/>
        <v>2.6561026095520286</v>
      </c>
      <c r="AK27" s="29">
        <f t="shared" si="6"/>
        <v>9.9552875696680427</v>
      </c>
      <c r="AL27" s="29">
        <f t="shared" si="6"/>
        <v>0.88670018782265225</v>
      </c>
      <c r="AM27" s="30"/>
      <c r="AN27" s="29">
        <f t="shared" si="19"/>
        <v>1.9638464104960549</v>
      </c>
      <c r="AO27" s="31">
        <f t="shared" si="19"/>
        <v>1.6510317628254962</v>
      </c>
      <c r="AP27" s="31">
        <f>IF(Settings!$I$6&gt;69, 0.2*(AO27), 0)</f>
        <v>0.33020635256509928</v>
      </c>
      <c r="AQ27" s="32">
        <f t="shared" si="20"/>
        <v>9.49849730460123</v>
      </c>
      <c r="AR27" s="32">
        <f t="shared" si="7"/>
        <v>4.7559467609489552</v>
      </c>
      <c r="AS27" s="32">
        <f t="shared" si="7"/>
        <v>4.9464145556261094</v>
      </c>
      <c r="AT27" s="33">
        <f t="shared" si="21"/>
        <v>8.6597383794604763</v>
      </c>
      <c r="AU27" s="33">
        <f t="shared" si="22"/>
        <v>8.5760696564067214</v>
      </c>
      <c r="AV27" s="34">
        <f t="shared" si="23"/>
        <v>7.1155785952211259</v>
      </c>
      <c r="AW27" s="34">
        <f t="shared" si="24"/>
        <v>6.7193309721430063</v>
      </c>
      <c r="AX27" s="35">
        <f t="shared" si="25"/>
        <v>20.250039809346244</v>
      </c>
      <c r="AY27" s="35">
        <f t="shared" si="26"/>
        <v>10.006565056083653</v>
      </c>
      <c r="BA27" s="30">
        <f t="shared" si="27"/>
        <v>2.9043285581626579</v>
      </c>
      <c r="BB27" s="30">
        <f t="shared" si="27"/>
        <v>19.044280719034997</v>
      </c>
    </row>
    <row r="28" spans="1:257" x14ac:dyDescent="0.3">
      <c r="A28" s="18">
        <v>25</v>
      </c>
      <c r="B28" s="2"/>
      <c r="C28" s="3"/>
      <c r="F28" s="3">
        <v>14</v>
      </c>
      <c r="G28" s="29">
        <f t="shared" si="8"/>
        <v>8.8275137746323189</v>
      </c>
      <c r="H28" s="29">
        <f t="shared" si="8"/>
        <v>20.492223576980003</v>
      </c>
      <c r="I28" s="29">
        <f t="shared" si="8"/>
        <v>10.911842613659864</v>
      </c>
      <c r="J28" s="29">
        <f t="shared" si="8"/>
        <v>21.470212541254003</v>
      </c>
      <c r="K28" s="29">
        <f t="shared" si="8"/>
        <v>4.5224953692376975</v>
      </c>
      <c r="L28" s="30"/>
      <c r="M28" s="29">
        <f t="shared" si="4"/>
        <v>5.4351712138522181</v>
      </c>
      <c r="N28" s="31">
        <f t="shared" si="4"/>
        <v>3.8539983376445845</v>
      </c>
      <c r="O28" s="31">
        <f>IF(Settings!$I$6&gt;69, 0.2*(N28), 0)</f>
        <v>0.77079966752891693</v>
      </c>
      <c r="P28" s="32">
        <f t="shared" si="5"/>
        <v>18.462715847695719</v>
      </c>
      <c r="Q28" s="32">
        <f t="shared" si="5"/>
        <v>10.620666883903553</v>
      </c>
      <c r="R28" s="32">
        <f t="shared" si="5"/>
        <v>16.520416571591696</v>
      </c>
      <c r="S28" s="33">
        <f t="shared" si="9"/>
        <v>17.624827050712408</v>
      </c>
      <c r="T28" s="33">
        <f t="shared" si="10"/>
        <v>19.944403161544539</v>
      </c>
      <c r="U28" s="34">
        <f t="shared" si="11"/>
        <v>15.500756005179376</v>
      </c>
      <c r="V28" s="34">
        <f t="shared" si="12"/>
        <v>14.575796404144675</v>
      </c>
      <c r="W28" s="35">
        <f t="shared" si="13"/>
        <v>37.625297316115024</v>
      </c>
      <c r="X28" s="35">
        <f t="shared" si="14"/>
        <v>20.442126657704478</v>
      </c>
      <c r="Z28" s="30">
        <f t="shared" si="15"/>
        <v>9.1740261097170439</v>
      </c>
      <c r="AA28" s="30">
        <f t="shared" si="15"/>
        <v>30.079479114720474</v>
      </c>
      <c r="AC28" s="3">
        <v>14</v>
      </c>
      <c r="AE28" s="51">
        <f t="shared" si="16"/>
        <v>8.0802356597094089</v>
      </c>
      <c r="AG28" s="3">
        <f>AE28</f>
        <v>8.0802356597094089</v>
      </c>
      <c r="AH28" s="29">
        <f t="shared" si="18"/>
        <v>1.5946414121010504</v>
      </c>
      <c r="AI28" s="29">
        <f t="shared" si="6"/>
        <v>10.117925680419464</v>
      </c>
      <c r="AJ28" s="29">
        <f t="shared" si="6"/>
        <v>3.0135655553872485</v>
      </c>
      <c r="AK28" s="29">
        <f t="shared" si="6"/>
        <v>10.647218152321534</v>
      </c>
      <c r="AL28" s="29">
        <f t="shared" si="6"/>
        <v>1.0314876595850191</v>
      </c>
      <c r="AM28" s="30"/>
      <c r="AN28" s="29">
        <f t="shared" si="19"/>
        <v>2.1469730777290237</v>
      </c>
      <c r="AO28" s="31">
        <f t="shared" si="19"/>
        <v>1.776915807545751</v>
      </c>
      <c r="AP28" s="31">
        <f>IF(Settings!$I$6&gt;69, 0.2*(AO28), 0)</f>
        <v>0.35538316150915022</v>
      </c>
      <c r="AQ28" s="32">
        <f t="shared" si="20"/>
        <v>10.067111993216091</v>
      </c>
      <c r="AR28" s="32">
        <f t="shared" si="7"/>
        <v>5.1096176194263219</v>
      </c>
      <c r="AS28" s="32">
        <f t="shared" si="7"/>
        <v>5.5452296882108092</v>
      </c>
      <c r="AT28" s="33">
        <f t="shared" si="21"/>
        <v>9.2162158388945539</v>
      </c>
      <c r="AU28" s="33">
        <f t="shared" si="22"/>
        <v>9.2383951403631333</v>
      </c>
      <c r="AV28" s="34">
        <f t="shared" si="23"/>
        <v>7.6156227185573497</v>
      </c>
      <c r="AW28" s="34">
        <f t="shared" si="24"/>
        <v>7.1891629247463698</v>
      </c>
      <c r="AX28" s="35">
        <f t="shared" si="25"/>
        <v>21.422241559202618</v>
      </c>
      <c r="AY28" s="35">
        <f t="shared" si="26"/>
        <v>10.661909071614359</v>
      </c>
      <c r="BA28" s="30">
        <f t="shared" si="27"/>
        <v>3.2371644180318895</v>
      </c>
      <c r="BB28" s="30">
        <f t="shared" si="27"/>
        <v>19.844603094208146</v>
      </c>
    </row>
    <row r="29" spans="1:257" x14ac:dyDescent="0.3">
      <c r="A29" s="18">
        <v>26</v>
      </c>
      <c r="C29" s="3"/>
      <c r="F29" s="3">
        <v>15</v>
      </c>
      <c r="G29" s="29">
        <f t="shared" si="8"/>
        <v>10.642843534040084</v>
      </c>
      <c r="H29" s="29">
        <f t="shared" si="8"/>
        <v>22.28295754868239</v>
      </c>
      <c r="I29" s="29">
        <f t="shared" si="8"/>
        <v>12.645792257304329</v>
      </c>
      <c r="J29" s="29">
        <f t="shared" si="8"/>
        <v>23.329815208797786</v>
      </c>
      <c r="K29" s="29">
        <f t="shared" si="8"/>
        <v>5.3054016606116399</v>
      </c>
      <c r="L29" s="30"/>
      <c r="M29" s="29">
        <f t="shared" si="4"/>
        <v>6.0655035616495301</v>
      </c>
      <c r="N29" s="31">
        <f t="shared" si="4"/>
        <v>4.2290541830964665</v>
      </c>
      <c r="O29" s="31">
        <f>IF(Settings!$I$6&gt;69, 0.2*(N29), 0)</f>
        <v>0.84581083661929335</v>
      </c>
      <c r="P29" s="32">
        <f t="shared" si="5"/>
        <v>19.836435414721144</v>
      </c>
      <c r="Q29" s="32">
        <f t="shared" si="5"/>
        <v>11.551025434128061</v>
      </c>
      <c r="R29" s="32">
        <f t="shared" si="5"/>
        <v>18.516979455587446</v>
      </c>
      <c r="S29" s="33">
        <f t="shared" si="9"/>
        <v>19.026234557077903</v>
      </c>
      <c r="T29" s="33">
        <f t="shared" si="10"/>
        <v>21.823602070203474</v>
      </c>
      <c r="U29" s="34">
        <f t="shared" si="11"/>
        <v>16.866786539006611</v>
      </c>
      <c r="V29" s="34">
        <f t="shared" si="12"/>
        <v>15.85181353506346</v>
      </c>
      <c r="W29" s="35">
        <f t="shared" si="13"/>
        <v>40.071331292339693</v>
      </c>
      <c r="X29" s="35">
        <f t="shared" si="14"/>
        <v>22.041258822260314</v>
      </c>
      <c r="Z29" s="30">
        <f t="shared" si="15"/>
        <v>10.237425050530156</v>
      </c>
      <c r="AA29" s="30">
        <f t="shared" si="15"/>
        <v>31.530180472689544</v>
      </c>
      <c r="AC29" s="3">
        <v>15</v>
      </c>
      <c r="AE29" s="51">
        <f t="shared" si="16"/>
        <v>8.4978317091498283</v>
      </c>
      <c r="AG29" s="3">
        <f t="shared" si="17"/>
        <v>8.4978317091498283</v>
      </c>
      <c r="AH29" s="29">
        <f t="shared" si="18"/>
        <v>1.8924373891645305</v>
      </c>
      <c r="AI29" s="29">
        <f t="shared" si="6"/>
        <v>10.820097540116283</v>
      </c>
      <c r="AJ29" s="29">
        <f t="shared" si="6"/>
        <v>3.4150227653835414</v>
      </c>
      <c r="AK29" s="29">
        <f t="shared" si="6"/>
        <v>11.38251115263078</v>
      </c>
      <c r="AL29" s="29">
        <f t="shared" si="6"/>
        <v>1.1971259200179891</v>
      </c>
      <c r="AM29" s="30"/>
      <c r="AN29" s="29">
        <f t="shared" si="19"/>
        <v>2.3458279275199998</v>
      </c>
      <c r="AO29" s="31">
        <f t="shared" si="19"/>
        <v>1.9117151945330433</v>
      </c>
      <c r="AP29" s="31">
        <f>IF(Settings!$I$6&gt;69, 0.2*(AO29), 0)</f>
        <v>0.3823430389066087</v>
      </c>
      <c r="AQ29" s="32">
        <f t="shared" si="20"/>
        <v>10.665877466461414</v>
      </c>
      <c r="AR29" s="32">
        <f t="shared" si="7"/>
        <v>5.4858890237734297</v>
      </c>
      <c r="AS29" s="32">
        <f t="shared" si="7"/>
        <v>6.2033553851695027</v>
      </c>
      <c r="AT29" s="33">
        <f t="shared" si="21"/>
        <v>9.8044498698186082</v>
      </c>
      <c r="AU29" s="33">
        <f t="shared" si="22"/>
        <v>9.9463690935596709</v>
      </c>
      <c r="AV29" s="34">
        <f t="shared" si="23"/>
        <v>8.1475828364413108</v>
      </c>
      <c r="AW29" s="34">
        <f t="shared" si="24"/>
        <v>7.6887711897533801</v>
      </c>
      <c r="AX29" s="35">
        <f t="shared" si="25"/>
        <v>22.646897931469642</v>
      </c>
      <c r="AY29" s="35">
        <f t="shared" si="26"/>
        <v>11.353994179642536</v>
      </c>
      <c r="BA29" s="30">
        <f t="shared" si="27"/>
        <v>3.601154163638788</v>
      </c>
      <c r="BB29" s="30">
        <f t="shared" si="27"/>
        <v>20.6694202780706</v>
      </c>
      <c r="BD29" s="12"/>
      <c r="BE29" s="12"/>
      <c r="BF29" s="12"/>
      <c r="BG29" s="12"/>
      <c r="BH29" s="12"/>
      <c r="BI29" s="12"/>
      <c r="BJ29" s="12"/>
      <c r="BK29" s="12"/>
      <c r="BL29" s="12"/>
      <c r="BM29" s="12"/>
      <c r="BN29" s="44"/>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44"/>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row>
    <row r="30" spans="1:257" x14ac:dyDescent="0.3">
      <c r="A30" s="18">
        <v>27</v>
      </c>
      <c r="C30" s="3"/>
      <c r="F30" s="3">
        <v>16</v>
      </c>
      <c r="G30" s="29">
        <f t="shared" si="8"/>
        <v>12.595816669853894</v>
      </c>
      <c r="H30" s="29">
        <f t="shared" si="8"/>
        <v>24.071193158823732</v>
      </c>
      <c r="I30" s="29">
        <f t="shared" si="8"/>
        <v>14.467712278899473</v>
      </c>
      <c r="J30" s="29">
        <f t="shared" si="8"/>
        <v>25.184345109690391</v>
      </c>
      <c r="K30" s="29">
        <f t="shared" si="8"/>
        <v>6.1233183054585849</v>
      </c>
      <c r="L30" s="30"/>
      <c r="M30" s="29">
        <f t="shared" ref="M30:N84" si="28">M$4*(1-EXP(-M$5*$F30))^M$6</f>
        <v>6.7099321645779026</v>
      </c>
      <c r="N30" s="31">
        <f t="shared" si="28"/>
        <v>4.6079818043996132</v>
      </c>
      <c r="O30" s="31">
        <f>IF(Settings!$I$6&gt;69, 0.2*(N30), 0)</f>
        <v>0.92159636087992269</v>
      </c>
      <c r="P30" s="32">
        <f t="shared" si="5"/>
        <v>21.191315723285221</v>
      </c>
      <c r="Q30" s="32">
        <f>Q$4*(1-EXP(-Q$5*$F30))^Q$6</f>
        <v>12.47142757980199</v>
      </c>
      <c r="R30" s="32">
        <f>R$4*(1-EXP(-R$5*$F30))^R$6</f>
        <v>20.495891712475967</v>
      </c>
      <c r="S30" s="33">
        <f t="shared" si="9"/>
        <v>20.413651607745557</v>
      </c>
      <c r="T30" s="33">
        <f t="shared" si="10"/>
        <v>23.703774897253648</v>
      </c>
      <c r="U30" s="34">
        <f t="shared" si="11"/>
        <v>18.232229752496494</v>
      </c>
      <c r="V30" s="34">
        <f t="shared" si="12"/>
        <v>17.126314119440586</v>
      </c>
      <c r="W30" s="35">
        <f t="shared" si="13"/>
        <v>42.426284586654141</v>
      </c>
      <c r="X30" s="35">
        <f t="shared" si="14"/>
        <v>23.613898399884668</v>
      </c>
      <c r="Z30" s="30">
        <f t="shared" si="15"/>
        <v>11.289261558756806</v>
      </c>
      <c r="AA30" s="30">
        <f t="shared" si="15"/>
        <v>32.910544337602175</v>
      </c>
      <c r="AC30" s="3">
        <v>16</v>
      </c>
      <c r="AE30" s="51">
        <f t="shared" si="16"/>
        <v>8.937009611874279</v>
      </c>
      <c r="AG30" s="3">
        <f t="shared" si="17"/>
        <v>8.937009611874279</v>
      </c>
      <c r="AH30" s="29">
        <f t="shared" si="18"/>
        <v>2.2400647252955257</v>
      </c>
      <c r="AI30" s="29">
        <f t="shared" si="18"/>
        <v>11.566140003612492</v>
      </c>
      <c r="AJ30" s="29">
        <f t="shared" si="18"/>
        <v>3.8650980516543951</v>
      </c>
      <c r="AK30" s="29">
        <f t="shared" si="18"/>
        <v>12.163291570518961</v>
      </c>
      <c r="AL30" s="29">
        <f t="shared" si="18"/>
        <v>1.3860030611336676</v>
      </c>
      <c r="AM30" s="30"/>
      <c r="AN30" s="29">
        <f t="shared" si="19"/>
        <v>2.5615597556188807</v>
      </c>
      <c r="AO30" s="31">
        <f t="shared" si="19"/>
        <v>2.0559710588500861</v>
      </c>
      <c r="AP30" s="31">
        <f>IF(Settings!$I$6&gt;69, 0.2*(AO30), 0)</f>
        <v>0.41119421177001725</v>
      </c>
      <c r="AQ30" s="32">
        <f t="shared" si="20"/>
        <v>11.295944149696094</v>
      </c>
      <c r="AR30" s="32">
        <f t="shared" si="20"/>
        <v>5.8857228031039597</v>
      </c>
      <c r="AS30" s="32">
        <f t="shared" si="20"/>
        <v>6.9243327266234456</v>
      </c>
      <c r="AT30" s="33">
        <f t="shared" si="21"/>
        <v>10.425772932011299</v>
      </c>
      <c r="AU30" s="33">
        <f t="shared" si="22"/>
        <v>10.702404132892482</v>
      </c>
      <c r="AV30" s="34">
        <f t="shared" si="23"/>
        <v>8.7130893201837694</v>
      </c>
      <c r="AW30" s="34">
        <f t="shared" si="24"/>
        <v>8.219656266059749</v>
      </c>
      <c r="AX30" s="35">
        <f t="shared" si="25"/>
        <v>23.924617623463991</v>
      </c>
      <c r="AY30" s="35">
        <f t="shared" si="26"/>
        <v>12.084131660241013</v>
      </c>
      <c r="BA30" s="30">
        <f t="shared" si="27"/>
        <v>3.9980211582898888</v>
      </c>
      <c r="BB30" s="30">
        <f t="shared" si="27"/>
        <v>21.518593194952885</v>
      </c>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EB30" s="12"/>
      <c r="EE30" s="13"/>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c r="IV30" s="12"/>
      <c r="IW30" s="12"/>
    </row>
    <row r="31" spans="1:257" x14ac:dyDescent="0.3">
      <c r="A31" s="18">
        <v>28</v>
      </c>
      <c r="C31" s="3"/>
      <c r="F31" s="3">
        <v>17</v>
      </c>
      <c r="G31" s="29">
        <f t="shared" si="8"/>
        <v>14.668862759659405</v>
      </c>
      <c r="H31" s="29">
        <f t="shared" si="8"/>
        <v>25.853268726465551</v>
      </c>
      <c r="I31" s="29">
        <f t="shared" si="8"/>
        <v>16.36677337454665</v>
      </c>
      <c r="J31" s="29">
        <f t="shared" si="8"/>
        <v>27.030024822823734</v>
      </c>
      <c r="K31" s="29">
        <f t="shared" si="8"/>
        <v>6.9681558917847486</v>
      </c>
      <c r="L31" s="30"/>
      <c r="M31" s="29">
        <f t="shared" si="28"/>
        <v>7.3660788998030817</v>
      </c>
      <c r="N31" s="31">
        <f t="shared" si="28"/>
        <v>4.9898737710914247</v>
      </c>
      <c r="O31" s="31">
        <f>IF(Settings!$I$6&gt;69, 0.2*(N31), 0)</f>
        <v>0.99797475421828497</v>
      </c>
      <c r="P31" s="32">
        <f t="shared" ref="P31:R84" si="29">P$4*(1-EXP(-P$5*$F31))^P$6</f>
        <v>22.525971346835828</v>
      </c>
      <c r="Q31" s="32">
        <f t="shared" si="29"/>
        <v>13.379421983122118</v>
      </c>
      <c r="R31" s="32">
        <f t="shared" si="29"/>
        <v>22.441642865596648</v>
      </c>
      <c r="S31" s="33">
        <f t="shared" si="9"/>
        <v>21.784969184492127</v>
      </c>
      <c r="T31" s="33">
        <f t="shared" si="10"/>
        <v>25.579565325985783</v>
      </c>
      <c r="U31" s="34">
        <f t="shared" si="11"/>
        <v>19.594250239853313</v>
      </c>
      <c r="V31" s="34">
        <f t="shared" si="12"/>
        <v>18.396680534791368</v>
      </c>
      <c r="W31" s="35">
        <f t="shared" si="13"/>
        <v>44.690163241206264</v>
      </c>
      <c r="X31" s="35">
        <f t="shared" si="14"/>
        <v>25.157490612657934</v>
      </c>
      <c r="Z31" s="30">
        <f t="shared" ref="Z31:AA84" si="30">Z$4*(1-EXP(-Z$5*$F31))^Z$6</f>
        <v>12.32203400297508</v>
      </c>
      <c r="AA31" s="30">
        <f t="shared" si="30"/>
        <v>34.223981034334884</v>
      </c>
      <c r="AC31" s="3">
        <v>17</v>
      </c>
      <c r="AE31" s="51">
        <f t="shared" si="16"/>
        <v>9.3988847433557776</v>
      </c>
      <c r="AG31" s="3">
        <f t="shared" si="17"/>
        <v>9.3988847433557776</v>
      </c>
      <c r="AH31" s="29">
        <f t="shared" si="18"/>
        <v>2.6444513395122082</v>
      </c>
      <c r="AI31" s="29">
        <f t="shared" si="18"/>
        <v>12.358185809691049</v>
      </c>
      <c r="AJ31" s="29">
        <f t="shared" si="18"/>
        <v>4.3687517506000191</v>
      </c>
      <c r="AK31" s="29">
        <f t="shared" si="18"/>
        <v>12.991712837588477</v>
      </c>
      <c r="AL31" s="29">
        <f t="shared" si="18"/>
        <v>1.6006496506557433</v>
      </c>
      <c r="AM31" s="30"/>
      <c r="AN31" s="29">
        <f t="shared" si="19"/>
        <v>2.7953709646706959</v>
      </c>
      <c r="AO31" s="31">
        <f t="shared" si="19"/>
        <v>2.2102453469295269</v>
      </c>
      <c r="AP31" s="31">
        <f>IF(Settings!$I$6&gt;69, 0.2*(AO31), 0)</f>
        <v>0.44204906938590538</v>
      </c>
      <c r="AQ31" s="32">
        <f t="shared" si="20"/>
        <v>11.958452856205763</v>
      </c>
      <c r="AR31" s="32">
        <f t="shared" si="20"/>
        <v>6.3100569008357601</v>
      </c>
      <c r="AS31" s="32">
        <f t="shared" si="20"/>
        <v>7.7115026026048206</v>
      </c>
      <c r="AT31" s="33">
        <f t="shared" si="21"/>
        <v>11.081514176449437</v>
      </c>
      <c r="AU31" s="33">
        <f t="shared" si="22"/>
        <v>11.508940988945389</v>
      </c>
      <c r="AV31" s="34">
        <f t="shared" si="23"/>
        <v>9.3138036708625922</v>
      </c>
      <c r="AW31" s="34">
        <f t="shared" si="24"/>
        <v>8.7833447875995052</v>
      </c>
      <c r="AX31" s="35">
        <f t="shared" si="25"/>
        <v>25.255799466344207</v>
      </c>
      <c r="AY31" s="35">
        <f t="shared" si="26"/>
        <v>12.853585091234235</v>
      </c>
      <c r="BA31" s="30">
        <f t="shared" ref="BA31:BB84" si="31">BA$4*(1-EXP(-BA$5*$AG31))^BA$6</f>
        <v>4.4293799850605255</v>
      </c>
      <c r="BB31" s="30">
        <f t="shared" si="31"/>
        <v>22.391879776227402</v>
      </c>
    </row>
    <row r="32" spans="1:257" x14ac:dyDescent="0.3">
      <c r="A32" s="18">
        <v>29</v>
      </c>
      <c r="C32" s="3"/>
      <c r="F32" s="3">
        <v>18</v>
      </c>
      <c r="G32" s="29">
        <f t="shared" si="8"/>
        <v>16.843742669459438</v>
      </c>
      <c r="H32" s="29">
        <f t="shared" si="8"/>
        <v>27.62599631747327</v>
      </c>
      <c r="I32" s="29">
        <f t="shared" si="8"/>
        <v>18.332355995367045</v>
      </c>
      <c r="J32" s="29">
        <f t="shared" si="8"/>
        <v>28.86358199607341</v>
      </c>
      <c r="K32" s="29">
        <f t="shared" si="8"/>
        <v>7.8322036727975624</v>
      </c>
      <c r="L32" s="30"/>
      <c r="M32" s="29">
        <f t="shared" si="28"/>
        <v>8.031752753750272</v>
      </c>
      <c r="N32" s="31">
        <f t="shared" si="28"/>
        <v>5.3739141176350049</v>
      </c>
      <c r="O32" s="31">
        <f>IF(Settings!$I$6&gt;69, 0.2*(N32), 0)</f>
        <v>1.0747828235270009</v>
      </c>
      <c r="P32" s="32">
        <f t="shared" si="29"/>
        <v>23.839280755485788</v>
      </c>
      <c r="Q32" s="32">
        <f t="shared" si="29"/>
        <v>14.2729669238994</v>
      </c>
      <c r="R32" s="32">
        <f t="shared" si="29"/>
        <v>24.341537310862392</v>
      </c>
      <c r="S32" s="33">
        <f t="shared" si="9"/>
        <v>23.138421433053878</v>
      </c>
      <c r="T32" s="33">
        <f t="shared" si="10"/>
        <v>27.446296750136611</v>
      </c>
      <c r="U32" s="34">
        <f t="shared" si="11"/>
        <v>20.950371657521792</v>
      </c>
      <c r="V32" s="34">
        <f t="shared" si="12"/>
        <v>19.66063226928939</v>
      </c>
      <c r="W32" s="35">
        <f t="shared" si="13"/>
        <v>46.863675339643478</v>
      </c>
      <c r="X32" s="35">
        <f t="shared" si="14"/>
        <v>26.669997047736871</v>
      </c>
      <c r="Z32" s="30">
        <f t="shared" si="30"/>
        <v>13.329633867407763</v>
      </c>
      <c r="AA32" s="30">
        <f t="shared" si="30"/>
        <v>35.473735537603709</v>
      </c>
      <c r="AC32" s="3">
        <v>18</v>
      </c>
      <c r="AE32" s="51">
        <f t="shared" si="16"/>
        <v>9.8846301229790683</v>
      </c>
      <c r="AG32" s="3">
        <f t="shared" si="17"/>
        <v>9.8846301229790683</v>
      </c>
      <c r="AH32" s="29">
        <f t="shared" si="18"/>
        <v>3.1131568970983223</v>
      </c>
      <c r="AI32" s="29">
        <f t="shared" si="18"/>
        <v>13.198393684345474</v>
      </c>
      <c r="AJ32" s="29">
        <f t="shared" si="18"/>
        <v>4.931276342923125</v>
      </c>
      <c r="AK32" s="29">
        <f t="shared" si="18"/>
        <v>13.869946034127913</v>
      </c>
      <c r="AL32" s="29">
        <f t="shared" si="18"/>
        <v>1.8437182993607042</v>
      </c>
      <c r="AM32" s="30"/>
      <c r="AN32" s="29">
        <f t="shared" si="19"/>
        <v>3.0485152573545071</v>
      </c>
      <c r="AO32" s="31">
        <f t="shared" si="19"/>
        <v>2.3751198996192984</v>
      </c>
      <c r="AP32" s="31">
        <f>IF(Settings!$I$6&gt;69, 0.2*(AO32), 0)</f>
        <v>0.4750239799238597</v>
      </c>
      <c r="AQ32" s="32">
        <f t="shared" si="20"/>
        <v>12.654526827863442</v>
      </c>
      <c r="AR32" s="32">
        <f t="shared" si="20"/>
        <v>6.7597944592399664</v>
      </c>
      <c r="AS32" s="32">
        <f t="shared" si="20"/>
        <v>8.5679181672747475</v>
      </c>
      <c r="AT32" s="33">
        <f t="shared" si="21"/>
        <v>11.772990494242356</v>
      </c>
      <c r="AU32" s="33">
        <f t="shared" si="22"/>
        <v>12.368433210251919</v>
      </c>
      <c r="AV32" s="34">
        <f t="shared" si="23"/>
        <v>9.9514115489276218</v>
      </c>
      <c r="AW32" s="34">
        <f t="shared" si="24"/>
        <v>9.3813827730189896</v>
      </c>
      <c r="AX32" s="35">
        <f t="shared" si="25"/>
        <v>26.640606648590843</v>
      </c>
      <c r="AY32" s="35">
        <f t="shared" si="26"/>
        <v>13.663555379263874</v>
      </c>
      <c r="BA32" s="30">
        <f t="shared" si="31"/>
        <v>4.8966943691567995</v>
      </c>
      <c r="BB32" s="30">
        <f t="shared" si="31"/>
        <v>23.288926304854918</v>
      </c>
    </row>
    <row r="33" spans="1:95" x14ac:dyDescent="0.3">
      <c r="A33" s="18">
        <v>30</v>
      </c>
      <c r="C33" s="3"/>
      <c r="F33" s="3">
        <v>19</v>
      </c>
      <c r="G33" s="29">
        <f t="shared" si="8"/>
        <v>19.102100232718083</v>
      </c>
      <c r="H33" s="29">
        <f t="shared" si="8"/>
        <v>29.386599029597114</v>
      </c>
      <c r="I33" s="29">
        <f t="shared" si="8"/>
        <v>20.354170141597773</v>
      </c>
      <c r="J33" s="29">
        <f t="shared" si="8"/>
        <v>30.682181863991843</v>
      </c>
      <c r="K33" s="29">
        <f t="shared" si="8"/>
        <v>8.7082587324282947</v>
      </c>
      <c r="L33" s="30"/>
      <c r="M33" s="29">
        <f t="shared" si="28"/>
        <v>8.7049373563595704</v>
      </c>
      <c r="N33" s="31">
        <f t="shared" si="28"/>
        <v>5.7593676191993746</v>
      </c>
      <c r="O33" s="31">
        <f>IF(Settings!$I$6&gt;69, 0.2*(N33), 0)</f>
        <v>1.151873523839875</v>
      </c>
      <c r="P33" s="32">
        <f t="shared" si="29"/>
        <v>25.130344925556997</v>
      </c>
      <c r="Q33" s="32">
        <f t="shared" si="29"/>
        <v>15.150375211083594</v>
      </c>
      <c r="R33" s="32">
        <f t="shared" si="29"/>
        <v>26.185443208823735</v>
      </c>
      <c r="S33" s="33">
        <f t="shared" si="9"/>
        <v>24.472535279320365</v>
      </c>
      <c r="T33" s="33">
        <f t="shared" si="10"/>
        <v>29.299891672836459</v>
      </c>
      <c r="U33" s="34">
        <f t="shared" si="11"/>
        <v>22.298429606477789</v>
      </c>
      <c r="V33" s="34">
        <f t="shared" si="12"/>
        <v>20.91618137786994</v>
      </c>
      <c r="W33" s="35">
        <f t="shared" si="13"/>
        <v>48.948078441629583</v>
      </c>
      <c r="X33" s="35">
        <f t="shared" si="14"/>
        <v>28.149816497773628</v>
      </c>
      <c r="Z33" s="30">
        <f t="shared" si="30"/>
        <v>14.307208460475719</v>
      </c>
      <c r="AA33" s="30">
        <f t="shared" si="30"/>
        <v>36.662895488993847</v>
      </c>
      <c r="AC33" s="3">
        <v>19</v>
      </c>
      <c r="AE33" s="51">
        <f t="shared" si="16"/>
        <v>10.395479393145562</v>
      </c>
      <c r="AG33" s="3">
        <f t="shared" si="17"/>
        <v>10.395479393145562</v>
      </c>
      <c r="AH33" s="29">
        <f t="shared" si="18"/>
        <v>3.6543525153813889</v>
      </c>
      <c r="AI33" s="29">
        <f t="shared" si="18"/>
        <v>14.08893715614103</v>
      </c>
      <c r="AJ33" s="29">
        <f t="shared" si="18"/>
        <v>5.5582851168442255</v>
      </c>
      <c r="AK33" s="29">
        <f t="shared" si="18"/>
        <v>14.800167387940157</v>
      </c>
      <c r="AL33" s="29">
        <f t="shared" si="18"/>
        <v>2.1179555668401382</v>
      </c>
      <c r="AM33" s="30"/>
      <c r="AN33" s="29">
        <f t="shared" si="19"/>
        <v>3.3222943457925629</v>
      </c>
      <c r="AO33" s="31">
        <f t="shared" si="19"/>
        <v>2.5511952183084197</v>
      </c>
      <c r="AP33" s="31">
        <f>IF(Settings!$I$6&gt;69, 0.2*(AO33), 0)</f>
        <v>0.51023904366168393</v>
      </c>
      <c r="AQ33" s="32">
        <f t="shared" si="20"/>
        <v>13.385262846543364</v>
      </c>
      <c r="AR33" s="32">
        <f t="shared" si="20"/>
        <v>7.2357917122344793</v>
      </c>
      <c r="AS33" s="32">
        <f t="shared" si="20"/>
        <v>9.4962489740351028</v>
      </c>
      <c r="AT33" s="33">
        <f t="shared" si="21"/>
        <v>12.501496429328212</v>
      </c>
      <c r="AU33" s="33">
        <f t="shared" si="22"/>
        <v>13.283329422762117</v>
      </c>
      <c r="AV33" s="34">
        <f t="shared" si="23"/>
        <v>10.627614574791247</v>
      </c>
      <c r="AW33" s="34">
        <f t="shared" si="24"/>
        <v>10.015327722397226</v>
      </c>
      <c r="AX33" s="35">
        <f t="shared" si="25"/>
        <v>28.07894032525985</v>
      </c>
      <c r="AY33" s="35">
        <f t="shared" si="26"/>
        <v>14.515164354886023</v>
      </c>
      <c r="BA33" s="30">
        <f t="shared" si="31"/>
        <v>5.4012313563283261</v>
      </c>
      <c r="BB33" s="30">
        <f t="shared" si="31"/>
        <v>24.209258723986594</v>
      </c>
    </row>
    <row r="34" spans="1:95" x14ac:dyDescent="0.3">
      <c r="A34" s="18">
        <v>31</v>
      </c>
      <c r="C34" s="3"/>
      <c r="F34" s="3">
        <v>20</v>
      </c>
      <c r="G34" s="29">
        <f t="shared" si="8"/>
        <v>21.425909917426157</v>
      </c>
      <c r="H34" s="29">
        <f t="shared" si="8"/>
        <v>31.132658742345956</v>
      </c>
      <c r="I34" s="29">
        <f t="shared" si="8"/>
        <v>22.422345686484917</v>
      </c>
      <c r="J34" s="29">
        <f t="shared" si="8"/>
        <v>32.483371011963357</v>
      </c>
      <c r="K34" s="29">
        <f t="shared" si="8"/>
        <v>9.589710709387143</v>
      </c>
      <c r="L34" s="30"/>
      <c r="M34" s="29">
        <f t="shared" si="28"/>
        <v>9.3837792948756586</v>
      </c>
      <c r="N34" s="31">
        <f t="shared" si="28"/>
        <v>6.1455707669456672</v>
      </c>
      <c r="O34" s="31">
        <f>IF(Settings!$I$6&gt;69, 0.2*(N34), 0)</f>
        <v>1.2291141533891334</v>
      </c>
      <c r="P34" s="32">
        <f t="shared" si="29"/>
        <v>26.398453630128714</v>
      </c>
      <c r="Q34" s="32">
        <f t="shared" si="29"/>
        <v>16.010267158981193</v>
      </c>
      <c r="R34" s="32">
        <f t="shared" si="29"/>
        <v>27.965520287049991</v>
      </c>
      <c r="S34" s="33">
        <f t="shared" si="9"/>
        <v>25.786088937062921</v>
      </c>
      <c r="T34" s="33">
        <f t="shared" si="10"/>
        <v>31.13680254728898</v>
      </c>
      <c r="U34" s="34">
        <f t="shared" si="11"/>
        <v>23.636532349725869</v>
      </c>
      <c r="V34" s="34">
        <f t="shared" si="12"/>
        <v>22.161595365658908</v>
      </c>
      <c r="W34" s="35">
        <f t="shared" si="13"/>
        <v>50.945057048849755</v>
      </c>
      <c r="X34" s="35">
        <f t="shared" si="14"/>
        <v>29.595719331481739</v>
      </c>
      <c r="Z34" s="30">
        <f t="shared" si="30"/>
        <v>15.251019327063375</v>
      </c>
      <c r="AA34" s="30">
        <f t="shared" si="30"/>
        <v>37.794398825282329</v>
      </c>
      <c r="AC34" s="3">
        <v>20</v>
      </c>
      <c r="AE34" s="51">
        <f t="shared" si="16"/>
        <v>10.932729952341878</v>
      </c>
      <c r="AG34" s="3">
        <f t="shared" si="17"/>
        <v>10.932729952341878</v>
      </c>
      <c r="AH34" s="29">
        <f t="shared" si="18"/>
        <v>4.2767778356705204</v>
      </c>
      <c r="AI34" s="29">
        <f t="shared" si="18"/>
        <v>15.031991622567675</v>
      </c>
      <c r="AJ34" s="29">
        <f t="shared" si="18"/>
        <v>6.2556926083626871</v>
      </c>
      <c r="AK34" s="29">
        <f t="shared" si="18"/>
        <v>15.784543928491283</v>
      </c>
      <c r="AL34" s="29">
        <f t="shared" si="18"/>
        <v>2.4261653830040375</v>
      </c>
      <c r="AM34" s="30"/>
      <c r="AN34" s="29">
        <f t="shared" si="19"/>
        <v>3.6180535453985918</v>
      </c>
      <c r="AO34" s="31">
        <f t="shared" si="19"/>
        <v>2.7390888751421407</v>
      </c>
      <c r="AP34" s="31">
        <f>IF(Settings!$I$6&gt;69, 0.2*(AO34), 0)</f>
        <v>0.54781777502842821</v>
      </c>
      <c r="AQ34" s="32">
        <f t="shared" si="20"/>
        <v>14.151721373079885</v>
      </c>
      <c r="AR34" s="32">
        <f t="shared" si="20"/>
        <v>7.7388446781431757</v>
      </c>
      <c r="AS34" s="32">
        <f t="shared" si="20"/>
        <v>10.498678169055433</v>
      </c>
      <c r="AT34" s="33">
        <f t="shared" si="21"/>
        <v>13.268292896253101</v>
      </c>
      <c r="AU34" s="33">
        <f t="shared" si="22"/>
        <v>14.256052983278861</v>
      </c>
      <c r="AV34" s="34">
        <f t="shared" si="23"/>
        <v>11.344120798340015</v>
      </c>
      <c r="AW34" s="34">
        <f t="shared" si="24"/>
        <v>10.6867394683059</v>
      </c>
      <c r="AX34" s="35">
        <f t="shared" si="25"/>
        <v>29.570412935159897</v>
      </c>
      <c r="AY34" s="35">
        <f t="shared" si="26"/>
        <v>15.409436931070376</v>
      </c>
      <c r="BA34" s="30">
        <f t="shared" si="31"/>
        <v>5.9440123836523062</v>
      </c>
      <c r="BB34" s="30">
        <f t="shared" si="31"/>
        <v>25.152274014316816</v>
      </c>
    </row>
    <row r="35" spans="1:95" x14ac:dyDescent="0.3">
      <c r="A35" s="18">
        <v>32</v>
      </c>
      <c r="C35" s="3"/>
      <c r="F35" s="3">
        <v>21</v>
      </c>
      <c r="G35" s="29">
        <f t="shared" si="8"/>
        <v>23.797827632726456</v>
      </c>
      <c r="H35" s="29">
        <f t="shared" si="8"/>
        <v>32.862072122255618</v>
      </c>
      <c r="I35" s="29">
        <f t="shared" si="8"/>
        <v>24.527498232349743</v>
      </c>
      <c r="J35" s="29">
        <f t="shared" si="8"/>
        <v>34.265030020607945</v>
      </c>
      <c r="K35" s="29">
        <f t="shared" si="8"/>
        <v>10.470590362311079</v>
      </c>
      <c r="L35" s="30"/>
      <c r="M35" s="29">
        <f t="shared" si="28"/>
        <v>10.066577159784188</v>
      </c>
      <c r="N35" s="31">
        <f t="shared" si="28"/>
        <v>6.5319240916786541</v>
      </c>
      <c r="O35" s="31">
        <f>IF(Settings!$I$6&gt;69, 0.2*(N35), 0)</f>
        <v>1.3063848183357309</v>
      </c>
      <c r="P35" s="32">
        <f t="shared" si="29"/>
        <v>27.643057676129793</v>
      </c>
      <c r="Q35" s="32">
        <f t="shared" si="29"/>
        <v>16.851530189534007</v>
      </c>
      <c r="R35" s="32">
        <f t="shared" si="29"/>
        <v>29.675943851364739</v>
      </c>
      <c r="S35" s="33">
        <f t="shared" si="9"/>
        <v>27.078077370976658</v>
      </c>
      <c r="T35" s="33">
        <f t="shared" si="10"/>
        <v>32.953951958979495</v>
      </c>
      <c r="U35" s="34">
        <f t="shared" si="11"/>
        <v>24.963027713082528</v>
      </c>
      <c r="V35" s="34">
        <f t="shared" si="12"/>
        <v>23.395365931079649</v>
      </c>
      <c r="W35" s="35">
        <f t="shared" si="13"/>
        <v>52.856623609813809</v>
      </c>
      <c r="X35" s="35">
        <f t="shared" si="14"/>
        <v>31.006792595068365</v>
      </c>
      <c r="Z35" s="30">
        <f t="shared" si="30"/>
        <v>16.158303011930894</v>
      </c>
      <c r="AA35" s="30">
        <f t="shared" si="30"/>
        <v>38.871041036900081</v>
      </c>
      <c r="AC35" s="3">
        <v>21</v>
      </c>
      <c r="AE35" s="51">
        <f t="shared" si="16"/>
        <v>11.497746250129051</v>
      </c>
      <c r="AG35" s="3">
        <f t="shared" si="17"/>
        <v>11.497746250129051</v>
      </c>
      <c r="AH35" s="29">
        <f t="shared" si="18"/>
        <v>4.9896712932679144</v>
      </c>
      <c r="AI35" s="29">
        <f t="shared" si="18"/>
        <v>16.029719542078098</v>
      </c>
      <c r="AJ35" s="29">
        <f t="shared" si="18"/>
        <v>7.0296854936222042</v>
      </c>
      <c r="AK35" s="29">
        <f t="shared" si="18"/>
        <v>16.825217176142818</v>
      </c>
      <c r="AL35" s="29">
        <f t="shared" si="18"/>
        <v>2.771163322190322</v>
      </c>
      <c r="AM35" s="30"/>
      <c r="AN35" s="29">
        <f t="shared" si="19"/>
        <v>3.9371761160088909</v>
      </c>
      <c r="AO35" s="31">
        <f t="shared" si="19"/>
        <v>2.9394335263669582</v>
      </c>
      <c r="AP35" s="31">
        <f>IF(Settings!$I$6&gt;69, 0.2*(AO35), 0)</f>
        <v>0.58788670527339171</v>
      </c>
      <c r="AQ35" s="32">
        <f t="shared" si="20"/>
        <v>14.954915677466792</v>
      </c>
      <c r="AR35" s="32">
        <f t="shared" si="20"/>
        <v>8.2696746672496495</v>
      </c>
      <c r="AS35" s="32">
        <f t="shared" si="20"/>
        <v>11.576794683436002</v>
      </c>
      <c r="AT35" s="33">
        <f t="shared" si="21"/>
        <v>14.074594652685688</v>
      </c>
      <c r="AU35" s="33">
        <f t="shared" si="22"/>
        <v>15.288978883242539</v>
      </c>
      <c r="AV35" s="34">
        <f t="shared" si="23"/>
        <v>12.102633737364757</v>
      </c>
      <c r="AW35" s="34">
        <f t="shared" si="24"/>
        <v>11.397169691036686</v>
      </c>
      <c r="AX35" s="35">
        <f t="shared" si="25"/>
        <v>31.114321611629315</v>
      </c>
      <c r="AY35" s="35">
        <f t="shared" si="26"/>
        <v>16.347281850745997</v>
      </c>
      <c r="BA35" s="30">
        <f t="shared" si="31"/>
        <v>6.5257621267022108</v>
      </c>
      <c r="BB35" s="30">
        <f t="shared" si="31"/>
        <v>26.117231761938235</v>
      </c>
    </row>
    <row r="36" spans="1:95" x14ac:dyDescent="0.3">
      <c r="A36" s="18">
        <v>33</v>
      </c>
      <c r="C36" s="3"/>
      <c r="F36" s="3">
        <v>22</v>
      </c>
      <c r="G36" s="29">
        <f t="shared" si="8"/>
        <v>26.201454447932306</v>
      </c>
      <c r="H36" s="29">
        <f t="shared" si="8"/>
        <v>34.573013234556313</v>
      </c>
      <c r="I36" s="29">
        <f t="shared" si="8"/>
        <v>26.660774760572799</v>
      </c>
      <c r="J36" s="29">
        <f t="shared" si="8"/>
        <v>36.025333222851032</v>
      </c>
      <c r="K36" s="29">
        <f t="shared" si="8"/>
        <v>11.345589453493993</v>
      </c>
      <c r="L36" s="30"/>
      <c r="M36" s="29">
        <f t="shared" si="28"/>
        <v>10.751771278349402</v>
      </c>
      <c r="N36" s="31">
        <f t="shared" si="28"/>
        <v>6.9178855726243098</v>
      </c>
      <c r="O36" s="31">
        <f>IF(Settings!$I$6&gt;69, 0.2*(N36), 0)</f>
        <v>1.3835771145248621</v>
      </c>
      <c r="P36" s="32">
        <f t="shared" si="29"/>
        <v>28.863745813732827</v>
      </c>
      <c r="Q36" s="32">
        <f t="shared" si="29"/>
        <v>17.673283941318999</v>
      </c>
      <c r="R36" s="32">
        <f t="shared" si="29"/>
        <v>31.312636674983775</v>
      </c>
      <c r="S36" s="33">
        <f t="shared" si="9"/>
        <v>28.34768327967209</v>
      </c>
      <c r="T36" s="33">
        <f t="shared" si="10"/>
        <v>34.748680534595863</v>
      </c>
      <c r="U36" s="34">
        <f t="shared" si="11"/>
        <v>26.276474935976712</v>
      </c>
      <c r="V36" s="34">
        <f t="shared" si="12"/>
        <v>24.616182398546879</v>
      </c>
      <c r="W36" s="35">
        <f t="shared" si="13"/>
        <v>54.68503818709128</v>
      </c>
      <c r="X36" s="35">
        <f t="shared" si="14"/>
        <v>32.382393739460653</v>
      </c>
      <c r="Z36" s="30">
        <f t="shared" si="30"/>
        <v>17.027138497254757</v>
      </c>
      <c r="AA36" s="30">
        <f t="shared" si="30"/>
        <v>39.895482074466436</v>
      </c>
      <c r="AC36" s="3">
        <v>22</v>
      </c>
      <c r="AE36" s="51">
        <f t="shared" si="16"/>
        <v>12.09196325242066</v>
      </c>
      <c r="AG36" s="3">
        <f t="shared" si="17"/>
        <v>12.09196325242066</v>
      </c>
      <c r="AH36" s="29">
        <f t="shared" si="18"/>
        <v>5.8026695385714229</v>
      </c>
      <c r="AI36" s="29">
        <f t="shared" si="18"/>
        <v>17.084253633622506</v>
      </c>
      <c r="AJ36" s="29">
        <f t="shared" si="18"/>
        <v>7.8866825830400584</v>
      </c>
      <c r="AK36" s="29">
        <f t="shared" si="18"/>
        <v>17.924284756282447</v>
      </c>
      <c r="AL36" s="29">
        <f t="shared" si="18"/>
        <v>3.1557213049293678</v>
      </c>
      <c r="AM36" s="30"/>
      <c r="AN36" s="29">
        <f t="shared" si="19"/>
        <v>4.2810762099513333</v>
      </c>
      <c r="AO36" s="31">
        <f t="shared" si="19"/>
        <v>3.1528744862472493</v>
      </c>
      <c r="AP36" s="31">
        <f>IF(Settings!$I$6&gt;69, 0.2*(AO36), 0)</f>
        <v>0.63057489724944993</v>
      </c>
      <c r="AQ36" s="32">
        <f t="shared" si="20"/>
        <v>15.7957999330091</v>
      </c>
      <c r="AR36" s="32">
        <f t="shared" si="20"/>
        <v>8.8289126467213066</v>
      </c>
      <c r="AS36" s="32">
        <f t="shared" si="20"/>
        <v>12.731482964625172</v>
      </c>
      <c r="AT36" s="33">
        <f t="shared" si="21"/>
        <v>14.921556487409546</v>
      </c>
      <c r="AU36" s="33">
        <f t="shared" si="22"/>
        <v>16.384407784091295</v>
      </c>
      <c r="AV36" s="34">
        <f t="shared" si="23"/>
        <v>12.90483988940993</v>
      </c>
      <c r="AW36" s="34">
        <f t="shared" si="24"/>
        <v>12.148150012710589</v>
      </c>
      <c r="AX36" s="35">
        <f t="shared" si="25"/>
        <v>32.709622139134076</v>
      </c>
      <c r="AY36" s="35">
        <f t="shared" si="26"/>
        <v>17.329471080266014</v>
      </c>
      <c r="BA36" s="30">
        <f t="shared" si="31"/>
        <v>7.1468562716356123</v>
      </c>
      <c r="BB36" s="30">
        <f t="shared" si="31"/>
        <v>27.103246056354596</v>
      </c>
      <c r="CQ36" s="44"/>
    </row>
    <row r="37" spans="1:95" x14ac:dyDescent="0.3">
      <c r="A37" s="18">
        <v>34</v>
      </c>
      <c r="C37" s="3"/>
      <c r="F37" s="3">
        <v>23</v>
      </c>
      <c r="G37" s="29">
        <f t="shared" si="8"/>
        <v>28.621524217121664</v>
      </c>
      <c r="H37" s="29">
        <f t="shared" si="8"/>
        <v>36.263901509475701</v>
      </c>
      <c r="I37" s="29">
        <f t="shared" si="8"/>
        <v>28.813882699072131</v>
      </c>
      <c r="J37" s="29">
        <f t="shared" si="8"/>
        <v>37.762714230683848</v>
      </c>
      <c r="K37" s="29">
        <f t="shared" si="8"/>
        <v>12.210058490174058</v>
      </c>
      <c r="L37" s="30"/>
      <c r="M37" s="29">
        <f t="shared" si="28"/>
        <v>11.437934093880097</v>
      </c>
      <c r="N37" s="31">
        <f t="shared" si="28"/>
        <v>7.3029649306747766</v>
      </c>
      <c r="O37" s="31">
        <f>IF(Settings!$I$6&gt;69, 0.2*(N37), 0)</f>
        <v>1.4605929861349554</v>
      </c>
      <c r="P37" s="32">
        <f t="shared" si="29"/>
        <v>30.060225365488858</v>
      </c>
      <c r="Q37" s="32">
        <f t="shared" si="29"/>
        <v>18.474850000141977</v>
      </c>
      <c r="R37" s="32">
        <f t="shared" si="29"/>
        <v>32.873016252400532</v>
      </c>
      <c r="S37" s="33">
        <f t="shared" si="9"/>
        <v>29.594252516132357</v>
      </c>
      <c r="T37" s="33">
        <f t="shared" si="10"/>
        <v>36.51870131504284</v>
      </c>
      <c r="U37" s="34">
        <f t="shared" si="11"/>
        <v>27.575620535835423</v>
      </c>
      <c r="V37" s="34">
        <f t="shared" si="12"/>
        <v>25.822908952473476</v>
      </c>
      <c r="W37" s="35">
        <f t="shared" si="13"/>
        <v>56.432743065876934</v>
      </c>
      <c r="X37" s="35">
        <f t="shared" si="14"/>
        <v>33.7221113633668</v>
      </c>
      <c r="Z37" s="30">
        <f t="shared" si="30"/>
        <v>17.856323947284878</v>
      </c>
      <c r="AA37" s="30">
        <f t="shared" si="30"/>
        <v>40.870252920459095</v>
      </c>
      <c r="AC37" s="3">
        <v>23</v>
      </c>
      <c r="AE37" s="51">
        <f t="shared" si="16"/>
        <v>12.716890085850565</v>
      </c>
      <c r="AG37" s="3">
        <f t="shared" si="17"/>
        <v>12.716890085850565</v>
      </c>
      <c r="AH37" s="29">
        <f t="shared" si="18"/>
        <v>6.7256723509203997</v>
      </c>
      <c r="AI37" s="29">
        <f t="shared" si="18"/>
        <v>18.197677976550153</v>
      </c>
      <c r="AJ37" s="29">
        <f t="shared" si="18"/>
        <v>8.8332825855488828</v>
      </c>
      <c r="AK37" s="29">
        <f t="shared" si="18"/>
        <v>19.083779842653822</v>
      </c>
      <c r="AL37" s="29">
        <f t="shared" si="18"/>
        <v>3.5825026273007015</v>
      </c>
      <c r="AM37" s="30"/>
      <c r="AN37" s="29">
        <f t="shared" si="19"/>
        <v>4.6511902862947609</v>
      </c>
      <c r="AO37" s="31">
        <f t="shared" si="19"/>
        <v>3.3800668178924571</v>
      </c>
      <c r="AP37" s="31">
        <f>IF(Settings!$I$6&gt;69, 0.2*(AO37), 0)</f>
        <v>0.67601336357849151</v>
      </c>
      <c r="AQ37" s="32">
        <f t="shared" si="20"/>
        <v>16.67525625854703</v>
      </c>
      <c r="AR37" s="32">
        <f t="shared" si="20"/>
        <v>9.417082538121921</v>
      </c>
      <c r="AS37" s="32">
        <f t="shared" si="20"/>
        <v>13.962813400972662</v>
      </c>
      <c r="AT37" s="33">
        <f t="shared" si="21"/>
        <v>15.810258098754529</v>
      </c>
      <c r="AU37" s="33">
        <f t="shared" si="22"/>
        <v>17.544537098557218</v>
      </c>
      <c r="AV37" s="34">
        <f t="shared" si="23"/>
        <v>13.752394628952842</v>
      </c>
      <c r="AW37" s="34">
        <f t="shared" si="24"/>
        <v>12.941178592658654</v>
      </c>
      <c r="AX37" s="35">
        <f t="shared" si="25"/>
        <v>34.354903976071583</v>
      </c>
      <c r="AY37" s="35">
        <f t="shared" si="26"/>
        <v>18.356617942134317</v>
      </c>
      <c r="BA37" s="30">
        <f t="shared" si="31"/>
        <v>7.8072696319490209</v>
      </c>
      <c r="BB37" s="30">
        <f t="shared" si="31"/>
        <v>28.109277876789282</v>
      </c>
    </row>
    <row r="38" spans="1:95" x14ac:dyDescent="0.3">
      <c r="A38" s="18">
        <v>35</v>
      </c>
      <c r="C38" s="3"/>
      <c r="F38" s="3">
        <v>24</v>
      </c>
      <c r="G38" s="29">
        <f t="shared" si="8"/>
        <v>31.044026353511445</v>
      </c>
      <c r="H38" s="29">
        <f t="shared" si="8"/>
        <v>37.933374098393095</v>
      </c>
      <c r="I38" s="29">
        <f t="shared" si="8"/>
        <v>30.979105481499861</v>
      </c>
      <c r="J38" s="29">
        <f t="shared" si="8"/>
        <v>39.475836195603279</v>
      </c>
      <c r="K38" s="29">
        <f t="shared" si="8"/>
        <v>13.059987898522195</v>
      </c>
      <c r="L38" s="30"/>
      <c r="M38" s="29">
        <f t="shared" si="28"/>
        <v>12.123761151364643</v>
      </c>
      <c r="N38" s="31">
        <f t="shared" si="28"/>
        <v>7.686718650836907</v>
      </c>
      <c r="O38" s="31">
        <f>IF(Settings!$I$6&gt;69, 0.2*(N38), 0)</f>
        <v>1.5373437301673816</v>
      </c>
      <c r="P38" s="32">
        <f t="shared" si="29"/>
        <v>31.232305851921428</v>
      </c>
      <c r="Q38" s="32">
        <f t="shared" si="29"/>
        <v>19.255725541246555</v>
      </c>
      <c r="R38" s="32">
        <f t="shared" si="29"/>
        <v>34.355761845436554</v>
      </c>
      <c r="S38" s="33">
        <f t="shared" si="9"/>
        <v>30.817273116616093</v>
      </c>
      <c r="T38" s="33">
        <f t="shared" si="10"/>
        <v>38.262059590393847</v>
      </c>
      <c r="U38" s="34">
        <f t="shared" si="11"/>
        <v>28.859377464126236</v>
      </c>
      <c r="V38" s="34">
        <f t="shared" si="12"/>
        <v>27.014564987925379</v>
      </c>
      <c r="W38" s="35">
        <f t="shared" si="13"/>
        <v>58.102309424493512</v>
      </c>
      <c r="X38" s="35">
        <f t="shared" si="14"/>
        <v>35.025731722199019</v>
      </c>
      <c r="Z38" s="30">
        <f t="shared" si="30"/>
        <v>18.645264181373246</v>
      </c>
      <c r="AA38" s="30">
        <f t="shared" si="30"/>
        <v>41.797761842255589</v>
      </c>
      <c r="AC38" s="3">
        <v>24</v>
      </c>
      <c r="AE38" s="51">
        <f t="shared" si="16"/>
        <v>13.374113870485857</v>
      </c>
      <c r="AG38" s="3">
        <f t="shared" si="17"/>
        <v>13.374113870485857</v>
      </c>
      <c r="AH38" s="29">
        <f t="shared" si="18"/>
        <v>7.7686701002912422</v>
      </c>
      <c r="AI38" s="29">
        <f t="shared" si="18"/>
        <v>19.372006919401311</v>
      </c>
      <c r="AJ38" s="29">
        <f t="shared" si="18"/>
        <v>9.8761983857893227</v>
      </c>
      <c r="AK38" s="29">
        <f t="shared" si="18"/>
        <v>20.305648353788015</v>
      </c>
      <c r="AL38" s="29">
        <f t="shared" si="18"/>
        <v>4.053987633605427</v>
      </c>
      <c r="AM38" s="30"/>
      <c r="AN38" s="29">
        <f t="shared" si="19"/>
        <v>5.0489668536034049</v>
      </c>
      <c r="AO38" s="31">
        <f t="shared" si="19"/>
        <v>3.6216718968720376</v>
      </c>
      <c r="AP38" s="31">
        <f>IF(Settings!$I$6&gt;69, 0.2*(AO38), 0)</f>
        <v>0.72433437937440759</v>
      </c>
      <c r="AQ38" s="32">
        <f t="shared" si="20"/>
        <v>17.594080706948013</v>
      </c>
      <c r="AR38" s="32">
        <f t="shared" si="20"/>
        <v>10.034583560408326</v>
      </c>
      <c r="AS38" s="32">
        <f t="shared" si="20"/>
        <v>15.269937186976479</v>
      </c>
      <c r="AT38" s="33">
        <f t="shared" si="21"/>
        <v>16.741687656150159</v>
      </c>
      <c r="AU38" s="33">
        <f t="shared" si="22"/>
        <v>18.771429074724761</v>
      </c>
      <c r="AV38" s="34">
        <f t="shared" si="23"/>
        <v>14.646906412642529</v>
      </c>
      <c r="AW38" s="34">
        <f t="shared" si="24"/>
        <v>13.777705157393239</v>
      </c>
      <c r="AX38" s="35">
        <f t="shared" si="25"/>
        <v>36.048366932121581</v>
      </c>
      <c r="AY38" s="35">
        <f t="shared" si="26"/>
        <v>19.429154122239957</v>
      </c>
      <c r="BA38" s="30">
        <f t="shared" si="31"/>
        <v>8.5065262942416009</v>
      </c>
      <c r="BB38" s="30">
        <f t="shared" si="31"/>
        <v>29.13412814362723</v>
      </c>
    </row>
    <row r="39" spans="1:95" x14ac:dyDescent="0.3">
      <c r="A39" s="18">
        <v>36</v>
      </c>
      <c r="C39" s="3"/>
      <c r="F39" s="3">
        <v>25</v>
      </c>
      <c r="G39" s="29">
        <f t="shared" si="8"/>
        <v>33.456274607906323</v>
      </c>
      <c r="H39" s="29">
        <f t="shared" si="8"/>
        <v>39.580261865968083</v>
      </c>
      <c r="I39" s="29">
        <f t="shared" si="8"/>
        <v>33.149307199981671</v>
      </c>
      <c r="J39" s="29">
        <f t="shared" si="8"/>
        <v>41.163565992472023</v>
      </c>
      <c r="K39" s="29">
        <f t="shared" si="8"/>
        <v>13.891977282087206</v>
      </c>
      <c r="L39" s="30"/>
      <c r="M39" s="29">
        <f t="shared" si="28"/>
        <v>12.808062652479125</v>
      </c>
      <c r="N39" s="31">
        <f t="shared" si="28"/>
        <v>8.0687456121076977</v>
      </c>
      <c r="O39" s="31">
        <f>IF(Settings!$I$6&gt;69, 0.2*(N39), 0)</f>
        <v>1.6137491224215397</v>
      </c>
      <c r="P39" s="32">
        <f t="shared" si="29"/>
        <v>32.379885056615251</v>
      </c>
      <c r="Q39" s="32">
        <f t="shared" si="29"/>
        <v>20.015560306430316</v>
      </c>
      <c r="R39" s="32">
        <f t="shared" si="29"/>
        <v>35.760603551060164</v>
      </c>
      <c r="S39" s="33">
        <f t="shared" si="9"/>
        <v>32.016357294231859</v>
      </c>
      <c r="T39" s="33">
        <f t="shared" si="10"/>
        <v>39.977097390584021</v>
      </c>
      <c r="U39" s="34">
        <f t="shared" si="11"/>
        <v>30.126806989809968</v>
      </c>
      <c r="V39" s="34">
        <f t="shared" si="12"/>
        <v>28.190308042904118</v>
      </c>
      <c r="W39" s="35">
        <f t="shared" si="13"/>
        <v>59.696393811270212</v>
      </c>
      <c r="X39" s="35">
        <f t="shared" si="14"/>
        <v>36.293210019197488</v>
      </c>
      <c r="Z39" s="30">
        <f t="shared" si="30"/>
        <v>19.39386944339094</v>
      </c>
      <c r="AA39" s="30">
        <f t="shared" si="30"/>
        <v>42.680300341994993</v>
      </c>
      <c r="AC39" s="3">
        <v>25</v>
      </c>
      <c r="AE39" s="51">
        <f t="shared" si="16"/>
        <v>14.06530375061889</v>
      </c>
      <c r="AG39" s="3">
        <f t="shared" si="17"/>
        <v>14.06530375061889</v>
      </c>
      <c r="AH39" s="29">
        <f t="shared" si="18"/>
        <v>8.9415319006693608</v>
      </c>
      <c r="AI39" s="29">
        <f t="shared" si="18"/>
        <v>20.609161727049692</v>
      </c>
      <c r="AJ39" s="29">
        <f t="shared" si="18"/>
        <v>11.022176719731407</v>
      </c>
      <c r="AK39" s="29">
        <f t="shared" si="18"/>
        <v>21.591723851857978</v>
      </c>
      <c r="AL39" s="29">
        <f t="shared" si="18"/>
        <v>4.5723908534261906</v>
      </c>
      <c r="AM39" s="30"/>
      <c r="AN39" s="29">
        <f t="shared" si="19"/>
        <v>5.475854410890344</v>
      </c>
      <c r="AO39" s="31">
        <f t="shared" si="19"/>
        <v>3.8783534038393119</v>
      </c>
      <c r="AP39" s="31">
        <f>IF(Settings!$I$6&gt;69, 0.2*(AO39), 0)</f>
        <v>0.77567068076786239</v>
      </c>
      <c r="AQ39" s="32">
        <f t="shared" si="20"/>
        <v>18.552968215080924</v>
      </c>
      <c r="AR39" s="32">
        <f t="shared" si="20"/>
        <v>10.681671774007386</v>
      </c>
      <c r="AS39" s="32">
        <f t="shared" si="20"/>
        <v>16.650989911112838</v>
      </c>
      <c r="AT39" s="33">
        <f t="shared" si="21"/>
        <v>17.716724059072988</v>
      </c>
      <c r="AU39" s="33">
        <f t="shared" si="22"/>
        <v>20.066975892480471</v>
      </c>
      <c r="AV39" s="34">
        <f t="shared" si="23"/>
        <v>15.589919230086576</v>
      </c>
      <c r="AW39" s="34">
        <f t="shared" si="24"/>
        <v>14.659114413165142</v>
      </c>
      <c r="AX39" s="35">
        <f t="shared" si="25"/>
        <v>37.787800153957853</v>
      </c>
      <c r="AY39" s="35">
        <f t="shared" si="26"/>
        <v>20.54730573423026</v>
      </c>
      <c r="BA39" s="30">
        <f t="shared" si="31"/>
        <v>9.2436537188838486</v>
      </c>
      <c r="BB39" s="30">
        <f t="shared" si="31"/>
        <v>30.176431630288853</v>
      </c>
    </row>
    <row r="40" spans="1:95" x14ac:dyDescent="0.3">
      <c r="A40" s="18">
        <v>37</v>
      </c>
      <c r="C40" s="3"/>
      <c r="F40" s="3">
        <v>26</v>
      </c>
      <c r="G40" s="29">
        <f t="shared" si="8"/>
        <v>35.846931918753882</v>
      </c>
      <c r="H40" s="29">
        <f t="shared" si="8"/>
        <v>41.203568421788226</v>
      </c>
      <c r="I40" s="29">
        <f t="shared" si="8"/>
        <v>35.317928547450542</v>
      </c>
      <c r="J40" s="29">
        <f t="shared" si="8"/>
        <v>42.824951685162581</v>
      </c>
      <c r="K40" s="29">
        <f t="shared" si="8"/>
        <v>14.703196570468874</v>
      </c>
      <c r="L40" s="30"/>
      <c r="M40" s="29">
        <f t="shared" si="28"/>
        <v>13.489755545195734</v>
      </c>
      <c r="N40" s="31">
        <f t="shared" si="28"/>
        <v>8.4486832280823396</v>
      </c>
      <c r="O40" s="31">
        <f>IF(Settings!$I$6&gt;69, 0.2*(N40), 0)</f>
        <v>1.689736645616468</v>
      </c>
      <c r="P40" s="32">
        <f t="shared" si="29"/>
        <v>33.502937096408488</v>
      </c>
      <c r="Q40" s="32">
        <f t="shared" si="29"/>
        <v>20.754136442363201</v>
      </c>
      <c r="R40" s="32">
        <f t="shared" si="29"/>
        <v>37.088134077023788</v>
      </c>
      <c r="S40" s="33">
        <f t="shared" si="9"/>
        <v>33.191225890939208</v>
      </c>
      <c r="T40" s="33">
        <f t="shared" si="10"/>
        <v>41.662421975391396</v>
      </c>
      <c r="U40" s="34">
        <f t="shared" si="11"/>
        <v>31.377102863676459</v>
      </c>
      <c r="V40" s="34">
        <f t="shared" si="12"/>
        <v>29.349418888936697</v>
      </c>
      <c r="W40" s="35">
        <f t="shared" si="13"/>
        <v>61.21770264172752</v>
      </c>
      <c r="X40" s="35">
        <f t="shared" si="14"/>
        <v>37.524645695220592</v>
      </c>
      <c r="Z40" s="30">
        <f t="shared" si="30"/>
        <v>20.102465449240682</v>
      </c>
      <c r="AA40" s="30">
        <f t="shared" si="30"/>
        <v>43.520048817959719</v>
      </c>
      <c r="AC40" s="3">
        <v>26</v>
      </c>
      <c r="AE40" s="51">
        <f t="shared" si="16"/>
        <v>14.792215133875402</v>
      </c>
      <c r="AG40" s="3">
        <f t="shared" si="17"/>
        <v>14.792215133875402</v>
      </c>
      <c r="AH40" s="29">
        <f t="shared" si="18"/>
        <v>10.253754099453326</v>
      </c>
      <c r="AI40" s="29">
        <f t="shared" si="18"/>
        <v>21.910944922580612</v>
      </c>
      <c r="AJ40" s="29">
        <f t="shared" si="18"/>
        <v>12.277902357422052</v>
      </c>
      <c r="AK40" s="29">
        <f t="shared" si="18"/>
        <v>22.943700125219891</v>
      </c>
      <c r="AL40" s="29">
        <f t="shared" si="18"/>
        <v>5.1395710104975372</v>
      </c>
      <c r="AM40" s="30"/>
      <c r="AN40" s="29">
        <f t="shared" si="19"/>
        <v>5.9332874689767374</v>
      </c>
      <c r="AO40" s="31">
        <f t="shared" si="19"/>
        <v>4.1507727037195474</v>
      </c>
      <c r="AP40" s="31">
        <f>IF(Settings!$I$6&gt;69, 0.2*(AO40), 0)</f>
        <v>0.83015454074390949</v>
      </c>
      <c r="AQ40" s="32">
        <f t="shared" si="20"/>
        <v>19.552496550705062</v>
      </c>
      <c r="AR40" s="32">
        <f t="shared" si="20"/>
        <v>11.358441029079579</v>
      </c>
      <c r="AS40" s="32">
        <f t="shared" si="20"/>
        <v>18.103008577134304</v>
      </c>
      <c r="AT40" s="33">
        <f t="shared" si="21"/>
        <v>18.736117933456963</v>
      </c>
      <c r="AU40" s="33">
        <f t="shared" si="22"/>
        <v>21.432861846026569</v>
      </c>
      <c r="AV40" s="34">
        <f t="shared" si="23"/>
        <v>16.58289325692229</v>
      </c>
      <c r="AW40" s="34">
        <f t="shared" si="24"/>
        <v>15.586707808029599</v>
      </c>
      <c r="AX40" s="35">
        <f t="shared" si="25"/>
        <v>39.570564133366915</v>
      </c>
      <c r="AY40" s="35">
        <f t="shared" si="26"/>
        <v>21.711068676392383</v>
      </c>
      <c r="BA40" s="30">
        <f t="shared" si="31"/>
        <v>10.017142920826959</v>
      </c>
      <c r="BB40" s="30">
        <f t="shared" si="31"/>
        <v>31.234651948492488</v>
      </c>
    </row>
    <row r="41" spans="1:95" x14ac:dyDescent="0.3">
      <c r="A41" s="18">
        <v>38</v>
      </c>
      <c r="C41" s="3"/>
      <c r="F41" s="3">
        <v>27</v>
      </c>
      <c r="G41" s="29">
        <f t="shared" si="8"/>
        <v>38.206000394791921</v>
      </c>
      <c r="H41" s="29">
        <f t="shared" si="8"/>
        <v>42.802451714248747</v>
      </c>
      <c r="I41" s="29">
        <f t="shared" si="8"/>
        <v>37.478975897514132</v>
      </c>
      <c r="J41" s="29">
        <f t="shared" si="8"/>
        <v>44.459202760089433</v>
      </c>
      <c r="K41" s="29">
        <f t="shared" si="8"/>
        <v>15.491342113202187</v>
      </c>
      <c r="L41" s="30"/>
      <c r="M41" s="29">
        <f t="shared" si="28"/>
        <v>14.167856115308366</v>
      </c>
      <c r="N41" s="31">
        <f t="shared" si="28"/>
        <v>8.8262040206500441</v>
      </c>
      <c r="O41" s="31">
        <f>IF(Settings!$I$6&gt;69, 0.2*(N41), 0)</f>
        <v>1.7652408041300089</v>
      </c>
      <c r="P41" s="32">
        <f t="shared" si="29"/>
        <v>34.601502153946086</v>
      </c>
      <c r="Q41" s="32">
        <f t="shared" si="29"/>
        <v>21.471350807147196</v>
      </c>
      <c r="R41" s="32">
        <f t="shared" si="29"/>
        <v>38.339642859276651</v>
      </c>
      <c r="S41" s="33">
        <f t="shared" si="9"/>
        <v>34.341694885304399</v>
      </c>
      <c r="T41" s="33">
        <f t="shared" si="10"/>
        <v>43.316877783321139</v>
      </c>
      <c r="U41" s="34">
        <f t="shared" si="11"/>
        <v>32.60957740616913</v>
      </c>
      <c r="V41" s="34">
        <f t="shared" si="12"/>
        <v>30.491288441213122</v>
      </c>
      <c r="W41" s="35">
        <f t="shared" si="13"/>
        <v>62.668963288225072</v>
      </c>
      <c r="X41" s="35">
        <f t="shared" si="14"/>
        <v>38.720261086209298</v>
      </c>
      <c r="Z41" s="30">
        <f t="shared" si="30"/>
        <v>20.77171430501458</v>
      </c>
      <c r="AA41" s="30">
        <f t="shared" si="30"/>
        <v>44.319081951464163</v>
      </c>
      <c r="AC41" s="3">
        <v>27</v>
      </c>
      <c r="AE41" s="51">
        <f t="shared" si="16"/>
        <v>15.556694149404674</v>
      </c>
      <c r="AG41" s="3">
        <f t="shared" si="17"/>
        <v>15.556694149404674</v>
      </c>
      <c r="AH41" s="29">
        <f t="shared" si="18"/>
        <v>11.714170673985167</v>
      </c>
      <c r="AI41" s="29">
        <f t="shared" si="18"/>
        <v>23.279012313904371</v>
      </c>
      <c r="AJ41" s="29">
        <f t="shared" si="18"/>
        <v>13.649886217113691</v>
      </c>
      <c r="AK41" s="29">
        <f t="shared" si="18"/>
        <v>24.363101475052115</v>
      </c>
      <c r="AL41" s="29">
        <f t="shared" si="18"/>
        <v>5.7569359608097637</v>
      </c>
      <c r="AM41" s="30"/>
      <c r="AN41" s="29">
        <f t="shared" si="19"/>
        <v>6.4226705530195645</v>
      </c>
      <c r="AO41" s="31">
        <f t="shared" si="19"/>
        <v>4.4395835715457403</v>
      </c>
      <c r="AP41" s="31">
        <f>IF(Settings!$I$6&gt;69, 0.2*(AO41), 0)</f>
        <v>0.88791671430914809</v>
      </c>
      <c r="AQ41" s="32">
        <f t="shared" si="20"/>
        <v>20.593109315349871</v>
      </c>
      <c r="AR41" s="32">
        <f t="shared" si="20"/>
        <v>12.064803572938255</v>
      </c>
      <c r="AS41" s="32">
        <f t="shared" si="20"/>
        <v>19.621867043141282</v>
      </c>
      <c r="AT41" s="33">
        <f t="shared" si="21"/>
        <v>19.800471435933996</v>
      </c>
      <c r="AU41" s="33">
        <f t="shared" si="22"/>
        <v>22.870522762154391</v>
      </c>
      <c r="AV41" s="34">
        <f t="shared" si="23"/>
        <v>17.62718369119678</v>
      </c>
      <c r="AW41" s="34">
        <f t="shared" si="24"/>
        <v>16.561683634025805</v>
      </c>
      <c r="AX41" s="35">
        <f t="shared" si="25"/>
        <v>41.393576503575609</v>
      </c>
      <c r="AY41" s="35">
        <f t="shared" si="26"/>
        <v>22.920183574151856</v>
      </c>
      <c r="BA41" s="30">
        <f t="shared" si="31"/>
        <v>10.824916991687576</v>
      </c>
      <c r="BB41" s="30">
        <f t="shared" si="31"/>
        <v>32.307077836036228</v>
      </c>
    </row>
    <row r="42" spans="1:95" x14ac:dyDescent="0.3">
      <c r="A42" s="18">
        <v>39</v>
      </c>
      <c r="C42" s="3"/>
      <c r="F42" s="3">
        <v>28</v>
      </c>
      <c r="G42" s="29">
        <f t="shared" si="8"/>
        <v>40.52478438989553</v>
      </c>
      <c r="H42" s="29">
        <f t="shared" si="8"/>
        <v>44.376207800757115</v>
      </c>
      <c r="I42" s="29">
        <f t="shared" si="8"/>
        <v>39.627005071541248</v>
      </c>
      <c r="J42" s="29">
        <f t="shared" si="8"/>
        <v>46.065672711761351</v>
      </c>
      <c r="K42" s="29">
        <f t="shared" si="8"/>
        <v>16.254590123623441</v>
      </c>
      <c r="L42" s="30"/>
      <c r="M42" s="29">
        <f t="shared" si="28"/>
        <v>14.841473049158228</v>
      </c>
      <c r="N42" s="31">
        <f t="shared" si="28"/>
        <v>9.2010125637846087</v>
      </c>
      <c r="O42" s="31">
        <f>IF(Settings!$I$6&gt;69, 0.2*(N42), 0)</f>
        <v>1.8402025127569219</v>
      </c>
      <c r="P42" s="32">
        <f t="shared" si="29"/>
        <v>35.675677599286402</v>
      </c>
      <c r="Q42" s="32">
        <f t="shared" si="29"/>
        <v>22.167199416266193</v>
      </c>
      <c r="R42" s="32">
        <f t="shared" si="29"/>
        <v>39.516971467868785</v>
      </c>
      <c r="S42" s="33">
        <f t="shared" si="9"/>
        <v>35.46766363236177</v>
      </c>
      <c r="T42" s="33">
        <f t="shared" si="10"/>
        <v>44.939521390143369</v>
      </c>
      <c r="U42" s="34">
        <f t="shared" si="11"/>
        <v>33.823649229665357</v>
      </c>
      <c r="V42" s="34">
        <f t="shared" si="12"/>
        <v>31.615406214357055</v>
      </c>
      <c r="W42" s="35">
        <f t="shared" si="13"/>
        <v>64.052900610965295</v>
      </c>
      <c r="X42" s="35">
        <f t="shared" si="14"/>
        <v>39.880382935126363</v>
      </c>
      <c r="Z42" s="30">
        <f t="shared" si="30"/>
        <v>21.402545643368576</v>
      </c>
      <c r="AA42" s="30">
        <f t="shared" si="30"/>
        <v>45.079373832559199</v>
      </c>
      <c r="AC42" s="3">
        <v>28</v>
      </c>
      <c r="AE42" s="51">
        <f t="shared" si="16"/>
        <v>16.360682336474195</v>
      </c>
      <c r="AG42" s="3">
        <f t="shared" si="17"/>
        <v>16.360682336474195</v>
      </c>
      <c r="AH42" s="29">
        <f t="shared" si="18"/>
        <v>13.330629442628055</v>
      </c>
      <c r="AI42" s="29">
        <f t="shared" si="18"/>
        <v>24.714842736082542</v>
      </c>
      <c r="AJ42" s="29">
        <f t="shared" si="18"/>
        <v>15.144337253032589</v>
      </c>
      <c r="AK42" s="29">
        <f t="shared" si="18"/>
        <v>25.85125077348323</v>
      </c>
      <c r="AL42" s="29">
        <f t="shared" si="18"/>
        <v>6.4253453036598511</v>
      </c>
      <c r="AM42" s="30"/>
      <c r="AN42" s="29">
        <f t="shared" si="19"/>
        <v>6.9453601124893867</v>
      </c>
      <c r="AO42" s="31">
        <f t="shared" si="19"/>
        <v>4.7454262289681042</v>
      </c>
      <c r="AP42" s="31">
        <f>IF(Settings!$I$6&gt;69, 0.2*(AO42), 0)</f>
        <v>0.94908524579362086</v>
      </c>
      <c r="AQ42" s="32">
        <f t="shared" si="20"/>
        <v>21.67509808951306</v>
      </c>
      <c r="AR42" s="32">
        <f t="shared" si="20"/>
        <v>12.800470627054777</v>
      </c>
      <c r="AS42" s="32">
        <f t="shared" si="20"/>
        <v>21.202234929048753</v>
      </c>
      <c r="AT42" s="33">
        <f t="shared" si="21"/>
        <v>20.910216971301395</v>
      </c>
      <c r="AU42" s="33">
        <f t="shared" si="22"/>
        <v>24.38110289246919</v>
      </c>
      <c r="AV42" s="34">
        <f t="shared" si="23"/>
        <v>18.724017783948209</v>
      </c>
      <c r="AW42" s="34">
        <f t="shared" si="24"/>
        <v>17.585115488995864</v>
      </c>
      <c r="AX42" s="35">
        <f t="shared" si="25"/>
        <v>43.253302429168706</v>
      </c>
      <c r="AY42" s="35">
        <f t="shared" si="26"/>
        <v>24.174110663407877</v>
      </c>
      <c r="BA42" s="30">
        <f t="shared" si="31"/>
        <v>11.664310274525761</v>
      </c>
      <c r="BB42" s="30">
        <f t="shared" si="31"/>
        <v>33.391820990119598</v>
      </c>
    </row>
    <row r="43" spans="1:95" x14ac:dyDescent="0.3">
      <c r="A43" s="18">
        <v>40</v>
      </c>
      <c r="C43" s="3"/>
      <c r="F43" s="3">
        <v>29</v>
      </c>
      <c r="G43" s="29">
        <f t="shared" si="8"/>
        <v>42.795833518758627</v>
      </c>
      <c r="H43" s="29">
        <f t="shared" si="8"/>
        <v>45.924256479259306</v>
      </c>
      <c r="I43" s="29">
        <f t="shared" si="8"/>
        <v>41.757101087491392</v>
      </c>
      <c r="J43" s="29">
        <f t="shared" si="8"/>
        <v>47.643843640605937</v>
      </c>
      <c r="K43" s="29">
        <f t="shared" si="8"/>
        <v>16.991549325522449</v>
      </c>
      <c r="L43" s="30"/>
      <c r="M43" s="29">
        <f t="shared" si="28"/>
        <v>15.509800938690219</v>
      </c>
      <c r="N43" s="31">
        <f t="shared" si="28"/>
        <v>9.5728427458381979</v>
      </c>
      <c r="O43" s="31">
        <f>IF(Settings!$I$6&gt;69, 0.2*(N43), 0)</f>
        <v>1.9145685491676396</v>
      </c>
      <c r="P43" s="32">
        <f t="shared" si="29"/>
        <v>36.725610280496056</v>
      </c>
      <c r="Q43" s="32">
        <f t="shared" si="29"/>
        <v>22.841763750573378</v>
      </c>
      <c r="R43" s="32">
        <f t="shared" si="29"/>
        <v>40.622388828087942</v>
      </c>
      <c r="S43" s="33">
        <f t="shared" si="9"/>
        <v>36.569104572949691</v>
      </c>
      <c r="T43" s="33">
        <f t="shared" si="10"/>
        <v>46.529599100256746</v>
      </c>
      <c r="U43" s="34">
        <f t="shared" si="11"/>
        <v>35.018832359232974</v>
      </c>
      <c r="V43" s="34">
        <f t="shared" si="12"/>
        <v>32.721350100231803</v>
      </c>
      <c r="W43" s="35">
        <f t="shared" si="13"/>
        <v>65.372217995426539</v>
      </c>
      <c r="X43" s="35">
        <f t="shared" si="14"/>
        <v>41.005426337213407</v>
      </c>
      <c r="Z43" s="30">
        <f t="shared" si="30"/>
        <v>21.996097184849638</v>
      </c>
      <c r="AA43" s="30">
        <f t="shared" si="30"/>
        <v>45.802802837216149</v>
      </c>
      <c r="AC43" s="3">
        <v>29</v>
      </c>
      <c r="AE43" s="51">
        <f t="shared" si="16"/>
        <v>17.206221575376418</v>
      </c>
      <c r="AG43" s="3">
        <f t="shared" si="17"/>
        <v>17.206221575376418</v>
      </c>
      <c r="AH43" s="29">
        <f t="shared" si="18"/>
        <v>15.109640687390971</v>
      </c>
      <c r="AI43" s="29">
        <f t="shared" si="18"/>
        <v>26.219705589293156</v>
      </c>
      <c r="AJ43" s="29">
        <f t="shared" si="18"/>
        <v>16.767018486760982</v>
      </c>
      <c r="AK43" s="29">
        <f t="shared" si="18"/>
        <v>27.409235415944906</v>
      </c>
      <c r="AL43" s="29">
        <f t="shared" si="18"/>
        <v>7.1450140939865809</v>
      </c>
      <c r="AM43" s="30"/>
      <c r="AN43" s="29">
        <f t="shared" si="19"/>
        <v>7.5026442982633563</v>
      </c>
      <c r="AO43" s="31">
        <f t="shared" si="19"/>
        <v>5.0689206610556639</v>
      </c>
      <c r="AP43" s="31">
        <f>IF(Settings!$I$6&gt;69, 0.2*(AO43), 0)</f>
        <v>1.0137841322111327</v>
      </c>
      <c r="AQ43" s="32">
        <f t="shared" si="20"/>
        <v>22.798583837477164</v>
      </c>
      <c r="AR43" s="32">
        <f t="shared" si="20"/>
        <v>13.564933302039003</v>
      </c>
      <c r="AS43" s="32">
        <f t="shared" si="20"/>
        <v>22.837564853437563</v>
      </c>
      <c r="AT43" s="33">
        <f t="shared" si="21"/>
        <v>22.065594968501735</v>
      </c>
      <c r="AU43" s="33">
        <f t="shared" si="22"/>
        <v>25.965409618878841</v>
      </c>
      <c r="AV43" s="34">
        <f t="shared" si="23"/>
        <v>19.874470110821907</v>
      </c>
      <c r="AW43" s="34">
        <f t="shared" si="24"/>
        <v>18.657929152168546</v>
      </c>
      <c r="AX43" s="35">
        <f t="shared" si="25"/>
        <v>45.145750418276435</v>
      </c>
      <c r="AY43" s="35">
        <f t="shared" si="26"/>
        <v>25.472005035455272</v>
      </c>
      <c r="BA43" s="30">
        <f t="shared" si="31"/>
        <v>12.532060445783863</v>
      </c>
      <c r="BB43" s="30">
        <f t="shared" si="31"/>
        <v>34.486815699907389</v>
      </c>
    </row>
    <row r="44" spans="1:95" x14ac:dyDescent="0.3">
      <c r="C44" s="3"/>
      <c r="F44" s="3">
        <v>30</v>
      </c>
      <c r="G44" s="29">
        <f t="shared" si="8"/>
        <v>45.012871397019474</v>
      </c>
      <c r="H44" s="29">
        <f t="shared" si="8"/>
        <v>47.446128521704793</v>
      </c>
      <c r="I44" s="29">
        <f t="shared" si="8"/>
        <v>43.86485496705648</v>
      </c>
      <c r="J44" s="29">
        <f t="shared" si="8"/>
        <v>49.193312583077279</v>
      </c>
      <c r="K44" s="29">
        <f t="shared" si="8"/>
        <v>17.701214194839189</v>
      </c>
      <c r="L44" s="30"/>
      <c r="M44" s="29">
        <f t="shared" si="28"/>
        <v>16.172114201709078</v>
      </c>
      <c r="N44" s="31">
        <f t="shared" si="28"/>
        <v>9.9414553077145893</v>
      </c>
      <c r="O44" s="31">
        <f>IF(Settings!$I$6&gt;69, 0.2*(N44), 0)</f>
        <v>1.9882910615429179</v>
      </c>
      <c r="P44" s="32">
        <f t="shared" si="29"/>
        <v>37.751489804452312</v>
      </c>
      <c r="Q44" s="32">
        <f t="shared" si="29"/>
        <v>23.495198690769719</v>
      </c>
      <c r="R44" s="32">
        <f t="shared" si="29"/>
        <v>41.658484556289977</v>
      </c>
      <c r="S44" s="33">
        <f t="shared" si="9"/>
        <v>37.646054197526091</v>
      </c>
      <c r="T44" s="33">
        <f t="shared" si="10"/>
        <v>48.086526852230868</v>
      </c>
      <c r="U44" s="34">
        <f t="shared" si="11"/>
        <v>36.194726557507735</v>
      </c>
      <c r="V44" s="34">
        <f t="shared" si="12"/>
        <v>33.808777283656234</v>
      </c>
      <c r="W44" s="35">
        <f t="shared" si="13"/>
        <v>66.62958213188837</v>
      </c>
      <c r="X44" s="35">
        <f t="shared" si="14"/>
        <v>42.095880770118896</v>
      </c>
      <c r="Z44" s="30">
        <f t="shared" si="30"/>
        <v>22.553663864113378</v>
      </c>
      <c r="AA44" s="30">
        <f t="shared" si="30"/>
        <v>46.491156268039539</v>
      </c>
      <c r="AC44" s="3">
        <v>30</v>
      </c>
      <c r="AE44" s="51">
        <f t="shared" si="16"/>
        <v>18.095459273170505</v>
      </c>
      <c r="AG44" s="3">
        <f t="shared" si="17"/>
        <v>18.095459273170505</v>
      </c>
      <c r="AH44" s="29">
        <f t="shared" si="18"/>
        <v>17.056007724510145</v>
      </c>
      <c r="AI44" s="29">
        <f t="shared" si="18"/>
        <v>27.79462630978302</v>
      </c>
      <c r="AJ44" s="29">
        <f t="shared" si="18"/>
        <v>18.523088192664357</v>
      </c>
      <c r="AK44" s="29">
        <f t="shared" si="18"/>
        <v>29.037871354584929</v>
      </c>
      <c r="AL44" s="29">
        <f t="shared" si="18"/>
        <v>7.9154217190501486</v>
      </c>
      <c r="AM44" s="30"/>
      <c r="AN44" s="29">
        <f t="shared" si="19"/>
        <v>8.0957206085857827</v>
      </c>
      <c r="AO44" s="31">
        <f t="shared" si="19"/>
        <v>5.4106591904953181</v>
      </c>
      <c r="AP44" s="31">
        <f>IF(Settings!$I$6&gt;69, 0.2*(AO44), 0)</f>
        <v>1.0821318380990637</v>
      </c>
      <c r="AQ44" s="32">
        <f t="shared" si="20"/>
        <v>23.963497723763954</v>
      </c>
      <c r="AR44" s="32">
        <f t="shared" si="20"/>
        <v>14.357444277952574</v>
      </c>
      <c r="AS44" s="32">
        <f t="shared" si="20"/>
        <v>24.5201123738672</v>
      </c>
      <c r="AT44" s="33">
        <f t="shared" si="21"/>
        <v>23.266630905153992</v>
      </c>
      <c r="AU44" s="33">
        <f t="shared" si="22"/>
        <v>27.623866425113121</v>
      </c>
      <c r="AV44" s="34">
        <f t="shared" si="23"/>
        <v>21.079436173996708</v>
      </c>
      <c r="AW44" s="34">
        <f t="shared" si="24"/>
        <v>19.780877968277832</v>
      </c>
      <c r="AX44" s="35">
        <f t="shared" si="25"/>
        <v>47.066474388304428</v>
      </c>
      <c r="AY44" s="35">
        <f t="shared" si="26"/>
        <v>26.812692731863326</v>
      </c>
      <c r="BA44" s="30">
        <f t="shared" si="31"/>
        <v>13.424315575511336</v>
      </c>
      <c r="BB44" s="30">
        <f t="shared" si="31"/>
        <v>35.589820538468842</v>
      </c>
    </row>
    <row r="45" spans="1:95" x14ac:dyDescent="0.3">
      <c r="C45" s="1"/>
      <c r="F45" s="3">
        <v>31</v>
      </c>
      <c r="G45" s="29">
        <f t="shared" si="8"/>
        <v>47.170714904134627</v>
      </c>
      <c r="H45" s="29">
        <f t="shared" si="8"/>
        <v>48.941454294136904</v>
      </c>
      <c r="I45" s="29">
        <f t="shared" si="8"/>
        <v>45.94633849183576</v>
      </c>
      <c r="J45" s="29">
        <f t="shared" si="8"/>
        <v>50.713779341443868</v>
      </c>
      <c r="K45" s="29">
        <f t="shared" si="8"/>
        <v>18.382919810384184</v>
      </c>
      <c r="L45" s="30"/>
      <c r="M45" s="29">
        <f t="shared" si="28"/>
        <v>16.827761391838319</v>
      </c>
      <c r="N45" s="31">
        <f t="shared" si="28"/>
        <v>10.30663562142181</v>
      </c>
      <c r="O45" s="31">
        <f>IF(Settings!$I$6&gt;69, 0.2*(N45), 0)</f>
        <v>2.0613271242843623</v>
      </c>
      <c r="P45" s="32">
        <f t="shared" si="29"/>
        <v>38.753542661411778</v>
      </c>
      <c r="Q45" s="32">
        <f t="shared" si="29"/>
        <v>24.127721877092476</v>
      </c>
      <c r="R45" s="32">
        <f t="shared" si="29"/>
        <v>42.628078618795925</v>
      </c>
      <c r="S45" s="33">
        <f t="shared" si="9"/>
        <v>38.698605087036938</v>
      </c>
      <c r="T45" s="33">
        <f t="shared" si="10"/>
        <v>49.60987216709529</v>
      </c>
      <c r="U45" s="34">
        <f t="shared" si="11"/>
        <v>37.351008692322374</v>
      </c>
      <c r="V45" s="34">
        <f t="shared" si="12"/>
        <v>34.877416143181144</v>
      </c>
      <c r="W45" s="35">
        <f t="shared" si="13"/>
        <v>67.827610908552373</v>
      </c>
      <c r="X45" s="35">
        <f t="shared" si="14"/>
        <v>43.152297918464313</v>
      </c>
      <c r="Z45" s="30">
        <f t="shared" si="30"/>
        <v>23.076654645708675</v>
      </c>
      <c r="AA45" s="30">
        <f t="shared" si="30"/>
        <v>47.146134769974267</v>
      </c>
      <c r="AC45" s="3">
        <v>31</v>
      </c>
      <c r="AD45" s="1"/>
      <c r="AE45" s="51">
        <f t="shared" si="16"/>
        <v>19.030653817429357</v>
      </c>
      <c r="AG45" s="3">
        <f t="shared" si="17"/>
        <v>19.030653817429357</v>
      </c>
      <c r="AH45" s="29">
        <f t="shared" si="18"/>
        <v>19.172451993517647</v>
      </c>
      <c r="AI45" s="29">
        <f t="shared" si="18"/>
        <v>29.440349977398832</v>
      </c>
      <c r="AJ45" s="29">
        <f t="shared" si="18"/>
        <v>20.416927998244464</v>
      </c>
      <c r="AK45" s="29">
        <f t="shared" si="18"/>
        <v>30.737665472619373</v>
      </c>
      <c r="AL45" s="29">
        <f t="shared" si="18"/>
        <v>8.7352305303429887</v>
      </c>
      <c r="AM45" s="30"/>
      <c r="AN45" s="29">
        <f t="shared" si="19"/>
        <v>8.7256714571567038</v>
      </c>
      <c r="AO45" s="31">
        <f t="shared" si="19"/>
        <v>5.7711982959236856</v>
      </c>
      <c r="AP45" s="31">
        <f>IF(Settings!$I$6&gt;69, 0.2*(AO45), 0)</f>
        <v>1.1542396591847373</v>
      </c>
      <c r="AQ45" s="32">
        <f t="shared" si="20"/>
        <v>25.169561531624321</v>
      </c>
      <c r="AR45" s="32">
        <f t="shared" si="20"/>
        <v>15.177000735369635</v>
      </c>
      <c r="AS45" s="32">
        <f t="shared" si="20"/>
        <v>26.240992192167532</v>
      </c>
      <c r="AT45" s="33">
        <f t="shared" si="21"/>
        <v>24.51311182012839</v>
      </c>
      <c r="AU45" s="33">
        <f t="shared" si="22"/>
        <v>29.356464711976852</v>
      </c>
      <c r="AV45" s="34">
        <f t="shared" si="23"/>
        <v>22.339604472956285</v>
      </c>
      <c r="AW45" s="34">
        <f t="shared" si="24"/>
        <v>20.954516881934602</v>
      </c>
      <c r="AX45" s="35">
        <f t="shared" si="25"/>
        <v>49.010582793768812</v>
      </c>
      <c r="AY45" s="35">
        <f t="shared" si="26"/>
        <v>28.19464824564276</v>
      </c>
      <c r="BA45" s="30">
        <f t="shared" si="31"/>
        <v>14.336657912759268</v>
      </c>
      <c r="BB45" s="30">
        <f t="shared" si="31"/>
        <v>36.698422375258524</v>
      </c>
    </row>
    <row r="46" spans="1:95" x14ac:dyDescent="0.3">
      <c r="C46" s="1"/>
      <c r="F46" s="3">
        <v>32</v>
      </c>
      <c r="G46" s="29">
        <f t="shared" si="8"/>
        <v>49.26518787989086</v>
      </c>
      <c r="H46" s="29">
        <f t="shared" si="8"/>
        <v>50.409953583342187</v>
      </c>
      <c r="I46" s="29">
        <f t="shared" si="8"/>
        <v>47.99807764109422</v>
      </c>
      <c r="J46" s="29">
        <f t="shared" si="8"/>
        <v>52.205035618583878</v>
      </c>
      <c r="K46" s="29">
        <f t="shared" si="8"/>
        <v>19.036299021487483</v>
      </c>
      <c r="L46" s="30"/>
      <c r="M46" s="29">
        <f t="shared" si="28"/>
        <v>17.476159874221711</v>
      </c>
      <c r="N46" s="31">
        <f t="shared" si="28"/>
        <v>10.668191679215376</v>
      </c>
      <c r="O46" s="31">
        <f>IF(Settings!$I$6&gt;69, 0.2*(N46), 0)</f>
        <v>2.1336383358430751</v>
      </c>
      <c r="P46" s="32">
        <f t="shared" si="29"/>
        <v>39.73202707248074</v>
      </c>
      <c r="Q46" s="32">
        <f t="shared" si="29"/>
        <v>24.739604321263649</v>
      </c>
      <c r="R46" s="32">
        <f t="shared" si="29"/>
        <v>43.534145524931908</v>
      </c>
      <c r="S46" s="33">
        <f t="shared" si="9"/>
        <v>39.726898883319507</v>
      </c>
      <c r="T46" s="33">
        <f t="shared" si="10"/>
        <v>51.099337906619049</v>
      </c>
      <c r="U46" s="34">
        <f t="shared" si="11"/>
        <v>38.48742501210414</v>
      </c>
      <c r="V46" s="34">
        <f t="shared" si="12"/>
        <v>35.927059009092453</v>
      </c>
      <c r="W46" s="35">
        <f t="shared" si="13"/>
        <v>68.968863898830364</v>
      </c>
      <c r="X46" s="35">
        <f t="shared" si="14"/>
        <v>44.175281049133815</v>
      </c>
      <c r="Z46" s="30">
        <f t="shared" si="30"/>
        <v>23.566556173690113</v>
      </c>
      <c r="AA46" s="30">
        <f t="shared" si="30"/>
        <v>47.76935653191638</v>
      </c>
      <c r="AC46" s="3">
        <v>32</v>
      </c>
      <c r="AD46" s="1"/>
      <c r="AE46" s="51">
        <f t="shared" si="16"/>
        <v>20.01418031184258</v>
      </c>
      <c r="AG46" s="3">
        <f t="shared" si="17"/>
        <v>20.01418031184258</v>
      </c>
      <c r="AH46" s="29">
        <f t="shared" si="18"/>
        <v>21.459248157027407</v>
      </c>
      <c r="AI46" s="29">
        <f t="shared" si="18"/>
        <v>31.157303338483715</v>
      </c>
      <c r="AJ46" s="29">
        <f t="shared" si="18"/>
        <v>22.451960510584392</v>
      </c>
      <c r="AK46" s="29">
        <f t="shared" si="18"/>
        <v>32.508776641416119</v>
      </c>
      <c r="AL46" s="29">
        <f t="shared" si="18"/>
        <v>9.6022191797105236</v>
      </c>
      <c r="AM46" s="30"/>
      <c r="AN46" s="29">
        <f t="shared" si="19"/>
        <v>9.3934377780625375</v>
      </c>
      <c r="AO46" s="31">
        <f t="shared" si="19"/>
        <v>6.1510496731432083</v>
      </c>
      <c r="AP46" s="31">
        <f>IF(Settings!$I$6&gt;69, 0.2*(AO46), 0)</f>
        <v>1.2302099346286417</v>
      </c>
      <c r="AQ46" s="32">
        <f t="shared" si="20"/>
        <v>26.416267915761807</v>
      </c>
      <c r="AR46" s="32">
        <f t="shared" si="20"/>
        <v>16.022329077373676</v>
      </c>
      <c r="AS46" s="32">
        <f t="shared" si="20"/>
        <v>27.99027303824662</v>
      </c>
      <c r="AT46" s="33">
        <f t="shared" si="21"/>
        <v>25.804562607443639</v>
      </c>
      <c r="AU46" s="33">
        <f t="shared" si="22"/>
        <v>31.162715168920244</v>
      </c>
      <c r="AV46" s="34">
        <f t="shared" si="23"/>
        <v>23.655427238881561</v>
      </c>
      <c r="AW46" s="34">
        <f t="shared" si="24"/>
        <v>22.179175317327189</v>
      </c>
      <c r="AX46" s="35">
        <f t="shared" si="25"/>
        <v>50.972755572196739</v>
      </c>
      <c r="AY46" s="35">
        <f t="shared" si="26"/>
        <v>29.615974051121107</v>
      </c>
      <c r="BA46" s="30">
        <f t="shared" si="31"/>
        <v>15.264145670400307</v>
      </c>
      <c r="BB46" s="30">
        <f t="shared" si="31"/>
        <v>37.810042964701907</v>
      </c>
    </row>
    <row r="47" spans="1:95" x14ac:dyDescent="0.3">
      <c r="C47" s="1"/>
      <c r="F47" s="3">
        <v>33</v>
      </c>
      <c r="G47" s="29">
        <f t="shared" si="8"/>
        <v>51.293032383192021</v>
      </c>
      <c r="H47" s="29">
        <f t="shared" si="8"/>
        <v>51.851426478426916</v>
      </c>
      <c r="I47" s="29">
        <f t="shared" si="8"/>
        <v>50.017025309322342</v>
      </c>
      <c r="J47" s="29">
        <f t="shared" si="8"/>
        <v>53.666955293738248</v>
      </c>
      <c r="K47" s="29">
        <f t="shared" si="8"/>
        <v>19.661242396539237</v>
      </c>
      <c r="L47" s="30"/>
      <c r="M47" s="29">
        <f t="shared" si="28"/>
        <v>18.116790844452133</v>
      </c>
      <c r="N47" s="31">
        <f t="shared" si="28"/>
        <v>11.025952268161667</v>
      </c>
      <c r="O47" s="31">
        <f>IF(Settings!$I$6&gt;69, 0.2*(N47), 0)</f>
        <v>2.2051904536323335</v>
      </c>
      <c r="P47" s="32">
        <f t="shared" si="29"/>
        <v>40.687228459526914</v>
      </c>
      <c r="Q47" s="32">
        <f t="shared" si="29"/>
        <v>25.331162121359029</v>
      </c>
      <c r="R47" s="32">
        <f t="shared" si="29"/>
        <v>44.379751330274054</v>
      </c>
      <c r="S47" s="33">
        <f t="shared" si="9"/>
        <v>40.731120065541916</v>
      </c>
      <c r="T47" s="33">
        <f t="shared" si="10"/>
        <v>52.554747640776739</v>
      </c>
      <c r="U47" s="34">
        <f t="shared" si="11"/>
        <v>39.603784215347332</v>
      </c>
      <c r="V47" s="34">
        <f t="shared" si="12"/>
        <v>36.957555670988533</v>
      </c>
      <c r="W47" s="35">
        <f t="shared" si="13"/>
        <v>70.055835011597381</v>
      </c>
      <c r="X47" s="35">
        <f t="shared" si="14"/>
        <v>45.16547573151459</v>
      </c>
      <c r="Z47" s="30">
        <f t="shared" si="30"/>
        <v>24.024902441473326</v>
      </c>
      <c r="AA47" s="30">
        <f t="shared" si="30"/>
        <v>48.362361284608163</v>
      </c>
      <c r="AC47" s="3">
        <v>33</v>
      </c>
      <c r="AD47" s="1"/>
      <c r="AE47" s="51">
        <f t="shared" si="16"/>
        <v>21.048536608242266</v>
      </c>
      <c r="AG47" s="3">
        <f t="shared" si="17"/>
        <v>21.048536608242266</v>
      </c>
      <c r="AH47" s="29">
        <f t="shared" ref="AH47:AL84" si="32">AH$4*(1-EXP(-AH$5*$AG47))^AH$6</f>
        <v>23.913887259208568</v>
      </c>
      <c r="AI47" s="29">
        <f t="shared" si="32"/>
        <v>32.945555606927869</v>
      </c>
      <c r="AJ47" s="29">
        <f t="shared" si="32"/>
        <v>24.630460011043517</v>
      </c>
      <c r="AK47" s="29">
        <f t="shared" si="32"/>
        <v>34.350975892473741</v>
      </c>
      <c r="AL47" s="29">
        <f t="shared" si="32"/>
        <v>10.513235732783192</v>
      </c>
      <c r="AM47" s="30"/>
      <c r="AN47" s="29">
        <f t="shared" ref="AN47:AO84" si="33">AN$4*(1-EXP(-AN$5*$AG47))^AN$6</f>
        <v>10.099790853912078</v>
      </c>
      <c r="AO47" s="31">
        <f t="shared" si="33"/>
        <v>6.5506705526038678</v>
      </c>
      <c r="AP47" s="31">
        <f>IF(Settings!$I$6&gt;69, 0.2*(AO47), 0)</f>
        <v>1.3101341105207736</v>
      </c>
      <c r="AQ47" s="32">
        <f t="shared" ref="AQ47:AS84" si="34">AQ$4*(1-EXP(-AQ$5*$AG47))^AQ$6</f>
        <v>27.702860766305687</v>
      </c>
      <c r="AR47" s="32">
        <f t="shared" si="34"/>
        <v>16.891872031338867</v>
      </c>
      <c r="AS47" s="32">
        <f t="shared" si="34"/>
        <v>29.757112176595971</v>
      </c>
      <c r="AT47" s="33">
        <f t="shared" si="21"/>
        <v>27.140222442267756</v>
      </c>
      <c r="AU47" s="33">
        <f t="shared" si="22"/>
        <v>33.041599556993056</v>
      </c>
      <c r="AV47" s="34">
        <f t="shared" si="23"/>
        <v>25.027090090630665</v>
      </c>
      <c r="AW47" s="34">
        <f t="shared" si="24"/>
        <v>23.454929158005736</v>
      </c>
      <c r="AX47" s="35">
        <f t="shared" si="25"/>
        <v>52.947269577233193</v>
      </c>
      <c r="AY47" s="35">
        <f t="shared" si="26"/>
        <v>31.074382846469007</v>
      </c>
      <c r="BA47" s="30">
        <f t="shared" si="31"/>
        <v>16.201373464453983</v>
      </c>
      <c r="BB47" s="30">
        <f t="shared" si="31"/>
        <v>38.921948352919813</v>
      </c>
    </row>
    <row r="48" spans="1:95" x14ac:dyDescent="0.3">
      <c r="C48" s="1"/>
      <c r="F48" s="3">
        <v>34</v>
      </c>
      <c r="G48" s="29">
        <f t="shared" si="8"/>
        <v>53.251819964582332</v>
      </c>
      <c r="H48" s="29">
        <f t="shared" si="8"/>
        <v>53.265745178814313</v>
      </c>
      <c r="I48" s="29">
        <f t="shared" si="8"/>
        <v>52.000533787993959</v>
      </c>
      <c r="J48" s="29">
        <f t="shared" si="8"/>
        <v>55.099485700098299</v>
      </c>
      <c r="K48" s="29">
        <f t="shared" si="8"/>
        <v>20.257861225039374</v>
      </c>
      <c r="L48" s="30"/>
      <c r="M48" s="29">
        <f t="shared" si="28"/>
        <v>18.749194669570745</v>
      </c>
      <c r="N48" s="31">
        <f t="shared" si="28"/>
        <v>11.379765308714802</v>
      </c>
      <c r="O48" s="31">
        <f>IF(Settings!$I$6&gt;69, 0.2*(N48), 0)</f>
        <v>2.2759530617429604</v>
      </c>
      <c r="P48" s="32">
        <f t="shared" si="29"/>
        <v>41.619455453487355</v>
      </c>
      <c r="Q48" s="32">
        <f t="shared" si="29"/>
        <v>25.902749150078531</v>
      </c>
      <c r="R48" s="32">
        <f t="shared" si="29"/>
        <v>45.168001830302877</v>
      </c>
      <c r="S48" s="33">
        <f t="shared" si="9"/>
        <v>41.711490428626632</v>
      </c>
      <c r="T48" s="33">
        <f t="shared" si="10"/>
        <v>53.976032450208258</v>
      </c>
      <c r="U48" s="34">
        <f t="shared" si="11"/>
        <v>40.699951217784459</v>
      </c>
      <c r="V48" s="34">
        <f t="shared" si="12"/>
        <v>37.968807543692904</v>
      </c>
      <c r="W48" s="35">
        <f t="shared" si="13"/>
        <v>71.090946945056047</v>
      </c>
      <c r="X48" s="35">
        <f t="shared" si="14"/>
        <v>46.123561727973474</v>
      </c>
      <c r="Z48" s="30">
        <f t="shared" si="30"/>
        <v>24.453249724146318</v>
      </c>
      <c r="AA48" s="30">
        <f t="shared" si="30"/>
        <v>48.926614104694536</v>
      </c>
      <c r="AC48" s="3">
        <v>34</v>
      </c>
      <c r="AD48" s="1"/>
      <c r="AE48" s="51">
        <f t="shared" si="16"/>
        <v>22.136349650370814</v>
      </c>
      <c r="AG48" s="3">
        <f t="shared" si="17"/>
        <v>22.136349650370814</v>
      </c>
      <c r="AH48" s="29">
        <f t="shared" si="32"/>
        <v>26.530787893484138</v>
      </c>
      <c r="AI48" s="29">
        <f t="shared" si="32"/>
        <v>34.804778498461062</v>
      </c>
      <c r="AJ48" s="29">
        <f t="shared" si="32"/>
        <v>26.953360742568876</v>
      </c>
      <c r="AK48" s="29">
        <f t="shared" si="32"/>
        <v>36.263606234460951</v>
      </c>
      <c r="AL48" s="29">
        <f t="shared" si="32"/>
        <v>11.464175463233973</v>
      </c>
      <c r="AM48" s="30"/>
      <c r="AN48" s="29">
        <f t="shared" si="33"/>
        <v>10.845302635265657</v>
      </c>
      <c r="AO48" s="31">
        <f t="shared" si="33"/>
        <v>6.9704533039723637</v>
      </c>
      <c r="AP48" s="31">
        <f>IF(Settings!$I$6&gt;69, 0.2*(AO48), 0)</f>
        <v>1.3940906607944727</v>
      </c>
      <c r="AQ48" s="32">
        <f t="shared" si="34"/>
        <v>29.028316008262539</v>
      </c>
      <c r="AR48" s="32">
        <f t="shared" si="34"/>
        <v>17.783778758619949</v>
      </c>
      <c r="AS48" s="32">
        <f t="shared" si="34"/>
        <v>31.529928730914392</v>
      </c>
      <c r="AT48" s="33">
        <f t="shared" si="21"/>
        <v>28.519021750109999</v>
      </c>
      <c r="AU48" s="33">
        <f t="shared" si="22"/>
        <v>34.99152390505855</v>
      </c>
      <c r="AV48" s="34">
        <f t="shared" si="23"/>
        <v>26.454480940114451</v>
      </c>
      <c r="AW48" s="34">
        <f t="shared" si="24"/>
        <v>24.781572147161082</v>
      </c>
      <c r="AX48" s="35">
        <f t="shared" si="25"/>
        <v>54.928033043286909</v>
      </c>
      <c r="AY48" s="35">
        <f t="shared" si="26"/>
        <v>32.567183246581344</v>
      </c>
      <c r="BA48" s="30">
        <f t="shared" si="31"/>
        <v>17.142551310438531</v>
      </c>
      <c r="BB48" s="30">
        <f t="shared" si="31"/>
        <v>40.031261321861436</v>
      </c>
    </row>
    <row r="49" spans="1:97" x14ac:dyDescent="0.3">
      <c r="C49" s="1"/>
      <c r="F49" s="3">
        <v>35</v>
      </c>
      <c r="G49" s="29">
        <f t="shared" si="8"/>
        <v>55.13986482704</v>
      </c>
      <c r="H49" s="29">
        <f t="shared" si="8"/>
        <v>54.652846619105041</v>
      </c>
      <c r="I49" s="29">
        <f t="shared" si="8"/>
        <v>53.946327399727721</v>
      </c>
      <c r="J49" s="29">
        <f t="shared" si="8"/>
        <v>56.502639785545128</v>
      </c>
      <c r="K49" s="29">
        <f t="shared" si="8"/>
        <v>20.826453698318449</v>
      </c>
      <c r="L49" s="30"/>
      <c r="M49" s="29">
        <f t="shared" si="28"/>
        <v>19.372966531257365</v>
      </c>
      <c r="N49" s="31">
        <f t="shared" si="28"/>
        <v>11.729496338991895</v>
      </c>
      <c r="O49" s="31">
        <f>IF(Settings!$I$6&gt;69, 0.2*(N49), 0)</f>
        <v>2.3458992677983792</v>
      </c>
      <c r="P49" s="32">
        <f t="shared" si="29"/>
        <v>42.529036370330878</v>
      </c>
      <c r="Q49" s="32">
        <f t="shared" si="29"/>
        <v>26.454750603645827</v>
      </c>
      <c r="R49" s="32">
        <f t="shared" si="29"/>
        <v>45.902000451221603</v>
      </c>
      <c r="S49" s="33">
        <f t="shared" si="9"/>
        <v>42.668264175470739</v>
      </c>
      <c r="T49" s="33">
        <f t="shared" si="10"/>
        <v>55.363219011804098</v>
      </c>
      <c r="U49" s="34">
        <f t="shared" si="11"/>
        <v>41.775841535071095</v>
      </c>
      <c r="V49" s="34">
        <f t="shared" si="12"/>
        <v>38.960762413713041</v>
      </c>
      <c r="W49" s="35">
        <f t="shared" si="13"/>
        <v>72.076547143729911</v>
      </c>
      <c r="X49" s="35">
        <f t="shared" si="14"/>
        <v>47.050245905464557</v>
      </c>
      <c r="Z49" s="30">
        <f t="shared" si="30"/>
        <v>24.853156078488485</v>
      </c>
      <c r="AA49" s="30">
        <f t="shared" si="30"/>
        <v>49.463509034339246</v>
      </c>
      <c r="AC49" s="3">
        <v>35</v>
      </c>
      <c r="AD49" s="1"/>
      <c r="AE49" s="51">
        <f t="shared" si="16"/>
        <v>23.280382145502159</v>
      </c>
      <c r="AG49" s="3">
        <f t="shared" si="17"/>
        <v>23.280382145502159</v>
      </c>
      <c r="AH49" s="29">
        <f t="shared" si="32"/>
        <v>29.30107627915298</v>
      </c>
      <c r="AI49" s="29">
        <f t="shared" si="32"/>
        <v>36.734206052935569</v>
      </c>
      <c r="AJ49" s="29">
        <f t="shared" si="32"/>
        <v>29.420068306606442</v>
      </c>
      <c r="AK49" s="29">
        <f t="shared" si="32"/>
        <v>38.245542749786445</v>
      </c>
      <c r="AL49" s="29">
        <f t="shared" si="32"/>
        <v>12.44998771989421</v>
      </c>
      <c r="AM49" s="30"/>
      <c r="AN49" s="29">
        <f t="shared" si="33"/>
        <v>11.630314910653299</v>
      </c>
      <c r="AO49" s="31">
        <f t="shared" si="33"/>
        <v>7.4107143790138323</v>
      </c>
      <c r="AP49" s="31">
        <f>IF(Settings!$I$6&gt;69, 0.2*(AO49), 0)</f>
        <v>1.4821428758027666</v>
      </c>
      <c r="AQ49" s="32">
        <f t="shared" si="34"/>
        <v>30.3913232094263</v>
      </c>
      <c r="AR49" s="32">
        <f t="shared" si="34"/>
        <v>18.695898626510925</v>
      </c>
      <c r="AS49" s="32">
        <f t="shared" si="34"/>
        <v>33.296613066222776</v>
      </c>
      <c r="AT49" s="33">
        <f t="shared" si="21"/>
        <v>29.939560192156065</v>
      </c>
      <c r="AU49" s="33">
        <f t="shared" si="22"/>
        <v>37.010274267979177</v>
      </c>
      <c r="AV49" s="34">
        <f t="shared" si="23"/>
        <v>27.937158550759047</v>
      </c>
      <c r="AW49" s="34">
        <f t="shared" si="24"/>
        <v>26.158587099795728</v>
      </c>
      <c r="AX49" s="35">
        <f t="shared" si="25"/>
        <v>56.908629460410566</v>
      </c>
      <c r="AY49" s="35">
        <f t="shared" si="26"/>
        <v>34.091269706354737</v>
      </c>
      <c r="BA49" s="30">
        <f t="shared" si="31"/>
        <v>18.081601219187284</v>
      </c>
      <c r="BB49" s="30">
        <f t="shared" si="31"/>
        <v>41.13497705685657</v>
      </c>
    </row>
    <row r="50" spans="1:97" x14ac:dyDescent="0.3">
      <c r="C50" s="1"/>
      <c r="F50" s="3">
        <v>36</v>
      </c>
      <c r="G50" s="29">
        <f t="shared" si="8"/>
        <v>56.95614026522842</v>
      </c>
      <c r="H50" s="29">
        <f t="shared" si="8"/>
        <v>56.01272581688167</v>
      </c>
      <c r="I50" s="29">
        <f t="shared" si="8"/>
        <v>55.852475592000246</v>
      </c>
      <c r="J50" s="29">
        <f t="shared" si="8"/>
        <v>57.876489054740951</v>
      </c>
      <c r="K50" s="29">
        <f t="shared" si="8"/>
        <v>21.367474282788496</v>
      </c>
      <c r="L50" s="30"/>
      <c r="M50" s="29">
        <f t="shared" si="28"/>
        <v>19.987752352533608</v>
      </c>
      <c r="N50" s="31">
        <f t="shared" si="28"/>
        <v>12.075027128987475</v>
      </c>
      <c r="O50" s="31">
        <f>IF(Settings!$I$6&gt;69, 0.2*(N50), 0)</f>
        <v>2.4150054257974953</v>
      </c>
      <c r="P50" s="32">
        <f t="shared" si="29"/>
        <v>43.416316094796208</v>
      </c>
      <c r="Q50" s="32">
        <f t="shared" si="29"/>
        <v>26.987577312801591</v>
      </c>
      <c r="R50" s="32">
        <f t="shared" si="29"/>
        <v>46.584814481745092</v>
      </c>
      <c r="S50" s="33">
        <f t="shared" si="9"/>
        <v>43.601723547809456</v>
      </c>
      <c r="T50" s="33">
        <f t="shared" si="10"/>
        <v>56.716418834406426</v>
      </c>
      <c r="U50" s="34">
        <f t="shared" si="11"/>
        <v>42.831416210513403</v>
      </c>
      <c r="V50" s="34">
        <f t="shared" si="12"/>
        <v>39.933409699556414</v>
      </c>
      <c r="W50" s="35">
        <f t="shared" si="13"/>
        <v>73.014905006606568</v>
      </c>
      <c r="X50" s="35">
        <f t="shared" si="14"/>
        <v>47.946256040420003</v>
      </c>
      <c r="Z50" s="30">
        <f t="shared" si="30"/>
        <v>25.226164781720684</v>
      </c>
      <c r="AA50" s="30">
        <f t="shared" si="30"/>
        <v>49.974372525343277</v>
      </c>
      <c r="AC50" s="3">
        <v>36</v>
      </c>
      <c r="AD50" s="1"/>
      <c r="AE50" s="51">
        <f t="shared" si="16"/>
        <v>24.483539580860253</v>
      </c>
      <c r="AG50" s="3">
        <f t="shared" si="17"/>
        <v>24.483539580860253</v>
      </c>
      <c r="AH50" s="29">
        <f t="shared" si="32"/>
        <v>32.212455857369186</v>
      </c>
      <c r="AI50" s="29">
        <f t="shared" si="32"/>
        <v>38.732594904907863</v>
      </c>
      <c r="AJ50" s="29">
        <f t="shared" si="32"/>
        <v>32.028280637144213</v>
      </c>
      <c r="AK50" s="29">
        <f t="shared" si="32"/>
        <v>40.295153713866597</v>
      </c>
      <c r="AL50" s="29">
        <f t="shared" si="32"/>
        <v>13.464715376419532</v>
      </c>
      <c r="AM50" s="30"/>
      <c r="AN50" s="29">
        <f t="shared" si="33"/>
        <v>12.45490778599347</v>
      </c>
      <c r="AO50" s="31">
        <f t="shared" si="33"/>
        <v>7.8716826674612692</v>
      </c>
      <c r="AP50" s="31">
        <f>IF(Settings!$I$6&gt;69, 0.2*(AO50), 0)</f>
        <v>1.5743365334922539</v>
      </c>
      <c r="AQ50" s="32">
        <f t="shared" si="34"/>
        <v>31.790268418878892</v>
      </c>
      <c r="AR50" s="32">
        <f t="shared" si="34"/>
        <v>19.625779306082464</v>
      </c>
      <c r="AS50" s="32">
        <f t="shared" si="34"/>
        <v>35.044767406323047</v>
      </c>
      <c r="AT50" s="33">
        <f t="shared" si="21"/>
        <v>31.400086201492993</v>
      </c>
      <c r="AU50" s="33">
        <f t="shared" si="22"/>
        <v>39.094976336930486</v>
      </c>
      <c r="AV50" s="34">
        <f t="shared" si="23"/>
        <v>29.474321233673884</v>
      </c>
      <c r="AW50" s="34">
        <f t="shared" si="24"/>
        <v>27.585117393483177</v>
      </c>
      <c r="AX50" s="35">
        <f t="shared" si="25"/>
        <v>58.882371030103734</v>
      </c>
      <c r="AY50" s="35">
        <f t="shared" si="26"/>
        <v>35.643117481224721</v>
      </c>
      <c r="BA50" s="30">
        <f t="shared" si="31"/>
        <v>19.012269505933137</v>
      </c>
      <c r="BB50" s="30">
        <f t="shared" si="31"/>
        <v>42.229982178692879</v>
      </c>
      <c r="CQ50" s="44"/>
    </row>
    <row r="51" spans="1:97" x14ac:dyDescent="0.3">
      <c r="C51" s="1"/>
      <c r="F51" s="3">
        <v>37</v>
      </c>
      <c r="G51" s="29">
        <f t="shared" si="8"/>
        <v>58.700199372471765</v>
      </c>
      <c r="H51" s="29">
        <f t="shared" si="8"/>
        <v>57.345429862527034</v>
      </c>
      <c r="I51" s="29">
        <f t="shared" si="8"/>
        <v>57.717366729478108</v>
      </c>
      <c r="J51" s="29">
        <f t="shared" si="8"/>
        <v>59.221157204807312</v>
      </c>
      <c r="K51" s="29">
        <f t="shared" si="8"/>
        <v>21.881506217693399</v>
      </c>
      <c r="L51" s="30"/>
      <c r="M51" s="29">
        <f t="shared" si="28"/>
        <v>20.593244990429646</v>
      </c>
      <c r="N51" s="31">
        <f t="shared" si="28"/>
        <v>12.416254411095849</v>
      </c>
      <c r="O51" s="31">
        <f>IF(Settings!$I$6&gt;69, 0.2*(N51), 0)</f>
        <v>2.4832508822191701</v>
      </c>
      <c r="P51" s="32">
        <f t="shared" si="29"/>
        <v>44.281653320953843</v>
      </c>
      <c r="Q51" s="32">
        <f t="shared" si="29"/>
        <v>27.501660729522396</v>
      </c>
      <c r="R51" s="32">
        <f t="shared" si="29"/>
        <v>47.219448428935216</v>
      </c>
      <c r="S51" s="33">
        <f t="shared" si="9"/>
        <v>44.512174931349684</v>
      </c>
      <c r="T51" s="33">
        <f t="shared" si="10"/>
        <v>58.035818527646327</v>
      </c>
      <c r="U51" s="34">
        <f t="shared" si="11"/>
        <v>43.866677227097682</v>
      </c>
      <c r="V51" s="34">
        <f t="shared" si="12"/>
        <v>40.886776168434679</v>
      </c>
      <c r="W51" s="35">
        <f t="shared" si="13"/>
        <v>73.908210134612872</v>
      </c>
      <c r="X51" s="35">
        <f t="shared" si="14"/>
        <v>48.812335406835111</v>
      </c>
      <c r="Z51" s="30">
        <f t="shared" si="30"/>
        <v>25.573791145413669</v>
      </c>
      <c r="AA51" s="30">
        <f t="shared" si="30"/>
        <v>50.460466716274695</v>
      </c>
      <c r="AC51" s="3">
        <v>37</v>
      </c>
      <c r="AD51" s="1"/>
      <c r="AE51" s="51">
        <f t="shared" si="16"/>
        <v>25.748877602654176</v>
      </c>
      <c r="AG51" s="3">
        <f t="shared" si="17"/>
        <v>25.748877602654176</v>
      </c>
      <c r="AH51" s="29">
        <f t="shared" si="32"/>
        <v>35.249185253869939</v>
      </c>
      <c r="AI51" s="29">
        <f t="shared" si="32"/>
        <v>40.798185772223377</v>
      </c>
      <c r="AJ51" s="29">
        <f t="shared" si="32"/>
        <v>34.773825864309487</v>
      </c>
      <c r="AK51" s="29">
        <f t="shared" si="32"/>
        <v>42.410263590773802</v>
      </c>
      <c r="AL51" s="29">
        <f t="shared" si="32"/>
        <v>14.501569117724435</v>
      </c>
      <c r="AM51" s="30"/>
      <c r="AN51" s="29">
        <f t="shared" si="33"/>
        <v>13.318868038182869</v>
      </c>
      <c r="AO51" s="31">
        <f t="shared" si="33"/>
        <v>8.3534873670418079</v>
      </c>
      <c r="AP51" s="31">
        <f>IF(Settings!$I$6&gt;69, 0.2*(AO51), 0)</f>
        <v>1.6706974734083617</v>
      </c>
      <c r="AQ51" s="32">
        <f t="shared" si="34"/>
        <v>33.223218706328176</v>
      </c>
      <c r="AR51" s="32">
        <f t="shared" si="34"/>
        <v>20.57066984767253</v>
      </c>
      <c r="AS51" s="32">
        <f t="shared" si="34"/>
        <v>36.761970825313398</v>
      </c>
      <c r="AT51" s="33">
        <f t="shared" si="21"/>
        <v>32.89847866465621</v>
      </c>
      <c r="AU51" s="33">
        <f t="shared" si="22"/>
        <v>41.242060321491444</v>
      </c>
      <c r="AV51" s="34">
        <f t="shared" si="23"/>
        <v>31.064776250668906</v>
      </c>
      <c r="AW51" s="34">
        <f t="shared" si="24"/>
        <v>29.05993928257887</v>
      </c>
      <c r="AX51" s="35">
        <f t="shared" si="25"/>
        <v>60.8423616225706</v>
      </c>
      <c r="AY51" s="35">
        <f t="shared" si="26"/>
        <v>37.218783438708194</v>
      </c>
      <c r="BA51" s="30">
        <f t="shared" si="31"/>
        <v>19.928251980550108</v>
      </c>
      <c r="BB51" s="30">
        <f t="shared" si="31"/>
        <v>43.313077223829431</v>
      </c>
      <c r="CQ51" s="44"/>
    </row>
    <row r="52" spans="1:97" x14ac:dyDescent="0.3">
      <c r="C52" s="1"/>
      <c r="F52" s="3">
        <v>38</v>
      </c>
      <c r="G52" s="29">
        <f t="shared" si="8"/>
        <v>60.372100677509842</v>
      </c>
      <c r="H52" s="29">
        <f t="shared" si="8"/>
        <v>58.651052480984809</v>
      </c>
      <c r="I52" s="29">
        <f t="shared" si="8"/>
        <v>59.53968276706437</v>
      </c>
      <c r="J52" s="29">
        <f t="shared" si="8"/>
        <v>60.536814378565346</v>
      </c>
      <c r="K52" s="29">
        <f t="shared" si="8"/>
        <v>22.369237011080969</v>
      </c>
      <c r="L52" s="30"/>
      <c r="M52" s="29">
        <f t="shared" si="28"/>
        <v>21.189180678127212</v>
      </c>
      <c r="N52" s="31">
        <f t="shared" si="28"/>
        <v>12.753088715092215</v>
      </c>
      <c r="O52" s="31">
        <f>IF(Settings!$I$6&gt;69, 0.2*(N52), 0)</f>
        <v>2.5506177430184431</v>
      </c>
      <c r="P52" s="32">
        <f t="shared" si="29"/>
        <v>45.125418106022614</v>
      </c>
      <c r="Q52" s="32">
        <f t="shared" si="29"/>
        <v>27.997448513549234</v>
      </c>
      <c r="R52" s="32">
        <f t="shared" si="29"/>
        <v>47.808823417067146</v>
      </c>
      <c r="S52" s="33">
        <f t="shared" si="9"/>
        <v>45.399945379770884</v>
      </c>
      <c r="T52" s="33">
        <f t="shared" si="10"/>
        <v>59.321671000645658</v>
      </c>
      <c r="U52" s="34">
        <f t="shared" si="11"/>
        <v>44.881663351217028</v>
      </c>
      <c r="V52" s="34">
        <f t="shared" si="12"/>
        <v>41.820922059594892</v>
      </c>
      <c r="W52" s="35">
        <f t="shared" si="13"/>
        <v>74.758571439008008</v>
      </c>
      <c r="X52" s="35">
        <f t="shared" si="14"/>
        <v>49.649238052377122</v>
      </c>
      <c r="Z52" s="30">
        <f t="shared" si="30"/>
        <v>25.897512203965071</v>
      </c>
      <c r="AA52" s="30">
        <f t="shared" si="30"/>
        <v>50.922992550706269</v>
      </c>
      <c r="AC52" s="3">
        <v>38</v>
      </c>
      <c r="AD52" s="1"/>
      <c r="AE52" s="51">
        <f t="shared" si="16"/>
        <v>27.079609776470498</v>
      </c>
      <c r="AG52" s="3">
        <f t="shared" si="17"/>
        <v>27.079609776470498</v>
      </c>
      <c r="AH52" s="29">
        <f t="shared" si="32"/>
        <v>38.39218007104386</v>
      </c>
      <c r="AI52" s="29">
        <f t="shared" si="32"/>
        <v>42.928667042799077</v>
      </c>
      <c r="AJ52" s="29">
        <f t="shared" si="32"/>
        <v>37.650525046149681</v>
      </c>
      <c r="AK52" s="29">
        <f t="shared" si="32"/>
        <v>44.588118867979794</v>
      </c>
      <c r="AL52" s="29">
        <f t="shared" si="32"/>
        <v>15.553037219450564</v>
      </c>
      <c r="AM52" s="30"/>
      <c r="AN52" s="29">
        <f t="shared" si="33"/>
        <v>14.221658017370624</v>
      </c>
      <c r="AO52" s="31">
        <f t="shared" si="33"/>
        <v>8.8561454982488552</v>
      </c>
      <c r="AP52" s="31">
        <f>IF(Settings!$I$6&gt;69, 0.2*(AO52), 0)</f>
        <v>1.771229099649771</v>
      </c>
      <c r="AQ52" s="32">
        <f t="shared" si="34"/>
        <v>34.68790891784181</v>
      </c>
      <c r="AR52" s="32">
        <f t="shared" si="34"/>
        <v>21.52752934882529</v>
      </c>
      <c r="AS52" s="32">
        <f t="shared" si="34"/>
        <v>38.436059881736526</v>
      </c>
      <c r="AT52" s="33">
        <f t="shared" si="21"/>
        <v>34.432231398035093</v>
      </c>
      <c r="AU52" s="33">
        <f t="shared" si="22"/>
        <v>43.447232633006401</v>
      </c>
      <c r="AV52" s="34">
        <f t="shared" si="23"/>
        <v>32.706910579434009</v>
      </c>
      <c r="AW52" s="34">
        <f t="shared" si="24"/>
        <v>30.581435659854286</v>
      </c>
      <c r="AX52" s="35">
        <f t="shared" si="25"/>
        <v>62.781568866049703</v>
      </c>
      <c r="AY52" s="35">
        <f t="shared" si="26"/>
        <v>38.813913517023138</v>
      </c>
      <c r="BA52" s="30">
        <f t="shared" si="31"/>
        <v>20.823328284950957</v>
      </c>
      <c r="BB52" s="30">
        <f t="shared" si="31"/>
        <v>44.381002585632594</v>
      </c>
    </row>
    <row r="53" spans="1:97" ht="15" customHeight="1" x14ac:dyDescent="0.3">
      <c r="A53" s="55"/>
      <c r="C53" s="1"/>
      <c r="F53" s="3">
        <v>39</v>
      </c>
      <c r="G53" s="29">
        <f t="shared" si="8"/>
        <v>61.972339109956195</v>
      </c>
      <c r="H53" s="29">
        <f t="shared" si="8"/>
        <v>59.929729104518913</v>
      </c>
      <c r="I53" s="29">
        <f t="shared" si="8"/>
        <v>61.318374938283334</v>
      </c>
      <c r="J53" s="29">
        <f t="shared" si="8"/>
        <v>61.823671969192773</v>
      </c>
      <c r="K53" s="29">
        <f t="shared" si="8"/>
        <v>22.83143676823742</v>
      </c>
      <c r="L53" s="30"/>
      <c r="M53" s="29">
        <f t="shared" si="28"/>
        <v>21.775335701089634</v>
      </c>
      <c r="N53" s="31">
        <f t="shared" si="28"/>
        <v>13.085453297224827</v>
      </c>
      <c r="O53" s="31">
        <f>IF(Settings!$I$6&gt;69, 0.2*(N53), 0)</f>
        <v>2.6170906594449654</v>
      </c>
      <c r="P53" s="32">
        <f t="shared" si="29"/>
        <v>45.947989700014844</v>
      </c>
      <c r="Q53" s="32">
        <f t="shared" si="29"/>
        <v>28.475400651827911</v>
      </c>
      <c r="R53" s="32">
        <f t="shared" si="29"/>
        <v>48.355761677463597</v>
      </c>
      <c r="S53" s="33">
        <f t="shared" si="9"/>
        <v>46.265379509700033</v>
      </c>
      <c r="T53" s="33">
        <f t="shared" si="10"/>
        <v>60.574287499095163</v>
      </c>
      <c r="U53" s="34">
        <f t="shared" si="11"/>
        <v>45.876446362330682</v>
      </c>
      <c r="V53" s="34">
        <f t="shared" si="12"/>
        <v>42.735937570996725</v>
      </c>
      <c r="W53" s="35">
        <f t="shared" si="13"/>
        <v>75.56801696017591</v>
      </c>
      <c r="X53" s="35">
        <f t="shared" si="14"/>
        <v>50.45772467995068</v>
      </c>
      <c r="Z53" s="30">
        <f t="shared" si="30"/>
        <v>26.198758836322213</v>
      </c>
      <c r="AA53" s="30">
        <f t="shared" si="30"/>
        <v>51.363092744264883</v>
      </c>
      <c r="AC53" s="3">
        <v>39</v>
      </c>
      <c r="AD53" s="1"/>
      <c r="AE53" s="51">
        <f t="shared" si="16"/>
        <v>28.479115748731825</v>
      </c>
      <c r="AG53" s="3">
        <f t="shared" si="17"/>
        <v>28.479115748731825</v>
      </c>
      <c r="AH53" s="29">
        <f t="shared" si="32"/>
        <v>41.619248941472954</v>
      </c>
      <c r="AI53" s="29">
        <f t="shared" si="32"/>
        <v>45.121141447890906</v>
      </c>
      <c r="AJ53" s="29">
        <f t="shared" si="32"/>
        <v>40.650088155318194</v>
      </c>
      <c r="AK53" s="29">
        <f t="shared" si="32"/>
        <v>46.825357796360997</v>
      </c>
      <c r="AL53" s="29">
        <f t="shared" si="32"/>
        <v>16.611029603730504</v>
      </c>
      <c r="AM53" s="30"/>
      <c r="AN53" s="29">
        <f t="shared" si="33"/>
        <v>15.162385882421745</v>
      </c>
      <c r="AO53" s="31">
        <f t="shared" si="33"/>
        <v>9.3795492265350848</v>
      </c>
      <c r="AP53" s="31">
        <f>IF(Settings!$I$6&gt;69, 0.2*(AO53), 0)</f>
        <v>1.8759098453070171</v>
      </c>
      <c r="AQ53" s="32">
        <f t="shared" si="34"/>
        <v>36.181731203939677</v>
      </c>
      <c r="AR53" s="32">
        <f t="shared" si="34"/>
        <v>22.493041763576798</v>
      </c>
      <c r="AS53" s="32">
        <f t="shared" si="34"/>
        <v>40.055414617496368</v>
      </c>
      <c r="AT53" s="33">
        <f t="shared" si="21"/>
        <v>35.998441116279857</v>
      </c>
      <c r="AU53" s="33">
        <f t="shared" si="22"/>
        <v>45.705455980191587</v>
      </c>
      <c r="AV53" s="34">
        <f t="shared" si="23"/>
        <v>34.39866378148416</v>
      </c>
      <c r="AW53" s="34">
        <f t="shared" si="24"/>
        <v>32.147571967115738</v>
      </c>
      <c r="AX53" s="35">
        <f t="shared" si="25"/>
        <v>64.692904674130745</v>
      </c>
      <c r="AY53" s="35">
        <f t="shared" si="26"/>
        <v>40.423757580002871</v>
      </c>
      <c r="BA53" s="30">
        <f t="shared" si="31"/>
        <v>21.691500853330989</v>
      </c>
      <c r="BB53" s="30">
        <f t="shared" si="31"/>
        <v>45.430467845343607</v>
      </c>
      <c r="BN53" s="136"/>
      <c r="BO53" s="137"/>
      <c r="BP53" s="136"/>
      <c r="BQ53" s="142"/>
      <c r="CE53" s="136"/>
      <c r="CF53" s="137"/>
      <c r="CR53" s="136"/>
      <c r="CS53" s="137"/>
    </row>
    <row r="54" spans="1:97" x14ac:dyDescent="0.3">
      <c r="C54" s="1"/>
      <c r="F54" s="3">
        <v>40</v>
      </c>
      <c r="G54" s="29">
        <f t="shared" si="8"/>
        <v>63.501782485163226</v>
      </c>
      <c r="H54" s="29">
        <f t="shared" si="8"/>
        <v>61.181632403245665</v>
      </c>
      <c r="I54" s="29">
        <f t="shared" si="8"/>
        <v>63.052640554260343</v>
      </c>
      <c r="J54" s="29">
        <f t="shared" si="8"/>
        <v>63.081977918508507</v>
      </c>
      <c r="K54" s="29">
        <f t="shared" si="8"/>
        <v>23.268939162039821</v>
      </c>
      <c r="L54" s="30"/>
      <c r="M54" s="29">
        <f t="shared" si="28"/>
        <v>22.351523292627874</v>
      </c>
      <c r="N54" s="31">
        <f t="shared" si="28"/>
        <v>13.413283154342237</v>
      </c>
      <c r="O54" s="31">
        <f>IF(Settings!$I$6&gt;69, 0.2*(N54), 0)</f>
        <v>2.6826566308684474</v>
      </c>
      <c r="P54" s="32">
        <f t="shared" si="29"/>
        <v>46.749754618922026</v>
      </c>
      <c r="Q54" s="32">
        <f t="shared" si="29"/>
        <v>28.935986051777498</v>
      </c>
      <c r="R54" s="32">
        <f t="shared" si="29"/>
        <v>48.862975297082386</v>
      </c>
      <c r="S54" s="33">
        <f t="shared" si="9"/>
        <v>47.108836725087826</v>
      </c>
      <c r="T54" s="33">
        <f t="shared" si="10"/>
        <v>61.794030399404839</v>
      </c>
      <c r="U54" s="34">
        <f t="shared" si="11"/>
        <v>46.851127628574631</v>
      </c>
      <c r="V54" s="34">
        <f t="shared" si="12"/>
        <v>43.631939671532493</v>
      </c>
      <c r="W54" s="35">
        <f t="shared" si="13"/>
        <v>76.338494269679472</v>
      </c>
      <c r="X54" s="35">
        <f t="shared" si="14"/>
        <v>51.238559062852332</v>
      </c>
      <c r="Z54" s="30">
        <f t="shared" si="30"/>
        <v>26.478909934437972</v>
      </c>
      <c r="AA54" s="30">
        <f t="shared" si="30"/>
        <v>51.78185460782295</v>
      </c>
      <c r="AC54" s="3">
        <v>40</v>
      </c>
      <c r="AD54" s="1"/>
      <c r="AE54" s="51">
        <f t="shared" si="16"/>
        <v>29.950949829949028</v>
      </c>
      <c r="AG54" s="3">
        <f t="shared" si="17"/>
        <v>29.950949829949028</v>
      </c>
      <c r="AH54" s="29">
        <f t="shared" si="32"/>
        <v>44.905467729381911</v>
      </c>
      <c r="AI54" s="29">
        <f t="shared" si="32"/>
        <v>47.372096911543906</v>
      </c>
      <c r="AJ54" s="29">
        <f t="shared" si="32"/>
        <v>43.762051776027512</v>
      </c>
      <c r="AK54" s="29">
        <f t="shared" si="32"/>
        <v>49.117985194610036</v>
      </c>
      <c r="AL54" s="29">
        <f t="shared" si="32"/>
        <v>17.667052911022544</v>
      </c>
      <c r="AM54" s="30"/>
      <c r="AN54" s="29">
        <f t="shared" si="33"/>
        <v>16.139778059845561</v>
      </c>
      <c r="AO54" s="31">
        <f t="shared" si="33"/>
        <v>9.9234531889225615</v>
      </c>
      <c r="AP54" s="31">
        <f>IF(Settings!$I$6&gt;69, 0.2*(AO54), 0)</f>
        <v>1.9846906377845124</v>
      </c>
      <c r="AQ54" s="32">
        <f t="shared" si="34"/>
        <v>37.701727909059471</v>
      </c>
      <c r="AR54" s="32">
        <f t="shared" si="34"/>
        <v>23.463637303982267</v>
      </c>
      <c r="AS54" s="32">
        <f t="shared" si="34"/>
        <v>41.609238570099215</v>
      </c>
      <c r="AT54" s="33">
        <f t="shared" si="21"/>
        <v>37.593799626616338</v>
      </c>
      <c r="AU54" s="33">
        <f t="shared" si="22"/>
        <v>48.010939531490095</v>
      </c>
      <c r="AV54" s="34">
        <f t="shared" si="23"/>
        <v>36.1375037947575</v>
      </c>
      <c r="AW54" s="34">
        <f t="shared" si="24"/>
        <v>33.755875029416089</v>
      </c>
      <c r="AX54" s="35">
        <f t="shared" si="25"/>
        <v>66.569313165381431</v>
      </c>
      <c r="AY54" s="35">
        <f t="shared" si="26"/>
        <v>42.043192337111023</v>
      </c>
      <c r="BA54" s="30">
        <f t="shared" si="31"/>
        <v>22.527133360852545</v>
      </c>
      <c r="BB54" s="30">
        <f t="shared" si="31"/>
        <v>46.458184324186483</v>
      </c>
    </row>
    <row r="55" spans="1:97" x14ac:dyDescent="0.3">
      <c r="C55" s="1"/>
      <c r="F55" s="3">
        <v>41</v>
      </c>
      <c r="G55" s="29">
        <f t="shared" si="8"/>
        <v>64.961613537444578</v>
      </c>
      <c r="H55" s="29">
        <f t="shared" si="8"/>
        <v>62.406968226770346</v>
      </c>
      <c r="I55" s="29">
        <f t="shared" si="8"/>
        <v>64.741900976093305</v>
      </c>
      <c r="J55" s="29">
        <f t="shared" si="8"/>
        <v>64.312012458203696</v>
      </c>
      <c r="K55" s="29">
        <f t="shared" si="8"/>
        <v>23.68262484123527</v>
      </c>
      <c r="L55" s="30"/>
      <c r="M55" s="29">
        <f t="shared" si="28"/>
        <v>22.917590735234125</v>
      </c>
      <c r="N55" s="31">
        <f t="shared" si="28"/>
        <v>13.73652411506265</v>
      </c>
      <c r="O55" s="31">
        <f>IF(Settings!$I$6&gt;69, 0.2*(N55), 0)</f>
        <v>2.7473048230125303</v>
      </c>
      <c r="P55" s="32">
        <f t="shared" si="29"/>
        <v>47.531104933475177</v>
      </c>
      <c r="Q55" s="32">
        <f t="shared" si="29"/>
        <v>29.379679556098903</v>
      </c>
      <c r="R55" s="32">
        <f t="shared" si="29"/>
        <v>49.333058503272852</v>
      </c>
      <c r="S55" s="33">
        <f t="shared" si="9"/>
        <v>47.930688734759975</v>
      </c>
      <c r="T55" s="33">
        <f t="shared" si="10"/>
        <v>62.981306687461121</v>
      </c>
      <c r="U55" s="34">
        <f t="shared" si="11"/>
        <v>47.805834993258038</v>
      </c>
      <c r="V55" s="34">
        <f t="shared" si="12"/>
        <v>44.509069205643002</v>
      </c>
      <c r="W55" s="35">
        <f t="shared" si="13"/>
        <v>77.071871348098853</v>
      </c>
      <c r="X55" s="35">
        <f t="shared" si="14"/>
        <v>51.992504930771041</v>
      </c>
      <c r="Z55" s="30">
        <f t="shared" si="30"/>
        <v>26.739288281951801</v>
      </c>
      <c r="AA55" s="30">
        <f t="shared" si="30"/>
        <v>52.180312733807114</v>
      </c>
      <c r="AC55" s="3">
        <v>41</v>
      </c>
      <c r="AD55" s="1"/>
      <c r="AE55" s="52">
        <f>0.208*12*(1-EXP(-0.0818*(AC55-28)))*91.9*(EXP(-0.1386*$AD$14)*(1+($AD$14^5.31/(4.93*10^7))))</f>
        <v>31.353323826064784</v>
      </c>
      <c r="AG55" s="3">
        <f t="shared" si="17"/>
        <v>31.353323826064784</v>
      </c>
      <c r="AH55" s="29">
        <f t="shared" si="32"/>
        <v>47.918168243577099</v>
      </c>
      <c r="AI55" s="29">
        <f t="shared" si="32"/>
        <v>49.463386741474217</v>
      </c>
      <c r="AJ55" s="29">
        <f t="shared" si="32"/>
        <v>46.674830724466403</v>
      </c>
      <c r="AK55" s="29">
        <f t="shared" si="32"/>
        <v>51.244020961337405</v>
      </c>
      <c r="AL55" s="29">
        <f t="shared" si="32"/>
        <v>18.617021072046434</v>
      </c>
      <c r="AM55" s="30"/>
      <c r="AN55" s="29">
        <f t="shared" si="33"/>
        <v>17.057712182319701</v>
      </c>
      <c r="AO55" s="31">
        <f t="shared" si="33"/>
        <v>10.43480528467494</v>
      </c>
      <c r="AP55" s="31">
        <f>IF(Settings!$I$6&gt;69, 0.2*(AO55), 0)</f>
        <v>2.0869610569349883</v>
      </c>
      <c r="AQ55" s="32">
        <f t="shared" si="34"/>
        <v>39.101942873946307</v>
      </c>
      <c r="AR55" s="32">
        <f t="shared" si="34"/>
        <v>24.346257173787706</v>
      </c>
      <c r="AS55" s="32">
        <f t="shared" si="34"/>
        <v>42.955314547664763</v>
      </c>
      <c r="AT55" s="33">
        <f t="shared" si="21"/>
        <v>39.064688333262403</v>
      </c>
      <c r="AU55" s="33">
        <f t="shared" si="22"/>
        <v>50.140017922635188</v>
      </c>
      <c r="AV55" s="34">
        <f t="shared" si="23"/>
        <v>37.754812304434431</v>
      </c>
      <c r="AW55" s="34">
        <f t="shared" si="24"/>
        <v>35.250459036112446</v>
      </c>
      <c r="AX55" s="35">
        <f t="shared" si="25"/>
        <v>68.237199038869377</v>
      </c>
      <c r="AY55" s="35">
        <f t="shared" si="26"/>
        <v>43.517529377999637</v>
      </c>
      <c r="BA55" s="30">
        <f t="shared" si="31"/>
        <v>23.253450422009244</v>
      </c>
      <c r="BB55" s="30">
        <f t="shared" si="31"/>
        <v>47.369880877013166</v>
      </c>
    </row>
    <row r="56" spans="1:97" x14ac:dyDescent="0.3">
      <c r="C56" s="1"/>
      <c r="F56" s="3">
        <v>42</v>
      </c>
      <c r="G56" s="29">
        <f t="shared" si="8"/>
        <v>66.353277407697419</v>
      </c>
      <c r="H56" s="29">
        <f t="shared" si="8"/>
        <v>63.605971915859243</v>
      </c>
      <c r="I56" s="29">
        <f t="shared" si="8"/>
        <v>66.385780796824676</v>
      </c>
      <c r="J56" s="29">
        <f t="shared" si="8"/>
        <v>65.514084249410246</v>
      </c>
      <c r="K56" s="29">
        <f t="shared" si="8"/>
        <v>24.073407067802769</v>
      </c>
      <c r="L56" s="30"/>
      <c r="M56" s="29">
        <f t="shared" si="28"/>
        <v>23.473416654843575</v>
      </c>
      <c r="N56" s="31">
        <f t="shared" si="28"/>
        <v>14.055132000919135</v>
      </c>
      <c r="O56" s="31">
        <f>IF(Settings!$I$6&gt;69, 0.2*(N56), 0)</f>
        <v>2.8110264001838274</v>
      </c>
      <c r="P56" s="32">
        <f t="shared" si="29"/>
        <v>48.292436749165134</v>
      </c>
      <c r="Q56" s="32">
        <f t="shared" si="29"/>
        <v>29.806959332765931</v>
      </c>
      <c r="R56" s="32">
        <f t="shared" si="29"/>
        <v>49.768482861136924</v>
      </c>
      <c r="S56" s="33">
        <f t="shared" si="9"/>
        <v>48.731317331463522</v>
      </c>
      <c r="T56" s="33">
        <f t="shared" si="10"/>
        <v>64.136562057234187</v>
      </c>
      <c r="U56" s="34">
        <f t="shared" si="11"/>
        <v>48.740719941377208</v>
      </c>
      <c r="V56" s="34">
        <f t="shared" si="12"/>
        <v>45.367488261156616</v>
      </c>
      <c r="W56" s="35">
        <f t="shared" si="13"/>
        <v>77.769937847756182</v>
      </c>
      <c r="X56" s="35">
        <f t="shared" si="14"/>
        <v>52.720323271709674</v>
      </c>
      <c r="Z56" s="30">
        <f t="shared" si="30"/>
        <v>26.981157851711092</v>
      </c>
      <c r="AA56" s="30">
        <f t="shared" si="30"/>
        <v>52.559451552260654</v>
      </c>
      <c r="AC56" s="3">
        <v>42</v>
      </c>
      <c r="AD56" s="1"/>
      <c r="AE56" s="52">
        <f t="shared" ref="AE56:AE84" si="35">0.208*12*(1-EXP(-0.0818*(AC56-28)))*91.9*(EXP(-0.1386*$AD$14)*(1+($AD$14^5.31/(4.93*10^7))))</f>
        <v>32.652029896613442</v>
      </c>
      <c r="AG56" s="3">
        <f t="shared" si="17"/>
        <v>32.652029896613442</v>
      </c>
      <c r="AH56" s="29">
        <f t="shared" si="32"/>
        <v>50.595129873777893</v>
      </c>
      <c r="AI56" s="29">
        <f t="shared" si="32"/>
        <v>51.352912389797105</v>
      </c>
      <c r="AJ56" s="29">
        <f t="shared" si="32"/>
        <v>49.318385364641962</v>
      </c>
      <c r="AK56" s="29">
        <f t="shared" si="32"/>
        <v>53.161583744073511</v>
      </c>
      <c r="AL56" s="29">
        <f t="shared" si="32"/>
        <v>19.447003947887371</v>
      </c>
      <c r="AM56" s="30"/>
      <c r="AN56" s="29">
        <f t="shared" si="33"/>
        <v>17.894781502260365</v>
      </c>
      <c r="AO56" s="31">
        <f t="shared" si="33"/>
        <v>10.90190273592386</v>
      </c>
      <c r="AP56" s="31">
        <f>IF(Settings!$I$6&gt;69, 0.2*(AO56), 0)</f>
        <v>2.1803805471847721</v>
      </c>
      <c r="AQ56" s="32">
        <f t="shared" si="34"/>
        <v>40.357469407790383</v>
      </c>
      <c r="AR56" s="32">
        <f t="shared" si="34"/>
        <v>25.127602003369852</v>
      </c>
      <c r="AS56" s="32">
        <f t="shared" si="34"/>
        <v>44.092171013118332</v>
      </c>
      <c r="AT56" s="33">
        <f t="shared" si="21"/>
        <v>40.384398870058149</v>
      </c>
      <c r="AU56" s="33">
        <f t="shared" si="22"/>
        <v>52.052178426475862</v>
      </c>
      <c r="AV56" s="34">
        <f t="shared" si="23"/>
        <v>39.21760949363513</v>
      </c>
      <c r="AW56" s="34">
        <f t="shared" si="24"/>
        <v>36.601152837013402</v>
      </c>
      <c r="AX56" s="35">
        <f t="shared" si="25"/>
        <v>69.683606587063153</v>
      </c>
      <c r="AY56" s="35">
        <f t="shared" si="26"/>
        <v>44.824595391710012</v>
      </c>
      <c r="BA56" s="30">
        <f t="shared" si="31"/>
        <v>23.868894381211195</v>
      </c>
      <c r="BB56" s="30">
        <f t="shared" si="31"/>
        <v>48.159348226711202</v>
      </c>
    </row>
    <row r="57" spans="1:97" x14ac:dyDescent="0.3">
      <c r="C57" s="1"/>
      <c r="F57" s="3">
        <v>43</v>
      </c>
      <c r="G57" s="29">
        <f t="shared" si="8"/>
        <v>67.678434400666788</v>
      </c>
      <c r="H57" s="29">
        <f t="shared" si="8"/>
        <v>64.778904947882651</v>
      </c>
      <c r="I57" s="29">
        <f t="shared" si="8"/>
        <v>67.984088247615702</v>
      </c>
      <c r="J57" s="29">
        <f t="shared" si="8"/>
        <v>66.688526881211885</v>
      </c>
      <c r="K57" s="29">
        <f t="shared" si="8"/>
        <v>24.442219376077489</v>
      </c>
      <c r="L57" s="30"/>
      <c r="M57" s="29">
        <f t="shared" si="28"/>
        <v>24.018908495965011</v>
      </c>
      <c r="N57" s="31">
        <f t="shared" si="28"/>
        <v>14.369071851211</v>
      </c>
      <c r="O57" s="31">
        <f>IF(Settings!$I$6&gt;69, 0.2*(N57), 0)</f>
        <v>2.8738143702422003</v>
      </c>
      <c r="P57" s="32">
        <f t="shared" si="29"/>
        <v>49.034148856309727</v>
      </c>
      <c r="Q57" s="32">
        <f t="shared" si="29"/>
        <v>30.218304599033395</v>
      </c>
      <c r="R57" s="32">
        <f t="shared" si="29"/>
        <v>50.171594848448663</v>
      </c>
      <c r="S57" s="33">
        <f t="shared" si="9"/>
        <v>49.511112404609833</v>
      </c>
      <c r="T57" s="33">
        <f t="shared" si="10"/>
        <v>65.260275571225961</v>
      </c>
      <c r="U57" s="34">
        <f t="shared" si="11"/>
        <v>49.655955018881151</v>
      </c>
      <c r="V57" s="34">
        <f t="shared" si="12"/>
        <v>46.207377774590512</v>
      </c>
      <c r="W57" s="35">
        <f t="shared" si="13"/>
        <v>78.434406663446495</v>
      </c>
      <c r="X57" s="35">
        <f t="shared" si="14"/>
        <v>53.422770001624727</v>
      </c>
      <c r="Z57" s="30">
        <f t="shared" si="30"/>
        <v>27.205722271099848</v>
      </c>
      <c r="AA57" s="30">
        <f t="shared" si="30"/>
        <v>52.920207762974911</v>
      </c>
      <c r="AC57" s="3">
        <v>43</v>
      </c>
      <c r="AD57" s="1"/>
      <c r="AE57" s="52">
        <f t="shared" si="35"/>
        <v>33.848730698226525</v>
      </c>
      <c r="AG57" s="3">
        <f t="shared" si="17"/>
        <v>33.848730698226525</v>
      </c>
      <c r="AH57" s="29">
        <f t="shared" si="32"/>
        <v>52.960023129496079</v>
      </c>
      <c r="AI57" s="29">
        <f t="shared" si="32"/>
        <v>53.053548485085464</v>
      </c>
      <c r="AJ57" s="29">
        <f t="shared" si="32"/>
        <v>51.702858892168408</v>
      </c>
      <c r="AK57" s="29">
        <f t="shared" si="32"/>
        <v>54.884674611701485</v>
      </c>
      <c r="AL57" s="29">
        <f t="shared" si="32"/>
        <v>20.169419487662786</v>
      </c>
      <c r="AM57" s="30"/>
      <c r="AN57" s="29">
        <f t="shared" si="33"/>
        <v>18.654076124505959</v>
      </c>
      <c r="AO57" s="31">
        <f t="shared" si="33"/>
        <v>11.326503174329625</v>
      </c>
      <c r="AP57" s="31">
        <f>IF(Settings!$I$6&gt;69, 0.2*(AO57), 0)</f>
        <v>2.265300634865925</v>
      </c>
      <c r="AQ57" s="32">
        <f t="shared" si="34"/>
        <v>41.479900147819507</v>
      </c>
      <c r="AR57" s="32">
        <f t="shared" si="34"/>
        <v>25.817552652235349</v>
      </c>
      <c r="AS57" s="32">
        <f t="shared" si="34"/>
        <v>45.052322530846681</v>
      </c>
      <c r="AT57" s="33">
        <f t="shared" si="21"/>
        <v>41.564711838208545</v>
      </c>
      <c r="AU57" s="33">
        <f t="shared" si="22"/>
        <v>53.76322624689498</v>
      </c>
      <c r="AV57" s="34">
        <f t="shared" si="23"/>
        <v>40.535434891858706</v>
      </c>
      <c r="AW57" s="34">
        <f t="shared" si="24"/>
        <v>37.817074130019598</v>
      </c>
      <c r="AX57" s="35">
        <f t="shared" si="25"/>
        <v>70.937601565623524</v>
      </c>
      <c r="AY57" s="35">
        <f t="shared" si="26"/>
        <v>45.980666199256177</v>
      </c>
      <c r="BA57" s="30">
        <f t="shared" si="31"/>
        <v>24.390317937720617</v>
      </c>
      <c r="BB57" s="30">
        <f t="shared" si="31"/>
        <v>48.843049727651241</v>
      </c>
    </row>
    <row r="58" spans="1:97" x14ac:dyDescent="0.3">
      <c r="F58" s="3">
        <v>44</v>
      </c>
      <c r="G58" s="29">
        <f t="shared" si="8"/>
        <v>68.93891776252066</v>
      </c>
      <c r="H58" s="29">
        <f t="shared" si="8"/>
        <v>65.926051883902275</v>
      </c>
      <c r="I58" s="29">
        <f t="shared" si="8"/>
        <v>69.53679682533317</v>
      </c>
      <c r="J58" s="29">
        <f t="shared" si="8"/>
        <v>67.835695693197096</v>
      </c>
      <c r="K58" s="29">
        <f t="shared" si="8"/>
        <v>24.79000505244036</v>
      </c>
      <c r="L58" s="30"/>
      <c r="M58" s="29">
        <f t="shared" si="28"/>
        <v>24.554000166353354</v>
      </c>
      <c r="N58" s="31">
        <f t="shared" si="28"/>
        <v>14.678317205979726</v>
      </c>
      <c r="O58" s="31">
        <f>IF(Settings!$I$6&gt;69, 0.2*(N58), 0)</f>
        <v>2.9356634411959455</v>
      </c>
      <c r="P58" s="32">
        <f t="shared" si="29"/>
        <v>49.756641531599172</v>
      </c>
      <c r="Q58" s="32">
        <f t="shared" si="29"/>
        <v>30.614193642854374</v>
      </c>
      <c r="R58" s="32">
        <f t="shared" si="29"/>
        <v>50.544615351530545</v>
      </c>
      <c r="S58" s="33">
        <f t="shared" si="9"/>
        <v>50.270470162246419</v>
      </c>
      <c r="T58" s="33">
        <f t="shared" si="10"/>
        <v>66.352954830678243</v>
      </c>
      <c r="U58" s="34">
        <f t="shared" si="11"/>
        <v>50.551731480525511</v>
      </c>
      <c r="V58" s="34">
        <f t="shared" si="12"/>
        <v>47.028935351090375</v>
      </c>
      <c r="W58" s="35">
        <f t="shared" si="13"/>
        <v>79.066915746173123</v>
      </c>
      <c r="X58" s="35">
        <f t="shared" si="14"/>
        <v>54.100593959385591</v>
      </c>
      <c r="Z58" s="30">
        <f t="shared" si="30"/>
        <v>27.414124239951608</v>
      </c>
      <c r="AA58" s="30">
        <f t="shared" si="30"/>
        <v>53.263472649698329</v>
      </c>
      <c r="AC58" s="3">
        <v>44</v>
      </c>
      <c r="AD58"/>
      <c r="AE58" s="52">
        <f t="shared" si="35"/>
        <v>34.951438109131615</v>
      </c>
      <c r="AG58" s="3">
        <f t="shared" si="17"/>
        <v>34.951438109131615</v>
      </c>
      <c r="AH58" s="29">
        <f t="shared" si="32"/>
        <v>55.049829920585687</v>
      </c>
      <c r="AI58" s="29">
        <f t="shared" si="32"/>
        <v>54.58611540771863</v>
      </c>
      <c r="AJ58" s="29">
        <f t="shared" si="32"/>
        <v>53.852737573503106</v>
      </c>
      <c r="AK58" s="29">
        <f t="shared" si="32"/>
        <v>56.435177757197884</v>
      </c>
      <c r="AL58" s="29">
        <f t="shared" si="32"/>
        <v>20.799482952248059</v>
      </c>
      <c r="AM58" s="30"/>
      <c r="AN58" s="29">
        <f t="shared" si="33"/>
        <v>19.34287991585261</v>
      </c>
      <c r="AO58" s="31">
        <f t="shared" si="33"/>
        <v>11.712608878295173</v>
      </c>
      <c r="AP58" s="31">
        <f>IF(Settings!$I$6&gt;69, 0.2*(AO58), 0)</f>
        <v>2.3425217756590349</v>
      </c>
      <c r="AQ58" s="32">
        <f t="shared" si="34"/>
        <v>42.485383442554657</v>
      </c>
      <c r="AR58" s="32">
        <f t="shared" si="34"/>
        <v>26.428390746832093</v>
      </c>
      <c r="AS58" s="32">
        <f t="shared" si="34"/>
        <v>45.867563104878592</v>
      </c>
      <c r="AT58" s="33">
        <f t="shared" si="21"/>
        <v>42.62234241762296</v>
      </c>
      <c r="AU58" s="33">
        <f t="shared" si="22"/>
        <v>55.296640975963889</v>
      </c>
      <c r="AV58" s="34">
        <f t="shared" si="23"/>
        <v>41.724063448891584</v>
      </c>
      <c r="AW58" s="34">
        <f t="shared" si="24"/>
        <v>38.913037318100749</v>
      </c>
      <c r="AX58" s="35">
        <f t="shared" si="25"/>
        <v>72.029793930375078</v>
      </c>
      <c r="AY58" s="35">
        <f t="shared" si="26"/>
        <v>47.00595894136152</v>
      </c>
      <c r="BA58" s="30">
        <f t="shared" si="31"/>
        <v>24.834369624320178</v>
      </c>
      <c r="BB58" s="30">
        <f t="shared" si="31"/>
        <v>49.438048226895319</v>
      </c>
    </row>
    <row r="59" spans="1:97" x14ac:dyDescent="0.3">
      <c r="F59" s="3">
        <v>45</v>
      </c>
      <c r="G59" s="29">
        <f t="shared" si="8"/>
        <v>70.136696186001146</v>
      </c>
      <c r="H59" s="29">
        <f t="shared" si="8"/>
        <v>67.047717588858518</v>
      </c>
      <c r="I59" s="29">
        <f t="shared" si="8"/>
        <v>71.044028124925234</v>
      </c>
      <c r="J59" s="29">
        <f t="shared" si="8"/>
        <v>68.955964891044502</v>
      </c>
      <c r="K59" s="29">
        <f t="shared" si="8"/>
        <v>25.117708243694771</v>
      </c>
      <c r="L59" s="30"/>
      <c r="M59" s="29">
        <f t="shared" si="28"/>
        <v>25.078649840586738</v>
      </c>
      <c r="N59" s="31">
        <f t="shared" si="28"/>
        <v>14.98284944212417</v>
      </c>
      <c r="O59" s="31">
        <f>IF(Settings!$I$6&gt;69, 0.2*(N59), 0)</f>
        <v>2.9965698884248342</v>
      </c>
      <c r="P59" s="32">
        <f t="shared" si="29"/>
        <v>50.460315474815154</v>
      </c>
      <c r="Q59" s="32">
        <f t="shared" si="29"/>
        <v>30.995102109111194</v>
      </c>
      <c r="R59" s="32">
        <f t="shared" si="29"/>
        <v>50.88964069448874</v>
      </c>
      <c r="S59" s="33">
        <f t="shared" si="9"/>
        <v>51.009791540656536</v>
      </c>
      <c r="T59" s="33">
        <f t="shared" si="10"/>
        <v>67.415131608689947</v>
      </c>
      <c r="U59" s="34">
        <f t="shared" si="11"/>
        <v>51.428257144838213</v>
      </c>
      <c r="V59" s="34">
        <f t="shared" si="12"/>
        <v>47.832373278728411</v>
      </c>
      <c r="W59" s="35">
        <f t="shared" si="13"/>
        <v>79.669030104971128</v>
      </c>
      <c r="X59" s="35">
        <f t="shared" si="14"/>
        <v>54.754535189682308</v>
      </c>
      <c r="Z59" s="30">
        <f t="shared" si="30"/>
        <v>27.60744571739524</v>
      </c>
      <c r="AA59" s="30">
        <f t="shared" si="30"/>
        <v>53.590094282140775</v>
      </c>
      <c r="AC59" s="3">
        <v>45</v>
      </c>
      <c r="AD59"/>
      <c r="AE59" s="52">
        <f t="shared" si="35"/>
        <v>35.967534724447624</v>
      </c>
      <c r="AG59" s="3">
        <f t="shared" si="17"/>
        <v>35.967534724447624</v>
      </c>
      <c r="AH59" s="29">
        <f t="shared" si="32"/>
        <v>56.898307592182931</v>
      </c>
      <c r="AI59" s="29">
        <f t="shared" si="32"/>
        <v>55.96900415129479</v>
      </c>
      <c r="AJ59" s="29">
        <f t="shared" si="32"/>
        <v>55.791232030430464</v>
      </c>
      <c r="AK59" s="29">
        <f t="shared" si="32"/>
        <v>57.832345765814402</v>
      </c>
      <c r="AL59" s="29">
        <f t="shared" si="32"/>
        <v>21.350337229126762</v>
      </c>
      <c r="AM59" s="30"/>
      <c r="AN59" s="29">
        <f t="shared" si="33"/>
        <v>19.967937575719162</v>
      </c>
      <c r="AO59" s="31">
        <f t="shared" si="33"/>
        <v>12.063876445737433</v>
      </c>
      <c r="AP59" s="31">
        <f>IF(Settings!$I$6&gt;69, 0.2*(AO59), 0)</f>
        <v>2.4127752891474867</v>
      </c>
      <c r="AQ59" s="32">
        <f t="shared" si="34"/>
        <v>43.387856906548585</v>
      </c>
      <c r="AR59" s="32">
        <f t="shared" si="34"/>
        <v>26.970575701920346</v>
      </c>
      <c r="AS59" s="32">
        <f t="shared" si="34"/>
        <v>46.563419472707757</v>
      </c>
      <c r="AT59" s="33">
        <f t="shared" si="21"/>
        <v>43.571781601842368</v>
      </c>
      <c r="AU59" s="33">
        <f t="shared" si="22"/>
        <v>56.673018875949687</v>
      </c>
      <c r="AV59" s="34">
        <f t="shared" si="23"/>
        <v>42.797465839627577</v>
      </c>
      <c r="AW59" s="34">
        <f t="shared" si="24"/>
        <v>39.902135492650594</v>
      </c>
      <c r="AX59" s="35">
        <f t="shared" si="25"/>
        <v>72.985160163288484</v>
      </c>
      <c r="AY59" s="35">
        <f t="shared" si="26"/>
        <v>47.917640957323052</v>
      </c>
      <c r="BA59" s="30">
        <f t="shared" si="31"/>
        <v>25.214461695797958</v>
      </c>
      <c r="BB59" s="30">
        <f t="shared" si="31"/>
        <v>49.958182875159615</v>
      </c>
    </row>
    <row r="60" spans="1:97" x14ac:dyDescent="0.3">
      <c r="F60" s="3">
        <v>46</v>
      </c>
      <c r="G60" s="29">
        <f t="shared" si="8"/>
        <v>71.27384072387963</v>
      </c>
      <c r="H60" s="29">
        <f t="shared" si="8"/>
        <v>68.144224699422097</v>
      </c>
      <c r="I60" s="29">
        <f t="shared" si="8"/>
        <v>72.506035849122526</v>
      </c>
      <c r="J60" s="29">
        <f t="shared" si="8"/>
        <v>70.049724927512756</v>
      </c>
      <c r="K60" s="29">
        <f t="shared" si="8"/>
        <v>25.426266513664039</v>
      </c>
      <c r="L60" s="30"/>
      <c r="M60" s="29">
        <f t="shared" si="28"/>
        <v>25.592837912558185</v>
      </c>
      <c r="N60" s="31">
        <f t="shared" si="28"/>
        <v>15.282657158189254</v>
      </c>
      <c r="O60" s="31">
        <f>IF(Settings!$I$6&gt;69, 0.2*(N60), 0)</f>
        <v>3.0565314316378509</v>
      </c>
      <c r="P60" s="32">
        <f t="shared" si="29"/>
        <v>51.145570866366818</v>
      </c>
      <c r="Q60" s="32">
        <f t="shared" si="29"/>
        <v>31.36150152160419</v>
      </c>
      <c r="R60" s="32">
        <f t="shared" si="29"/>
        <v>51.208644874516843</v>
      </c>
      <c r="S60" s="33">
        <f t="shared" si="9"/>
        <v>51.729480782466069</v>
      </c>
      <c r="T60" s="33">
        <f t="shared" si="10"/>
        <v>68.447357904015874</v>
      </c>
      <c r="U60" s="34">
        <f t="shared" si="11"/>
        <v>52.28575443705224</v>
      </c>
      <c r="V60" s="34">
        <f t="shared" si="12"/>
        <v>48.617916719086821</v>
      </c>
      <c r="W60" s="35">
        <f t="shared" si="13"/>
        <v>80.242243950478809</v>
      </c>
      <c r="X60" s="35">
        <f t="shared" si="14"/>
        <v>55.385323480880814</v>
      </c>
      <c r="Z60" s="30">
        <f t="shared" si="30"/>
        <v>27.786708721655966</v>
      </c>
      <c r="AA60" s="30">
        <f t="shared" si="30"/>
        <v>53.90087961121327</v>
      </c>
      <c r="AC60" s="3">
        <v>46</v>
      </c>
      <c r="AD60"/>
      <c r="AE60" s="52">
        <f t="shared" si="35"/>
        <v>36.903823282451604</v>
      </c>
      <c r="AG60" s="3">
        <f t="shared" si="17"/>
        <v>36.903823282451604</v>
      </c>
      <c r="AH60" s="29">
        <f t="shared" si="32"/>
        <v>58.5356021526935</v>
      </c>
      <c r="AI60" s="29">
        <f t="shared" si="32"/>
        <v>57.21843363086316</v>
      </c>
      <c r="AJ60" s="29">
        <f t="shared" si="32"/>
        <v>57.53983925764696</v>
      </c>
      <c r="AK60" s="29">
        <f t="shared" si="32"/>
        <v>59.093095380518911</v>
      </c>
      <c r="AL60" s="29">
        <f t="shared" si="32"/>
        <v>21.833223057200808</v>
      </c>
      <c r="AM60" s="30"/>
      <c r="AN60" s="29">
        <f t="shared" si="33"/>
        <v>20.535422197361783</v>
      </c>
      <c r="AO60" s="31">
        <f t="shared" si="33"/>
        <v>12.383625903394812</v>
      </c>
      <c r="AP60" s="31">
        <f>IF(Settings!$I$6&gt;69, 0.2*(AO60), 0)</f>
        <v>2.4767251806789625</v>
      </c>
      <c r="AQ60" s="32">
        <f t="shared" si="34"/>
        <v>44.199371591052333</v>
      </c>
      <c r="AR60" s="32">
        <f t="shared" si="34"/>
        <v>27.453020278036945</v>
      </c>
      <c r="AS60" s="32">
        <f t="shared" si="34"/>
        <v>47.160424211796979</v>
      </c>
      <c r="AT60" s="33">
        <f t="shared" si="21"/>
        <v>44.425601831916595</v>
      </c>
      <c r="AU60" s="33">
        <f t="shared" si="22"/>
        <v>57.910385553006613</v>
      </c>
      <c r="AV60" s="34">
        <f t="shared" si="23"/>
        <v>43.767991312622655</v>
      </c>
      <c r="AW60" s="34">
        <f t="shared" si="24"/>
        <v>40.795921095807898</v>
      </c>
      <c r="AX60" s="35">
        <f t="shared" si="25"/>
        <v>73.824194343602443</v>
      </c>
      <c r="AY60" s="35">
        <f t="shared" si="26"/>
        <v>48.730318892752848</v>
      </c>
      <c r="BA60" s="30">
        <f t="shared" si="31"/>
        <v>25.541419717895771</v>
      </c>
      <c r="BB60" s="30">
        <f t="shared" si="31"/>
        <v>50.414758756061104</v>
      </c>
    </row>
    <row r="61" spans="1:97" x14ac:dyDescent="0.3">
      <c r="F61" s="3">
        <v>47</v>
      </c>
      <c r="G61" s="29">
        <f t="shared" si="8"/>
        <v>72.352495778150654</v>
      </c>
      <c r="H61" s="29">
        <f t="shared" si="8"/>
        <v>69.215911316786304</v>
      </c>
      <c r="I61" s="29">
        <f t="shared" si="8"/>
        <v>73.923190959668304</v>
      </c>
      <c r="J61" s="29">
        <f t="shared" si="8"/>
        <v>71.117380124156441</v>
      </c>
      <c r="K61" s="29">
        <f t="shared" si="8"/>
        <v>25.716604680199417</v>
      </c>
      <c r="L61" s="30"/>
      <c r="M61" s="29">
        <f t="shared" si="28"/>
        <v>26.096565087500636</v>
      </c>
      <c r="N61" s="31">
        <f t="shared" si="28"/>
        <v>15.57773560381607</v>
      </c>
      <c r="O61" s="31">
        <f>IF(Settings!$I$6&gt;69, 0.2*(N61), 0)</f>
        <v>3.1155471207632139</v>
      </c>
      <c r="P61" s="32">
        <f t="shared" si="29"/>
        <v>51.81280653296686</v>
      </c>
      <c r="Q61" s="32">
        <f t="shared" si="29"/>
        <v>31.713858014872578</v>
      </c>
      <c r="R61" s="32">
        <f t="shared" si="29"/>
        <v>51.503482728381648</v>
      </c>
      <c r="S61" s="33">
        <f t="shared" si="9"/>
        <v>52.429944166287612</v>
      </c>
      <c r="T61" s="33">
        <f t="shared" si="10"/>
        <v>69.45020237742483</v>
      </c>
      <c r="U61" s="34">
        <f t="shared" si="11"/>
        <v>53.124458602895231</v>
      </c>
      <c r="V61" s="34">
        <f t="shared" si="12"/>
        <v>49.385802057979376</v>
      </c>
      <c r="W61" s="35">
        <f t="shared" si="13"/>
        <v>80.78798294122285</v>
      </c>
      <c r="X61" s="35">
        <f t="shared" si="14"/>
        <v>55.993677128632548</v>
      </c>
      <c r="Z61" s="30">
        <f t="shared" si="30"/>
        <v>27.952876610968016</v>
      </c>
      <c r="AA61" s="30">
        <f t="shared" si="30"/>
        <v>54.196596462679679</v>
      </c>
      <c r="AC61" s="3">
        <v>47</v>
      </c>
      <c r="AD61"/>
      <c r="AE61" s="52">
        <f t="shared" si="35"/>
        <v>37.766572208720326</v>
      </c>
      <c r="AG61" s="3">
        <f t="shared" si="17"/>
        <v>37.766572208720326</v>
      </c>
      <c r="AH61" s="29">
        <f t="shared" si="32"/>
        <v>59.988268805214965</v>
      </c>
      <c r="AI61" s="29">
        <f t="shared" si="32"/>
        <v>58.348700342868419</v>
      </c>
      <c r="AJ61" s="29">
        <f t="shared" si="32"/>
        <v>59.118172154113253</v>
      </c>
      <c r="AK61" s="29">
        <f t="shared" si="32"/>
        <v>60.232288520798882</v>
      </c>
      <c r="AL61" s="29">
        <f t="shared" si="32"/>
        <v>22.257700832042165</v>
      </c>
      <c r="AM61" s="30"/>
      <c r="AN61" s="29">
        <f t="shared" si="33"/>
        <v>21.050940192021379</v>
      </c>
      <c r="AO61" s="31">
        <f t="shared" si="33"/>
        <v>12.674859506456835</v>
      </c>
      <c r="AP61" s="31">
        <f>IF(Settings!$I$6&gt;69, 0.2*(AO61), 0)</f>
        <v>2.5349719012913674</v>
      </c>
      <c r="AQ61" s="32">
        <f t="shared" si="34"/>
        <v>44.930370184710988</v>
      </c>
      <c r="AR61" s="32">
        <f t="shared" si="34"/>
        <v>27.883330703455634</v>
      </c>
      <c r="AS61" s="32">
        <f t="shared" si="34"/>
        <v>47.675145808172857</v>
      </c>
      <c r="AT61" s="33">
        <f t="shared" si="21"/>
        <v>45.194726442940969</v>
      </c>
      <c r="AU61" s="33">
        <f t="shared" si="22"/>
        <v>59.024503237920129</v>
      </c>
      <c r="AV61" s="34">
        <f t="shared" si="23"/>
        <v>44.646548091944943</v>
      </c>
      <c r="AW61" s="34">
        <f t="shared" si="24"/>
        <v>41.604581810395302</v>
      </c>
      <c r="AX61" s="35">
        <f t="shared" si="25"/>
        <v>74.563807486941499</v>
      </c>
      <c r="AY61" s="35">
        <f t="shared" si="26"/>
        <v>49.456452143405173</v>
      </c>
      <c r="BA61" s="30">
        <f t="shared" si="31"/>
        <v>25.824009316948651</v>
      </c>
      <c r="BB61" s="30">
        <f t="shared" si="31"/>
        <v>50.817073694956889</v>
      </c>
    </row>
    <row r="62" spans="1:97" x14ac:dyDescent="0.3">
      <c r="F62" s="3">
        <v>48</v>
      </c>
      <c r="G62" s="29">
        <f t="shared" si="8"/>
        <v>73.374853829327094</v>
      </c>
      <c r="H62" s="29">
        <f t="shared" si="8"/>
        <v>70.263128904047832</v>
      </c>
      <c r="I62" s="29">
        <f t="shared" si="8"/>
        <v>75.295967928046835</v>
      </c>
      <c r="J62" s="29">
        <f t="shared" si="8"/>
        <v>72.159346511670591</v>
      </c>
      <c r="K62" s="29">
        <f t="shared" si="8"/>
        <v>25.989629778041358</v>
      </c>
      <c r="L62" s="30"/>
      <c r="M62" s="29">
        <f t="shared" si="8"/>
        <v>26.589850604736462</v>
      </c>
      <c r="N62" s="31">
        <f t="shared" si="28"/>
        <v>15.868086150239353</v>
      </c>
      <c r="O62" s="31">
        <f>IF(Settings!$I$6&gt;69, 0.2*(N62), 0)</f>
        <v>3.1736172300478707</v>
      </c>
      <c r="P62" s="32">
        <f t="shared" si="29"/>
        <v>52.462419210225839</v>
      </c>
      <c r="Q62" s="32">
        <f t="shared" si="29"/>
        <v>32.052631252694553</v>
      </c>
      <c r="R62" s="32">
        <f t="shared" si="29"/>
        <v>51.775893800503937</v>
      </c>
      <c r="S62" s="33">
        <f t="shared" si="9"/>
        <v>53.111588872805498</v>
      </c>
      <c r="T62" s="33">
        <f t="shared" si="10"/>
        <v>70.424247136145013</v>
      </c>
      <c r="U62" s="34">
        <f t="shared" si="11"/>
        <v>53.944616077905287</v>
      </c>
      <c r="V62" s="34">
        <f t="shared" si="12"/>
        <v>50.13627540184784</v>
      </c>
      <c r="W62" s="35">
        <f t="shared" si="13"/>
        <v>81.307606499810305</v>
      </c>
      <c r="X62" s="35">
        <f t="shared" si="14"/>
        <v>56.580301899376465</v>
      </c>
      <c r="Z62" s="30">
        <f t="shared" si="30"/>
        <v>28.106855734703082</v>
      </c>
      <c r="AA62" s="30">
        <f t="shared" si="30"/>
        <v>54.477975434145883</v>
      </c>
      <c r="AC62" s="3">
        <v>48</v>
      </c>
      <c r="AD62"/>
      <c r="AE62" s="52">
        <f t="shared" si="35"/>
        <v>38.561557583063312</v>
      </c>
      <c r="AG62" s="3">
        <f t="shared" si="17"/>
        <v>38.561557583063312</v>
      </c>
      <c r="AH62" s="29">
        <f t="shared" si="32"/>
        <v>61.279501058936404</v>
      </c>
      <c r="AI62" s="29">
        <f t="shared" si="32"/>
        <v>59.372409974700894</v>
      </c>
      <c r="AJ62" s="29">
        <f t="shared" si="32"/>
        <v>60.543948014220248</v>
      </c>
      <c r="AK62" s="29">
        <f t="shared" si="32"/>
        <v>61.262989301277798</v>
      </c>
      <c r="AL62" s="29">
        <f t="shared" si="32"/>
        <v>22.631879633381054</v>
      </c>
      <c r="AM62" s="30"/>
      <c r="AN62" s="29">
        <f t="shared" si="33"/>
        <v>21.5195573120943</v>
      </c>
      <c r="AO62" s="31">
        <f t="shared" si="33"/>
        <v>12.940285237903524</v>
      </c>
      <c r="AP62" s="31">
        <f>IF(Settings!$I$6&gt;69, 0.2*(AO62), 0)</f>
        <v>2.5880570475807048</v>
      </c>
      <c r="AQ62" s="32">
        <f t="shared" si="34"/>
        <v>45.589923795886413</v>
      </c>
      <c r="AR62" s="32">
        <f t="shared" si="34"/>
        <v>28.268011945672583</v>
      </c>
      <c r="AS62" s="32">
        <f t="shared" si="34"/>
        <v>48.121008500616981</v>
      </c>
      <c r="AT62" s="33">
        <f t="shared" si="21"/>
        <v>45.888663477962666</v>
      </c>
      <c r="AU62" s="33">
        <f t="shared" si="22"/>
        <v>60.029156697215548</v>
      </c>
      <c r="AV62" s="34">
        <f t="shared" si="23"/>
        <v>45.442772553661683</v>
      </c>
      <c r="AW62" s="34">
        <f t="shared" si="24"/>
        <v>42.337104096564836</v>
      </c>
      <c r="AX62" s="35">
        <f t="shared" si="25"/>
        <v>75.218032016788101</v>
      </c>
      <c r="AY62" s="35">
        <f t="shared" si="26"/>
        <v>50.106699102503903</v>
      </c>
      <c r="BA62" s="30">
        <f t="shared" si="31"/>
        <v>26.069356644788893</v>
      </c>
      <c r="BB62" s="30">
        <f t="shared" si="31"/>
        <v>51.172823949857474</v>
      </c>
    </row>
    <row r="63" spans="1:97" x14ac:dyDescent="0.3">
      <c r="F63" s="3">
        <v>49</v>
      </c>
      <c r="G63" s="29">
        <f t="shared" si="8"/>
        <v>74.343133574860403</v>
      </c>
      <c r="H63" s="29">
        <f t="shared" si="8"/>
        <v>71.286240369905954</v>
      </c>
      <c r="I63" s="29">
        <f t="shared" si="8"/>
        <v>76.624932039183818</v>
      </c>
      <c r="J63" s="29">
        <f t="shared" si="8"/>
        <v>73.176049869033648</v>
      </c>
      <c r="K63" s="29">
        <f t="shared" si="8"/>
        <v>26.246227006342842</v>
      </c>
      <c r="L63" s="30"/>
      <c r="M63" s="29">
        <f t="shared" si="8"/>
        <v>27.072730582880393</v>
      </c>
      <c r="N63" s="31">
        <f t="shared" si="28"/>
        <v>16.153715798568626</v>
      </c>
      <c r="O63" s="31">
        <f>IF(Settings!$I$6&gt;69, 0.2*(N63), 0)</f>
        <v>3.2307431597137253</v>
      </c>
      <c r="P63" s="32">
        <f t="shared" si="29"/>
        <v>53.094802892207696</v>
      </c>
      <c r="Q63" s="32">
        <f t="shared" si="29"/>
        <v>32.378273512575333</v>
      </c>
      <c r="R63" s="32">
        <f t="shared" si="29"/>
        <v>52.027506722017336</v>
      </c>
      <c r="S63" s="33">
        <f t="shared" si="9"/>
        <v>53.774821973841689</v>
      </c>
      <c r="T63" s="33">
        <f t="shared" si="10"/>
        <v>71.37008483518234</v>
      </c>
      <c r="U63" s="34">
        <f t="shared" si="11"/>
        <v>54.746482998504753</v>
      </c>
      <c r="V63" s="34">
        <f t="shared" si="12"/>
        <v>50.869591206848284</v>
      </c>
      <c r="W63" s="35">
        <f t="shared" si="13"/>
        <v>81.802410171535968</v>
      </c>
      <c r="X63" s="35">
        <f t="shared" si="14"/>
        <v>57.145890170788249</v>
      </c>
      <c r="Z63" s="30">
        <f t="shared" si="30"/>
        <v>28.24949736192363</v>
      </c>
      <c r="AA63" s="30">
        <f t="shared" si="30"/>
        <v>54.745711700073144</v>
      </c>
      <c r="AC63" s="3">
        <v>49</v>
      </c>
      <c r="AD63"/>
      <c r="AE63" s="52">
        <f t="shared" si="35"/>
        <v>39.294101810214748</v>
      </c>
      <c r="AG63" s="3">
        <f t="shared" si="17"/>
        <v>39.294101810214748</v>
      </c>
      <c r="AH63" s="29">
        <f t="shared" si="32"/>
        <v>62.429452485153675</v>
      </c>
      <c r="AI63" s="29">
        <f t="shared" si="32"/>
        <v>60.300686663988976</v>
      </c>
      <c r="AJ63" s="29">
        <f t="shared" si="32"/>
        <v>61.833067204753767</v>
      </c>
      <c r="AK63" s="29">
        <f t="shared" si="32"/>
        <v>62.196693805098157</v>
      </c>
      <c r="AL63" s="29">
        <f t="shared" si="32"/>
        <v>22.962632003657131</v>
      </c>
      <c r="AM63" s="30"/>
      <c r="AN63" s="29">
        <f t="shared" si="33"/>
        <v>21.9458356277778</v>
      </c>
      <c r="AO63" s="31">
        <f t="shared" si="33"/>
        <v>13.182341994435879</v>
      </c>
      <c r="AP63" s="31">
        <f>IF(Settings!$I$6&gt;69, 0.2*(AO63), 0)</f>
        <v>2.636468398887176</v>
      </c>
      <c r="AQ63" s="32">
        <f t="shared" si="34"/>
        <v>46.185932544867327</v>
      </c>
      <c r="AR63" s="32">
        <f t="shared" si="34"/>
        <v>28.612641197633884</v>
      </c>
      <c r="AS63" s="32">
        <f t="shared" si="34"/>
        <v>48.508939191310731</v>
      </c>
      <c r="AT63" s="33">
        <f t="shared" si="21"/>
        <v>46.515706642993578</v>
      </c>
      <c r="AU63" s="33">
        <f t="shared" si="22"/>
        <v>60.936411045264748</v>
      </c>
      <c r="AV63" s="34">
        <f t="shared" si="23"/>
        <v>46.165183263123041</v>
      </c>
      <c r="AW63" s="34">
        <f t="shared" si="24"/>
        <v>43.00142118445843</v>
      </c>
      <c r="AX63" s="35">
        <f t="shared" si="25"/>
        <v>75.798575594503291</v>
      </c>
      <c r="AY63" s="35">
        <f t="shared" si="26"/>
        <v>50.690205646800713</v>
      </c>
      <c r="BA63" s="30">
        <f t="shared" si="31"/>
        <v>26.283281229671712</v>
      </c>
      <c r="BB63" s="30">
        <f t="shared" si="31"/>
        <v>51.48841903838067</v>
      </c>
    </row>
    <row r="64" spans="1:97" x14ac:dyDescent="0.3">
      <c r="F64" s="3">
        <v>50</v>
      </c>
      <c r="G64" s="29">
        <f t="shared" si="8"/>
        <v>75.259561156061139</v>
      </c>
      <c r="H64" s="29">
        <f t="shared" si="8"/>
        <v>72.285618322242328</v>
      </c>
      <c r="I64" s="29">
        <f t="shared" si="8"/>
        <v>77.910727698539617</v>
      </c>
      <c r="J64" s="29">
        <f t="shared" si="8"/>
        <v>74.167923943614994</v>
      </c>
      <c r="K64" s="29">
        <f t="shared" si="8"/>
        <v>26.487256532791381</v>
      </c>
      <c r="L64" s="30"/>
      <c r="M64" s="29">
        <f t="shared" si="8"/>
        <v>27.54525647973038</v>
      </c>
      <c r="N64" s="31">
        <f t="shared" si="28"/>
        <v>16.434636722898532</v>
      </c>
      <c r="O64" s="31">
        <f>IF(Settings!$I$6&gt;69, 0.2*(N64), 0)</f>
        <v>3.2869273445797065</v>
      </c>
      <c r="P64" s="32">
        <f t="shared" si="29"/>
        <v>53.710348259091354</v>
      </c>
      <c r="Q64" s="32">
        <f t="shared" si="29"/>
        <v>32.691228917719698</v>
      </c>
      <c r="R64" s="32">
        <f t="shared" si="29"/>
        <v>52.259843943563773</v>
      </c>
      <c r="S64" s="33">
        <f t="shared" si="9"/>
        <v>54.42004953237619</v>
      </c>
      <c r="T64" s="33">
        <f t="shared" si="10"/>
        <v>72.288316067209919</v>
      </c>
      <c r="U64" s="34">
        <f t="shared" si="11"/>
        <v>55.530323842439181</v>
      </c>
      <c r="V64" s="34">
        <f t="shared" si="12"/>
        <v>51.586011028943538</v>
      </c>
      <c r="W64" s="35">
        <f t="shared" si="13"/>
        <v>82.27362800245254</v>
      </c>
      <c r="X64" s="35">
        <f t="shared" si="14"/>
        <v>57.691120228796152</v>
      </c>
      <c r="Z64" s="30">
        <f t="shared" si="30"/>
        <v>28.381599810154547</v>
      </c>
      <c r="AA64" s="30">
        <f t="shared" si="30"/>
        <v>55.000466729275018</v>
      </c>
      <c r="AC64" s="3">
        <v>50</v>
      </c>
      <c r="AD64"/>
      <c r="AE64" s="52">
        <f t="shared" si="35"/>
        <v>39.969109253183596</v>
      </c>
      <c r="AG64" s="3">
        <f t="shared" si="17"/>
        <v>39.969109253183596</v>
      </c>
      <c r="AH64" s="29">
        <f t="shared" si="32"/>
        <v>63.455585611190926</v>
      </c>
      <c r="AI64" s="29">
        <f t="shared" si="32"/>
        <v>61.143358981216458</v>
      </c>
      <c r="AJ64" s="29">
        <f t="shared" si="32"/>
        <v>62.999739002522077</v>
      </c>
      <c r="AK64" s="29">
        <f t="shared" si="32"/>
        <v>63.043532598807495</v>
      </c>
      <c r="AL64" s="29">
        <f t="shared" si="32"/>
        <v>23.255785506933936</v>
      </c>
      <c r="AM64" s="30"/>
      <c r="AN64" s="29">
        <f t="shared" si="33"/>
        <v>22.333875205123519</v>
      </c>
      <c r="AO64" s="31">
        <f t="shared" si="33"/>
        <v>13.403224680493976</v>
      </c>
      <c r="AP64" s="31">
        <f>IF(Settings!$I$6&gt;69, 0.2*(AO64), 0)</f>
        <v>2.6806449360987954</v>
      </c>
      <c r="AQ64" s="32">
        <f t="shared" si="34"/>
        <v>46.725295101116934</v>
      </c>
      <c r="AR64" s="32">
        <f t="shared" si="34"/>
        <v>28.922013520289802</v>
      </c>
      <c r="AS64" s="32">
        <f t="shared" si="34"/>
        <v>48.847875903605392</v>
      </c>
      <c r="AT64" s="33">
        <f t="shared" si="21"/>
        <v>47.083107033603476</v>
      </c>
      <c r="AU64" s="33">
        <f t="shared" si="22"/>
        <v>61.756839795930716</v>
      </c>
      <c r="AV64" s="34">
        <f t="shared" si="23"/>
        <v>46.821318690999711</v>
      </c>
      <c r="AW64" s="34">
        <f t="shared" si="24"/>
        <v>43.604544767681155</v>
      </c>
      <c r="AX64" s="35">
        <f t="shared" si="25"/>
        <v>76.315258384116859</v>
      </c>
      <c r="AY64" s="35">
        <f t="shared" si="26"/>
        <v>51.214844903667981</v>
      </c>
      <c r="BA64" s="30">
        <f t="shared" si="31"/>
        <v>26.470558478373825</v>
      </c>
      <c r="BB64" s="30">
        <f t="shared" si="31"/>
        <v>51.769227844521005</v>
      </c>
    </row>
    <row r="65" spans="6:54" x14ac:dyDescent="0.3">
      <c r="F65" s="3">
        <v>51</v>
      </c>
      <c r="G65" s="29">
        <f t="shared" si="8"/>
        <v>76.126354167292035</v>
      </c>
      <c r="H65" s="29">
        <f t="shared" si="8"/>
        <v>73.261643476762899</v>
      </c>
      <c r="I65" s="29">
        <f t="shared" ref="H65:M78" si="36">I$4*(1-EXP(-I$5*$F65))^I$6</f>
        <v>79.154067691145897</v>
      </c>
      <c r="J65" s="29">
        <f t="shared" si="36"/>
        <v>75.135408836176993</v>
      </c>
      <c r="K65" s="29">
        <f t="shared" si="36"/>
        <v>26.713551038904349</v>
      </c>
      <c r="L65" s="30"/>
      <c r="M65" s="29">
        <f t="shared" si="36"/>
        <v>28.007493659555927</v>
      </c>
      <c r="N65" s="31">
        <f t="shared" si="28"/>
        <v>16.710865845567859</v>
      </c>
      <c r="O65" s="31">
        <f>IF(Settings!$I$6&gt;69, 0.2*(N65), 0)</f>
        <v>3.3421731691135719</v>
      </c>
      <c r="P65" s="32">
        <f t="shared" si="29"/>
        <v>54.309442175047295</v>
      </c>
      <c r="Q65" s="32">
        <f t="shared" si="29"/>
        <v>32.991932799933828</v>
      </c>
      <c r="R65" s="32">
        <f t="shared" si="29"/>
        <v>52.474326693043196</v>
      </c>
      <c r="S65" s="33">
        <f t="shared" si="9"/>
        <v>55.047675802756181</v>
      </c>
      <c r="T65" s="33">
        <f t="shared" si="10"/>
        <v>73.179547015336809</v>
      </c>
      <c r="U65" s="34">
        <f t="shared" si="11"/>
        <v>56.296410187404391</v>
      </c>
      <c r="V65" s="34">
        <f t="shared" si="12"/>
        <v>52.285802384468099</v>
      </c>
      <c r="W65" s="35">
        <f t="shared" si="13"/>
        <v>82.722434917828181</v>
      </c>
      <c r="X65" s="35">
        <f t="shared" si="14"/>
        <v>58.216655703039997</v>
      </c>
      <c r="Z65" s="30">
        <f t="shared" si="30"/>
        <v>28.503910710529649</v>
      </c>
      <c r="AA65" s="30">
        <f t="shared" si="30"/>
        <v>55.242869919141299</v>
      </c>
      <c r="AC65" s="3">
        <v>51</v>
      </c>
      <c r="AD65"/>
      <c r="AE65" s="52">
        <f t="shared" si="35"/>
        <v>40.591099067826086</v>
      </c>
      <c r="AG65" s="3">
        <f t="shared" si="17"/>
        <v>40.591099067826086</v>
      </c>
      <c r="AH65" s="29">
        <f t="shared" si="32"/>
        <v>64.373012662787488</v>
      </c>
      <c r="AI65" s="29">
        <f t="shared" si="32"/>
        <v>61.909123499317154</v>
      </c>
      <c r="AJ65" s="29">
        <f t="shared" si="32"/>
        <v>64.056628129100758</v>
      </c>
      <c r="AK65" s="29">
        <f t="shared" si="32"/>
        <v>63.812447617350173</v>
      </c>
      <c r="AL65" s="29">
        <f t="shared" si="32"/>
        <v>23.516288690112997</v>
      </c>
      <c r="AM65" s="30"/>
      <c r="AN65" s="29">
        <f t="shared" si="33"/>
        <v>22.68735671185393</v>
      </c>
      <c r="AO65" s="31">
        <f t="shared" si="33"/>
        <v>13.60490820310438</v>
      </c>
      <c r="AP65" s="31">
        <f>IF(Settings!$I$6&gt;69, 0.2*(AO65), 0)</f>
        <v>2.720981640620876</v>
      </c>
      <c r="AQ65" s="32">
        <f t="shared" si="34"/>
        <v>47.214051862384373</v>
      </c>
      <c r="AR65" s="32">
        <f t="shared" si="34"/>
        <v>29.200263661053047</v>
      </c>
      <c r="AS65" s="32">
        <f t="shared" si="34"/>
        <v>49.145167047736244</v>
      </c>
      <c r="AT65" s="33">
        <f t="shared" si="21"/>
        <v>47.597219413726918</v>
      </c>
      <c r="AU65" s="33">
        <f t="shared" si="22"/>
        <v>62.499724154323957</v>
      </c>
      <c r="AV65" s="34">
        <f t="shared" si="23"/>
        <v>47.417858910453319</v>
      </c>
      <c r="AW65" s="34">
        <f t="shared" si="24"/>
        <v>44.152680941708269</v>
      </c>
      <c r="AX65" s="35">
        <f t="shared" si="25"/>
        <v>76.776359898780669</v>
      </c>
      <c r="AY65" s="35">
        <f t="shared" si="26"/>
        <v>51.687416386183607</v>
      </c>
      <c r="BA65" s="30">
        <f t="shared" si="31"/>
        <v>26.635126514366743</v>
      </c>
      <c r="BB65" s="30">
        <f t="shared" si="31"/>
        <v>52.019772350579302</v>
      </c>
    </row>
    <row r="66" spans="6:54" x14ac:dyDescent="0.3">
      <c r="F66" s="3">
        <v>52</v>
      </c>
      <c r="G66" s="29">
        <f t="shared" ref="G66:G84" si="37">G$4*(1-EXP(-G$5*$F66))^G$6</f>
        <v>76.945708158322972</v>
      </c>
      <c r="H66" s="29">
        <f t="shared" si="36"/>
        <v>74.214703207316418</v>
      </c>
      <c r="I66" s="29">
        <f t="shared" si="36"/>
        <v>80.355723340231037</v>
      </c>
      <c r="J66" s="29">
        <f t="shared" si="36"/>
        <v>76.078949536264091</v>
      </c>
      <c r="K66" s="29">
        <f t="shared" si="36"/>
        <v>26.925913903054671</v>
      </c>
      <c r="L66" s="30"/>
      <c r="M66" s="29">
        <f t="shared" si="36"/>
        <v>28.4595200609401</v>
      </c>
      <c r="N66" s="31">
        <f t="shared" si="28"/>
        <v>16.982424442130021</v>
      </c>
      <c r="O66" s="31">
        <f>IF(Settings!$I$6&gt;69, 0.2*(N66), 0)</f>
        <v>3.3964848884260044</v>
      </c>
      <c r="P66" s="32">
        <f t="shared" si="29"/>
        <v>54.89246724928271</v>
      </c>
      <c r="Q66" s="32">
        <f t="shared" si="29"/>
        <v>33.28081117863816</v>
      </c>
      <c r="R66" s="32">
        <f t="shared" si="29"/>
        <v>52.672280053701712</v>
      </c>
      <c r="S66" s="33">
        <f t="shared" si="9"/>
        <v>55.65810252143811</v>
      </c>
      <c r="T66" s="33">
        <f t="shared" si="10"/>
        <v>74.044387345408737</v>
      </c>
      <c r="U66" s="34">
        <f t="shared" si="11"/>
        <v>57.045019577760492</v>
      </c>
      <c r="V66" s="34">
        <f t="shared" si="12"/>
        <v>52.969237711649292</v>
      </c>
      <c r="W66" s="35">
        <f t="shared" si="13"/>
        <v>83.149949085228826</v>
      </c>
      <c r="X66" s="35">
        <f t="shared" si="14"/>
        <v>58.723145124641881</v>
      </c>
      <c r="Z66" s="30">
        <f t="shared" si="30"/>
        <v>28.617129356885052</v>
      </c>
      <c r="AA66" s="30">
        <f t="shared" si="30"/>
        <v>55.473520150626157</v>
      </c>
      <c r="AC66" s="3">
        <v>52</v>
      </c>
      <c r="AD66"/>
      <c r="AE66" s="52">
        <f t="shared" si="35"/>
        <v>41.164235458467118</v>
      </c>
      <c r="AG66" s="3">
        <f t="shared" si="17"/>
        <v>41.164235458467118</v>
      </c>
      <c r="AH66" s="29">
        <f t="shared" si="32"/>
        <v>65.194810652422248</v>
      </c>
      <c r="AI66" s="29">
        <f t="shared" si="32"/>
        <v>62.60568768869922</v>
      </c>
      <c r="AJ66" s="29">
        <f t="shared" si="32"/>
        <v>65.015006104147218</v>
      </c>
      <c r="AK66" s="29">
        <f t="shared" si="32"/>
        <v>64.511345785977056</v>
      </c>
      <c r="AL66" s="29">
        <f t="shared" si="32"/>
        <v>23.748352352033738</v>
      </c>
      <c r="AM66" s="30"/>
      <c r="AN66" s="29">
        <f t="shared" si="33"/>
        <v>23.009582751355772</v>
      </c>
      <c r="AO66" s="31">
        <f t="shared" si="33"/>
        <v>13.789169840121151</v>
      </c>
      <c r="AP66" s="31">
        <f>IF(Settings!$I$6&gt;69, 0.2*(AO66), 0)</f>
        <v>2.7578339680242303</v>
      </c>
      <c r="AQ66" s="32">
        <f t="shared" si="34"/>
        <v>47.657505909231894</v>
      </c>
      <c r="AR66" s="32">
        <f t="shared" si="34"/>
        <v>29.450967776134419</v>
      </c>
      <c r="AS66" s="32">
        <f t="shared" si="34"/>
        <v>49.406885264045556</v>
      </c>
      <c r="AT66" s="33">
        <f t="shared" si="21"/>
        <v>48.063626629942952</v>
      </c>
      <c r="AU66" s="33">
        <f t="shared" si="22"/>
        <v>63.173225834808569</v>
      </c>
      <c r="AV66" s="34">
        <f t="shared" si="23"/>
        <v>47.960732334125794</v>
      </c>
      <c r="AW66" s="34">
        <f t="shared" si="24"/>
        <v>44.651331572496716</v>
      </c>
      <c r="AX66" s="35">
        <f t="shared" si="25"/>
        <v>77.188895472231081</v>
      </c>
      <c r="AY66" s="35">
        <f t="shared" si="26"/>
        <v>52.113811463606709</v>
      </c>
      <c r="BA66" s="30">
        <f t="shared" si="31"/>
        <v>26.780249318569869</v>
      </c>
      <c r="BB66" s="30">
        <f t="shared" si="31"/>
        <v>52.243881157346109</v>
      </c>
    </row>
    <row r="67" spans="6:54" x14ac:dyDescent="0.3">
      <c r="F67" s="3">
        <v>53</v>
      </c>
      <c r="G67" s="29">
        <f t="shared" si="37"/>
        <v>77.719785359536118</v>
      </c>
      <c r="H67" s="29">
        <f t="shared" si="36"/>
        <v>75.145190225777483</v>
      </c>
      <c r="I67" s="29">
        <f t="shared" si="36"/>
        <v>81.516515512957071</v>
      </c>
      <c r="J67" s="29">
        <f t="shared" si="36"/>
        <v>76.998994594859724</v>
      </c>
      <c r="K67" s="29">
        <f t="shared" si="36"/>
        <v>27.125117929002698</v>
      </c>
      <c r="L67" s="30"/>
      <c r="M67" s="29">
        <f t="shared" si="36"/>
        <v>28.901424958751051</v>
      </c>
      <c r="N67" s="31">
        <f t="shared" si="28"/>
        <v>17.249337773814517</v>
      </c>
      <c r="O67" s="31">
        <f>IF(Settings!$I$6&gt;69, 0.2*(N67), 0)</f>
        <v>3.4498675547629034</v>
      </c>
      <c r="P67" s="32">
        <f t="shared" si="29"/>
        <v>55.459801453952224</v>
      </c>
      <c r="Q67" s="32">
        <f t="shared" si="29"/>
        <v>33.558280342723457</v>
      </c>
      <c r="R67" s="32">
        <f t="shared" si="29"/>
        <v>52.854938078378993</v>
      </c>
      <c r="S67" s="33">
        <f t="shared" si="9"/>
        <v>56.25172827958832</v>
      </c>
      <c r="T67" s="33">
        <f t="shared" si="10"/>
        <v>74.883448316601815</v>
      </c>
      <c r="U67" s="34">
        <f t="shared" si="11"/>
        <v>57.776434490188592</v>
      </c>
      <c r="V67" s="34">
        <f t="shared" si="12"/>
        <v>53.636593424473105</v>
      </c>
      <c r="W67" s="35">
        <f t="shared" si="13"/>
        <v>83.557234249292151</v>
      </c>
      <c r="X67" s="35">
        <f t="shared" si="14"/>
        <v>59.211221591917663</v>
      </c>
      <c r="Z67" s="30">
        <f t="shared" si="30"/>
        <v>28.72190909608776</v>
      </c>
      <c r="AA67" s="30">
        <f t="shared" si="30"/>
        <v>55.692987267842589</v>
      </c>
      <c r="AC67" s="3">
        <v>53</v>
      </c>
      <c r="AD67"/>
      <c r="AE67" s="52">
        <f t="shared" si="35"/>
        <v>41.692355557131165</v>
      </c>
      <c r="AG67" s="3">
        <f t="shared" si="17"/>
        <v>41.692355557131165</v>
      </c>
      <c r="AH67" s="29">
        <f t="shared" si="32"/>
        <v>65.932303545067995</v>
      </c>
      <c r="AI67" s="29">
        <f t="shared" si="32"/>
        <v>63.239894228284854</v>
      </c>
      <c r="AJ67" s="29">
        <f t="shared" si="32"/>
        <v>65.884898252902133</v>
      </c>
      <c r="AK67" s="29">
        <f t="shared" si="32"/>
        <v>65.147231979627549</v>
      </c>
      <c r="AL67" s="29">
        <f t="shared" si="32"/>
        <v>23.955568492198374</v>
      </c>
      <c r="AM67" s="30"/>
      <c r="AN67" s="29">
        <f t="shared" si="33"/>
        <v>23.303516719310185</v>
      </c>
      <c r="AO67" s="31">
        <f t="shared" si="33"/>
        <v>13.957609749940158</v>
      </c>
      <c r="AP67" s="31">
        <f>IF(Settings!$I$6&gt;69, 0.2*(AO67), 0)</f>
        <v>2.7915219499880317</v>
      </c>
      <c r="AQ67" s="32">
        <f t="shared" si="34"/>
        <v>48.06032529118648</v>
      </c>
      <c r="AR67" s="32">
        <f t="shared" si="34"/>
        <v>29.677228348423384</v>
      </c>
      <c r="AS67" s="32">
        <f t="shared" si="34"/>
        <v>49.638074691328576</v>
      </c>
      <c r="AT67" s="33">
        <f t="shared" si="21"/>
        <v>48.487245394828037</v>
      </c>
      <c r="AU67" s="33">
        <f t="shared" si="22"/>
        <v>63.784536200848812</v>
      </c>
      <c r="AV67" s="34">
        <f t="shared" si="23"/>
        <v>48.455208884781442</v>
      </c>
      <c r="AW67" s="34">
        <f t="shared" si="24"/>
        <v>45.105382544795802</v>
      </c>
      <c r="AX67" s="35">
        <f t="shared" si="25"/>
        <v>77.558837736100386</v>
      </c>
      <c r="AY67" s="35">
        <f t="shared" si="26"/>
        <v>52.499151040389798</v>
      </c>
      <c r="BA67" s="30">
        <f t="shared" si="31"/>
        <v>26.908645694530449</v>
      </c>
      <c r="BB67" s="30">
        <f t="shared" si="31"/>
        <v>52.444811913606998</v>
      </c>
    </row>
    <row r="68" spans="6:54" x14ac:dyDescent="0.3">
      <c r="F68" s="3">
        <v>54</v>
      </c>
      <c r="G68" s="29">
        <f t="shared" si="37"/>
        <v>78.450705379326706</v>
      </c>
      <c r="H68" s="29">
        <f t="shared" si="36"/>
        <v>76.053501380514476</v>
      </c>
      <c r="I68" s="29">
        <f t="shared" si="36"/>
        <v>82.637306421291342</v>
      </c>
      <c r="J68" s="29">
        <f t="shared" si="36"/>
        <v>77.895994922426738</v>
      </c>
      <c r="K68" s="29">
        <f t="shared" si="36"/>
        <v>27.311904538107008</v>
      </c>
      <c r="L68" s="30"/>
      <c r="M68" s="29">
        <f t="shared" si="36"/>
        <v>29.333307814213143</v>
      </c>
      <c r="N68" s="31">
        <f t="shared" si="28"/>
        <v>17.511634745452731</v>
      </c>
      <c r="O68" s="31">
        <f>IF(Settings!$I$6&gt;69, 0.2*(N68), 0)</f>
        <v>3.5023269490905466</v>
      </c>
      <c r="P68" s="32">
        <f t="shared" si="29"/>
        <v>56.011817793285921</v>
      </c>
      <c r="Q68" s="32">
        <f t="shared" si="29"/>
        <v>33.824746523367502</v>
      </c>
      <c r="R68" s="32">
        <f t="shared" si="29"/>
        <v>53.023448872943391</v>
      </c>
      <c r="S68" s="33">
        <f t="shared" si="9"/>
        <v>56.828947969736909</v>
      </c>
      <c r="T68" s="33">
        <f t="shared" si="10"/>
        <v>75.697341090972387</v>
      </c>
      <c r="U68" s="34">
        <f t="shared" si="11"/>
        <v>58.490941389995946</v>
      </c>
      <c r="V68" s="34">
        <f t="shared" si="12"/>
        <v>54.288149051087295</v>
      </c>
      <c r="W68" s="35">
        <f t="shared" si="13"/>
        <v>83.94530202767713</v>
      </c>
      <c r="X68" s="35">
        <f t="shared" si="14"/>
        <v>59.681502531218783</v>
      </c>
      <c r="Z68" s="30">
        <f t="shared" si="30"/>
        <v>28.818859725125897</v>
      </c>
      <c r="AA68" s="30">
        <f t="shared" si="30"/>
        <v>55.901813485918382</v>
      </c>
      <c r="AC68" s="3">
        <v>54</v>
      </c>
      <c r="AD68"/>
      <c r="AE68" s="52">
        <f t="shared" si="35"/>
        <v>42.178995113033345</v>
      </c>
      <c r="AG68" s="3">
        <f t="shared" si="17"/>
        <v>42.178995113033345</v>
      </c>
      <c r="AH68" s="29">
        <f t="shared" si="32"/>
        <v>66.595309929434691</v>
      </c>
      <c r="AI68" s="29">
        <f t="shared" si="32"/>
        <v>63.817828884101637</v>
      </c>
      <c r="AJ68" s="29">
        <f t="shared" si="32"/>
        <v>66.675221419467462</v>
      </c>
      <c r="AK68" s="29">
        <f t="shared" si="32"/>
        <v>65.726323882136143</v>
      </c>
      <c r="AL68" s="29">
        <f t="shared" si="32"/>
        <v>24.141009806854001</v>
      </c>
      <c r="AM68" s="30"/>
      <c r="AN68" s="29">
        <f t="shared" si="33"/>
        <v>23.571818598730239</v>
      </c>
      <c r="AO68" s="31">
        <f t="shared" si="33"/>
        <v>14.111669569391911</v>
      </c>
      <c r="AP68" s="31">
        <f>IF(Settings!$I$6&gt;69, 0.2*(AO68), 0)</f>
        <v>2.8223339138783823</v>
      </c>
      <c r="AQ68" s="32">
        <f t="shared" si="34"/>
        <v>48.426629661647901</v>
      </c>
      <c r="AR68" s="32">
        <f t="shared" si="34"/>
        <v>29.881745125965086</v>
      </c>
      <c r="AS68" s="32">
        <f t="shared" si="34"/>
        <v>49.84294640228407</v>
      </c>
      <c r="AT68" s="33">
        <f t="shared" si="21"/>
        <v>48.872416275226044</v>
      </c>
      <c r="AU68" s="33">
        <f t="shared" si="22"/>
        <v>64.340004606110867</v>
      </c>
      <c r="AV68" s="34">
        <f t="shared" si="23"/>
        <v>48.905981089688716</v>
      </c>
      <c r="AW68" s="34">
        <f t="shared" si="24"/>
        <v>45.519180393034659</v>
      </c>
      <c r="AX68" s="35">
        <f t="shared" si="25"/>
        <v>77.891294934010048</v>
      </c>
      <c r="AY68" s="35">
        <f t="shared" si="26"/>
        <v>52.847900329414209</v>
      </c>
      <c r="BA68" s="30">
        <f t="shared" si="31"/>
        <v>27.022591532825913</v>
      </c>
      <c r="BB68" s="30">
        <f t="shared" si="31"/>
        <v>52.625349545487566</v>
      </c>
    </row>
    <row r="69" spans="6:54" x14ac:dyDescent="0.3">
      <c r="F69" s="3">
        <v>55</v>
      </c>
      <c r="G69" s="29">
        <f t="shared" si="37"/>
        <v>79.140537642942078</v>
      </c>
      <c r="H69" s="29">
        <f t="shared" si="36"/>
        <v>76.940036563475104</v>
      </c>
      <c r="I69" s="29">
        <f t="shared" si="36"/>
        <v>83.718992167030294</v>
      </c>
      <c r="J69" s="29">
        <f t="shared" si="36"/>
        <v>78.770402701550864</v>
      </c>
      <c r="K69" s="29">
        <f t="shared" si="36"/>
        <v>27.486983352942232</v>
      </c>
      <c r="L69" s="30"/>
      <c r="M69" s="29">
        <f t="shared" si="36"/>
        <v>29.755277207418771</v>
      </c>
      <c r="N69" s="31">
        <f t="shared" si="28"/>
        <v>17.769347587014476</v>
      </c>
      <c r="O69" s="31">
        <f>IF(Settings!$I$6&gt;69, 0.2*(N69), 0)</f>
        <v>3.5538695174028954</v>
      </c>
      <c r="P69" s="32">
        <f t="shared" si="29"/>
        <v>56.548884018865337</v>
      </c>
      <c r="Q69" s="32">
        <f t="shared" si="29"/>
        <v>34.080605647169556</v>
      </c>
      <c r="R69" s="32">
        <f t="shared" si="29"/>
        <v>53.178879596371978</v>
      </c>
      <c r="S69" s="33">
        <f t="shared" si="9"/>
        <v>57.390152299451145</v>
      </c>
      <c r="T69" s="33">
        <f t="shared" si="10"/>
        <v>76.486675224341994</v>
      </c>
      <c r="U69" s="34">
        <f t="shared" si="11"/>
        <v>59.188829870536914</v>
      </c>
      <c r="V69" s="34">
        <f t="shared" si="12"/>
        <v>54.92418644965344</v>
      </c>
      <c r="W69" s="35">
        <f t="shared" si="13"/>
        <v>84.315114159733781</v>
      </c>
      <c r="X69" s="35">
        <f t="shared" si="14"/>
        <v>60.13458954147594</v>
      </c>
      <c r="Z69" s="30">
        <f t="shared" si="30"/>
        <v>28.908549867446506</v>
      </c>
      <c r="AA69" s="30">
        <f t="shared" si="30"/>
        <v>56.100514730592025</v>
      </c>
      <c r="AC69" s="3">
        <v>55</v>
      </c>
      <c r="AD69"/>
      <c r="AE69" s="52">
        <f t="shared" si="35"/>
        <v>42.627412164320987</v>
      </c>
      <c r="AG69" s="3">
        <f t="shared" si="17"/>
        <v>42.627412164320987</v>
      </c>
      <c r="AH69" s="29">
        <f t="shared" si="32"/>
        <v>67.19235762801047</v>
      </c>
      <c r="AI69" s="29">
        <f t="shared" si="32"/>
        <v>64.344914013035222</v>
      </c>
      <c r="AJ69" s="29">
        <f t="shared" si="32"/>
        <v>67.393910046827472</v>
      </c>
      <c r="AK69" s="29">
        <f t="shared" si="32"/>
        <v>66.25415113234321</v>
      </c>
      <c r="AL69" s="29">
        <f t="shared" si="32"/>
        <v>24.307312601779504</v>
      </c>
      <c r="AM69" s="30"/>
      <c r="AN69" s="29">
        <f t="shared" si="33"/>
        <v>23.816877490910031</v>
      </c>
      <c r="AO69" s="31">
        <f t="shared" si="33"/>
        <v>14.252649151031509</v>
      </c>
      <c r="AP69" s="31">
        <f>IF(Settings!$I$6&gt;69, 0.2*(AO69), 0)</f>
        <v>2.8505298302063018</v>
      </c>
      <c r="AQ69" s="32">
        <f t="shared" si="34"/>
        <v>48.760063799189062</v>
      </c>
      <c r="AR69" s="32">
        <f t="shared" si="34"/>
        <v>30.066874463961177</v>
      </c>
      <c r="AS69" s="32">
        <f t="shared" si="34"/>
        <v>50.025033451016022</v>
      </c>
      <c r="AT69" s="33">
        <f t="shared" si="21"/>
        <v>49.222980328896114</v>
      </c>
      <c r="AU69" s="33">
        <f t="shared" si="22"/>
        <v>64.845248678297878</v>
      </c>
      <c r="AV69" s="34">
        <f t="shared" si="23"/>
        <v>49.317234554434108</v>
      </c>
      <c r="AW69" s="34">
        <f t="shared" si="24"/>
        <v>45.896598758186542</v>
      </c>
      <c r="AX69" s="35">
        <f t="shared" si="25"/>
        <v>78.190655202215467</v>
      </c>
      <c r="AY69" s="35">
        <f t="shared" si="26"/>
        <v>53.163964751196012</v>
      </c>
      <c r="BA69" s="30">
        <f t="shared" si="31"/>
        <v>27.124001199018934</v>
      </c>
      <c r="BB69" s="30">
        <f t="shared" si="31"/>
        <v>52.787885527960974</v>
      </c>
    </row>
    <row r="70" spans="6:54" x14ac:dyDescent="0.3">
      <c r="F70" s="3">
        <v>56</v>
      </c>
      <c r="G70" s="29">
        <f t="shared" si="37"/>
        <v>79.791295361660659</v>
      </c>
      <c r="H70" s="29">
        <f t="shared" si="36"/>
        <v>77.805197716825575</v>
      </c>
      <c r="I70" s="29">
        <f t="shared" si="36"/>
        <v>84.762495981370151</v>
      </c>
      <c r="J70" s="29">
        <f t="shared" si="36"/>
        <v>79.622670404393048</v>
      </c>
      <c r="K70" s="29">
        <f t="shared" si="36"/>
        <v>27.651032108765602</v>
      </c>
      <c r="L70" s="30"/>
      <c r="M70" s="29">
        <f t="shared" si="36"/>
        <v>30.167449846969681</v>
      </c>
      <c r="N70" s="31">
        <f t="shared" si="28"/>
        <v>18.022511557057687</v>
      </c>
      <c r="O70" s="31">
        <f>IF(Settings!$I$6&gt;69, 0.2*(N70), 0)</f>
        <v>3.6045023114115375</v>
      </c>
      <c r="P70" s="32">
        <f t="shared" si="29"/>
        <v>57.071362386490762</v>
      </c>
      <c r="Q70" s="32">
        <f t="shared" si="29"/>
        <v>34.326243160069197</v>
      </c>
      <c r="R70" s="32">
        <f t="shared" si="29"/>
        <v>53.322221336974252</v>
      </c>
      <c r="S70" s="33">
        <f t="shared" si="9"/>
        <v>57.935727365681032</v>
      </c>
      <c r="T70" s="33">
        <f t="shared" si="10"/>
        <v>77.25205732244882</v>
      </c>
      <c r="U70" s="34">
        <f t="shared" si="11"/>
        <v>59.870391868895204</v>
      </c>
      <c r="V70" s="34">
        <f t="shared" si="12"/>
        <v>55.544989095201359</v>
      </c>
      <c r="W70" s="35">
        <f t="shared" si="13"/>
        <v>84.667584701196517</v>
      </c>
      <c r="X70" s="35">
        <f t="shared" si="14"/>
        <v>60.571068312247391</v>
      </c>
      <c r="Z70" s="30">
        <f t="shared" si="30"/>
        <v>28.991509306882175</v>
      </c>
      <c r="AA70" s="30">
        <f t="shared" si="30"/>
        <v>56.289581912858019</v>
      </c>
      <c r="AC70" s="3">
        <v>56</v>
      </c>
      <c r="AD70"/>
      <c r="AE70" s="52">
        <f t="shared" si="35"/>
        <v>43.040608850547436</v>
      </c>
      <c r="AG70" s="3">
        <f t="shared" si="17"/>
        <v>43.040608850547436</v>
      </c>
      <c r="AH70" s="29">
        <f t="shared" si="32"/>
        <v>67.730868114439147</v>
      </c>
      <c r="AI70" s="29">
        <f t="shared" si="32"/>
        <v>64.825989580230029</v>
      </c>
      <c r="AJ70" s="29">
        <f t="shared" si="32"/>
        <v>68.04802986523525</v>
      </c>
      <c r="AK70" s="29">
        <f t="shared" si="32"/>
        <v>66.735640909185676</v>
      </c>
      <c r="AL70" s="29">
        <f t="shared" si="32"/>
        <v>24.456745761318981</v>
      </c>
      <c r="AM70" s="30"/>
      <c r="AN70" s="29">
        <f t="shared" si="33"/>
        <v>24.040840907848093</v>
      </c>
      <c r="AO70" s="31">
        <f t="shared" si="33"/>
        <v>14.381721548755278</v>
      </c>
      <c r="AP70" s="31">
        <f>IF(Settings!$I$6&gt;69, 0.2*(AO70), 0)</f>
        <v>2.8763443097510559</v>
      </c>
      <c r="AQ70" s="32">
        <f t="shared" si="34"/>
        <v>49.063860138251854</v>
      </c>
      <c r="AR70" s="32">
        <f t="shared" si="34"/>
        <v>30.234679058679813</v>
      </c>
      <c r="AS70" s="32">
        <f t="shared" si="34"/>
        <v>50.187314386182692</v>
      </c>
      <c r="AT70" s="33">
        <f t="shared" si="21"/>
        <v>49.542344471379479</v>
      </c>
      <c r="AU70" s="33">
        <f t="shared" si="22"/>
        <v>65.305249044933205</v>
      </c>
      <c r="AV70" s="34">
        <f t="shared" si="23"/>
        <v>49.692709170787602</v>
      </c>
      <c r="AW70" s="34">
        <f t="shared" si="24"/>
        <v>46.241095999086333</v>
      </c>
      <c r="AX70" s="35">
        <f t="shared" si="25"/>
        <v>78.460703888856216</v>
      </c>
      <c r="AY70" s="35">
        <f t="shared" si="26"/>
        <v>53.450770270503682</v>
      </c>
      <c r="BA70" s="30">
        <f t="shared" si="31"/>
        <v>27.214492567090538</v>
      </c>
      <c r="BB70" s="30">
        <f t="shared" si="31"/>
        <v>52.93448221392925</v>
      </c>
    </row>
    <row r="71" spans="6:54" x14ac:dyDescent="0.3">
      <c r="F71" s="3">
        <v>57</v>
      </c>
      <c r="G71" s="29">
        <f t="shared" si="37"/>
        <v>80.404930840289424</v>
      </c>
      <c r="H71" s="29">
        <f t="shared" si="36"/>
        <v>78.649387930891862</v>
      </c>
      <c r="I71" s="29">
        <f t="shared" si="36"/>
        <v>85.768762111085735</v>
      </c>
      <c r="J71" s="29">
        <f t="shared" si="36"/>
        <v>80.453249906041179</v>
      </c>
      <c r="K71" s="29">
        <f t="shared" si="36"/>
        <v>27.804696837173282</v>
      </c>
      <c r="L71" s="30"/>
      <c r="M71" s="29">
        <f t="shared" si="36"/>
        <v>30.56994965176451</v>
      </c>
      <c r="N71" s="31">
        <f t="shared" si="28"/>
        <v>18.27116466653364</v>
      </c>
      <c r="O71" s="31">
        <f>IF(Settings!$I$6&gt;69, 0.2*(N71), 0)</f>
        <v>3.6542329333067283</v>
      </c>
      <c r="P71" s="32">
        <f t="shared" si="29"/>
        <v>57.579609450538349</v>
      </c>
      <c r="Q71" s="32">
        <f t="shared" si="29"/>
        <v>34.562033913510525</v>
      </c>
      <c r="R71" s="32">
        <f t="shared" si="29"/>
        <v>53.454393834259321</v>
      </c>
      <c r="S71" s="33">
        <f t="shared" si="9"/>
        <v>58.466054284042414</v>
      </c>
      <c r="T71" s="33">
        <f t="shared" si="10"/>
        <v>77.994089847702867</v>
      </c>
      <c r="U71" s="34">
        <f t="shared" si="11"/>
        <v>60.535920951584387</v>
      </c>
      <c r="V71" s="34">
        <f t="shared" si="12"/>
        <v>56.150841431616321</v>
      </c>
      <c r="W71" s="35">
        <f t="shared" si="13"/>
        <v>85.003582159699477</v>
      </c>
      <c r="X71" s="35">
        <f t="shared" si="14"/>
        <v>60.991508606166221</v>
      </c>
      <c r="Z71" s="30">
        <f t="shared" si="30"/>
        <v>29.068231262413228</v>
      </c>
      <c r="AA71" s="30">
        <f t="shared" si="30"/>
        <v>56.46948214181085</v>
      </c>
      <c r="AC71" s="3">
        <v>57</v>
      </c>
      <c r="AD71"/>
      <c r="AE71" s="52">
        <f t="shared" si="35"/>
        <v>43.421351511912064</v>
      </c>
      <c r="AG71" s="3">
        <f t="shared" si="17"/>
        <v>43.421351511912064</v>
      </c>
      <c r="AH71" s="29">
        <f t="shared" si="32"/>
        <v>68.217314147692463</v>
      </c>
      <c r="AI71" s="29">
        <f t="shared" si="32"/>
        <v>65.265383380183621</v>
      </c>
      <c r="AJ71" s="29">
        <f t="shared" si="32"/>
        <v>68.643879356480923</v>
      </c>
      <c r="AK71" s="29">
        <f t="shared" si="32"/>
        <v>67.175191856468402</v>
      </c>
      <c r="AL71" s="29">
        <f t="shared" si="32"/>
        <v>24.591268093881496</v>
      </c>
      <c r="AM71" s="30"/>
      <c r="AN71" s="29">
        <f t="shared" si="33"/>
        <v>24.245640981676917</v>
      </c>
      <c r="AO71" s="31">
        <f t="shared" si="33"/>
        <v>14.499946389088938</v>
      </c>
      <c r="AP71" s="31">
        <f>IF(Settings!$I$6&gt;69, 0.2*(AO71), 0)</f>
        <v>2.899989277817788</v>
      </c>
      <c r="AQ71" s="32">
        <f t="shared" si="34"/>
        <v>49.340892079873413</v>
      </c>
      <c r="AR71" s="32">
        <f t="shared" si="34"/>
        <v>30.386969721359623</v>
      </c>
      <c r="AS71" s="32">
        <f t="shared" si="34"/>
        <v>50.332312071703647</v>
      </c>
      <c r="AT71" s="33">
        <f t="shared" si="21"/>
        <v>49.833537334119626</v>
      </c>
      <c r="AU71" s="33">
        <f t="shared" si="22"/>
        <v>65.724430720098496</v>
      </c>
      <c r="AV71" s="34">
        <f t="shared" si="23"/>
        <v>50.035752282855213</v>
      </c>
      <c r="AW71" s="34">
        <f t="shared" si="24"/>
        <v>46.555765149473871</v>
      </c>
      <c r="AX71" s="35">
        <f t="shared" si="25"/>
        <v>78.704719412680348</v>
      </c>
      <c r="AY71" s="35">
        <f t="shared" si="26"/>
        <v>53.711330883442905</v>
      </c>
      <c r="BA71" s="30">
        <f t="shared" si="31"/>
        <v>27.295439205222376</v>
      </c>
      <c r="BB71" s="30">
        <f t="shared" si="31"/>
        <v>53.066925316491748</v>
      </c>
    </row>
    <row r="72" spans="6:54" x14ac:dyDescent="0.3">
      <c r="F72" s="3">
        <v>58</v>
      </c>
      <c r="G72" s="29">
        <f t="shared" si="37"/>
        <v>80.983331949210466</v>
      </c>
      <c r="H72" s="29">
        <f t="shared" si="36"/>
        <v>79.473010625878388</v>
      </c>
      <c r="I72" s="29">
        <f t="shared" si="36"/>
        <v>86.738750305258392</v>
      </c>
      <c r="J72" s="29">
        <f t="shared" si="36"/>
        <v>81.262591685645532</v>
      </c>
      <c r="K72" s="29">
        <f t="shared" si="36"/>
        <v>27.948592273405637</v>
      </c>
      <c r="L72" s="30"/>
      <c r="M72" s="29">
        <f t="shared" si="36"/>
        <v>30.962906900256108</v>
      </c>
      <c r="N72" s="31">
        <f t="shared" si="28"/>
        <v>18.515347421516299</v>
      </c>
      <c r="O72" s="31">
        <f>IF(Settings!$I$6&gt;69, 0.2*(N72), 0)</f>
        <v>3.7030694843032599</v>
      </c>
      <c r="P72" s="32">
        <f t="shared" si="29"/>
        <v>58.073975892110354</v>
      </c>
      <c r="Q72" s="32">
        <f t="shared" si="29"/>
        <v>34.7883421052043</v>
      </c>
      <c r="R72" s="32">
        <f t="shared" si="29"/>
        <v>53.576250024209195</v>
      </c>
      <c r="S72" s="33">
        <f t="shared" si="9"/>
        <v>58.981508867849406</v>
      </c>
      <c r="T72" s="33">
        <f t="shared" si="10"/>
        <v>78.713370063156489</v>
      </c>
      <c r="U72" s="34">
        <f t="shared" si="11"/>
        <v>61.185711664569759</v>
      </c>
      <c r="V72" s="34">
        <f t="shared" si="12"/>
        <v>56.742028283405844</v>
      </c>
      <c r="W72" s="35">
        <f t="shared" si="13"/>
        <v>85.323931567183948</v>
      </c>
      <c r="X72" s="35">
        <f t="shared" si="14"/>
        <v>61.396464297656678</v>
      </c>
      <c r="Z72" s="30">
        <f t="shared" si="30"/>
        <v>29.139174591104211</v>
      </c>
      <c r="AA72" s="30">
        <f t="shared" si="30"/>
        <v>56.640659878684033</v>
      </c>
      <c r="AC72" s="3">
        <v>58</v>
      </c>
      <c r="AD72"/>
      <c r="AE72" s="52">
        <f t="shared" si="35"/>
        <v>43.772189209830003</v>
      </c>
      <c r="AG72" s="3">
        <f t="shared" si="17"/>
        <v>43.772189209830003</v>
      </c>
      <c r="AH72" s="29">
        <f t="shared" si="32"/>
        <v>68.657354082565206</v>
      </c>
      <c r="AI72" s="29">
        <f t="shared" si="32"/>
        <v>65.666971949485301</v>
      </c>
      <c r="AJ72" s="29">
        <f t="shared" si="32"/>
        <v>69.187079674285556</v>
      </c>
      <c r="AK72" s="29">
        <f t="shared" si="32"/>
        <v>67.576738003607389</v>
      </c>
      <c r="AL72" s="29">
        <f t="shared" si="32"/>
        <v>24.712576038980785</v>
      </c>
      <c r="AM72" s="30"/>
      <c r="AN72" s="29">
        <f t="shared" si="33"/>
        <v>24.433017814540126</v>
      </c>
      <c r="AO72" s="31">
        <f t="shared" si="33"/>
        <v>14.6082817758539</v>
      </c>
      <c r="AP72" s="31">
        <f>IF(Settings!$I$6&gt;69, 0.2*(AO72), 0)</f>
        <v>2.9216563551707804</v>
      </c>
      <c r="AQ72" s="32">
        <f t="shared" si="34"/>
        <v>49.593719556903778</v>
      </c>
      <c r="AR72" s="32">
        <f t="shared" si="34"/>
        <v>30.525340552696257</v>
      </c>
      <c r="AS72" s="32">
        <f t="shared" si="34"/>
        <v>50.462173105907404</v>
      </c>
      <c r="AT72" s="33">
        <f t="shared" si="21"/>
        <v>50.099257096801821</v>
      </c>
      <c r="AU72" s="33">
        <f t="shared" si="22"/>
        <v>66.106733089275863</v>
      </c>
      <c r="AV72" s="34">
        <f t="shared" si="23"/>
        <v>50.349364897395873</v>
      </c>
      <c r="AW72" s="34">
        <f t="shared" si="24"/>
        <v>46.843377271190938</v>
      </c>
      <c r="AX72" s="35">
        <f t="shared" si="25"/>
        <v>78.92555195870051</v>
      </c>
      <c r="AY72" s="35">
        <f t="shared" si="26"/>
        <v>53.948305475647011</v>
      </c>
      <c r="BA72" s="30">
        <f t="shared" si="31"/>
        <v>27.368012435171398</v>
      </c>
      <c r="BB72" s="30">
        <f t="shared" si="31"/>
        <v>53.186766945753163</v>
      </c>
    </row>
    <row r="73" spans="6:54" x14ac:dyDescent="0.3">
      <c r="F73" s="3">
        <v>59</v>
      </c>
      <c r="G73" s="29">
        <f t="shared" si="37"/>
        <v>81.528319604461899</v>
      </c>
      <c r="H73" s="29">
        <f t="shared" si="36"/>
        <v>80.276468810496112</v>
      </c>
      <c r="I73" s="29">
        <f t="shared" si="36"/>
        <v>87.673430858524085</v>
      </c>
      <c r="J73" s="29">
        <f t="shared" si="36"/>
        <v>82.051144107938711</v>
      </c>
      <c r="K73" s="29">
        <f t="shared" si="36"/>
        <v>28.083302445143669</v>
      </c>
      <c r="L73" s="30"/>
      <c r="M73" s="29">
        <f t="shared" si="36"/>
        <v>31.346457442791795</v>
      </c>
      <c r="N73" s="31">
        <f t="shared" si="28"/>
        <v>18.755102583538871</v>
      </c>
      <c r="O73" s="31">
        <f>IF(Settings!$I$6&gt;69, 0.2*(N73), 0)</f>
        <v>3.7510205167077744</v>
      </c>
      <c r="P73" s="32">
        <f t="shared" si="29"/>
        <v>58.55480637764299</v>
      </c>
      <c r="Q73" s="32">
        <f t="shared" si="29"/>
        <v>35.005521267640745</v>
      </c>
      <c r="R73" s="32">
        <f t="shared" si="29"/>
        <v>53.68858039250663</v>
      </c>
      <c r="S73" s="33">
        <f t="shared" si="9"/>
        <v>59.482461352198008</v>
      </c>
      <c r="T73" s="33">
        <f t="shared" si="10"/>
        <v>79.410489101458978</v>
      </c>
      <c r="U73" s="34">
        <f t="shared" si="11"/>
        <v>61.820058942408934</v>
      </c>
      <c r="V73" s="34">
        <f t="shared" si="12"/>
        <v>57.318834322359606</v>
      </c>
      <c r="W73" s="35">
        <f t="shared" si="13"/>
        <v>85.629416486345846</v>
      </c>
      <c r="X73" s="35">
        <f t="shared" si="14"/>
        <v>61.786473460658257</v>
      </c>
      <c r="Z73" s="30">
        <f t="shared" si="30"/>
        <v>29.204765909948989</v>
      </c>
      <c r="AA73" s="30">
        <f t="shared" si="30"/>
        <v>56.803538034935343</v>
      </c>
      <c r="AC73" s="3">
        <v>59</v>
      </c>
      <c r="AD73"/>
      <c r="AE73" s="52">
        <f t="shared" si="35"/>
        <v>44.095470792826781</v>
      </c>
      <c r="AG73" s="3">
        <f t="shared" si="17"/>
        <v>44.095470792826781</v>
      </c>
      <c r="AH73" s="29">
        <f t="shared" si="32"/>
        <v>69.055946113210794</v>
      </c>
      <c r="AI73" s="29">
        <f t="shared" si="32"/>
        <v>66.034233467060758</v>
      </c>
      <c r="AJ73" s="29">
        <f t="shared" si="32"/>
        <v>69.68265395637566</v>
      </c>
      <c r="AK73" s="29">
        <f t="shared" si="32"/>
        <v>67.943804112811975</v>
      </c>
      <c r="AL73" s="29">
        <f t="shared" si="32"/>
        <v>24.822143405672158</v>
      </c>
      <c r="AM73" s="30"/>
      <c r="AN73" s="29">
        <f t="shared" si="33"/>
        <v>24.604540221565692</v>
      </c>
      <c r="AO73" s="31">
        <f t="shared" si="33"/>
        <v>14.707594875442744</v>
      </c>
      <c r="AP73" s="31">
        <f>IF(Settings!$I$6&gt;69, 0.2*(AO73), 0)</f>
        <v>2.9415189750885489</v>
      </c>
      <c r="AQ73" s="32">
        <f t="shared" si="34"/>
        <v>49.82462808096502</v>
      </c>
      <c r="AR73" s="32">
        <f t="shared" si="34"/>
        <v>30.651198638766694</v>
      </c>
      <c r="AS73" s="32">
        <f t="shared" si="34"/>
        <v>50.578731938119709</v>
      </c>
      <c r="AT73" s="33">
        <f t="shared" si="21"/>
        <v>50.341912539391345</v>
      </c>
      <c r="AU73" s="33">
        <f t="shared" si="22"/>
        <v>66.455670164608293</v>
      </c>
      <c r="AV73" s="34">
        <f t="shared" si="23"/>
        <v>50.636241889575345</v>
      </c>
      <c r="AW73" s="34">
        <f t="shared" si="24"/>
        <v>47.106419119469088</v>
      </c>
      <c r="AX73" s="35">
        <f t="shared" si="25"/>
        <v>79.125688383175671</v>
      </c>
      <c r="AY73" s="35">
        <f t="shared" si="26"/>
        <v>54.164045869336</v>
      </c>
      <c r="BA73" s="30">
        <f t="shared" si="31"/>
        <v>27.433215380514255</v>
      </c>
      <c r="BB73" s="30">
        <f t="shared" si="31"/>
        <v>53.295361074072758</v>
      </c>
    </row>
    <row r="74" spans="6:54" x14ac:dyDescent="0.3">
      <c r="F74" s="3">
        <v>60</v>
      </c>
      <c r="G74" s="29">
        <f t="shared" si="37"/>
        <v>82.041646115501933</v>
      </c>
      <c r="H74" s="29">
        <f t="shared" si="36"/>
        <v>81.060164411223042</v>
      </c>
      <c r="I74" s="29">
        <f t="shared" si="36"/>
        <v>88.573780168936452</v>
      </c>
      <c r="J74" s="29">
        <f t="shared" si="36"/>
        <v>82.819352778384072</v>
      </c>
      <c r="K74" s="29">
        <f t="shared" si="36"/>
        <v>28.20938140633632</v>
      </c>
      <c r="L74" s="30"/>
      <c r="M74" s="29">
        <f t="shared" si="36"/>
        <v>31.720741972920646</v>
      </c>
      <c r="N74" s="31">
        <f t="shared" si="28"/>
        <v>18.990474946323772</v>
      </c>
      <c r="O74" s="31">
        <f>IF(Settings!$I$6&gt;69, 0.2*(N74), 0)</f>
        <v>3.7980949892647544</v>
      </c>
      <c r="P74" s="32">
        <f t="shared" si="29"/>
        <v>59.022439444958316</v>
      </c>
      <c r="Q74" s="32">
        <f t="shared" si="29"/>
        <v>35.213914298223841</v>
      </c>
      <c r="R74" s="32">
        <f t="shared" si="29"/>
        <v>53.792117125801582</v>
      </c>
      <c r="S74" s="33">
        <f t="shared" si="9"/>
        <v>59.969276158841744</v>
      </c>
      <c r="T74" s="33">
        <f t="shared" si="10"/>
        <v>80.086031147616609</v>
      </c>
      <c r="U74" s="34">
        <f t="shared" si="11"/>
        <v>62.439257571753259</v>
      </c>
      <c r="V74" s="34">
        <f t="shared" si="12"/>
        <v>57.881543584635551</v>
      </c>
      <c r="W74" s="35">
        <f t="shared" si="13"/>
        <v>85.920780949181875</v>
      </c>
      <c r="X74" s="35">
        <f t="shared" si="14"/>
        <v>62.162058498871886</v>
      </c>
      <c r="Z74" s="30">
        <f t="shared" si="30"/>
        <v>29.265401630161296</v>
      </c>
      <c r="AA74" s="30">
        <f t="shared" si="30"/>
        <v>56.958519017091213</v>
      </c>
      <c r="AC74" s="3">
        <v>60</v>
      </c>
      <c r="AD74"/>
      <c r="AE74" s="52">
        <f t="shared" si="35"/>
        <v>44.39336062201312</v>
      </c>
      <c r="AG74" s="3">
        <f t="shared" si="17"/>
        <v>44.39336062201312</v>
      </c>
      <c r="AH74" s="29">
        <f t="shared" si="32"/>
        <v>69.417445388651444</v>
      </c>
      <c r="AI74" s="29">
        <f t="shared" si="32"/>
        <v>66.370293762264225</v>
      </c>
      <c r="AJ74" s="29">
        <f t="shared" si="32"/>
        <v>70.135097061750827</v>
      </c>
      <c r="AK74" s="29">
        <f t="shared" si="32"/>
        <v>68.279553680796255</v>
      </c>
      <c r="AL74" s="29">
        <f t="shared" si="32"/>
        <v>24.921254532025191</v>
      </c>
      <c r="AM74" s="30"/>
      <c r="AN74" s="29">
        <f t="shared" si="33"/>
        <v>24.761624125201795</v>
      </c>
      <c r="AO74" s="31">
        <f t="shared" si="33"/>
        <v>14.798671323235055</v>
      </c>
      <c r="AP74" s="31">
        <f>IF(Settings!$I$6&gt;69, 0.2*(AO74), 0)</f>
        <v>2.9597342646470111</v>
      </c>
      <c r="AQ74" s="32">
        <f t="shared" si="34"/>
        <v>50.035662292951812</v>
      </c>
      <c r="AR74" s="32">
        <f t="shared" si="34"/>
        <v>30.765789190990624</v>
      </c>
      <c r="AS74" s="32">
        <f t="shared" si="34"/>
        <v>50.683562866706311</v>
      </c>
      <c r="AT74" s="33">
        <f t="shared" si="21"/>
        <v>50.563658358464266</v>
      </c>
      <c r="AU74" s="33">
        <f t="shared" si="22"/>
        <v>66.774382543559099</v>
      </c>
      <c r="AV74" s="34">
        <f t="shared" si="23"/>
        <v>50.898807030555474</v>
      </c>
      <c r="AW74" s="34">
        <f t="shared" si="24"/>
        <v>47.34712591297906</v>
      </c>
      <c r="AX74" s="35">
        <f t="shared" si="25"/>
        <v>79.307305986395065</v>
      </c>
      <c r="AY74" s="35">
        <f t="shared" si="26"/>
        <v>54.360637548488228</v>
      </c>
      <c r="BA74" s="30">
        <f t="shared" si="31"/>
        <v>27.491910652171974</v>
      </c>
      <c r="BB74" s="30">
        <f t="shared" si="31"/>
        <v>53.393892900417427</v>
      </c>
    </row>
    <row r="75" spans="6:54" x14ac:dyDescent="0.3">
      <c r="F75" s="3">
        <v>61</v>
      </c>
      <c r="G75" s="29">
        <f t="shared" si="37"/>
        <v>82.524994275316942</v>
      </c>
      <c r="H75" s="29">
        <f t="shared" si="36"/>
        <v>81.824497666453624</v>
      </c>
      <c r="I75" s="29">
        <f t="shared" si="36"/>
        <v>89.440776770719566</v>
      </c>
      <c r="J75" s="29">
        <f t="shared" si="36"/>
        <v>83.567659965779782</v>
      </c>
      <c r="K75" s="29">
        <f t="shared" si="36"/>
        <v>28.327354084663099</v>
      </c>
      <c r="L75" s="30"/>
      <c r="M75" s="29">
        <f t="shared" si="36"/>
        <v>32.085905353807171</v>
      </c>
      <c r="N75" s="31">
        <f t="shared" si="28"/>
        <v>19.221511127786208</v>
      </c>
      <c r="O75" s="31">
        <f>IF(Settings!$I$6&gt;69, 0.2*(N75), 0)</f>
        <v>3.8443022255572417</v>
      </c>
      <c r="P75" s="32">
        <f t="shared" si="29"/>
        <v>59.477207414035448</v>
      </c>
      <c r="Q75" s="32">
        <f t="shared" si="29"/>
        <v>35.413853525543296</v>
      </c>
      <c r="R75" s="32">
        <f t="shared" si="29"/>
        <v>53.887538055582397</v>
      </c>
      <c r="S75" s="33">
        <f t="shared" si="9"/>
        <v>60.442311697994619</v>
      </c>
      <c r="T75" s="33">
        <f t="shared" si="10"/>
        <v>80.740572725335369</v>
      </c>
      <c r="U75" s="34">
        <f t="shared" si="11"/>
        <v>63.043601704853394</v>
      </c>
      <c r="V75" s="34">
        <f t="shared" si="12"/>
        <v>58.430439034184701</v>
      </c>
      <c r="W75" s="35">
        <f t="shared" si="13"/>
        <v>86.19873132646218</v>
      </c>
      <c r="X75" s="35">
        <f t="shared" si="14"/>
        <v>62.523726312736649</v>
      </c>
      <c r="Z75" s="30">
        <f t="shared" si="30"/>
        <v>29.321449899746366</v>
      </c>
      <c r="AA75" s="30">
        <f t="shared" si="30"/>
        <v>57.105985720931706</v>
      </c>
      <c r="AC75" s="3">
        <v>61</v>
      </c>
      <c r="AD75"/>
      <c r="AE75" s="52">
        <f t="shared" si="35"/>
        <v>44.667853061421738</v>
      </c>
      <c r="AG75" s="3">
        <f t="shared" si="17"/>
        <v>44.667853061421738</v>
      </c>
      <c r="AH75" s="29">
        <f t="shared" si="32"/>
        <v>69.745686584253491</v>
      </c>
      <c r="AI75" s="29">
        <f t="shared" si="32"/>
        <v>66.677966394682556</v>
      </c>
      <c r="AJ75" s="29">
        <f t="shared" si="32"/>
        <v>70.548436771231579</v>
      </c>
      <c r="AK75" s="29">
        <f t="shared" si="32"/>
        <v>68.586830645261855</v>
      </c>
      <c r="AL75" s="29">
        <f t="shared" si="32"/>
        <v>25.011032014213125</v>
      </c>
      <c r="AM75" s="30"/>
      <c r="AN75" s="29">
        <f t="shared" si="33"/>
        <v>24.905548850950066</v>
      </c>
      <c r="AO75" s="31">
        <f t="shared" si="33"/>
        <v>14.882223581688976</v>
      </c>
      <c r="AP75" s="31">
        <f>IF(Settings!$I$6&gt;69, 0.2*(AO75), 0)</f>
        <v>2.9764447163377952</v>
      </c>
      <c r="AQ75" s="32">
        <f t="shared" si="34"/>
        <v>50.228654868558742</v>
      </c>
      <c r="AR75" s="32">
        <f t="shared" si="34"/>
        <v>30.870216889622153</v>
      </c>
      <c r="AS75" s="32">
        <f t="shared" si="34"/>
        <v>50.778022399752906</v>
      </c>
      <c r="AT75" s="33">
        <f t="shared" si="21"/>
        <v>50.766425623560821</v>
      </c>
      <c r="AU75" s="33">
        <f t="shared" si="22"/>
        <v>67.065682292847683</v>
      </c>
      <c r="AV75" s="34">
        <f t="shared" si="23"/>
        <v>51.139243550784478</v>
      </c>
      <c r="AW75" s="34">
        <f t="shared" si="24"/>
        <v>47.567509891179121</v>
      </c>
      <c r="AX75" s="35">
        <f t="shared" si="25"/>
        <v>79.472317258475641</v>
      </c>
      <c r="AY75" s="35">
        <f t="shared" si="26"/>
        <v>54.539934283925454</v>
      </c>
      <c r="BA75" s="30">
        <f t="shared" si="31"/>
        <v>27.544842959761031</v>
      </c>
      <c r="BB75" s="30">
        <f t="shared" si="31"/>
        <v>53.483403274346095</v>
      </c>
    </row>
    <row r="76" spans="6:54" x14ac:dyDescent="0.3">
      <c r="F76" s="3">
        <v>62</v>
      </c>
      <c r="G76" s="29">
        <f t="shared" si="37"/>
        <v>82.979977081384192</v>
      </c>
      <c r="H76" s="29">
        <f t="shared" si="36"/>
        <v>82.569866580277989</v>
      </c>
      <c r="I76" s="29">
        <f t="shared" si="36"/>
        <v>90.275397804381242</v>
      </c>
      <c r="J76" s="29">
        <f t="shared" si="36"/>
        <v>84.296504086672201</v>
      </c>
      <c r="K76" s="29">
        <f t="shared" si="36"/>
        <v>28.437717215719985</v>
      </c>
      <c r="L76" s="30"/>
      <c r="M76" s="29">
        <f t="shared" si="36"/>
        <v>32.442095996130483</v>
      </c>
      <c r="N76" s="31">
        <f t="shared" si="28"/>
        <v>19.448259376277004</v>
      </c>
      <c r="O76" s="31">
        <f>IF(Settings!$I$6&gt;69, 0.2*(N76), 0)</f>
        <v>3.8896518752554012</v>
      </c>
      <c r="P76" s="32">
        <f t="shared" si="29"/>
        <v>59.919436320034549</v>
      </c>
      <c r="Q76" s="32">
        <f t="shared" si="29"/>
        <v>35.605660806879897</v>
      </c>
      <c r="R76" s="32">
        <f t="shared" si="29"/>
        <v>53.975470392812746</v>
      </c>
      <c r="S76" s="33">
        <f t="shared" si="9"/>
        <v>60.901920203551668</v>
      </c>
      <c r="T76" s="33">
        <f t="shared" si="10"/>
        <v>81.374682077596589</v>
      </c>
      <c r="U76" s="34">
        <f t="shared" si="11"/>
        <v>63.633384419077686</v>
      </c>
      <c r="V76" s="34">
        <f t="shared" si="12"/>
        <v>58.965802168771205</v>
      </c>
      <c r="W76" s="35">
        <f t="shared" si="13"/>
        <v>86.463938127600954</v>
      </c>
      <c r="X76" s="35">
        <f t="shared" si="14"/>
        <v>62.871968497965526</v>
      </c>
      <c r="Z76" s="30">
        <f t="shared" si="30"/>
        <v>29.373252452060868</v>
      </c>
      <c r="AA76" s="30">
        <f t="shared" si="30"/>
        <v>57.246302477472263</v>
      </c>
      <c r="AC76" s="3">
        <v>62</v>
      </c>
      <c r="AD76"/>
      <c r="AE76" s="52">
        <f t="shared" si="35"/>
        <v>44.920785830218492</v>
      </c>
      <c r="AG76" s="3">
        <f t="shared" si="17"/>
        <v>44.920785830218492</v>
      </c>
      <c r="AH76" s="29">
        <f t="shared" si="32"/>
        <v>70.044054163092369</v>
      </c>
      <c r="AI76" s="29">
        <f t="shared" si="32"/>
        <v>66.959787632248492</v>
      </c>
      <c r="AJ76" s="29">
        <f t="shared" si="32"/>
        <v>70.92628744114505</v>
      </c>
      <c r="AK76" s="29">
        <f t="shared" si="32"/>
        <v>68.868195692109694</v>
      </c>
      <c r="AL76" s="29">
        <f t="shared" si="32"/>
        <v>25.092459950614327</v>
      </c>
      <c r="AM76" s="30"/>
      <c r="AN76" s="29">
        <f t="shared" si="33"/>
        <v>25.037471558675783</v>
      </c>
      <c r="AO76" s="31">
        <f t="shared" si="33"/>
        <v>14.95889836918516</v>
      </c>
      <c r="AP76" s="31">
        <f>IF(Settings!$I$6&gt;69, 0.2*(AO76), 0)</f>
        <v>2.9917796738370321</v>
      </c>
      <c r="AQ76" s="32">
        <f t="shared" si="34"/>
        <v>50.405251489304007</v>
      </c>
      <c r="AR76" s="32">
        <f t="shared" si="34"/>
        <v>30.965464056483427</v>
      </c>
      <c r="AS76" s="32">
        <f t="shared" si="34"/>
        <v>50.863283918783836</v>
      </c>
      <c r="AT76" s="33">
        <f t="shared" si="21"/>
        <v>50.951948107909466</v>
      </c>
      <c r="AU76" s="33">
        <f t="shared" si="22"/>
        <v>67.332091796257345</v>
      </c>
      <c r="AV76" s="34">
        <f t="shared" si="23"/>
        <v>51.359520853329485</v>
      </c>
      <c r="AW76" s="34">
        <f t="shared" si="24"/>
        <v>47.769385244725051</v>
      </c>
      <c r="AX76" s="35">
        <f t="shared" si="25"/>
        <v>79.622407272772932</v>
      </c>
      <c r="AY76" s="35">
        <f t="shared" si="26"/>
        <v>54.703587662490079</v>
      </c>
      <c r="BA76" s="30">
        <f t="shared" si="31"/>
        <v>27.59265765949759</v>
      </c>
      <c r="BB76" s="30">
        <f t="shared" si="31"/>
        <v>53.564809100241256</v>
      </c>
    </row>
    <row r="77" spans="6:54" x14ac:dyDescent="0.3">
      <c r="F77" s="3">
        <v>63</v>
      </c>
      <c r="G77" s="29">
        <f t="shared" si="37"/>
        <v>83.408137988696708</v>
      </c>
      <c r="H77" s="29">
        <f t="shared" si="36"/>
        <v>83.296666431068644</v>
      </c>
      <c r="I77" s="29">
        <f t="shared" si="36"/>
        <v>91.078615888844112</v>
      </c>
      <c r="J77" s="29">
        <f t="shared" si="36"/>
        <v>85.006319246409504</v>
      </c>
      <c r="K77" s="29">
        <f t="shared" si="36"/>
        <v>28.540940340972316</v>
      </c>
      <c r="L77" s="30"/>
      <c r="M77" s="29">
        <f t="shared" si="36"/>
        <v>32.789465284072904</v>
      </c>
      <c r="N77" s="31">
        <f t="shared" si="28"/>
        <v>19.670769390107765</v>
      </c>
      <c r="O77" s="31">
        <f>IF(Settings!$I$6&gt;69, 0.2*(N77), 0)</f>
        <v>3.934153878021553</v>
      </c>
      <c r="P77" s="32">
        <f t="shared" si="29"/>
        <v>60.349445866339124</v>
      </c>
      <c r="Q77" s="32">
        <f t="shared" si="29"/>
        <v>35.789647652561158</v>
      </c>
      <c r="R77" s="32">
        <f t="shared" si="29"/>
        <v>54.056494254348451</v>
      </c>
      <c r="S77" s="33">
        <f t="shared" si="9"/>
        <v>61.348447598537113</v>
      </c>
      <c r="T77" s="33">
        <f t="shared" si="10"/>
        <v>81.988918632909815</v>
      </c>
      <c r="U77" s="34">
        <f t="shared" si="11"/>
        <v>64.208897318780373</v>
      </c>
      <c r="V77" s="34">
        <f t="shared" si="12"/>
        <v>59.487912665154511</v>
      </c>
      <c r="W77" s="35">
        <f t="shared" si="13"/>
        <v>86.717037730935516</v>
      </c>
      <c r="X77" s="35">
        <f t="shared" si="14"/>
        <v>63.207261571024432</v>
      </c>
      <c r="Z77" s="30">
        <f t="shared" si="30"/>
        <v>29.421126359579333</v>
      </c>
      <c r="AA77" s="30">
        <f t="shared" si="30"/>
        <v>57.379815953079309</v>
      </c>
      <c r="AC77" s="3">
        <v>63</v>
      </c>
      <c r="AD77"/>
      <c r="AE77" s="52">
        <f t="shared" si="35"/>
        <v>45.153852306180539</v>
      </c>
      <c r="AG77" s="3">
        <f t="shared" si="17"/>
        <v>45.153852306180539</v>
      </c>
      <c r="AH77" s="29">
        <f t="shared" si="32"/>
        <v>70.315542236980932</v>
      </c>
      <c r="AI77" s="29">
        <f t="shared" si="32"/>
        <v>67.218047035152267</v>
      </c>
      <c r="AJ77" s="29">
        <f t="shared" si="32"/>
        <v>71.271897024422572</v>
      </c>
      <c r="AK77" s="29">
        <f t="shared" si="32"/>
        <v>69.125957926670566</v>
      </c>
      <c r="AL77" s="29">
        <f t="shared" si="32"/>
        <v>25.166403477283207</v>
      </c>
      <c r="AM77" s="30"/>
      <c r="AN77" s="29">
        <f t="shared" si="33"/>
        <v>25.158440024129629</v>
      </c>
      <c r="AO77" s="31">
        <f t="shared" si="33"/>
        <v>15.029283266901992</v>
      </c>
      <c r="AP77" s="31">
        <f>IF(Settings!$I$6&gt;69, 0.2*(AO77), 0)</f>
        <v>3.0058566533803983</v>
      </c>
      <c r="AQ77" s="32">
        <f t="shared" si="34"/>
        <v>50.566932472801597</v>
      </c>
      <c r="AR77" s="32">
        <f t="shared" si="34"/>
        <v>31.05240617309429</v>
      </c>
      <c r="AS77" s="32">
        <f t="shared" si="34"/>
        <v>50.940366168803003</v>
      </c>
      <c r="AT77" s="33">
        <f t="shared" si="21"/>
        <v>51.121785109780348</v>
      </c>
      <c r="AU77" s="33">
        <f t="shared" si="22"/>
        <v>67.575877447468599</v>
      </c>
      <c r="AV77" s="34">
        <f t="shared" si="23"/>
        <v>51.561417904677185</v>
      </c>
      <c r="AW77" s="34">
        <f t="shared" si="24"/>
        <v>47.954389920620706</v>
      </c>
      <c r="AX77" s="35">
        <f t="shared" si="25"/>
        <v>79.759065064895083</v>
      </c>
      <c r="AY77" s="35">
        <f t="shared" si="26"/>
        <v>54.853072347342753</v>
      </c>
      <c r="BA77" s="30">
        <f t="shared" si="31"/>
        <v>27.635916034400985</v>
      </c>
      <c r="BB77" s="30">
        <f t="shared" si="31"/>
        <v>53.638920455781211</v>
      </c>
    </row>
    <row r="78" spans="6:54" x14ac:dyDescent="0.3">
      <c r="F78" s="3">
        <v>64</v>
      </c>
      <c r="G78" s="29">
        <f t="shared" si="37"/>
        <v>83.810951607635914</v>
      </c>
      <c r="H78" s="29">
        <f t="shared" si="36"/>
        <v>84.00528933045085</v>
      </c>
      <c r="I78" s="29">
        <f t="shared" si="36"/>
        <v>91.851396362405822</v>
      </c>
      <c r="J78" s="29">
        <f t="shared" si="36"/>
        <v>85.697534832099407</v>
      </c>
      <c r="K78" s="29">
        <f t="shared" si="36"/>
        <v>28.637466849996066</v>
      </c>
      <c r="L78" s="30"/>
      <c r="M78" s="29">
        <f t="shared" si="36"/>
        <v>33.128167046213484</v>
      </c>
      <c r="N78" s="31">
        <f t="shared" si="28"/>
        <v>19.889092149472628</v>
      </c>
      <c r="O78" s="31">
        <f>IF(Settings!$I$6&gt;69, 0.2*(N78), 0)</f>
        <v>3.9778184298945258</v>
      </c>
      <c r="P78" s="32">
        <f t="shared" si="29"/>
        <v>60.767549395590954</v>
      </c>
      <c r="Q78" s="32">
        <f t="shared" si="29"/>
        <v>35.966115373252855</v>
      </c>
      <c r="R78" s="32">
        <f t="shared" si="29"/>
        <v>54.131145984381234</v>
      </c>
      <c r="S78" s="33">
        <f t="shared" si="9"/>
        <v>61.782233387878847</v>
      </c>
      <c r="T78" s="33">
        <f t="shared" si="10"/>
        <v>82.583832549412392</v>
      </c>
      <c r="U78" s="34">
        <f t="shared" si="11"/>
        <v>64.770430176157376</v>
      </c>
      <c r="V78" s="34">
        <f t="shared" si="12"/>
        <v>59.997048060283952</v>
      </c>
      <c r="W78" s="35">
        <f t="shared" si="13"/>
        <v>86.958634044871815</v>
      </c>
      <c r="X78" s="35">
        <f t="shared" si="14"/>
        <v>63.530067217436354</v>
      </c>
      <c r="Z78" s="30">
        <f t="shared" si="30"/>
        <v>29.465365693292995</v>
      </c>
      <c r="AA78" s="30">
        <f t="shared" si="30"/>
        <v>57.506856005943725</v>
      </c>
      <c r="AC78" s="3">
        <v>64</v>
      </c>
      <c r="AD78"/>
      <c r="AE78" s="52">
        <f t="shared" si="35"/>
        <v>45.368612862812959</v>
      </c>
      <c r="AG78" s="3">
        <f t="shared" si="17"/>
        <v>45.368612862812959</v>
      </c>
      <c r="AH78" s="29">
        <f t="shared" si="32"/>
        <v>70.562805647625936</v>
      </c>
      <c r="AI78" s="29">
        <f t="shared" si="32"/>
        <v>67.454814250459918</v>
      </c>
      <c r="AJ78" s="29">
        <f t="shared" si="32"/>
        <v>71.588188286135733</v>
      </c>
      <c r="AK78" s="29">
        <f t="shared" si="32"/>
        <v>69.362202558842284</v>
      </c>
      <c r="AL78" s="29">
        <f t="shared" si="32"/>
        <v>25.23362523170217</v>
      </c>
      <c r="AM78" s="30"/>
      <c r="AN78" s="29">
        <f t="shared" si="33"/>
        <v>25.269403964518705</v>
      </c>
      <c r="AO78" s="31">
        <f t="shared" si="33"/>
        <v>15.093912599529794</v>
      </c>
      <c r="AP78" s="31">
        <f>IF(Settings!$I$6&gt;69, 0.2*(AO78), 0)</f>
        <v>3.018782519905959</v>
      </c>
      <c r="AQ78" s="32">
        <f t="shared" si="34"/>
        <v>50.715031559390866</v>
      </c>
      <c r="AR78" s="32">
        <f t="shared" si="34"/>
        <v>31.131825170676105</v>
      </c>
      <c r="AS78" s="32">
        <f t="shared" si="34"/>
        <v>51.010156775243466</v>
      </c>
      <c r="AT78" s="33">
        <f t="shared" si="21"/>
        <v>51.277341282217066</v>
      </c>
      <c r="AU78" s="33">
        <f t="shared" si="22"/>
        <v>67.799078934793584</v>
      </c>
      <c r="AV78" s="34">
        <f t="shared" si="23"/>
        <v>51.74654375518088</v>
      </c>
      <c r="AW78" s="34">
        <f t="shared" si="24"/>
        <v>48.124004731293731</v>
      </c>
      <c r="AX78" s="35">
        <f t="shared" si="25"/>
        <v>79.883610071031569</v>
      </c>
      <c r="AY78" s="35">
        <f t="shared" si="26"/>
        <v>54.989707752061364</v>
      </c>
      <c r="BA78" s="30">
        <f t="shared" si="31"/>
        <v>27.675107935709615</v>
      </c>
      <c r="BB78" s="30">
        <f t="shared" si="31"/>
        <v>53.706455012699948</v>
      </c>
    </row>
    <row r="79" spans="6:54" x14ac:dyDescent="0.3">
      <c r="F79" s="3">
        <v>65</v>
      </c>
      <c r="G79" s="29">
        <f t="shared" si="37"/>
        <v>84.189824769985293</v>
      </c>
      <c r="H79" s="29">
        <f t="shared" ref="H79:K84" si="38">H$4*(1-EXP(-H$5*$F79))^H$6</f>
        <v>84.696123828594096</v>
      </c>
      <c r="I79" s="29">
        <f t="shared" si="38"/>
        <v>92.594694861444225</v>
      </c>
      <c r="J79" s="29">
        <f t="shared" si="38"/>
        <v>86.370575153128414</v>
      </c>
      <c r="K79" s="29">
        <f t="shared" si="38"/>
        <v>28.727715050574531</v>
      </c>
      <c r="L79" s="30"/>
      <c r="M79" s="29">
        <f t="shared" ref="M79:M84" si="39">M$4*(1-EXP(-M$5*$F79))^M$6</f>
        <v>33.458357068340717</v>
      </c>
      <c r="N79" s="31">
        <f t="shared" si="28"/>
        <v>20.103279759945359</v>
      </c>
      <c r="O79" s="31">
        <f>IF(Settings!$I$6&gt;69, 0.2*(N79), 0)</f>
        <v>4.0206559519890721</v>
      </c>
      <c r="P79" s="32">
        <f t="shared" si="29"/>
        <v>61.17405387687964</v>
      </c>
      <c r="Q79" s="32">
        <f t="shared" si="29"/>
        <v>36.135355246693194</v>
      </c>
      <c r="R79" s="32">
        <f t="shared" si="29"/>
        <v>54.199921275875468</v>
      </c>
      <c r="S79" s="33">
        <f t="shared" ref="S79:S84" si="40">S$8*(S$4*(1-EXP(-S$5*F79))^S$6)</f>
        <v>62.203610575868744</v>
      </c>
      <c r="T79" s="33">
        <f t="shared" ref="T79:T84" si="41">T$8*(T$4*(1-EXP(-T$5*F79))^T$6)</f>
        <v>83.159964329647735</v>
      </c>
      <c r="U79" s="34">
        <f t="shared" ref="U79:U84" si="42">(U$7/100*$H79)+((100-U$7)/100*$N79)</f>
        <v>65.318270607999466</v>
      </c>
      <c r="V79" s="34">
        <f t="shared" ref="V79:V84" si="43">(V$7/100*$H79)+((100-V$7)/100*$O79)</f>
        <v>60.493483465612584</v>
      </c>
      <c r="W79" s="35">
        <f t="shared" ref="W79:W84" si="44">$W$7/100*(($W$4*(1-EXP(-$W$5*F79))^$W$6)) + ((100-$W$7)/100*N79)</f>
        <v>87.189300100722448</v>
      </c>
      <c r="X79" s="35">
        <f t="shared" ref="X79:X84" si="45">$X$7/100*(($X$4*(1-EXP(-$X$5*F79))^$X$6)) + ((100-$X$7)/100*O79)</f>
        <v>63.840832559238713</v>
      </c>
      <c r="Z79" s="30">
        <f t="shared" si="30"/>
        <v>29.5062430891197</v>
      </c>
      <c r="AA79" s="30">
        <f t="shared" si="30"/>
        <v>57.627736501027925</v>
      </c>
      <c r="AC79" s="3">
        <v>65</v>
      </c>
      <c r="AD79"/>
      <c r="AE79" s="52">
        <f t="shared" si="35"/>
        <v>45.566505316005475</v>
      </c>
      <c r="AG79" s="3">
        <f t="shared" ref="AG79:AG84" si="46">AE79</f>
        <v>45.566505316005475</v>
      </c>
      <c r="AH79" s="29">
        <f t="shared" si="32"/>
        <v>70.788203636097592</v>
      </c>
      <c r="AI79" s="29">
        <f t="shared" si="32"/>
        <v>67.671962534450216</v>
      </c>
      <c r="AJ79" s="29">
        <f t="shared" si="32"/>
        <v>71.877794951006351</v>
      </c>
      <c r="AK79" s="29">
        <f t="shared" si="32"/>
        <v>69.578815155475397</v>
      </c>
      <c r="AL79" s="29">
        <f t="shared" si="32"/>
        <v>25.294799267308591</v>
      </c>
      <c r="AM79" s="30"/>
      <c r="AN79" s="29">
        <f t="shared" si="33"/>
        <v>25.371225081381585</v>
      </c>
      <c r="AO79" s="31">
        <f t="shared" si="33"/>
        <v>15.153272674858027</v>
      </c>
      <c r="AP79" s="31">
        <f>IF(Settings!$I$6&gt;69, 0.2*(AO79), 0)</f>
        <v>3.0306545349716054</v>
      </c>
      <c r="AQ79" s="32">
        <f t="shared" si="34"/>
        <v>50.850752272147631</v>
      </c>
      <c r="AR79" s="32">
        <f t="shared" si="34"/>
        <v>31.204420845083767</v>
      </c>
      <c r="AS79" s="32">
        <f t="shared" si="34"/>
        <v>51.073431737921076</v>
      </c>
      <c r="AT79" s="33">
        <f t="shared" ref="AT79:AT84" si="47">AT$8*(AT$4*(1-EXP(-AT$5*AG79))^AT$6)</f>
        <v>51.419883906752446</v>
      </c>
      <c r="AU79" s="33">
        <f t="shared" ref="AU79:AU84" si="48">AU$8*(AU$4*(1-EXP(-AU$5*AG79))^AU$6)</f>
        <v>68.003534750721485</v>
      </c>
      <c r="AV79" s="34">
        <f t="shared" ref="AV79:AV84" si="49">(AV$7/100*$AI79)+((100-AV$7)/100*$AO79)</f>
        <v>51.916355576572556</v>
      </c>
      <c r="AW79" s="34">
        <f t="shared" ref="AW79:AW84" si="50">(AW$7/100*$AI79)+((100-AW$7)/100*$AP79)</f>
        <v>48.279570134606629</v>
      </c>
      <c r="AX79" s="35">
        <f t="shared" ref="AX79:AX84" si="51">$W$7/100*(($W$4*(1-EXP(-$W$5*AG79))^$W$6)) + ((100-$W$7)/100*AO79)</f>
        <v>79.997214490913066</v>
      </c>
      <c r="AY79" s="35">
        <f t="shared" ref="AY79:AY84" si="52">$X$7/100*(($X$4*(1-EXP(-$X$5*AG79))^$X$6)) + ((100-$X$7)/100*AP79)</f>
        <v>55.114676693429978</v>
      </c>
      <c r="BA79" s="30">
        <f t="shared" si="31"/>
        <v>27.710662284533456</v>
      </c>
      <c r="BB79" s="30">
        <f t="shared" si="31"/>
        <v>53.76805023315648</v>
      </c>
    </row>
    <row r="80" spans="6:54" x14ac:dyDescent="0.3">
      <c r="F80" s="3">
        <v>66</v>
      </c>
      <c r="G80" s="29">
        <f t="shared" si="37"/>
        <v>84.546097895871284</v>
      </c>
      <c r="H80" s="29">
        <f t="shared" si="38"/>
        <v>85.369554562090713</v>
      </c>
      <c r="I80" s="29">
        <f t="shared" si="38"/>
        <v>93.309455207822509</v>
      </c>
      <c r="J80" s="29">
        <f t="shared" si="38"/>
        <v>87.025859125258492</v>
      </c>
      <c r="K80" s="29">
        <f t="shared" si="38"/>
        <v>28.812079252878473</v>
      </c>
      <c r="L80" s="30"/>
      <c r="M80" s="29">
        <f t="shared" si="39"/>
        <v>33.780192645384957</v>
      </c>
      <c r="N80" s="31">
        <f t="shared" si="28"/>
        <v>20.313385306790323</v>
      </c>
      <c r="O80" s="31">
        <f>IF(Settings!$I$6&gt;69, 0.2*(N80), 0)</f>
        <v>4.0626770613580652</v>
      </c>
      <c r="P80" s="32">
        <f t="shared" si="29"/>
        <v>61.569259907418299</v>
      </c>
      <c r="Q80" s="32">
        <f t="shared" si="29"/>
        <v>36.297648700755566</v>
      </c>
      <c r="R80" s="32">
        <f t="shared" si="29"/>
        <v>54.263278098255654</v>
      </c>
      <c r="S80" s="33">
        <f t="shared" si="40"/>
        <v>62.612905605904146</v>
      </c>
      <c r="T80" s="33">
        <f t="shared" si="41"/>
        <v>83.717844499459133</v>
      </c>
      <c r="U80" s="34">
        <f t="shared" si="42"/>
        <v>65.852703785500594</v>
      </c>
      <c r="V80" s="34">
        <f t="shared" si="43"/>
        <v>60.977491311870914</v>
      </c>
      <c r="W80" s="35">
        <f t="shared" si="44"/>
        <v>87.40957957836514</v>
      </c>
      <c r="X80" s="35">
        <f t="shared" si="45"/>
        <v>64.13999043832257</v>
      </c>
      <c r="Z80" s="30">
        <f t="shared" si="30"/>
        <v>29.544011223443608</v>
      </c>
      <c r="AA80" s="30">
        <f t="shared" si="30"/>
        <v>57.742756085500218</v>
      </c>
      <c r="AC80" s="3">
        <v>66</v>
      </c>
      <c r="AD80"/>
      <c r="AE80" s="52">
        <f t="shared" si="35"/>
        <v>45.748854550169469</v>
      </c>
      <c r="AG80" s="3">
        <f t="shared" si="46"/>
        <v>45.748854550169469</v>
      </c>
      <c r="AH80" s="29">
        <f t="shared" si="32"/>
        <v>70.993837252140807</v>
      </c>
      <c r="AI80" s="29">
        <f t="shared" si="32"/>
        <v>67.871189444628328</v>
      </c>
      <c r="AJ80" s="29">
        <f t="shared" si="32"/>
        <v>72.143093434114547</v>
      </c>
      <c r="AK80" s="29">
        <f t="shared" si="32"/>
        <v>69.777502931368986</v>
      </c>
      <c r="AL80" s="29">
        <f t="shared" si="32"/>
        <v>25.350522847713137</v>
      </c>
      <c r="AM80" s="30"/>
      <c r="AN80" s="29">
        <f t="shared" si="33"/>
        <v>25.464685974491601</v>
      </c>
      <c r="AO80" s="31">
        <f t="shared" si="33"/>
        <v>15.207806457377259</v>
      </c>
      <c r="AP80" s="31">
        <f>IF(Settings!$I$6&gt;69, 0.2*(AO80), 0)</f>
        <v>3.041561291475452</v>
      </c>
      <c r="AQ80" s="32">
        <f t="shared" si="34"/>
        <v>50.975182200853162</v>
      </c>
      <c r="AR80" s="32">
        <f t="shared" si="34"/>
        <v>31.270820689552437</v>
      </c>
      <c r="AS80" s="32">
        <f t="shared" si="34"/>
        <v>51.130871656941622</v>
      </c>
      <c r="AT80" s="33">
        <f t="shared" si="47"/>
        <v>51.550557978206911</v>
      </c>
      <c r="AU80" s="33">
        <f t="shared" si="48"/>
        <v>68.190904462766298</v>
      </c>
      <c r="AV80" s="34">
        <f t="shared" si="49"/>
        <v>52.072174548453006</v>
      </c>
      <c r="AW80" s="34">
        <f t="shared" si="50"/>
        <v>48.422300998682466</v>
      </c>
      <c r="AX80" s="35">
        <f t="shared" si="51"/>
        <v>80.100922275686884</v>
      </c>
      <c r="AY80" s="35">
        <f t="shared" si="52"/>
        <v>55.229041491517066</v>
      </c>
      <c r="BA80" s="30">
        <f t="shared" si="31"/>
        <v>27.742955831285975</v>
      </c>
      <c r="BB80" s="30">
        <f t="shared" si="31"/>
        <v>53.82427372440609</v>
      </c>
    </row>
    <row r="81" spans="3:54" x14ac:dyDescent="0.3">
      <c r="F81" s="3">
        <v>67</v>
      </c>
      <c r="G81" s="29">
        <f t="shared" si="37"/>
        <v>84.881046602961064</v>
      </c>
      <c r="H81" s="29">
        <f t="shared" si="38"/>
        <v>86.025961940988083</v>
      </c>
      <c r="I81" s="29">
        <f t="shared" si="38"/>
        <v>93.996607577916592</v>
      </c>
      <c r="J81" s="29">
        <f t="shared" si="38"/>
        <v>87.663799994642005</v>
      </c>
      <c r="K81" s="29">
        <f t="shared" si="38"/>
        <v>28.890930856272547</v>
      </c>
      <c r="L81" s="30"/>
      <c r="M81" s="29">
        <f t="shared" si="39"/>
        <v>34.093832169846664</v>
      </c>
      <c r="N81" s="31">
        <f t="shared" si="28"/>
        <v>20.519462719379561</v>
      </c>
      <c r="O81" s="31">
        <f>IF(Settings!$I$6&gt;69, 0.2*(N81), 0)</f>
        <v>4.1038925438759124</v>
      </c>
      <c r="P81" s="32">
        <f t="shared" si="29"/>
        <v>61.953461727189747</v>
      </c>
      <c r="Q81" s="32">
        <f t="shared" si="29"/>
        <v>36.453267510066752</v>
      </c>
      <c r="R81" s="32">
        <f t="shared" si="29"/>
        <v>54.321639438545063</v>
      </c>
      <c r="S81" s="33">
        <f t="shared" si="40"/>
        <v>63.010438320319849</v>
      </c>
      <c r="T81" s="33">
        <f t="shared" si="41"/>
        <v>84.257993344989146</v>
      </c>
      <c r="U81" s="34">
        <f t="shared" si="42"/>
        <v>66.374012174505523</v>
      </c>
      <c r="V81" s="34">
        <f t="shared" si="43"/>
        <v>61.449341121854424</v>
      </c>
      <c r="W81" s="35">
        <f t="shared" si="44"/>
        <v>87.619988266092889</v>
      </c>
      <c r="X81" s="35">
        <f t="shared" si="45"/>
        <v>64.427959712741071</v>
      </c>
      <c r="Z81" s="30">
        <f t="shared" si="30"/>
        <v>29.578904200466638</v>
      </c>
      <c r="AA81" s="30">
        <f t="shared" si="30"/>
        <v>57.852198926571987</v>
      </c>
      <c r="AC81" s="3">
        <v>67</v>
      </c>
      <c r="AD81"/>
      <c r="AE81" s="52">
        <f t="shared" si="35"/>
        <v>45.916881388301817</v>
      </c>
      <c r="AG81" s="3">
        <f t="shared" si="46"/>
        <v>45.916881388301817</v>
      </c>
      <c r="AH81" s="29">
        <f t="shared" si="32"/>
        <v>71.181581470701488</v>
      </c>
      <c r="AI81" s="29">
        <f t="shared" si="32"/>
        <v>68.054035079428232</v>
      </c>
      <c r="AJ81" s="29">
        <f t="shared" si="32"/>
        <v>72.386230725796892</v>
      </c>
      <c r="AK81" s="29">
        <f t="shared" si="32"/>
        <v>69.959813480735491</v>
      </c>
      <c r="AL81" s="29">
        <f t="shared" si="32"/>
        <v>25.401326473125376</v>
      </c>
      <c r="AM81" s="30"/>
      <c r="AN81" s="29">
        <f t="shared" si="33"/>
        <v>25.550498062472233</v>
      </c>
      <c r="AO81" s="31">
        <f t="shared" si="33"/>
        <v>15.257917742094371</v>
      </c>
      <c r="AP81" s="31">
        <f>IF(Settings!$I$6&gt;69, 0.2*(AO81), 0)</f>
        <v>3.0515835484188742</v>
      </c>
      <c r="AQ81" s="32">
        <f t="shared" si="34"/>
        <v>51.089305505287669</v>
      </c>
      <c r="AR81" s="32">
        <f t="shared" si="34"/>
        <v>31.331588388776261</v>
      </c>
      <c r="AS81" s="32">
        <f t="shared" si="34"/>
        <v>51.183075292906061</v>
      </c>
      <c r="AT81" s="33">
        <f t="shared" si="47"/>
        <v>51.670399410493239</v>
      </c>
      <c r="AU81" s="33">
        <f t="shared" si="48"/>
        <v>68.362688200696468</v>
      </c>
      <c r="AV81" s="34">
        <f t="shared" si="49"/>
        <v>52.21519987822807</v>
      </c>
      <c r="AW81" s="34">
        <f t="shared" si="50"/>
        <v>48.553299620125422</v>
      </c>
      <c r="AX81" s="35">
        <f t="shared" si="51"/>
        <v>80.195665309744527</v>
      </c>
      <c r="AY81" s="35">
        <f t="shared" si="52"/>
        <v>55.333757906770536</v>
      </c>
      <c r="BA81" s="30">
        <f t="shared" si="31"/>
        <v>27.772320490861212</v>
      </c>
      <c r="BB81" s="30">
        <f t="shared" si="31"/>
        <v>53.875632062529917</v>
      </c>
    </row>
    <row r="82" spans="3:54" x14ac:dyDescent="0.3">
      <c r="F82" s="3">
        <v>68</v>
      </c>
      <c r="G82" s="29">
        <f t="shared" si="37"/>
        <v>85.195883506905631</v>
      </c>
      <c r="H82" s="29">
        <f t="shared" si="38"/>
        <v>86.66572187181481</v>
      </c>
      <c r="I82" s="29">
        <f t="shared" si="38"/>
        <v>94.657066928073036</v>
      </c>
      <c r="J82" s="29">
        <f t="shared" si="38"/>
        <v>88.284805098394699</v>
      </c>
      <c r="K82" s="29">
        <f t="shared" si="38"/>
        <v>28.964619429299574</v>
      </c>
      <c r="L82" s="30"/>
      <c r="M82" s="29">
        <f t="shared" si="39"/>
        <v>34.399434754260717</v>
      </c>
      <c r="N82" s="31">
        <f t="shared" si="28"/>
        <v>20.721566645058729</v>
      </c>
      <c r="O82" s="31">
        <f>IF(Settings!$I$6&gt;69, 0.2*(N82), 0)</f>
        <v>4.1443133290117462</v>
      </c>
      <c r="P82" s="32">
        <f t="shared" si="29"/>
        <v>62.326947245185742</v>
      </c>
      <c r="Q82" s="32">
        <f t="shared" si="29"/>
        <v>36.6024740037141</v>
      </c>
      <c r="R82" s="32">
        <f t="shared" si="29"/>
        <v>54.375395863809565</v>
      </c>
      <c r="S82" s="33">
        <f t="shared" si="40"/>
        <v>63.396521938313754</v>
      </c>
      <c r="T82" s="33">
        <f t="shared" si="41"/>
        <v>84.780920702281435</v>
      </c>
      <c r="U82" s="34">
        <f t="shared" si="42"/>
        <v>66.882475303787984</v>
      </c>
      <c r="V82" s="34">
        <f t="shared" si="43"/>
        <v>61.909299308973885</v>
      </c>
      <c r="W82" s="35">
        <f t="shared" si="44"/>
        <v>87.821015456220309</v>
      </c>
      <c r="X82" s="35">
        <f t="shared" si="45"/>
        <v>64.705145563397465</v>
      </c>
      <c r="Z82" s="30">
        <f t="shared" si="30"/>
        <v>29.611138854469374</v>
      </c>
      <c r="AA82" s="30">
        <f t="shared" si="30"/>
        <v>57.956335413560829</v>
      </c>
      <c r="AC82" s="3">
        <v>68</v>
      </c>
      <c r="AD82"/>
      <c r="AE82" s="52">
        <f t="shared" si="35"/>
        <v>46.071710765360585</v>
      </c>
      <c r="AG82" s="3">
        <f t="shared" si="46"/>
        <v>46.071710765360585</v>
      </c>
      <c r="AH82" s="29">
        <f t="shared" si="32"/>
        <v>71.353112827604306</v>
      </c>
      <c r="AI82" s="29">
        <f t="shared" si="32"/>
        <v>68.221898189208332</v>
      </c>
      <c r="AJ82" s="29">
        <f t="shared" si="32"/>
        <v>72.609148928905554</v>
      </c>
      <c r="AK82" s="29">
        <f t="shared" si="32"/>
        <v>70.127151292116167</v>
      </c>
      <c r="AL82" s="29">
        <f t="shared" si="32"/>
        <v>25.447682429166825</v>
      </c>
      <c r="AM82" s="30"/>
      <c r="AN82" s="29">
        <f t="shared" si="33"/>
        <v>25.629308629444225</v>
      </c>
      <c r="AO82" s="31">
        <f t="shared" si="33"/>
        <v>15.303974886762168</v>
      </c>
      <c r="AP82" s="31">
        <f>IF(Settings!$I$6&gt;69, 0.2*(AO82), 0)</f>
        <v>3.0607949773524337</v>
      </c>
      <c r="AQ82" s="32">
        <f t="shared" si="34"/>
        <v>51.194013887261036</v>
      </c>
      <c r="AR82" s="32">
        <f t="shared" si="34"/>
        <v>31.387231177264695</v>
      </c>
      <c r="AS82" s="32">
        <f t="shared" si="34"/>
        <v>51.230570943957943</v>
      </c>
      <c r="AT82" s="33">
        <f t="shared" si="47"/>
        <v>51.780346625590568</v>
      </c>
      <c r="AU82" s="33">
        <f t="shared" si="48"/>
        <v>68.520243746562031</v>
      </c>
      <c r="AV82" s="34">
        <f t="shared" si="49"/>
        <v>52.346521198474484</v>
      </c>
      <c r="AW82" s="34">
        <f t="shared" si="50"/>
        <v>48.67356722565156</v>
      </c>
      <c r="AX82" s="35">
        <f t="shared" si="51"/>
        <v>80.282277250725571</v>
      </c>
      <c r="AY82" s="35">
        <f t="shared" si="52"/>
        <v>55.42968723911099</v>
      </c>
      <c r="BA82" s="30">
        <f t="shared" si="31"/>
        <v>27.799049508884373</v>
      </c>
      <c r="BB82" s="30">
        <f t="shared" si="31"/>
        <v>53.92257833861877</v>
      </c>
    </row>
    <row r="83" spans="3:54" x14ac:dyDescent="0.3">
      <c r="F83" s="3">
        <v>69</v>
      </c>
      <c r="G83" s="29">
        <f t="shared" si="37"/>
        <v>85.491760168859273</v>
      </c>
      <c r="H83" s="29">
        <f t="shared" si="38"/>
        <v>87.289205513690021</v>
      </c>
      <c r="I83" s="29">
        <f t="shared" si="38"/>
        <v>95.29173165310452</v>
      </c>
      <c r="J83" s="29">
        <f t="shared" si="38"/>
        <v>88.889275658637061</v>
      </c>
      <c r="K83" s="29">
        <f t="shared" si="38"/>
        <v>29.033473775130847</v>
      </c>
      <c r="L83" s="30"/>
      <c r="M83" s="29">
        <f t="shared" si="39"/>
        <v>34.697159885392118</v>
      </c>
      <c r="N83" s="31">
        <f t="shared" si="28"/>
        <v>20.919752331850113</v>
      </c>
      <c r="O83" s="31">
        <f>IF(Settings!$I$6&gt;69, 0.2*(N83), 0)</f>
        <v>4.1839504663700229</v>
      </c>
      <c r="P83" s="32">
        <f t="shared" si="29"/>
        <v>62.689998075987219</v>
      </c>
      <c r="Q83" s="32">
        <f t="shared" si="29"/>
        <v>36.745521281851218</v>
      </c>
      <c r="R83" s="32">
        <f t="shared" si="29"/>
        <v>54.424907913182707</v>
      </c>
      <c r="S83" s="33">
        <f t="shared" si="40"/>
        <v>63.771463050145009</v>
      </c>
      <c r="T83" s="33">
        <f t="shared" si="41"/>
        <v>85.287125794444506</v>
      </c>
      <c r="U83" s="34">
        <f t="shared" si="42"/>
        <v>67.378369559138051</v>
      </c>
      <c r="V83" s="34">
        <f t="shared" si="43"/>
        <v>62.357628999494018</v>
      </c>
      <c r="W83" s="35">
        <f t="shared" si="44"/>
        <v>88.013125278162477</v>
      </c>
      <c r="X83" s="35">
        <f t="shared" si="45"/>
        <v>64.971939808813005</v>
      </c>
      <c r="Z83" s="30">
        <f t="shared" si="30"/>
        <v>29.640915970374667</v>
      </c>
      <c r="AA83" s="30">
        <f t="shared" si="30"/>
        <v>58.055422825913979</v>
      </c>
      <c r="AC83" s="3">
        <v>69</v>
      </c>
      <c r="AD83"/>
      <c r="AE83" s="52">
        <f t="shared" si="35"/>
        <v>46.214379259672945</v>
      </c>
      <c r="AG83" s="3">
        <f t="shared" si="46"/>
        <v>46.214379259672945</v>
      </c>
      <c r="AH83" s="29">
        <f t="shared" si="32"/>
        <v>71.509933255728043</v>
      </c>
      <c r="AI83" s="29">
        <f t="shared" si="32"/>
        <v>68.376050435880046</v>
      </c>
      <c r="AJ83" s="29">
        <f t="shared" si="32"/>
        <v>72.813606881569171</v>
      </c>
      <c r="AK83" s="29">
        <f t="shared" si="32"/>
        <v>70.280792339865826</v>
      </c>
      <c r="AL83" s="29">
        <f t="shared" si="32"/>
        <v>25.490012097382436</v>
      </c>
      <c r="AM83" s="30"/>
      <c r="AN83" s="29">
        <f t="shared" si="33"/>
        <v>25.701707102367433</v>
      </c>
      <c r="AO83" s="31">
        <f t="shared" si="33"/>
        <v>15.34631415362835</v>
      </c>
      <c r="AP83" s="31">
        <f>IF(Settings!$I$6&gt;69, 0.2*(AO83), 0)</f>
        <v>3.0692628307256702</v>
      </c>
      <c r="AQ83" s="32">
        <f t="shared" si="34"/>
        <v>51.290116242479087</v>
      </c>
      <c r="AR83" s="32">
        <f t="shared" si="34"/>
        <v>31.438206231518645</v>
      </c>
      <c r="AS83" s="32">
        <f t="shared" si="34"/>
        <v>51.273826027798115</v>
      </c>
      <c r="AT83" s="33">
        <f t="shared" si="47"/>
        <v>51.881250747898179</v>
      </c>
      <c r="AU83" s="33">
        <f t="shared" si="48"/>
        <v>68.664801556045177</v>
      </c>
      <c r="AV83" s="34">
        <f t="shared" si="49"/>
        <v>52.467129551204536</v>
      </c>
      <c r="AW83" s="34">
        <f t="shared" si="50"/>
        <v>48.784014154333732</v>
      </c>
      <c r="AX83" s="35">
        <f t="shared" si="51"/>
        <v>80.361505407879832</v>
      </c>
      <c r="AY83" s="35">
        <f t="shared" si="52"/>
        <v>55.517606860734205</v>
      </c>
      <c r="BA83" s="30">
        <f t="shared" si="31"/>
        <v>27.823402664872358</v>
      </c>
      <c r="BB83" s="30">
        <f t="shared" si="31"/>
        <v>53.965518634866037</v>
      </c>
    </row>
    <row r="84" spans="3:54" x14ac:dyDescent="0.3">
      <c r="F84" s="3">
        <v>70</v>
      </c>
      <c r="G84" s="29">
        <f t="shared" si="37"/>
        <v>85.769769152001331</v>
      </c>
      <c r="H84" s="29">
        <f t="shared" si="38"/>
        <v>87.896779064835755</v>
      </c>
      <c r="I84" s="29">
        <f t="shared" si="38"/>
        <v>95.901482456141949</v>
      </c>
      <c r="J84" s="29">
        <f t="shared" si="38"/>
        <v>89.477606607162741</v>
      </c>
      <c r="K84" s="29">
        <f t="shared" si="38"/>
        <v>29.097802976266394</v>
      </c>
      <c r="L84" s="30"/>
      <c r="M84" s="29">
        <f t="shared" si="39"/>
        <v>34.987167108003028</v>
      </c>
      <c r="N84" s="31">
        <f t="shared" si="28"/>
        <v>21.114075519423295</v>
      </c>
      <c r="O84" s="31">
        <f>IF(Settings!$I$6&gt;69, 0.2*(N84), 0)</f>
        <v>4.2228151038846589</v>
      </c>
      <c r="P84" s="32">
        <f t="shared" si="29"/>
        <v>63.042889585546327</v>
      </c>
      <c r="Q84" s="32">
        <f t="shared" si="29"/>
        <v>36.882653439259713</v>
      </c>
      <c r="R84" s="32">
        <f t="shared" si="29"/>
        <v>54.470508327980063</v>
      </c>
      <c r="S84" s="33">
        <f t="shared" si="40"/>
        <v>64.135561625944248</v>
      </c>
      <c r="T84" s="33">
        <f t="shared" si="41"/>
        <v>85.777097111762458</v>
      </c>
      <c r="U84" s="34">
        <f t="shared" si="42"/>
        <v>67.861968001212006</v>
      </c>
      <c r="V84" s="34">
        <f t="shared" si="43"/>
        <v>62.794589876550418</v>
      </c>
      <c r="W84" s="35">
        <f t="shared" si="44"/>
        <v>88.196757970818027</v>
      </c>
      <c r="X84" s="35">
        <f t="shared" si="45"/>
        <v>65.228721225934223</v>
      </c>
      <c r="Z84" s="30">
        <f t="shared" si="30"/>
        <v>29.668421426203039</v>
      </c>
      <c r="AA84" s="30">
        <f t="shared" si="30"/>
        <v>58.14970596884249</v>
      </c>
      <c r="AC84" s="3">
        <v>70</v>
      </c>
      <c r="AD84"/>
      <c r="AE84" s="52">
        <f t="shared" si="35"/>
        <v>46.34584203279789</v>
      </c>
      <c r="AG84" s="3">
        <f t="shared" si="46"/>
        <v>46.34584203279789</v>
      </c>
      <c r="AH84" s="29">
        <f t="shared" si="32"/>
        <v>71.65339069364876</v>
      </c>
      <c r="AI84" s="29">
        <f t="shared" si="32"/>
        <v>68.517649039177257</v>
      </c>
      <c r="AJ84" s="29">
        <f t="shared" si="32"/>
        <v>73.001199241179563</v>
      </c>
      <c r="AK84" s="29">
        <f t="shared" si="32"/>
        <v>70.421897003084183</v>
      </c>
      <c r="AL84" s="29">
        <f t="shared" si="32"/>
        <v>25.528692225218901</v>
      </c>
      <c r="AM84" s="30"/>
      <c r="AN84" s="29">
        <f t="shared" si="33"/>
        <v>25.768230650731905</v>
      </c>
      <c r="AO84" s="31">
        <f t="shared" si="33"/>
        <v>15.385242705548457</v>
      </c>
      <c r="AP84" s="31">
        <f>IF(Settings!$I$6&gt;69, 0.2*(AO84), 0)</f>
        <v>3.0770485411096917</v>
      </c>
      <c r="AQ84" s="32">
        <f t="shared" si="34"/>
        <v>51.378347171331662</v>
      </c>
      <c r="AR84" s="32">
        <f t="shared" si="34"/>
        <v>31.484926238012143</v>
      </c>
      <c r="AS84" s="32">
        <f t="shared" si="34"/>
        <v>51.31325518208476</v>
      </c>
      <c r="AT84" s="33">
        <f t="shared" si="47"/>
        <v>51.973884592714093</v>
      </c>
      <c r="AU84" s="33">
        <f t="shared" si="48"/>
        <v>68.797477990850538</v>
      </c>
      <c r="AV84" s="34">
        <f t="shared" si="49"/>
        <v>52.577927139088615</v>
      </c>
      <c r="AW84" s="34">
        <f t="shared" si="50"/>
        <v>48.885468889756986</v>
      </c>
      <c r="AX84" s="35">
        <f t="shared" si="51"/>
        <v>80.434020971315547</v>
      </c>
      <c r="AY84" s="35">
        <f t="shared" si="52"/>
        <v>55.598219410398691</v>
      </c>
      <c r="BA84" s="30">
        <f t="shared" si="31"/>
        <v>27.845610678884597</v>
      </c>
      <c r="BB84" s="30">
        <f t="shared" si="31"/>
        <v>54.004817601073455</v>
      </c>
    </row>
    <row r="85" spans="3:54" x14ac:dyDescent="0.3">
      <c r="Z85" s="3" t="s">
        <v>51</v>
      </c>
      <c r="AA85" s="3" t="s">
        <v>50</v>
      </c>
      <c r="AD85"/>
      <c r="BA85" s="3" t="s">
        <v>51</v>
      </c>
      <c r="BB85" s="3" t="s">
        <v>50</v>
      </c>
    </row>
    <row r="86" spans="3:54" x14ac:dyDescent="0.3">
      <c r="C86" t="s">
        <v>31</v>
      </c>
      <c r="D86" s="3">
        <v>1</v>
      </c>
      <c r="E86" s="12" t="s">
        <v>38</v>
      </c>
      <c r="F86" s="3">
        <v>0</v>
      </c>
      <c r="G86" s="29">
        <f t="shared" ref="G86:R101" si="53">G14*G$12</f>
        <v>0</v>
      </c>
      <c r="H86" s="29">
        <f t="shared" si="53"/>
        <v>0</v>
      </c>
      <c r="I86" s="29">
        <f t="shared" si="53"/>
        <v>0</v>
      </c>
      <c r="J86" s="29">
        <f t="shared" si="53"/>
        <v>0</v>
      </c>
      <c r="K86" s="29">
        <f t="shared" si="53"/>
        <v>0</v>
      </c>
      <c r="L86" s="30">
        <f>Z86+L170*(AA86-Z86)</f>
        <v>0</v>
      </c>
      <c r="M86" s="29">
        <f t="shared" si="53"/>
        <v>0</v>
      </c>
      <c r="N86" s="31">
        <f t="shared" si="53"/>
        <v>0</v>
      </c>
      <c r="O86" s="31">
        <f t="shared" si="53"/>
        <v>0</v>
      </c>
      <c r="P86" s="32">
        <f t="shared" si="53"/>
        <v>0</v>
      </c>
      <c r="Q86" s="32">
        <f t="shared" si="53"/>
        <v>0</v>
      </c>
      <c r="R86" s="32">
        <f t="shared" si="53"/>
        <v>0</v>
      </c>
      <c r="S86" s="33">
        <f t="shared" ref="S86:T101" si="54">S14</f>
        <v>0</v>
      </c>
      <c r="T86" s="33">
        <f t="shared" si="54"/>
        <v>0</v>
      </c>
      <c r="U86" s="34">
        <f t="shared" ref="U86:X101" si="55">U14*U$12</f>
        <v>0</v>
      </c>
      <c r="V86" s="34">
        <f t="shared" si="55"/>
        <v>0</v>
      </c>
      <c r="W86" s="35">
        <f t="shared" si="55"/>
        <v>0</v>
      </c>
      <c r="X86" s="35">
        <f t="shared" si="55"/>
        <v>0</v>
      </c>
      <c r="Y86" t="e">
        <f>NA()</f>
        <v>#N/A</v>
      </c>
      <c r="Z86" s="30">
        <f>Z14*Z$12</f>
        <v>0</v>
      </c>
      <c r="AA86" s="30">
        <f>AA14*($AM$166/0.778237)</f>
        <v>0</v>
      </c>
      <c r="AD86" t="s">
        <v>31</v>
      </c>
      <c r="AE86" s="3">
        <v>1</v>
      </c>
      <c r="AF86" s="12" t="s">
        <v>38</v>
      </c>
      <c r="AG86" s="3">
        <f>AE14</f>
        <v>3.9906775875039635</v>
      </c>
      <c r="AH86" s="29">
        <f>AH14*AH$12</f>
        <v>0.11628524328261071</v>
      </c>
      <c r="AI86" s="29">
        <f t="shared" ref="AI86:AS101" si="56">AI14*AI$12</f>
        <v>3.9119856227657865</v>
      </c>
      <c r="AJ86" s="29">
        <f t="shared" si="56"/>
        <v>0.48358641002757902</v>
      </c>
      <c r="AK86" s="29">
        <f t="shared" si="56"/>
        <v>4.0714102082933525</v>
      </c>
      <c r="AL86" s="29">
        <f t="shared" si="56"/>
        <v>0.10852817999166865</v>
      </c>
      <c r="AM86" s="30">
        <f>BA86+AM170*(BB86-BA86)</f>
        <v>0.62519547400736097</v>
      </c>
      <c r="AN86" s="29">
        <f t="shared" si="56"/>
        <v>0.56814480035209569</v>
      </c>
      <c r="AO86" s="31">
        <f t="shared" si="56"/>
        <v>0.6768151874893632</v>
      </c>
      <c r="AP86" s="31">
        <f t="shared" si="56"/>
        <v>0.13536303749787265</v>
      </c>
      <c r="AQ86" s="32">
        <f t="shared" si="56"/>
        <v>5.1645057543108006</v>
      </c>
      <c r="AR86" s="32">
        <f t="shared" si="56"/>
        <v>1.8225366169882578</v>
      </c>
      <c r="AS86" s="32">
        <f t="shared" si="56"/>
        <v>1.235401577804113</v>
      </c>
      <c r="AT86" s="33">
        <f>AT14</f>
        <v>3.7407960224354384</v>
      </c>
      <c r="AU86" s="33">
        <f>AU14</f>
        <v>3.1313701847076194</v>
      </c>
      <c r="AV86" s="34">
        <f>AV14*AV$12</f>
        <v>3.0476875975719371</v>
      </c>
      <c r="AW86" s="34">
        <f>AW14*AW$12</f>
        <v>2.8893595868373669</v>
      </c>
      <c r="AX86" s="35">
        <f>AX14*AX$12</f>
        <v>9.8742823271413407</v>
      </c>
      <c r="AY86" s="35">
        <f>AY14*AY$12</f>
        <v>4.492681648837582</v>
      </c>
      <c r="AZ86" t="e">
        <f>NA()</f>
        <v>#N/A</v>
      </c>
      <c r="BA86" s="30">
        <f>BA14*BA$12</f>
        <v>0.62519547400736097</v>
      </c>
      <c r="BB86" s="30">
        <f>BB14*($AM$166/0.778237)</f>
        <v>10.240714560013123</v>
      </c>
    </row>
    <row r="87" spans="3:54" x14ac:dyDescent="0.3">
      <c r="D87" s="3">
        <v>2</v>
      </c>
      <c r="F87" s="3">
        <v>1</v>
      </c>
      <c r="G87" s="29">
        <f t="shared" si="53"/>
        <v>3.5104345432711255E-4</v>
      </c>
      <c r="H87" s="29">
        <f t="shared" si="53"/>
        <v>0.52236672432553166</v>
      </c>
      <c r="I87" s="29">
        <f t="shared" si="53"/>
        <v>9.2520866402886585E-3</v>
      </c>
      <c r="J87" s="29">
        <f t="shared" si="53"/>
        <v>0.54496553251594948</v>
      </c>
      <c r="K87" s="29">
        <f t="shared" si="53"/>
        <v>6.414587030557766E-4</v>
      </c>
      <c r="L87" s="30">
        <f t="shared" ref="L87:L150" si="57">Z87+L171*(AA87-Z87)</f>
        <v>1.3917303345851298E-2</v>
      </c>
      <c r="M87" s="29">
        <f t="shared" si="53"/>
        <v>3.9037121275683984E-2</v>
      </c>
      <c r="N87" s="31">
        <f t="shared" si="53"/>
        <v>7.8103278733356485E-2</v>
      </c>
      <c r="O87" s="31">
        <f t="shared" si="53"/>
        <v>1.5620655746671298E-2</v>
      </c>
      <c r="P87" s="32">
        <f t="shared" si="53"/>
        <v>0.90454975987885211</v>
      </c>
      <c r="Q87" s="32">
        <f t="shared" si="53"/>
        <v>0.19336238024162727</v>
      </c>
      <c r="R87" s="32">
        <f t="shared" si="53"/>
        <v>2.1617349010684395E-2</v>
      </c>
      <c r="S87" s="33">
        <f t="shared" si="54"/>
        <v>0.57453980019255002</v>
      </c>
      <c r="T87" s="33">
        <f t="shared" si="54"/>
        <v>0.32511207374583129</v>
      </c>
      <c r="U87" s="34">
        <f t="shared" si="55"/>
        <v>0.40336874574567883</v>
      </c>
      <c r="V87" s="34">
        <f t="shared" si="55"/>
        <v>0.38509797259773682</v>
      </c>
      <c r="W87" s="35">
        <f t="shared" si="55"/>
        <v>1.5896473904895885</v>
      </c>
      <c r="X87" s="35">
        <f t="shared" si="55"/>
        <v>0.63160167643511422</v>
      </c>
      <c r="Y87" t="e">
        <f>NA()</f>
        <v>#N/A</v>
      </c>
      <c r="Z87" s="30">
        <f t="shared" ref="Z87:Z150" si="58">Z15*Z$12</f>
        <v>1.3917303345851298E-2</v>
      </c>
      <c r="AA87" s="30">
        <f t="shared" ref="AA87:AA150" si="59">AA15*($AM$166/0.778237)</f>
        <v>2.7598962652049814</v>
      </c>
      <c r="AD87"/>
      <c r="AE87" s="3">
        <v>2</v>
      </c>
      <c r="AG87" s="3">
        <f t="shared" ref="AG87:AG150" si="60">AE15</f>
        <v>4.1969204825524002</v>
      </c>
      <c r="AH87" s="29">
        <f t="shared" ref="AH87:AL102" si="61">AH15*AH$12</f>
        <v>0.14174314508770092</v>
      </c>
      <c r="AI87" s="29">
        <f t="shared" si="61"/>
        <v>4.2011233358827393</v>
      </c>
      <c r="AJ87" s="29">
        <f t="shared" si="61"/>
        <v>0.55506216913640438</v>
      </c>
      <c r="AK87" s="29">
        <f t="shared" si="61"/>
        <v>4.3716163869840727</v>
      </c>
      <c r="AL87" s="29">
        <f t="shared" si="61"/>
        <v>0.12917718720727103</v>
      </c>
      <c r="AM87" s="30">
        <f t="shared" ref="AM87:AM150" si="62">BA87+AM171*(BB87-BA87)</f>
        <v>0.7104039192844589</v>
      </c>
      <c r="AN87" s="29">
        <f t="shared" si="56"/>
        <v>0.62452838345266981</v>
      </c>
      <c r="AO87" s="31">
        <f t="shared" si="56"/>
        <v>0.73088414851550976</v>
      </c>
      <c r="AP87" s="31">
        <f t="shared" si="56"/>
        <v>0.14617682970310197</v>
      </c>
      <c r="AQ87" s="32">
        <f t="shared" si="56"/>
        <v>5.4926759008796555</v>
      </c>
      <c r="AR87" s="32">
        <f t="shared" si="56"/>
        <v>1.9708071861980865</v>
      </c>
      <c r="AS87" s="32">
        <f t="shared" si="56"/>
        <v>1.4145796094102736</v>
      </c>
      <c r="AT87" s="33">
        <f t="shared" ref="AT87:AU102" si="63">AT15</f>
        <v>3.9966783145539582</v>
      </c>
      <c r="AU87" s="33">
        <f t="shared" si="63"/>
        <v>3.3910663022102501</v>
      </c>
      <c r="AV87" s="34">
        <f t="shared" ref="AV87:AY102" si="64">AV15*AV$12</f>
        <v>3.274127242515537</v>
      </c>
      <c r="AW87" s="34">
        <f t="shared" si="64"/>
        <v>3.1031508290855272</v>
      </c>
      <c r="AX87" s="35">
        <f t="shared" si="64"/>
        <v>10.515298630079311</v>
      </c>
      <c r="AY87" s="35">
        <f t="shared" si="64"/>
        <v>4.8119587598675668</v>
      </c>
      <c r="AZ87" t="e">
        <f>NA()</f>
        <v>#N/A</v>
      </c>
      <c r="BA87" s="30">
        <f t="shared" ref="BA87:BA150" si="65">BA15*BA$12</f>
        <v>0.7104039192844589</v>
      </c>
      <c r="BB87" s="30">
        <f t="shared" ref="BB87:BB150" si="66">BB15*($AM$166/0.778237)</f>
        <v>10.716771428076596</v>
      </c>
    </row>
    <row r="88" spans="3:54" x14ac:dyDescent="0.3">
      <c r="D88" s="3">
        <v>3</v>
      </c>
      <c r="F88" s="3">
        <v>2</v>
      </c>
      <c r="G88" s="29">
        <f t="shared" si="53"/>
        <v>6.8802906093124398E-3</v>
      </c>
      <c r="H88" s="29">
        <f t="shared" si="53"/>
        <v>1.4467714282430049</v>
      </c>
      <c r="I88" s="29">
        <f t="shared" si="53"/>
        <v>6.9298956598463551E-2</v>
      </c>
      <c r="J88" s="29">
        <f t="shared" si="53"/>
        <v>1.5081353233793067</v>
      </c>
      <c r="K88" s="29">
        <f t="shared" si="53"/>
        <v>8.9495817837019209E-3</v>
      </c>
      <c r="L88" s="30">
        <f t="shared" si="57"/>
        <v>9.8985543373120391E-2</v>
      </c>
      <c r="M88" s="29">
        <f t="shared" si="53"/>
        <v>0.15149307822424704</v>
      </c>
      <c r="N88" s="31">
        <f t="shared" si="53"/>
        <v>0.23243605888776844</v>
      </c>
      <c r="O88" s="31">
        <f t="shared" si="53"/>
        <v>4.6487211777553689E-2</v>
      </c>
      <c r="P88" s="32">
        <f t="shared" si="53"/>
        <v>2.1849909946793313</v>
      </c>
      <c r="Q88" s="32">
        <f t="shared" si="53"/>
        <v>0.60552381241699682</v>
      </c>
      <c r="R88" s="32">
        <f t="shared" si="53"/>
        <v>0.17445648522834128</v>
      </c>
      <c r="S88" s="33">
        <f t="shared" si="54"/>
        <v>1.4839216026181621</v>
      </c>
      <c r="T88" s="33">
        <f t="shared" si="54"/>
        <v>1.025597318244079</v>
      </c>
      <c r="U88" s="34">
        <f t="shared" si="55"/>
        <v>1.1219020257488659</v>
      </c>
      <c r="V88" s="34">
        <f t="shared" si="55"/>
        <v>1.0675280407867418</v>
      </c>
      <c r="W88" s="35">
        <f t="shared" si="55"/>
        <v>4.042787883437251</v>
      </c>
      <c r="X88" s="35">
        <f t="shared" si="55"/>
        <v>1.7116922007717048</v>
      </c>
      <c r="Y88" t="e">
        <f>NA()</f>
        <v>#N/A</v>
      </c>
      <c r="Z88" s="30">
        <f t="shared" si="58"/>
        <v>9.8985543373120391E-2</v>
      </c>
      <c r="AA88" s="30">
        <f t="shared" si="59"/>
        <v>5.3859785077484634</v>
      </c>
      <c r="AD88"/>
      <c r="AE88" s="3">
        <v>3</v>
      </c>
      <c r="AG88" s="3">
        <f t="shared" si="60"/>
        <v>4.4138222521466401</v>
      </c>
      <c r="AH88" s="29">
        <f t="shared" si="61"/>
        <v>0.17253007901343184</v>
      </c>
      <c r="AI88" s="29">
        <f t="shared" si="61"/>
        <v>4.5106545852823752</v>
      </c>
      <c r="AJ88" s="29">
        <f t="shared" si="61"/>
        <v>0.63667824678321439</v>
      </c>
      <c r="AK88" s="29">
        <f t="shared" si="61"/>
        <v>4.6929040542987766</v>
      </c>
      <c r="AL88" s="29">
        <f t="shared" si="61"/>
        <v>0.15354886633936154</v>
      </c>
      <c r="AM88" s="30">
        <f t="shared" si="62"/>
        <v>0.80630872029272238</v>
      </c>
      <c r="AN88" s="29">
        <f t="shared" si="56"/>
        <v>0.68629393823724694</v>
      </c>
      <c r="AO88" s="31">
        <f t="shared" si="56"/>
        <v>0.78912147773081442</v>
      </c>
      <c r="AP88" s="31">
        <f t="shared" si="56"/>
        <v>0.15782429554616287</v>
      </c>
      <c r="AQ88" s="32">
        <f t="shared" si="56"/>
        <v>5.8405471072415871</v>
      </c>
      <c r="AR88" s="32">
        <f t="shared" si="56"/>
        <v>2.1303463956664301</v>
      </c>
      <c r="AS88" s="32">
        <f t="shared" si="56"/>
        <v>1.6177209139777431</v>
      </c>
      <c r="AT88" s="33">
        <f t="shared" si="63"/>
        <v>4.2691190505293672</v>
      </c>
      <c r="AU88" s="33">
        <f t="shared" si="63"/>
        <v>3.6711926682198368</v>
      </c>
      <c r="AV88" s="34">
        <f t="shared" si="64"/>
        <v>3.5166419246252079</v>
      </c>
      <c r="AW88" s="34">
        <f t="shared" si="64"/>
        <v>3.3320419982250518</v>
      </c>
      <c r="AX88" s="35">
        <f t="shared" si="64"/>
        <v>11.193623683610396</v>
      </c>
      <c r="AY88" s="35">
        <f t="shared" si="64"/>
        <v>5.1523844671783081</v>
      </c>
      <c r="AZ88" t="e">
        <f>NA()</f>
        <v>#N/A</v>
      </c>
      <c r="BA88" s="30">
        <f t="shared" si="65"/>
        <v>0.80630872029272238</v>
      </c>
      <c r="BB88" s="30">
        <f t="shared" si="66"/>
        <v>11.212194771894801</v>
      </c>
    </row>
    <row r="89" spans="3:54" x14ac:dyDescent="0.3">
      <c r="D89" s="3">
        <v>4</v>
      </c>
      <c r="F89" s="3">
        <v>3</v>
      </c>
      <c r="G89" s="29">
        <f t="shared" si="53"/>
        <v>3.7009544396782189E-2</v>
      </c>
      <c r="H89" s="29">
        <f t="shared" si="53"/>
        <v>2.6029114992480347</v>
      </c>
      <c r="I89" s="29">
        <f t="shared" si="53"/>
        <v>0.2190843928487255</v>
      </c>
      <c r="J89" s="29">
        <f t="shared" si="53"/>
        <v>2.7111283617644673</v>
      </c>
      <c r="K89" s="29">
        <f t="shared" si="53"/>
        <v>3.9571672244373822E-2</v>
      </c>
      <c r="L89" s="30">
        <f t="shared" si="57"/>
        <v>0.29748576253276998</v>
      </c>
      <c r="M89" s="29">
        <f t="shared" si="53"/>
        <v>0.33074831779294112</v>
      </c>
      <c r="N89" s="31">
        <f t="shared" si="53"/>
        <v>0.43658310539011014</v>
      </c>
      <c r="O89" s="31">
        <f t="shared" si="53"/>
        <v>8.731662107802203E-2</v>
      </c>
      <c r="P89" s="32">
        <f t="shared" si="53"/>
        <v>3.6315161171283492</v>
      </c>
      <c r="Q89" s="32">
        <f t="shared" si="53"/>
        <v>1.1630880734684377</v>
      </c>
      <c r="R89" s="32">
        <f t="shared" si="53"/>
        <v>0.56177526612756012</v>
      </c>
      <c r="S89" s="33">
        <f t="shared" si="54"/>
        <v>2.562336989960782</v>
      </c>
      <c r="T89" s="33">
        <f t="shared" si="54"/>
        <v>1.9842671911428706</v>
      </c>
      <c r="U89" s="34">
        <f t="shared" si="55"/>
        <v>2.0238147359130458</v>
      </c>
      <c r="V89" s="34">
        <f t="shared" si="55"/>
        <v>1.921684441152449</v>
      </c>
      <c r="W89" s="35">
        <f t="shared" si="55"/>
        <v>6.8709308099592006</v>
      </c>
      <c r="X89" s="35">
        <f t="shared" si="55"/>
        <v>3.0303137228921284</v>
      </c>
      <c r="Y89" t="e">
        <f>NA()</f>
        <v>#N/A</v>
      </c>
      <c r="Z89" s="30">
        <f t="shared" si="58"/>
        <v>0.29748576253276998</v>
      </c>
      <c r="AA89" s="30">
        <f t="shared" si="59"/>
        <v>7.8847347224462681</v>
      </c>
      <c r="AD89"/>
      <c r="AE89" s="3">
        <v>4</v>
      </c>
      <c r="AG89" s="3">
        <f t="shared" si="60"/>
        <v>4.641933759416089</v>
      </c>
      <c r="AH89" s="29">
        <f t="shared" si="61"/>
        <v>0.20969323412399918</v>
      </c>
      <c r="AI89" s="29">
        <f t="shared" si="61"/>
        <v>4.8418911075423932</v>
      </c>
      <c r="AJ89" s="29">
        <f t="shared" si="61"/>
        <v>0.72978566903139341</v>
      </c>
      <c r="AK89" s="29">
        <f t="shared" si="61"/>
        <v>5.0366171024807924</v>
      </c>
      <c r="AL89" s="29">
        <f t="shared" si="61"/>
        <v>0.18226285902513853</v>
      </c>
      <c r="AM89" s="30">
        <f t="shared" si="62"/>
        <v>0.91407469264213792</v>
      </c>
      <c r="AN89" s="29">
        <f t="shared" si="56"/>
        <v>0.75392183985874328</v>
      </c>
      <c r="AO89" s="31">
        <f t="shared" si="56"/>
        <v>0.85182800430824168</v>
      </c>
      <c r="AP89" s="31">
        <f t="shared" si="56"/>
        <v>0.17036560086164837</v>
      </c>
      <c r="AQ89" s="32">
        <f t="shared" si="56"/>
        <v>6.2091651638316758</v>
      </c>
      <c r="AR89" s="32">
        <f t="shared" si="56"/>
        <v>2.3019015176024546</v>
      </c>
      <c r="AS89" s="32">
        <f t="shared" si="56"/>
        <v>1.8476194700855955</v>
      </c>
      <c r="AT89" s="33">
        <f t="shared" si="63"/>
        <v>4.5590726554212813</v>
      </c>
      <c r="AU89" s="33">
        <f t="shared" si="63"/>
        <v>3.9732024780518196</v>
      </c>
      <c r="AV89" s="34">
        <f t="shared" si="64"/>
        <v>3.7762751757075175</v>
      </c>
      <c r="AW89" s="34">
        <f t="shared" si="64"/>
        <v>3.577006252812311</v>
      </c>
      <c r="AX89" s="35">
        <f t="shared" si="64"/>
        <v>11.910911146563004</v>
      </c>
      <c r="AY89" s="35">
        <f t="shared" si="64"/>
        <v>5.5151642516209503</v>
      </c>
      <c r="AZ89" t="e">
        <f>NA()</f>
        <v>#N/A</v>
      </c>
      <c r="BA89" s="30">
        <f t="shared" si="65"/>
        <v>0.91407469264213792</v>
      </c>
      <c r="BB89" s="30">
        <f t="shared" si="66"/>
        <v>11.727492357847474</v>
      </c>
    </row>
    <row r="90" spans="3:54" x14ac:dyDescent="0.3">
      <c r="D90" s="3">
        <v>5</v>
      </c>
      <c r="F90" s="3">
        <v>4</v>
      </c>
      <c r="G90" s="29">
        <f t="shared" si="53"/>
        <v>0.11735970032646487</v>
      </c>
      <c r="H90" s="29">
        <f t="shared" si="53"/>
        <v>3.9249420801049295</v>
      </c>
      <c r="I90" s="29">
        <f t="shared" si="53"/>
        <v>0.48669004395690924</v>
      </c>
      <c r="J90" s="29">
        <f t="shared" si="53"/>
        <v>4.0848644638765395</v>
      </c>
      <c r="K90" s="29">
        <f t="shared" si="53"/>
        <v>0.10941017013617022</v>
      </c>
      <c r="L90" s="30">
        <f t="shared" si="57"/>
        <v>0.62892067260368612</v>
      </c>
      <c r="M90" s="29">
        <f t="shared" si="53"/>
        <v>0.57064334657103188</v>
      </c>
      <c r="N90" s="31">
        <f t="shared" si="53"/>
        <v>0.67923095792465948</v>
      </c>
      <c r="O90" s="31">
        <f t="shared" si="53"/>
        <v>0.13584619158493189</v>
      </c>
      <c r="P90" s="32">
        <f t="shared" si="53"/>
        <v>5.1792813755897589</v>
      </c>
      <c r="Q90" s="32">
        <f t="shared" si="53"/>
        <v>1.8291638866952906</v>
      </c>
      <c r="R90" s="32">
        <f t="shared" si="53"/>
        <v>1.2432069927290192</v>
      </c>
      <c r="S90" s="33">
        <f t="shared" si="54"/>
        <v>3.7522924004334999</v>
      </c>
      <c r="T90" s="33">
        <f t="shared" si="54"/>
        <v>3.1429644182405458</v>
      </c>
      <c r="U90" s="34">
        <f t="shared" si="55"/>
        <v>3.0578324367892971</v>
      </c>
      <c r="V90" s="34">
        <f t="shared" si="55"/>
        <v>2.8989393026141159</v>
      </c>
      <c r="W90" s="35">
        <f t="shared" si="55"/>
        <v>9.9031645789655691</v>
      </c>
      <c r="X90" s="35">
        <f t="shared" si="55"/>
        <v>4.5070157517397043</v>
      </c>
      <c r="Y90" t="e">
        <f>NA()</f>
        <v>#N/A</v>
      </c>
      <c r="Z90" s="30">
        <f t="shared" si="58"/>
        <v>0.62892067260368612</v>
      </c>
      <c r="AA90" s="30">
        <f t="shared" si="59"/>
        <v>10.262338332622436</v>
      </c>
      <c r="AD90"/>
      <c r="AE90" s="3">
        <v>5</v>
      </c>
      <c r="AG90" s="3">
        <f t="shared" si="60"/>
        <v>4.8818343367423189</v>
      </c>
      <c r="AH90" s="29">
        <f t="shared" si="61"/>
        <v>0.2544668863507239</v>
      </c>
      <c r="AI90" s="29">
        <f t="shared" si="61"/>
        <v>5.196212505768016</v>
      </c>
      <c r="AJ90" s="29">
        <f t="shared" si="61"/>
        <v>0.83589758464365294</v>
      </c>
      <c r="AK90" s="29">
        <f t="shared" si="61"/>
        <v>5.4041673208078489</v>
      </c>
      <c r="AL90" s="29">
        <f t="shared" si="61"/>
        <v>0.21602935938071463</v>
      </c>
      <c r="AM90" s="30">
        <f t="shared" si="62"/>
        <v>1.0349595438953076</v>
      </c>
      <c r="AN90" s="29">
        <f t="shared" si="56"/>
        <v>0.82793014790092234</v>
      </c>
      <c r="AO90" s="31">
        <f t="shared" si="56"/>
        <v>0.9193234741617905</v>
      </c>
      <c r="AP90" s="31">
        <f t="shared" si="56"/>
        <v>0.18386469483235809</v>
      </c>
      <c r="AQ90" s="32">
        <f t="shared" si="56"/>
        <v>6.5996149150517214</v>
      </c>
      <c r="AR90" s="32">
        <f t="shared" si="56"/>
        <v>2.4862542962670706</v>
      </c>
      <c r="AS90" s="32">
        <f t="shared" si="56"/>
        <v>2.1073132105095143</v>
      </c>
      <c r="AT90" s="33">
        <f t="shared" si="63"/>
        <v>4.8675339275024889</v>
      </c>
      <c r="AU90" s="33">
        <f t="shared" si="63"/>
        <v>4.2986308086667755</v>
      </c>
      <c r="AV90" s="34">
        <f t="shared" si="64"/>
        <v>4.0541254980447956</v>
      </c>
      <c r="AW90" s="34">
        <f t="shared" si="64"/>
        <v>3.8390672966684884</v>
      </c>
      <c r="AX90" s="35">
        <f t="shared" si="64"/>
        <v>12.668824220915322</v>
      </c>
      <c r="AY90" s="35">
        <f t="shared" si="64"/>
        <v>5.9015472837454217</v>
      </c>
      <c r="AZ90" t="e">
        <f>NA()</f>
        <v>#N/A</v>
      </c>
      <c r="BA90" s="30">
        <f t="shared" si="65"/>
        <v>1.0349595438953076</v>
      </c>
      <c r="BB90" s="30">
        <f t="shared" si="66"/>
        <v>12.263155254004385</v>
      </c>
    </row>
    <row r="91" spans="3:54" x14ac:dyDescent="0.3">
      <c r="D91" s="3">
        <v>6</v>
      </c>
      <c r="F91" s="3">
        <v>5</v>
      </c>
      <c r="G91" s="29">
        <f t="shared" si="53"/>
        <v>0.27879092291778329</v>
      </c>
      <c r="H91" s="29">
        <f t="shared" si="53"/>
        <v>5.3728802409054515</v>
      </c>
      <c r="I91" s="29">
        <f t="shared" si="53"/>
        <v>0.89129405584392607</v>
      </c>
      <c r="J91" s="29">
        <f t="shared" si="53"/>
        <v>5.5873864344214184</v>
      </c>
      <c r="K91" s="29">
        <f t="shared" si="53"/>
        <v>0.23405429592564458</v>
      </c>
      <c r="L91" s="30">
        <f t="shared" si="57"/>
        <v>1.0973133825420875</v>
      </c>
      <c r="M91" s="29">
        <f t="shared" si="53"/>
        <v>0.86544945316861732</v>
      </c>
      <c r="N91" s="31">
        <f t="shared" si="53"/>
        <v>0.95313235898790982</v>
      </c>
      <c r="O91" s="31">
        <f t="shared" si="53"/>
        <v>0.19062647179758196</v>
      </c>
      <c r="P91" s="32">
        <f t="shared" si="53"/>
        <v>6.7928991375909167</v>
      </c>
      <c r="Q91" s="32">
        <f t="shared" si="53"/>
        <v>2.5784674525151035</v>
      </c>
      <c r="R91" s="32">
        <f t="shared" si="53"/>
        <v>2.2419393735635693</v>
      </c>
      <c r="S91" s="33">
        <f t="shared" si="54"/>
        <v>5.0207146857767535</v>
      </c>
      <c r="T91" s="33">
        <f t="shared" si="54"/>
        <v>4.4617500853120005</v>
      </c>
      <c r="U91" s="34">
        <f t="shared" si="55"/>
        <v>4.1927094291220346</v>
      </c>
      <c r="V91" s="34">
        <f t="shared" si="55"/>
        <v>3.9697422836519487</v>
      </c>
      <c r="W91" s="35">
        <f t="shared" si="55"/>
        <v>13.043254228677014</v>
      </c>
      <c r="X91" s="35">
        <f t="shared" si="55"/>
        <v>6.0935695972177779</v>
      </c>
      <c r="Y91" t="e">
        <f>NA()</f>
        <v>#N/A</v>
      </c>
      <c r="Z91" s="30">
        <f t="shared" si="58"/>
        <v>1.0973133825420875</v>
      </c>
      <c r="AA91" s="30">
        <f t="shared" si="59"/>
        <v>12.524663442159541</v>
      </c>
      <c r="AD91"/>
      <c r="AE91" s="3">
        <v>6</v>
      </c>
      <c r="AG91" s="3">
        <f t="shared" si="60"/>
        <v>5.1341332570833993</v>
      </c>
      <c r="AH91" s="29">
        <f t="shared" si="61"/>
        <v>0.3083008139718037</v>
      </c>
      <c r="AI91" s="29">
        <f t="shared" si="61"/>
        <v>5.5750675346225576</v>
      </c>
      <c r="AJ91" s="29">
        <f t="shared" si="61"/>
        <v>0.95670509279082505</v>
      </c>
      <c r="AK91" s="29">
        <f t="shared" si="61"/>
        <v>5.7970354252543554</v>
      </c>
      <c r="AL91" s="29">
        <f t="shared" si="61"/>
        <v>0.25565932243745954</v>
      </c>
      <c r="AM91" s="30">
        <f t="shared" si="62"/>
        <v>1.1703147043671047</v>
      </c>
      <c r="AN91" s="29">
        <f t="shared" si="56"/>
        <v>0.90887674567331556</v>
      </c>
      <c r="AO91" s="31">
        <f t="shared" si="56"/>
        <v>0.99194735184029392</v>
      </c>
      <c r="AP91" s="31">
        <f t="shared" si="56"/>
        <v>0.19838947036805879</v>
      </c>
      <c r="AQ91" s="32">
        <f t="shared" si="56"/>
        <v>7.0130196152883677</v>
      </c>
      <c r="AR91" s="32">
        <f t="shared" si="56"/>
        <v>2.6842203419299255</v>
      </c>
      <c r="AS91" s="32">
        <f t="shared" si="56"/>
        <v>2.4000889012894344</v>
      </c>
      <c r="AT91" s="33">
        <f t="shared" si="63"/>
        <v>5.1955378185349499</v>
      </c>
      <c r="AU91" s="33">
        <f t="shared" si="63"/>
        <v>4.6490961376241051</v>
      </c>
      <c r="AV91" s="34">
        <f t="shared" si="64"/>
        <v>4.3513475349904684</v>
      </c>
      <c r="AW91" s="34">
        <f t="shared" si="64"/>
        <v>4.1193003618871513</v>
      </c>
      <c r="AX91" s="35">
        <f t="shared" si="64"/>
        <v>13.469026411761986</v>
      </c>
      <c r="AY91" s="35">
        <f t="shared" si="64"/>
        <v>6.312824568702684</v>
      </c>
      <c r="AZ91" t="e">
        <f>NA()</f>
        <v>#N/A</v>
      </c>
      <c r="BA91" s="30">
        <f t="shared" si="65"/>
        <v>1.1703147043671047</v>
      </c>
      <c r="BB91" s="30">
        <f t="shared" si="66"/>
        <v>12.819653772585225</v>
      </c>
    </row>
    <row r="92" spans="3:54" x14ac:dyDescent="0.3">
      <c r="D92" s="3">
        <v>7</v>
      </c>
      <c r="F92" s="3">
        <v>6</v>
      </c>
      <c r="G92" s="29">
        <f t="shared" si="53"/>
        <v>0.55200265377730828</v>
      </c>
      <c r="H92" s="29">
        <f t="shared" si="53"/>
        <v>6.9188042900875928</v>
      </c>
      <c r="I92" s="29">
        <f t="shared" si="53"/>
        <v>1.4448300483073901</v>
      </c>
      <c r="J92" s="29">
        <f t="shared" si="53"/>
        <v>7.1894086664082311</v>
      </c>
      <c r="K92" s="29">
        <f t="shared" si="53"/>
        <v>0.42595083597752881</v>
      </c>
      <c r="L92" s="30">
        <f t="shared" si="57"/>
        <v>1.6965571432604769</v>
      </c>
      <c r="M92" s="29">
        <f t="shared" si="53"/>
        <v>1.2098412248148938</v>
      </c>
      <c r="N92" s="31">
        <f t="shared" si="53"/>
        <v>1.2530086683177948</v>
      </c>
      <c r="O92" s="31">
        <f t="shared" si="53"/>
        <v>0.25060173366355898</v>
      </c>
      <c r="P92" s="32">
        <f t="shared" si="53"/>
        <v>8.4495753785681202</v>
      </c>
      <c r="Q92" s="32">
        <f t="shared" si="53"/>
        <v>3.3919507119923029</v>
      </c>
      <c r="R92" s="32">
        <f t="shared" si="53"/>
        <v>3.5543590923380717</v>
      </c>
      <c r="S92" s="33">
        <f t="shared" si="54"/>
        <v>6.3454550178160973</v>
      </c>
      <c r="T92" s="33">
        <f t="shared" si="54"/>
        <v>5.910270597583275</v>
      </c>
      <c r="U92" s="34">
        <f t="shared" si="55"/>
        <v>5.4065619559159748</v>
      </c>
      <c r="V92" s="34">
        <f t="shared" si="55"/>
        <v>5.1134444645313017</v>
      </c>
      <c r="W92" s="35">
        <f t="shared" si="55"/>
        <v>16.22920971917608</v>
      </c>
      <c r="X92" s="35">
        <f t="shared" si="55"/>
        <v>7.7568967460554292</v>
      </c>
      <c r="Y92" t="e">
        <f>NA()</f>
        <v>#N/A</v>
      </c>
      <c r="Z92" s="30">
        <f t="shared" si="58"/>
        <v>1.6965571432604769</v>
      </c>
      <c r="AA92" s="30">
        <f t="shared" si="59"/>
        <v>14.677299348050877</v>
      </c>
      <c r="AD92"/>
      <c r="AE92" s="3">
        <v>7</v>
      </c>
      <c r="AG92" s="3">
        <f t="shared" si="60"/>
        <v>5.3994712813379797</v>
      </c>
      <c r="AH92" s="29">
        <f t="shared" si="61"/>
        <v>0.3728917005669084</v>
      </c>
      <c r="AI92" s="29">
        <f t="shared" si="61"/>
        <v>5.9799750613014186</v>
      </c>
      <c r="AJ92" s="29">
        <f t="shared" si="61"/>
        <v>1.0940938678537866</v>
      </c>
      <c r="AK92" s="29">
        <f t="shared" si="61"/>
        <v>6.2167717224470893</v>
      </c>
      <c r="AL92" s="29">
        <f t="shared" si="61"/>
        <v>0.30207508998274685</v>
      </c>
      <c r="AM92" s="30">
        <f t="shared" si="62"/>
        <v>1.3215846490292311</v>
      </c>
      <c r="AN92" s="29">
        <f t="shared" si="56"/>
        <v>0.99736146490648536</v>
      </c>
      <c r="AO92" s="31">
        <f t="shared" si="56"/>
        <v>1.070059598318799</v>
      </c>
      <c r="AP92" s="31">
        <f t="shared" si="56"/>
        <v>0.21401191966375985</v>
      </c>
      <c r="AQ92" s="32">
        <f t="shared" si="56"/>
        <v>7.4505399377933861</v>
      </c>
      <c r="AR92" s="32">
        <f t="shared" si="56"/>
        <v>2.896648113443113</v>
      </c>
      <c r="AS92" s="32">
        <f t="shared" si="56"/>
        <v>2.7294833019263658</v>
      </c>
      <c r="AT92" s="33">
        <f t="shared" si="63"/>
        <v>5.5441588926417653</v>
      </c>
      <c r="AU92" s="33">
        <f t="shared" si="63"/>
        <v>5.0263013707276007</v>
      </c>
      <c r="AV92" s="34">
        <f t="shared" si="64"/>
        <v>4.6691529984499169</v>
      </c>
      <c r="AW92" s="34">
        <f t="shared" si="64"/>
        <v>4.4188329543656364</v>
      </c>
      <c r="AX92" s="35">
        <f t="shared" si="64"/>
        <v>14.313171005559052</v>
      </c>
      <c r="AY92" s="35">
        <f t="shared" si="64"/>
        <v>6.7503264796801199</v>
      </c>
      <c r="AZ92" t="e">
        <f>NA()</f>
        <v>#N/A</v>
      </c>
      <c r="BA92" s="30">
        <f t="shared" si="65"/>
        <v>1.3215846490292311</v>
      </c>
      <c r="BB92" s="30">
        <f t="shared" si="66"/>
        <v>13.397433051453687</v>
      </c>
    </row>
    <row r="93" spans="3:54" x14ac:dyDescent="0.3">
      <c r="D93" s="3">
        <v>8</v>
      </c>
      <c r="F93" s="3">
        <v>7</v>
      </c>
      <c r="G93" s="29">
        <f t="shared" si="53"/>
        <v>0.96433832001555952</v>
      </c>
      <c r="H93" s="29">
        <f t="shared" si="53"/>
        <v>8.5417401597557561</v>
      </c>
      <c r="I93" s="29">
        <f t="shared" si="53"/>
        <v>2.1533886900023833</v>
      </c>
      <c r="J93" s="29">
        <f t="shared" si="53"/>
        <v>8.8689555942555014</v>
      </c>
      <c r="K93" s="29">
        <f t="shared" si="53"/>
        <v>0.6936839612619865</v>
      </c>
      <c r="L93" s="30">
        <f t="shared" si="57"/>
        <v>2.4142922648499967</v>
      </c>
      <c r="M93" s="29">
        <f t="shared" si="53"/>
        <v>1.598870750147416</v>
      </c>
      <c r="N93" s="31">
        <f t="shared" si="53"/>
        <v>1.5747475576651659</v>
      </c>
      <c r="O93" s="31">
        <f t="shared" si="53"/>
        <v>0.31494951153303319</v>
      </c>
      <c r="P93" s="32">
        <f t="shared" si="53"/>
        <v>10.133308037613878</v>
      </c>
      <c r="Q93" s="32">
        <f t="shared" si="53"/>
        <v>4.2545777056328511</v>
      </c>
      <c r="R93" s="32">
        <f t="shared" si="53"/>
        <v>5.1586325350291871</v>
      </c>
      <c r="S93" s="33">
        <f t="shared" si="54"/>
        <v>7.7104613674121598</v>
      </c>
      <c r="T93" s="33">
        <f t="shared" si="54"/>
        <v>7.4642489448650622</v>
      </c>
      <c r="U93" s="34">
        <f t="shared" si="55"/>
        <v>6.6829084649944184</v>
      </c>
      <c r="V93" s="34">
        <f t="shared" si="55"/>
        <v>6.3145262938745255</v>
      </c>
      <c r="W93" s="35">
        <f t="shared" si="55"/>
        <v>19.418438201044658</v>
      </c>
      <c r="X93" s="35">
        <f t="shared" si="55"/>
        <v>9.4727017879868747</v>
      </c>
      <c r="Y93" t="e">
        <f>NA()</f>
        <v>#N/A</v>
      </c>
      <c r="Z93" s="30">
        <f t="shared" si="58"/>
        <v>2.4142922648499967</v>
      </c>
      <c r="AA93" s="30">
        <f t="shared" si="59"/>
        <v>16.725564349309124</v>
      </c>
      <c r="AD93"/>
      <c r="AE93" s="3">
        <v>8</v>
      </c>
      <c r="AG93" s="3">
        <f t="shared" si="60"/>
        <v>5.6785222856789632</v>
      </c>
      <c r="AH93" s="29">
        <f t="shared" si="61"/>
        <v>0.45021747423792857</v>
      </c>
      <c r="AI93" s="29">
        <f t="shared" si="61"/>
        <v>6.4125246399149942</v>
      </c>
      <c r="AJ93" s="29">
        <f t="shared" si="61"/>
        <v>1.250161449971297</v>
      </c>
      <c r="AK93" s="29">
        <f t="shared" si="61"/>
        <v>6.664996341284894</v>
      </c>
      <c r="AL93" s="29">
        <f t="shared" si="61"/>
        <v>0.35632124888542266</v>
      </c>
      <c r="AM93" s="30">
        <f t="shared" si="62"/>
        <v>1.490304389328416</v>
      </c>
      <c r="AN93" s="29">
        <f t="shared" si="56"/>
        <v>1.0940281668441052</v>
      </c>
      <c r="AO93" s="31">
        <f t="shared" si="56"/>
        <v>1.1540414132052585</v>
      </c>
      <c r="AP93" s="31">
        <f t="shared" si="56"/>
        <v>0.23080828264105172</v>
      </c>
      <c r="AQ93" s="32">
        <f t="shared" si="56"/>
        <v>7.9133725914547064</v>
      </c>
      <c r="AR93" s="32">
        <f t="shared" si="56"/>
        <v>3.1244174304082</v>
      </c>
      <c r="AS93" s="32">
        <f t="shared" si="56"/>
        <v>3.0992797190159118</v>
      </c>
      <c r="AT93" s="33">
        <f t="shared" si="63"/>
        <v>5.9145104175566514</v>
      </c>
      <c r="AU93" s="33">
        <f t="shared" si="63"/>
        <v>5.4320342810152269</v>
      </c>
      <c r="AV93" s="34">
        <f t="shared" si="64"/>
        <v>5.0088113043345395</v>
      </c>
      <c r="AW93" s="34">
        <f t="shared" si="64"/>
        <v>4.7388453156340091</v>
      </c>
      <c r="AX93" s="35">
        <f t="shared" si="64"/>
        <v>15.202889188099951</v>
      </c>
      <c r="AY93" s="35">
        <f t="shared" si="64"/>
        <v>7.2154196064420306</v>
      </c>
      <c r="AZ93" t="e">
        <f>NA()</f>
        <v>#N/A</v>
      </c>
      <c r="BA93" s="30">
        <f t="shared" si="65"/>
        <v>1.490304389328416</v>
      </c>
      <c r="BB93" s="30">
        <f t="shared" si="66"/>
        <v>13.996908263697515</v>
      </c>
    </row>
    <row r="94" spans="3:54" x14ac:dyDescent="0.3">
      <c r="D94" s="3">
        <v>9</v>
      </c>
      <c r="F94" s="3">
        <v>8</v>
      </c>
      <c r="G94" s="29">
        <f t="shared" si="53"/>
        <v>1.5377998615026274</v>
      </c>
      <c r="H94" s="29">
        <f t="shared" si="53"/>
        <v>10.225215950537164</v>
      </c>
      <c r="I94" s="29">
        <f t="shared" si="53"/>
        <v>3.0183984334720897</v>
      </c>
      <c r="J94" s="29">
        <f t="shared" si="53"/>
        <v>10.608794394108138</v>
      </c>
      <c r="K94" s="29">
        <f t="shared" si="53"/>
        <v>1.0419321103717658</v>
      </c>
      <c r="L94" s="30">
        <f t="shared" si="57"/>
        <v>3.2346756643709815</v>
      </c>
      <c r="M94" s="29">
        <f t="shared" si="53"/>
        <v>2.0279434066122706</v>
      </c>
      <c r="N94" s="31">
        <f t="shared" si="53"/>
        <v>1.9150106312399047</v>
      </c>
      <c r="O94" s="31">
        <f t="shared" si="53"/>
        <v>0.38300212624798097</v>
      </c>
      <c r="P94" s="32">
        <f t="shared" si="53"/>
        <v>11.832260448572745</v>
      </c>
      <c r="Q94" s="32">
        <f t="shared" si="53"/>
        <v>5.154156866520049</v>
      </c>
      <c r="R94" s="32">
        <f t="shared" si="53"/>
        <v>7.0215829034384241</v>
      </c>
      <c r="S94" s="33">
        <f t="shared" si="54"/>
        <v>9.1035285456524786</v>
      </c>
      <c r="T94" s="33">
        <f t="shared" si="54"/>
        <v>9.1036756246708688</v>
      </c>
      <c r="U94" s="34">
        <f t="shared" si="55"/>
        <v>8.0087734227575478</v>
      </c>
      <c r="V94" s="34">
        <f t="shared" si="55"/>
        <v>7.5607931921358285</v>
      </c>
      <c r="W94" s="35">
        <f t="shared" si="55"/>
        <v>22.580653924830131</v>
      </c>
      <c r="X94" s="35">
        <f t="shared" si="55"/>
        <v>11.222402610506487</v>
      </c>
      <c r="Y94" t="e">
        <f>NA()</f>
        <v>#N/A</v>
      </c>
      <c r="Z94" s="30">
        <f t="shared" si="58"/>
        <v>3.2346756643709815</v>
      </c>
      <c r="AA94" s="30">
        <f t="shared" si="59"/>
        <v>18.674518886347894</v>
      </c>
      <c r="AD94"/>
      <c r="AE94" s="3">
        <v>9</v>
      </c>
      <c r="AG94" s="3">
        <f t="shared" si="60"/>
        <v>5.9719949729896937</v>
      </c>
      <c r="AH94" s="29">
        <f t="shared" si="61"/>
        <v>0.54257440374353783</v>
      </c>
      <c r="AI94" s="29">
        <f t="shared" si="61"/>
        <v>6.8743766300587428</v>
      </c>
      <c r="AJ94" s="29">
        <f t="shared" si="61"/>
        <v>1.4272350202244597</v>
      </c>
      <c r="AK94" s="29">
        <f t="shared" si="61"/>
        <v>7.1433989587765581</v>
      </c>
      <c r="AL94" s="29">
        <f t="shared" si="61"/>
        <v>0.41957547407983292</v>
      </c>
      <c r="AM94" s="30">
        <f t="shared" si="62"/>
        <v>1.6780947890863638</v>
      </c>
      <c r="AN94" s="29">
        <f t="shared" si="56"/>
        <v>1.1995667453760011</v>
      </c>
      <c r="AO94" s="31">
        <f t="shared" si="56"/>
        <v>1.244295928166872</v>
      </c>
      <c r="AP94" s="31">
        <f t="shared" si="56"/>
        <v>0.24885918563337442</v>
      </c>
      <c r="AQ94" s="32">
        <f t="shared" si="56"/>
        <v>8.4027484971483055</v>
      </c>
      <c r="AR94" s="32">
        <f t="shared" si="56"/>
        <v>3.3684374518580045</v>
      </c>
      <c r="AS94" s="32">
        <f t="shared" si="56"/>
        <v>3.513498986174981</v>
      </c>
      <c r="AT94" s="33">
        <f t="shared" si="63"/>
        <v>6.30774303823961</v>
      </c>
      <c r="AU94" s="33">
        <f t="shared" si="63"/>
        <v>5.868167251415656</v>
      </c>
      <c r="AV94" s="34">
        <f t="shared" si="64"/>
        <v>5.3716498617042481</v>
      </c>
      <c r="AW94" s="34">
        <f t="shared" si="64"/>
        <v>5.0805705497836922</v>
      </c>
      <c r="AX94" s="35">
        <f t="shared" si="64"/>
        <v>16.139776730577623</v>
      </c>
      <c r="AY94" s="35">
        <f t="shared" si="64"/>
        <v>7.7095028415879057</v>
      </c>
      <c r="AZ94" t="e">
        <f>NA()</f>
        <v>#N/A</v>
      </c>
      <c r="BA94" s="30">
        <f t="shared" si="65"/>
        <v>1.6780947890863638</v>
      </c>
      <c r="BB94" s="30">
        <f t="shared" si="66"/>
        <v>14.618459447154805</v>
      </c>
    </row>
    <row r="95" spans="3:54" x14ac:dyDescent="0.3">
      <c r="D95" s="3">
        <v>10</v>
      </c>
      <c r="F95" s="3">
        <v>9</v>
      </c>
      <c r="G95" s="29">
        <f t="shared" si="53"/>
        <v>2.2880715399257188</v>
      </c>
      <c r="H95" s="29">
        <f t="shared" si="53"/>
        <v>11.955907488724828</v>
      </c>
      <c r="I95" s="29">
        <f t="shared" si="53"/>
        <v>4.0376170258186024</v>
      </c>
      <c r="J95" s="29">
        <f t="shared" si="53"/>
        <v>12.395011227196186</v>
      </c>
      <c r="K95" s="29">
        <f t="shared" si="53"/>
        <v>1.471810672634827</v>
      </c>
      <c r="L95" s="30">
        <f t="shared" si="57"/>
        <v>4.1403227841717358</v>
      </c>
      <c r="M95" s="29">
        <f t="shared" si="53"/>
        <v>2.4927951369602672</v>
      </c>
      <c r="N95" s="31">
        <f t="shared" si="53"/>
        <v>2.2710122113755165</v>
      </c>
      <c r="O95" s="31">
        <f t="shared" si="53"/>
        <v>0.45420244227510331</v>
      </c>
      <c r="P95" s="32">
        <f t="shared" si="53"/>
        <v>13.53737091860622</v>
      </c>
      <c r="Q95" s="32">
        <f t="shared" si="53"/>
        <v>6.0806371955564158</v>
      </c>
      <c r="R95" s="32">
        <f t="shared" si="53"/>
        <v>9.1039102489179236</v>
      </c>
      <c r="S95" s="33">
        <f t="shared" si="54"/>
        <v>10.515078003564675</v>
      </c>
      <c r="T95" s="33">
        <f t="shared" si="54"/>
        <v>10.811737318135741</v>
      </c>
      <c r="U95" s="34">
        <f t="shared" si="55"/>
        <v>9.3736359524529789</v>
      </c>
      <c r="V95" s="34">
        <f t="shared" si="55"/>
        <v>8.8423759387484946</v>
      </c>
      <c r="W95" s="35">
        <f t="shared" si="55"/>
        <v>25.693947716534971</v>
      </c>
      <c r="X95" s="35">
        <f t="shared" si="55"/>
        <v>12.991415179942798</v>
      </c>
      <c r="Y95" t="e">
        <f>NA()</f>
        <v>#N/A</v>
      </c>
      <c r="Z95" s="30">
        <f t="shared" si="58"/>
        <v>4.1403227841717358</v>
      </c>
      <c r="AA95" s="30">
        <f t="shared" si="59"/>
        <v>20.52897804329811</v>
      </c>
      <c r="AD95"/>
      <c r="AE95" s="3">
        <v>10</v>
      </c>
      <c r="AG95" s="3">
        <f t="shared" si="60"/>
        <v>6.2806346727491738</v>
      </c>
      <c r="AH95" s="29">
        <f t="shared" si="61"/>
        <v>0.6526166080777287</v>
      </c>
      <c r="AI95" s="29">
        <f t="shared" si="61"/>
        <v>7.3672617833696217</v>
      </c>
      <c r="AJ95" s="29">
        <f t="shared" si="61"/>
        <v>1.6278894210713963</v>
      </c>
      <c r="AK95" s="29">
        <f t="shared" si="61"/>
        <v>7.6537379395945431</v>
      </c>
      <c r="AL95" s="29">
        <f t="shared" si="61"/>
        <v>0.49315903612900586</v>
      </c>
      <c r="AM95" s="30">
        <f t="shared" si="62"/>
        <v>1.8866553399156014</v>
      </c>
      <c r="AN95" s="29">
        <f t="shared" si="56"/>
        <v>1.3147150119403752</v>
      </c>
      <c r="AO95" s="31">
        <f t="shared" si="56"/>
        <v>1.3412488365115813</v>
      </c>
      <c r="AP95" s="31">
        <f t="shared" si="56"/>
        <v>0.26824976730231626</v>
      </c>
      <c r="AQ95" s="32">
        <f t="shared" si="56"/>
        <v>8.9199304720743466</v>
      </c>
      <c r="AR95" s="32">
        <f t="shared" si="56"/>
        <v>3.6296440546880366</v>
      </c>
      <c r="AS95" s="32">
        <f t="shared" si="56"/>
        <v>3.9763838389259059</v>
      </c>
      <c r="AT95" s="33">
        <f t="shared" si="63"/>
        <v>6.7250429790653818</v>
      </c>
      <c r="AU95" s="33">
        <f t="shared" si="63"/>
        <v>6.3366562027925442</v>
      </c>
      <c r="AV95" s="34">
        <f t="shared" si="64"/>
        <v>5.7590539556830462</v>
      </c>
      <c r="AW95" s="34">
        <f t="shared" si="64"/>
        <v>5.4452943591044418</v>
      </c>
      <c r="AX95" s="35">
        <f t="shared" si="64"/>
        <v>17.125379181836355</v>
      </c>
      <c r="AY95" s="35">
        <f t="shared" si="64"/>
        <v>8.2340026237302339</v>
      </c>
      <c r="AZ95" t="e">
        <f>NA()</f>
        <v>#N/A</v>
      </c>
      <c r="BA95" s="30">
        <f t="shared" si="65"/>
        <v>1.8866553399156014</v>
      </c>
      <c r="BB95" s="30">
        <f t="shared" si="66"/>
        <v>15.262425949236409</v>
      </c>
    </row>
    <row r="96" spans="3:54" x14ac:dyDescent="0.3">
      <c r="D96" s="3">
        <v>11</v>
      </c>
      <c r="F96" s="3">
        <v>10</v>
      </c>
      <c r="G96" s="29">
        <f t="shared" si="53"/>
        <v>3.2243051716578233</v>
      </c>
      <c r="H96" s="29">
        <f t="shared" si="53"/>
        <v>13.72281116813633</v>
      </c>
      <c r="I96" s="29">
        <f t="shared" si="53"/>
        <v>5.2059611145716049</v>
      </c>
      <c r="J96" s="29">
        <f t="shared" si="53"/>
        <v>14.2161406416161</v>
      </c>
      <c r="K96" s="29">
        <f t="shared" si="53"/>
        <v>1.9814082927859571</v>
      </c>
      <c r="L96" s="30">
        <f t="shared" si="57"/>
        <v>5.1136353497897717</v>
      </c>
      <c r="M96" s="29">
        <f t="shared" si="53"/>
        <v>2.9894711250288841</v>
      </c>
      <c r="N96" s="31">
        <f t="shared" si="53"/>
        <v>2.6403822096748786</v>
      </c>
      <c r="O96" s="31">
        <f t="shared" si="53"/>
        <v>0.52807644193497572</v>
      </c>
      <c r="P96" s="32">
        <f t="shared" si="53"/>
        <v>15.241536412180595</v>
      </c>
      <c r="Q96" s="32">
        <f t="shared" si="53"/>
        <v>7.0256436181111237</v>
      </c>
      <c r="R96" s="32">
        <f t="shared" si="53"/>
        <v>11.363994092526791</v>
      </c>
      <c r="S96" s="33">
        <f t="shared" si="54"/>
        <v>11.937426121502687</v>
      </c>
      <c r="T96" s="33">
        <f t="shared" si="54"/>
        <v>12.574121050996798</v>
      </c>
      <c r="U96" s="34">
        <f t="shared" si="55"/>
        <v>10.768787173095959</v>
      </c>
      <c r="V96" s="34">
        <f t="shared" si="55"/>
        <v>10.151120089726405</v>
      </c>
      <c r="W96" s="35">
        <f t="shared" si="55"/>
        <v>28.74238462879719</v>
      </c>
      <c r="X96" s="35">
        <f t="shared" si="55"/>
        <v>14.768096842402322</v>
      </c>
      <c r="Y96" t="e">
        <f>NA()</f>
        <v>#N/A</v>
      </c>
      <c r="Z96" s="30">
        <f t="shared" si="58"/>
        <v>5.1136353497897717</v>
      </c>
      <c r="AA96" s="30">
        <f t="shared" si="59"/>
        <v>22.293523444147588</v>
      </c>
      <c r="AD96"/>
      <c r="AE96" s="3">
        <v>11</v>
      </c>
      <c r="AG96" s="3">
        <f t="shared" si="60"/>
        <v>6.6052252339374462</v>
      </c>
      <c r="AH96" s="29">
        <f t="shared" si="61"/>
        <v>0.78339743170032949</v>
      </c>
      <c r="AI96" s="29">
        <f t="shared" si="61"/>
        <v>7.892980214663484</v>
      </c>
      <c r="AJ96" s="29">
        <f t="shared" si="61"/>
        <v>1.8549651153468512</v>
      </c>
      <c r="AK96" s="29">
        <f t="shared" si="61"/>
        <v>8.197838801628432</v>
      </c>
      <c r="AL96" s="29">
        <f t="shared" si="61"/>
        <v>0.57854657219871752</v>
      </c>
      <c r="AM96" s="30">
        <f t="shared" si="62"/>
        <v>2.1177540212764376</v>
      </c>
      <c r="AN96" s="29">
        <f t="shared" si="56"/>
        <v>1.44026041544063</v>
      </c>
      <c r="AO96" s="31">
        <f t="shared" si="56"/>
        <v>1.4453489418344472</v>
      </c>
      <c r="AP96" s="31">
        <f t="shared" si="56"/>
        <v>0.28906978836688946</v>
      </c>
      <c r="AQ96" s="32">
        <f t="shared" si="56"/>
        <v>9.4662103673156945</v>
      </c>
      <c r="AR96" s="32">
        <f t="shared" si="56"/>
        <v>3.9089965419329094</v>
      </c>
      <c r="AS96" s="32">
        <f t="shared" si="56"/>
        <v>4.4923756117268479</v>
      </c>
      <c r="AT96" s="33">
        <f t="shared" si="63"/>
        <v>7.1676297170953873</v>
      </c>
      <c r="AU96" s="33">
        <f t="shared" si="63"/>
        <v>6.8395385783956675</v>
      </c>
      <c r="AV96" s="34">
        <f t="shared" si="64"/>
        <v>6.1724661583916633</v>
      </c>
      <c r="AW96" s="34">
        <f t="shared" si="64"/>
        <v>5.8343543266716322</v>
      </c>
      <c r="AX96" s="35">
        <f t="shared" si="64"/>
        <v>18.161175517936581</v>
      </c>
      <c r="AY96" s="35">
        <f t="shared" si="64"/>
        <v>8.7903672541335691</v>
      </c>
      <c r="AZ96" t="e">
        <f>NA()</f>
        <v>#N/A</v>
      </c>
      <c r="BA96" s="30">
        <f t="shared" si="65"/>
        <v>2.1177540212764376</v>
      </c>
      <c r="BB96" s="30">
        <f t="shared" si="66"/>
        <v>15.929100486644291</v>
      </c>
    </row>
    <row r="97" spans="4:54" x14ac:dyDescent="0.3">
      <c r="D97" s="3">
        <v>12</v>
      </c>
      <c r="F97" s="3">
        <v>11</v>
      </c>
      <c r="G97" s="29">
        <f t="shared" si="53"/>
        <v>4.3494345063241271</v>
      </c>
      <c r="H97" s="29">
        <f t="shared" si="53"/>
        <v>15.516702023808332</v>
      </c>
      <c r="I97" s="29">
        <f t="shared" si="53"/>
        <v>6.5161975383597603</v>
      </c>
      <c r="J97" s="29">
        <f t="shared" si="53"/>
        <v>16.062594475375388</v>
      </c>
      <c r="K97" s="29">
        <f t="shared" si="53"/>
        <v>2.5663936926235134</v>
      </c>
      <c r="L97" s="30">
        <f t="shared" si="57"/>
        <v>6.1376772912091075</v>
      </c>
      <c r="M97" s="29">
        <f t="shared" si="53"/>
        <v>3.5143057863650871</v>
      </c>
      <c r="N97" s="31">
        <f t="shared" si="53"/>
        <v>3.0210750983524606</v>
      </c>
      <c r="O97" s="31">
        <f t="shared" si="53"/>
        <v>0.60421501967049207</v>
      </c>
      <c r="P97" s="32">
        <f t="shared" si="53"/>
        <v>16.939096364950174</v>
      </c>
      <c r="Q97" s="32">
        <f t="shared" si="53"/>
        <v>7.9821498727160591</v>
      </c>
      <c r="R97" s="32">
        <f t="shared" si="53"/>
        <v>13.760553433718121</v>
      </c>
      <c r="S97" s="33">
        <f t="shared" si="54"/>
        <v>13.364312601144869</v>
      </c>
      <c r="T97" s="33">
        <f t="shared" si="54"/>
        <v>14.378531304531302</v>
      </c>
      <c r="U97" s="34">
        <f t="shared" si="55"/>
        <v>12.186908802530901</v>
      </c>
      <c r="V97" s="34">
        <f t="shared" si="55"/>
        <v>11.480185875144747</v>
      </c>
      <c r="W97" s="35">
        <f t="shared" si="55"/>
        <v>31.714431249800178</v>
      </c>
      <c r="X97" s="35">
        <f t="shared" si="55"/>
        <v>16.543048255125495</v>
      </c>
      <c r="Y97" t="e">
        <f>NA()</f>
        <v>#N/A</v>
      </c>
      <c r="Z97" s="30">
        <f t="shared" si="58"/>
        <v>6.1376772912091075</v>
      </c>
      <c r="AA97" s="30">
        <f t="shared" si="59"/>
        <v>23.972514572094362</v>
      </c>
      <c r="AD97"/>
      <c r="AE97" s="3">
        <v>12</v>
      </c>
      <c r="AG97" s="3">
        <f t="shared" si="60"/>
        <v>6.9465910157685737</v>
      </c>
      <c r="AH97" s="29">
        <f t="shared" si="61"/>
        <v>0.93841188979052503</v>
      </c>
      <c r="AI97" s="29">
        <f t="shared" si="61"/>
        <v>8.453399666908135</v>
      </c>
      <c r="AJ97" s="29">
        <f t="shared" si="61"/>
        <v>2.111585700524051</v>
      </c>
      <c r="AK97" s="29">
        <f t="shared" si="61"/>
        <v>8.7775919125580728</v>
      </c>
      <c r="AL97" s="29">
        <f t="shared" si="61"/>
        <v>0.6773746305730004</v>
      </c>
      <c r="AM97" s="30">
        <f t="shared" si="62"/>
        <v>2.3732138712918354</v>
      </c>
      <c r="AN97" s="29">
        <f t="shared" si="56"/>
        <v>1.5770415433839333</v>
      </c>
      <c r="AO97" s="31">
        <f t="shared" si="56"/>
        <v>1.5570686064583943</v>
      </c>
      <c r="AP97" s="31">
        <f t="shared" si="56"/>
        <v>0.31141372129167888</v>
      </c>
      <c r="AQ97" s="32">
        <f t="shared" si="56"/>
        <v>10.042905600899831</v>
      </c>
      <c r="AR97" s="32">
        <f t="shared" si="56"/>
        <v>4.2074736086011875</v>
      </c>
      <c r="AS97" s="32">
        <f t="shared" si="56"/>
        <v>5.0660821741903206</v>
      </c>
      <c r="AT97" s="33">
        <f t="shared" si="63"/>
        <v>7.6367530654257898</v>
      </c>
      <c r="AU97" s="33">
        <f t="shared" si="63"/>
        <v>7.3789302451545895</v>
      </c>
      <c r="AV97" s="34">
        <f t="shared" si="64"/>
        <v>6.6133851961567274</v>
      </c>
      <c r="AW97" s="34">
        <f t="shared" si="64"/>
        <v>6.2491386786512644</v>
      </c>
      <c r="AX97" s="35">
        <f t="shared" si="64"/>
        <v>19.248560216885391</v>
      </c>
      <c r="AY97" s="35">
        <f t="shared" si="64"/>
        <v>9.3800602016814256</v>
      </c>
      <c r="AZ97" t="e">
        <f>NA()</f>
        <v>#N/A</v>
      </c>
      <c r="BA97" s="30">
        <f t="shared" si="65"/>
        <v>2.3732138712918354</v>
      </c>
      <c r="BB97" s="30">
        <f t="shared" si="66"/>
        <v>16.618722824680592</v>
      </c>
    </row>
    <row r="98" spans="4:54" x14ac:dyDescent="0.3">
      <c r="D98" s="3">
        <v>13</v>
      </c>
      <c r="F98" s="3">
        <v>12</v>
      </c>
      <c r="G98" s="29">
        <f t="shared" si="53"/>
        <v>5.6608247191117629</v>
      </c>
      <c r="H98" s="29">
        <f t="shared" si="53"/>
        <v>17.329759295582271</v>
      </c>
      <c r="I98" s="29">
        <f t="shared" si="53"/>
        <v>7.9595166549308605</v>
      </c>
      <c r="J98" s="29">
        <f t="shared" si="53"/>
        <v>17.926266795088218</v>
      </c>
      <c r="K98" s="29">
        <f t="shared" si="53"/>
        <v>3.2206174595427686</v>
      </c>
      <c r="L98" s="30">
        <f t="shared" si="57"/>
        <v>7.196721757602373</v>
      </c>
      <c r="M98" s="29">
        <f t="shared" si="53"/>
        <v>4.0639039942906674</v>
      </c>
      <c r="N98" s="31">
        <f t="shared" si="53"/>
        <v>3.4113062623717636</v>
      </c>
      <c r="O98" s="31">
        <f t="shared" si="53"/>
        <v>0.68226125247435276</v>
      </c>
      <c r="P98" s="32">
        <f t="shared" si="53"/>
        <v>18.625487473941085</v>
      </c>
      <c r="Q98" s="32">
        <f t="shared" si="53"/>
        <v>8.944237058578123</v>
      </c>
      <c r="R98" s="32">
        <f t="shared" si="53"/>
        <v>16.254418729593038</v>
      </c>
      <c r="S98" s="33">
        <f t="shared" si="54"/>
        <v>14.790579487612499</v>
      </c>
      <c r="T98" s="33">
        <f t="shared" si="54"/>
        <v>16.214337869789713</v>
      </c>
      <c r="U98" s="34">
        <f t="shared" si="55"/>
        <v>13.62178177894727</v>
      </c>
      <c r="V98" s="34">
        <f t="shared" si="55"/>
        <v>12.823771709859995</v>
      </c>
      <c r="W98" s="35">
        <f t="shared" si="55"/>
        <v>34.601872780505943</v>
      </c>
      <c r="X98" s="35">
        <f t="shared" si="55"/>
        <v>18.308627468640029</v>
      </c>
      <c r="Y98" t="e">
        <f>NA()</f>
        <v>#N/A</v>
      </c>
      <c r="Z98" s="30">
        <f t="shared" si="58"/>
        <v>7.196721757602373</v>
      </c>
      <c r="AA98" s="30">
        <f t="shared" si="59"/>
        <v>25.570099540079234</v>
      </c>
      <c r="AD98"/>
      <c r="AE98" s="3">
        <v>13</v>
      </c>
      <c r="AG98" s="3">
        <f t="shared" si="60"/>
        <v>7.3055989813069928</v>
      </c>
      <c r="AH98" s="29">
        <f t="shared" si="61"/>
        <v>1.1216390947767065</v>
      </c>
      <c r="AI98" s="29">
        <f t="shared" si="61"/>
        <v>9.0504529719249227</v>
      </c>
      <c r="AJ98" s="29">
        <f t="shared" si="61"/>
        <v>2.4011745090009775</v>
      </c>
      <c r="AK98" s="29">
        <f t="shared" si="61"/>
        <v>9.3949493152868175</v>
      </c>
      <c r="AL98" s="29">
        <f t="shared" si="61"/>
        <v>0.79144840465295196</v>
      </c>
      <c r="AM98" s="30">
        <f t="shared" si="62"/>
        <v>2.6548959099095595</v>
      </c>
      <c r="AN98" s="29">
        <f t="shared" si="56"/>
        <v>1.7259493428852009</v>
      </c>
      <c r="AO98" s="31">
        <f t="shared" si="56"/>
        <v>1.6769040780699909</v>
      </c>
      <c r="AP98" s="31">
        <f t="shared" si="56"/>
        <v>0.33538081561399818</v>
      </c>
      <c r="AQ98" s="32">
        <f t="shared" si="56"/>
        <v>10.651355025998377</v>
      </c>
      <c r="AR98" s="32">
        <f t="shared" si="56"/>
        <v>4.5260684914014568</v>
      </c>
      <c r="AS98" s="32">
        <f t="shared" si="56"/>
        <v>5.7022360543318378</v>
      </c>
      <c r="AT98" s="33">
        <f t="shared" si="63"/>
        <v>8.1336896023744671</v>
      </c>
      <c r="AU98" s="33">
        <f t="shared" si="63"/>
        <v>7.9570211620591556</v>
      </c>
      <c r="AV98" s="34">
        <f t="shared" si="64"/>
        <v>7.0833641952121154</v>
      </c>
      <c r="AW98" s="34">
        <f t="shared" si="64"/>
        <v>6.6910844535910945</v>
      </c>
      <c r="AX98" s="35">
        <f t="shared" si="64"/>
        <v>20.388823747266116</v>
      </c>
      <c r="AY98" s="35">
        <f t="shared" si="64"/>
        <v>10.00455231061528</v>
      </c>
      <c r="AZ98" t="e">
        <f>NA()</f>
        <v>#N/A</v>
      </c>
      <c r="BA98" s="30">
        <f t="shared" si="65"/>
        <v>2.6548959099095595</v>
      </c>
      <c r="BB98" s="30">
        <f t="shared" si="66"/>
        <v>17.331473086862033</v>
      </c>
    </row>
    <row r="99" spans="4:54" x14ac:dyDescent="0.3">
      <c r="D99" s="3">
        <v>14</v>
      </c>
      <c r="F99" s="3">
        <v>13</v>
      </c>
      <c r="G99" s="29">
        <f t="shared" si="53"/>
        <v>7.1511059094247047</v>
      </c>
      <c r="H99" s="29">
        <f t="shared" si="53"/>
        <v>19.155296718374235</v>
      </c>
      <c r="I99" s="29">
        <f t="shared" si="53"/>
        <v>9.5260052510640403</v>
      </c>
      <c r="J99" s="29">
        <f t="shared" si="53"/>
        <v>19.80024901253886</v>
      </c>
      <c r="K99" s="29">
        <f t="shared" si="53"/>
        <v>3.9366654782551107</v>
      </c>
      <c r="L99" s="30">
        <f t="shared" si="57"/>
        <v>8.2765618813498527</v>
      </c>
      <c r="M99" s="29">
        <f t="shared" si="53"/>
        <v>4.6351234667580057</v>
      </c>
      <c r="N99" s="31">
        <f t="shared" si="53"/>
        <v>3.8095056427375344</v>
      </c>
      <c r="O99" s="31">
        <f t="shared" si="53"/>
        <v>0.76190112854750691</v>
      </c>
      <c r="P99" s="32">
        <f t="shared" si="53"/>
        <v>20.297002491185435</v>
      </c>
      <c r="Q99" s="32">
        <f t="shared" si="53"/>
        <v>9.9069089026044352</v>
      </c>
      <c r="R99" s="32">
        <f t="shared" si="53"/>
        <v>18.809632652028888</v>
      </c>
      <c r="S99" s="33">
        <f t="shared" si="54"/>
        <v>16.211943208797464</v>
      </c>
      <c r="T99" s="33">
        <f t="shared" si="54"/>
        <v>18.072309024700683</v>
      </c>
      <c r="U99" s="34">
        <f t="shared" si="55"/>
        <v>15.068076229172325</v>
      </c>
      <c r="V99" s="34">
        <f t="shared" si="55"/>
        <v>14.176915006070733</v>
      </c>
      <c r="W99" s="35">
        <f t="shared" si="55"/>
        <v>37.399038217752462</v>
      </c>
      <c r="X99" s="35">
        <f t="shared" si="55"/>
        <v>20.058597704190706</v>
      </c>
      <c r="Y99" t="e">
        <f>NA()</f>
        <v>#N/A</v>
      </c>
      <c r="Z99" s="30">
        <f t="shared" si="58"/>
        <v>8.2765618813498527</v>
      </c>
      <c r="AA99" s="30">
        <f t="shared" si="59"/>
        <v>27.090225339107366</v>
      </c>
      <c r="AD99"/>
      <c r="AE99" s="3">
        <v>14</v>
      </c>
      <c r="AG99" s="3">
        <f t="shared" si="60"/>
        <v>7.683160899284454</v>
      </c>
      <c r="AH99" s="29">
        <f t="shared" si="61"/>
        <v>1.3375832375408201</v>
      </c>
      <c r="AI99" s="29">
        <f t="shared" si="61"/>
        <v>9.6861346014751355</v>
      </c>
      <c r="AJ99" s="29">
        <f t="shared" si="61"/>
        <v>2.7274697303211286</v>
      </c>
      <c r="AK99" s="29">
        <f t="shared" si="61"/>
        <v>10.051920573149102</v>
      </c>
      <c r="AL99" s="29">
        <f t="shared" si="61"/>
        <v>0.92274597592611252</v>
      </c>
      <c r="AM99" s="30">
        <f t="shared" si="62"/>
        <v>2.9646780893509259</v>
      </c>
      <c r="AN99" s="29">
        <f t="shared" si="56"/>
        <v>1.8879279921455738</v>
      </c>
      <c r="AO99" s="31">
        <f t="shared" si="56"/>
        <v>1.8053756704847721</v>
      </c>
      <c r="AP99" s="31">
        <f t="shared" si="56"/>
        <v>0.36107513409695446</v>
      </c>
      <c r="AQ99" s="32">
        <f t="shared" si="56"/>
        <v>11.29291407168323</v>
      </c>
      <c r="AR99" s="32">
        <f t="shared" si="56"/>
        <v>4.8657832285926901</v>
      </c>
      <c r="AS99" s="32">
        <f t="shared" si="56"/>
        <v>6.4056417787918374</v>
      </c>
      <c r="AT99" s="33">
        <f t="shared" si="63"/>
        <v>8.6597383794604763</v>
      </c>
      <c r="AU99" s="33">
        <f t="shared" si="63"/>
        <v>8.5760696564067214</v>
      </c>
      <c r="AV99" s="34">
        <f t="shared" si="64"/>
        <v>7.5840082221152807</v>
      </c>
      <c r="AW99" s="34">
        <f t="shared" si="64"/>
        <v>7.1616750005503649</v>
      </c>
      <c r="AX99" s="35">
        <f t="shared" si="64"/>
        <v>21.583131484962689</v>
      </c>
      <c r="AY99" s="35">
        <f t="shared" si="64"/>
        <v>10.665312826624959</v>
      </c>
      <c r="AZ99" t="e">
        <f>NA()</f>
        <v>#N/A</v>
      </c>
      <c r="BA99" s="30">
        <f t="shared" si="65"/>
        <v>2.9646780893509259</v>
      </c>
      <c r="BB99" s="30">
        <f t="shared" si="66"/>
        <v>18.067464712580229</v>
      </c>
    </row>
    <row r="100" spans="4:54" x14ac:dyDescent="0.3">
      <c r="D100" s="3">
        <v>15</v>
      </c>
      <c r="F100" s="3">
        <v>14</v>
      </c>
      <c r="G100" s="29">
        <f t="shared" si="53"/>
        <v>8.8090792522211938</v>
      </c>
      <c r="H100" s="29">
        <f t="shared" si="53"/>
        <v>20.987561638671774</v>
      </c>
      <c r="I100" s="29">
        <f t="shared" si="53"/>
        <v>11.205034144296482</v>
      </c>
      <c r="J100" s="29">
        <f t="shared" si="53"/>
        <v>21.678617482720426</v>
      </c>
      <c r="K100" s="29">
        <f t="shared" si="53"/>
        <v>4.7063420764079309</v>
      </c>
      <c r="L100" s="30">
        <f t="shared" si="57"/>
        <v>9.3646547399642373</v>
      </c>
      <c r="M100" s="29">
        <f t="shared" si="53"/>
        <v>5.2250582438081414</v>
      </c>
      <c r="N100" s="31">
        <f t="shared" si="53"/>
        <v>4.2142828439380526</v>
      </c>
      <c r="O100" s="31">
        <f t="shared" si="53"/>
        <v>0.84285656878761062</v>
      </c>
      <c r="P100" s="32">
        <f t="shared" si="53"/>
        <v>21.950615651270663</v>
      </c>
      <c r="Q100" s="32">
        <f t="shared" si="53"/>
        <v>10.865946445089389</v>
      </c>
      <c r="R100" s="32">
        <f t="shared" si="53"/>
        <v>21.394056119632651</v>
      </c>
      <c r="S100" s="33">
        <f t="shared" si="54"/>
        <v>17.624827050712408</v>
      </c>
      <c r="T100" s="33">
        <f t="shared" si="54"/>
        <v>19.944403161544539</v>
      </c>
      <c r="U100" s="34">
        <f t="shared" si="55"/>
        <v>16.521194927315666</v>
      </c>
      <c r="V100" s="34">
        <f t="shared" si="55"/>
        <v>15.535343794410901</v>
      </c>
      <c r="W100" s="35">
        <f t="shared" si="55"/>
        <v>40.102229268691069</v>
      </c>
      <c r="X100" s="35">
        <f t="shared" si="55"/>
        <v>21.787863709870926</v>
      </c>
      <c r="Y100" t="e">
        <f>NA()</f>
        <v>#N/A</v>
      </c>
      <c r="Z100" s="30">
        <f t="shared" si="58"/>
        <v>9.3646547399642373</v>
      </c>
      <c r="AA100" s="30">
        <f t="shared" si="59"/>
        <v>28.536647589678257</v>
      </c>
      <c r="AD100"/>
      <c r="AE100" s="3">
        <v>15</v>
      </c>
      <c r="AG100" s="3">
        <f t="shared" si="60"/>
        <v>8.0802356597094089</v>
      </c>
      <c r="AH100" s="29">
        <f t="shared" si="61"/>
        <v>1.5913113178525926</v>
      </c>
      <c r="AI100" s="29">
        <f t="shared" si="61"/>
        <v>10.362496196452209</v>
      </c>
      <c r="AJ100" s="29">
        <f t="shared" si="61"/>
        <v>3.0945373883892855</v>
      </c>
      <c r="AK100" s="29">
        <f t="shared" si="61"/>
        <v>10.750567519336473</v>
      </c>
      <c r="AL100" s="29">
        <f t="shared" si="61"/>
        <v>1.0734192911774691</v>
      </c>
      <c r="AM100" s="30">
        <f t="shared" si="62"/>
        <v>3.3044300014861103</v>
      </c>
      <c r="AN100" s="29">
        <f t="shared" si="56"/>
        <v>2.0639753445910842</v>
      </c>
      <c r="AO100" s="31">
        <f t="shared" si="56"/>
        <v>1.9430277718902771</v>
      </c>
      <c r="AP100" s="31">
        <f t="shared" si="56"/>
        <v>0.38860555437805544</v>
      </c>
      <c r="AQ100" s="32">
        <f t="shared" si="56"/>
        <v>11.96894909201365</v>
      </c>
      <c r="AR100" s="32">
        <f t="shared" si="56"/>
        <v>5.2276219576868268</v>
      </c>
      <c r="AS100" s="32">
        <f t="shared" si="56"/>
        <v>7.1811116040401979</v>
      </c>
      <c r="AT100" s="33">
        <f t="shared" si="63"/>
        <v>9.2162158388945539</v>
      </c>
      <c r="AU100" s="33">
        <f t="shared" si="63"/>
        <v>9.2383951403631333</v>
      </c>
      <c r="AV100" s="34">
        <f t="shared" si="64"/>
        <v>8.1169710292929445</v>
      </c>
      <c r="AW100" s="34">
        <f t="shared" si="64"/>
        <v>7.6624367227171977</v>
      </c>
      <c r="AX100" s="35">
        <f t="shared" si="64"/>
        <v>22.832501102615318</v>
      </c>
      <c r="AY100" s="35">
        <f t="shared" si="64"/>
        <v>11.363799159898951</v>
      </c>
      <c r="AZ100" t="e">
        <f>NA()</f>
        <v>#N/A</v>
      </c>
      <c r="BA100" s="30">
        <f t="shared" si="65"/>
        <v>3.3044300014861103</v>
      </c>
      <c r="BB100" s="30">
        <f t="shared" si="66"/>
        <v>18.826737088652511</v>
      </c>
    </row>
    <row r="101" spans="4:54" x14ac:dyDescent="0.3">
      <c r="D101" s="3">
        <v>16</v>
      </c>
      <c r="F101" s="3">
        <v>15</v>
      </c>
      <c r="G101" s="29">
        <f t="shared" si="53"/>
        <v>10.620618053269929</v>
      </c>
      <c r="H101" s="29">
        <f t="shared" si="53"/>
        <v>22.821581234855884</v>
      </c>
      <c r="I101" s="29">
        <f t="shared" si="53"/>
        <v>12.985573476599994</v>
      </c>
      <c r="J101" s="29">
        <f t="shared" si="53"/>
        <v>23.556270758023011</v>
      </c>
      <c r="K101" s="29">
        <f t="shared" si="53"/>
        <v>5.521074767134543</v>
      </c>
      <c r="L101" s="30">
        <f t="shared" si="57"/>
        <v>10.450150226074818</v>
      </c>
      <c r="M101" s="29">
        <f t="shared" si="53"/>
        <v>5.8310231896415541</v>
      </c>
      <c r="N101" s="31">
        <f t="shared" si="53"/>
        <v>4.6244001497935985</v>
      </c>
      <c r="O101" s="31">
        <f t="shared" si="53"/>
        <v>0.92488002995871965</v>
      </c>
      <c r="P101" s="32">
        <f t="shared" si="53"/>
        <v>23.583852628817954</v>
      </c>
      <c r="Q101" s="32">
        <f t="shared" si="53"/>
        <v>11.817791210769011</v>
      </c>
      <c r="R101" s="32">
        <f t="shared" si="53"/>
        <v>23.979619153196353</v>
      </c>
      <c r="S101" s="33">
        <f t="shared" si="54"/>
        <v>19.026234557077903</v>
      </c>
      <c r="T101" s="33">
        <f t="shared" si="54"/>
        <v>21.823602070203474</v>
      </c>
      <c r="U101" s="34">
        <f t="shared" si="55"/>
        <v>17.977153379824941</v>
      </c>
      <c r="V101" s="34">
        <f t="shared" si="55"/>
        <v>16.895363121433356</v>
      </c>
      <c r="W101" s="35">
        <f t="shared" si="55"/>
        <v>42.709289473144445</v>
      </c>
      <c r="X101" s="35">
        <f t="shared" si="55"/>
        <v>23.492269236694227</v>
      </c>
      <c r="Y101" t="e">
        <f>NA()</f>
        <v>#N/A</v>
      </c>
      <c r="Z101" s="30">
        <f t="shared" si="58"/>
        <v>10.450150226074818</v>
      </c>
      <c r="AA101" s="30">
        <f t="shared" si="59"/>
        <v>29.912939820416103</v>
      </c>
      <c r="AD101"/>
      <c r="AE101" s="3">
        <v>16</v>
      </c>
      <c r="AG101" s="3">
        <f t="shared" si="60"/>
        <v>8.4978317091498283</v>
      </c>
      <c r="AH101" s="29">
        <f t="shared" si="61"/>
        <v>1.8884854067204524</v>
      </c>
      <c r="AI101" s="29">
        <f t="shared" si="61"/>
        <v>11.081640955485703</v>
      </c>
      <c r="AJ101" s="29">
        <f t="shared" si="61"/>
        <v>3.5067813974672086</v>
      </c>
      <c r="AK101" s="29">
        <f t="shared" si="61"/>
        <v>11.492997789218421</v>
      </c>
      <c r="AL101" s="29">
        <f t="shared" si="61"/>
        <v>1.2457910131788343</v>
      </c>
      <c r="AM101" s="30">
        <f t="shared" si="62"/>
        <v>3.6759831511861769</v>
      </c>
      <c r="AN101" s="29">
        <f t="shared" si="56"/>
        <v>2.2551428591623779</v>
      </c>
      <c r="AO101" s="31">
        <f t="shared" si="56"/>
        <v>2.0904286512329242</v>
      </c>
      <c r="AP101" s="31">
        <f t="shared" si="56"/>
        <v>0.41808573024658491</v>
      </c>
      <c r="AQ101" s="32">
        <f t="shared" si="56"/>
        <v>12.680830858319426</v>
      </c>
      <c r="AR101" s="32">
        <f t="shared" si="56"/>
        <v>5.6125831821698924</v>
      </c>
      <c r="AS101" s="32">
        <f t="shared" si="56"/>
        <v>8.0333890289762255</v>
      </c>
      <c r="AT101" s="33">
        <f t="shared" si="63"/>
        <v>9.8044498698186082</v>
      </c>
      <c r="AU101" s="33">
        <f t="shared" si="63"/>
        <v>9.9463690935596709</v>
      </c>
      <c r="AV101" s="34">
        <f t="shared" si="64"/>
        <v>8.6839509106730617</v>
      </c>
      <c r="AW101" s="34">
        <f t="shared" si="64"/>
        <v>8.1949349783326522</v>
      </c>
      <c r="AX101" s="35">
        <f t="shared" si="64"/>
        <v>24.137778512210197</v>
      </c>
      <c r="AY101" s="35">
        <f t="shared" si="64"/>
        <v>12.101445309041955</v>
      </c>
      <c r="AZ101" t="e">
        <f>NA()</f>
        <v>#N/A</v>
      </c>
      <c r="BA101" s="30">
        <f t="shared" si="65"/>
        <v>3.6759831511861769</v>
      </c>
      <c r="BB101" s="30">
        <f t="shared" si="66"/>
        <v>19.609247889854345</v>
      </c>
    </row>
    <row r="102" spans="4:54" x14ac:dyDescent="0.3">
      <c r="D102" s="3">
        <v>17</v>
      </c>
      <c r="F102" s="3">
        <v>16</v>
      </c>
      <c r="G102" s="29">
        <f t="shared" ref="G102:K117" si="67">G30*G$12</f>
        <v>12.569512789665781</v>
      </c>
      <c r="H102" s="29">
        <f t="shared" si="67"/>
        <v>24.653042079079224</v>
      </c>
      <c r="I102" s="29">
        <f t="shared" si="67"/>
        <v>14.856446872867192</v>
      </c>
      <c r="J102" s="29">
        <f t="shared" si="67"/>
        <v>25.428802026843421</v>
      </c>
      <c r="K102" s="29">
        <f t="shared" si="67"/>
        <v>6.3722410384858446</v>
      </c>
      <c r="L102" s="30">
        <f t="shared" si="57"/>
        <v>11.523843021869132</v>
      </c>
      <c r="M102" s="29">
        <f t="shared" ref="M102:R117" si="68">M30*M$12</f>
        <v>6.4505394572606836</v>
      </c>
      <c r="N102" s="31">
        <f t="shared" si="68"/>
        <v>5.0387511779074492</v>
      </c>
      <c r="O102" s="31">
        <f t="shared" si="68"/>
        <v>1.0077502355814898</v>
      </c>
      <c r="P102" s="32">
        <f t="shared" si="68"/>
        <v>25.194691313229427</v>
      </c>
      <c r="Q102" s="32">
        <f t="shared" si="68"/>
        <v>12.759449633178967</v>
      </c>
      <c r="R102" s="32">
        <f t="shared" si="68"/>
        <v>26.542324500015756</v>
      </c>
      <c r="S102" s="33">
        <f t="shared" ref="S102:T117" si="69">S30</f>
        <v>20.413651607745557</v>
      </c>
      <c r="T102" s="33">
        <f t="shared" si="69"/>
        <v>23.703774897253648</v>
      </c>
      <c r="U102" s="34">
        <f t="shared" ref="U102:X117" si="70">U30*U$12</f>
        <v>19.432485847783855</v>
      </c>
      <c r="V102" s="34">
        <f t="shared" si="70"/>
        <v>18.25376606529213</v>
      </c>
      <c r="W102" s="35">
        <f t="shared" si="70"/>
        <v>45.219273012469429</v>
      </c>
      <c r="X102" s="35">
        <f t="shared" si="70"/>
        <v>25.168438128305826</v>
      </c>
      <c r="Y102" t="e">
        <f>NA()</f>
        <v>#N/A</v>
      </c>
      <c r="Z102" s="30">
        <f t="shared" si="58"/>
        <v>11.523843021869132</v>
      </c>
      <c r="AA102" s="30">
        <f t="shared" si="59"/>
        <v>31.222502296824167</v>
      </c>
      <c r="AD102"/>
      <c r="AE102" s="3">
        <v>17</v>
      </c>
      <c r="AG102" s="3">
        <f t="shared" si="60"/>
        <v>8.937009611874279</v>
      </c>
      <c r="AH102" s="29">
        <f t="shared" si="61"/>
        <v>2.2353867916853285</v>
      </c>
      <c r="AI102" s="29">
        <f t="shared" si="61"/>
        <v>11.845716758625107</v>
      </c>
      <c r="AJ102" s="29">
        <f t="shared" si="61"/>
        <v>3.9689498073978808</v>
      </c>
      <c r="AK102" s="29">
        <f t="shared" si="61"/>
        <v>12.281357009457787</v>
      </c>
      <c r="AL102" s="29">
        <f t="shared" si="61"/>
        <v>1.4423463137217269</v>
      </c>
      <c r="AM102" s="30">
        <f t="shared" si="62"/>
        <v>4.0810967118134229</v>
      </c>
      <c r="AN102" s="29">
        <f t="shared" ref="AN102:AS117" si="71">AN30*AN$12</f>
        <v>2.4625349214376229</v>
      </c>
      <c r="AO102" s="31">
        <f t="shared" si="71"/>
        <v>2.248170030670134</v>
      </c>
      <c r="AP102" s="31">
        <f t="shared" si="71"/>
        <v>0.44963400613402682</v>
      </c>
      <c r="AQ102" s="32">
        <f t="shared" si="71"/>
        <v>13.42992712955308</v>
      </c>
      <c r="AR102" s="32">
        <f t="shared" si="71"/>
        <v>6.0216509441696369</v>
      </c>
      <c r="AS102" s="32">
        <f t="shared" si="71"/>
        <v>8.9670597773623886</v>
      </c>
      <c r="AT102" s="33">
        <f t="shared" si="63"/>
        <v>10.425772932011299</v>
      </c>
      <c r="AU102" s="33">
        <f t="shared" si="63"/>
        <v>10.702404132892482</v>
      </c>
      <c r="AV102" s="34">
        <f t="shared" si="64"/>
        <v>9.2866855674503341</v>
      </c>
      <c r="AW102" s="34">
        <f t="shared" si="64"/>
        <v>8.7607690464729231</v>
      </c>
      <c r="AX102" s="35">
        <f t="shared" si="64"/>
        <v>25.499612482556863</v>
      </c>
      <c r="AY102" s="35">
        <f t="shared" si="64"/>
        <v>12.879648877737313</v>
      </c>
      <c r="AZ102" t="e">
        <f>NA()</f>
        <v>#N/A</v>
      </c>
      <c r="BA102" s="30">
        <f t="shared" si="65"/>
        <v>4.0810967118134229</v>
      </c>
      <c r="BB102" s="30">
        <f t="shared" si="66"/>
        <v>20.414865173961829</v>
      </c>
    </row>
    <row r="103" spans="4:54" x14ac:dyDescent="0.3">
      <c r="D103" s="3">
        <v>18</v>
      </c>
      <c r="F103" s="3">
        <v>17</v>
      </c>
      <c r="G103" s="29">
        <f t="shared" si="67"/>
        <v>14.638229731358077</v>
      </c>
      <c r="H103" s="29">
        <f t="shared" si="67"/>
        <v>26.478193980245706</v>
      </c>
      <c r="I103" s="29">
        <f t="shared" si="67"/>
        <v>16.806534055410843</v>
      </c>
      <c r="J103" s="29">
        <f t="shared" si="67"/>
        <v>27.292397201774929</v>
      </c>
      <c r="K103" s="29">
        <f t="shared" si="67"/>
        <v>7.251422630865882</v>
      </c>
      <c r="L103" s="30">
        <f t="shared" si="57"/>
        <v>12.578075618265286</v>
      </c>
      <c r="M103" s="29">
        <f t="shared" si="68"/>
        <v>7.0813208573568565</v>
      </c>
      <c r="N103" s="31">
        <f t="shared" si="68"/>
        <v>5.4563436682173094</v>
      </c>
      <c r="O103" s="31">
        <f t="shared" si="68"/>
        <v>1.0912687336434619</v>
      </c>
      <c r="P103" s="32">
        <f t="shared" si="68"/>
        <v>26.781484548907308</v>
      </c>
      <c r="Q103" s="32">
        <f t="shared" si="68"/>
        <v>13.688413761963613</v>
      </c>
      <c r="R103" s="32">
        <f t="shared" si="68"/>
        <v>29.06208598328767</v>
      </c>
      <c r="S103" s="33">
        <f t="shared" si="69"/>
        <v>21.784969184492127</v>
      </c>
      <c r="T103" s="33">
        <f t="shared" si="69"/>
        <v>25.579565325985783</v>
      </c>
      <c r="U103" s="34">
        <f t="shared" si="70"/>
        <v>20.884170266214845</v>
      </c>
      <c r="V103" s="34">
        <f t="shared" si="70"/>
        <v>19.607762681335416</v>
      </c>
      <c r="W103" s="35">
        <f t="shared" si="70"/>
        <v>47.632186326577937</v>
      </c>
      <c r="X103" s="35">
        <f t="shared" si="70"/>
        <v>26.81364742177464</v>
      </c>
      <c r="Y103" t="e">
        <f>NA()</f>
        <v>#N/A</v>
      </c>
      <c r="Z103" s="30">
        <f t="shared" si="58"/>
        <v>12.578075618265286</v>
      </c>
      <c r="AA103" s="30">
        <f t="shared" si="59"/>
        <v>32.468570421975635</v>
      </c>
      <c r="AD103"/>
      <c r="AE103" s="3">
        <v>18</v>
      </c>
      <c r="AG103" s="3">
        <f t="shared" si="60"/>
        <v>9.3988847433557776</v>
      </c>
      <c r="AH103" s="29">
        <f t="shared" ref="AH103:AL118" si="72">AH31*AH$12</f>
        <v>2.6389289241721769</v>
      </c>
      <c r="AI103" s="29">
        <f t="shared" si="72"/>
        <v>12.656907897218714</v>
      </c>
      <c r="AJ103" s="29">
        <f t="shared" si="72"/>
        <v>4.4861362344200444</v>
      </c>
      <c r="AK103" s="29">
        <f t="shared" si="72"/>
        <v>13.117819514374457</v>
      </c>
      <c r="AL103" s="29">
        <f t="shared" si="72"/>
        <v>1.6657186321759709</v>
      </c>
      <c r="AM103" s="30">
        <f t="shared" si="62"/>
        <v>4.5214188161362374</v>
      </c>
      <c r="AN103" s="29">
        <f t="shared" si="71"/>
        <v>2.6873074515535715</v>
      </c>
      <c r="AO103" s="31">
        <f t="shared" si="71"/>
        <v>2.4168663892449262</v>
      </c>
      <c r="AP103" s="31">
        <f t="shared" si="71"/>
        <v>0.48337327784898521</v>
      </c>
      <c r="AQ103" s="32">
        <f t="shared" si="71"/>
        <v>14.217594236720808</v>
      </c>
      <c r="AR103" s="32">
        <f t="shared" si="71"/>
        <v>6.4557848484884968</v>
      </c>
      <c r="AS103" s="32">
        <f t="shared" si="71"/>
        <v>9.9864503253821635</v>
      </c>
      <c r="AT103" s="33">
        <f t="shared" ref="AT103:AU118" si="73">AT31</f>
        <v>11.081514176449437</v>
      </c>
      <c r="AU103" s="33">
        <f t="shared" si="73"/>
        <v>11.508940988945389</v>
      </c>
      <c r="AV103" s="34">
        <f t="shared" ref="AV103:AY118" si="74">AV31*AV$12</f>
        <v>9.9269458799076453</v>
      </c>
      <c r="AW103" s="34">
        <f t="shared" si="74"/>
        <v>9.3615660617628187</v>
      </c>
      <c r="AX103" s="35">
        <f t="shared" si="74"/>
        <v>26.918428100490516</v>
      </c>
      <c r="AY103" s="35">
        <f t="shared" si="74"/>
        <v>13.699756627106646</v>
      </c>
      <c r="AZ103" t="e">
        <f>NA()</f>
        <v>#N/A</v>
      </c>
      <c r="BA103" s="30">
        <f t="shared" si="65"/>
        <v>4.5214188161362374</v>
      </c>
      <c r="BB103" s="30">
        <f t="shared" si="66"/>
        <v>21.243359288490229</v>
      </c>
    </row>
    <row r="104" spans="4:54" x14ac:dyDescent="0.3">
      <c r="D104" s="3">
        <v>19</v>
      </c>
      <c r="F104" s="3">
        <v>18</v>
      </c>
      <c r="G104" s="29">
        <f t="shared" si="67"/>
        <v>16.808567833185641</v>
      </c>
      <c r="H104" s="29">
        <f t="shared" si="67"/>
        <v>28.293771945471658</v>
      </c>
      <c r="I104" s="29">
        <f t="shared" si="67"/>
        <v>18.824930137494842</v>
      </c>
      <c r="J104" s="29">
        <f t="shared" si="67"/>
        <v>29.143752166948286</v>
      </c>
      <c r="K104" s="29">
        <f t="shared" si="67"/>
        <v>8.1505953432290905</v>
      </c>
      <c r="L104" s="30">
        <f t="shared" si="57"/>
        <v>13.606612569610181</v>
      </c>
      <c r="M104" s="29">
        <f t="shared" si="68"/>
        <v>7.7212610766069352</v>
      </c>
      <c r="N104" s="31">
        <f t="shared" si="68"/>
        <v>5.8762853760302329</v>
      </c>
      <c r="O104" s="31">
        <f t="shared" si="68"/>
        <v>1.1752570752060465</v>
      </c>
      <c r="P104" s="32">
        <f t="shared" si="68"/>
        <v>28.342898931183615</v>
      </c>
      <c r="Q104" s="32">
        <f t="shared" si="68"/>
        <v>14.602594724317454</v>
      </c>
      <c r="R104" s="32">
        <f t="shared" si="68"/>
        <v>31.522462706068911</v>
      </c>
      <c r="S104" s="33">
        <f t="shared" si="69"/>
        <v>23.138421433053878</v>
      </c>
      <c r="T104" s="33">
        <f t="shared" si="69"/>
        <v>27.446296750136611</v>
      </c>
      <c r="U104" s="34">
        <f t="shared" si="70"/>
        <v>22.329567270007587</v>
      </c>
      <c r="V104" s="34">
        <f t="shared" si="70"/>
        <v>20.954922328089619</v>
      </c>
      <c r="W104" s="35">
        <f t="shared" si="70"/>
        <v>49.948784113367282</v>
      </c>
      <c r="X104" s="35">
        <f t="shared" si="70"/>
        <v>28.425724512363569</v>
      </c>
      <c r="Y104" t="e">
        <f>NA()</f>
        <v>#N/A</v>
      </c>
      <c r="Z104" s="30">
        <f t="shared" si="58"/>
        <v>13.606612569610181</v>
      </c>
      <c r="AA104" s="30">
        <f t="shared" si="59"/>
        <v>33.654222729895501</v>
      </c>
      <c r="AD104"/>
      <c r="AE104" s="3">
        <v>19</v>
      </c>
      <c r="AG104" s="3">
        <f t="shared" si="60"/>
        <v>9.8846301229790683</v>
      </c>
      <c r="AH104" s="29">
        <f t="shared" si="72"/>
        <v>3.1066556825939813</v>
      </c>
      <c r="AI104" s="29">
        <f t="shared" si="72"/>
        <v>13.517425277988279</v>
      </c>
      <c r="AJ104" s="29">
        <f t="shared" si="72"/>
        <v>5.0637753634976939</v>
      </c>
      <c r="AK104" s="29">
        <f t="shared" si="72"/>
        <v>14.004577458285025</v>
      </c>
      <c r="AL104" s="29">
        <f t="shared" si="72"/>
        <v>1.9186684122104831</v>
      </c>
      <c r="AM104" s="30">
        <f t="shared" si="62"/>
        <v>4.9984436043527625</v>
      </c>
      <c r="AN104" s="29">
        <f t="shared" si="71"/>
        <v>2.9306656865231484</v>
      </c>
      <c r="AO104" s="31">
        <f t="shared" si="71"/>
        <v>2.5971539602113207</v>
      </c>
      <c r="AP104" s="31">
        <f t="shared" si="71"/>
        <v>0.51943079204226417</v>
      </c>
      <c r="AQ104" s="32">
        <f t="shared" si="71"/>
        <v>15.0451676198977</v>
      </c>
      <c r="AR104" s="32">
        <f t="shared" si="71"/>
        <v>6.915908895065245</v>
      </c>
      <c r="AS104" s="32">
        <f t="shared" si="71"/>
        <v>11.095514529234137</v>
      </c>
      <c r="AT104" s="33">
        <f t="shared" si="73"/>
        <v>11.772990494242356</v>
      </c>
      <c r="AU104" s="33">
        <f t="shared" si="73"/>
        <v>12.368433210251919</v>
      </c>
      <c r="AV104" s="34">
        <f t="shared" si="74"/>
        <v>10.606528478148959</v>
      </c>
      <c r="AW104" s="34">
        <f t="shared" si="74"/>
        <v>9.9989738196652773</v>
      </c>
      <c r="AX104" s="35">
        <f t="shared" si="74"/>
        <v>28.39439929744367</v>
      </c>
      <c r="AY104" s="35">
        <f t="shared" si="74"/>
        <v>14.563048521347184</v>
      </c>
      <c r="AZ104" t="e">
        <f>NA()</f>
        <v>#N/A</v>
      </c>
      <c r="BA104" s="30">
        <f t="shared" si="65"/>
        <v>4.9984436043527625</v>
      </c>
      <c r="BB104" s="30">
        <f t="shared" si="66"/>
        <v>22.094394659194503</v>
      </c>
    </row>
    <row r="105" spans="4:54" x14ac:dyDescent="0.3">
      <c r="D105" s="3">
        <v>20</v>
      </c>
      <c r="F105" s="3">
        <v>19</v>
      </c>
      <c r="G105" s="29">
        <f t="shared" si="67"/>
        <v>19.062209261847944</v>
      </c>
      <c r="H105" s="29">
        <f t="shared" si="67"/>
        <v>30.096931949221599</v>
      </c>
      <c r="I105" s="29">
        <f t="shared" si="67"/>
        <v>20.901068636191404</v>
      </c>
      <c r="J105" s="29">
        <f t="shared" si="67"/>
        <v>30.980004640694265</v>
      </c>
      <c r="K105" s="29">
        <f t="shared" si="67"/>
        <v>9.0622634493890626</v>
      </c>
      <c r="L105" s="30">
        <f t="shared" si="57"/>
        <v>14.604500349430857</v>
      </c>
      <c r="M105" s="29">
        <f t="shared" si="68"/>
        <v>8.3684216938297773</v>
      </c>
      <c r="N105" s="31">
        <f t="shared" si="68"/>
        <v>6.2977723452673162</v>
      </c>
      <c r="O105" s="31">
        <f t="shared" si="68"/>
        <v>1.2595544690534632</v>
      </c>
      <c r="P105" s="32">
        <f t="shared" si="68"/>
        <v>29.877865596550826</v>
      </c>
      <c r="Q105" s="32">
        <f t="shared" si="68"/>
        <v>15.500266364266013</v>
      </c>
      <c r="R105" s="32">
        <f t="shared" si="68"/>
        <v>33.910333864726127</v>
      </c>
      <c r="S105" s="33">
        <f t="shared" si="69"/>
        <v>24.472535279320365</v>
      </c>
      <c r="T105" s="33">
        <f t="shared" si="69"/>
        <v>29.299891672836459</v>
      </c>
      <c r="U105" s="34">
        <f t="shared" si="70"/>
        <v>23.766369974377465</v>
      </c>
      <c r="V105" s="34">
        <f t="shared" si="70"/>
        <v>22.293126190968671</v>
      </c>
      <c r="W105" s="35">
        <f t="shared" si="70"/>
        <v>52.170406719613538</v>
      </c>
      <c r="X105" s="35">
        <f t="shared" si="70"/>
        <v>30.002962782749943</v>
      </c>
      <c r="Y105" t="e">
        <f>NA()</f>
        <v>#N/A</v>
      </c>
      <c r="Z105" s="30">
        <f t="shared" si="58"/>
        <v>14.604500349430857</v>
      </c>
      <c r="AA105" s="30">
        <f t="shared" si="59"/>
        <v>34.782388491382115</v>
      </c>
      <c r="AD105"/>
      <c r="AE105" s="3">
        <v>20</v>
      </c>
      <c r="AG105" s="3">
        <f t="shared" si="60"/>
        <v>10.395479393145562</v>
      </c>
      <c r="AH105" s="29">
        <f t="shared" si="72"/>
        <v>3.6467211205104411</v>
      </c>
      <c r="AI105" s="29">
        <f t="shared" si="72"/>
        <v>14.429494968035085</v>
      </c>
      <c r="AJ105" s="29">
        <f t="shared" si="72"/>
        <v>5.7076313069260216</v>
      </c>
      <c r="AK105" s="29">
        <f t="shared" si="72"/>
        <v>14.943828192985769</v>
      </c>
      <c r="AL105" s="29">
        <f t="shared" si="72"/>
        <v>2.2040538654796475</v>
      </c>
      <c r="AM105" s="30">
        <f t="shared" si="62"/>
        <v>5.513464450369173</v>
      </c>
      <c r="AN105" s="29">
        <f t="shared" si="71"/>
        <v>3.1938610168523387</v>
      </c>
      <c r="AO105" s="31">
        <f t="shared" si="71"/>
        <v>2.7896893818134973</v>
      </c>
      <c r="AP105" s="31">
        <f t="shared" si="71"/>
        <v>0.55793787636269954</v>
      </c>
      <c r="AQ105" s="32">
        <f t="shared" si="71"/>
        <v>15.913951260446694</v>
      </c>
      <c r="AR105" s="32">
        <f t="shared" si="71"/>
        <v>7.4028990921579387</v>
      </c>
      <c r="AS105" s="32">
        <f t="shared" si="71"/>
        <v>12.297709479424872</v>
      </c>
      <c r="AT105" s="33">
        <f t="shared" si="73"/>
        <v>12.501496429328212</v>
      </c>
      <c r="AU105" s="33">
        <f t="shared" si="73"/>
        <v>13.283329422762117</v>
      </c>
      <c r="AV105" s="34">
        <f t="shared" si="74"/>
        <v>11.327247002909994</v>
      </c>
      <c r="AW105" s="34">
        <f t="shared" si="74"/>
        <v>10.674652352916526</v>
      </c>
      <c r="AX105" s="35">
        <f t="shared" si="74"/>
        <v>29.927420721355588</v>
      </c>
      <c r="AY105" s="35">
        <f t="shared" si="74"/>
        <v>15.470720242868635</v>
      </c>
      <c r="AZ105" t="e">
        <f>NA()</f>
        <v>#N/A</v>
      </c>
      <c r="BA105" s="30">
        <f t="shared" si="65"/>
        <v>5.513464450369173</v>
      </c>
      <c r="BB105" s="30">
        <f t="shared" si="66"/>
        <v>22.967521544469051</v>
      </c>
    </row>
    <row r="106" spans="4:54" x14ac:dyDescent="0.3">
      <c r="D106" s="3">
        <v>21</v>
      </c>
      <c r="F106" s="3">
        <v>20</v>
      </c>
      <c r="G106" s="29">
        <f t="shared" si="67"/>
        <v>21.381166128106159</v>
      </c>
      <c r="H106" s="29">
        <f t="shared" si="67"/>
        <v>31.88519742019195</v>
      </c>
      <c r="I106" s="29">
        <f t="shared" si="67"/>
        <v>23.024814223196969</v>
      </c>
      <c r="J106" s="29">
        <f t="shared" si="67"/>
        <v>32.798677393834183</v>
      </c>
      <c r="K106" s="29">
        <f t="shared" si="67"/>
        <v>9.9795478662426778</v>
      </c>
      <c r="L106" s="30">
        <f t="shared" si="57"/>
        <v>15.567922820624636</v>
      </c>
      <c r="M106" s="29">
        <f t="shared" si="68"/>
        <v>9.0210209455417072</v>
      </c>
      <c r="N106" s="31">
        <f t="shared" si="68"/>
        <v>6.7200790400898107</v>
      </c>
      <c r="O106" s="31">
        <f t="shared" si="68"/>
        <v>1.3440158080179621</v>
      </c>
      <c r="P106" s="32">
        <f t="shared" si="68"/>
        <v>31.38554014496016</v>
      </c>
      <c r="Q106" s="32">
        <f t="shared" si="68"/>
        <v>16.380017132890512</v>
      </c>
      <c r="R106" s="32">
        <f t="shared" si="68"/>
        <v>36.215546251097273</v>
      </c>
      <c r="S106" s="33">
        <f t="shared" si="69"/>
        <v>25.786088937062921</v>
      </c>
      <c r="T106" s="33">
        <f t="shared" si="69"/>
        <v>31.13680254728898</v>
      </c>
      <c r="U106" s="34">
        <f t="shared" si="70"/>
        <v>25.192562106334808</v>
      </c>
      <c r="V106" s="34">
        <f t="shared" si="70"/>
        <v>23.620527722261205</v>
      </c>
      <c r="W106" s="35">
        <f t="shared" si="70"/>
        <v>54.298849540372714</v>
      </c>
      <c r="X106" s="35">
        <f t="shared" si="70"/>
        <v>31.544051653103615</v>
      </c>
      <c r="Y106" t="e">
        <f>NA()</f>
        <v>#N/A</v>
      </c>
      <c r="Z106" s="30">
        <f t="shared" si="58"/>
        <v>15.567922820624636</v>
      </c>
      <c r="AA106" s="30">
        <f t="shared" si="59"/>
        <v>35.855854951059193</v>
      </c>
      <c r="AD106"/>
      <c r="AE106" s="3">
        <v>21</v>
      </c>
      <c r="AG106" s="3">
        <f t="shared" si="60"/>
        <v>10.932729952341878</v>
      </c>
      <c r="AH106" s="29">
        <f t="shared" si="72"/>
        <v>4.2678466282125793</v>
      </c>
      <c r="AI106" s="29">
        <f t="shared" si="72"/>
        <v>15.39534494856076</v>
      </c>
      <c r="AJ106" s="29">
        <f t="shared" si="72"/>
        <v>6.4237775190396444</v>
      </c>
      <c r="AK106" s="29">
        <f t="shared" si="72"/>
        <v>15.937759782650652</v>
      </c>
      <c r="AL106" s="29">
        <f t="shared" si="72"/>
        <v>2.5247929061519239</v>
      </c>
      <c r="AM106" s="30">
        <f t="shared" si="62"/>
        <v>6.0675240158753523</v>
      </c>
      <c r="AN106" s="29">
        <f t="shared" si="71"/>
        <v>3.4781867507215933</v>
      </c>
      <c r="AO106" s="31">
        <f t="shared" si="71"/>
        <v>2.995147958882598</v>
      </c>
      <c r="AP106" s="31">
        <f t="shared" si="71"/>
        <v>0.5990295917765196</v>
      </c>
      <c r="AQ106" s="32">
        <f t="shared" si="71"/>
        <v>16.825205957070441</v>
      </c>
      <c r="AR106" s="32">
        <f t="shared" si="71"/>
        <v>7.917569841778346</v>
      </c>
      <c r="AS106" s="32">
        <f t="shared" si="71"/>
        <v>13.595862365660286</v>
      </c>
      <c r="AT106" s="33">
        <f t="shared" si="73"/>
        <v>13.268292896253101</v>
      </c>
      <c r="AU106" s="33">
        <f t="shared" si="73"/>
        <v>14.256052983278861</v>
      </c>
      <c r="AV106" s="34">
        <f t="shared" si="74"/>
        <v>12.090921947662924</v>
      </c>
      <c r="AW106" s="34">
        <f t="shared" si="74"/>
        <v>11.390264180297082</v>
      </c>
      <c r="AX106" s="35">
        <f t="shared" si="74"/>
        <v>31.517079297277785</v>
      </c>
      <c r="AY106" s="35">
        <f t="shared" si="74"/>
        <v>16.423864176258579</v>
      </c>
      <c r="AZ106" t="e">
        <f>NA()</f>
        <v>#N/A</v>
      </c>
      <c r="BA106" s="30">
        <f t="shared" si="65"/>
        <v>6.0675240158753523</v>
      </c>
      <c r="BB106" s="30">
        <f t="shared" si="66"/>
        <v>23.862167854971883</v>
      </c>
    </row>
    <row r="107" spans="4:54" x14ac:dyDescent="0.3">
      <c r="D107" s="3">
        <v>22</v>
      </c>
      <c r="F107" s="3">
        <v>21</v>
      </c>
      <c r="G107" s="29">
        <f t="shared" si="67"/>
        <v>23.748130560817909</v>
      </c>
      <c r="H107" s="29">
        <f t="shared" si="67"/>
        <v>33.656414183138608</v>
      </c>
      <c r="I107" s="29">
        <f t="shared" si="67"/>
        <v>25.186530350392509</v>
      </c>
      <c r="J107" s="29">
        <f t="shared" si="67"/>
        <v>34.597630434417027</v>
      </c>
      <c r="K107" s="29">
        <f t="shared" si="67"/>
        <v>10.896236693169289</v>
      </c>
      <c r="L107" s="30">
        <f t="shared" si="57"/>
        <v>16.494059105650848</v>
      </c>
      <c r="M107" s="29">
        <f t="shared" si="68"/>
        <v>9.6774231953553436</v>
      </c>
      <c r="N107" s="31">
        <f t="shared" si="68"/>
        <v>7.1425499509402153</v>
      </c>
      <c r="O107" s="31">
        <f t="shared" si="68"/>
        <v>1.4285099901880434</v>
      </c>
      <c r="P107" s="32">
        <f t="shared" si="68"/>
        <v>32.865269632060283</v>
      </c>
      <c r="Q107" s="32">
        <f t="shared" si="68"/>
        <v>17.240708757639098</v>
      </c>
      <c r="R107" s="32">
        <f t="shared" si="68"/>
        <v>38.43055684509261</v>
      </c>
      <c r="S107" s="33">
        <f t="shared" si="69"/>
        <v>27.078077370976658</v>
      </c>
      <c r="T107" s="33">
        <f t="shared" si="69"/>
        <v>32.953951958979495</v>
      </c>
      <c r="U107" s="34">
        <f t="shared" si="70"/>
        <v>26.606382726495081</v>
      </c>
      <c r="V107" s="34">
        <f t="shared" si="70"/>
        <v>24.935519326547453</v>
      </c>
      <c r="W107" s="35">
        <f t="shared" si="70"/>
        <v>56.336257506775972</v>
      </c>
      <c r="X107" s="35">
        <f t="shared" si="70"/>
        <v>33.048018068460941</v>
      </c>
      <c r="Y107" t="e">
        <f>NA()</f>
        <v>#N/A</v>
      </c>
      <c r="Z107" s="30">
        <f t="shared" si="58"/>
        <v>16.494059105650848</v>
      </c>
      <c r="AA107" s="30">
        <f t="shared" si="59"/>
        <v>36.877274213538108</v>
      </c>
      <c r="AD107"/>
      <c r="AE107" s="3">
        <v>22</v>
      </c>
      <c r="AG107" s="3">
        <f t="shared" si="60"/>
        <v>11.497746250129051</v>
      </c>
      <c r="AH107" s="29">
        <f t="shared" si="72"/>
        <v>4.9792513483515748</v>
      </c>
      <c r="AI107" s="29">
        <f t="shared" si="72"/>
        <v>16.417189948967238</v>
      </c>
      <c r="AJ107" s="29">
        <f t="shared" si="72"/>
        <v>7.2185669064817546</v>
      </c>
      <c r="AK107" s="29">
        <f t="shared" si="72"/>
        <v>16.988534534739824</v>
      </c>
      <c r="AL107" s="29">
        <f t="shared" si="72"/>
        <v>2.8838155661884159</v>
      </c>
      <c r="AM107" s="30">
        <f t="shared" si="62"/>
        <v>6.6613620346002955</v>
      </c>
      <c r="AN107" s="29">
        <f t="shared" si="71"/>
        <v>3.7849726738775971</v>
      </c>
      <c r="AO107" s="31">
        <f t="shared" si="71"/>
        <v>3.2142214904626636</v>
      </c>
      <c r="AP107" s="31">
        <f t="shared" si="71"/>
        <v>0.64284429809253274</v>
      </c>
      <c r="AQ107" s="32">
        <f t="shared" si="71"/>
        <v>17.780136402532889</v>
      </c>
      <c r="AR107" s="32">
        <f t="shared" si="71"/>
        <v>8.460659112549104</v>
      </c>
      <c r="AS107" s="32">
        <f t="shared" si="71"/>
        <v>14.992030864935506</v>
      </c>
      <c r="AT107" s="33">
        <f t="shared" si="73"/>
        <v>14.074594652685688</v>
      </c>
      <c r="AU107" s="33">
        <f t="shared" si="73"/>
        <v>15.288978883242539</v>
      </c>
      <c r="AV107" s="34">
        <f t="shared" si="74"/>
        <v>12.899368975429287</v>
      </c>
      <c r="AW107" s="34">
        <f t="shared" si="74"/>
        <v>12.147463131630152</v>
      </c>
      <c r="AX107" s="35">
        <f t="shared" si="74"/>
        <v>33.162625887741008</v>
      </c>
      <c r="AY107" s="35">
        <f t="shared" si="74"/>
        <v>17.423448888409162</v>
      </c>
      <c r="AZ107" t="e">
        <f>NA()</f>
        <v>#N/A</v>
      </c>
      <c r="BA107" s="30">
        <f t="shared" si="65"/>
        <v>6.6613620346002955</v>
      </c>
      <c r="BB107" s="30">
        <f t="shared" si="66"/>
        <v>24.777631153979815</v>
      </c>
    </row>
    <row r="108" spans="4:54" x14ac:dyDescent="0.3">
      <c r="D108" s="3">
        <v>23</v>
      </c>
      <c r="F108" s="3">
        <v>22</v>
      </c>
      <c r="G108" s="29">
        <f t="shared" si="67"/>
        <v>26.146737875230656</v>
      </c>
      <c r="H108" s="29">
        <f t="shared" si="67"/>
        <v>35.408712166793556</v>
      </c>
      <c r="I108" s="29">
        <f t="shared" si="67"/>
        <v>27.377126126402178</v>
      </c>
      <c r="J108" s="29">
        <f t="shared" si="67"/>
        <v>36.375020374163142</v>
      </c>
      <c r="K108" s="29">
        <f t="shared" si="67"/>
        <v>11.806805904066453</v>
      </c>
      <c r="L108" s="30">
        <f t="shared" si="57"/>
        <v>17.380948269533793</v>
      </c>
      <c r="M108" s="29">
        <f t="shared" si="68"/>
        <v>10.336129064398344</v>
      </c>
      <c r="N108" s="31">
        <f t="shared" si="68"/>
        <v>7.5645923871505767</v>
      </c>
      <c r="O108" s="31">
        <f t="shared" si="68"/>
        <v>1.5129184774301154</v>
      </c>
      <c r="P108" s="32">
        <f t="shared" si="68"/>
        <v>34.316565116409826</v>
      </c>
      <c r="Q108" s="32">
        <f t="shared" si="68"/>
        <v>18.081440545534623</v>
      </c>
      <c r="R108" s="32">
        <f t="shared" si="68"/>
        <v>40.550085609235154</v>
      </c>
      <c r="S108" s="33">
        <f t="shared" si="69"/>
        <v>28.34768327967209</v>
      </c>
      <c r="T108" s="33">
        <f t="shared" si="69"/>
        <v>34.748680534595863</v>
      </c>
      <c r="U108" s="34">
        <f t="shared" si="70"/>
        <v>28.006296226773749</v>
      </c>
      <c r="V108" s="34">
        <f t="shared" si="70"/>
        <v>26.23670404442597</v>
      </c>
      <c r="W108" s="35">
        <f t="shared" si="70"/>
        <v>58.285039464833574</v>
      </c>
      <c r="X108" s="35">
        <f t="shared" si="70"/>
        <v>34.514177179742333</v>
      </c>
      <c r="Y108" t="e">
        <f>NA()</f>
        <v>#N/A</v>
      </c>
      <c r="Z108" s="30">
        <f t="shared" si="58"/>
        <v>17.380948269533793</v>
      </c>
      <c r="AA108" s="30">
        <f t="shared" si="59"/>
        <v>37.849169795703574</v>
      </c>
      <c r="AD108"/>
      <c r="AE108" s="3">
        <v>23</v>
      </c>
      <c r="AG108" s="3">
        <f t="shared" si="60"/>
        <v>12.09196325242066</v>
      </c>
      <c r="AH108" s="29">
        <f t="shared" si="72"/>
        <v>5.7905518070805302</v>
      </c>
      <c r="AI108" s="29">
        <f t="shared" si="72"/>
        <v>17.497214240290663</v>
      </c>
      <c r="AJ108" s="29">
        <f t="shared" si="72"/>
        <v>8.0985907474111283</v>
      </c>
      <c r="AK108" s="29">
        <f t="shared" si="72"/>
        <v>18.098270435664194</v>
      </c>
      <c r="AL108" s="29">
        <f t="shared" si="72"/>
        <v>3.2840064491452274</v>
      </c>
      <c r="AM108" s="30">
        <f t="shared" si="62"/>
        <v>7.295361999147377</v>
      </c>
      <c r="AN108" s="29">
        <f t="shared" si="71"/>
        <v>4.1155782703159822</v>
      </c>
      <c r="AO108" s="31">
        <f t="shared" si="71"/>
        <v>3.4476156169289767</v>
      </c>
      <c r="AP108" s="31">
        <f t="shared" si="71"/>
        <v>0.68952312338579536</v>
      </c>
      <c r="AQ108" s="32">
        <f t="shared" si="71"/>
        <v>18.779877028607562</v>
      </c>
      <c r="AR108" s="32">
        <f t="shared" si="71"/>
        <v>9.0328124435427224</v>
      </c>
      <c r="AS108" s="32">
        <f t="shared" si="71"/>
        <v>16.487360342941713</v>
      </c>
      <c r="AT108" s="33">
        <f t="shared" si="73"/>
        <v>14.921556487409546</v>
      </c>
      <c r="AU108" s="33">
        <f t="shared" si="73"/>
        <v>16.384407784091295</v>
      </c>
      <c r="AV108" s="34">
        <f t="shared" si="74"/>
        <v>13.754385608514905</v>
      </c>
      <c r="AW108" s="34">
        <f t="shared" si="74"/>
        <v>12.947881658107642</v>
      </c>
      <c r="AX108" s="35">
        <f t="shared" si="74"/>
        <v>34.862947534875445</v>
      </c>
      <c r="AY108" s="35">
        <f t="shared" si="74"/>
        <v>18.470297165421467</v>
      </c>
      <c r="AZ108" t="e">
        <f>NA()</f>
        <v>#N/A</v>
      </c>
      <c r="BA108" s="30">
        <f t="shared" si="65"/>
        <v>7.295361999147377</v>
      </c>
      <c r="BB108" s="30">
        <f t="shared" si="66"/>
        <v>25.713070970967031</v>
      </c>
    </row>
    <row r="109" spans="4:54" x14ac:dyDescent="0.3">
      <c r="D109" s="3">
        <v>24</v>
      </c>
      <c r="F109" s="3">
        <v>23</v>
      </c>
      <c r="G109" s="29">
        <f t="shared" si="67"/>
        <v>28.561753805758801</v>
      </c>
      <c r="H109" s="29">
        <f t="shared" si="67"/>
        <v>37.140472595849346</v>
      </c>
      <c r="I109" s="29">
        <f t="shared" si="67"/>
        <v>29.588086165088896</v>
      </c>
      <c r="J109" s="29">
        <f t="shared" si="67"/>
        <v>38.129265620603128</v>
      </c>
      <c r="K109" s="29">
        <f t="shared" si="67"/>
        <v>12.706416996817001</v>
      </c>
      <c r="L109" s="30">
        <f t="shared" si="57"/>
        <v>18.22736350337636</v>
      </c>
      <c r="M109" s="29">
        <f t="shared" si="68"/>
        <v>10.995766182497922</v>
      </c>
      <c r="N109" s="31">
        <f t="shared" si="68"/>
        <v>7.9856702367011225</v>
      </c>
      <c r="O109" s="31">
        <f t="shared" si="68"/>
        <v>1.5971340473402245</v>
      </c>
      <c r="P109" s="32">
        <f t="shared" si="68"/>
        <v>35.73907862914848</v>
      </c>
      <c r="Q109" s="32">
        <f t="shared" si="68"/>
        <v>18.90151841470988</v>
      </c>
      <c r="R109" s="32">
        <f t="shared" si="68"/>
        <v>42.570788180657445</v>
      </c>
      <c r="S109" s="33">
        <f t="shared" si="69"/>
        <v>29.594252516132357</v>
      </c>
      <c r="T109" s="33">
        <f t="shared" si="69"/>
        <v>36.51870131504284</v>
      </c>
      <c r="U109" s="34">
        <f t="shared" si="70"/>
        <v>29.390966605886774</v>
      </c>
      <c r="V109" s="34">
        <f t="shared" si="70"/>
        <v>27.522871287799628</v>
      </c>
      <c r="W109" s="35">
        <f t="shared" si="70"/>
        <v>60.147798479180388</v>
      </c>
      <c r="X109" s="35">
        <f t="shared" si="70"/>
        <v>35.942090502467877</v>
      </c>
      <c r="Y109" t="e">
        <f>NA()</f>
        <v>#N/A</v>
      </c>
      <c r="Z109" s="30">
        <f t="shared" si="58"/>
        <v>18.22736350337636</v>
      </c>
      <c r="AA109" s="30">
        <f t="shared" si="59"/>
        <v>38.773942861310687</v>
      </c>
      <c r="AD109"/>
      <c r="AE109" s="3">
        <v>24</v>
      </c>
      <c r="AG109" s="3">
        <f t="shared" si="60"/>
        <v>12.716890085850565</v>
      </c>
      <c r="AH109" s="29">
        <f t="shared" si="72"/>
        <v>6.7116271100011247</v>
      </c>
      <c r="AI109" s="29">
        <f t="shared" si="72"/>
        <v>18.637552278249714</v>
      </c>
      <c r="AJ109" s="29">
        <f t="shared" si="72"/>
        <v>9.0706250522154015</v>
      </c>
      <c r="AK109" s="29">
        <f t="shared" si="72"/>
        <v>19.269020394577772</v>
      </c>
      <c r="AL109" s="29">
        <f t="shared" si="72"/>
        <v>3.7281371183690606</v>
      </c>
      <c r="AM109" s="30">
        <f t="shared" si="62"/>
        <v>7.9694981996585206</v>
      </c>
      <c r="AN109" s="29">
        <f t="shared" si="71"/>
        <v>4.4713844684388588</v>
      </c>
      <c r="AO109" s="31">
        <f t="shared" si="71"/>
        <v>3.6960466388561533</v>
      </c>
      <c r="AP109" s="31">
        <f t="shared" si="71"/>
        <v>0.73920932777123072</v>
      </c>
      <c r="AQ109" s="32">
        <f t="shared" si="71"/>
        <v>19.825476600372149</v>
      </c>
      <c r="AR109" s="32">
        <f t="shared" si="71"/>
        <v>9.6345658560576375</v>
      </c>
      <c r="AS109" s="32">
        <f t="shared" si="71"/>
        <v>18.081941953088837</v>
      </c>
      <c r="AT109" s="33">
        <f t="shared" si="73"/>
        <v>15.810258098754529</v>
      </c>
      <c r="AU109" s="33">
        <f t="shared" si="73"/>
        <v>17.544537098557218</v>
      </c>
      <c r="AV109" s="34">
        <f t="shared" si="74"/>
        <v>14.657736197278441</v>
      </c>
      <c r="AW109" s="34">
        <f t="shared" si="74"/>
        <v>13.79311654522389</v>
      </c>
      <c r="AX109" s="35">
        <f t="shared" si="74"/>
        <v>36.616540838926809</v>
      </c>
      <c r="AY109" s="35">
        <f t="shared" si="74"/>
        <v>19.565062705775539</v>
      </c>
      <c r="AZ109" t="e">
        <f>NA()</f>
        <v>#N/A</v>
      </c>
      <c r="BA109" s="30">
        <f t="shared" si="65"/>
        <v>7.9694981996585206</v>
      </c>
      <c r="BB109" s="30">
        <f t="shared" si="66"/>
        <v>26.667501578433814</v>
      </c>
    </row>
    <row r="110" spans="4:54" x14ac:dyDescent="0.3">
      <c r="D110" s="3">
        <v>25</v>
      </c>
      <c r="F110" s="3">
        <v>24</v>
      </c>
      <c r="G110" s="29">
        <f t="shared" si="67"/>
        <v>30.979197023967952</v>
      </c>
      <c r="H110" s="29">
        <f t="shared" si="67"/>
        <v>38.850299678906204</v>
      </c>
      <c r="I110" s="29">
        <f t="shared" si="67"/>
        <v>31.811486562812743</v>
      </c>
      <c r="J110" s="29">
        <f t="shared" si="67"/>
        <v>39.859016348844669</v>
      </c>
      <c r="K110" s="29">
        <f t="shared" si="67"/>
        <v>13.590897401969871</v>
      </c>
      <c r="L110" s="30">
        <f t="shared" si="57"/>
        <v>19.03269725917183</v>
      </c>
      <c r="M110" s="29">
        <f t="shared" si="68"/>
        <v>11.655080522293391</v>
      </c>
      <c r="N110" s="31">
        <f t="shared" si="68"/>
        <v>8.4052985233508437</v>
      </c>
      <c r="O110" s="31">
        <f t="shared" si="68"/>
        <v>1.681059704670169</v>
      </c>
      <c r="P110" s="32">
        <f t="shared" si="68"/>
        <v>37.132583706206077</v>
      </c>
      <c r="Q110" s="32">
        <f t="shared" si="68"/>
        <v>19.700427927895173</v>
      </c>
      <c r="R110" s="32">
        <f t="shared" si="68"/>
        <v>44.490954194091955</v>
      </c>
      <c r="S110" s="33">
        <f t="shared" si="69"/>
        <v>30.817273116616093</v>
      </c>
      <c r="T110" s="33">
        <f t="shared" si="69"/>
        <v>38.262059590393847</v>
      </c>
      <c r="U110" s="34">
        <f t="shared" si="70"/>
        <v>30.759235253202927</v>
      </c>
      <c r="V110" s="34">
        <f t="shared" si="70"/>
        <v>28.79297589698351</v>
      </c>
      <c r="W110" s="35">
        <f t="shared" si="70"/>
        <v>61.927274992814723</v>
      </c>
      <c r="X110" s="35">
        <f t="shared" si="70"/>
        <v>37.331530220910501</v>
      </c>
      <c r="Y110" t="e">
        <f>NA()</f>
        <v>#N/A</v>
      </c>
      <c r="Z110" s="30">
        <f t="shared" si="58"/>
        <v>19.03269725917183</v>
      </c>
      <c r="AA110" s="30">
        <f t="shared" si="59"/>
        <v>39.653878153296375</v>
      </c>
      <c r="AD110"/>
      <c r="AE110" s="3">
        <v>25</v>
      </c>
      <c r="AG110" s="3">
        <f t="shared" si="60"/>
        <v>13.374113870485857</v>
      </c>
      <c r="AH110" s="29">
        <f t="shared" si="72"/>
        <v>7.7524467641713928</v>
      </c>
      <c r="AI110" s="29">
        <f t="shared" si="72"/>
        <v>19.840267102220864</v>
      </c>
      <c r="AJ110" s="29">
        <f t="shared" si="72"/>
        <v>10.141563074790209</v>
      </c>
      <c r="AK110" s="29">
        <f t="shared" si="72"/>
        <v>20.502749218461702</v>
      </c>
      <c r="AL110" s="29">
        <f t="shared" si="72"/>
        <v>4.2187887481442869</v>
      </c>
      <c r="AM110" s="30">
        <f t="shared" si="62"/>
        <v>8.6832848336483544</v>
      </c>
      <c r="AN110" s="29">
        <f t="shared" si="71"/>
        <v>4.8537837803340675</v>
      </c>
      <c r="AO110" s="31">
        <f t="shared" si="71"/>
        <v>3.9602377593884532</v>
      </c>
      <c r="AP110" s="31">
        <f t="shared" si="71"/>
        <v>0.79204755187769071</v>
      </c>
      <c r="AQ110" s="32">
        <f t="shared" si="71"/>
        <v>20.917881557704465</v>
      </c>
      <c r="AR110" s="32">
        <f t="shared" si="71"/>
        <v>10.266327788834303</v>
      </c>
      <c r="AS110" s="32">
        <f t="shared" si="71"/>
        <v>19.774676486257938</v>
      </c>
      <c r="AT110" s="33">
        <f t="shared" si="73"/>
        <v>16.741687656150159</v>
      </c>
      <c r="AU110" s="33">
        <f t="shared" si="73"/>
        <v>18.771429074724761</v>
      </c>
      <c r="AV110" s="34">
        <f t="shared" si="74"/>
        <v>15.611135085576544</v>
      </c>
      <c r="AW110" s="34">
        <f t="shared" si="74"/>
        <v>14.684712957246628</v>
      </c>
      <c r="AX110" s="35">
        <f t="shared" si="74"/>
        <v>38.421487100240888</v>
      </c>
      <c r="AY110" s="35">
        <f t="shared" si="74"/>
        <v>20.708205613915183</v>
      </c>
      <c r="AZ110" t="e">
        <f>NA()</f>
        <v>#N/A</v>
      </c>
      <c r="BA110" s="30">
        <f t="shared" si="65"/>
        <v>8.6832848336483544</v>
      </c>
      <c r="BB110" s="30">
        <f t="shared" si="66"/>
        <v>27.639785399752707</v>
      </c>
    </row>
    <row r="111" spans="4:54" x14ac:dyDescent="0.3">
      <c r="D111" s="3">
        <v>26</v>
      </c>
      <c r="F111" s="3">
        <v>25</v>
      </c>
      <c r="G111" s="29">
        <f t="shared" si="67"/>
        <v>33.386407773393465</v>
      </c>
      <c r="H111" s="29">
        <f t="shared" si="67"/>
        <v>40.536996020282373</v>
      </c>
      <c r="I111" s="29">
        <f t="shared" si="67"/>
        <v>34.039999676185403</v>
      </c>
      <c r="J111" s="29">
        <f t="shared" si="67"/>
        <v>41.563128434843136</v>
      </c>
      <c r="K111" s="29">
        <f t="shared" si="67"/>
        <v>14.456708491491609</v>
      </c>
      <c r="L111" s="30">
        <f t="shared" si="57"/>
        <v>19.796857915733597</v>
      </c>
      <c r="M111" s="29">
        <f t="shared" si="68"/>
        <v>12.312928280710983</v>
      </c>
      <c r="N111" s="31">
        <f t="shared" si="68"/>
        <v>8.8230386279792317</v>
      </c>
      <c r="O111" s="31">
        <f t="shared" si="68"/>
        <v>1.7646077255958463</v>
      </c>
      <c r="P111" s="32">
        <f t="shared" si="68"/>
        <v>38.496958820865544</v>
      </c>
      <c r="Q111" s="32">
        <f t="shared" si="68"/>
        <v>20.477810737831234</v>
      </c>
      <c r="R111" s="32">
        <f t="shared" si="68"/>
        <v>46.310234123206733</v>
      </c>
      <c r="S111" s="33">
        <f t="shared" si="69"/>
        <v>32.016357294231859</v>
      </c>
      <c r="T111" s="33">
        <f t="shared" si="69"/>
        <v>39.977097390584021</v>
      </c>
      <c r="U111" s="34">
        <f t="shared" si="70"/>
        <v>32.110101639555921</v>
      </c>
      <c r="V111" s="34">
        <f t="shared" si="70"/>
        <v>30.04611994939301</v>
      </c>
      <c r="W111" s="35">
        <f t="shared" si="70"/>
        <v>63.626300438781904</v>
      </c>
      <c r="X111" s="35">
        <f t="shared" si="70"/>
        <v>38.682448589269882</v>
      </c>
      <c r="Y111" t="e">
        <f>NA()</f>
        <v>#N/A</v>
      </c>
      <c r="Z111" s="30">
        <f t="shared" si="58"/>
        <v>19.796857915733597</v>
      </c>
      <c r="AA111" s="30">
        <f t="shared" si="59"/>
        <v>40.491149638461877</v>
      </c>
      <c r="AD111"/>
      <c r="AE111" s="3">
        <v>26</v>
      </c>
      <c r="AG111" s="3">
        <f t="shared" si="60"/>
        <v>14.06530375061889</v>
      </c>
      <c r="AH111" s="29">
        <f t="shared" si="72"/>
        <v>8.9228592738776182</v>
      </c>
      <c r="AI111" s="29">
        <f t="shared" si="72"/>
        <v>21.107326417895482</v>
      </c>
      <c r="AJ111" s="29">
        <f t="shared" si="72"/>
        <v>11.318332829915757</v>
      </c>
      <c r="AK111" s="29">
        <f t="shared" si="72"/>
        <v>21.801308267329389</v>
      </c>
      <c r="AL111" s="29">
        <f t="shared" si="72"/>
        <v>4.7582658922411873</v>
      </c>
      <c r="AM111" s="30">
        <f t="shared" si="62"/>
        <v>9.4357291529229776</v>
      </c>
      <c r="AN111" s="29">
        <f t="shared" si="71"/>
        <v>5.2641687089075226</v>
      </c>
      <c r="AO111" s="31">
        <f t="shared" si="71"/>
        <v>4.2409147022408629</v>
      </c>
      <c r="AP111" s="31">
        <f t="shared" si="71"/>
        <v>0.84818294044817255</v>
      </c>
      <c r="AQ111" s="32">
        <f t="shared" si="71"/>
        <v>22.057918122068163</v>
      </c>
      <c r="AR111" s="32">
        <f t="shared" si="71"/>
        <v>10.928360215900847</v>
      </c>
      <c r="AS111" s="32">
        <f t="shared" si="71"/>
        <v>21.563149516360117</v>
      </c>
      <c r="AT111" s="33">
        <f t="shared" si="73"/>
        <v>17.716724059072988</v>
      </c>
      <c r="AU111" s="33">
        <f t="shared" si="73"/>
        <v>20.066975892480471</v>
      </c>
      <c r="AV111" s="34">
        <f t="shared" si="74"/>
        <v>16.616227906258612</v>
      </c>
      <c r="AW111" s="34">
        <f t="shared" si="74"/>
        <v>15.624146757796883</v>
      </c>
      <c r="AX111" s="35">
        <f t="shared" si="74"/>
        <v>40.275429921571892</v>
      </c>
      <c r="AY111" s="35">
        <f t="shared" si="74"/>
        <v>21.899966888901478</v>
      </c>
      <c r="AZ111" t="e">
        <f>NA()</f>
        <v>#N/A</v>
      </c>
      <c r="BA111" s="30">
        <f t="shared" si="65"/>
        <v>9.4357291529229776</v>
      </c>
      <c r="BB111" s="30">
        <f t="shared" si="66"/>
        <v>28.628627233313562</v>
      </c>
    </row>
    <row r="112" spans="4:54" x14ac:dyDescent="0.3">
      <c r="D112" s="3">
        <v>27</v>
      </c>
      <c r="F112" s="3">
        <v>26</v>
      </c>
      <c r="G112" s="29">
        <f t="shared" si="67"/>
        <v>35.772072667701181</v>
      </c>
      <c r="H112" s="29">
        <f t="shared" si="67"/>
        <v>42.199541144814738</v>
      </c>
      <c r="I112" s="29">
        <f t="shared" si="67"/>
        <v>36.266889955378019</v>
      </c>
      <c r="J112" s="29">
        <f t="shared" si="67"/>
        <v>43.240640702311339</v>
      </c>
      <c r="K112" s="29">
        <f t="shared" si="67"/>
        <v>15.300905148070582</v>
      </c>
      <c r="L112" s="30">
        <f t="shared" si="57"/>
        <v>20.520177957069862</v>
      </c>
      <c r="M112" s="29">
        <f t="shared" si="68"/>
        <v>12.968268274372347</v>
      </c>
      <c r="N112" s="31">
        <f t="shared" si="68"/>
        <v>9.2384940684056076</v>
      </c>
      <c r="O112" s="31">
        <f t="shared" si="68"/>
        <v>1.8476988136811217</v>
      </c>
      <c r="P112" s="32">
        <f t="shared" si="68"/>
        <v>39.832173200225313</v>
      </c>
      <c r="Q112" s="32">
        <f t="shared" si="68"/>
        <v>21.233443959962585</v>
      </c>
      <c r="R112" s="32">
        <f t="shared" si="68"/>
        <v>48.029395528726596</v>
      </c>
      <c r="S112" s="33">
        <f t="shared" si="69"/>
        <v>33.191225890939208</v>
      </c>
      <c r="T112" s="33">
        <f t="shared" si="69"/>
        <v>41.662421975391396</v>
      </c>
      <c r="U112" s="34">
        <f t="shared" si="70"/>
        <v>33.442706439093747</v>
      </c>
      <c r="V112" s="34">
        <f t="shared" si="70"/>
        <v>31.281536868624002</v>
      </c>
      <c r="W112" s="35">
        <f t="shared" si="70"/>
        <v>65.247759400153441</v>
      </c>
      <c r="X112" s="35">
        <f t="shared" si="70"/>
        <v>39.994951594751065</v>
      </c>
      <c r="Y112" t="e">
        <f>NA()</f>
        <v>#N/A</v>
      </c>
      <c r="Z112" s="30">
        <f t="shared" si="58"/>
        <v>20.520177957069862</v>
      </c>
      <c r="AA112" s="30">
        <f t="shared" si="59"/>
        <v>41.287825878471878</v>
      </c>
      <c r="AD112"/>
      <c r="AE112" s="3">
        <v>27</v>
      </c>
      <c r="AG112" s="3">
        <f t="shared" si="60"/>
        <v>14.792215133875402</v>
      </c>
      <c r="AH112" s="29">
        <f t="shared" si="72"/>
        <v>10.232341155268777</v>
      </c>
      <c r="AI112" s="29">
        <f t="shared" si="72"/>
        <v>22.440576318949834</v>
      </c>
      <c r="AJ112" s="29">
        <f t="shared" si="72"/>
        <v>12.607798701479762</v>
      </c>
      <c r="AK112" s="29">
        <f t="shared" si="72"/>
        <v>23.16640777063477</v>
      </c>
      <c r="AL112" s="29">
        <f t="shared" si="72"/>
        <v>5.3485028345022192</v>
      </c>
      <c r="AM112" s="30">
        <f t="shared" si="62"/>
        <v>10.225290816979667</v>
      </c>
      <c r="AN112" s="29">
        <f t="shared" si="71"/>
        <v>5.7039183096290547</v>
      </c>
      <c r="AO112" s="31">
        <f t="shared" si="71"/>
        <v>4.5388006589183991</v>
      </c>
      <c r="AP112" s="31">
        <f t="shared" si="71"/>
        <v>0.90776013178367976</v>
      </c>
      <c r="AQ112" s="32">
        <f t="shared" si="71"/>
        <v>23.246273210714453</v>
      </c>
      <c r="AR112" s="32">
        <f t="shared" si="71"/>
        <v>11.620759154845318</v>
      </c>
      <c r="AS112" s="32">
        <f t="shared" si="71"/>
        <v>23.443523942331652</v>
      </c>
      <c r="AT112" s="33">
        <f t="shared" si="73"/>
        <v>18.736117933456963</v>
      </c>
      <c r="AU112" s="33">
        <f t="shared" si="73"/>
        <v>21.432861846026569</v>
      </c>
      <c r="AV112" s="34">
        <f t="shared" si="74"/>
        <v>17.6745709605995</v>
      </c>
      <c r="AW112" s="34">
        <f t="shared" si="74"/>
        <v>16.612805071283372</v>
      </c>
      <c r="AX112" s="35">
        <f t="shared" si="74"/>
        <v>42.175556031767591</v>
      </c>
      <c r="AY112" s="35">
        <f t="shared" si="74"/>
        <v>23.140342158999427</v>
      </c>
      <c r="AZ112" t="e">
        <f>NA()</f>
        <v>#N/A</v>
      </c>
      <c r="BA112" s="30">
        <f t="shared" si="65"/>
        <v>10.225290816979667</v>
      </c>
      <c r="BB112" s="30">
        <f t="shared" si="66"/>
        <v>29.632569495001061</v>
      </c>
    </row>
    <row r="113" spans="4:54" x14ac:dyDescent="0.3">
      <c r="D113" s="3">
        <v>28</v>
      </c>
      <c r="F113" s="3">
        <v>27</v>
      </c>
      <c r="G113" s="29">
        <f t="shared" si="67"/>
        <v>38.126214694253996</v>
      </c>
      <c r="H113" s="29">
        <f t="shared" si="67"/>
        <v>43.837072646825753</v>
      </c>
      <c r="I113" s="29">
        <f t="shared" si="67"/>
        <v>38.48600273057432</v>
      </c>
      <c r="J113" s="29">
        <f t="shared" si="67"/>
        <v>44.890754964384435</v>
      </c>
      <c r="K113" s="29">
        <f t="shared" si="67"/>
        <v>16.121090074146998</v>
      </c>
      <c r="L113" s="30">
        <f t="shared" si="57"/>
        <v>21.203333247286491</v>
      </c>
      <c r="M113" s="29">
        <f t="shared" si="68"/>
        <v>13.620154817517102</v>
      </c>
      <c r="N113" s="31">
        <f t="shared" si="68"/>
        <v>9.6513067527827161</v>
      </c>
      <c r="O113" s="31">
        <f t="shared" si="68"/>
        <v>1.9302613505565434</v>
      </c>
      <c r="P113" s="32">
        <f t="shared" si="68"/>
        <v>41.138274618069183</v>
      </c>
      <c r="Q113" s="32">
        <f t="shared" si="68"/>
        <v>21.967222070375119</v>
      </c>
      <c r="R113" s="32">
        <f t="shared" si="68"/>
        <v>49.65010823931118</v>
      </c>
      <c r="S113" s="33">
        <f t="shared" si="69"/>
        <v>34.341694885304399</v>
      </c>
      <c r="T113" s="33">
        <f t="shared" si="69"/>
        <v>43.316877783321139</v>
      </c>
      <c r="U113" s="34">
        <f t="shared" si="70"/>
        <v>34.756316701243023</v>
      </c>
      <c r="V113" s="34">
        <f t="shared" si="70"/>
        <v>32.498577472864334</v>
      </c>
      <c r="W113" s="35">
        <f t="shared" si="70"/>
        <v>66.794558796461388</v>
      </c>
      <c r="X113" s="35">
        <f t="shared" si="70"/>
        <v>41.269276210016479</v>
      </c>
      <c r="Y113" t="e">
        <f>NA()</f>
        <v>#N/A</v>
      </c>
      <c r="Z113" s="30">
        <f t="shared" si="58"/>
        <v>21.203333247286491</v>
      </c>
      <c r="AA113" s="30">
        <f t="shared" si="59"/>
        <v>42.045875140439776</v>
      </c>
      <c r="AD113"/>
      <c r="AE113" s="3">
        <v>28</v>
      </c>
      <c r="AG113" s="3">
        <f t="shared" si="60"/>
        <v>15.556694149404674</v>
      </c>
      <c r="AH113" s="29">
        <f t="shared" si="72"/>
        <v>11.689707937666602</v>
      </c>
      <c r="AI113" s="29">
        <f t="shared" si="72"/>
        <v>23.841712637485731</v>
      </c>
      <c r="AJ113" s="29">
        <f t="shared" si="72"/>
        <v>14.016646550331963</v>
      </c>
      <c r="AK113" s="29">
        <f t="shared" si="72"/>
        <v>24.599586825492537</v>
      </c>
      <c r="AL113" s="29">
        <f t="shared" si="72"/>
        <v>5.990964662526971</v>
      </c>
      <c r="AM113" s="30">
        <f t="shared" si="62"/>
        <v>11.04984976100674</v>
      </c>
      <c r="AN113" s="29">
        <f t="shared" si="71"/>
        <v>6.1743828114907906</v>
      </c>
      <c r="AO113" s="31">
        <f t="shared" si="71"/>
        <v>4.8546105215055864</v>
      </c>
      <c r="AP113" s="31">
        <f t="shared" si="71"/>
        <v>0.97092210430111736</v>
      </c>
      <c r="AQ113" s="32">
        <f t="shared" si="71"/>
        <v>24.483474228536281</v>
      </c>
      <c r="AR113" s="32">
        <f t="shared" si="71"/>
        <v>12.343434826371931</v>
      </c>
      <c r="AS113" s="32">
        <f t="shared" si="71"/>
        <v>25.410456381275697</v>
      </c>
      <c r="AT113" s="33">
        <f t="shared" si="73"/>
        <v>19.800471435933996</v>
      </c>
      <c r="AU113" s="33">
        <f t="shared" si="73"/>
        <v>22.870522762154391</v>
      </c>
      <c r="AV113" s="34">
        <f t="shared" si="74"/>
        <v>18.787608661445518</v>
      </c>
      <c r="AW113" s="34">
        <f t="shared" si="74"/>
        <v>17.651965075177486</v>
      </c>
      <c r="AX113" s="35">
        <f t="shared" si="74"/>
        <v>44.118580147046991</v>
      </c>
      <c r="AY113" s="35">
        <f t="shared" si="74"/>
        <v>24.429054974602156</v>
      </c>
      <c r="AZ113" t="e">
        <f>NA()</f>
        <v>#N/A</v>
      </c>
      <c r="BA113" s="30">
        <f t="shared" si="65"/>
        <v>11.04984976100674</v>
      </c>
      <c r="BB113" s="30">
        <f t="shared" si="66"/>
        <v>30.649988696383001</v>
      </c>
    </row>
    <row r="114" spans="4:54" x14ac:dyDescent="0.3">
      <c r="D114" s="3">
        <v>29</v>
      </c>
      <c r="F114" s="3">
        <v>28</v>
      </c>
      <c r="G114" s="29">
        <f t="shared" si="67"/>
        <v>40.4401563660698</v>
      </c>
      <c r="H114" s="29">
        <f t="shared" si="67"/>
        <v>45.448869568021401</v>
      </c>
      <c r="I114" s="29">
        <f t="shared" si="67"/>
        <v>40.691747542893054</v>
      </c>
      <c r="J114" s="29">
        <f t="shared" si="67"/>
        <v>46.512818440135469</v>
      </c>
      <c r="K114" s="29">
        <f t="shared" si="67"/>
        <v>16.915365343197337</v>
      </c>
      <c r="L114" s="30">
        <f t="shared" si="57"/>
        <v>21.847272736032608</v>
      </c>
      <c r="M114" s="29">
        <f t="shared" si="68"/>
        <v>14.267731052909765</v>
      </c>
      <c r="N114" s="31">
        <f t="shared" si="68"/>
        <v>10.061153637682716</v>
      </c>
      <c r="O114" s="31">
        <f t="shared" si="68"/>
        <v>2.0122307275365436</v>
      </c>
      <c r="P114" s="32">
        <f t="shared" si="68"/>
        <v>42.415378839203612</v>
      </c>
      <c r="Q114" s="32">
        <f t="shared" si="68"/>
        <v>22.679140992532098</v>
      </c>
      <c r="R114" s="32">
        <f t="shared" si="68"/>
        <v>51.17475710117958</v>
      </c>
      <c r="S114" s="33">
        <f t="shared" si="69"/>
        <v>35.46766363236177</v>
      </c>
      <c r="T114" s="33">
        <f t="shared" si="69"/>
        <v>44.939521390143369</v>
      </c>
      <c r="U114" s="34">
        <f t="shared" si="70"/>
        <v>36.050312764727963</v>
      </c>
      <c r="V114" s="34">
        <f t="shared" si="70"/>
        <v>33.696697670689872</v>
      </c>
      <c r="W114" s="35">
        <f t="shared" si="70"/>
        <v>68.269602869701345</v>
      </c>
      <c r="X114" s="35">
        <f t="shared" si="70"/>
        <v>42.505770688027255</v>
      </c>
      <c r="Y114" t="e">
        <f>NA()</f>
        <v>#N/A</v>
      </c>
      <c r="Z114" s="30">
        <f t="shared" si="58"/>
        <v>21.847272736032608</v>
      </c>
      <c r="AA114" s="30">
        <f t="shared" si="59"/>
        <v>42.767170259725425</v>
      </c>
      <c r="AD114"/>
      <c r="AE114" s="3">
        <v>29</v>
      </c>
      <c r="AG114" s="3">
        <f t="shared" si="60"/>
        <v>16.360682336474195</v>
      </c>
      <c r="AH114" s="29">
        <f t="shared" si="72"/>
        <v>13.302791050812601</v>
      </c>
      <c r="AI114" s="29">
        <f t="shared" si="72"/>
        <v>25.312249954968266</v>
      </c>
      <c r="AJ114" s="29">
        <f t="shared" si="72"/>
        <v>15.551252159790442</v>
      </c>
      <c r="AK114" s="29">
        <f t="shared" si="72"/>
        <v>26.102181144755974</v>
      </c>
      <c r="AL114" s="29">
        <f t="shared" si="72"/>
        <v>6.6865459197057451</v>
      </c>
      <c r="AM114" s="30">
        <f t="shared" si="62"/>
        <v>11.906684937930734</v>
      </c>
      <c r="AN114" s="29">
        <f t="shared" si="71"/>
        <v>6.6768662263093947</v>
      </c>
      <c r="AO114" s="31">
        <f t="shared" si="71"/>
        <v>5.1890443616891355</v>
      </c>
      <c r="AP114" s="31">
        <f t="shared" si="71"/>
        <v>1.0378088723378271</v>
      </c>
      <c r="AQ114" s="32">
        <f t="shared" si="71"/>
        <v>25.769867840211234</v>
      </c>
      <c r="AR114" s="32">
        <f t="shared" si="71"/>
        <v>13.096091782740832</v>
      </c>
      <c r="AS114" s="32">
        <f t="shared" si="71"/>
        <v>27.457043953341508</v>
      </c>
      <c r="AT114" s="33">
        <f t="shared" si="73"/>
        <v>20.910216971301395</v>
      </c>
      <c r="AU114" s="33">
        <f t="shared" si="73"/>
        <v>24.38110289246919</v>
      </c>
      <c r="AV114" s="34">
        <f t="shared" si="74"/>
        <v>19.956649051683058</v>
      </c>
      <c r="AW114" s="34">
        <f t="shared" si="74"/>
        <v>18.742771043940227</v>
      </c>
      <c r="AX114" s="35">
        <f t="shared" si="74"/>
        <v>46.100734728271277</v>
      </c>
      <c r="AY114" s="35">
        <f t="shared" si="74"/>
        <v>25.765530038097005</v>
      </c>
      <c r="AZ114" t="e">
        <f>NA()</f>
        <v>#N/A</v>
      </c>
      <c r="BA114" s="30">
        <f t="shared" si="65"/>
        <v>11.906684937930734</v>
      </c>
      <c r="BB114" s="30">
        <f t="shared" si="66"/>
        <v>31.679093389164873</v>
      </c>
    </row>
    <row r="115" spans="4:54" x14ac:dyDescent="0.3">
      <c r="D115" s="3">
        <v>30</v>
      </c>
      <c r="F115" s="3">
        <v>29</v>
      </c>
      <c r="G115" s="29">
        <f t="shared" si="67"/>
        <v>42.706462856503592</v>
      </c>
      <c r="H115" s="29">
        <f t="shared" si="67"/>
        <v>47.034337681702659</v>
      </c>
      <c r="I115" s="29">
        <f t="shared" si="67"/>
        <v>42.879077349086621</v>
      </c>
      <c r="J115" s="29">
        <f t="shared" si="67"/>
        <v>48.106308202895548</v>
      </c>
      <c r="K115" s="29">
        <f t="shared" si="67"/>
        <v>17.682283121396839</v>
      </c>
      <c r="L115" s="30">
        <f t="shared" si="57"/>
        <v>22.453157784741627</v>
      </c>
      <c r="M115" s="29">
        <f t="shared" si="68"/>
        <v>14.910222707977795</v>
      </c>
      <c r="N115" s="31">
        <f t="shared" si="68"/>
        <v>10.467743734461143</v>
      </c>
      <c r="O115" s="31">
        <f t="shared" si="68"/>
        <v>2.0935487468922287</v>
      </c>
      <c r="P115" s="32">
        <f t="shared" si="68"/>
        <v>43.66366045362372</v>
      </c>
      <c r="Q115" s="32">
        <f t="shared" si="68"/>
        <v>23.369284089050652</v>
      </c>
      <c r="R115" s="32">
        <f t="shared" si="68"/>
        <v>52.606280388601519</v>
      </c>
      <c r="S115" s="33">
        <f t="shared" si="69"/>
        <v>36.569104572949691</v>
      </c>
      <c r="T115" s="33">
        <f t="shared" si="69"/>
        <v>46.529599100256746</v>
      </c>
      <c r="U115" s="34">
        <f t="shared" si="70"/>
        <v>37.324176662129354</v>
      </c>
      <c r="V115" s="34">
        <f t="shared" si="70"/>
        <v>34.87544756592753</v>
      </c>
      <c r="W115" s="35">
        <f t="shared" si="70"/>
        <v>69.675772973430313</v>
      </c>
      <c r="X115" s="35">
        <f t="shared" si="70"/>
        <v>43.704877450391606</v>
      </c>
      <c r="Y115" t="e">
        <f>NA()</f>
        <v>#N/A</v>
      </c>
      <c r="Z115" s="30">
        <f t="shared" si="58"/>
        <v>22.453157784741627</v>
      </c>
      <c r="AA115" s="30">
        <f t="shared" si="59"/>
        <v>43.45349326695942</v>
      </c>
      <c r="AD115"/>
      <c r="AE115" s="3">
        <v>30</v>
      </c>
      <c r="AG115" s="3">
        <f t="shared" si="60"/>
        <v>17.206221575376418</v>
      </c>
      <c r="AH115" s="29">
        <f t="shared" si="72"/>
        <v>15.078087181275105</v>
      </c>
      <c r="AI115" s="29">
        <f t="shared" si="72"/>
        <v>26.853488355518635</v>
      </c>
      <c r="AJ115" s="29">
        <f t="shared" si="72"/>
        <v>17.217533398714711</v>
      </c>
      <c r="AK115" s="29">
        <f t="shared" si="72"/>
        <v>27.675288678879479</v>
      </c>
      <c r="AL115" s="29">
        <f t="shared" si="72"/>
        <v>7.4354704033063088</v>
      </c>
      <c r="AM115" s="30">
        <f t="shared" si="62"/>
        <v>12.792466235824556</v>
      </c>
      <c r="AN115" s="29">
        <f t="shared" si="71"/>
        <v>7.2126069075966717</v>
      </c>
      <c r="AO115" s="31">
        <f t="shared" si="71"/>
        <v>5.5427801227920526</v>
      </c>
      <c r="AP115" s="31">
        <f t="shared" si="71"/>
        <v>1.1085560245584105</v>
      </c>
      <c r="AQ115" s="32">
        <f t="shared" si="71"/>
        <v>27.105597862093052</v>
      </c>
      <c r="AR115" s="32">
        <f t="shared" si="71"/>
        <v>13.878209381988549</v>
      </c>
      <c r="AS115" s="32">
        <f t="shared" si="71"/>
        <v>29.574807753356747</v>
      </c>
      <c r="AT115" s="33">
        <f t="shared" si="73"/>
        <v>22.065594968501735</v>
      </c>
      <c r="AU115" s="33">
        <f t="shared" si="73"/>
        <v>25.965409618878841</v>
      </c>
      <c r="AV115" s="34">
        <f t="shared" si="74"/>
        <v>21.182837447946657</v>
      </c>
      <c r="AW115" s="34">
        <f t="shared" si="74"/>
        <v>19.886209702289612</v>
      </c>
      <c r="AX115" s="35">
        <f t="shared" si="74"/>
        <v>48.117765517441072</v>
      </c>
      <c r="AY115" s="35">
        <f t="shared" si="74"/>
        <v>27.148866819122148</v>
      </c>
      <c r="AZ115" t="e">
        <f>NA()</f>
        <v>#N/A</v>
      </c>
      <c r="BA115" s="30">
        <f t="shared" si="65"/>
        <v>12.792466235824556</v>
      </c>
      <c r="BB115" s="30">
        <f t="shared" si="66"/>
        <v>32.71792381660017</v>
      </c>
    </row>
    <row r="116" spans="4:54" x14ac:dyDescent="0.3">
      <c r="D116" s="3">
        <v>31</v>
      </c>
      <c r="F116" s="3">
        <v>30</v>
      </c>
      <c r="G116" s="29">
        <f t="shared" si="67"/>
        <v>44.918870888185147</v>
      </c>
      <c r="H116" s="29">
        <f t="shared" si="67"/>
        <v>48.592996417637806</v>
      </c>
      <c r="I116" s="29">
        <f t="shared" si="67"/>
        <v>45.043464705511184</v>
      </c>
      <c r="J116" s="29">
        <f t="shared" si="67"/>
        <v>49.670817377671966</v>
      </c>
      <c r="K116" s="29">
        <f t="shared" si="67"/>
        <v>18.420797008515947</v>
      </c>
      <c r="L116" s="30">
        <f t="shared" si="57"/>
        <v>23.022310235733979</v>
      </c>
      <c r="M116" s="29">
        <f t="shared" si="68"/>
        <v>15.546932250098624</v>
      </c>
      <c r="N116" s="31">
        <f t="shared" si="68"/>
        <v>10.870815417290443</v>
      </c>
      <c r="O116" s="31">
        <f t="shared" si="68"/>
        <v>2.1741630834580885</v>
      </c>
      <c r="P116" s="32">
        <f t="shared" si="68"/>
        <v>44.883344887952632</v>
      </c>
      <c r="Q116" s="32">
        <f t="shared" si="68"/>
        <v>24.037809817532402</v>
      </c>
      <c r="R116" s="32">
        <f t="shared" si="68"/>
        <v>53.94803167304449</v>
      </c>
      <c r="S116" s="33">
        <f t="shared" si="69"/>
        <v>37.646054197526091</v>
      </c>
      <c r="T116" s="33">
        <f t="shared" si="69"/>
        <v>48.086526852230868</v>
      </c>
      <c r="U116" s="34">
        <f t="shared" si="70"/>
        <v>38.577481807833571</v>
      </c>
      <c r="V116" s="34">
        <f t="shared" si="70"/>
        <v>36.034461775338599</v>
      </c>
      <c r="W116" s="35">
        <f t="shared" si="70"/>
        <v>71.015911350304364</v>
      </c>
      <c r="X116" s="35">
        <f t="shared" si="70"/>
        <v>44.86711819783433</v>
      </c>
      <c r="Y116" t="e">
        <f>NA()</f>
        <v>#N/A</v>
      </c>
      <c r="Z116" s="30">
        <f t="shared" si="58"/>
        <v>23.022310235733979</v>
      </c>
      <c r="AA116" s="30">
        <f t="shared" si="59"/>
        <v>44.106539790725186</v>
      </c>
      <c r="AD116"/>
      <c r="AE116" s="3">
        <v>31</v>
      </c>
      <c r="AG116" s="3">
        <f t="shared" si="60"/>
        <v>18.095459273170505</v>
      </c>
      <c r="AH116" s="29">
        <f t="shared" si="72"/>
        <v>17.020389614511227</v>
      </c>
      <c r="AI116" s="29">
        <f t="shared" si="72"/>
        <v>28.466478062230276</v>
      </c>
      <c r="AJ116" s="29">
        <f t="shared" si="72"/>
        <v>19.020787139726316</v>
      </c>
      <c r="AK116" s="29">
        <f t="shared" si="72"/>
        <v>29.319733300214665</v>
      </c>
      <c r="AL116" s="29">
        <f t="shared" si="72"/>
        <v>8.2371963368440433</v>
      </c>
      <c r="AM116" s="30">
        <f t="shared" si="62"/>
        <v>13.703261684837889</v>
      </c>
      <c r="AN116" s="29">
        <f t="shared" si="71"/>
        <v>7.7827560606830879</v>
      </c>
      <c r="AO116" s="31">
        <f t="shared" si="71"/>
        <v>5.9164654997842856</v>
      </c>
      <c r="AP116" s="31">
        <f t="shared" si="71"/>
        <v>1.1832930999568572</v>
      </c>
      <c r="AQ116" s="32">
        <f t="shared" si="71"/>
        <v>28.490582454590083</v>
      </c>
      <c r="AR116" s="32">
        <f t="shared" si="71"/>
        <v>14.689023045156311</v>
      </c>
      <c r="AS116" s="32">
        <f t="shared" si="71"/>
        <v>31.753718673673344</v>
      </c>
      <c r="AT116" s="33">
        <f t="shared" si="73"/>
        <v>23.266630905153992</v>
      </c>
      <c r="AU116" s="33">
        <f t="shared" si="73"/>
        <v>27.623866425113121</v>
      </c>
      <c r="AV116" s="34">
        <f t="shared" si="74"/>
        <v>22.467128304719012</v>
      </c>
      <c r="AW116" s="34">
        <f t="shared" si="74"/>
        <v>21.083083988817364</v>
      </c>
      <c r="AX116" s="35">
        <f t="shared" si="74"/>
        <v>50.164933739416632</v>
      </c>
      <c r="AY116" s="35">
        <f t="shared" si="74"/>
        <v>28.577814075734032</v>
      </c>
      <c r="AZ116" t="e">
        <f>NA()</f>
        <v>#N/A</v>
      </c>
      <c r="BA116" s="30">
        <f t="shared" si="65"/>
        <v>13.703261684837889</v>
      </c>
      <c r="BB116" s="30">
        <f t="shared" si="66"/>
        <v>33.764353518646914</v>
      </c>
    </row>
    <row r="117" spans="4:54" x14ac:dyDescent="0.3">
      <c r="D117" s="3">
        <v>32</v>
      </c>
      <c r="F117" s="3">
        <v>31</v>
      </c>
      <c r="G117" s="29">
        <f t="shared" si="67"/>
        <v>47.072208164496573</v>
      </c>
      <c r="H117" s="29">
        <f t="shared" si="67"/>
        <v>50.124467207077551</v>
      </c>
      <c r="I117" s="29">
        <f t="shared" si="67"/>
        <v>47.180875846022474</v>
      </c>
      <c r="J117" s="29">
        <f t="shared" si="67"/>
        <v>51.206042852803478</v>
      </c>
      <c r="K117" s="29">
        <f t="shared" si="67"/>
        <v>19.130215053249906</v>
      </c>
      <c r="L117" s="30">
        <f t="shared" si="57"/>
        <v>23.556168330669689</v>
      </c>
      <c r="M117" s="29">
        <f t="shared" si="68"/>
        <v>16.177233416524324</v>
      </c>
      <c r="N117" s="31">
        <f t="shared" si="68"/>
        <v>11.270133994044375</v>
      </c>
      <c r="O117" s="31">
        <f t="shared" si="68"/>
        <v>2.2540267988088751</v>
      </c>
      <c r="P117" s="32">
        <f t="shared" si="68"/>
        <v>46.074701420048108</v>
      </c>
      <c r="Q117" s="32">
        <f t="shared" si="68"/>
        <v>24.684940844518746</v>
      </c>
      <c r="R117" s="32">
        <f t="shared" si="68"/>
        <v>55.203662830807495</v>
      </c>
      <c r="S117" s="33">
        <f t="shared" si="69"/>
        <v>38.698605087036938</v>
      </c>
      <c r="T117" s="33">
        <f t="shared" si="69"/>
        <v>49.60987216709529</v>
      </c>
      <c r="U117" s="34">
        <f t="shared" si="70"/>
        <v>39.809883797379264</v>
      </c>
      <c r="V117" s="34">
        <f t="shared" si="70"/>
        <v>37.173450796210624</v>
      </c>
      <c r="W117" s="35">
        <f t="shared" si="70"/>
        <v>72.292808228184782</v>
      </c>
      <c r="X117" s="35">
        <f t="shared" si="70"/>
        <v>45.993080933235227</v>
      </c>
      <c r="Y117" t="e">
        <f>NA()</f>
        <v>#N/A</v>
      </c>
      <c r="Z117" s="30">
        <f t="shared" si="58"/>
        <v>23.556168330669689</v>
      </c>
      <c r="AA117" s="30">
        <f t="shared" si="59"/>
        <v>44.727923246776449</v>
      </c>
      <c r="AD117"/>
      <c r="AE117" s="3">
        <v>32</v>
      </c>
      <c r="AG117" s="3">
        <f t="shared" si="60"/>
        <v>19.030653817429357</v>
      </c>
      <c r="AH117" s="29">
        <f t="shared" si="72"/>
        <v>19.132414106863038</v>
      </c>
      <c r="AI117" s="29">
        <f t="shared" si="72"/>
        <v>30.15198216502116</v>
      </c>
      <c r="AJ117" s="29">
        <f t="shared" si="72"/>
        <v>20.965512740770837</v>
      </c>
      <c r="AK117" s="29">
        <f t="shared" si="72"/>
        <v>31.036026812141614</v>
      </c>
      <c r="AL117" s="29">
        <f t="shared" si="72"/>
        <v>9.0903316942491319</v>
      </c>
      <c r="AM117" s="30">
        <f t="shared" si="62"/>
        <v>14.634561736832445</v>
      </c>
      <c r="AN117" s="29">
        <f t="shared" si="71"/>
        <v>8.3883542552957149</v>
      </c>
      <c r="AO117" s="31">
        <f t="shared" si="71"/>
        <v>6.3107089927651749</v>
      </c>
      <c r="AP117" s="31">
        <f t="shared" si="71"/>
        <v>1.262141798553035</v>
      </c>
      <c r="AQ117" s="32">
        <f t="shared" si="71"/>
        <v>29.924490841397379</v>
      </c>
      <c r="AR117" s="32">
        <f t="shared" si="71"/>
        <v>15.527506793151229</v>
      </c>
      <c r="AS117" s="32">
        <f t="shared" si="71"/>
        <v>33.982270190417175</v>
      </c>
      <c r="AT117" s="33">
        <f t="shared" si="73"/>
        <v>24.51311182012839</v>
      </c>
      <c r="AU117" s="33">
        <f t="shared" si="73"/>
        <v>29.356464711976852</v>
      </c>
      <c r="AV117" s="34">
        <f t="shared" si="74"/>
        <v>23.810255446477672</v>
      </c>
      <c r="AW117" s="34">
        <f t="shared" si="74"/>
        <v>22.333985381002858</v>
      </c>
      <c r="AX117" s="35">
        <f t="shared" si="74"/>
        <v>52.237025830652556</v>
      </c>
      <c r="AY117" s="35">
        <f t="shared" si="74"/>
        <v>30.05074587444113</v>
      </c>
      <c r="AZ117" t="e">
        <f>NA()</f>
        <v>#N/A</v>
      </c>
      <c r="BA117" s="30">
        <f t="shared" si="65"/>
        <v>14.634561736832445</v>
      </c>
      <c r="BB117" s="30">
        <f t="shared" si="66"/>
        <v>34.816093138641037</v>
      </c>
    </row>
    <row r="118" spans="4:54" x14ac:dyDescent="0.3">
      <c r="D118" s="3">
        <v>33</v>
      </c>
      <c r="F118" s="3">
        <v>32</v>
      </c>
      <c r="G118" s="29">
        <f t="shared" ref="G118:K133" si="75">G46*G$12</f>
        <v>49.162307246312018</v>
      </c>
      <c r="H118" s="29">
        <f t="shared" si="75"/>
        <v>51.628463063494209</v>
      </c>
      <c r="I118" s="29">
        <f t="shared" si="75"/>
        <v>49.287743406030287</v>
      </c>
      <c r="J118" s="29">
        <f t="shared" si="75"/>
        <v>52.711774309290298</v>
      </c>
      <c r="K118" s="29">
        <f t="shared" si="75"/>
        <v>19.810155179663788</v>
      </c>
      <c r="L118" s="30">
        <f t="shared" si="57"/>
        <v>24.056249604829983</v>
      </c>
      <c r="M118" s="29">
        <f t="shared" ref="M118:R133" si="76">M46*M$12</f>
        <v>16.800566095909932</v>
      </c>
      <c r="N118" s="31">
        <f t="shared" si="76"/>
        <v>11.665489507459704</v>
      </c>
      <c r="O118" s="31">
        <f t="shared" si="76"/>
        <v>2.3330979014919406</v>
      </c>
      <c r="P118" s="32">
        <f t="shared" si="76"/>
        <v>47.238037053078251</v>
      </c>
      <c r="Q118" s="32">
        <f t="shared" si="76"/>
        <v>25.310954440626439</v>
      </c>
      <c r="R118" s="32">
        <f t="shared" si="76"/>
        <v>56.377025872472458</v>
      </c>
      <c r="S118" s="33">
        <f t="shared" ref="S118:T133" si="77">S46</f>
        <v>39.726898883319507</v>
      </c>
      <c r="T118" s="33">
        <f t="shared" si="77"/>
        <v>51.099337906619049</v>
      </c>
      <c r="U118" s="34">
        <f t="shared" ref="U118:X133" si="78">U46*U$12</f>
        <v>41.021112174332224</v>
      </c>
      <c r="V118" s="34">
        <f t="shared" si="78"/>
        <v>38.292193287608626</v>
      </c>
      <c r="W118" s="35">
        <f t="shared" si="78"/>
        <v>73.509191681189549</v>
      </c>
      <c r="X118" s="35">
        <f t="shared" si="78"/>
        <v>47.083408637477476</v>
      </c>
      <c r="Y118" t="e">
        <f>NA()</f>
        <v>#N/A</v>
      </c>
      <c r="Z118" s="30">
        <f t="shared" si="58"/>
        <v>24.056249604829983</v>
      </c>
      <c r="AA118" s="30">
        <f t="shared" si="59"/>
        <v>45.319178824139712</v>
      </c>
      <c r="AD118"/>
      <c r="AE118" s="3">
        <v>33</v>
      </c>
      <c r="AG118" s="3">
        <f t="shared" si="60"/>
        <v>20.01418031184258</v>
      </c>
      <c r="AH118" s="29">
        <f t="shared" si="72"/>
        <v>21.414434747365739</v>
      </c>
      <c r="AI118" s="29">
        <f t="shared" si="72"/>
        <v>31.910437725547705</v>
      </c>
      <c r="AJ118" s="29">
        <f t="shared" si="72"/>
        <v>23.055224771347337</v>
      </c>
      <c r="AK118" s="29">
        <f t="shared" si="72"/>
        <v>32.824329628145129</v>
      </c>
      <c r="AL118" s="29">
        <f t="shared" si="72"/>
        <v>9.9925648259934512</v>
      </c>
      <c r="AM118" s="30">
        <f t="shared" si="62"/>
        <v>15.581321918455675</v>
      </c>
      <c r="AN118" s="29">
        <f t="shared" ref="AN118:AS133" si="79">AN46*AN$12</f>
        <v>9.0303060508700668</v>
      </c>
      <c r="AO118" s="31">
        <f t="shared" si="79"/>
        <v>6.7260701325524908</v>
      </c>
      <c r="AP118" s="31">
        <f t="shared" si="79"/>
        <v>1.3452140265104982</v>
      </c>
      <c r="AQ118" s="32">
        <f t="shared" si="79"/>
        <v>31.406719831646548</v>
      </c>
      <c r="AR118" s="32">
        <f t="shared" si="79"/>
        <v>16.392357615904473</v>
      </c>
      <c r="AS118" s="32">
        <f t="shared" si="79"/>
        <v>36.247601238689207</v>
      </c>
      <c r="AT118" s="33">
        <f t="shared" si="73"/>
        <v>25.804562607443639</v>
      </c>
      <c r="AU118" s="33">
        <f t="shared" si="73"/>
        <v>31.162715168920244</v>
      </c>
      <c r="AV118" s="34">
        <f t="shared" si="74"/>
        <v>25.212700875486899</v>
      </c>
      <c r="AW118" s="34">
        <f t="shared" si="74"/>
        <v>23.639264989542067</v>
      </c>
      <c r="AX118" s="35">
        <f t="shared" si="74"/>
        <v>54.328371500673327</v>
      </c>
      <c r="AY118" s="35">
        <f t="shared" si="74"/>
        <v>31.565639772499104</v>
      </c>
      <c r="AZ118" t="e">
        <f>NA()</f>
        <v>#N/A</v>
      </c>
      <c r="BA118" s="30">
        <f t="shared" si="65"/>
        <v>15.581321918455675</v>
      </c>
      <c r="BB118" s="30">
        <f t="shared" si="66"/>
        <v>35.870696673941353</v>
      </c>
    </row>
    <row r="119" spans="4:54" x14ac:dyDescent="0.3">
      <c r="D119" s="3">
        <v>34</v>
      </c>
      <c r="F119" s="3">
        <v>33</v>
      </c>
      <c r="G119" s="29">
        <f t="shared" si="75"/>
        <v>51.185916996103096</v>
      </c>
      <c r="H119" s="29">
        <f t="shared" si="75"/>
        <v>53.104779243747586</v>
      </c>
      <c r="I119" s="29">
        <f t="shared" si="75"/>
        <v>51.360938407003296</v>
      </c>
      <c r="J119" s="29">
        <f t="shared" si="75"/>
        <v>54.187884402156826</v>
      </c>
      <c r="K119" s="29">
        <f t="shared" si="75"/>
        <v>20.460503507576881</v>
      </c>
      <c r="L119" s="30">
        <f t="shared" si="57"/>
        <v>24.524119926737466</v>
      </c>
      <c r="M119" s="29">
        <f t="shared" si="76"/>
        <v>17.416431539800673</v>
      </c>
      <c r="N119" s="31">
        <f t="shared" si="76"/>
        <v>12.05669473905173</v>
      </c>
      <c r="O119" s="31">
        <f t="shared" si="76"/>
        <v>2.411338947810346</v>
      </c>
      <c r="P119" s="32">
        <f t="shared" si="76"/>
        <v>48.373691129627773</v>
      </c>
      <c r="Q119" s="32">
        <f t="shared" si="76"/>
        <v>25.916174004075245</v>
      </c>
      <c r="R119" s="32">
        <f t="shared" si="76"/>
        <v>57.472091361661519</v>
      </c>
      <c r="S119" s="33">
        <f t="shared" si="77"/>
        <v>40.731120065541916</v>
      </c>
      <c r="T119" s="33">
        <f t="shared" si="77"/>
        <v>52.554747640776739</v>
      </c>
      <c r="U119" s="34">
        <f t="shared" si="78"/>
        <v>42.210963043510532</v>
      </c>
      <c r="V119" s="34">
        <f t="shared" si="78"/>
        <v>39.390529150546186</v>
      </c>
      <c r="W119" s="35">
        <f t="shared" si="78"/>
        <v>74.667719796101153</v>
      </c>
      <c r="X119" s="35">
        <f t="shared" si="78"/>
        <v>48.138789378786996</v>
      </c>
      <c r="Y119" t="e">
        <f>NA()</f>
        <v>#N/A</v>
      </c>
      <c r="Z119" s="30">
        <f t="shared" si="58"/>
        <v>24.524119926737466</v>
      </c>
      <c r="AA119" s="30">
        <f t="shared" si="59"/>
        <v>45.881767277950011</v>
      </c>
      <c r="AD119"/>
      <c r="AE119" s="3">
        <v>34</v>
      </c>
      <c r="AG119" s="3">
        <f t="shared" si="60"/>
        <v>21.048536608242266</v>
      </c>
      <c r="AH119" s="29">
        <f t="shared" ref="AH119:AL134" si="80">AH47*AH$12</f>
        <v>23.86394781964815</v>
      </c>
      <c r="AI119" s="29">
        <f t="shared" si="80"/>
        <v>33.741915630738383</v>
      </c>
      <c r="AJ119" s="29">
        <f t="shared" si="80"/>
        <v>25.292258620737702</v>
      </c>
      <c r="AK119" s="29">
        <f t="shared" si="80"/>
        <v>34.684410557194923</v>
      </c>
      <c r="AL119" s="29">
        <f t="shared" si="80"/>
        <v>10.940615666508236</v>
      </c>
      <c r="AM119" s="30">
        <f t="shared" si="62"/>
        <v>16.538024526344991</v>
      </c>
      <c r="AN119" s="29">
        <f t="shared" si="79"/>
        <v>9.709352913754639</v>
      </c>
      <c r="AO119" s="31">
        <f t="shared" si="79"/>
        <v>7.1630488930103278</v>
      </c>
      <c r="AP119" s="31">
        <f t="shared" si="79"/>
        <v>1.4326097786020655</v>
      </c>
      <c r="AQ119" s="32">
        <f t="shared" si="79"/>
        <v>32.936370474321969</v>
      </c>
      <c r="AR119" s="32">
        <f t="shared" si="79"/>
        <v>17.281982276274</v>
      </c>
      <c r="AS119" s="32">
        <f t="shared" si="79"/>
        <v>38.535670399439645</v>
      </c>
      <c r="AT119" s="33">
        <f t="shared" ref="AT119:AU134" si="81">AT47</f>
        <v>27.140222442267756</v>
      </c>
      <c r="AU119" s="33">
        <f t="shared" si="81"/>
        <v>33.041599556993056</v>
      </c>
      <c r="AV119" s="34">
        <f t="shared" ref="AV119:AY134" si="82">AV47*AV$12</f>
        <v>26.674662430183496</v>
      </c>
      <c r="AW119" s="34">
        <f t="shared" si="82"/>
        <v>24.999003693517494</v>
      </c>
      <c r="AX119" s="35">
        <f t="shared" si="82"/>
        <v>56.43287083948119</v>
      </c>
      <c r="AY119" s="35">
        <f t="shared" si="82"/>
        <v>33.120057891434939</v>
      </c>
      <c r="AZ119" t="e">
        <f>NA()</f>
        <v>#N/A</v>
      </c>
      <c r="BA119" s="30">
        <f t="shared" si="65"/>
        <v>16.538024526344991</v>
      </c>
      <c r="BB119" s="30">
        <f t="shared" si="66"/>
        <v>36.925570400165903</v>
      </c>
    </row>
    <row r="120" spans="4:54" x14ac:dyDescent="0.3">
      <c r="D120" s="3">
        <v>35</v>
      </c>
      <c r="F120" s="3">
        <v>34</v>
      </c>
      <c r="G120" s="29">
        <f t="shared" si="75"/>
        <v>53.140614035752023</v>
      </c>
      <c r="H120" s="29">
        <f t="shared" si="75"/>
        <v>54.553284858065169</v>
      </c>
      <c r="I120" s="29">
        <f t="shared" si="75"/>
        <v>53.397741998836132</v>
      </c>
      <c r="J120" s="29">
        <f t="shared" si="75"/>
        <v>55.634319953373392</v>
      </c>
      <c r="K120" s="29">
        <f t="shared" si="75"/>
        <v>21.081375850586202</v>
      </c>
      <c r="L120" s="30">
        <f t="shared" si="57"/>
        <v>24.961367909581735</v>
      </c>
      <c r="M120" s="29">
        <f t="shared" si="76"/>
        <v>18.024387883738882</v>
      </c>
      <c r="N120" s="31">
        <f t="shared" si="76"/>
        <v>12.44358339237583</v>
      </c>
      <c r="O120" s="31">
        <f t="shared" si="76"/>
        <v>2.488716678475166</v>
      </c>
      <c r="P120" s="32">
        <f t="shared" si="76"/>
        <v>49.482030585911993</v>
      </c>
      <c r="Q120" s="32">
        <f t="shared" si="76"/>
        <v>26.500961580097133</v>
      </c>
      <c r="R120" s="32">
        <f t="shared" si="76"/>
        <v>58.492881325453595</v>
      </c>
      <c r="S120" s="33">
        <f t="shared" si="77"/>
        <v>41.711490428626632</v>
      </c>
      <c r="T120" s="33">
        <f t="shared" si="77"/>
        <v>53.976032450208258</v>
      </c>
      <c r="U120" s="34">
        <f t="shared" si="78"/>
        <v>43.379292427838877</v>
      </c>
      <c r="V120" s="34">
        <f t="shared" si="78"/>
        <v>40.468353309831031</v>
      </c>
      <c r="W120" s="35">
        <f t="shared" si="78"/>
        <v>75.770974761120087</v>
      </c>
      <c r="X120" s="35">
        <f t="shared" si="78"/>
        <v>49.159947669346479</v>
      </c>
      <c r="Y120" t="e">
        <f>NA()</f>
        <v>#N/A</v>
      </c>
      <c r="Z120" s="30">
        <f t="shared" si="58"/>
        <v>24.961367909581735</v>
      </c>
      <c r="AA120" s="30">
        <f t="shared" si="59"/>
        <v>46.417078538390257</v>
      </c>
      <c r="AD120"/>
      <c r="AE120" s="3">
        <v>35</v>
      </c>
      <c r="AG120" s="3">
        <f t="shared" si="60"/>
        <v>22.136349650370814</v>
      </c>
      <c r="AH120" s="29">
        <f t="shared" si="80"/>
        <v>26.475383572800695</v>
      </c>
      <c r="AI120" s="29">
        <f t="shared" si="80"/>
        <v>35.646079661035039</v>
      </c>
      <c r="AJ120" s="29">
        <f t="shared" si="80"/>
        <v>27.677573634168141</v>
      </c>
      <c r="AK120" s="29">
        <f t="shared" si="80"/>
        <v>36.615606230741051</v>
      </c>
      <c r="AL120" s="29">
        <f t="shared" si="80"/>
        <v>11.930212625742469</v>
      </c>
      <c r="AM120" s="30">
        <f t="shared" si="62"/>
        <v>17.498759264958068</v>
      </c>
      <c r="AN120" s="29">
        <f t="shared" si="79"/>
        <v>10.426044684032242</v>
      </c>
      <c r="AO120" s="31">
        <f t="shared" si="79"/>
        <v>7.6220743238190396</v>
      </c>
      <c r="AP120" s="31">
        <f t="shared" si="79"/>
        <v>1.5244148647638078</v>
      </c>
      <c r="AQ120" s="32">
        <f t="shared" si="79"/>
        <v>34.512225230424278</v>
      </c>
      <c r="AR120" s="32">
        <f t="shared" si="79"/>
        <v>18.194487191322157</v>
      </c>
      <c r="AS120" s="32">
        <f t="shared" si="79"/>
        <v>40.83148035607973</v>
      </c>
      <c r="AT120" s="33">
        <f t="shared" si="81"/>
        <v>28.519021750109999</v>
      </c>
      <c r="AU120" s="33">
        <f t="shared" si="81"/>
        <v>34.99152390505855</v>
      </c>
      <c r="AV120" s="34">
        <f t="shared" si="82"/>
        <v>28.196020643544742</v>
      </c>
      <c r="AW120" s="34">
        <f t="shared" si="82"/>
        <v>26.41298165791282</v>
      </c>
      <c r="AX120" s="35">
        <f t="shared" si="82"/>
        <v>58.544031051063406</v>
      </c>
      <c r="AY120" s="35">
        <f t="shared" si="82"/>
        <v>34.711131668068155</v>
      </c>
      <c r="AZ120" t="e">
        <f>NA()</f>
        <v>#N/A</v>
      </c>
      <c r="BA120" s="30">
        <f t="shared" si="65"/>
        <v>17.498759264958068</v>
      </c>
      <c r="BB120" s="30">
        <f t="shared" si="66"/>
        <v>37.97798467704262</v>
      </c>
    </row>
    <row r="121" spans="4:54" x14ac:dyDescent="0.3">
      <c r="D121" s="3">
        <v>36</v>
      </c>
      <c r="F121" s="3">
        <v>35</v>
      </c>
      <c r="G121" s="29">
        <f t="shared" si="75"/>
        <v>55.024716088691775</v>
      </c>
      <c r="H121" s="29">
        <f t="shared" si="75"/>
        <v>55.973915316630681</v>
      </c>
      <c r="I121" s="29">
        <f t="shared" si="75"/>
        <v>55.395817358715071</v>
      </c>
      <c r="J121" s="29">
        <f t="shared" si="75"/>
        <v>57.051094036502313</v>
      </c>
      <c r="K121" s="29">
        <f t="shared" si="75"/>
        <v>21.673082521979261</v>
      </c>
      <c r="L121" s="30">
        <f t="shared" si="57"/>
        <v>25.369583985265837</v>
      </c>
      <c r="M121" s="29">
        <f t="shared" si="76"/>
        <v>18.624045958880036</v>
      </c>
      <c r="N121" s="31">
        <f t="shared" si="76"/>
        <v>12.826008435607765</v>
      </c>
      <c r="O121" s="31">
        <f t="shared" si="76"/>
        <v>2.5652016871215531</v>
      </c>
      <c r="P121" s="32">
        <f t="shared" si="76"/>
        <v>50.563445761992625</v>
      </c>
      <c r="Q121" s="32">
        <f t="shared" si="76"/>
        <v>27.065711260850627</v>
      </c>
      <c r="R121" s="32">
        <f t="shared" si="76"/>
        <v>59.443414722696808</v>
      </c>
      <c r="S121" s="33">
        <f t="shared" si="77"/>
        <v>42.668264175470739</v>
      </c>
      <c r="T121" s="33">
        <f t="shared" si="77"/>
        <v>55.363219011804098</v>
      </c>
      <c r="U121" s="34">
        <f t="shared" si="78"/>
        <v>44.526010281236779</v>
      </c>
      <c r="V121" s="34">
        <f t="shared" si="78"/>
        <v>41.525610114675054</v>
      </c>
      <c r="W121" s="35">
        <f t="shared" si="78"/>
        <v>76.821458556700833</v>
      </c>
      <c r="X121" s="35">
        <f t="shared" si="78"/>
        <v>50.147636910263103</v>
      </c>
      <c r="Y121" t="e">
        <f>NA()</f>
        <v>#N/A</v>
      </c>
      <c r="Z121" s="30">
        <f t="shared" si="58"/>
        <v>25.369583985265837</v>
      </c>
      <c r="AA121" s="30">
        <f t="shared" si="59"/>
        <v>46.926435144650704</v>
      </c>
      <c r="AD121"/>
      <c r="AE121" s="3">
        <v>36</v>
      </c>
      <c r="AG121" s="3">
        <f t="shared" si="60"/>
        <v>23.280382145502159</v>
      </c>
      <c r="AH121" s="29">
        <f t="shared" si="80"/>
        <v>29.239886757263999</v>
      </c>
      <c r="AI121" s="29">
        <f t="shared" si="80"/>
        <v>37.622145341500016</v>
      </c>
      <c r="AJ121" s="29">
        <f t="shared" si="80"/>
        <v>30.210559442122801</v>
      </c>
      <c r="AK121" s="29">
        <f t="shared" si="80"/>
        <v>38.616780811953078</v>
      </c>
      <c r="AL121" s="29">
        <f t="shared" si="80"/>
        <v>12.956099735438011</v>
      </c>
      <c r="AM121" s="30">
        <f t="shared" si="62"/>
        <v>18.457321849569919</v>
      </c>
      <c r="AN121" s="29">
        <f t="shared" si="79"/>
        <v>11.180709937364279</v>
      </c>
      <c r="AO121" s="31">
        <f t="shared" si="79"/>
        <v>8.1034924597009876</v>
      </c>
      <c r="AP121" s="31">
        <f t="shared" si="79"/>
        <v>1.6206984919401977</v>
      </c>
      <c r="AQ121" s="32">
        <f t="shared" si="79"/>
        <v>36.132726106322984</v>
      </c>
      <c r="AR121" s="32">
        <f t="shared" si="79"/>
        <v>19.127672060440528</v>
      </c>
      <c r="AS121" s="32">
        <f t="shared" si="79"/>
        <v>43.11934904579897</v>
      </c>
      <c r="AT121" s="33">
        <f t="shared" si="81"/>
        <v>29.939560192156065</v>
      </c>
      <c r="AU121" s="33">
        <f t="shared" si="81"/>
        <v>37.010274267979177</v>
      </c>
      <c r="AV121" s="34">
        <f t="shared" si="82"/>
        <v>29.77630523170555</v>
      </c>
      <c r="AW121" s="34">
        <f t="shared" si="82"/>
        <v>27.880647650636256</v>
      </c>
      <c r="AX121" s="35">
        <f t="shared" si="82"/>
        <v>60.655013216624198</v>
      </c>
      <c r="AY121" s="35">
        <f t="shared" si="82"/>
        <v>36.335551114421946</v>
      </c>
      <c r="AZ121" t="e">
        <f>NA()</f>
        <v>#N/A</v>
      </c>
      <c r="BA121" s="30">
        <f t="shared" si="65"/>
        <v>18.457321849569919</v>
      </c>
      <c r="BB121" s="30">
        <f t="shared" si="66"/>
        <v>39.025088812344116</v>
      </c>
    </row>
    <row r="122" spans="4:54" x14ac:dyDescent="0.3">
      <c r="D122" s="3">
        <v>37</v>
      </c>
      <c r="F122" s="3">
        <v>36</v>
      </c>
      <c r="G122" s="29">
        <f t="shared" si="75"/>
        <v>56.837198593657448</v>
      </c>
      <c r="H122" s="29">
        <f t="shared" si="75"/>
        <v>57.366665516591688</v>
      </c>
      <c r="I122" s="29">
        <f t="shared" si="75"/>
        <v>57.353182061883111</v>
      </c>
      <c r="J122" s="29">
        <f t="shared" si="75"/>
        <v>58.438278850280206</v>
      </c>
      <c r="K122" s="29">
        <f t="shared" si="75"/>
        <v>22.236096462958347</v>
      </c>
      <c r="L122" s="30">
        <f t="shared" si="57"/>
        <v>25.750343499027355</v>
      </c>
      <c r="M122" s="29">
        <f t="shared" si="76"/>
        <v>19.215065376161476</v>
      </c>
      <c r="N122" s="31">
        <f t="shared" si="76"/>
        <v>13.203840586210269</v>
      </c>
      <c r="O122" s="31">
        <f t="shared" si="76"/>
        <v>2.6407681172420543</v>
      </c>
      <c r="P122" s="32">
        <f t="shared" si="76"/>
        <v>51.618346696804693</v>
      </c>
      <c r="Q122" s="32">
        <f t="shared" si="76"/>
        <v>27.610843365028984</v>
      </c>
      <c r="R122" s="32">
        <f t="shared" si="76"/>
        <v>60.327663713936658</v>
      </c>
      <c r="S122" s="33">
        <f t="shared" si="77"/>
        <v>43.601723547809456</v>
      </c>
      <c r="T122" s="33">
        <f t="shared" si="77"/>
        <v>56.716418834406426</v>
      </c>
      <c r="U122" s="34">
        <f t="shared" si="78"/>
        <v>45.651075082430559</v>
      </c>
      <c r="V122" s="34">
        <f t="shared" si="78"/>
        <v>42.562288286989585</v>
      </c>
      <c r="W122" s="35">
        <f t="shared" si="78"/>
        <v>77.821589979902683</v>
      </c>
      <c r="X122" s="35">
        <f t="shared" si="78"/>
        <v>51.10263278862562</v>
      </c>
      <c r="Y122" t="e">
        <f>NA()</f>
        <v>#N/A</v>
      </c>
      <c r="Z122" s="30">
        <f t="shared" si="58"/>
        <v>25.750343499027355</v>
      </c>
      <c r="AA122" s="30">
        <f t="shared" si="59"/>
        <v>47.411095512392258</v>
      </c>
      <c r="AD122"/>
      <c r="AE122" s="3">
        <v>37</v>
      </c>
      <c r="AG122" s="3">
        <f t="shared" si="60"/>
        <v>24.483539580860253</v>
      </c>
      <c r="AH122" s="29">
        <f t="shared" si="80"/>
        <v>32.145186493131369</v>
      </c>
      <c r="AI122" s="29">
        <f t="shared" si="80"/>
        <v>39.668839252058262</v>
      </c>
      <c r="AJ122" s="29">
        <f t="shared" si="80"/>
        <v>32.888852124118209</v>
      </c>
      <c r="AK122" s="29">
        <f t="shared" si="80"/>
        <v>40.68628673758414</v>
      </c>
      <c r="AL122" s="29">
        <f t="shared" si="80"/>
        <v>14.012077702487849</v>
      </c>
      <c r="AM122" s="30">
        <f t="shared" si="62"/>
        <v>19.407328649046725</v>
      </c>
      <c r="AN122" s="29">
        <f t="shared" si="79"/>
        <v>11.973425682932836</v>
      </c>
      <c r="AO122" s="31">
        <f t="shared" si="79"/>
        <v>8.6075535877581402</v>
      </c>
      <c r="AP122" s="31">
        <f t="shared" si="79"/>
        <v>1.7215107175516282</v>
      </c>
      <c r="AQ122" s="32">
        <f t="shared" si="79"/>
        <v>37.795954250177715</v>
      </c>
      <c r="AR122" s="32">
        <f t="shared" si="79"/>
        <v>20.079027919257747</v>
      </c>
      <c r="AS122" s="32">
        <f t="shared" si="79"/>
        <v>45.383221260873576</v>
      </c>
      <c r="AT122" s="33">
        <f t="shared" si="81"/>
        <v>31.400086201492993</v>
      </c>
      <c r="AU122" s="33">
        <f t="shared" si="81"/>
        <v>39.094976336930486</v>
      </c>
      <c r="AV122" s="34">
        <f t="shared" si="82"/>
        <v>31.414661729346431</v>
      </c>
      <c r="AW122" s="34">
        <f t="shared" si="82"/>
        <v>29.401088656472119</v>
      </c>
      <c r="AX122" s="35">
        <f t="shared" si="82"/>
        <v>62.758689269466466</v>
      </c>
      <c r="AY122" s="35">
        <f t="shared" si="82"/>
        <v>37.989559446504671</v>
      </c>
      <c r="AZ122" t="e">
        <f>NA()</f>
        <v>#N/A</v>
      </c>
      <c r="BA122" s="30">
        <f t="shared" si="65"/>
        <v>19.407328649046725</v>
      </c>
      <c r="BB122" s="30">
        <f t="shared" si="66"/>
        <v>40.063929117774912</v>
      </c>
    </row>
    <row r="123" spans="4:54" x14ac:dyDescent="0.3">
      <c r="D123" s="3">
        <v>38</v>
      </c>
      <c r="F123" s="3">
        <v>37</v>
      </c>
      <c r="G123" s="29">
        <f t="shared" si="75"/>
        <v>58.577615577249716</v>
      </c>
      <c r="H123" s="29">
        <f t="shared" si="75"/>
        <v>58.731583686599834</v>
      </c>
      <c r="I123" s="29">
        <f t="shared" si="75"/>
        <v>59.268181169795163</v>
      </c>
      <c r="J123" s="29">
        <f t="shared" si="75"/>
        <v>59.795999292519639</v>
      </c>
      <c r="K123" s="29">
        <f t="shared" si="75"/>
        <v>22.771024622380235</v>
      </c>
      <c r="L123" s="30">
        <f t="shared" si="57"/>
        <v>26.105193249350819</v>
      </c>
      <c r="M123" s="29">
        <f t="shared" si="76"/>
        <v>19.797150866153153</v>
      </c>
      <c r="N123" s="31">
        <f t="shared" si="76"/>
        <v>13.576966922780461</v>
      </c>
      <c r="O123" s="31">
        <f t="shared" si="76"/>
        <v>2.7153933845560925</v>
      </c>
      <c r="P123" s="32">
        <f t="shared" si="76"/>
        <v>52.647159847416745</v>
      </c>
      <c r="Q123" s="32">
        <f t="shared" si="76"/>
        <v>28.136799308799603</v>
      </c>
      <c r="R123" s="32">
        <f t="shared" si="76"/>
        <v>61.149519157034689</v>
      </c>
      <c r="S123" s="33">
        <f t="shared" si="77"/>
        <v>44.512174931349684</v>
      </c>
      <c r="T123" s="33">
        <f t="shared" si="77"/>
        <v>58.035818527646327</v>
      </c>
      <c r="U123" s="34">
        <f t="shared" si="78"/>
        <v>46.754488944949571</v>
      </c>
      <c r="V123" s="34">
        <f t="shared" si="78"/>
        <v>43.578416356113536</v>
      </c>
      <c r="W123" s="35">
        <f t="shared" si="78"/>
        <v>78.773702776493479</v>
      </c>
      <c r="X123" s="35">
        <f t="shared" si="78"/>
        <v>52.025727509314663</v>
      </c>
      <c r="Y123" t="e">
        <f>NA()</f>
        <v>#N/A</v>
      </c>
      <c r="Z123" s="30">
        <f t="shared" si="58"/>
        <v>26.105193249350819</v>
      </c>
      <c r="AA123" s="30">
        <f t="shared" si="59"/>
        <v>47.872257042786288</v>
      </c>
      <c r="AD123"/>
      <c r="AE123" s="3">
        <v>38</v>
      </c>
      <c r="AG123" s="3">
        <f t="shared" si="60"/>
        <v>25.748877602654176</v>
      </c>
      <c r="AH123" s="29">
        <f t="shared" si="80"/>
        <v>35.175574278897152</v>
      </c>
      <c r="AI123" s="29">
        <f t="shared" si="80"/>
        <v>41.784359585184099</v>
      </c>
      <c r="AJ123" s="29">
        <f t="shared" si="80"/>
        <v>35.708167715839231</v>
      </c>
      <c r="AK123" s="29">
        <f t="shared" si="80"/>
        <v>42.821927354429057</v>
      </c>
      <c r="AL123" s="29">
        <f t="shared" si="80"/>
        <v>15.091081215233684</v>
      </c>
      <c r="AM123" s="30">
        <f t="shared" si="62"/>
        <v>20.342344477436445</v>
      </c>
      <c r="AN123" s="29">
        <f t="shared" si="79"/>
        <v>12.803986940418095</v>
      </c>
      <c r="AO123" s="31">
        <f t="shared" si="79"/>
        <v>9.1343989835483033</v>
      </c>
      <c r="AP123" s="31">
        <f t="shared" si="79"/>
        <v>1.8268797967096608</v>
      </c>
      <c r="AQ123" s="32">
        <f t="shared" si="79"/>
        <v>39.49961157051191</v>
      </c>
      <c r="AR123" s="32">
        <f t="shared" si="79"/>
        <v>21.045740286157212</v>
      </c>
      <c r="AS123" s="32">
        <f t="shared" si="79"/>
        <v>47.607011814549971</v>
      </c>
      <c r="AT123" s="33">
        <f t="shared" si="81"/>
        <v>32.89847866465621</v>
      </c>
      <c r="AU123" s="33">
        <f t="shared" si="81"/>
        <v>41.242060321491444</v>
      </c>
      <c r="AV123" s="34">
        <f t="shared" si="82"/>
        <v>33.109818878463678</v>
      </c>
      <c r="AW123" s="34">
        <f t="shared" si="82"/>
        <v>30.973000368693146</v>
      </c>
      <c r="AX123" s="35">
        <f t="shared" si="82"/>
        <v>64.847709096823934</v>
      </c>
      <c r="AY123" s="35">
        <f t="shared" si="82"/>
        <v>39.668953949277423</v>
      </c>
      <c r="AZ123" t="e">
        <f>NA()</f>
        <v>#N/A</v>
      </c>
      <c r="BA123" s="30">
        <f t="shared" si="65"/>
        <v>20.342344477436445</v>
      </c>
      <c r="BB123" s="30">
        <f t="shared" si="66"/>
        <v>41.091470236133659</v>
      </c>
    </row>
    <row r="124" spans="4:54" x14ac:dyDescent="0.3">
      <c r="D124" s="3">
        <v>39</v>
      </c>
      <c r="F124" s="3">
        <v>38</v>
      </c>
      <c r="G124" s="29">
        <f t="shared" si="75"/>
        <v>60.246025445982646</v>
      </c>
      <c r="H124" s="29">
        <f t="shared" si="75"/>
        <v>60.068765817118283</v>
      </c>
      <c r="I124" s="29">
        <f t="shared" si="75"/>
        <v>61.139461222651832</v>
      </c>
      <c r="J124" s="29">
        <f t="shared" si="75"/>
        <v>61.12442715756729</v>
      </c>
      <c r="K124" s="29">
        <f t="shared" si="75"/>
        <v>23.27858245660012</v>
      </c>
      <c r="L124" s="30">
        <f t="shared" si="57"/>
        <v>26.435640962179832</v>
      </c>
      <c r="M124" s="29">
        <f t="shared" si="76"/>
        <v>20.370048858740347</v>
      </c>
      <c r="N124" s="31">
        <f t="shared" si="76"/>
        <v>13.945289611121124</v>
      </c>
      <c r="O124" s="31">
        <f t="shared" si="76"/>
        <v>2.7890579222242251</v>
      </c>
      <c r="P124" s="32">
        <f t="shared" si="76"/>
        <v>53.650325180724586</v>
      </c>
      <c r="Q124" s="32">
        <f t="shared" si="76"/>
        <v>28.644037090405376</v>
      </c>
      <c r="R124" s="32">
        <f t="shared" si="76"/>
        <v>61.912763928554845</v>
      </c>
      <c r="S124" s="33">
        <f t="shared" si="77"/>
        <v>45.399945379770884</v>
      </c>
      <c r="T124" s="33">
        <f t="shared" si="77"/>
        <v>59.321671000645658</v>
      </c>
      <c r="U124" s="34">
        <f t="shared" si="78"/>
        <v>47.836293187239001</v>
      </c>
      <c r="V124" s="34">
        <f t="shared" si="78"/>
        <v>44.574058526937471</v>
      </c>
      <c r="W124" s="35">
        <f t="shared" si="78"/>
        <v>79.680044690646838</v>
      </c>
      <c r="X124" s="35">
        <f t="shared" si="78"/>
        <v>52.917724760130412</v>
      </c>
      <c r="Y124" t="e">
        <f>NA()</f>
        <v>#N/A</v>
      </c>
      <c r="Z124" s="30">
        <f t="shared" si="58"/>
        <v>26.435640962179832</v>
      </c>
      <c r="AA124" s="30">
        <f t="shared" si="59"/>
        <v>48.31105908081215</v>
      </c>
      <c r="AD124"/>
      <c r="AE124" s="3">
        <v>39</v>
      </c>
      <c r="AG124" s="3">
        <f t="shared" si="60"/>
        <v>27.079609776470498</v>
      </c>
      <c r="AH124" s="29">
        <f t="shared" si="80"/>
        <v>38.312005570952401</v>
      </c>
      <c r="AI124" s="29">
        <f t="shared" si="80"/>
        <v>43.966338852503455</v>
      </c>
      <c r="AJ124" s="29">
        <f t="shared" si="80"/>
        <v>38.662161252644644</v>
      </c>
      <c r="AK124" s="29">
        <f t="shared" si="80"/>
        <v>45.020922422435738</v>
      </c>
      <c r="AL124" s="29">
        <f t="shared" si="80"/>
        <v>16.185293185646067</v>
      </c>
      <c r="AM124" s="30">
        <f t="shared" si="62"/>
        <v>21.256019722785798</v>
      </c>
      <c r="AN124" s="29">
        <f t="shared" si="79"/>
        <v>13.671876844449114</v>
      </c>
      <c r="AO124" s="31">
        <f t="shared" si="79"/>
        <v>9.6840472586968787</v>
      </c>
      <c r="AP124" s="31">
        <f t="shared" si="79"/>
        <v>1.9368094517393759</v>
      </c>
      <c r="AQ124" s="32">
        <f t="shared" si="79"/>
        <v>41.241004989894833</v>
      </c>
      <c r="AR124" s="32">
        <f t="shared" si="79"/>
        <v>22.02469803039817</v>
      </c>
      <c r="AS124" s="32">
        <f t="shared" si="79"/>
        <v>49.774968964248444</v>
      </c>
      <c r="AT124" s="33">
        <f t="shared" si="81"/>
        <v>34.432231398035093</v>
      </c>
      <c r="AU124" s="33">
        <f t="shared" si="81"/>
        <v>43.447232633006401</v>
      </c>
      <c r="AV124" s="34">
        <f t="shared" si="82"/>
        <v>34.860057468974993</v>
      </c>
      <c r="AW124" s="34">
        <f t="shared" si="82"/>
        <v>32.594659223382074</v>
      </c>
      <c r="AX124" s="35">
        <f t="shared" si="82"/>
        <v>66.914577374943761</v>
      </c>
      <c r="AY124" s="35">
        <f t="shared" si="82"/>
        <v>41.369093926286276</v>
      </c>
      <c r="AZ124" t="e">
        <f>NA()</f>
        <v>#N/A</v>
      </c>
      <c r="BA124" s="30">
        <f t="shared" si="65"/>
        <v>21.256019722785798</v>
      </c>
      <c r="BB124" s="30">
        <f t="shared" si="66"/>
        <v>42.104619751975591</v>
      </c>
    </row>
    <row r="125" spans="4:54" x14ac:dyDescent="0.3">
      <c r="D125" s="3">
        <v>40</v>
      </c>
      <c r="F125" s="3">
        <v>39</v>
      </c>
      <c r="G125" s="29">
        <f t="shared" si="75"/>
        <v>61.842922095906857</v>
      </c>
      <c r="H125" s="29">
        <f t="shared" si="75"/>
        <v>61.378350614079864</v>
      </c>
      <c r="I125" s="29">
        <f t="shared" si="75"/>
        <v>62.965945274552638</v>
      </c>
      <c r="J125" s="29">
        <f t="shared" si="75"/>
        <v>62.423775890531346</v>
      </c>
      <c r="K125" s="29">
        <f t="shared" si="75"/>
        <v>23.759571376922132</v>
      </c>
      <c r="L125" s="30">
        <f t="shared" si="57"/>
        <v>26.74314724893582</v>
      </c>
      <c r="M125" s="29">
        <f t="shared" si="76"/>
        <v>20.933544287747939</v>
      </c>
      <c r="N125" s="31">
        <f t="shared" si="76"/>
        <v>14.308724733220878</v>
      </c>
      <c r="O125" s="31">
        <f t="shared" si="76"/>
        <v>2.8617449466441753</v>
      </c>
      <c r="P125" s="32">
        <f t="shared" si="76"/>
        <v>54.62829359308197</v>
      </c>
      <c r="Q125" s="32">
        <f t="shared" si="76"/>
        <v>29.133027319985317</v>
      </c>
      <c r="R125" s="32">
        <f t="shared" si="76"/>
        <v>62.621052837989325</v>
      </c>
      <c r="S125" s="33">
        <f t="shared" si="77"/>
        <v>46.265379509700033</v>
      </c>
      <c r="T125" s="33">
        <f t="shared" si="77"/>
        <v>60.574287499095163</v>
      </c>
      <c r="U125" s="34">
        <f t="shared" si="78"/>
        <v>48.896564314111728</v>
      </c>
      <c r="V125" s="34">
        <f t="shared" si="78"/>
        <v>45.549310935293292</v>
      </c>
      <c r="W125" s="35">
        <f t="shared" si="78"/>
        <v>80.542777271805392</v>
      </c>
      <c r="X125" s="35">
        <f t="shared" si="78"/>
        <v>53.779435322235102</v>
      </c>
      <c r="Y125" t="e">
        <f>NA()</f>
        <v>#N/A</v>
      </c>
      <c r="Z125" s="30">
        <f t="shared" si="58"/>
        <v>26.74314724893582</v>
      </c>
      <c r="AA125" s="30">
        <f t="shared" si="59"/>
        <v>48.728585730121218</v>
      </c>
      <c r="AD125"/>
      <c r="AE125" s="3">
        <v>40</v>
      </c>
      <c r="AG125" s="3">
        <f t="shared" si="60"/>
        <v>28.479115748731825</v>
      </c>
      <c r="AH125" s="29">
        <f t="shared" si="80"/>
        <v>41.532335344175536</v>
      </c>
      <c r="AI125" s="29">
        <f t="shared" si="80"/>
        <v>46.211809752487468</v>
      </c>
      <c r="AJ125" s="29">
        <f t="shared" si="80"/>
        <v>41.742319961507505</v>
      </c>
      <c r="AK125" s="29">
        <f t="shared" si="80"/>
        <v>47.279877560985788</v>
      </c>
      <c r="AL125" s="29">
        <f t="shared" si="80"/>
        <v>17.286294661186577</v>
      </c>
      <c r="AM125" s="30">
        <f t="shared" si="62"/>
        <v>22.142232194862331</v>
      </c>
      <c r="AN125" s="29">
        <f t="shared" si="79"/>
        <v>14.576238030705397</v>
      </c>
      <c r="AO125" s="31">
        <f t="shared" si="79"/>
        <v>10.256380497926544</v>
      </c>
      <c r="AP125" s="31">
        <f t="shared" si="79"/>
        <v>2.051276099585309</v>
      </c>
      <c r="AQ125" s="32">
        <f t="shared" si="79"/>
        <v>43.017033994724542</v>
      </c>
      <c r="AR125" s="32">
        <f t="shared" si="79"/>
        <v>23.012508523415239</v>
      </c>
      <c r="AS125" s="32">
        <f t="shared" si="79"/>
        <v>51.872044782179891</v>
      </c>
      <c r="AT125" s="33">
        <f t="shared" si="81"/>
        <v>35.998441116279857</v>
      </c>
      <c r="AU125" s="33">
        <f t="shared" si="81"/>
        <v>45.705455980191587</v>
      </c>
      <c r="AV125" s="34">
        <f t="shared" si="82"/>
        <v>36.663181420519159</v>
      </c>
      <c r="AW125" s="34">
        <f t="shared" si="82"/>
        <v>34.263896724208948</v>
      </c>
      <c r="AX125" s="35">
        <f t="shared" si="82"/>
        <v>68.951739397642143</v>
      </c>
      <c r="AY125" s="35">
        <f t="shared" si="82"/>
        <v>43.084916532498717</v>
      </c>
      <c r="AZ125" t="e">
        <f>NA()</f>
        <v>#N/A</v>
      </c>
      <c r="BA125" s="30">
        <f t="shared" si="65"/>
        <v>22.142232194862331</v>
      </c>
      <c r="BB125" s="30">
        <f t="shared" si="66"/>
        <v>43.100256018141089</v>
      </c>
    </row>
    <row r="126" spans="4:54" x14ac:dyDescent="0.3">
      <c r="D126" s="3">
        <v>41</v>
      </c>
      <c r="F126" s="3">
        <v>40</v>
      </c>
      <c r="G126" s="29">
        <f t="shared" si="75"/>
        <v>63.369171530113441</v>
      </c>
      <c r="H126" s="29">
        <f t="shared" si="75"/>
        <v>62.660514921383232</v>
      </c>
      <c r="I126" s="29">
        <f t="shared" si="75"/>
        <v>64.746809069084961</v>
      </c>
      <c r="J126" s="29">
        <f t="shared" si="75"/>
        <v>63.694295839927889</v>
      </c>
      <c r="K126" s="29">
        <f t="shared" si="75"/>
        <v>24.214858946366011</v>
      </c>
      <c r="L126" s="30">
        <f t="shared" si="57"/>
        <v>27.029119653799278</v>
      </c>
      <c r="M126" s="29">
        <f t="shared" si="76"/>
        <v>21.487457606517715</v>
      </c>
      <c r="N126" s="31">
        <f t="shared" si="76"/>
        <v>14.667201209218769</v>
      </c>
      <c r="O126" s="31">
        <f t="shared" si="76"/>
        <v>2.933440241843754</v>
      </c>
      <c r="P126" s="32">
        <f t="shared" si="76"/>
        <v>55.581524619480518</v>
      </c>
      <c r="Q126" s="32">
        <f t="shared" si="76"/>
        <v>29.604249734166039</v>
      </c>
      <c r="R126" s="32">
        <f t="shared" si="76"/>
        <v>63.277898057099975</v>
      </c>
      <c r="S126" s="33">
        <f t="shared" si="77"/>
        <v>47.108836725087826</v>
      </c>
      <c r="T126" s="33">
        <f t="shared" si="77"/>
        <v>61.794030399404839</v>
      </c>
      <c r="U126" s="34">
        <f t="shared" si="78"/>
        <v>49.935410366926085</v>
      </c>
      <c r="V126" s="34">
        <f t="shared" si="78"/>
        <v>46.50429825031776</v>
      </c>
      <c r="W126" s="35">
        <f t="shared" si="78"/>
        <v>81.36397630320289</v>
      </c>
      <c r="X126" s="35">
        <f t="shared" si="78"/>
        <v>54.611673249311565</v>
      </c>
      <c r="Y126" t="e">
        <f>NA()</f>
        <v>#N/A</v>
      </c>
      <c r="Z126" s="30">
        <f t="shared" si="58"/>
        <v>27.029119653799278</v>
      </c>
      <c r="AA126" s="30">
        <f t="shared" si="59"/>
        <v>49.125868531421631</v>
      </c>
      <c r="AD126"/>
      <c r="AE126" s="3">
        <v>41</v>
      </c>
      <c r="AG126" s="3">
        <f t="shared" si="60"/>
        <v>29.950949829949028</v>
      </c>
      <c r="AH126" s="29">
        <f t="shared" si="80"/>
        <v>44.811691511935699</v>
      </c>
      <c r="AI126" s="29">
        <f t="shared" si="80"/>
        <v>48.517175315275487</v>
      </c>
      <c r="AJ126" s="29">
        <f t="shared" si="80"/>
        <v>44.937899283940659</v>
      </c>
      <c r="AK126" s="29">
        <f t="shared" si="80"/>
        <v>49.594758808739968</v>
      </c>
      <c r="AL126" s="29">
        <f t="shared" si="80"/>
        <v>18.385247013594121</v>
      </c>
      <c r="AM126" s="30">
        <f t="shared" si="62"/>
        <v>22.995228450687385</v>
      </c>
      <c r="AN126" s="29">
        <f t="shared" si="79"/>
        <v>15.515846159528689</v>
      </c>
      <c r="AO126" s="31">
        <f t="shared" si="79"/>
        <v>10.851130400916995</v>
      </c>
      <c r="AP126" s="31">
        <f t="shared" si="79"/>
        <v>2.170226080183399</v>
      </c>
      <c r="AQ126" s="32">
        <f t="shared" si="79"/>
        <v>44.824182181400808</v>
      </c>
      <c r="AR126" s="32">
        <f t="shared" si="79"/>
        <v>24.00551953460441</v>
      </c>
      <c r="AS126" s="32">
        <f t="shared" si="79"/>
        <v>53.884257773175428</v>
      </c>
      <c r="AT126" s="33">
        <f t="shared" si="81"/>
        <v>37.593799626616338</v>
      </c>
      <c r="AU126" s="33">
        <f t="shared" si="81"/>
        <v>48.010939531490095</v>
      </c>
      <c r="AV126" s="34">
        <f t="shared" si="82"/>
        <v>38.516491981443153</v>
      </c>
      <c r="AW126" s="34">
        <f t="shared" si="82"/>
        <v>35.978076883265992</v>
      </c>
      <c r="AX126" s="35">
        <f t="shared" si="82"/>
        <v>70.95167478381714</v>
      </c>
      <c r="AY126" s="35">
        <f t="shared" si="82"/>
        <v>44.810961203178906</v>
      </c>
      <c r="AZ126" t="e">
        <f>NA()</f>
        <v>#N/A</v>
      </c>
      <c r="BA126" s="30">
        <f t="shared" si="65"/>
        <v>22.995228450687385</v>
      </c>
      <c r="BB126" s="30">
        <f t="shared" si="66"/>
        <v>44.075259038206404</v>
      </c>
    </row>
    <row r="127" spans="4:54" x14ac:dyDescent="0.3">
      <c r="D127" s="3">
        <v>42</v>
      </c>
      <c r="F127" s="3">
        <v>41</v>
      </c>
      <c r="G127" s="29">
        <f t="shared" si="75"/>
        <v>64.82595401300857</v>
      </c>
      <c r="H127" s="29">
        <f t="shared" si="75"/>
        <v>63.915469564430651</v>
      </c>
      <c r="I127" s="29">
        <f t="shared" si="75"/>
        <v>66.481458419832734</v>
      </c>
      <c r="J127" s="29">
        <f t="shared" si="75"/>
        <v>64.93626995757343</v>
      </c>
      <c r="K127" s="29">
        <f t="shared" si="75"/>
        <v>24.645361613466168</v>
      </c>
      <c r="L127" s="30">
        <f t="shared" si="57"/>
        <v>27.294908446753197</v>
      </c>
      <c r="M127" s="29">
        <f t="shared" si="76"/>
        <v>22.031642001298696</v>
      </c>
      <c r="N127" s="31">
        <f t="shared" si="76"/>
        <v>15.020659803613139</v>
      </c>
      <c r="O127" s="31">
        <f t="shared" si="76"/>
        <v>3.0041319607226282</v>
      </c>
      <c r="P127" s="32">
        <f t="shared" si="76"/>
        <v>56.510484399029757</v>
      </c>
      <c r="Q127" s="32">
        <f t="shared" si="76"/>
        <v>30.058190141928687</v>
      </c>
      <c r="R127" s="32">
        <f t="shared" si="76"/>
        <v>63.886659128623414</v>
      </c>
      <c r="S127" s="33">
        <f t="shared" si="77"/>
        <v>47.930688734759975</v>
      </c>
      <c r="T127" s="33">
        <f t="shared" si="77"/>
        <v>62.981306687461121</v>
      </c>
      <c r="U127" s="34">
        <f t="shared" si="78"/>
        <v>50.952967605115511</v>
      </c>
      <c r="V127" s="34">
        <f t="shared" si="78"/>
        <v>47.439170588460705</v>
      </c>
      <c r="W127" s="35">
        <f t="shared" si="78"/>
        <v>82.145632737491852</v>
      </c>
      <c r="X127" s="35">
        <f t="shared" si="78"/>
        <v>55.415252548564268</v>
      </c>
      <c r="Y127" t="e">
        <f>NA()</f>
        <v>#N/A</v>
      </c>
      <c r="Z127" s="30">
        <f t="shared" si="58"/>
        <v>27.294908446753197</v>
      </c>
      <c r="AA127" s="30">
        <f t="shared" si="59"/>
        <v>49.503889011001313</v>
      </c>
      <c r="AD127"/>
      <c r="AE127" s="3">
        <v>42</v>
      </c>
      <c r="AG127" s="3">
        <f t="shared" si="60"/>
        <v>31.353323826064784</v>
      </c>
      <c r="AH127" s="29">
        <f t="shared" si="80"/>
        <v>47.81810059497996</v>
      </c>
      <c r="AI127" s="29">
        <f t="shared" si="80"/>
        <v>50.659015806382314</v>
      </c>
      <c r="AJ127" s="29">
        <f t="shared" si="80"/>
        <v>47.928942018665275</v>
      </c>
      <c r="AK127" s="29">
        <f t="shared" si="80"/>
        <v>51.741431369754721</v>
      </c>
      <c r="AL127" s="29">
        <f t="shared" si="80"/>
        <v>19.373832907542354</v>
      </c>
      <c r="AM127" s="30">
        <f t="shared" si="62"/>
        <v>23.73663777611689</v>
      </c>
      <c r="AN127" s="29">
        <f t="shared" si="79"/>
        <v>16.398294764217059</v>
      </c>
      <c r="AO127" s="31">
        <f t="shared" si="79"/>
        <v>11.410285381159685</v>
      </c>
      <c r="AP127" s="31">
        <f t="shared" si="79"/>
        <v>2.2820570762319372</v>
      </c>
      <c r="AQ127" s="32">
        <f t="shared" si="79"/>
        <v>46.488919957626962</v>
      </c>
      <c r="AR127" s="32">
        <f t="shared" si="79"/>
        <v>24.908523116348679</v>
      </c>
      <c r="AS127" s="32">
        <f t="shared" si="79"/>
        <v>55.627435669479048</v>
      </c>
      <c r="AT127" s="33">
        <f t="shared" si="81"/>
        <v>39.064688333262403</v>
      </c>
      <c r="AU127" s="33">
        <f t="shared" si="81"/>
        <v>50.140017922635188</v>
      </c>
      <c r="AV127" s="34">
        <f t="shared" si="82"/>
        <v>40.240270430510471</v>
      </c>
      <c r="AW127" s="34">
        <f t="shared" si="82"/>
        <v>37.57105168408399</v>
      </c>
      <c r="AX127" s="35">
        <f t="shared" si="82"/>
        <v>72.729360183368186</v>
      </c>
      <c r="AY127" s="35">
        <f t="shared" si="82"/>
        <v>46.382356148879865</v>
      </c>
      <c r="AZ127" t="e">
        <f>NA()</f>
        <v>#N/A</v>
      </c>
      <c r="BA127" s="30">
        <f t="shared" si="65"/>
        <v>23.73663777611689</v>
      </c>
      <c r="BB127" s="30">
        <f t="shared" si="66"/>
        <v>44.940193006561174</v>
      </c>
    </row>
    <row r="128" spans="4:54" x14ac:dyDescent="0.3">
      <c r="D128" s="3">
        <v>43</v>
      </c>
      <c r="F128" s="3">
        <v>42</v>
      </c>
      <c r="G128" s="29">
        <f t="shared" si="75"/>
        <v>66.214711667597541</v>
      </c>
      <c r="H128" s="29">
        <f t="shared" si="75"/>
        <v>65.143455572645806</v>
      </c>
      <c r="I128" s="29">
        <f t="shared" si="75"/>
        <v>68.169507832986525</v>
      </c>
      <c r="J128" s="29">
        <f t="shared" si="75"/>
        <v>66.150009900681297</v>
      </c>
      <c r="K128" s="29">
        <f t="shared" si="75"/>
        <v>25.052029765769216</v>
      </c>
      <c r="L128" s="30">
        <f t="shared" si="57"/>
        <v>27.541803864949181</v>
      </c>
      <c r="M128" s="29">
        <f t="shared" si="76"/>
        <v>22.565980790107378</v>
      </c>
      <c r="N128" s="31">
        <f t="shared" si="76"/>
        <v>15.369052207987908</v>
      </c>
      <c r="O128" s="31">
        <f t="shared" si="76"/>
        <v>3.073810441597582</v>
      </c>
      <c r="P128" s="32">
        <f t="shared" si="76"/>
        <v>57.415643867829147</v>
      </c>
      <c r="Q128" s="32">
        <f t="shared" si="76"/>
        <v>30.495337754322993</v>
      </c>
      <c r="R128" s="32">
        <f t="shared" si="76"/>
        <v>64.450536746819665</v>
      </c>
      <c r="S128" s="33">
        <f t="shared" si="77"/>
        <v>48.731317331463522</v>
      </c>
      <c r="T128" s="33">
        <f t="shared" si="77"/>
        <v>64.136562057234187</v>
      </c>
      <c r="U128" s="34">
        <f t="shared" si="78"/>
        <v>51.949397486169651</v>
      </c>
      <c r="V128" s="34">
        <f t="shared" si="78"/>
        <v>48.354100708044797</v>
      </c>
      <c r="W128" s="35">
        <f t="shared" si="78"/>
        <v>82.889654042595566</v>
      </c>
      <c r="X128" s="35">
        <f t="shared" si="78"/>
        <v>56.190984305022134</v>
      </c>
      <c r="Y128" t="e">
        <f>NA()</f>
        <v>#N/A</v>
      </c>
      <c r="Z128" s="30">
        <f t="shared" si="58"/>
        <v>27.541803864949181</v>
      </c>
      <c r="AA128" s="30">
        <f t="shared" si="59"/>
        <v>49.863581105685256</v>
      </c>
      <c r="AD128"/>
      <c r="AE128" s="3">
        <v>43</v>
      </c>
      <c r="AG128" s="3">
        <f t="shared" si="60"/>
        <v>32.652029896613442</v>
      </c>
      <c r="AH128" s="29">
        <f t="shared" si="80"/>
        <v>50.489471918507149</v>
      </c>
      <c r="AI128" s="29">
        <f t="shared" si="80"/>
        <v>52.594215071755166</v>
      </c>
      <c r="AJ128" s="29">
        <f t="shared" si="80"/>
        <v>50.643526626804658</v>
      </c>
      <c r="AK128" s="29">
        <f t="shared" si="80"/>
        <v>53.67760736177911</v>
      </c>
      <c r="AL128" s="29">
        <f t="shared" si="80"/>
        <v>20.237555921575353</v>
      </c>
      <c r="AM128" s="30">
        <f t="shared" si="62"/>
        <v>24.364870148773683</v>
      </c>
      <c r="AN128" s="29">
        <f t="shared" si="79"/>
        <v>17.203004639712393</v>
      </c>
      <c r="AO128" s="31">
        <f t="shared" si="79"/>
        <v>11.921048646420607</v>
      </c>
      <c r="AP128" s="31">
        <f t="shared" si="79"/>
        <v>2.3842097292841213</v>
      </c>
      <c r="AQ128" s="32">
        <f t="shared" si="79"/>
        <v>47.981635363731371</v>
      </c>
      <c r="AR128" s="32">
        <f t="shared" si="79"/>
        <v>25.707912756019464</v>
      </c>
      <c r="AS128" s="32">
        <f t="shared" si="79"/>
        <v>57.099672820187749</v>
      </c>
      <c r="AT128" s="33">
        <f t="shared" si="81"/>
        <v>40.384398870058149</v>
      </c>
      <c r="AU128" s="33">
        <f t="shared" si="81"/>
        <v>52.052178426475862</v>
      </c>
      <c r="AV128" s="34">
        <f t="shared" si="82"/>
        <v>41.79936583810472</v>
      </c>
      <c r="AW128" s="34">
        <f t="shared" si="82"/>
        <v>39.010663762639723</v>
      </c>
      <c r="AX128" s="35">
        <f t="shared" si="82"/>
        <v>74.27098699434859</v>
      </c>
      <c r="AY128" s="35">
        <f t="shared" si="82"/>
        <v>47.775468355030526</v>
      </c>
      <c r="AZ128" t="e">
        <f>NA()</f>
        <v>#N/A</v>
      </c>
      <c r="BA128" s="30">
        <f t="shared" si="65"/>
        <v>24.364870148773683</v>
      </c>
      <c r="BB128" s="30">
        <f t="shared" si="66"/>
        <v>45.689167131278147</v>
      </c>
    </row>
    <row r="129" spans="4:54" x14ac:dyDescent="0.3">
      <c r="D129" s="3">
        <v>44</v>
      </c>
      <c r="F129" s="3">
        <v>43</v>
      </c>
      <c r="G129" s="29">
        <f t="shared" si="75"/>
        <v>67.537101331406191</v>
      </c>
      <c r="H129" s="29">
        <f t="shared" si="75"/>
        <v>66.3447407438304</v>
      </c>
      <c r="I129" s="29">
        <f t="shared" si="75"/>
        <v>69.810760387048987</v>
      </c>
      <c r="J129" s="29">
        <f t="shared" si="75"/>
        <v>67.335852496384831</v>
      </c>
      <c r="K129" s="29">
        <f t="shared" si="75"/>
        <v>25.435834887281818</v>
      </c>
      <c r="L129" s="30">
        <f t="shared" si="57"/>
        <v>27.771034546146915</v>
      </c>
      <c r="M129" s="29">
        <f t="shared" si="76"/>
        <v>23.090384995464785</v>
      </c>
      <c r="N129" s="31">
        <f t="shared" si="76"/>
        <v>15.712340193400498</v>
      </c>
      <c r="O129" s="31">
        <f t="shared" si="76"/>
        <v>3.1424680386801001</v>
      </c>
      <c r="P129" s="32">
        <f t="shared" si="76"/>
        <v>58.297477154011524</v>
      </c>
      <c r="Q129" s="32">
        <f t="shared" si="76"/>
        <v>30.916182855912368</v>
      </c>
      <c r="R129" s="32">
        <f t="shared" si="76"/>
        <v>64.972569616975861</v>
      </c>
      <c r="S129" s="33">
        <f t="shared" si="77"/>
        <v>49.511112404609833</v>
      </c>
      <c r="T129" s="33">
        <f t="shared" si="77"/>
        <v>65.260275571225961</v>
      </c>
      <c r="U129" s="34">
        <f t="shared" si="78"/>
        <v>52.924883915006227</v>
      </c>
      <c r="V129" s="34">
        <f t="shared" si="78"/>
        <v>49.249281456920095</v>
      </c>
      <c r="W129" s="35">
        <f t="shared" si="78"/>
        <v>83.597865875842544</v>
      </c>
      <c r="X129" s="35">
        <f t="shared" si="78"/>
        <v>56.939674197766998</v>
      </c>
      <c r="Y129" t="e">
        <f>NA()</f>
        <v>#N/A</v>
      </c>
      <c r="Z129" s="30">
        <f t="shared" si="58"/>
        <v>27.771034546146915</v>
      </c>
      <c r="AA129" s="30">
        <f t="shared" si="59"/>
        <v>50.205833470218472</v>
      </c>
      <c r="AD129"/>
      <c r="AE129" s="3">
        <v>44</v>
      </c>
      <c r="AG129" s="3">
        <f t="shared" si="60"/>
        <v>33.848730698226525</v>
      </c>
      <c r="AH129" s="29">
        <f t="shared" si="80"/>
        <v>52.849426560835944</v>
      </c>
      <c r="AI129" s="29">
        <f t="shared" si="80"/>
        <v>54.335958945509766</v>
      </c>
      <c r="AJ129" s="29">
        <f t="shared" si="80"/>
        <v>53.092068842640707</v>
      </c>
      <c r="AK129" s="29">
        <f t="shared" si="80"/>
        <v>55.417423757890759</v>
      </c>
      <c r="AL129" s="29">
        <f t="shared" si="80"/>
        <v>20.989338814405397</v>
      </c>
      <c r="AM129" s="30">
        <f t="shared" si="62"/>
        <v>24.897128452990081</v>
      </c>
      <c r="AN129" s="29">
        <f t="shared" si="79"/>
        <v>17.932946433511312</v>
      </c>
      <c r="AO129" s="31">
        <f t="shared" si="79"/>
        <v>12.38534213757857</v>
      </c>
      <c r="AP129" s="31">
        <f t="shared" si="79"/>
        <v>2.477068427515714</v>
      </c>
      <c r="AQ129" s="32">
        <f t="shared" si="79"/>
        <v>49.316111069949073</v>
      </c>
      <c r="AR129" s="32">
        <f t="shared" si="79"/>
        <v>26.413797507163427</v>
      </c>
      <c r="AS129" s="32">
        <f t="shared" si="79"/>
        <v>58.34307581578495</v>
      </c>
      <c r="AT129" s="33">
        <f t="shared" si="81"/>
        <v>41.564711838208545</v>
      </c>
      <c r="AU129" s="33">
        <f t="shared" si="81"/>
        <v>53.76322624689498</v>
      </c>
      <c r="AV129" s="34">
        <f t="shared" si="82"/>
        <v>43.203945735817079</v>
      </c>
      <c r="AW129" s="34">
        <f t="shared" si="82"/>
        <v>40.306631049094449</v>
      </c>
      <c r="AX129" s="35">
        <f t="shared" si="82"/>
        <v>75.60753441640648</v>
      </c>
      <c r="AY129" s="35">
        <f t="shared" si="82"/>
        <v>49.007645105304348</v>
      </c>
      <c r="AZ129" t="e">
        <f>NA()</f>
        <v>#N/A</v>
      </c>
      <c r="BA129" s="30">
        <f t="shared" si="65"/>
        <v>24.897128452990081</v>
      </c>
      <c r="BB129" s="30">
        <f t="shared" si="66"/>
        <v>46.337800331156657</v>
      </c>
    </row>
    <row r="130" spans="4:54" x14ac:dyDescent="0.3">
      <c r="D130" s="3">
        <v>45</v>
      </c>
      <c r="F130" s="3">
        <v>44</v>
      </c>
      <c r="G130" s="29">
        <f t="shared" si="75"/>
        <v>68.794952422229272</v>
      </c>
      <c r="H130" s="29">
        <f t="shared" si="75"/>
        <v>67.519616517456598</v>
      </c>
      <c r="I130" s="29">
        <f t="shared" si="75"/>
        <v>71.40518886677124</v>
      </c>
      <c r="J130" s="29">
        <f t="shared" si="75"/>
        <v>68.494156533447779</v>
      </c>
      <c r="K130" s="29">
        <f t="shared" si="75"/>
        <v>25.797758610492721</v>
      </c>
      <c r="L130" s="30">
        <f t="shared" si="57"/>
        <v>27.983766934531811</v>
      </c>
      <c r="M130" s="29">
        <f t="shared" si="76"/>
        <v>23.604791080121331</v>
      </c>
      <c r="N130" s="31">
        <f t="shared" si="76"/>
        <v>16.050494826327991</v>
      </c>
      <c r="O130" s="31">
        <f t="shared" si="76"/>
        <v>3.2100989652655989</v>
      </c>
      <c r="P130" s="32">
        <f t="shared" si="76"/>
        <v>59.156460152881444</v>
      </c>
      <c r="Q130" s="32">
        <f t="shared" si="76"/>
        <v>31.321214780496685</v>
      </c>
      <c r="R130" s="32">
        <f t="shared" si="76"/>
        <v>65.45563380256246</v>
      </c>
      <c r="S130" s="33">
        <f t="shared" si="77"/>
        <v>50.270470162246419</v>
      </c>
      <c r="T130" s="33">
        <f t="shared" si="77"/>
        <v>66.352954830678243</v>
      </c>
      <c r="U130" s="34">
        <f t="shared" si="78"/>
        <v>53.879630736979465</v>
      </c>
      <c r="V130" s="34">
        <f t="shared" si="78"/>
        <v>50.124923448886939</v>
      </c>
      <c r="W130" s="35">
        <f t="shared" si="78"/>
        <v>84.272014017103047</v>
      </c>
      <c r="X130" s="35">
        <f t="shared" si="78"/>
        <v>57.662120362897909</v>
      </c>
      <c r="Y130" t="e">
        <f>NA()</f>
        <v>#N/A</v>
      </c>
      <c r="Z130" s="30">
        <f t="shared" si="58"/>
        <v>27.983766934531811</v>
      </c>
      <c r="AA130" s="30">
        <f t="shared" si="59"/>
        <v>50.531491672775012</v>
      </c>
      <c r="AD130"/>
      <c r="AE130" s="3">
        <v>45</v>
      </c>
      <c r="AG130" s="3">
        <f t="shared" si="60"/>
        <v>34.951438109131615</v>
      </c>
      <c r="AH130" s="29">
        <f t="shared" si="80"/>
        <v>54.934869202391631</v>
      </c>
      <c r="AI130" s="29">
        <f t="shared" si="80"/>
        <v>55.90557107829391</v>
      </c>
      <c r="AJ130" s="29">
        <f t="shared" si="80"/>
        <v>55.299712856887602</v>
      </c>
      <c r="AK130" s="29">
        <f t="shared" si="80"/>
        <v>56.982977174392154</v>
      </c>
      <c r="AL130" s="29">
        <f t="shared" si="80"/>
        <v>21.645015371722657</v>
      </c>
      <c r="AM130" s="30">
        <f t="shared" si="62"/>
        <v>25.350407164209269</v>
      </c>
      <c r="AN130" s="29">
        <f t="shared" si="79"/>
        <v>18.595122432524832</v>
      </c>
      <c r="AO130" s="31">
        <f t="shared" si="79"/>
        <v>12.807542279253537</v>
      </c>
      <c r="AP130" s="31">
        <f t="shared" si="79"/>
        <v>2.5615084558507077</v>
      </c>
      <c r="AQ130" s="32">
        <f t="shared" si="79"/>
        <v>50.511546103915606</v>
      </c>
      <c r="AR130" s="32">
        <f t="shared" si="79"/>
        <v>27.038742634909411</v>
      </c>
      <c r="AS130" s="32">
        <f t="shared" si="79"/>
        <v>59.398818116002246</v>
      </c>
      <c r="AT130" s="33">
        <f t="shared" si="81"/>
        <v>42.62234241762296</v>
      </c>
      <c r="AU130" s="33">
        <f t="shared" si="81"/>
        <v>55.296640975963889</v>
      </c>
      <c r="AV130" s="34">
        <f t="shared" si="82"/>
        <v>44.470823562959993</v>
      </c>
      <c r="AW130" s="34">
        <f t="shared" si="82"/>
        <v>41.474743201650163</v>
      </c>
      <c r="AX130" s="35">
        <f t="shared" si="82"/>
        <v>76.771627506456866</v>
      </c>
      <c r="AY130" s="35">
        <f t="shared" si="82"/>
        <v>50.100434466302254</v>
      </c>
      <c r="AZ130" t="e">
        <f>NA()</f>
        <v>#N/A</v>
      </c>
      <c r="BA130" s="30">
        <f t="shared" si="65"/>
        <v>25.350407164209269</v>
      </c>
      <c r="BB130" s="30">
        <f t="shared" si="66"/>
        <v>46.902280268610305</v>
      </c>
    </row>
    <row r="131" spans="4:54" x14ac:dyDescent="0.3">
      <c r="D131" s="3">
        <v>46</v>
      </c>
      <c r="F131" s="3">
        <v>45</v>
      </c>
      <c r="G131" s="29">
        <f t="shared" si="75"/>
        <v>69.990229521582151</v>
      </c>
      <c r="H131" s="29">
        <f t="shared" si="75"/>
        <v>68.668395127660631</v>
      </c>
      <c r="I131" s="29">
        <f t="shared" si="75"/>
        <v>72.952918134249828</v>
      </c>
      <c r="J131" s="29">
        <f t="shared" si="75"/>
        <v>69.625299849851558</v>
      </c>
      <c r="K131" s="29">
        <f t="shared" si="75"/>
        <v>26.138783463290689</v>
      </c>
      <c r="L131" s="30">
        <f t="shared" si="57"/>
        <v>28.181105471443303</v>
      </c>
      <c r="M131" s="29">
        <f t="shared" si="76"/>
        <v>24.109158835543237</v>
      </c>
      <c r="N131" s="31">
        <f t="shared" si="76"/>
        <v>16.383495742720182</v>
      </c>
      <c r="O131" s="31">
        <f t="shared" si="76"/>
        <v>3.2766991485440369</v>
      </c>
      <c r="P131" s="32">
        <f t="shared" si="76"/>
        <v>59.993069262763612</v>
      </c>
      <c r="Q131" s="32">
        <f t="shared" si="76"/>
        <v>31.71092015776453</v>
      </c>
      <c r="R131" s="32">
        <f t="shared" si="76"/>
        <v>65.902444058100215</v>
      </c>
      <c r="S131" s="33">
        <f t="shared" si="77"/>
        <v>51.009791540656536</v>
      </c>
      <c r="T131" s="33">
        <f t="shared" si="77"/>
        <v>67.415131608689947</v>
      </c>
      <c r="U131" s="34">
        <f t="shared" si="78"/>
        <v>54.813859451634819</v>
      </c>
      <c r="V131" s="34">
        <f t="shared" si="78"/>
        <v>50.981252947272132</v>
      </c>
      <c r="W131" s="35">
        <f t="shared" si="78"/>
        <v>84.913766502395603</v>
      </c>
      <c r="X131" s="35">
        <f t="shared" si="78"/>
        <v>58.359111563400049</v>
      </c>
      <c r="Y131" t="e">
        <f>NA()</f>
        <v>#N/A</v>
      </c>
      <c r="Z131" s="30">
        <f t="shared" si="58"/>
        <v>28.181105471443303</v>
      </c>
      <c r="AA131" s="30">
        <f t="shared" si="59"/>
        <v>50.84136028401749</v>
      </c>
      <c r="AD131"/>
      <c r="AE131" s="3">
        <v>46</v>
      </c>
      <c r="AG131" s="3">
        <f t="shared" si="60"/>
        <v>35.967534724447624</v>
      </c>
      <c r="AH131" s="29">
        <f t="shared" si="80"/>
        <v>56.779486692749458</v>
      </c>
      <c r="AI131" s="29">
        <f t="shared" si="80"/>
        <v>57.321887010833002</v>
      </c>
      <c r="AJ131" s="29">
        <f t="shared" si="80"/>
        <v>57.290292940145896</v>
      </c>
      <c r="AK131" s="29">
        <f t="shared" si="80"/>
        <v>58.393707075630601</v>
      </c>
      <c r="AL131" s="29">
        <f t="shared" si="80"/>
        <v>22.218262760515557</v>
      </c>
      <c r="AM131" s="30">
        <f t="shared" si="62"/>
        <v>25.738397232715513</v>
      </c>
      <c r="AN131" s="29">
        <f t="shared" si="79"/>
        <v>19.196016599431193</v>
      </c>
      <c r="AO131" s="31">
        <f t="shared" si="79"/>
        <v>13.191647500224779</v>
      </c>
      <c r="AP131" s="31">
        <f t="shared" si="79"/>
        <v>2.6383295000449558</v>
      </c>
      <c r="AQ131" s="32">
        <f t="shared" si="79"/>
        <v>51.584511116594065</v>
      </c>
      <c r="AR131" s="32">
        <f t="shared" si="79"/>
        <v>27.593449109533047</v>
      </c>
      <c r="AS131" s="32">
        <f t="shared" si="79"/>
        <v>60.299957026151809</v>
      </c>
      <c r="AT131" s="33">
        <f t="shared" si="81"/>
        <v>43.571781601842368</v>
      </c>
      <c r="AU131" s="33">
        <f t="shared" si="81"/>
        <v>56.673018875949687</v>
      </c>
      <c r="AV131" s="34">
        <f t="shared" si="82"/>
        <v>45.614889705725574</v>
      </c>
      <c r="AW131" s="34">
        <f t="shared" si="82"/>
        <v>42.528955250309593</v>
      </c>
      <c r="AX131" s="35">
        <f t="shared" si="82"/>
        <v>77.789886987198557</v>
      </c>
      <c r="AY131" s="35">
        <f t="shared" si="82"/>
        <v>51.07213393001846</v>
      </c>
      <c r="AZ131" t="e">
        <f>NA()</f>
        <v>#N/A</v>
      </c>
      <c r="BA131" s="30">
        <f t="shared" si="65"/>
        <v>25.738397232715513</v>
      </c>
      <c r="BB131" s="30">
        <f t="shared" si="66"/>
        <v>47.39573625899132</v>
      </c>
    </row>
    <row r="132" spans="4:54" x14ac:dyDescent="0.3">
      <c r="D132" s="3">
        <v>47</v>
      </c>
      <c r="F132" s="3">
        <v>46</v>
      </c>
      <c r="G132" s="29">
        <f t="shared" si="75"/>
        <v>71.124999357250772</v>
      </c>
      <c r="H132" s="29">
        <f t="shared" si="75"/>
        <v>69.791407009887337</v>
      </c>
      <c r="I132" s="29">
        <f t="shared" si="75"/>
        <v>74.454208708982691</v>
      </c>
      <c r="J132" s="29">
        <f t="shared" si="75"/>
        <v>70.729676688363128</v>
      </c>
      <c r="K132" s="29">
        <f t="shared" si="75"/>
        <v>26.459885122975702</v>
      </c>
      <c r="L132" s="30">
        <f t="shared" si="57"/>
        <v>28.364093411795068</v>
      </c>
      <c r="M132" s="29">
        <f t="shared" si="76"/>
        <v>24.603469413556848</v>
      </c>
      <c r="N132" s="31">
        <f t="shared" si="76"/>
        <v>16.711330475276274</v>
      </c>
      <c r="O132" s="31">
        <f t="shared" si="76"/>
        <v>3.3422660950552552</v>
      </c>
      <c r="P132" s="32">
        <f t="shared" si="76"/>
        <v>60.807780264492479</v>
      </c>
      <c r="Q132" s="32">
        <f t="shared" si="76"/>
        <v>32.085781401147941</v>
      </c>
      <c r="R132" s="32">
        <f t="shared" si="76"/>
        <v>66.315556723894275</v>
      </c>
      <c r="S132" s="33">
        <f t="shared" si="77"/>
        <v>51.729480782466069</v>
      </c>
      <c r="T132" s="33">
        <f t="shared" si="77"/>
        <v>68.447357904015874</v>
      </c>
      <c r="U132" s="34">
        <f t="shared" si="78"/>
        <v>55.727807126804962</v>
      </c>
      <c r="V132" s="34">
        <f t="shared" si="78"/>
        <v>51.818509936395692</v>
      </c>
      <c r="W132" s="35">
        <f t="shared" si="78"/>
        <v>85.524715908573228</v>
      </c>
      <c r="X132" s="35">
        <f t="shared" si="78"/>
        <v>59.031425630744678</v>
      </c>
      <c r="Y132" t="e">
        <f>NA()</f>
        <v>#N/A</v>
      </c>
      <c r="Z132" s="30">
        <f t="shared" si="58"/>
        <v>28.364093411795068</v>
      </c>
      <c r="AA132" s="30">
        <f t="shared" si="59"/>
        <v>51.136204864868084</v>
      </c>
      <c r="AD132"/>
      <c r="AE132" s="3">
        <v>47</v>
      </c>
      <c r="AG132" s="3">
        <f t="shared" si="60"/>
        <v>36.903823282451604</v>
      </c>
      <c r="AH132" s="29">
        <f t="shared" si="80"/>
        <v>58.413362086319033</v>
      </c>
      <c r="AI132" s="29">
        <f t="shared" si="80"/>
        <v>58.601517701817258</v>
      </c>
      <c r="AJ132" s="29">
        <f t="shared" si="80"/>
        <v>59.085883692288611</v>
      </c>
      <c r="AK132" s="29">
        <f t="shared" si="80"/>
        <v>59.666694410346103</v>
      </c>
      <c r="AL132" s="29">
        <f t="shared" si="80"/>
        <v>22.720778673793109</v>
      </c>
      <c r="AM132" s="30">
        <f t="shared" si="62"/>
        <v>26.072149170500445</v>
      </c>
      <c r="AN132" s="29">
        <f t="shared" si="79"/>
        <v>19.741563387909739</v>
      </c>
      <c r="AO132" s="31">
        <f t="shared" si="79"/>
        <v>13.541288194306535</v>
      </c>
      <c r="AP132" s="31">
        <f t="shared" si="79"/>
        <v>2.7082576388613071</v>
      </c>
      <c r="AQ132" s="32">
        <f t="shared" si="79"/>
        <v>52.5493337939212</v>
      </c>
      <c r="AR132" s="32">
        <f t="shared" si="79"/>
        <v>28.087035527797592</v>
      </c>
      <c r="AS132" s="32">
        <f t="shared" si="79"/>
        <v>61.073082379039377</v>
      </c>
      <c r="AT132" s="33">
        <f t="shared" si="81"/>
        <v>44.425601831916595</v>
      </c>
      <c r="AU132" s="33">
        <f t="shared" si="81"/>
        <v>57.910385553006613</v>
      </c>
      <c r="AV132" s="34">
        <f t="shared" si="82"/>
        <v>46.64930638294566</v>
      </c>
      <c r="AW132" s="34">
        <f t="shared" si="82"/>
        <v>43.481580152479282</v>
      </c>
      <c r="AX132" s="35">
        <f t="shared" si="82"/>
        <v>78.6841560950418</v>
      </c>
      <c r="AY132" s="35">
        <f t="shared" si="82"/>
        <v>51.938311720306743</v>
      </c>
      <c r="AZ132" t="e">
        <f>NA()</f>
        <v>#N/A</v>
      </c>
      <c r="BA132" s="30">
        <f t="shared" si="65"/>
        <v>26.072149170500445</v>
      </c>
      <c r="BB132" s="30">
        <f t="shared" si="66"/>
        <v>47.828893527491239</v>
      </c>
    </row>
    <row r="133" spans="4:54" x14ac:dyDescent="0.3">
      <c r="D133" s="3">
        <v>48</v>
      </c>
      <c r="F133" s="3">
        <v>47</v>
      </c>
      <c r="G133" s="29">
        <f t="shared" si="75"/>
        <v>72.201401853068816</v>
      </c>
      <c r="H133" s="29">
        <f t="shared" si="75"/>
        <v>70.888998437912633</v>
      </c>
      <c r="I133" s="29">
        <f t="shared" si="75"/>
        <v>75.909441520126009</v>
      </c>
      <c r="J133" s="29">
        <f t="shared" si="75"/>
        <v>71.807695295165672</v>
      </c>
      <c r="K133" s="29">
        <f t="shared" si="75"/>
        <v>26.762026002731407</v>
      </c>
      <c r="L133" s="30">
        <f t="shared" si="57"/>
        <v>28.533714131603979</v>
      </c>
      <c r="M133" s="29">
        <f t="shared" si="76"/>
        <v>25.087723492132191</v>
      </c>
      <c r="N133" s="31">
        <f t="shared" si="76"/>
        <v>17.033993829558103</v>
      </c>
      <c r="O133" s="31">
        <f t="shared" si="76"/>
        <v>3.406798765911621</v>
      </c>
      <c r="P133" s="32">
        <f t="shared" si="76"/>
        <v>61.60106732947132</v>
      </c>
      <c r="Q133" s="32">
        <f t="shared" si="76"/>
        <v>32.446275410355263</v>
      </c>
      <c r="R133" s="32">
        <f t="shared" si="76"/>
        <v>66.697373826655635</v>
      </c>
      <c r="S133" s="33">
        <f t="shared" si="77"/>
        <v>52.429944166287612</v>
      </c>
      <c r="T133" s="33">
        <f t="shared" si="77"/>
        <v>69.45020237742483</v>
      </c>
      <c r="U133" s="34">
        <f t="shared" si="78"/>
        <v>56.621724494810358</v>
      </c>
      <c r="V133" s="34">
        <f t="shared" si="78"/>
        <v>52.636946363717868</v>
      </c>
      <c r="W133" s="35">
        <f t="shared" si="78"/>
        <v>86.106381747484974</v>
      </c>
      <c r="X133" s="35">
        <f t="shared" si="78"/>
        <v>59.679828147105276</v>
      </c>
      <c r="Y133" t="e">
        <f>NA()</f>
        <v>#N/A</v>
      </c>
      <c r="Z133" s="30">
        <f t="shared" si="58"/>
        <v>28.533714131603979</v>
      </c>
      <c r="AA133" s="30">
        <f t="shared" si="59"/>
        <v>51.416753857902222</v>
      </c>
      <c r="AD133"/>
      <c r="AE133" s="3">
        <v>48</v>
      </c>
      <c r="AG133" s="3">
        <f t="shared" si="60"/>
        <v>37.766572208720326</v>
      </c>
      <c r="AH133" s="29">
        <f t="shared" si="80"/>
        <v>59.862995130890916</v>
      </c>
      <c r="AI133" s="29">
        <f t="shared" si="80"/>
        <v>59.759105222626708</v>
      </c>
      <c r="AJ133" s="29">
        <f t="shared" si="80"/>
        <v>60.706624993471976</v>
      </c>
      <c r="AK133" s="29">
        <f t="shared" si="80"/>
        <v>60.816945358240361</v>
      </c>
      <c r="AL133" s="29">
        <f t="shared" si="80"/>
        <v>23.162512152576664</v>
      </c>
      <c r="AM133" s="30">
        <f t="shared" si="62"/>
        <v>26.36061074632179</v>
      </c>
      <c r="AN133" s="29">
        <f t="shared" si="79"/>
        <v>20.237152476430548</v>
      </c>
      <c r="AO133" s="31">
        <f t="shared" si="79"/>
        <v>13.859747277429195</v>
      </c>
      <c r="AP133" s="31">
        <f t="shared" si="79"/>
        <v>2.7719494554858395</v>
      </c>
      <c r="AQ133" s="32">
        <f t="shared" si="79"/>
        <v>53.418429614026302</v>
      </c>
      <c r="AR133" s="32">
        <f t="shared" si="79"/>
        <v>28.527283780423758</v>
      </c>
      <c r="AS133" s="32">
        <f t="shared" si="79"/>
        <v>61.739650481068267</v>
      </c>
      <c r="AT133" s="33">
        <f t="shared" si="81"/>
        <v>45.194726442940969</v>
      </c>
      <c r="AU133" s="33">
        <f t="shared" si="81"/>
        <v>59.024503237920129</v>
      </c>
      <c r="AV133" s="34">
        <f t="shared" si="82"/>
        <v>47.5856999240767</v>
      </c>
      <c r="AW133" s="34">
        <f t="shared" si="82"/>
        <v>44.343476262017219</v>
      </c>
      <c r="AX133" s="35">
        <f t="shared" si="82"/>
        <v>79.472459124121556</v>
      </c>
      <c r="AY133" s="35">
        <f t="shared" si="82"/>
        <v>52.712247454358938</v>
      </c>
      <c r="AZ133" t="e">
        <f>NA()</f>
        <v>#N/A</v>
      </c>
      <c r="BA133" s="30">
        <f t="shared" si="65"/>
        <v>26.36061074632179</v>
      </c>
      <c r="BB133" s="30">
        <f t="shared" si="66"/>
        <v>48.210572996990877</v>
      </c>
    </row>
    <row r="134" spans="4:54" x14ac:dyDescent="0.3">
      <c r="D134" s="3">
        <v>49</v>
      </c>
      <c r="F134" s="3">
        <v>48</v>
      </c>
      <c r="G134" s="29">
        <f t="shared" ref="G134:K149" si="83">G62*G$12</f>
        <v>73.221624910985796</v>
      </c>
      <c r="H134" s="29">
        <f t="shared" si="83"/>
        <v>71.961529370399731</v>
      </c>
      <c r="I134" s="29">
        <f t="shared" si="83"/>
        <v>77.319103787791917</v>
      </c>
      <c r="J134" s="29">
        <f t="shared" si="83"/>
        <v>72.859775739239936</v>
      </c>
      <c r="K134" s="29">
        <f t="shared" si="83"/>
        <v>27.04615000971862</v>
      </c>
      <c r="L134" s="30">
        <f t="shared" si="57"/>
        <v>28.690892813427634</v>
      </c>
      <c r="M134" s="29">
        <f t="shared" ref="M134:R149" si="84">M62*M$12</f>
        <v>25.561939566837488</v>
      </c>
      <c r="N134" s="31">
        <f t="shared" si="84"/>
        <v>17.351487304987966</v>
      </c>
      <c r="O134" s="31">
        <f t="shared" si="84"/>
        <v>3.470297460997593</v>
      </c>
      <c r="P134" s="32">
        <f t="shared" si="84"/>
        <v>62.37340214295893</v>
      </c>
      <c r="Q134" s="32">
        <f t="shared" si="84"/>
        <v>32.792872464894472</v>
      </c>
      <c r="R134" s="32">
        <f t="shared" si="84"/>
        <v>67.050148088693021</v>
      </c>
      <c r="S134" s="33">
        <f t="shared" ref="S134:T149" si="85">S62</f>
        <v>53.111588872805498</v>
      </c>
      <c r="T134" s="33">
        <f t="shared" si="85"/>
        <v>70.424247136145013</v>
      </c>
      <c r="U134" s="34">
        <f t="shared" ref="U134:X149" si="86">U62*U$12</f>
        <v>57.495874214424589</v>
      </c>
      <c r="V134" s="34">
        <f t="shared" si="86"/>
        <v>53.436824537250978</v>
      </c>
      <c r="W134" s="35">
        <f t="shared" si="86"/>
        <v>86.660212934646438</v>
      </c>
      <c r="X134" s="35">
        <f t="shared" si="86"/>
        <v>60.30507134062524</v>
      </c>
      <c r="Y134" t="e">
        <f>NA()</f>
        <v>#N/A</v>
      </c>
      <c r="Z134" s="30">
        <f t="shared" si="58"/>
        <v>28.690892813427634</v>
      </c>
      <c r="AA134" s="30">
        <f t="shared" si="59"/>
        <v>51.683700387037682</v>
      </c>
      <c r="AD134"/>
      <c r="AE134" s="3">
        <v>49</v>
      </c>
      <c r="AG134" s="3">
        <f t="shared" si="60"/>
        <v>38.561557583063312</v>
      </c>
      <c r="AH134" s="29">
        <f t="shared" si="80"/>
        <v>61.151530900582209</v>
      </c>
      <c r="AI134" s="29">
        <f t="shared" si="80"/>
        <v>60.807559965347814</v>
      </c>
      <c r="AJ134" s="29">
        <f t="shared" si="80"/>
        <v>62.170710186069364</v>
      </c>
      <c r="AK134" s="29">
        <f t="shared" si="80"/>
        <v>61.857650843396158</v>
      </c>
      <c r="AL134" s="29">
        <f t="shared" si="80"/>
        <v>23.551901923723722</v>
      </c>
      <c r="AM134" s="30">
        <f t="shared" si="62"/>
        <v>26.611056187518333</v>
      </c>
      <c r="AN134" s="29">
        <f t="shared" ref="AN134:AS149" si="87">AN62*AN$12</f>
        <v>20.687653785420814</v>
      </c>
      <c r="AO134" s="31">
        <f t="shared" si="87"/>
        <v>14.149985883774605</v>
      </c>
      <c r="AP134" s="31">
        <f t="shared" si="87"/>
        <v>2.829997176754921</v>
      </c>
      <c r="AQ134" s="32">
        <f t="shared" si="87"/>
        <v>54.20258336148953</v>
      </c>
      <c r="AR134" s="32">
        <f t="shared" si="87"/>
        <v>28.920849064228566</v>
      </c>
      <c r="AS134" s="32">
        <f t="shared" si="87"/>
        <v>62.317045816256297</v>
      </c>
      <c r="AT134" s="33">
        <f t="shared" si="81"/>
        <v>45.888663477962666</v>
      </c>
      <c r="AU134" s="33">
        <f t="shared" si="81"/>
        <v>60.029156697215548</v>
      </c>
      <c r="AV134" s="34">
        <f t="shared" si="82"/>
        <v>48.434341082838493</v>
      </c>
      <c r="AW134" s="34">
        <f t="shared" si="82"/>
        <v>45.124221631750537</v>
      </c>
      <c r="AX134" s="35">
        <f t="shared" si="82"/>
        <v>80.169752274224408</v>
      </c>
      <c r="AY134" s="35">
        <f t="shared" si="82"/>
        <v>53.405301184033462</v>
      </c>
      <c r="AZ134" t="e">
        <f>NA()</f>
        <v>#N/A</v>
      </c>
      <c r="BA134" s="30">
        <f t="shared" si="65"/>
        <v>26.611056187518333</v>
      </c>
      <c r="BB134" s="30">
        <f t="shared" si="66"/>
        <v>48.548076170344302</v>
      </c>
    </row>
    <row r="135" spans="4:54" x14ac:dyDescent="0.3">
      <c r="D135" s="3">
        <v>50</v>
      </c>
      <c r="F135" s="3">
        <v>49</v>
      </c>
      <c r="G135" s="29">
        <f t="shared" si="83"/>
        <v>74.187882595140906</v>
      </c>
      <c r="H135" s="29">
        <f t="shared" si="83"/>
        <v>73.00937148827758</v>
      </c>
      <c r="I135" s="29">
        <f t="shared" si="83"/>
        <v>78.683775985610581</v>
      </c>
      <c r="J135" s="29">
        <f t="shared" si="83"/>
        <v>73.886347932473754</v>
      </c>
      <c r="K135" s="29">
        <f t="shared" si="83"/>
        <v>27.313178327858939</v>
      </c>
      <c r="L135" s="30">
        <f t="shared" si="57"/>
        <v>28.836498414991407</v>
      </c>
      <c r="M135" s="29">
        <f t="shared" si="84"/>
        <v>26.026152360013249</v>
      </c>
      <c r="N135" s="31">
        <f t="shared" si="84"/>
        <v>17.663818557162241</v>
      </c>
      <c r="O135" s="31">
        <f t="shared" si="84"/>
        <v>3.5327637114324482</v>
      </c>
      <c r="P135" s="32">
        <f t="shared" si="84"/>
        <v>63.12525313074584</v>
      </c>
      <c r="Q135" s="32">
        <f t="shared" si="84"/>
        <v>33.126035287417906</v>
      </c>
      <c r="R135" s="32">
        <f t="shared" si="84"/>
        <v>67.375988598825131</v>
      </c>
      <c r="S135" s="33">
        <f t="shared" si="85"/>
        <v>53.774821973841689</v>
      </c>
      <c r="T135" s="33">
        <f t="shared" si="85"/>
        <v>71.37008483518234</v>
      </c>
      <c r="U135" s="34">
        <f t="shared" si="86"/>
        <v>58.350529283929809</v>
      </c>
      <c r="V135" s="34">
        <f t="shared" si="86"/>
        <v>54.21841566439636</v>
      </c>
      <c r="W135" s="35">
        <f t="shared" si="86"/>
        <v>87.187590303118</v>
      </c>
      <c r="X135" s="35">
        <f t="shared" si="86"/>
        <v>60.907893169281557</v>
      </c>
      <c r="Y135" t="e">
        <f>NA()</f>
        <v>#N/A</v>
      </c>
      <c r="Z135" s="30">
        <f t="shared" si="58"/>
        <v>28.836498414991407</v>
      </c>
      <c r="AA135" s="30">
        <f t="shared" si="59"/>
        <v>51.93770396996554</v>
      </c>
      <c r="AD135"/>
      <c r="AE135" s="3">
        <v>50</v>
      </c>
      <c r="AG135" s="3">
        <f t="shared" si="60"/>
        <v>39.294101810214748</v>
      </c>
      <c r="AH135" s="29">
        <f t="shared" ref="AH135:AL150" si="88">AH63*AH$12</f>
        <v>62.299080879927857</v>
      </c>
      <c r="AI135" s="29">
        <f t="shared" si="88"/>
        <v>61.758274960281859</v>
      </c>
      <c r="AJ135" s="29">
        <f t="shared" si="88"/>
        <v>63.494466865616189</v>
      </c>
      <c r="AK135" s="29">
        <f t="shared" si="88"/>
        <v>62.800418538001971</v>
      </c>
      <c r="AL135" s="29">
        <f t="shared" si="88"/>
        <v>23.896099909572481</v>
      </c>
      <c r="AM135" s="30">
        <f t="shared" si="62"/>
        <v>26.829425947300884</v>
      </c>
      <c r="AN135" s="29">
        <f t="shared" si="87"/>
        <v>21.097453024466329</v>
      </c>
      <c r="AO135" s="31">
        <f t="shared" si="87"/>
        <v>14.414670906170601</v>
      </c>
      <c r="AP135" s="31">
        <f t="shared" si="87"/>
        <v>2.8829341812341207</v>
      </c>
      <c r="AQ135" s="32">
        <f t="shared" si="87"/>
        <v>54.911187614601488</v>
      </c>
      <c r="AR135" s="32">
        <f t="shared" si="87"/>
        <v>29.273437374939839</v>
      </c>
      <c r="AS135" s="32">
        <f t="shared" si="87"/>
        <v>62.819418800089011</v>
      </c>
      <c r="AT135" s="33">
        <f t="shared" ref="AT135:AU150" si="89">AT63</f>
        <v>46.515706642993578</v>
      </c>
      <c r="AU135" s="33">
        <f t="shared" si="89"/>
        <v>60.936411045264748</v>
      </c>
      <c r="AV135" s="34">
        <f t="shared" ref="AV135:AY150" si="90">AV63*AV$12</f>
        <v>49.204309215012408</v>
      </c>
      <c r="AW135" s="34">
        <f t="shared" si="90"/>
        <v>45.832271748723514</v>
      </c>
      <c r="AX135" s="35">
        <f t="shared" si="90"/>
        <v>80.788513940302437</v>
      </c>
      <c r="AY135" s="35">
        <f t="shared" si="90"/>
        <v>54.027220873400275</v>
      </c>
      <c r="AZ135" t="e">
        <f>NA()</f>
        <v>#N/A</v>
      </c>
      <c r="BA135" s="30">
        <f t="shared" si="65"/>
        <v>26.829425947300884</v>
      </c>
      <c r="BB135" s="30">
        <f t="shared" si="66"/>
        <v>48.847483809282181</v>
      </c>
    </row>
    <row r="136" spans="4:54" x14ac:dyDescent="0.3">
      <c r="D136" s="3">
        <v>51</v>
      </c>
      <c r="F136" s="3">
        <v>50</v>
      </c>
      <c r="G136" s="29">
        <f t="shared" si="83"/>
        <v>75.102396397987377</v>
      </c>
      <c r="H136" s="29">
        <f t="shared" si="83"/>
        <v>74.032906406106164</v>
      </c>
      <c r="I136" s="29">
        <f t="shared" si="83"/>
        <v>80.00411983364539</v>
      </c>
      <c r="J136" s="29">
        <f t="shared" si="83"/>
        <v>74.887849832492691</v>
      </c>
      <c r="K136" s="29">
        <f t="shared" si="83"/>
        <v>27.56400609203919</v>
      </c>
      <c r="L136" s="30">
        <f t="shared" si="57"/>
        <v>28.971345842194197</v>
      </c>
      <c r="M136" s="29">
        <f t="shared" si="84"/>
        <v>26.480411340200732</v>
      </c>
      <c r="N136" s="31">
        <f t="shared" si="84"/>
        <v>17.971000898250193</v>
      </c>
      <c r="O136" s="31">
        <f t="shared" si="84"/>
        <v>3.5942001796500391</v>
      </c>
      <c r="P136" s="32">
        <f t="shared" si="84"/>
        <v>63.857084778692148</v>
      </c>
      <c r="Q136" s="32">
        <f t="shared" si="84"/>
        <v>33.446218257957518</v>
      </c>
      <c r="R136" s="32">
        <f t="shared" si="84"/>
        <v>67.676866941384077</v>
      </c>
      <c r="S136" s="33">
        <f t="shared" si="85"/>
        <v>54.42004953237619</v>
      </c>
      <c r="T136" s="33">
        <f t="shared" si="85"/>
        <v>72.288316067209919</v>
      </c>
      <c r="U136" s="34">
        <f t="shared" si="86"/>
        <v>59.185971592053704</v>
      </c>
      <c r="V136" s="34">
        <f t="shared" si="86"/>
        <v>54.981998519753461</v>
      </c>
      <c r="W136" s="35">
        <f t="shared" si="86"/>
        <v>87.689829138126967</v>
      </c>
      <c r="X136" s="35">
        <f t="shared" si="86"/>
        <v>61.489016571622081</v>
      </c>
      <c r="Y136" t="e">
        <f>NA()</f>
        <v>#N/A</v>
      </c>
      <c r="Z136" s="30">
        <f t="shared" si="58"/>
        <v>28.971345842194197</v>
      </c>
      <c r="AA136" s="30">
        <f t="shared" si="59"/>
        <v>52.179392147553507</v>
      </c>
      <c r="AD136"/>
      <c r="AE136" s="3">
        <v>51</v>
      </c>
      <c r="AG136" s="3">
        <f t="shared" si="60"/>
        <v>39.969109253183596</v>
      </c>
      <c r="AH136" s="29">
        <f t="shared" si="88"/>
        <v>63.323071129205957</v>
      </c>
      <c r="AI136" s="29">
        <f t="shared" si="88"/>
        <v>62.621316354134372</v>
      </c>
      <c r="AJ136" s="29">
        <f t="shared" si="88"/>
        <v>64.692486099582865</v>
      </c>
      <c r="AK136" s="29">
        <f t="shared" si="88"/>
        <v>63.655477342989506</v>
      </c>
      <c r="AL136" s="29">
        <f t="shared" si="88"/>
        <v>24.201170574034119</v>
      </c>
      <c r="AM136" s="30">
        <f t="shared" si="62"/>
        <v>27.020594661426095</v>
      </c>
      <c r="AN136" s="29">
        <f t="shared" si="87"/>
        <v>21.470491759173832</v>
      </c>
      <c r="AO136" s="31">
        <f t="shared" si="87"/>
        <v>14.656202435980887</v>
      </c>
      <c r="AP136" s="31">
        <f t="shared" si="87"/>
        <v>2.9312404871961779</v>
      </c>
      <c r="AQ136" s="32">
        <f t="shared" si="87"/>
        <v>55.552444310885399</v>
      </c>
      <c r="AR136" s="32">
        <f t="shared" si="87"/>
        <v>29.589954513300228</v>
      </c>
      <c r="AS136" s="32">
        <f t="shared" si="87"/>
        <v>63.258344235922443</v>
      </c>
      <c r="AT136" s="33">
        <f t="shared" si="89"/>
        <v>47.083107033603476</v>
      </c>
      <c r="AU136" s="33">
        <f t="shared" si="89"/>
        <v>61.756839795930716</v>
      </c>
      <c r="AV136" s="34">
        <f t="shared" si="90"/>
        <v>49.903639060540328</v>
      </c>
      <c r="AW136" s="34">
        <f t="shared" si="90"/>
        <v>46.475099897257316</v>
      </c>
      <c r="AX136" s="35">
        <f t="shared" si="90"/>
        <v>81.339210763085973</v>
      </c>
      <c r="AY136" s="35">
        <f t="shared" si="90"/>
        <v>54.586397950075117</v>
      </c>
      <c r="AZ136" t="e">
        <f>NA()</f>
        <v>#N/A</v>
      </c>
      <c r="BA136" s="30">
        <f t="shared" si="65"/>
        <v>27.020594661426095</v>
      </c>
      <c r="BB136" s="30">
        <f t="shared" si="66"/>
        <v>49.113889417914656</v>
      </c>
    </row>
    <row r="137" spans="4:54" x14ac:dyDescent="0.3">
      <c r="D137" s="3">
        <v>52</v>
      </c>
      <c r="F137" s="3">
        <v>51</v>
      </c>
      <c r="G137" s="29">
        <f t="shared" si="83"/>
        <v>75.967379282879278</v>
      </c>
      <c r="H137" s="29">
        <f t="shared" si="83"/>
        <v>75.032524042252092</v>
      </c>
      <c r="I137" s="29">
        <f t="shared" si="83"/>
        <v>81.280867268829482</v>
      </c>
      <c r="J137" s="29">
        <f t="shared" si="83"/>
        <v>75.864725811985778</v>
      </c>
      <c r="K137" s="29">
        <f t="shared" si="83"/>
        <v>27.799499833619059</v>
      </c>
      <c r="L137" s="30">
        <f t="shared" si="57"/>
        <v>29.096198261322783</v>
      </c>
      <c r="M137" s="29">
        <f t="shared" si="84"/>
        <v>26.924779344816042</v>
      </c>
      <c r="N137" s="31">
        <f t="shared" si="84"/>
        <v>18.273052832546789</v>
      </c>
      <c r="O137" s="31">
        <f t="shared" si="84"/>
        <v>3.6546105665093576</v>
      </c>
      <c r="P137" s="32">
        <f t="shared" si="84"/>
        <v>64.569357035744986</v>
      </c>
      <c r="Q137" s="32">
        <f t="shared" si="84"/>
        <v>33.75386676211324</v>
      </c>
      <c r="R137" s="32">
        <f t="shared" si="84"/>
        <v>67.954623616536352</v>
      </c>
      <c r="S137" s="33">
        <f t="shared" si="85"/>
        <v>55.047675802756181</v>
      </c>
      <c r="T137" s="33">
        <f t="shared" si="85"/>
        <v>73.179547015336809</v>
      </c>
      <c r="U137" s="34">
        <f t="shared" si="86"/>
        <v>60.002490594874985</v>
      </c>
      <c r="V137" s="34">
        <f t="shared" si="86"/>
        <v>55.727858230673924</v>
      </c>
      <c r="W137" s="35">
        <f t="shared" si="86"/>
        <v>88.168181712102765</v>
      </c>
      <c r="X137" s="35">
        <f t="shared" si="86"/>
        <v>62.049148865059948</v>
      </c>
      <c r="Y137" t="e">
        <f>NA()</f>
        <v>#N/A</v>
      </c>
      <c r="Z137" s="30">
        <f t="shared" si="58"/>
        <v>29.096198261322783</v>
      </c>
      <c r="AA137" s="30">
        <f t="shared" si="59"/>
        <v>52.409362034247543</v>
      </c>
      <c r="AD137"/>
      <c r="AE137" s="3">
        <v>52</v>
      </c>
      <c r="AG137" s="3">
        <f t="shared" si="60"/>
        <v>40.591099067826086</v>
      </c>
      <c r="AH137" s="29">
        <f t="shared" si="88"/>
        <v>64.238582315251364</v>
      </c>
      <c r="AI137" s="29">
        <f t="shared" si="88"/>
        <v>63.405590933414295</v>
      </c>
      <c r="AJ137" s="29">
        <f t="shared" si="88"/>
        <v>65.777772899378249</v>
      </c>
      <c r="AK137" s="29">
        <f t="shared" si="88"/>
        <v>64.431855989995299</v>
      </c>
      <c r="AL137" s="29">
        <f t="shared" si="88"/>
        <v>24.472263630397041</v>
      </c>
      <c r="AM137" s="30">
        <f t="shared" si="62"/>
        <v>27.188582284294895</v>
      </c>
      <c r="AN137" s="29">
        <f t="shared" si="87"/>
        <v>21.810308369930866</v>
      </c>
      <c r="AO137" s="31">
        <f t="shared" si="87"/>
        <v>14.876740001070102</v>
      </c>
      <c r="AP137" s="31">
        <f t="shared" si="87"/>
        <v>2.9753480002140202</v>
      </c>
      <c r="AQ137" s="32">
        <f t="shared" si="87"/>
        <v>56.133534975013255</v>
      </c>
      <c r="AR137" s="32">
        <f t="shared" si="87"/>
        <v>29.874630716868413</v>
      </c>
      <c r="AS137" s="32">
        <f t="shared" si="87"/>
        <v>63.643338366902306</v>
      </c>
      <c r="AT137" s="33">
        <f t="shared" si="89"/>
        <v>47.597219413726918</v>
      </c>
      <c r="AU137" s="33">
        <f t="shared" si="89"/>
        <v>62.499724154323957</v>
      </c>
      <c r="AV137" s="34">
        <f t="shared" si="90"/>
        <v>50.539450452209458</v>
      </c>
      <c r="AW137" s="34">
        <f t="shared" si="90"/>
        <v>47.059320729763101</v>
      </c>
      <c r="AX137" s="35">
        <f t="shared" si="90"/>
        <v>81.830667308979343</v>
      </c>
      <c r="AY137" s="35">
        <f t="shared" si="90"/>
        <v>55.090079549677256</v>
      </c>
      <c r="AZ137" t="e">
        <f>NA()</f>
        <v>#N/A</v>
      </c>
      <c r="BA137" s="30">
        <f t="shared" si="65"/>
        <v>27.188582284294895</v>
      </c>
      <c r="BB137" s="30">
        <f t="shared" si="66"/>
        <v>49.351583037795749</v>
      </c>
    </row>
    <row r="138" spans="4:54" x14ac:dyDescent="0.3">
      <c r="D138" s="3">
        <v>53</v>
      </c>
      <c r="F138" s="3">
        <v>52</v>
      </c>
      <c r="G138" s="29">
        <f t="shared" si="83"/>
        <v>76.785022214613576</v>
      </c>
      <c r="H138" s="29">
        <f t="shared" si="83"/>
        <v>76.008621134165423</v>
      </c>
      <c r="I138" s="29">
        <f t="shared" si="83"/>
        <v>82.514810339162096</v>
      </c>
      <c r="J138" s="29">
        <f t="shared" si="83"/>
        <v>76.8174251798781</v>
      </c>
      <c r="K138" s="29">
        <f t="shared" si="83"/>
        <v>28.020495589593846</v>
      </c>
      <c r="L138" s="30">
        <f t="shared" si="57"/>
        <v>29.211769496957423</v>
      </c>
      <c r="M138" s="29">
        <f t="shared" si="84"/>
        <v>27.359331299490773</v>
      </c>
      <c r="N138" s="31">
        <f t="shared" si="84"/>
        <v>18.56999762451451</v>
      </c>
      <c r="O138" s="31">
        <f t="shared" si="84"/>
        <v>3.7139995249029019</v>
      </c>
      <c r="P138" s="32">
        <f t="shared" si="84"/>
        <v>65.262524792058173</v>
      </c>
      <c r="Q138" s="32">
        <f t="shared" si="84"/>
        <v>34.049416658033884</v>
      </c>
      <c r="R138" s="32">
        <f t="shared" si="84"/>
        <v>68.210974616442783</v>
      </c>
      <c r="S138" s="33">
        <f t="shared" si="85"/>
        <v>55.65810252143811</v>
      </c>
      <c r="T138" s="33">
        <f t="shared" si="85"/>
        <v>74.044387345408737</v>
      </c>
      <c r="U138" s="34">
        <f t="shared" si="86"/>
        <v>60.800382107931476</v>
      </c>
      <c r="V138" s="34">
        <f t="shared" si="86"/>
        <v>56.456285170418113</v>
      </c>
      <c r="W138" s="35">
        <f t="shared" si="86"/>
        <v>88.623839803324572</v>
      </c>
      <c r="X138" s="35">
        <f t="shared" si="86"/>
        <v>62.588981274531598</v>
      </c>
      <c r="Y138" t="e">
        <f>NA()</f>
        <v>#N/A</v>
      </c>
      <c r="Z138" s="30">
        <f t="shared" si="58"/>
        <v>29.211769496957423</v>
      </c>
      <c r="AA138" s="30">
        <f t="shared" si="59"/>
        <v>52.628181793301813</v>
      </c>
      <c r="AD138"/>
      <c r="AE138" s="3">
        <v>53</v>
      </c>
      <c r="AG138" s="3">
        <f t="shared" si="60"/>
        <v>41.164235458467118</v>
      </c>
      <c r="AH138" s="29">
        <f t="shared" si="88"/>
        <v>65.058664141780156</v>
      </c>
      <c r="AI138" s="29">
        <f t="shared" si="88"/>
        <v>64.118992473517054</v>
      </c>
      <c r="AJ138" s="29">
        <f t="shared" si="88"/>
        <v>66.761901640393461</v>
      </c>
      <c r="AK138" s="29">
        <f t="shared" si="88"/>
        <v>65.137538154432363</v>
      </c>
      <c r="AL138" s="29">
        <f t="shared" si="88"/>
        <v>24.713761053242823</v>
      </c>
      <c r="AM138" s="30">
        <f t="shared" si="62"/>
        <v>27.336720619634736</v>
      </c>
      <c r="AN138" s="29">
        <f t="shared" si="87"/>
        <v>22.120077788008764</v>
      </c>
      <c r="AO138" s="31">
        <f t="shared" si="87"/>
        <v>15.078227025101956</v>
      </c>
      <c r="AP138" s="31">
        <f t="shared" si="87"/>
        <v>3.0156454050203911</v>
      </c>
      <c r="AQ138" s="32">
        <f t="shared" si="87"/>
        <v>56.660764523561248</v>
      </c>
      <c r="AR138" s="32">
        <f t="shared" si="87"/>
        <v>30.131124731586674</v>
      </c>
      <c r="AS138" s="32">
        <f t="shared" si="87"/>
        <v>63.982265305153966</v>
      </c>
      <c r="AT138" s="33">
        <f t="shared" si="89"/>
        <v>48.063626629942952</v>
      </c>
      <c r="AU138" s="33">
        <f t="shared" si="89"/>
        <v>63.173225834808569</v>
      </c>
      <c r="AV138" s="34">
        <f t="shared" si="90"/>
        <v>51.118062079303989</v>
      </c>
      <c r="AW138" s="34">
        <f t="shared" si="90"/>
        <v>47.590798308607134</v>
      </c>
      <c r="AX138" s="35">
        <f t="shared" si="90"/>
        <v>82.270360742070523</v>
      </c>
      <c r="AY138" s="35">
        <f t="shared" si="90"/>
        <v>55.544544879484462</v>
      </c>
      <c r="AZ138" t="e">
        <f>NA()</f>
        <v>#N/A</v>
      </c>
      <c r="BA138" s="30">
        <f t="shared" si="65"/>
        <v>27.336720619634736</v>
      </c>
      <c r="BB138" s="30">
        <f t="shared" si="66"/>
        <v>49.564196893775652</v>
      </c>
    </row>
    <row r="139" spans="4:54" x14ac:dyDescent="0.3">
      <c r="D139" s="3">
        <v>54</v>
      </c>
      <c r="F139" s="3">
        <v>53</v>
      </c>
      <c r="G139" s="29">
        <f t="shared" si="83"/>
        <v>77.557482908180518</v>
      </c>
      <c r="H139" s="29">
        <f t="shared" si="83"/>
        <v>76.961599886352815</v>
      </c>
      <c r="I139" s="29">
        <f t="shared" si="83"/>
        <v>83.70679196777769</v>
      </c>
      <c r="J139" s="29">
        <f t="shared" si="83"/>
        <v>77.746400841103522</v>
      </c>
      <c r="K139" s="29">
        <f t="shared" si="83"/>
        <v>28.22779757943913</v>
      </c>
      <c r="L139" s="30">
        <f t="shared" si="57"/>
        <v>29.31872647196947</v>
      </c>
      <c r="M139" s="29">
        <f t="shared" si="84"/>
        <v>27.784153027903223</v>
      </c>
      <c r="N139" s="31">
        <f t="shared" si="84"/>
        <v>18.861862896886105</v>
      </c>
      <c r="O139" s="31">
        <f t="shared" si="84"/>
        <v>3.7723725793772211</v>
      </c>
      <c r="P139" s="32">
        <f t="shared" si="84"/>
        <v>65.937037424720188</v>
      </c>
      <c r="Q139" s="32">
        <f t="shared" si="84"/>
        <v>34.333293848616336</v>
      </c>
      <c r="R139" s="32">
        <f t="shared" si="84"/>
        <v>68.44751804824503</v>
      </c>
      <c r="S139" s="33">
        <f t="shared" si="85"/>
        <v>56.25172827958832</v>
      </c>
      <c r="T139" s="33">
        <f t="shared" si="85"/>
        <v>74.883448316601815</v>
      </c>
      <c r="U139" s="34">
        <f t="shared" si="86"/>
        <v>61.579947203784378</v>
      </c>
      <c r="V139" s="34">
        <f t="shared" si="86"/>
        <v>57.167573949735448</v>
      </c>
      <c r="W139" s="35">
        <f t="shared" si="86"/>
        <v>89.05793718439719</v>
      </c>
      <c r="X139" s="35">
        <f t="shared" si="86"/>
        <v>63.109188576201554</v>
      </c>
      <c r="Y139" t="e">
        <f>NA()</f>
        <v>#N/A</v>
      </c>
      <c r="Z139" s="30">
        <f t="shared" si="58"/>
        <v>29.31872647196947</v>
      </c>
      <c r="AA139" s="30">
        <f t="shared" si="59"/>
        <v>52.836392040482025</v>
      </c>
      <c r="AD139"/>
      <c r="AE139" s="3">
        <v>54</v>
      </c>
      <c r="AG139" s="3">
        <f t="shared" si="60"/>
        <v>41.692355557131165</v>
      </c>
      <c r="AH139" s="29">
        <f t="shared" si="88"/>
        <v>65.794616925896534</v>
      </c>
      <c r="AI139" s="29">
        <f t="shared" si="88"/>
        <v>64.768529054610894</v>
      </c>
      <c r="AJ139" s="29">
        <f t="shared" si="88"/>
        <v>67.655167019464486</v>
      </c>
      <c r="AK139" s="29">
        <f t="shared" si="88"/>
        <v>65.779596705469288</v>
      </c>
      <c r="AL139" s="29">
        <f t="shared" si="88"/>
        <v>24.929400862627979</v>
      </c>
      <c r="AM139" s="30">
        <f t="shared" si="62"/>
        <v>27.467784965468667</v>
      </c>
      <c r="AN139" s="29">
        <f t="shared" si="87"/>
        <v>22.402648850072314</v>
      </c>
      <c r="AO139" s="31">
        <f t="shared" si="87"/>
        <v>15.262413254569442</v>
      </c>
      <c r="AP139" s="31">
        <f t="shared" si="87"/>
        <v>3.0524826509138885</v>
      </c>
      <c r="AQ139" s="32">
        <f t="shared" si="87"/>
        <v>57.139682874637487</v>
      </c>
      <c r="AR139" s="32">
        <f t="shared" si="87"/>
        <v>30.362610690802029</v>
      </c>
      <c r="AS139" s="32">
        <f t="shared" si="87"/>
        <v>64.281657246036616</v>
      </c>
      <c r="AT139" s="33">
        <f t="shared" si="89"/>
        <v>48.487245394828037</v>
      </c>
      <c r="AU139" s="33">
        <f t="shared" si="89"/>
        <v>63.784536200848812</v>
      </c>
      <c r="AV139" s="34">
        <f t="shared" si="90"/>
        <v>51.645090791815754</v>
      </c>
      <c r="AW139" s="34">
        <f t="shared" si="90"/>
        <v>48.074740163945286</v>
      </c>
      <c r="AX139" s="35">
        <f t="shared" si="90"/>
        <v>82.664656881639146</v>
      </c>
      <c r="AY139" s="35">
        <f t="shared" si="90"/>
        <v>55.955251961069102</v>
      </c>
      <c r="AZ139" t="e">
        <f>NA()</f>
        <v>#N/A</v>
      </c>
      <c r="BA139" s="30">
        <f t="shared" si="65"/>
        <v>27.467784965468667</v>
      </c>
      <c r="BB139" s="30">
        <f t="shared" si="66"/>
        <v>49.754821543872687</v>
      </c>
    </row>
    <row r="140" spans="4:54" x14ac:dyDescent="0.3">
      <c r="D140" s="3">
        <v>55</v>
      </c>
      <c r="F140" s="3">
        <v>54</v>
      </c>
      <c r="G140" s="29">
        <f t="shared" si="83"/>
        <v>78.286876545591014</v>
      </c>
      <c r="H140" s="29">
        <f t="shared" si="83"/>
        <v>77.891866739802069</v>
      </c>
      <c r="I140" s="29">
        <f t="shared" si="83"/>
        <v>84.857697533514255</v>
      </c>
      <c r="J140" s="29">
        <f t="shared" si="83"/>
        <v>78.652108082978103</v>
      </c>
      <c r="K140" s="29">
        <f t="shared" si="83"/>
        <v>28.42217736448363</v>
      </c>
      <c r="L140" s="30">
        <f t="shared" si="57"/>
        <v>29.417691654421134</v>
      </c>
      <c r="M140" s="29">
        <f t="shared" si="84"/>
        <v>28.19934014630353</v>
      </c>
      <c r="N140" s="31">
        <f t="shared" si="84"/>
        <v>19.148680256612163</v>
      </c>
      <c r="O140" s="31">
        <f t="shared" si="84"/>
        <v>3.829736051322433</v>
      </c>
      <c r="P140" s="32">
        <f t="shared" si="84"/>
        <v>66.593338404375231</v>
      </c>
      <c r="Q140" s="32">
        <f t="shared" si="84"/>
        <v>34.605913946766094</v>
      </c>
      <c r="R140" s="32">
        <f t="shared" si="84"/>
        <v>68.665740717150001</v>
      </c>
      <c r="S140" s="33">
        <f t="shared" si="85"/>
        <v>56.828947969736909</v>
      </c>
      <c r="T140" s="33">
        <f t="shared" si="85"/>
        <v>75.697341090972387</v>
      </c>
      <c r="U140" s="34">
        <f t="shared" si="86"/>
        <v>62.341491206198519</v>
      </c>
      <c r="V140" s="34">
        <f t="shared" si="86"/>
        <v>57.862022498547233</v>
      </c>
      <c r="W140" s="35">
        <f t="shared" si="86"/>
        <v>89.47155206934643</v>
      </c>
      <c r="X140" s="35">
        <f t="shared" si="86"/>
        <v>63.610428842560097</v>
      </c>
      <c r="Y140" t="e">
        <f>NA()</f>
        <v>#N/A</v>
      </c>
      <c r="Z140" s="30">
        <f t="shared" si="58"/>
        <v>29.417691654421134</v>
      </c>
      <c r="AA140" s="30">
        <f t="shared" si="59"/>
        <v>53.034507179709877</v>
      </c>
      <c r="AD140"/>
      <c r="AE140" s="3">
        <v>55</v>
      </c>
      <c r="AG140" s="3">
        <f t="shared" si="60"/>
        <v>42.178995113033345</v>
      </c>
      <c r="AH140" s="29">
        <f t="shared" si="88"/>
        <v>66.456238752123369</v>
      </c>
      <c r="AI140" s="29">
        <f t="shared" si="88"/>
        <v>65.360433547869746</v>
      </c>
      <c r="AJ140" s="29">
        <f t="shared" si="88"/>
        <v>68.466725468383757</v>
      </c>
      <c r="AK140" s="29">
        <f t="shared" si="88"/>
        <v>66.364309680140721</v>
      </c>
      <c r="AL140" s="29">
        <f t="shared" si="88"/>
        <v>25.122380664841749</v>
      </c>
      <c r="AM140" s="30">
        <f t="shared" si="62"/>
        <v>27.584098503486899</v>
      </c>
      <c r="AN140" s="29">
        <f t="shared" si="87"/>
        <v>22.660578709451919</v>
      </c>
      <c r="AO140" s="31">
        <f t="shared" si="87"/>
        <v>15.430875095280175</v>
      </c>
      <c r="AP140" s="31">
        <f t="shared" si="87"/>
        <v>3.0861750190560353</v>
      </c>
      <c r="AQ140" s="32">
        <f t="shared" si="87"/>
        <v>57.575187949498009</v>
      </c>
      <c r="AR140" s="32">
        <f t="shared" si="87"/>
        <v>30.571850692035699</v>
      </c>
      <c r="AS140" s="32">
        <f t="shared" si="87"/>
        <v>64.54696755843176</v>
      </c>
      <c r="AT140" s="33">
        <f t="shared" si="89"/>
        <v>48.872416275226044</v>
      </c>
      <c r="AU140" s="33">
        <f t="shared" si="89"/>
        <v>64.340004606110867</v>
      </c>
      <c r="AV140" s="34">
        <f t="shared" si="90"/>
        <v>52.125538033395486</v>
      </c>
      <c r="AW140" s="34">
        <f t="shared" si="90"/>
        <v>48.515778969341206</v>
      </c>
      <c r="AX140" s="35">
        <f t="shared" si="90"/>
        <v>83.019000254944245</v>
      </c>
      <c r="AY140" s="35">
        <f t="shared" si="90"/>
        <v>56.326959959234465</v>
      </c>
      <c r="AZ140" t="e">
        <f>NA()</f>
        <v>#N/A</v>
      </c>
      <c r="BA140" s="30">
        <f t="shared" si="65"/>
        <v>27.584098503486899</v>
      </c>
      <c r="BB140" s="30">
        <f t="shared" si="66"/>
        <v>49.926099070255432</v>
      </c>
    </row>
    <row r="141" spans="4:54" x14ac:dyDescent="0.3">
      <c r="D141" s="3">
        <v>56</v>
      </c>
      <c r="F141" s="3">
        <v>55</v>
      </c>
      <c r="G141" s="29">
        <f t="shared" si="83"/>
        <v>78.975268230505719</v>
      </c>
      <c r="H141" s="29">
        <f t="shared" si="83"/>
        <v>78.799831252649696</v>
      </c>
      <c r="I141" s="29">
        <f t="shared" si="83"/>
        <v>85.96844721562853</v>
      </c>
      <c r="J141" s="29">
        <f t="shared" si="83"/>
        <v>79.53500347728891</v>
      </c>
      <c r="K141" s="29">
        <f t="shared" si="83"/>
        <v>28.604373414600435</v>
      </c>
      <c r="L141" s="30">
        <f t="shared" si="57"/>
        <v>29.509245483281632</v>
      </c>
      <c r="M141" s="29">
        <f t="shared" si="84"/>
        <v>28.604997037292456</v>
      </c>
      <c r="N141" s="31">
        <f t="shared" si="84"/>
        <v>19.430484946626624</v>
      </c>
      <c r="O141" s="31">
        <f t="shared" si="84"/>
        <v>3.8860969893253254</v>
      </c>
      <c r="P141" s="32">
        <f t="shared" si="84"/>
        <v>67.231864956710368</v>
      </c>
      <c r="Q141" s="32">
        <f t="shared" si="84"/>
        <v>34.867682022830522</v>
      </c>
      <c r="R141" s="32">
        <f t="shared" si="84"/>
        <v>68.867024601568772</v>
      </c>
      <c r="S141" s="33">
        <f t="shared" si="85"/>
        <v>57.390152299451145</v>
      </c>
      <c r="T141" s="33">
        <f t="shared" si="85"/>
        <v>76.486675224341994</v>
      </c>
      <c r="U141" s="34">
        <f t="shared" si="86"/>
        <v>63.085322772910033</v>
      </c>
      <c r="V141" s="34">
        <f t="shared" si="86"/>
        <v>58.539931230177025</v>
      </c>
      <c r="W141" s="35">
        <f t="shared" si="86"/>
        <v>89.865709510322375</v>
      </c>
      <c r="X141" s="35">
        <f t="shared" si="86"/>
        <v>64.09334327673298</v>
      </c>
      <c r="Y141" t="e">
        <f>NA()</f>
        <v>#N/A</v>
      </c>
      <c r="Z141" s="30">
        <f t="shared" si="58"/>
        <v>29.509245483281632</v>
      </c>
      <c r="AA141" s="30">
        <f t="shared" si="59"/>
        <v>53.223016673948663</v>
      </c>
      <c r="AD141"/>
      <c r="AE141" s="3">
        <v>56</v>
      </c>
      <c r="AG141" s="3">
        <f t="shared" si="60"/>
        <v>42.627412164320987</v>
      </c>
      <c r="AH141" s="29">
        <f t="shared" si="88"/>
        <v>67.052039634272589</v>
      </c>
      <c r="AI141" s="29">
        <f t="shared" si="88"/>
        <v>65.900259379398719</v>
      </c>
      <c r="AJ141" s="29">
        <f t="shared" si="88"/>
        <v>69.20472462157953</v>
      </c>
      <c r="AK141" s="29">
        <f t="shared" si="88"/>
        <v>66.897260391839964</v>
      </c>
      <c r="AL141" s="29">
        <f t="shared" si="88"/>
        <v>25.295443935731083</v>
      </c>
      <c r="AM141" s="30">
        <f t="shared" si="62"/>
        <v>27.687615378175842</v>
      </c>
      <c r="AN141" s="29">
        <f t="shared" si="87"/>
        <v>22.896164109510543</v>
      </c>
      <c r="AO141" s="31">
        <f t="shared" si="87"/>
        <v>15.585033914303546</v>
      </c>
      <c r="AP141" s="31">
        <f t="shared" si="87"/>
        <v>3.1170067828607091</v>
      </c>
      <c r="AQ141" s="32">
        <f t="shared" si="87"/>
        <v>57.971613083186689</v>
      </c>
      <c r="AR141" s="32">
        <f t="shared" si="87"/>
        <v>30.761255509460973</v>
      </c>
      <c r="AS141" s="32">
        <f t="shared" si="87"/>
        <v>64.782771572352843</v>
      </c>
      <c r="AT141" s="33">
        <f t="shared" si="89"/>
        <v>49.222980328896114</v>
      </c>
      <c r="AU141" s="33">
        <f t="shared" si="89"/>
        <v>64.845248678297878</v>
      </c>
      <c r="AV141" s="34">
        <f t="shared" si="90"/>
        <v>52.563864954567741</v>
      </c>
      <c r="AW141" s="34">
        <f t="shared" si="90"/>
        <v>48.91804337358959</v>
      </c>
      <c r="AX141" s="35">
        <f t="shared" si="90"/>
        <v>83.338067876088829</v>
      </c>
      <c r="AY141" s="35">
        <f t="shared" si="90"/>
        <v>56.663831394414899</v>
      </c>
      <c r="AZ141" t="e">
        <f>NA()</f>
        <v>#N/A</v>
      </c>
      <c r="BA141" s="30">
        <f t="shared" si="65"/>
        <v>27.687615378175842</v>
      </c>
      <c r="BB141" s="30">
        <f t="shared" si="66"/>
        <v>50.080298284769619</v>
      </c>
    </row>
    <row r="142" spans="4:54" x14ac:dyDescent="0.3">
      <c r="D142" s="3">
        <v>57</v>
      </c>
      <c r="F142" s="3">
        <v>56</v>
      </c>
      <c r="G142" s="29">
        <f t="shared" si="83"/>
        <v>79.624666970008164</v>
      </c>
      <c r="H142" s="29">
        <f t="shared" si="83"/>
        <v>79.685905082808603</v>
      </c>
      <c r="I142" s="29">
        <f t="shared" si="83"/>
        <v>87.039989051719957</v>
      </c>
      <c r="J142" s="29">
        <f t="shared" si="83"/>
        <v>80.395543888209005</v>
      </c>
      <c r="K142" s="29">
        <f t="shared" si="83"/>
        <v>28.775091016074516</v>
      </c>
      <c r="L142" s="30">
        <f t="shared" si="57"/>
        <v>29.593928750850836</v>
      </c>
      <c r="M142" s="29">
        <f t="shared" si="84"/>
        <v>29.00123589774801</v>
      </c>
      <c r="N142" s="31">
        <f t="shared" si="84"/>
        <v>19.707315521573992</v>
      </c>
      <c r="O142" s="31">
        <f t="shared" si="84"/>
        <v>3.9414631043147987</v>
      </c>
      <c r="P142" s="32">
        <f t="shared" si="84"/>
        <v>67.853047773391168</v>
      </c>
      <c r="Q142" s="32">
        <f t="shared" si="84"/>
        <v>35.118992424451129</v>
      </c>
      <c r="R142" s="32">
        <f t="shared" si="84"/>
        <v>69.052653167860754</v>
      </c>
      <c r="S142" s="33">
        <f t="shared" si="85"/>
        <v>57.935727365681032</v>
      </c>
      <c r="T142" s="33">
        <f t="shared" si="85"/>
        <v>77.25205732244882</v>
      </c>
      <c r="U142" s="34">
        <f t="shared" si="86"/>
        <v>63.811753059675766</v>
      </c>
      <c r="V142" s="34">
        <f t="shared" si="86"/>
        <v>59.201602281257593</v>
      </c>
      <c r="W142" s="35">
        <f t="shared" si="86"/>
        <v>90.241383736772789</v>
      </c>
      <c r="X142" s="35">
        <f t="shared" si="86"/>
        <v>64.558556125134757</v>
      </c>
      <c r="Y142" t="e">
        <f>NA()</f>
        <v>#N/A</v>
      </c>
      <c r="Z142" s="30">
        <f t="shared" si="58"/>
        <v>29.593928750850836</v>
      </c>
      <c r="AA142" s="30">
        <f t="shared" si="59"/>
        <v>53.402386254469683</v>
      </c>
      <c r="AD142"/>
      <c r="AE142" s="3">
        <v>57</v>
      </c>
      <c r="AG142" s="3">
        <f t="shared" si="60"/>
        <v>43.040608850547436</v>
      </c>
      <c r="AH142" s="29">
        <f t="shared" si="88"/>
        <v>67.589425547703243</v>
      </c>
      <c r="AI142" s="29">
        <f t="shared" si="88"/>
        <v>66.392963505987595</v>
      </c>
      <c r="AJ142" s="29">
        <f t="shared" si="88"/>
        <v>69.876420059208456</v>
      </c>
      <c r="AK142" s="29">
        <f t="shared" si="88"/>
        <v>67.38342384615845</v>
      </c>
      <c r="AL142" s="29">
        <f t="shared" si="88"/>
        <v>25.450951793436143</v>
      </c>
      <c r="AM142" s="30">
        <f t="shared" si="62"/>
        <v>27.779987081591859</v>
      </c>
      <c r="AN142" s="29">
        <f t="shared" si="87"/>
        <v>23.111469543679977</v>
      </c>
      <c r="AO142" s="31">
        <f t="shared" si="87"/>
        <v>15.726172426492337</v>
      </c>
      <c r="AP142" s="31">
        <f t="shared" si="87"/>
        <v>3.1452344852984679</v>
      </c>
      <c r="AQ142" s="32">
        <f t="shared" si="87"/>
        <v>58.332801368271127</v>
      </c>
      <c r="AR142" s="32">
        <f t="shared" si="87"/>
        <v>30.932935476395635</v>
      </c>
      <c r="AS142" s="32">
        <f t="shared" si="87"/>
        <v>64.992926529345411</v>
      </c>
      <c r="AT142" s="33">
        <f t="shared" si="89"/>
        <v>49.542344471379479</v>
      </c>
      <c r="AU142" s="33">
        <f t="shared" si="89"/>
        <v>65.305249044933205</v>
      </c>
      <c r="AV142" s="34">
        <f t="shared" si="90"/>
        <v>52.964057650005458</v>
      </c>
      <c r="AW142" s="34">
        <f t="shared" si="90"/>
        <v>49.285219404676468</v>
      </c>
      <c r="AX142" s="35">
        <f t="shared" si="90"/>
        <v>83.625894288579076</v>
      </c>
      <c r="AY142" s="35">
        <f t="shared" si="90"/>
        <v>56.969517767978147</v>
      </c>
      <c r="AZ142" t="e">
        <f>NA()</f>
        <v>#N/A</v>
      </c>
      <c r="BA142" s="30">
        <f t="shared" si="65"/>
        <v>27.779987081591859</v>
      </c>
      <c r="BB142" s="30">
        <f t="shared" si="66"/>
        <v>50.219375758463109</v>
      </c>
    </row>
    <row r="143" spans="4:54" x14ac:dyDescent="0.3">
      <c r="D143" s="3">
        <v>58</v>
      </c>
      <c r="F143" s="3">
        <v>57</v>
      </c>
      <c r="G143" s="29">
        <f t="shared" si="83"/>
        <v>80.237020991901559</v>
      </c>
      <c r="H143" s="29">
        <f t="shared" si="83"/>
        <v>80.550501064104779</v>
      </c>
      <c r="I143" s="29">
        <f t="shared" si="83"/>
        <v>88.073292659636493</v>
      </c>
      <c r="J143" s="29">
        <f t="shared" si="83"/>
        <v>81.234185577042823</v>
      </c>
      <c r="K143" s="29">
        <f t="shared" si="83"/>
        <v>28.935002462724988</v>
      </c>
      <c r="L143" s="30">
        <f t="shared" si="57"/>
        <v>29.672244924789144</v>
      </c>
      <c r="M143" s="29">
        <f t="shared" si="84"/>
        <v>29.388175856109289</v>
      </c>
      <c r="N143" s="31">
        <f t="shared" si="84"/>
        <v>19.979213545794934</v>
      </c>
      <c r="O143" s="31">
        <f t="shared" si="84"/>
        <v>3.9958427091589876</v>
      </c>
      <c r="P143" s="32">
        <f t="shared" si="84"/>
        <v>68.457310767569666</v>
      </c>
      <c r="Q143" s="32">
        <f t="shared" si="84"/>
        <v>35.360228660098798</v>
      </c>
      <c r="R143" s="32">
        <f t="shared" si="84"/>
        <v>69.223817485185009</v>
      </c>
      <c r="S143" s="33">
        <f t="shared" si="85"/>
        <v>58.466054284042414</v>
      </c>
      <c r="T143" s="33">
        <f t="shared" si="85"/>
        <v>77.994089847702867</v>
      </c>
      <c r="U143" s="34">
        <f t="shared" si="86"/>
        <v>64.521094958950329</v>
      </c>
      <c r="V143" s="34">
        <f t="shared" si="86"/>
        <v>59.847338821058408</v>
      </c>
      <c r="W143" s="35">
        <f t="shared" si="86"/>
        <v>90.599500431542722</v>
      </c>
      <c r="X143" s="35">
        <f t="shared" si="86"/>
        <v>65.00667465876046</v>
      </c>
      <c r="Y143" t="e">
        <f>NA()</f>
        <v>#N/A</v>
      </c>
      <c r="Z143" s="30">
        <f t="shared" si="58"/>
        <v>29.672244924789144</v>
      </c>
      <c r="AA143" s="30">
        <f t="shared" si="59"/>
        <v>53.573059071487215</v>
      </c>
      <c r="AD143"/>
      <c r="AE143" s="3">
        <v>58</v>
      </c>
      <c r="AG143" s="3">
        <f t="shared" si="60"/>
        <v>43.421351511912064</v>
      </c>
      <c r="AH143" s="29">
        <f t="shared" si="88"/>
        <v>68.074855734305871</v>
      </c>
      <c r="AI143" s="29">
        <f t="shared" si="88"/>
        <v>66.842978333589585</v>
      </c>
      <c r="AJ143" s="29">
        <f t="shared" si="88"/>
        <v>70.488279497678676</v>
      </c>
      <c r="AK143" s="29">
        <f t="shared" si="88"/>
        <v>67.827241383222898</v>
      </c>
      <c r="AL143" s="29">
        <f t="shared" si="88"/>
        <v>25.590942675076832</v>
      </c>
      <c r="AM143" s="30">
        <f t="shared" si="62"/>
        <v>27.862615723520683</v>
      </c>
      <c r="AN143" s="29">
        <f t="shared" si="87"/>
        <v>23.308352451685629</v>
      </c>
      <c r="AO143" s="31">
        <f t="shared" si="87"/>
        <v>15.855449315763121</v>
      </c>
      <c r="AP143" s="31">
        <f t="shared" si="87"/>
        <v>3.1710898631526243</v>
      </c>
      <c r="AQ143" s="32">
        <f t="shared" si="87"/>
        <v>58.662169036810482</v>
      </c>
      <c r="AR143" s="32">
        <f t="shared" si="87"/>
        <v>31.088743223955625</v>
      </c>
      <c r="AS143" s="32">
        <f t="shared" si="87"/>
        <v>65.18069955600059</v>
      </c>
      <c r="AT143" s="33">
        <f t="shared" si="89"/>
        <v>49.833537334119626</v>
      </c>
      <c r="AU143" s="33">
        <f t="shared" si="89"/>
        <v>65.724430720098496</v>
      </c>
      <c r="AV143" s="34">
        <f t="shared" si="90"/>
        <v>53.32968382469322</v>
      </c>
      <c r="AW143" s="34">
        <f t="shared" si="90"/>
        <v>49.620603715572543</v>
      </c>
      <c r="AX143" s="35">
        <f t="shared" si="90"/>
        <v>83.885973734577874</v>
      </c>
      <c r="AY143" s="35">
        <f t="shared" si="90"/>
        <v>57.247231492090144</v>
      </c>
      <c r="AZ143" t="e">
        <f>NA()</f>
        <v>#N/A</v>
      </c>
      <c r="BA143" s="30">
        <f t="shared" si="65"/>
        <v>27.862615723520683</v>
      </c>
      <c r="BB143" s="30">
        <f t="shared" si="66"/>
        <v>50.345025611942788</v>
      </c>
    </row>
    <row r="144" spans="4:54" x14ac:dyDescent="0.3">
      <c r="D144" s="3">
        <v>59</v>
      </c>
      <c r="F144" s="3">
        <v>58</v>
      </c>
      <c r="G144" s="29">
        <f t="shared" si="83"/>
        <v>80.814214224122864</v>
      </c>
      <c r="H144" s="29">
        <f t="shared" si="83"/>
        <v>81.3940323682165</v>
      </c>
      <c r="I144" s="29">
        <f t="shared" si="83"/>
        <v>89.06934357606589</v>
      </c>
      <c r="J144" s="29">
        <f t="shared" si="83"/>
        <v>82.051383395607232</v>
      </c>
      <c r="K144" s="29">
        <f t="shared" si="83"/>
        <v>29.084747479767994</v>
      </c>
      <c r="L144" s="30">
        <f t="shared" si="57"/>
        <v>29.744662396829167</v>
      </c>
      <c r="M144" s="29">
        <f t="shared" si="84"/>
        <v>29.765942154521799</v>
      </c>
      <c r="N144" s="31">
        <f t="shared" si="84"/>
        <v>20.246223312005128</v>
      </c>
      <c r="O144" s="31">
        <f t="shared" si="84"/>
        <v>4.0492446624010254</v>
      </c>
      <c r="P144" s="32">
        <f t="shared" si="84"/>
        <v>69.045070869569386</v>
      </c>
      <c r="Q144" s="32">
        <f t="shared" si="84"/>
        <v>35.591763338467857</v>
      </c>
      <c r="R144" s="32">
        <f t="shared" si="84"/>
        <v>69.381622111661272</v>
      </c>
      <c r="S144" s="33">
        <f t="shared" si="85"/>
        <v>58.981508867849406</v>
      </c>
      <c r="T144" s="33">
        <f t="shared" si="85"/>
        <v>78.713370063156489</v>
      </c>
      <c r="U144" s="34">
        <f t="shared" si="86"/>
        <v>65.213662407118903</v>
      </c>
      <c r="V144" s="34">
        <f t="shared" si="86"/>
        <v>60.477444424528152</v>
      </c>
      <c r="W144" s="35">
        <f t="shared" si="86"/>
        <v>90.940938939711785</v>
      </c>
      <c r="X144" s="35">
        <f t="shared" si="86"/>
        <v>65.438289214450791</v>
      </c>
      <c r="Y144" t="e">
        <f>NA()</f>
        <v>#N/A</v>
      </c>
      <c r="Z144" s="30">
        <f t="shared" si="58"/>
        <v>29.744662396829167</v>
      </c>
      <c r="AA144" s="30">
        <f t="shared" si="59"/>
        <v>53.735456789004807</v>
      </c>
      <c r="AD144"/>
      <c r="AE144" s="3">
        <v>59</v>
      </c>
      <c r="AG144" s="3">
        <f t="shared" si="60"/>
        <v>43.772189209830003</v>
      </c>
      <c r="AH144" s="29">
        <f t="shared" si="88"/>
        <v>68.513976732516682</v>
      </c>
      <c r="AI144" s="29">
        <f t="shared" si="88"/>
        <v>67.254274102442764</v>
      </c>
      <c r="AJ144" s="29">
        <f t="shared" si="88"/>
        <v>71.04607512612499</v>
      </c>
      <c r="AK144" s="29">
        <f t="shared" si="88"/>
        <v>68.232685218898027</v>
      </c>
      <c r="AL144" s="29">
        <f t="shared" si="88"/>
        <v>25.717181983160323</v>
      </c>
      <c r="AM144" s="30">
        <f t="shared" si="62"/>
        <v>27.936696964810892</v>
      </c>
      <c r="AN144" s="29">
        <f t="shared" si="87"/>
        <v>23.488485666763623</v>
      </c>
      <c r="AO144" s="31">
        <f t="shared" si="87"/>
        <v>15.973912252650114</v>
      </c>
      <c r="AP144" s="31">
        <f t="shared" si="87"/>
        <v>3.1947824505300231</v>
      </c>
      <c r="AQ144" s="32">
        <f t="shared" si="87"/>
        <v>58.962759633565327</v>
      </c>
      <c r="AR144" s="32">
        <f t="shared" si="87"/>
        <v>31.230309667880636</v>
      </c>
      <c r="AS144" s="32">
        <f t="shared" si="87"/>
        <v>65.348870512312075</v>
      </c>
      <c r="AT144" s="33">
        <f t="shared" si="89"/>
        <v>50.099257096801821</v>
      </c>
      <c r="AU144" s="33">
        <f t="shared" si="89"/>
        <v>66.106733089275863</v>
      </c>
      <c r="AV144" s="34">
        <f t="shared" si="90"/>
        <v>53.663942046341248</v>
      </c>
      <c r="AW144" s="34">
        <f t="shared" si="90"/>
        <v>49.927149791438701</v>
      </c>
      <c r="AX144" s="35">
        <f t="shared" si="90"/>
        <v>84.121344031218598</v>
      </c>
      <c r="AY144" s="35">
        <f t="shared" si="90"/>
        <v>57.499806490968716</v>
      </c>
      <c r="AZ144" t="e">
        <f>NA()</f>
        <v>#N/A</v>
      </c>
      <c r="BA144" s="30">
        <f t="shared" si="65"/>
        <v>27.936696964810892</v>
      </c>
      <c r="BB144" s="30">
        <f t="shared" si="66"/>
        <v>50.458720344745927</v>
      </c>
    </row>
    <row r="145" spans="1:54" x14ac:dyDescent="0.3">
      <c r="D145" s="3">
        <v>60</v>
      </c>
      <c r="F145" s="3">
        <v>59</v>
      </c>
      <c r="G145" s="29">
        <f t="shared" si="83"/>
        <v>81.358063780085971</v>
      </c>
      <c r="H145" s="29">
        <f t="shared" si="83"/>
        <v>82.216911745381907</v>
      </c>
      <c r="I145" s="29">
        <f t="shared" si="83"/>
        <v>90.029138166600148</v>
      </c>
      <c r="J145" s="29">
        <f t="shared" si="83"/>
        <v>82.847590060777392</v>
      </c>
      <c r="K145" s="29">
        <f t="shared" si="83"/>
        <v>29.224933836548654</v>
      </c>
      <c r="L145" s="30">
        <f t="shared" si="57"/>
        <v>29.81161664871097</v>
      </c>
      <c r="M145" s="29">
        <f t="shared" si="84"/>
        <v>30.134665391627109</v>
      </c>
      <c r="N145" s="31">
        <f t="shared" si="84"/>
        <v>20.508391579227276</v>
      </c>
      <c r="O145" s="31">
        <f t="shared" si="84"/>
        <v>4.1016783158454553</v>
      </c>
      <c r="P145" s="32">
        <f t="shared" si="84"/>
        <v>69.616737858782017</v>
      </c>
      <c r="Q145" s="32">
        <f t="shared" si="84"/>
        <v>35.813958156723608</v>
      </c>
      <c r="R145" s="32">
        <f t="shared" si="84"/>
        <v>69.527090731830739</v>
      </c>
      <c r="S145" s="33">
        <f t="shared" si="85"/>
        <v>59.482461352198008</v>
      </c>
      <c r="T145" s="33">
        <f t="shared" si="85"/>
        <v>79.410489101458978</v>
      </c>
      <c r="U145" s="34">
        <f t="shared" si="86"/>
        <v>65.889769754740612</v>
      </c>
      <c r="V145" s="34">
        <f t="shared" si="86"/>
        <v>61.092222503844006</v>
      </c>
      <c r="W145" s="35">
        <f t="shared" si="86"/>
        <v>91.266534407129157</v>
      </c>
      <c r="X145" s="35">
        <f t="shared" si="86"/>
        <v>65.853973288391146</v>
      </c>
      <c r="Y145" t="e">
        <f>NA()</f>
        <v>#N/A</v>
      </c>
      <c r="Z145" s="30">
        <f t="shared" si="58"/>
        <v>29.81161664871097</v>
      </c>
      <c r="AA145" s="30">
        <f t="shared" si="59"/>
        <v>53.889980626577703</v>
      </c>
      <c r="AD145"/>
      <c r="AE145" s="3">
        <v>60</v>
      </c>
      <c r="AG145" s="3">
        <f t="shared" si="60"/>
        <v>44.095470792826781</v>
      </c>
      <c r="AH145" s="29">
        <f t="shared" si="88"/>
        <v>68.911736382277979</v>
      </c>
      <c r="AI145" s="29">
        <f t="shared" si="88"/>
        <v>67.630413066019443</v>
      </c>
      <c r="AJ145" s="29">
        <f t="shared" si="88"/>
        <v>71.554965049528349</v>
      </c>
      <c r="AK145" s="29">
        <f t="shared" si="88"/>
        <v>68.603314329207336</v>
      </c>
      <c r="AL145" s="29">
        <f t="shared" si="88"/>
        <v>25.831203439449343</v>
      </c>
      <c r="AM145" s="30">
        <f t="shared" si="62"/>
        <v>28.003254773112513</v>
      </c>
      <c r="AN145" s="29">
        <f t="shared" si="87"/>
        <v>23.653377356751719</v>
      </c>
      <c r="AO145" s="31">
        <f t="shared" si="87"/>
        <v>16.082509469127217</v>
      </c>
      <c r="AP145" s="31">
        <f t="shared" si="87"/>
        <v>3.216501893825443</v>
      </c>
      <c r="AQ145" s="32">
        <f t="shared" si="87"/>
        <v>59.237290439546562</v>
      </c>
      <c r="AR145" s="32">
        <f t="shared" si="87"/>
        <v>31.35907439027255</v>
      </c>
      <c r="AS145" s="32">
        <f t="shared" si="87"/>
        <v>65.499815023110742</v>
      </c>
      <c r="AT145" s="33">
        <f t="shared" si="89"/>
        <v>50.341912539391345</v>
      </c>
      <c r="AU145" s="33">
        <f t="shared" si="89"/>
        <v>66.455670164608293</v>
      </c>
      <c r="AV145" s="34">
        <f t="shared" si="90"/>
        <v>53.969704597946823</v>
      </c>
      <c r="AW145" s="34">
        <f t="shared" si="90"/>
        <v>50.207508094478413</v>
      </c>
      <c r="AX145" s="35">
        <f t="shared" si="90"/>
        <v>84.334655748382929</v>
      </c>
      <c r="AY145" s="35">
        <f t="shared" si="90"/>
        <v>57.729749410955371</v>
      </c>
      <c r="AZ145" t="e">
        <f>NA()</f>
        <v>#N/A</v>
      </c>
      <c r="BA145" s="30">
        <f t="shared" si="65"/>
        <v>28.003254773112513</v>
      </c>
      <c r="BB145" s="30">
        <f t="shared" si="66"/>
        <v>50.561744481511916</v>
      </c>
    </row>
    <row r="146" spans="1:54" x14ac:dyDescent="0.3">
      <c r="D146" s="3">
        <v>61</v>
      </c>
      <c r="F146" s="3">
        <v>60</v>
      </c>
      <c r="G146" s="29">
        <f t="shared" si="83"/>
        <v>81.870318309896234</v>
      </c>
      <c r="H146" s="29">
        <f t="shared" si="83"/>
        <v>83.019550837446531</v>
      </c>
      <c r="I146" s="29">
        <f t="shared" si="83"/>
        <v>90.953679064242422</v>
      </c>
      <c r="J146" s="29">
        <f t="shared" si="83"/>
        <v>83.62325550337583</v>
      </c>
      <c r="K146" s="29">
        <f t="shared" si="83"/>
        <v>29.356138110199637</v>
      </c>
      <c r="L146" s="30">
        <f t="shared" si="57"/>
        <v>29.873512328743523</v>
      </c>
      <c r="M146" s="29">
        <f t="shared" si="84"/>
        <v>30.494480822039929</v>
      </c>
      <c r="N146" s="31">
        <f t="shared" si="84"/>
        <v>20.765767328649055</v>
      </c>
      <c r="O146" s="31">
        <f t="shared" si="84"/>
        <v>4.1531534657298108</v>
      </c>
      <c r="P146" s="32">
        <f t="shared" si="84"/>
        <v>70.172714228192731</v>
      </c>
      <c r="Q146" s="32">
        <f t="shared" si="84"/>
        <v>36.02716393133251</v>
      </c>
      <c r="R146" s="32">
        <f t="shared" si="84"/>
        <v>69.66117153257548</v>
      </c>
      <c r="S146" s="33">
        <f t="shared" si="85"/>
        <v>59.969276158841744</v>
      </c>
      <c r="T146" s="33">
        <f t="shared" si="85"/>
        <v>80.086031147616609</v>
      </c>
      <c r="U146" s="34">
        <f t="shared" si="86"/>
        <v>66.549731194731422</v>
      </c>
      <c r="V146" s="34">
        <f t="shared" si="86"/>
        <v>61.69197579370681</v>
      </c>
      <c r="W146" s="35">
        <f t="shared" si="86"/>
        <v>91.577079846577291</v>
      </c>
      <c r="X146" s="35">
        <f t="shared" si="86"/>
        <v>66.254283674932111</v>
      </c>
      <c r="Y146" t="e">
        <f>NA()</f>
        <v>#N/A</v>
      </c>
      <c r="Z146" s="30">
        <f t="shared" si="58"/>
        <v>29.873512328743523</v>
      </c>
      <c r="AA146" s="30">
        <f t="shared" si="59"/>
        <v>54.037012350565227</v>
      </c>
      <c r="AD146"/>
      <c r="AE146" s="3">
        <v>61</v>
      </c>
      <c r="AG146" s="3">
        <f t="shared" si="60"/>
        <v>44.39336062201312</v>
      </c>
      <c r="AH146" s="29">
        <f t="shared" si="88"/>
        <v>69.272480737741745</v>
      </c>
      <c r="AI146" s="29">
        <f t="shared" si="88"/>
        <v>67.974596611226133</v>
      </c>
      <c r="AJ146" s="29">
        <f t="shared" si="88"/>
        <v>72.019564899762059</v>
      </c>
      <c r="AK146" s="29">
        <f t="shared" si="88"/>
        <v>68.942322917982807</v>
      </c>
      <c r="AL146" s="29">
        <f t="shared" si="88"/>
        <v>25.934343592420706</v>
      </c>
      <c r="AM146" s="30">
        <f t="shared" si="62"/>
        <v>28.063169683683864</v>
      </c>
      <c r="AN146" s="29">
        <f t="shared" si="87"/>
        <v>23.804388707336507</v>
      </c>
      <c r="AO146" s="31">
        <f t="shared" si="87"/>
        <v>16.182100044366678</v>
      </c>
      <c r="AP146" s="31">
        <f t="shared" si="87"/>
        <v>3.2364200088733357</v>
      </c>
      <c r="AQ146" s="32">
        <f t="shared" si="87"/>
        <v>59.488192360737592</v>
      </c>
      <c r="AR146" s="32">
        <f t="shared" si="87"/>
        <v>31.476311360152994</v>
      </c>
      <c r="AS146" s="32">
        <f t="shared" si="87"/>
        <v>65.635571815897151</v>
      </c>
      <c r="AT146" s="33">
        <f t="shared" si="89"/>
        <v>50.563658358464266</v>
      </c>
      <c r="AU146" s="33">
        <f t="shared" si="89"/>
        <v>66.774382543559099</v>
      </c>
      <c r="AV146" s="34">
        <f t="shared" si="90"/>
        <v>54.24955481130425</v>
      </c>
      <c r="AW146" s="34">
        <f t="shared" si="90"/>
        <v>50.46406099129058</v>
      </c>
      <c r="AX146" s="35">
        <f t="shared" si="90"/>
        <v>84.528229521430958</v>
      </c>
      <c r="AY146" s="35">
        <f t="shared" si="90"/>
        <v>57.9392830266885</v>
      </c>
      <c r="AZ146" t="e">
        <f>NA()</f>
        <v>#N/A</v>
      </c>
      <c r="BA146" s="30">
        <f t="shared" si="65"/>
        <v>28.063169683683864</v>
      </c>
      <c r="BB146" s="30">
        <f t="shared" si="66"/>
        <v>50.655222430183876</v>
      </c>
    </row>
    <row r="147" spans="1:54" x14ac:dyDescent="0.3">
      <c r="D147" s="3">
        <v>62</v>
      </c>
      <c r="F147" s="3">
        <v>61</v>
      </c>
      <c r="G147" s="29">
        <f t="shared" si="83"/>
        <v>82.352657092358569</v>
      </c>
      <c r="H147" s="29">
        <f t="shared" si="83"/>
        <v>83.802359557367907</v>
      </c>
      <c r="I147" s="29">
        <f t="shared" si="83"/>
        <v>91.84397109556329</v>
      </c>
      <c r="J147" s="29">
        <f t="shared" si="83"/>
        <v>84.378826285171854</v>
      </c>
      <c r="K147" s="29">
        <f t="shared" si="83"/>
        <v>29.47890656755451</v>
      </c>
      <c r="L147" s="30">
        <f t="shared" si="57"/>
        <v>29.930725234741324</v>
      </c>
      <c r="M147" s="29">
        <f t="shared" si="84"/>
        <v>30.845527708801328</v>
      </c>
      <c r="N147" s="31">
        <f t="shared" si="84"/>
        <v>21.018401536182513</v>
      </c>
      <c r="O147" s="31">
        <f t="shared" si="84"/>
        <v>4.2036803072365023</v>
      </c>
      <c r="P147" s="32">
        <f t="shared" si="84"/>
        <v>70.713395078294582</v>
      </c>
      <c r="Q147" s="32">
        <f t="shared" si="84"/>
        <v>36.231720665864728</v>
      </c>
      <c r="R147" s="32">
        <f t="shared" si="84"/>
        <v>69.784742310459407</v>
      </c>
      <c r="S147" s="33">
        <f t="shared" si="85"/>
        <v>60.442311697994619</v>
      </c>
      <c r="T147" s="33">
        <f t="shared" si="85"/>
        <v>80.740572725335369</v>
      </c>
      <c r="U147" s="34">
        <f t="shared" si="86"/>
        <v>67.193860243843005</v>
      </c>
      <c r="V147" s="34">
        <f t="shared" si="86"/>
        <v>62.2770058860254</v>
      </c>
      <c r="W147" s="35">
        <f t="shared" si="86"/>
        <v>91.873328130314832</v>
      </c>
      <c r="X147" s="35">
        <f t="shared" si="86"/>
        <v>66.639760644558592</v>
      </c>
      <c r="Y147" t="e">
        <f>NA()</f>
        <v>#N/A</v>
      </c>
      <c r="Z147" s="30">
        <f t="shared" si="58"/>
        <v>29.930725234741324</v>
      </c>
      <c r="AA147" s="30">
        <f t="shared" si="59"/>
        <v>54.176915217322261</v>
      </c>
      <c r="AD147"/>
      <c r="AE147" s="3">
        <v>62</v>
      </c>
      <c r="AG147" s="3">
        <f t="shared" si="60"/>
        <v>44.667853061421738</v>
      </c>
      <c r="AH147" s="29">
        <f t="shared" si="88"/>
        <v>69.600036466310712</v>
      </c>
      <c r="AI147" s="29">
        <f t="shared" si="88"/>
        <v>68.289706307016587</v>
      </c>
      <c r="AJ147" s="29">
        <f t="shared" si="88"/>
        <v>72.444010680544082</v>
      </c>
      <c r="AK147" s="29">
        <f t="shared" si="88"/>
        <v>69.252582528180042</v>
      </c>
      <c r="AL147" s="29">
        <f t="shared" si="88"/>
        <v>26.027770673586797</v>
      </c>
      <c r="AM147" s="30">
        <f t="shared" si="62"/>
        <v>28.117201880587693</v>
      </c>
      <c r="AN147" s="29">
        <f t="shared" si="87"/>
        <v>23.942749587825833</v>
      </c>
      <c r="AO147" s="31">
        <f t="shared" si="87"/>
        <v>16.273463044172701</v>
      </c>
      <c r="AP147" s="31">
        <f t="shared" si="87"/>
        <v>3.25469260883454</v>
      </c>
      <c r="AQ147" s="32">
        <f t="shared" si="87"/>
        <v>59.717644294334093</v>
      </c>
      <c r="AR147" s="32">
        <f t="shared" si="87"/>
        <v>31.583150769873477</v>
      </c>
      <c r="AS147" s="32">
        <f t="shared" si="87"/>
        <v>65.757897578221346</v>
      </c>
      <c r="AT147" s="33">
        <f t="shared" si="89"/>
        <v>50.766425623560821</v>
      </c>
      <c r="AU147" s="33">
        <f t="shared" si="89"/>
        <v>67.065682292847683</v>
      </c>
      <c r="AV147" s="34">
        <f t="shared" si="90"/>
        <v>54.505819642324205</v>
      </c>
      <c r="AW147" s="34">
        <f t="shared" si="90"/>
        <v>50.698953190192611</v>
      </c>
      <c r="AX147" s="35">
        <f t="shared" si="90"/>
        <v>84.704103742684197</v>
      </c>
      <c r="AY147" s="35">
        <f t="shared" si="90"/>
        <v>58.130383145611731</v>
      </c>
      <c r="AZ147" t="e">
        <f>NA()</f>
        <v>#N/A</v>
      </c>
      <c r="BA147" s="30">
        <f t="shared" si="65"/>
        <v>28.117201880587693</v>
      </c>
      <c r="BB147" s="30">
        <f t="shared" si="66"/>
        <v>50.740141653242254</v>
      </c>
    </row>
    <row r="148" spans="1:54" x14ac:dyDescent="0.3">
      <c r="D148" s="3">
        <v>63</v>
      </c>
      <c r="F148" s="3">
        <v>62</v>
      </c>
      <c r="G148" s="29">
        <f t="shared" si="83"/>
        <v>82.806689756522985</v>
      </c>
      <c r="H148" s="29">
        <f t="shared" si="83"/>
        <v>84.565745529791698</v>
      </c>
      <c r="I148" s="29">
        <f t="shared" si="83"/>
        <v>92.701017655969139</v>
      </c>
      <c r="J148" s="29">
        <f t="shared" si="83"/>
        <v>85.114745078290312</v>
      </c>
      <c r="K148" s="29">
        <f t="shared" si="83"/>
        <v>29.593756137309779</v>
      </c>
      <c r="L148" s="30">
        <f t="shared" si="57"/>
        <v>29.983604200995892</v>
      </c>
      <c r="M148" s="29">
        <f t="shared" si="84"/>
        <v>31.187948725327072</v>
      </c>
      <c r="N148" s="31">
        <f t="shared" si="84"/>
        <v>21.266346960593822</v>
      </c>
      <c r="O148" s="31">
        <f t="shared" si="84"/>
        <v>4.2532693921187645</v>
      </c>
      <c r="P148" s="32">
        <f t="shared" si="84"/>
        <v>71.239168037459734</v>
      </c>
      <c r="Q148" s="32">
        <f t="shared" si="84"/>
        <v>36.427957650751281</v>
      </c>
      <c r="R148" s="32">
        <f t="shared" si="84"/>
        <v>69.898615308109569</v>
      </c>
      <c r="S148" s="33">
        <f t="shared" si="85"/>
        <v>60.901920203551668</v>
      </c>
      <c r="T148" s="33">
        <f t="shared" si="85"/>
        <v>81.374682077596589</v>
      </c>
      <c r="U148" s="34">
        <f t="shared" si="86"/>
        <v>67.822469273183572</v>
      </c>
      <c r="V148" s="34">
        <f t="shared" si="86"/>
        <v>62.847612810000399</v>
      </c>
      <c r="W148" s="35">
        <f t="shared" si="86"/>
        <v>92.155993908435562</v>
      </c>
      <c r="X148" s="35">
        <f t="shared" si="86"/>
        <v>67.010928155495364</v>
      </c>
      <c r="Y148" t="e">
        <f>NA()</f>
        <v>#N/A</v>
      </c>
      <c r="Z148" s="30">
        <f t="shared" si="58"/>
        <v>29.983604200995892</v>
      </c>
      <c r="AA148" s="30">
        <f t="shared" si="59"/>
        <v>54.31003487065977</v>
      </c>
      <c r="AD148"/>
      <c r="AE148" s="3">
        <v>63</v>
      </c>
      <c r="AG148" s="3">
        <f t="shared" si="60"/>
        <v>44.920785830218492</v>
      </c>
      <c r="AH148" s="29">
        <f t="shared" si="88"/>
        <v>69.897780963276332</v>
      </c>
      <c r="AI148" s="29">
        <f t="shared" si="88"/>
        <v>68.578339727996152</v>
      </c>
      <c r="AJ148" s="29">
        <f t="shared" si="88"/>
        <v>72.832013862749605</v>
      </c>
      <c r="AK148" s="29">
        <f t="shared" si="88"/>
        <v>69.536678701513296</v>
      </c>
      <c r="AL148" s="29">
        <f t="shared" si="88"/>
        <v>26.112508786507107</v>
      </c>
      <c r="AM148" s="30">
        <f t="shared" si="62"/>
        <v>28.166010130005436</v>
      </c>
      <c r="AN148" s="29">
        <f t="shared" si="87"/>
        <v>24.069572424573085</v>
      </c>
      <c r="AO148" s="31">
        <f t="shared" si="87"/>
        <v>16.357305644298275</v>
      </c>
      <c r="AP148" s="31">
        <f t="shared" si="87"/>
        <v>3.2714611288596553</v>
      </c>
      <c r="AQ148" s="32">
        <f t="shared" si="87"/>
        <v>59.927602817190106</v>
      </c>
      <c r="AR148" s="32">
        <f t="shared" si="87"/>
        <v>31.680597627540166</v>
      </c>
      <c r="AS148" s="32">
        <f t="shared" si="87"/>
        <v>65.868311847443195</v>
      </c>
      <c r="AT148" s="33">
        <f t="shared" si="89"/>
        <v>50.951948107909466</v>
      </c>
      <c r="AU148" s="33">
        <f t="shared" si="89"/>
        <v>67.332091796257345</v>
      </c>
      <c r="AV148" s="34">
        <f t="shared" si="90"/>
        <v>54.740598142946581</v>
      </c>
      <c r="AW148" s="34">
        <f t="shared" si="90"/>
        <v>50.914118312838156</v>
      </c>
      <c r="AX148" s="35">
        <f t="shared" si="90"/>
        <v>84.864074416502987</v>
      </c>
      <c r="AY148" s="35">
        <f t="shared" si="90"/>
        <v>58.304810081102907</v>
      </c>
      <c r="AZ148" t="e">
        <f>NA()</f>
        <v>#N/A</v>
      </c>
      <c r="BA148" s="30">
        <f t="shared" si="65"/>
        <v>28.166010130005436</v>
      </c>
      <c r="BB148" s="30">
        <f t="shared" si="66"/>
        <v>50.817372025365948</v>
      </c>
    </row>
    <row r="149" spans="1:54" x14ac:dyDescent="0.3">
      <c r="D149" s="3">
        <v>64</v>
      </c>
      <c r="F149" s="3">
        <v>63</v>
      </c>
      <c r="G149" s="29">
        <f t="shared" si="83"/>
        <v>83.233956534181004</v>
      </c>
      <c r="H149" s="29">
        <f t="shared" si="83"/>
        <v>85.310113587759886</v>
      </c>
      <c r="I149" s="29">
        <f t="shared" si="83"/>
        <v>93.525817497790186</v>
      </c>
      <c r="J149" s="29">
        <f t="shared" si="83"/>
        <v>85.831450201810355</v>
      </c>
      <c r="K149" s="29">
        <f t="shared" si="83"/>
        <v>29.701175448546188</v>
      </c>
      <c r="L149" s="30">
        <f t="shared" si="57"/>
        <v>30.032472888483987</v>
      </c>
      <c r="M149" s="29">
        <f t="shared" si="84"/>
        <v>31.521889403586385</v>
      </c>
      <c r="N149" s="31">
        <f t="shared" si="84"/>
        <v>21.509657946157063</v>
      </c>
      <c r="O149" s="31">
        <f t="shared" si="84"/>
        <v>4.3019315892314127</v>
      </c>
      <c r="P149" s="32">
        <f t="shared" si="84"/>
        <v>71.750413206110636</v>
      </c>
      <c r="Q149" s="32">
        <f t="shared" si="84"/>
        <v>36.616193590511656</v>
      </c>
      <c r="R149" s="32">
        <f t="shared" si="84"/>
        <v>70.003541780950769</v>
      </c>
      <c r="S149" s="33">
        <f t="shared" si="85"/>
        <v>61.348447598537113</v>
      </c>
      <c r="T149" s="33">
        <f t="shared" si="85"/>
        <v>81.988918632909815</v>
      </c>
      <c r="U149" s="34">
        <f t="shared" si="86"/>
        <v>68.435869083876398</v>
      </c>
      <c r="V149" s="34">
        <f t="shared" si="86"/>
        <v>63.404094653948128</v>
      </c>
      <c r="W149" s="35">
        <f t="shared" si="86"/>
        <v>92.425755453054379</v>
      </c>
      <c r="X149" s="35">
        <f t="shared" si="86"/>
        <v>67.368294094029835</v>
      </c>
      <c r="Y149" t="e">
        <f>NA()</f>
        <v>#N/A</v>
      </c>
      <c r="Z149" s="30">
        <f t="shared" si="58"/>
        <v>30.032472888483987</v>
      </c>
      <c r="AA149" s="30">
        <f t="shared" si="59"/>
        <v>54.436700195791907</v>
      </c>
      <c r="AD149"/>
      <c r="AE149" s="3">
        <v>64</v>
      </c>
      <c r="AG149" s="3">
        <f t="shared" si="60"/>
        <v>45.153852306180539</v>
      </c>
      <c r="AH149" s="29">
        <f t="shared" si="88"/>
        <v>70.168702087839165</v>
      </c>
      <c r="AI149" s="29">
        <f t="shared" si="88"/>
        <v>68.842841777607717</v>
      </c>
      <c r="AJ149" s="29">
        <f t="shared" si="88"/>
        <v>73.186909668923789</v>
      </c>
      <c r="AK149" s="29">
        <f t="shared" si="88"/>
        <v>69.796942957109252</v>
      </c>
      <c r="AL149" s="29">
        <f t="shared" si="88"/>
        <v>26.189458236407461</v>
      </c>
      <c r="AM149" s="30">
        <f t="shared" si="62"/>
        <v>28.210167377950604</v>
      </c>
      <c r="AN149" s="29">
        <f t="shared" si="87"/>
        <v>24.185864488390603</v>
      </c>
      <c r="AO149" s="31">
        <f t="shared" si="87"/>
        <v>16.43427035495294</v>
      </c>
      <c r="AP149" s="31">
        <f t="shared" si="87"/>
        <v>3.2868540709905885</v>
      </c>
      <c r="AQ149" s="32">
        <f t="shared" si="87"/>
        <v>60.119827902391641</v>
      </c>
      <c r="AR149" s="32">
        <f t="shared" si="87"/>
        <v>31.769547633527846</v>
      </c>
      <c r="AS149" s="32">
        <f t="shared" si="87"/>
        <v>65.968133905536661</v>
      </c>
      <c r="AT149" s="33">
        <f t="shared" si="89"/>
        <v>51.121785109780348</v>
      </c>
      <c r="AU149" s="33">
        <f t="shared" si="89"/>
        <v>67.575877447468599</v>
      </c>
      <c r="AV149" s="34">
        <f t="shared" si="90"/>
        <v>54.955786391794</v>
      </c>
      <c r="AW149" s="34">
        <f t="shared" si="90"/>
        <v>51.111302134834695</v>
      </c>
      <c r="AX149" s="35">
        <f t="shared" si="90"/>
        <v>85.00972860402986</v>
      </c>
      <c r="AY149" s="35">
        <f t="shared" si="90"/>
        <v>58.464135575696474</v>
      </c>
      <c r="AZ149" t="e">
        <f>NA()</f>
        <v>#N/A</v>
      </c>
      <c r="BA149" s="30">
        <f t="shared" si="65"/>
        <v>28.210167377950604</v>
      </c>
      <c r="BB149" s="30">
        <f t="shared" si="66"/>
        <v>50.887682073866827</v>
      </c>
    </row>
    <row r="150" spans="1:54" x14ac:dyDescent="0.3">
      <c r="D150" s="3">
        <v>65</v>
      </c>
      <c r="F150" s="3">
        <v>64</v>
      </c>
      <c r="G150" s="29">
        <f t="shared" ref="G150:K156" si="91">G78*G$12</f>
        <v>83.635928956280935</v>
      </c>
      <c r="H150" s="29">
        <f t="shared" si="91"/>
        <v>86.035865321020552</v>
      </c>
      <c r="I150" s="29">
        <f t="shared" si="91"/>
        <v>94.319361897107754</v>
      </c>
      <c r="J150" s="29">
        <f t="shared" si="91"/>
        <v>86.52937521077213</v>
      </c>
      <c r="K150" s="29">
        <f t="shared" si="91"/>
        <v>29.801625915338775</v>
      </c>
      <c r="L150" s="30">
        <f t="shared" si="57"/>
        <v>30.077631478747396</v>
      </c>
      <c r="M150" s="29">
        <f t="shared" ref="M150:R156" si="92">M78*M$12</f>
        <v>31.84749762544968</v>
      </c>
      <c r="N150" s="31">
        <f t="shared" si="92"/>
        <v>21.748390238863465</v>
      </c>
      <c r="O150" s="31">
        <f t="shared" si="92"/>
        <v>4.3496780477726933</v>
      </c>
      <c r="P150" s="32">
        <f t="shared" si="92"/>
        <v>72.247503122283078</v>
      </c>
      <c r="Q150" s="32">
        <f t="shared" si="92"/>
        <v>36.796736754446975</v>
      </c>
      <c r="R150" s="32">
        <f t="shared" si="92"/>
        <v>70.100216298498665</v>
      </c>
      <c r="S150" s="33">
        <f t="shared" ref="S150:T156" si="93">S78</f>
        <v>61.782233387878847</v>
      </c>
      <c r="T150" s="33">
        <f t="shared" si="93"/>
        <v>82.583832549412392</v>
      </c>
      <c r="U150" s="34">
        <f t="shared" ref="U150:X156" si="94">U78*U$12</f>
        <v>69.034368524272608</v>
      </c>
      <c r="V150" s="34">
        <f t="shared" si="94"/>
        <v>63.946747225507785</v>
      </c>
      <c r="W150" s="35">
        <f t="shared" si="94"/>
        <v>92.683256428808647</v>
      </c>
      <c r="X150" s="35">
        <f t="shared" si="94"/>
        <v>67.712350539162415</v>
      </c>
      <c r="Y150" t="e">
        <f>NA()</f>
        <v>#N/A</v>
      </c>
      <c r="Z150" s="30">
        <f t="shared" si="58"/>
        <v>30.077631478747396</v>
      </c>
      <c r="AA150" s="30">
        <f t="shared" si="59"/>
        <v>54.557224131879344</v>
      </c>
      <c r="AD150"/>
      <c r="AE150" s="3">
        <v>65</v>
      </c>
      <c r="AG150" s="3">
        <f t="shared" si="60"/>
        <v>45.368612862812959</v>
      </c>
      <c r="AH150" s="29">
        <f t="shared" si="88"/>
        <v>70.415449137592375</v>
      </c>
      <c r="AI150" s="29">
        <f t="shared" si="88"/>
        <v>69.085332130429563</v>
      </c>
      <c r="AJ150" s="29">
        <f t="shared" si="88"/>
        <v>73.511699396242804</v>
      </c>
      <c r="AK150" s="29">
        <f t="shared" si="88"/>
        <v>70.03548074537548</v>
      </c>
      <c r="AL150" s="29">
        <f t="shared" si="88"/>
        <v>26.25941266320995</v>
      </c>
      <c r="AM150" s="30">
        <f t="shared" si="62"/>
        <v>28.250173654362804</v>
      </c>
      <c r="AN150" s="29">
        <f t="shared" ref="AN150:AS156" si="95">AN78*AN$12</f>
        <v>24.292538782296507</v>
      </c>
      <c r="AO150" s="31">
        <f t="shared" si="95"/>
        <v>16.504941451265601</v>
      </c>
      <c r="AP150" s="31">
        <f t="shared" si="95"/>
        <v>3.3009882902531205</v>
      </c>
      <c r="AQ150" s="32">
        <f t="shared" si="95"/>
        <v>60.295905254978479</v>
      </c>
      <c r="AR150" s="32">
        <f t="shared" si="95"/>
        <v>31.85080077741042</v>
      </c>
      <c r="AS150" s="32">
        <f t="shared" si="95"/>
        <v>66.05851323370554</v>
      </c>
      <c r="AT150" s="33">
        <f t="shared" si="89"/>
        <v>51.277341282217066</v>
      </c>
      <c r="AU150" s="33">
        <f t="shared" si="89"/>
        <v>67.799078934793584</v>
      </c>
      <c r="AV150" s="34">
        <f t="shared" si="90"/>
        <v>55.153099365511842</v>
      </c>
      <c r="AW150" s="34">
        <f t="shared" si="90"/>
        <v>51.292082952799468</v>
      </c>
      <c r="AX150" s="35">
        <f t="shared" si="90"/>
        <v>85.142472601994669</v>
      </c>
      <c r="AY150" s="35">
        <f t="shared" si="90"/>
        <v>58.60976590202214</v>
      </c>
      <c r="AZ150" t="e">
        <f>NA()</f>
        <v>#N/A</v>
      </c>
      <c r="BA150" s="30">
        <f t="shared" si="65"/>
        <v>28.250173654362804</v>
      </c>
      <c r="BB150" s="30">
        <f t="shared" si="66"/>
        <v>50.951752659782386</v>
      </c>
    </row>
    <row r="151" spans="1:54" x14ac:dyDescent="0.3">
      <c r="D151" s="3">
        <v>66</v>
      </c>
      <c r="F151" s="3">
        <v>65</v>
      </c>
      <c r="G151" s="29">
        <f t="shared" si="91"/>
        <v>84.014010916715421</v>
      </c>
      <c r="H151" s="29">
        <f t="shared" si="91"/>
        <v>86.743398671778522</v>
      </c>
      <c r="I151" s="29">
        <f t="shared" si="91"/>
        <v>95.082632167401385</v>
      </c>
      <c r="J151" s="29">
        <f t="shared" si="91"/>
        <v>87.208948533206652</v>
      </c>
      <c r="K151" s="29">
        <f t="shared" si="91"/>
        <v>29.895542850354705</v>
      </c>
      <c r="L151" s="30">
        <f t="shared" ref="L151:L156" si="96">Z151+L235*(AA151-Z151)</f>
        <v>30.11935827285151</v>
      </c>
      <c r="M151" s="29">
        <f t="shared" si="92"/>
        <v>32.164923154334957</v>
      </c>
      <c r="N151" s="31">
        <f t="shared" si="92"/>
        <v>21.982600815288098</v>
      </c>
      <c r="O151" s="31">
        <f t="shared" si="92"/>
        <v>4.3965201630576196</v>
      </c>
      <c r="P151" s="32">
        <f t="shared" si="92"/>
        <v>72.730802746395568</v>
      </c>
      <c r="Q151" s="32">
        <f t="shared" si="92"/>
        <v>36.969885147224787</v>
      </c>
      <c r="R151" s="32">
        <f t="shared" si="92"/>
        <v>70.189280786642499</v>
      </c>
      <c r="S151" s="33">
        <f t="shared" si="93"/>
        <v>62.203610575868744</v>
      </c>
      <c r="T151" s="33">
        <f t="shared" si="93"/>
        <v>83.159964329647735</v>
      </c>
      <c r="U151" s="34">
        <f t="shared" si="94"/>
        <v>69.618274145424493</v>
      </c>
      <c r="V151" s="34">
        <f t="shared" si="94"/>
        <v>64.475863747148068</v>
      </c>
      <c r="W151" s="35">
        <f t="shared" si="94"/>
        <v>92.929107590555205</v>
      </c>
      <c r="X151" s="35">
        <f t="shared" si="94"/>
        <v>68.043574047670973</v>
      </c>
      <c r="Y151" t="e">
        <f>NA()</f>
        <v>#N/A</v>
      </c>
      <c r="Z151" s="30">
        <f t="shared" ref="Z151:Z156" si="97">Z79*Z$12</f>
        <v>30.11935827285151</v>
      </c>
      <c r="AA151" s="30">
        <f t="shared" ref="AA151:AA156" si="98">AA79*($AM$166/0.778237)</f>
        <v>54.671904445176246</v>
      </c>
      <c r="AD151"/>
      <c r="AE151" s="3">
        <v>66</v>
      </c>
      <c r="AG151" s="3">
        <f t="shared" ref="AG151:AG156" si="99">AE79</f>
        <v>45.566505316005475</v>
      </c>
      <c r="AH151" s="29">
        <f t="shared" ref="AH151:AL156" si="100">AH79*AH$12</f>
        <v>70.640376426796266</v>
      </c>
      <c r="AI151" s="29">
        <f t="shared" si="100"/>
        <v>69.307729323094279</v>
      </c>
      <c r="AJ151" s="29">
        <f t="shared" si="100"/>
        <v>73.809087535275239</v>
      </c>
      <c r="AK151" s="29">
        <f t="shared" si="100"/>
        <v>70.254195935796872</v>
      </c>
      <c r="AL151" s="29">
        <f t="shared" si="100"/>
        <v>26.323073521707787</v>
      </c>
      <c r="AM151" s="30">
        <f t="shared" ref="AM151:AM156" si="101">BA151+AM235*(BB151-BA151)</f>
        <v>28.286466792975833</v>
      </c>
      <c r="AN151" s="29">
        <f t="shared" si="95"/>
        <v>24.390423696152066</v>
      </c>
      <c r="AO151" s="31">
        <f t="shared" si="95"/>
        <v>16.569850702685656</v>
      </c>
      <c r="AP151" s="31">
        <f t="shared" si="95"/>
        <v>3.3139701405371311</v>
      </c>
      <c r="AQ151" s="32">
        <f t="shared" si="95"/>
        <v>60.457265762620807</v>
      </c>
      <c r="AR151" s="32">
        <f t="shared" si="95"/>
        <v>31.925073016515697</v>
      </c>
      <c r="AS151" s="32">
        <f t="shared" si="95"/>
        <v>66.140454757191108</v>
      </c>
      <c r="AT151" s="33">
        <f t="shared" ref="AT151:AU156" si="102">AT79</f>
        <v>51.419883906752446</v>
      </c>
      <c r="AU151" s="33">
        <f t="shared" si="102"/>
        <v>68.003534750721485</v>
      </c>
      <c r="AV151" s="34">
        <f t="shared" ref="AV151:AY156" si="103">AV79*AV$12</f>
        <v>55.334090163717875</v>
      </c>
      <c r="AW151" s="34">
        <f t="shared" si="103"/>
        <v>51.457889469024877</v>
      </c>
      <c r="AX151" s="35">
        <f t="shared" si="103"/>
        <v>85.263555777862976</v>
      </c>
      <c r="AY151" s="35">
        <f t="shared" si="103"/>
        <v>58.742961743536021</v>
      </c>
      <c r="AZ151" t="e">
        <f>NA()</f>
        <v>#N/A</v>
      </c>
      <c r="BA151" s="30">
        <f t="shared" ref="BA151:BA156" si="104">BA79*BA$12</f>
        <v>28.286466792975833</v>
      </c>
      <c r="BB151" s="30">
        <f t="shared" ref="BB151:BB156" si="105">BB79*($AM$166/0.778237)</f>
        <v>51.010188548671053</v>
      </c>
    </row>
    <row r="152" spans="1:54" x14ac:dyDescent="0.3">
      <c r="D152" s="3">
        <v>67</v>
      </c>
      <c r="F152" s="3">
        <v>66</v>
      </c>
      <c r="G152" s="29">
        <f t="shared" si="91"/>
        <v>84.36954003640767</v>
      </c>
      <c r="H152" s="29">
        <f t="shared" si="91"/>
        <v>87.433107574062475</v>
      </c>
      <c r="I152" s="29">
        <f t="shared" si="91"/>
        <v>95.816597490190404</v>
      </c>
      <c r="J152" s="29">
        <f t="shared" si="91"/>
        <v>87.870593151166062</v>
      </c>
      <c r="K152" s="29">
        <f t="shared" si="91"/>
        <v>29.983336593107072</v>
      </c>
      <c r="L152" s="30">
        <f t="shared" si="96"/>
        <v>30.157911197585545</v>
      </c>
      <c r="M152" s="29">
        <f t="shared" si="92"/>
        <v>32.474317204461656</v>
      </c>
      <c r="N152" s="31">
        <f t="shared" si="92"/>
        <v>22.212347723281344</v>
      </c>
      <c r="O152" s="31">
        <f t="shared" si="92"/>
        <v>4.4424695446562694</v>
      </c>
      <c r="P152" s="32">
        <f t="shared" si="92"/>
        <v>73.200669463241638</v>
      </c>
      <c r="Q152" s="32">
        <f t="shared" si="92"/>
        <v>37.135926696169605</v>
      </c>
      <c r="R152" s="32">
        <f t="shared" si="92"/>
        <v>70.271328319020967</v>
      </c>
      <c r="S152" s="33">
        <f t="shared" si="93"/>
        <v>62.612905605904146</v>
      </c>
      <c r="T152" s="33">
        <f t="shared" si="93"/>
        <v>83.717844499459133</v>
      </c>
      <c r="U152" s="34">
        <f t="shared" si="94"/>
        <v>70.187889891790064</v>
      </c>
      <c r="V152" s="34">
        <f t="shared" si="94"/>
        <v>64.99173458413901</v>
      </c>
      <c r="W152" s="35">
        <f t="shared" si="94"/>
        <v>93.163888409465343</v>
      </c>
      <c r="X152" s="35">
        <f t="shared" si="94"/>
        <v>68.362425956102754</v>
      </c>
      <c r="Y152" t="e">
        <f>NA()</f>
        <v>#N/A</v>
      </c>
      <c r="Z152" s="30">
        <f t="shared" si="97"/>
        <v>30.157911197585545</v>
      </c>
      <c r="AA152" s="30">
        <f t="shared" si="98"/>
        <v>54.781024464691171</v>
      </c>
      <c r="AD152"/>
      <c r="AE152" s="3">
        <v>67</v>
      </c>
      <c r="AG152" s="3">
        <f t="shared" si="99"/>
        <v>45.748854550169469</v>
      </c>
      <c r="AH152" s="29">
        <f t="shared" si="100"/>
        <v>70.845580617567521</v>
      </c>
      <c r="AI152" s="29">
        <f t="shared" si="100"/>
        <v>69.511771946469821</v>
      </c>
      <c r="AJ152" s="29">
        <f t="shared" si="100"/>
        <v>74.081514353266186</v>
      </c>
      <c r="AK152" s="29">
        <f t="shared" si="100"/>
        <v>70.454812314596722</v>
      </c>
      <c r="AL152" s="29">
        <f t="shared" si="100"/>
        <v>26.381062355237589</v>
      </c>
      <c r="AM152" s="30">
        <f t="shared" si="101"/>
        <v>28.319431372763319</v>
      </c>
      <c r="AN152" s="29">
        <f t="shared" si="95"/>
        <v>24.48027157597112</v>
      </c>
      <c r="AO152" s="31">
        <f t="shared" si="95"/>
        <v>16.629482483488733</v>
      </c>
      <c r="AP152" s="31">
        <f t="shared" si="95"/>
        <v>3.3258964966977471</v>
      </c>
      <c r="AQ152" s="32">
        <f t="shared" si="95"/>
        <v>60.605202478056469</v>
      </c>
      <c r="AR152" s="32">
        <f t="shared" si="95"/>
        <v>31.99300633575503</v>
      </c>
      <c r="AS152" s="32">
        <f t="shared" si="95"/>
        <v>66.21483985793644</v>
      </c>
      <c r="AT152" s="33">
        <f t="shared" si="102"/>
        <v>51.550557978206911</v>
      </c>
      <c r="AU152" s="33">
        <f t="shared" si="102"/>
        <v>68.190904462766298</v>
      </c>
      <c r="AV152" s="34">
        <f t="shared" si="103"/>
        <v>55.500166941324764</v>
      </c>
      <c r="AW152" s="34">
        <f t="shared" si="103"/>
        <v>51.61001652829561</v>
      </c>
      <c r="AX152" s="35">
        <f t="shared" si="103"/>
        <v>85.374090807712861</v>
      </c>
      <c r="AY152" s="35">
        <f t="shared" si="103"/>
        <v>58.864855354492065</v>
      </c>
      <c r="AZ152" t="e">
        <f>NA()</f>
        <v>#N/A</v>
      </c>
      <c r="BA152" s="30">
        <f t="shared" si="104"/>
        <v>28.319431372763319</v>
      </c>
      <c r="BB152" s="30">
        <f t="shared" si="105"/>
        <v>51.063528234173326</v>
      </c>
    </row>
    <row r="153" spans="1:54" x14ac:dyDescent="0.3">
      <c r="D153" s="3">
        <v>68</v>
      </c>
      <c r="F153" s="3">
        <v>67</v>
      </c>
      <c r="G153" s="29">
        <f t="shared" si="91"/>
        <v>84.703789269148828</v>
      </c>
      <c r="H153" s="29">
        <f t="shared" si="91"/>
        <v>88.105381633192067</v>
      </c>
      <c r="I153" s="29">
        <f t="shared" si="91"/>
        <v>96.522213034864762</v>
      </c>
      <c r="J153" s="29">
        <f t="shared" si="91"/>
        <v>88.514726322059758</v>
      </c>
      <c r="K153" s="29">
        <f t="shared" si="91"/>
        <v>30.065393640941775</v>
      </c>
      <c r="L153" s="30">
        <f t="shared" si="96"/>
        <v>30.19352922164197</v>
      </c>
      <c r="M153" s="29">
        <f t="shared" si="92"/>
        <v>32.775832045189404</v>
      </c>
      <c r="N153" s="31">
        <f t="shared" si="92"/>
        <v>22.437689933711241</v>
      </c>
      <c r="O153" s="31">
        <f t="shared" si="92"/>
        <v>4.4875379867422485</v>
      </c>
      <c r="P153" s="32">
        <f t="shared" si="92"/>
        <v>73.657453099402858</v>
      </c>
      <c r="Q153" s="32">
        <f t="shared" si="92"/>
        <v>37.295139452421914</v>
      </c>
      <c r="R153" s="32">
        <f t="shared" si="92"/>
        <v>70.34690666681611</v>
      </c>
      <c r="S153" s="33">
        <f t="shared" si="93"/>
        <v>63.010438320319849</v>
      </c>
      <c r="T153" s="33">
        <f t="shared" si="93"/>
        <v>84.257993344989146</v>
      </c>
      <c r="U153" s="34">
        <f t="shared" si="94"/>
        <v>70.743516824380805</v>
      </c>
      <c r="V153" s="34">
        <f t="shared" si="94"/>
        <v>65.494647002381683</v>
      </c>
      <c r="W153" s="35">
        <f t="shared" si="94"/>
        <v>93.38814862897911</v>
      </c>
      <c r="X153" s="35">
        <f t="shared" si="94"/>
        <v>68.669352696589215</v>
      </c>
      <c r="Y153" t="e">
        <f>NA()</f>
        <v>#N/A</v>
      </c>
      <c r="Z153" s="30">
        <f t="shared" si="97"/>
        <v>30.19352922164197</v>
      </c>
      <c r="AA153" s="30">
        <f t="shared" si="98"/>
        <v>54.884853782179242</v>
      </c>
      <c r="AD153"/>
      <c r="AE153" s="3">
        <v>68</v>
      </c>
      <c r="AG153" s="3">
        <f t="shared" si="99"/>
        <v>45.916881388301817</v>
      </c>
      <c r="AH153" s="29">
        <f t="shared" si="100"/>
        <v>71.032932769336455</v>
      </c>
      <c r="AI153" s="29">
        <f t="shared" si="100"/>
        <v>69.699037326252039</v>
      </c>
      <c r="AJ153" s="29">
        <f t="shared" si="100"/>
        <v>74.331184528277873</v>
      </c>
      <c r="AK153" s="29">
        <f t="shared" si="100"/>
        <v>70.638892498022344</v>
      </c>
      <c r="AL153" s="29">
        <f t="shared" si="100"/>
        <v>26.433931229695272</v>
      </c>
      <c r="AM153" s="30">
        <f t="shared" si="101"/>
        <v>28.34940620553466</v>
      </c>
      <c r="AN153" s="29">
        <f t="shared" si="95"/>
        <v>24.562766338340122</v>
      </c>
      <c r="AO153" s="31">
        <f t="shared" si="95"/>
        <v>16.684278336773943</v>
      </c>
      <c r="AP153" s="31">
        <f t="shared" si="95"/>
        <v>3.3368556673547891</v>
      </c>
      <c r="AQ153" s="32">
        <f t="shared" si="95"/>
        <v>60.740885484454871</v>
      </c>
      <c r="AR153" s="32">
        <f t="shared" si="95"/>
        <v>32.055177437868977</v>
      </c>
      <c r="AS153" s="32">
        <f t="shared" si="95"/>
        <v>66.282443935147938</v>
      </c>
      <c r="AT153" s="33">
        <f t="shared" si="102"/>
        <v>51.670399410493239</v>
      </c>
      <c r="AU153" s="33">
        <f t="shared" si="102"/>
        <v>68.362688200696468</v>
      </c>
      <c r="AV153" s="34">
        <f t="shared" si="103"/>
        <v>55.65260785143056</v>
      </c>
      <c r="AW153" s="34">
        <f t="shared" si="103"/>
        <v>51.749638993118978</v>
      </c>
      <c r="AX153" s="35">
        <f t="shared" si="103"/>
        <v>85.475070923337455</v>
      </c>
      <c r="AY153" s="35">
        <f t="shared" si="103"/>
        <v>58.976465414537792</v>
      </c>
      <c r="AZ153" t="e">
        <f>NA()</f>
        <v>#N/A</v>
      </c>
      <c r="BA153" s="30">
        <f t="shared" si="104"/>
        <v>28.34940620553466</v>
      </c>
      <c r="BB153" s="30">
        <f t="shared" si="105"/>
        <v>51.11225230915619</v>
      </c>
    </row>
    <row r="154" spans="1:54" x14ac:dyDescent="0.3">
      <c r="D154" s="3">
        <v>69</v>
      </c>
      <c r="F154" s="3">
        <v>68</v>
      </c>
      <c r="G154" s="29">
        <f t="shared" si="91"/>
        <v>85.017968698281152</v>
      </c>
      <c r="H154" s="29">
        <f t="shared" si="91"/>
        <v>88.760605842109143</v>
      </c>
      <c r="I154" s="29">
        <f t="shared" si="91"/>
        <v>97.20041834183634</v>
      </c>
      <c r="J154" s="29">
        <f t="shared" si="91"/>
        <v>89.141759336903178</v>
      </c>
      <c r="K154" s="29">
        <f t="shared" si="91"/>
        <v>30.142077772924871</v>
      </c>
      <c r="L154" s="30">
        <f t="shared" si="96"/>
        <v>30.226433684937327</v>
      </c>
      <c r="M154" s="29">
        <f t="shared" si="92"/>
        <v>33.069620638077168</v>
      </c>
      <c r="N154" s="31">
        <f t="shared" si="92"/>
        <v>22.65868720253798</v>
      </c>
      <c r="O154" s="31">
        <f t="shared" si="92"/>
        <v>4.5317374405075963</v>
      </c>
      <c r="P154" s="32">
        <f t="shared" si="92"/>
        <v>74.10149595444517</v>
      </c>
      <c r="Q154" s="32">
        <f t="shared" si="92"/>
        <v>37.44779180344225</v>
      </c>
      <c r="R154" s="32">
        <f t="shared" si="92"/>
        <v>70.416521617136269</v>
      </c>
      <c r="S154" s="33">
        <f t="shared" si="93"/>
        <v>63.396521938313754</v>
      </c>
      <c r="T154" s="33">
        <f t="shared" si="93"/>
        <v>84.780920702281435</v>
      </c>
      <c r="U154" s="34">
        <f t="shared" si="94"/>
        <v>71.285452873785204</v>
      </c>
      <c r="V154" s="34">
        <f t="shared" si="94"/>
        <v>65.984884953696849</v>
      </c>
      <c r="W154" s="35">
        <f t="shared" si="94"/>
        <v>93.602409752286633</v>
      </c>
      <c r="X154" s="35">
        <f t="shared" si="94"/>
        <v>68.964786123723869</v>
      </c>
      <c r="Y154" t="e">
        <f>NA()</f>
        <v>#N/A</v>
      </c>
      <c r="Z154" s="30">
        <f t="shared" si="97"/>
        <v>30.226433684937327</v>
      </c>
      <c r="AA154" s="30">
        <f t="shared" si="98"/>
        <v>54.983648918195193</v>
      </c>
      <c r="AD154"/>
      <c r="AE154" s="3">
        <v>69</v>
      </c>
      <c r="AG154" s="3">
        <f t="shared" si="99"/>
        <v>46.071710765360585</v>
      </c>
      <c r="AH154" s="29">
        <f t="shared" si="100"/>
        <v>71.204105916813191</v>
      </c>
      <c r="AI154" s="29">
        <f t="shared" si="100"/>
        <v>69.870958023395247</v>
      </c>
      <c r="AJ154" s="29">
        <f t="shared" si="100"/>
        <v>74.560092345743172</v>
      </c>
      <c r="AK154" s="29">
        <f t="shared" si="100"/>
        <v>70.807854607565829</v>
      </c>
      <c r="AL154" s="29">
        <f t="shared" si="100"/>
        <v>26.482171629872127</v>
      </c>
      <c r="AM154" s="30">
        <f t="shared" si="101"/>
        <v>28.376690630315188</v>
      </c>
      <c r="AN154" s="29">
        <f t="shared" si="95"/>
        <v>24.638530244655843</v>
      </c>
      <c r="AO154" s="31">
        <f t="shared" si="95"/>
        <v>16.734641055594654</v>
      </c>
      <c r="AP154" s="31">
        <f t="shared" si="95"/>
        <v>3.3469282111189305</v>
      </c>
      <c r="AQ154" s="32">
        <f t="shared" si="95"/>
        <v>60.865374940238311</v>
      </c>
      <c r="AR154" s="32">
        <f t="shared" si="95"/>
        <v>32.112105271721582</v>
      </c>
      <c r="AS154" s="32">
        <f t="shared" si="95"/>
        <v>66.343951138652102</v>
      </c>
      <c r="AT154" s="33">
        <f t="shared" si="102"/>
        <v>51.780346625590568</v>
      </c>
      <c r="AU154" s="33">
        <f t="shared" si="102"/>
        <v>68.520243746562031</v>
      </c>
      <c r="AV154" s="34">
        <f t="shared" si="103"/>
        <v>55.792574258822469</v>
      </c>
      <c r="AW154" s="34">
        <f t="shared" si="103"/>
        <v>51.877824002525934</v>
      </c>
      <c r="AX154" s="35">
        <f t="shared" si="103"/>
        <v>85.567384663357814</v>
      </c>
      <c r="AY154" s="35">
        <f t="shared" si="103"/>
        <v>59.078709924309727</v>
      </c>
      <c r="AZ154" t="e">
        <f>NA()</f>
        <v>#N/A</v>
      </c>
      <c r="BA154" s="30">
        <f t="shared" si="104"/>
        <v>28.376690630315188</v>
      </c>
      <c r="BB154" s="30">
        <f t="shared" si="105"/>
        <v>51.156790624839317</v>
      </c>
    </row>
    <row r="155" spans="1:54" x14ac:dyDescent="0.3">
      <c r="D155" s="3">
        <v>70</v>
      </c>
      <c r="F155" s="3">
        <v>69</v>
      </c>
      <c r="G155" s="29">
        <f t="shared" si="91"/>
        <v>85.313227480150431</v>
      </c>
      <c r="H155" s="29">
        <f t="shared" si="91"/>
        <v>89.399160331591631</v>
      </c>
      <c r="I155" s="29">
        <f t="shared" si="91"/>
        <v>97.852135944989442</v>
      </c>
      <c r="J155" s="29">
        <f t="shared" si="91"/>
        <v>89.752097312360164</v>
      </c>
      <c r="K155" s="29">
        <f t="shared" si="91"/>
        <v>30.21373115860515</v>
      </c>
      <c r="L155" s="30">
        <f t="shared" si="96"/>
        <v>30.256829544538121</v>
      </c>
      <c r="M155" s="29">
        <f t="shared" si="92"/>
        <v>33.355836304447024</v>
      </c>
      <c r="N155" s="31">
        <f t="shared" si="92"/>
        <v>22.875399942551628</v>
      </c>
      <c r="O155" s="31">
        <f t="shared" si="92"/>
        <v>4.5750799885103257</v>
      </c>
      <c r="P155" s="32">
        <f t="shared" si="92"/>
        <v>74.533132844409664</v>
      </c>
      <c r="Q155" s="32">
        <f t="shared" si="92"/>
        <v>37.594142694619286</v>
      </c>
      <c r="R155" s="32">
        <f t="shared" si="92"/>
        <v>70.48064007070532</v>
      </c>
      <c r="S155" s="33">
        <f t="shared" si="93"/>
        <v>63.771463050145009</v>
      </c>
      <c r="T155" s="33">
        <f t="shared" si="93"/>
        <v>85.287125794444506</v>
      </c>
      <c r="U155" s="34">
        <f t="shared" si="94"/>
        <v>71.813992620700574</v>
      </c>
      <c r="V155" s="34">
        <f t="shared" si="94"/>
        <v>66.462728886361248</v>
      </c>
      <c r="W155" s="35">
        <f t="shared" si="94"/>
        <v>93.807166463165643</v>
      </c>
      <c r="X155" s="35">
        <f t="shared" si="94"/>
        <v>69.249143850051752</v>
      </c>
      <c r="Y155" t="e">
        <f>NA()</f>
        <v>#N/A</v>
      </c>
      <c r="Z155" s="30">
        <f t="shared" si="97"/>
        <v>30.256829544538121</v>
      </c>
      <c r="AA155" s="30">
        <f t="shared" si="98"/>
        <v>55.077653955852618</v>
      </c>
      <c r="AD155"/>
      <c r="AE155" s="3">
        <v>70</v>
      </c>
      <c r="AG155" s="3">
        <f t="shared" si="99"/>
        <v>46.214379259672945</v>
      </c>
      <c r="AH155" s="29">
        <f t="shared" si="100"/>
        <v>71.360598856385721</v>
      </c>
      <c r="AI155" s="29">
        <f t="shared" si="100"/>
        <v>70.028836438424676</v>
      </c>
      <c r="AJ155" s="29">
        <f t="shared" si="100"/>
        <v>74.770043902210901</v>
      </c>
      <c r="AK155" s="29">
        <f t="shared" si="100"/>
        <v>70.96298700308401</v>
      </c>
      <c r="AL155" s="29">
        <f t="shared" si="100"/>
        <v>26.526222067150318</v>
      </c>
      <c r="AM155" s="30">
        <f t="shared" si="101"/>
        <v>28.401549824624045</v>
      </c>
      <c r="AN155" s="29">
        <f t="shared" si="95"/>
        <v>24.708129935797572</v>
      </c>
      <c r="AO155" s="31">
        <f t="shared" si="95"/>
        <v>16.780938337105187</v>
      </c>
      <c r="AP155" s="31">
        <f t="shared" si="95"/>
        <v>3.3561876674210378</v>
      </c>
      <c r="AQ155" s="32">
        <f t="shared" si="95"/>
        <v>60.979632554338814</v>
      </c>
      <c r="AR155" s="32">
        <f t="shared" si="95"/>
        <v>32.164257572100993</v>
      </c>
      <c r="AS155" s="32">
        <f t="shared" si="95"/>
        <v>66.399966777672219</v>
      </c>
      <c r="AT155" s="33">
        <f t="shared" si="102"/>
        <v>51.881250747898179</v>
      </c>
      <c r="AU155" s="33">
        <f t="shared" si="102"/>
        <v>68.664801556045177</v>
      </c>
      <c r="AV155" s="34">
        <f t="shared" si="103"/>
        <v>55.921122447352744</v>
      </c>
      <c r="AW155" s="34">
        <f t="shared" si="103"/>
        <v>51.995541824629044</v>
      </c>
      <c r="AX155" s="35">
        <f t="shared" si="103"/>
        <v>85.651828533556156</v>
      </c>
      <c r="AY155" s="35">
        <f t="shared" si="103"/>
        <v>59.172417431626634</v>
      </c>
      <c r="AZ155" t="e">
        <f>NA()</f>
        <v>#N/A</v>
      </c>
      <c r="BA155" s="30">
        <f t="shared" si="104"/>
        <v>28.401549824624045</v>
      </c>
      <c r="BB155" s="30">
        <f t="shared" si="105"/>
        <v>51.197528434717313</v>
      </c>
    </row>
    <row r="156" spans="1:54" x14ac:dyDescent="0.3">
      <c r="D156" s="3">
        <v>71</v>
      </c>
      <c r="F156" s="3">
        <v>70</v>
      </c>
      <c r="G156" s="29">
        <f t="shared" si="91"/>
        <v>85.590655896333203</v>
      </c>
      <c r="H156" s="29">
        <f t="shared" si="91"/>
        <v>90.021420151605611</v>
      </c>
      <c r="I156" s="29">
        <f t="shared" si="91"/>
        <v>98.478270211166787</v>
      </c>
      <c r="J156" s="29">
        <f t="shared" si="91"/>
        <v>90.346139013709305</v>
      </c>
      <c r="K156" s="29">
        <f t="shared" si="91"/>
        <v>30.280675445183149</v>
      </c>
      <c r="L156" s="30">
        <f t="shared" si="96"/>
        <v>30.284906540855498</v>
      </c>
      <c r="M156" s="29">
        <f t="shared" si="92"/>
        <v>33.634632421376168</v>
      </c>
      <c r="N156" s="31">
        <f t="shared" si="92"/>
        <v>23.087889104150364</v>
      </c>
      <c r="O156" s="31">
        <f t="shared" si="92"/>
        <v>4.6175778208300731</v>
      </c>
      <c r="P156" s="32">
        <f t="shared" si="92"/>
        <v>74.952691156243588</v>
      </c>
      <c r="Q156" s="32">
        <f t="shared" si="92"/>
        <v>37.734441857994661</v>
      </c>
      <c r="R156" s="32">
        <f t="shared" si="92"/>
        <v>70.539692929876608</v>
      </c>
      <c r="S156" s="33">
        <f t="shared" si="93"/>
        <v>64.135561625944248</v>
      </c>
      <c r="T156" s="33">
        <f t="shared" si="93"/>
        <v>85.777097111762458</v>
      </c>
      <c r="U156" s="34">
        <f t="shared" si="94"/>
        <v>72.329427101791708</v>
      </c>
      <c r="V156" s="34">
        <f t="shared" si="94"/>
        <v>66.928455578855946</v>
      </c>
      <c r="W156" s="35">
        <f t="shared" si="94"/>
        <v>94.002887982127447</v>
      </c>
      <c r="X156" s="35">
        <f t="shared" si="94"/>
        <v>69.522829587996057</v>
      </c>
      <c r="Y156" t="e">
        <f>NA()</f>
        <v>#N/A</v>
      </c>
      <c r="Z156" s="30">
        <f t="shared" si="97"/>
        <v>30.284906540855498</v>
      </c>
      <c r="AA156" s="30">
        <f t="shared" si="98"/>
        <v>55.167101143855334</v>
      </c>
      <c r="AD156"/>
      <c r="AE156" s="3">
        <v>71</v>
      </c>
      <c r="AG156" s="3">
        <f t="shared" si="99"/>
        <v>46.34584203279789</v>
      </c>
      <c r="AH156" s="29">
        <f t="shared" si="100"/>
        <v>71.503756711726126</v>
      </c>
      <c r="AI156" s="29">
        <f t="shared" si="100"/>
        <v>70.173857763391496</v>
      </c>
      <c r="AJ156" s="29">
        <f t="shared" si="100"/>
        <v>74.9626767021023</v>
      </c>
      <c r="AK156" s="29">
        <f t="shared" si="100"/>
        <v>71.105461327130001</v>
      </c>
      <c r="AL156" s="29">
        <f t="shared" si="100"/>
        <v>26.566474604365911</v>
      </c>
      <c r="AM156" s="30">
        <f t="shared" si="101"/>
        <v>28.424219302691544</v>
      </c>
      <c r="AN156" s="29">
        <f t="shared" si="95"/>
        <v>24.772081815345224</v>
      </c>
      <c r="AO156" s="31">
        <f t="shared" si="95"/>
        <v>16.823506058760337</v>
      </c>
      <c r="AP156" s="31">
        <f t="shared" si="95"/>
        <v>3.3647012117520676</v>
      </c>
      <c r="AQ156" s="32">
        <f t="shared" si="95"/>
        <v>61.084531704809095</v>
      </c>
      <c r="AR156" s="32">
        <f t="shared" si="95"/>
        <v>32.212056556291145</v>
      </c>
      <c r="AS156" s="32">
        <f t="shared" si="95"/>
        <v>66.451027810903582</v>
      </c>
      <c r="AT156" s="33">
        <f t="shared" si="102"/>
        <v>51.973884592714093</v>
      </c>
      <c r="AU156" s="33">
        <f t="shared" si="102"/>
        <v>68.797477990850538</v>
      </c>
      <c r="AV156" s="34">
        <f t="shared" si="103"/>
        <v>56.039214013099446</v>
      </c>
      <c r="AW156" s="34">
        <f t="shared" si="103"/>
        <v>52.103675483378773</v>
      </c>
      <c r="AX156" s="35">
        <f t="shared" si="103"/>
        <v>85.729117909531439</v>
      </c>
      <c r="AY156" s="35">
        <f t="shared" si="103"/>
        <v>59.258336831051402</v>
      </c>
      <c r="AZ156" t="e">
        <f>NA()</f>
        <v>#N/A</v>
      </c>
      <c r="BA156" s="30">
        <f t="shared" si="104"/>
        <v>28.424219302691544</v>
      </c>
      <c r="BB156" s="30">
        <f t="shared" si="105"/>
        <v>51.234811685036327</v>
      </c>
    </row>
    <row r="157" spans="1:54" x14ac:dyDescent="0.3">
      <c r="AD157"/>
    </row>
    <row r="158" spans="1:54" x14ac:dyDescent="0.3">
      <c r="A158" t="s">
        <v>39</v>
      </c>
      <c r="B158" s="11">
        <f>Settings!J6</f>
        <v>89.5</v>
      </c>
      <c r="F158" s="3" t="s">
        <v>33</v>
      </c>
      <c r="G158" s="29"/>
      <c r="H158" s="29"/>
      <c r="I158" s="29"/>
      <c r="J158" s="29"/>
      <c r="K158" s="29"/>
      <c r="L158" s="30"/>
      <c r="M158" s="28">
        <f>2*(1-EXP(-0.104*(B158-70)))</f>
        <v>1.7368030899259321</v>
      </c>
      <c r="N158" s="31"/>
      <c r="O158" s="31"/>
      <c r="P158" s="32">
        <f>4*(1-EXP(-0.025*P11))</f>
        <v>3.3049042261982193</v>
      </c>
      <c r="Q158" s="32">
        <f>10*(1-EXP(-0.013*Q11))</f>
        <v>5.9747577596636408</v>
      </c>
      <c r="R158" s="32">
        <f>12*(1-EXP(-0.0166*R11))</f>
        <v>8.245681979094849</v>
      </c>
      <c r="S158" s="33"/>
      <c r="T158" s="33"/>
      <c r="U158" s="34"/>
      <c r="V158" s="34"/>
      <c r="W158" s="35"/>
      <c r="X158" s="35"/>
      <c r="AB158" t="s">
        <v>39</v>
      </c>
      <c r="AC158" s="11">
        <f>B158</f>
        <v>89.5</v>
      </c>
      <c r="AD158"/>
      <c r="AG158" s="3" t="s">
        <v>33</v>
      </c>
      <c r="AH158" s="29"/>
      <c r="AI158" s="29"/>
      <c r="AJ158" s="29"/>
      <c r="AK158" s="29"/>
      <c r="AL158" s="29"/>
      <c r="AM158" s="30"/>
      <c r="AN158" s="28">
        <f>2*(1-EXP(-0.104*(AC158-70)))</f>
        <v>1.7368030899259321</v>
      </c>
      <c r="AO158" s="31"/>
      <c r="AP158" s="31"/>
      <c r="AQ158" s="32">
        <f>4*(1-EXP(-0.025*AQ11))</f>
        <v>3.3049042261982193</v>
      </c>
      <c r="AR158" s="32">
        <f>10*(1-EXP(-0.013*AR11))</f>
        <v>5.9747577596636408</v>
      </c>
      <c r="AS158" s="32">
        <f>12*(1-EXP(-0.0166*AS11))</f>
        <v>8.245681979094849</v>
      </c>
      <c r="AT158" s="33"/>
      <c r="AU158" s="33"/>
      <c r="AV158" s="34"/>
      <c r="AW158" s="34"/>
      <c r="AX158" s="35"/>
      <c r="AY158" s="35"/>
    </row>
    <row r="159" spans="1:54" x14ac:dyDescent="0.3">
      <c r="A159" t="s">
        <v>22</v>
      </c>
      <c r="B159" s="11">
        <f>Settings!I6</f>
        <v>70</v>
      </c>
      <c r="F159" s="3" t="s">
        <v>34</v>
      </c>
      <c r="G159" s="29"/>
      <c r="H159" s="29"/>
      <c r="I159" s="29"/>
      <c r="J159" s="29"/>
      <c r="K159" s="29"/>
      <c r="L159" s="30"/>
      <c r="M159" s="28">
        <f>1.5*(1-EXP(-0.0201*M11))</f>
        <v>1.1326847808792888</v>
      </c>
      <c r="N159" s="31"/>
      <c r="O159" s="31"/>
      <c r="P159" s="32">
        <f>4*(1-EXP(-0.034*P11))</f>
        <v>3.6297976899586271</v>
      </c>
      <c r="Q159" s="32">
        <f>6*(1-EXP(-0.06*Q11))</f>
        <v>5.9100265390771334</v>
      </c>
      <c r="R159" s="32">
        <f>20*(1-EXP(-0.021*R11))</f>
        <v>15.401490296265523</v>
      </c>
      <c r="S159" s="33"/>
      <c r="T159" s="33"/>
      <c r="U159" s="34"/>
      <c r="V159" s="34"/>
      <c r="W159" s="35"/>
      <c r="X159" s="35"/>
      <c r="AB159" t="s">
        <v>22</v>
      </c>
      <c r="AC159" s="11">
        <f>B159</f>
        <v>70</v>
      </c>
      <c r="AD159"/>
      <c r="AG159" s="3" t="s">
        <v>34</v>
      </c>
      <c r="AH159" s="29"/>
      <c r="AI159" s="29"/>
      <c r="AJ159" s="29"/>
      <c r="AK159" s="29"/>
      <c r="AL159" s="29"/>
      <c r="AM159" s="30"/>
      <c r="AN159" s="28">
        <f>1.5*(1-EXP(-0.0201*AN11))</f>
        <v>1.1326847808792888</v>
      </c>
      <c r="AO159" s="31"/>
      <c r="AP159" s="31"/>
      <c r="AQ159" s="32">
        <f>4*(1-EXP(-0.034*AQ11))</f>
        <v>3.6297976899586271</v>
      </c>
      <c r="AR159" s="32">
        <f>6*(1-EXP(-0.06*AR11))</f>
        <v>5.9100265390771334</v>
      </c>
      <c r="AS159" s="32">
        <f>20*(1-EXP(-0.021*AS11))</f>
        <v>15.401490296265523</v>
      </c>
      <c r="AT159" s="33"/>
      <c r="AU159" s="33"/>
      <c r="AV159" s="34"/>
      <c r="AW159" s="34"/>
      <c r="AX159" s="35"/>
      <c r="AY159" s="35"/>
    </row>
    <row r="160" spans="1:54" x14ac:dyDescent="0.3">
      <c r="A160" t="s">
        <v>48</v>
      </c>
      <c r="B160" s="11">
        <f>Settings!H6</f>
        <v>100</v>
      </c>
      <c r="F160" s="3" t="s">
        <v>32</v>
      </c>
      <c r="G160" s="29">
        <f>IF(B158&gt;84, 0.75+0.75*(1-EXP(-0.23*(B158-84)))^0.5, 0.75-0.75*(1-EXP(0.23*(B158-84)))^0.5)</f>
        <v>1.3854056939632786</v>
      </c>
      <c r="H160" s="29">
        <f>5*(1-EXP(-0.0115*H11))</f>
        <v>2.7645603672032175</v>
      </c>
      <c r="I160" s="29">
        <f>5*(1-EXP(-0.0164*I11))^2.24</f>
        <v>2.1266047052918942</v>
      </c>
      <c r="J160" s="29">
        <f>5*(1-EXP(-0.0164*J11))^2.24</f>
        <v>2.1266047052918942</v>
      </c>
      <c r="K160" s="29">
        <f>5*(1-EXP(-0.0149*K11))^2.48</f>
        <v>1.7022281771982226</v>
      </c>
      <c r="L160" s="30">
        <f>5*(1-EXP(-0.0149*L11))^2.48</f>
        <v>1.7022281771982226</v>
      </c>
      <c r="M160" s="28">
        <f>M158+M159</f>
        <v>2.8694878708052212</v>
      </c>
      <c r="N160" s="31">
        <f>1.5*(1-EXP(-0.0183*N11))</f>
        <v>1.0833608968124051</v>
      </c>
      <c r="O160" s="31">
        <f>1.5*(1-EXP(-0.0183*O11))</f>
        <v>1.0833608968124051</v>
      </c>
      <c r="P160" s="32">
        <f>P158+P159</f>
        <v>6.9347019161568468</v>
      </c>
      <c r="Q160" s="32">
        <f>Q158+Q159</f>
        <v>11.884784298740774</v>
      </c>
      <c r="R160" s="32">
        <f>R158+R159</f>
        <v>23.647172275360372</v>
      </c>
      <c r="S160" s="33">
        <f>B161/10</f>
        <v>0.35</v>
      </c>
      <c r="T160" s="33">
        <f>B161/10</f>
        <v>0.35</v>
      </c>
      <c r="U160" s="34">
        <f>($C$5/100*$H$160)+((100-$C$5)/100*$N$160)</f>
        <v>2.2602005260859737</v>
      </c>
      <c r="V160" s="34">
        <f>($C$5/100*$H$160)+((100-$C$5)/100*$N$160)</f>
        <v>2.2602005260859737</v>
      </c>
      <c r="W160" s="35">
        <f>5*(1-EXP(-0.0115*W11))</f>
        <v>2.7645603672032175</v>
      </c>
      <c r="X160" s="35">
        <f>5*(1-EXP(-0.0115*X11))</f>
        <v>2.7645603672032175</v>
      </c>
      <c r="AB160" t="s">
        <v>48</v>
      </c>
      <c r="AC160" s="11">
        <f>B160</f>
        <v>100</v>
      </c>
      <c r="AD160"/>
      <c r="AG160" s="3" t="s">
        <v>32</v>
      </c>
      <c r="AH160" s="29">
        <f>IF(AC158&gt;84, 0.75+0.75*(1-EXP(-0.23*(AC158-84)))^0.5, 0.75-0.75*(1-EXP(0.23*(AC158-84)))^0.5)</f>
        <v>1.3854056939632786</v>
      </c>
      <c r="AI160" s="29">
        <f>5*(1-EXP(-0.0115*AI11))</f>
        <v>2.7645603672032175</v>
      </c>
      <c r="AJ160" s="29">
        <f>5*(1-EXP(-0.0164*AJ11))^2.24</f>
        <v>2.1266047052918942</v>
      </c>
      <c r="AK160" s="29">
        <f>5*(1-EXP(-0.0164*AK11))^2.24</f>
        <v>2.1266047052918942</v>
      </c>
      <c r="AL160" s="29">
        <f>5*(1-EXP(-0.0149*AL11))^2.48</f>
        <v>1.7022281771982226</v>
      </c>
      <c r="AM160" s="30">
        <f>5*(1-EXP(-0.0149*AM11))^2.48</f>
        <v>1.7022281771982226</v>
      </c>
      <c r="AN160" s="28">
        <f>AN158+AN159</f>
        <v>2.8694878708052212</v>
      </c>
      <c r="AO160" s="31">
        <f>1.5*(1-EXP(-0.0183*AO11))</f>
        <v>1.0833608968124051</v>
      </c>
      <c r="AP160" s="31">
        <f>1.5*(1-EXP(-0.0183*AP11))</f>
        <v>1.0833608968124051</v>
      </c>
      <c r="AQ160" s="32">
        <f>AQ158+AQ159</f>
        <v>6.9347019161568468</v>
      </c>
      <c r="AR160" s="32">
        <f>AR158+AR159</f>
        <v>11.884784298740774</v>
      </c>
      <c r="AS160" s="32">
        <f>AS158+AS159</f>
        <v>23.647172275360372</v>
      </c>
      <c r="AT160" s="33">
        <f>AC161/10</f>
        <v>0.35</v>
      </c>
      <c r="AU160" s="33">
        <f>AC161/10</f>
        <v>0.35</v>
      </c>
      <c r="AV160" s="34">
        <f>($C$5/100*$H$160)+((100-$C$5)/100*$N$160)</f>
        <v>2.2602005260859737</v>
      </c>
      <c r="AW160" s="34">
        <f>($C$5/100*$H$160)+((100-$C$5)/100*$N$160)</f>
        <v>2.2602005260859737</v>
      </c>
      <c r="AX160" s="35">
        <f>5*(1-EXP(-0.0115*AX11))</f>
        <v>2.7645603672032175</v>
      </c>
      <c r="AY160" s="35">
        <f>5*(1-EXP(-0.0115*AY11))</f>
        <v>2.7645603672032175</v>
      </c>
    </row>
    <row r="161" spans="1:51" x14ac:dyDescent="0.3">
      <c r="A161" t="s">
        <v>41</v>
      </c>
      <c r="B161" s="33">
        <f>INDEX(A165:A203, C161)</f>
        <v>3.5</v>
      </c>
      <c r="C161">
        <v>13</v>
      </c>
      <c r="G161" s="29"/>
      <c r="H161" s="29"/>
      <c r="I161" s="29"/>
      <c r="J161" s="29"/>
      <c r="K161" s="29"/>
      <c r="L161" s="30"/>
      <c r="M161" s="28"/>
      <c r="N161" s="31"/>
      <c r="O161" s="31"/>
      <c r="P161" s="32"/>
      <c r="Q161" s="32"/>
      <c r="R161" s="32"/>
      <c r="S161" s="33"/>
      <c r="T161" s="33"/>
      <c r="U161" s="34"/>
      <c r="V161" s="34"/>
      <c r="W161" s="35"/>
      <c r="X161" s="35"/>
      <c r="AB161" t="s">
        <v>41</v>
      </c>
      <c r="AC161" s="11">
        <f>B161</f>
        <v>3.5</v>
      </c>
      <c r="AD161"/>
      <c r="AH161" s="29"/>
      <c r="AI161" s="29"/>
      <c r="AJ161" s="29"/>
      <c r="AK161" s="29"/>
      <c r="AL161" s="29"/>
      <c r="AM161" s="30"/>
      <c r="AN161" s="28"/>
      <c r="AO161" s="31"/>
      <c r="AP161" s="31"/>
      <c r="AQ161" s="32"/>
      <c r="AR161" s="32"/>
      <c r="AS161" s="32"/>
      <c r="AT161" s="33"/>
      <c r="AU161" s="33"/>
      <c r="AV161" s="34"/>
      <c r="AW161" s="34"/>
      <c r="AX161" s="35"/>
      <c r="AY161" s="35"/>
    </row>
    <row r="162" spans="1:51" x14ac:dyDescent="0.3">
      <c r="A162" t="s">
        <v>53</v>
      </c>
      <c r="B162" s="11">
        <f>C5</f>
        <v>70</v>
      </c>
      <c r="F162" s="3" t="s">
        <v>36</v>
      </c>
      <c r="G162" s="29">
        <v>2</v>
      </c>
      <c r="H162" s="29">
        <v>3</v>
      </c>
      <c r="I162" s="29">
        <v>8</v>
      </c>
      <c r="J162" s="29">
        <v>4</v>
      </c>
      <c r="K162" s="29">
        <v>18</v>
      </c>
      <c r="L162" s="6">
        <f>$B$162</f>
        <v>70</v>
      </c>
      <c r="M162" s="28">
        <v>10</v>
      </c>
      <c r="N162" s="31"/>
      <c r="O162" s="31"/>
      <c r="P162" s="32"/>
      <c r="Q162" s="32"/>
      <c r="R162" s="32"/>
      <c r="S162" s="33"/>
      <c r="T162" s="33"/>
      <c r="U162" s="34">
        <v>6</v>
      </c>
      <c r="V162" s="34">
        <v>6</v>
      </c>
      <c r="W162" s="35">
        <v>6</v>
      </c>
      <c r="X162" s="35">
        <v>6</v>
      </c>
      <c r="AB162" t="s">
        <v>53</v>
      </c>
      <c r="AC162" s="11">
        <f>B162</f>
        <v>70</v>
      </c>
      <c r="AD162"/>
      <c r="AG162" s="3" t="s">
        <v>36</v>
      </c>
      <c r="AH162" s="29">
        <v>2</v>
      </c>
      <c r="AI162" s="29">
        <v>3</v>
      </c>
      <c r="AJ162" s="29">
        <v>8</v>
      </c>
      <c r="AK162" s="29">
        <v>4</v>
      </c>
      <c r="AL162" s="29">
        <v>18</v>
      </c>
      <c r="AM162" s="6">
        <f>$AC$162</f>
        <v>70</v>
      </c>
      <c r="AN162" s="28">
        <v>10</v>
      </c>
      <c r="AO162" s="31"/>
      <c r="AP162" s="31"/>
      <c r="AQ162" s="32"/>
      <c r="AR162" s="32"/>
      <c r="AS162" s="32"/>
      <c r="AT162" s="33"/>
      <c r="AU162" s="33"/>
      <c r="AV162" s="34">
        <v>6</v>
      </c>
      <c r="AW162" s="34">
        <v>6</v>
      </c>
      <c r="AX162" s="35">
        <v>6</v>
      </c>
      <c r="AY162" s="35">
        <v>6</v>
      </c>
    </row>
    <row r="163" spans="1:51" x14ac:dyDescent="0.3">
      <c r="F163" s="3" t="s">
        <v>37</v>
      </c>
      <c r="G163" s="29">
        <v>0.75</v>
      </c>
      <c r="H163" s="29">
        <v>0.8</v>
      </c>
      <c r="I163" s="29">
        <v>1.1499999999999999</v>
      </c>
      <c r="J163" s="29">
        <v>1.2</v>
      </c>
      <c r="K163" s="29">
        <v>1.2</v>
      </c>
      <c r="L163" s="30">
        <v>1.8</v>
      </c>
      <c r="M163" s="28">
        <v>0.5</v>
      </c>
      <c r="N163" s="31"/>
      <c r="O163" s="31"/>
      <c r="P163" s="32"/>
      <c r="Q163" s="32"/>
      <c r="R163" s="32"/>
      <c r="S163" s="33"/>
      <c r="T163" s="33"/>
      <c r="U163" s="34">
        <v>0.8</v>
      </c>
      <c r="V163" s="34">
        <v>0.8</v>
      </c>
      <c r="W163" s="35">
        <v>0.8</v>
      </c>
      <c r="X163" s="35">
        <v>0.8</v>
      </c>
      <c r="AD163"/>
      <c r="AG163" s="3" t="s">
        <v>37</v>
      </c>
      <c r="AH163" s="29">
        <v>0.75</v>
      </c>
      <c r="AI163" s="29">
        <v>0.8</v>
      </c>
      <c r="AJ163" s="29">
        <v>1.1499999999999999</v>
      </c>
      <c r="AK163" s="29">
        <v>1.2</v>
      </c>
      <c r="AL163" s="29">
        <v>1.2</v>
      </c>
      <c r="AM163" s="30">
        <v>1.8</v>
      </c>
      <c r="AN163" s="28">
        <v>0.5</v>
      </c>
      <c r="AO163" s="31"/>
      <c r="AP163" s="31"/>
      <c r="AQ163" s="32"/>
      <c r="AR163" s="32"/>
      <c r="AS163" s="32"/>
      <c r="AT163" s="33"/>
      <c r="AU163" s="33"/>
      <c r="AV163" s="34">
        <v>0.8</v>
      </c>
      <c r="AW163" s="34">
        <v>0.8</v>
      </c>
      <c r="AX163" s="35">
        <v>0.8</v>
      </c>
      <c r="AY163" s="35">
        <v>0.8</v>
      </c>
    </row>
    <row r="164" spans="1:51" x14ac:dyDescent="0.3">
      <c r="A164" s="118" t="s">
        <v>184</v>
      </c>
      <c r="B164" s="118" t="s">
        <v>185</v>
      </c>
      <c r="F164" s="3" t="s">
        <v>35</v>
      </c>
      <c r="G164" s="29">
        <f t="shared" ref="G164:M164" si="106">0.001*G162^1.5*(460+25.9*$B$160)^1.5</f>
        <v>476.4252302303056</v>
      </c>
      <c r="H164" s="29">
        <f t="shared" si="106"/>
        <v>875.24903598918581</v>
      </c>
      <c r="I164" s="29">
        <f t="shared" si="106"/>
        <v>3811.401841842443</v>
      </c>
      <c r="J164" s="29">
        <f t="shared" si="106"/>
        <v>1347.5340440968448</v>
      </c>
      <c r="K164" s="29">
        <f t="shared" si="106"/>
        <v>12863.481216218244</v>
      </c>
      <c r="L164" s="30">
        <f t="shared" si="106"/>
        <v>98649.938545343306</v>
      </c>
      <c r="M164" s="28">
        <f t="shared" si="106"/>
        <v>5326.5960049547575</v>
      </c>
      <c r="N164" s="31"/>
      <c r="O164" s="31"/>
      <c r="P164" s="32"/>
      <c r="Q164" s="32"/>
      <c r="R164" s="32"/>
      <c r="S164" s="33"/>
      <c r="T164" s="33"/>
      <c r="U164" s="34">
        <f>0.001*U162^1.5*(460+25.9*$B$160)^1.5</f>
        <v>2475.5781142997675</v>
      </c>
      <c r="V164" s="34">
        <f>0.001*V162^1.5*(460+25.9*$B$160)^1.5</f>
        <v>2475.5781142997675</v>
      </c>
      <c r="W164" s="35">
        <f>0.001*W162^1.5*(460+25.9*$B$160)^1.5</f>
        <v>2475.5781142997675</v>
      </c>
      <c r="X164" s="35">
        <f>0.001*X162^1.5*(460+25.9*$B$160)^1.5</f>
        <v>2475.5781142997675</v>
      </c>
      <c r="AD164"/>
      <c r="AG164" s="3" t="s">
        <v>35</v>
      </c>
      <c r="AH164" s="29">
        <f t="shared" ref="AH164:AN164" si="107">0.001*AH162^1.5*(460+25.9*$B$160)^1.5</f>
        <v>476.4252302303056</v>
      </c>
      <c r="AI164" s="29">
        <f t="shared" si="107"/>
        <v>875.24903598918581</v>
      </c>
      <c r="AJ164" s="29">
        <f t="shared" si="107"/>
        <v>3811.401841842443</v>
      </c>
      <c r="AK164" s="29">
        <f t="shared" si="107"/>
        <v>1347.5340440968448</v>
      </c>
      <c r="AL164" s="29">
        <f t="shared" si="107"/>
        <v>12863.481216218244</v>
      </c>
      <c r="AM164" s="30">
        <f t="shared" si="107"/>
        <v>98649.938545343306</v>
      </c>
      <c r="AN164" s="28">
        <f t="shared" si="107"/>
        <v>5326.5960049547575</v>
      </c>
      <c r="AO164" s="31"/>
      <c r="AP164" s="31"/>
      <c r="AQ164" s="32"/>
      <c r="AR164" s="32"/>
      <c r="AS164" s="32"/>
      <c r="AT164" s="33"/>
      <c r="AU164" s="33"/>
      <c r="AV164" s="34">
        <f>0.001*AV162^1.5*(460+25.9*$B$160)^1.5</f>
        <v>2475.5781142997675</v>
      </c>
      <c r="AW164" s="34">
        <f>0.001*AW162^1.5*(460+25.9*$B$160)^1.5</f>
        <v>2475.5781142997675</v>
      </c>
      <c r="AX164" s="35">
        <f>0.001*AX162^1.5*(460+25.9*$B$160)^1.5</f>
        <v>2475.5781142997675</v>
      </c>
      <c r="AY164" s="35">
        <f>0.001*AY162^1.5*(460+25.9*$B$160)^1.5</f>
        <v>2475.5781142997675</v>
      </c>
    </row>
    <row r="165" spans="1:51" x14ac:dyDescent="0.3">
      <c r="A165" s="132">
        <v>0.5</v>
      </c>
      <c r="B165" s="5" t="str">
        <f>IF(AND('Graph-outputs'!$AK$2=TRUE, OR('Graph-outputs'!$AL$1=13, 'Graph-outputs'!$AL$1=14)), 'Calcs-control2'!A165, "")</f>
        <v/>
      </c>
      <c r="F165" s="3" t="s">
        <v>87</v>
      </c>
      <c r="G165" s="29">
        <f t="shared" ref="G165:M165" si="108">G164/(300*G160)</f>
        <v>1.1462953470507238</v>
      </c>
      <c r="H165" s="29">
        <f t="shared" si="108"/>
        <v>1.0553203399866868</v>
      </c>
      <c r="I165" s="29">
        <f t="shared" si="108"/>
        <v>5.9741581378649569</v>
      </c>
      <c r="J165" s="29">
        <f t="shared" si="108"/>
        <v>2.1121838655825549</v>
      </c>
      <c r="K165" s="29">
        <f t="shared" si="108"/>
        <v>25.189496505282179</v>
      </c>
      <c r="L165" s="30">
        <f t="shared" si="108"/>
        <v>193.17805502768707</v>
      </c>
      <c r="M165" s="28">
        <f t="shared" si="108"/>
        <v>6.1876267877492195</v>
      </c>
      <c r="N165" s="31"/>
      <c r="O165" s="31"/>
      <c r="P165" s="32"/>
      <c r="Q165" s="32"/>
      <c r="R165" s="32"/>
      <c r="S165" s="33"/>
      <c r="T165" s="33"/>
      <c r="U165" s="34">
        <f>U164/(300*U160)</f>
        <v>3.6509712091589899</v>
      </c>
      <c r="V165" s="34">
        <f>V164/(300*V160)</f>
        <v>3.6509712091589899</v>
      </c>
      <c r="W165" s="35">
        <f>W164/(300*W160)</f>
        <v>2.9848966749147166</v>
      </c>
      <c r="X165" s="35">
        <f>X164/(300*X160)</f>
        <v>2.9848966749147166</v>
      </c>
      <c r="AD165"/>
      <c r="AG165" s="3" t="s">
        <v>87</v>
      </c>
      <c r="AH165" s="29">
        <f t="shared" ref="AH165:AN165" si="109">AH164/(300*AH160)</f>
        <v>1.1462953470507238</v>
      </c>
      <c r="AI165" s="29">
        <f t="shared" si="109"/>
        <v>1.0553203399866868</v>
      </c>
      <c r="AJ165" s="29">
        <f t="shared" si="109"/>
        <v>5.9741581378649569</v>
      </c>
      <c r="AK165" s="29">
        <f t="shared" si="109"/>
        <v>2.1121838655825549</v>
      </c>
      <c r="AL165" s="29">
        <f t="shared" si="109"/>
        <v>25.189496505282179</v>
      </c>
      <c r="AM165" s="30">
        <f t="shared" si="109"/>
        <v>193.17805502768707</v>
      </c>
      <c r="AN165" s="28">
        <f t="shared" si="109"/>
        <v>6.1876267877492195</v>
      </c>
      <c r="AO165" s="31"/>
      <c r="AP165" s="31"/>
      <c r="AQ165" s="32"/>
      <c r="AR165" s="32"/>
      <c r="AS165" s="32"/>
      <c r="AT165" s="33"/>
      <c r="AU165" s="33"/>
      <c r="AV165" s="34">
        <f>AV164/(300*AV160)</f>
        <v>3.6509712091589899</v>
      </c>
      <c r="AW165" s="34">
        <f>AW164/(300*AW160)</f>
        <v>3.6509712091589899</v>
      </c>
      <c r="AX165" s="35">
        <f>AX164/(300*AX160)</f>
        <v>2.9848966749147166</v>
      </c>
      <c r="AY165" s="35">
        <f>AY164/(300*AY160)</f>
        <v>2.9848966749147166</v>
      </c>
    </row>
    <row r="166" spans="1:51" x14ac:dyDescent="0.3">
      <c r="A166" s="50">
        <v>0.75</v>
      </c>
      <c r="B166" s="5" t="str">
        <f>IF(AND('Graph-outputs'!$AK$2=TRUE, OR('Graph-outputs'!$AL$1=13, 'Graph-outputs'!$AL$1=14)), 'Calcs-control2'!A166, "")</f>
        <v/>
      </c>
      <c r="F166" s="3" t="s">
        <v>49</v>
      </c>
      <c r="G166" s="29"/>
      <c r="H166" s="29"/>
      <c r="I166" s="29"/>
      <c r="J166" s="29"/>
      <c r="K166" s="29"/>
      <c r="L166" s="30">
        <f>((1.5-0.00275*B160)^4)/(460+(25.9*B160))*1000</f>
        <v>0.73831980020491839</v>
      </c>
      <c r="M166" s="28"/>
      <c r="N166" s="31"/>
      <c r="O166" s="31"/>
      <c r="P166" s="32"/>
      <c r="Q166" s="32"/>
      <c r="R166" s="32"/>
      <c r="S166" s="33"/>
      <c r="T166" s="33"/>
      <c r="U166" s="34"/>
      <c r="V166" s="34"/>
      <c r="W166" s="35"/>
      <c r="X166" s="35"/>
      <c r="AD166"/>
      <c r="AG166" s="3" t="s">
        <v>49</v>
      </c>
      <c r="AH166" s="29"/>
      <c r="AI166" s="29"/>
      <c r="AJ166" s="29"/>
      <c r="AK166" s="29"/>
      <c r="AL166" s="29"/>
      <c r="AM166" s="30">
        <f>L166</f>
        <v>0.73831980020491839</v>
      </c>
      <c r="AN166" s="28"/>
      <c r="AO166" s="31"/>
      <c r="AP166" s="31"/>
      <c r="AQ166" s="32"/>
      <c r="AR166" s="32"/>
      <c r="AS166" s="32"/>
      <c r="AT166" s="33"/>
      <c r="AU166" s="33"/>
      <c r="AV166" s="34"/>
      <c r="AW166" s="34"/>
      <c r="AX166" s="35"/>
      <c r="AY166" s="35"/>
    </row>
    <row r="167" spans="1:51" x14ac:dyDescent="0.3">
      <c r="A167" s="5">
        <v>1</v>
      </c>
      <c r="B167" s="5" t="str">
        <f>IF(AND('Graph-outputs'!$AK$2=TRUE, OR('Graph-outputs'!$AL$1=13, 'Graph-outputs'!$AL$1=14)), 'Calcs-control2'!A167, "")</f>
        <v/>
      </c>
      <c r="AD167"/>
    </row>
    <row r="168" spans="1:51" x14ac:dyDescent="0.3">
      <c r="A168" s="5">
        <v>1.25</v>
      </c>
      <c r="B168" s="5" t="str">
        <f>IF(AND('Graph-outputs'!$AK$2=TRUE, OR('Graph-outputs'!$AL$1=13, 'Graph-outputs'!$AL$1=14)), 'Calcs-control2'!A168, "")</f>
        <v/>
      </c>
      <c r="G168" s="36" t="s">
        <v>4</v>
      </c>
      <c r="H168" s="36" t="s">
        <v>5</v>
      </c>
      <c r="I168" s="36" t="s">
        <v>6</v>
      </c>
      <c r="J168" s="36" t="s">
        <v>7</v>
      </c>
      <c r="K168" s="36" t="s">
        <v>8</v>
      </c>
      <c r="L168" s="37" t="s">
        <v>52</v>
      </c>
      <c r="M168" s="38" t="s">
        <v>9</v>
      </c>
      <c r="N168" s="39" t="s">
        <v>10</v>
      </c>
      <c r="O168" s="39" t="s">
        <v>11</v>
      </c>
      <c r="P168" s="40" t="s">
        <v>12</v>
      </c>
      <c r="Q168" s="40" t="s">
        <v>13</v>
      </c>
      <c r="R168" s="40" t="s">
        <v>14</v>
      </c>
      <c r="S168" s="41" t="s">
        <v>20</v>
      </c>
      <c r="T168" s="41" t="s">
        <v>21</v>
      </c>
      <c r="U168" s="42" t="s">
        <v>16</v>
      </c>
      <c r="V168" s="42" t="s">
        <v>17</v>
      </c>
      <c r="W168" s="43" t="s">
        <v>18</v>
      </c>
      <c r="X168" s="43" t="s">
        <v>24</v>
      </c>
      <c r="AD168"/>
      <c r="AH168" s="36" t="s">
        <v>4</v>
      </c>
      <c r="AI168" s="36" t="s">
        <v>5</v>
      </c>
      <c r="AJ168" s="36" t="s">
        <v>6</v>
      </c>
      <c r="AK168" s="36" t="s">
        <v>7</v>
      </c>
      <c r="AL168" s="36" t="s">
        <v>8</v>
      </c>
      <c r="AM168" s="37" t="s">
        <v>52</v>
      </c>
      <c r="AN168" s="38" t="s">
        <v>9</v>
      </c>
      <c r="AO168" s="39" t="s">
        <v>10</v>
      </c>
      <c r="AP168" s="39" t="s">
        <v>11</v>
      </c>
      <c r="AQ168" s="40" t="s">
        <v>12</v>
      </c>
      <c r="AR168" s="40" t="s">
        <v>13</v>
      </c>
      <c r="AS168" s="40" t="s">
        <v>14</v>
      </c>
      <c r="AT168" s="41" t="s">
        <v>20</v>
      </c>
      <c r="AU168" s="41" t="s">
        <v>21</v>
      </c>
      <c r="AV168" s="42" t="s">
        <v>16</v>
      </c>
      <c r="AW168" s="42" t="s">
        <v>17</v>
      </c>
      <c r="AX168" s="43" t="s">
        <v>18</v>
      </c>
      <c r="AY168" s="43" t="s">
        <v>24</v>
      </c>
    </row>
    <row r="169" spans="1:51" x14ac:dyDescent="0.3">
      <c r="A169" s="5">
        <v>1.5</v>
      </c>
      <c r="B169" s="5" t="str">
        <f>IF(AND('Graph-outputs'!$AK$2=TRUE, OR('Graph-outputs'!$AL$1=13, 'Graph-outputs'!$AL$1=14)), 'Calcs-control2'!A169, "")</f>
        <v/>
      </c>
      <c r="AD169"/>
    </row>
    <row r="170" spans="1:51" x14ac:dyDescent="0.3">
      <c r="A170" s="5">
        <v>1.75</v>
      </c>
      <c r="B170" s="5" t="str">
        <f>IF(AND('Graph-outputs'!$AK$2=TRUE, OR('Graph-outputs'!$AL$1=13, 'Graph-outputs'!$AL$1=14)), 'Calcs-control2'!A170, "")</f>
        <v/>
      </c>
      <c r="E170" s="12" t="s">
        <v>83</v>
      </c>
      <c r="F170" s="3">
        <v>0</v>
      </c>
      <c r="G170" s="36">
        <f t="shared" ref="G170:M185" si="110">IF(1-EXP(-0.23*(G86-G$165))&lt;0, 0, 1-EXP(-0.23*(G86-G$165)))</f>
        <v>0</v>
      </c>
      <c r="H170" s="36">
        <f t="shared" si="110"/>
        <v>0</v>
      </c>
      <c r="I170" s="36">
        <f t="shared" si="110"/>
        <v>0</v>
      </c>
      <c r="J170" s="36">
        <f t="shared" si="110"/>
        <v>0</v>
      </c>
      <c r="K170" s="36">
        <f t="shared" si="110"/>
        <v>0</v>
      </c>
      <c r="L170" s="37">
        <f>IF(1-EXP(-0.23*(Z86-L$165))&lt;0, 0, 1-EXP(-0.23*(Z86-L$165)))</f>
        <v>0</v>
      </c>
      <c r="M170" s="38">
        <f t="shared" si="110"/>
        <v>0</v>
      </c>
      <c r="N170" s="39"/>
      <c r="O170" s="39"/>
      <c r="P170" s="40"/>
      <c r="Q170" s="40"/>
      <c r="R170" s="40"/>
      <c r="S170" s="41"/>
      <c r="T170" s="41"/>
      <c r="U170" s="42">
        <f t="shared" ref="U170:X185" si="111">IF(1-EXP(-0.23*(U86-U$165))&lt;0, 0, 1-EXP(-0.23*(U86-U$165)))</f>
        <v>0</v>
      </c>
      <c r="V170" s="42">
        <f t="shared" si="111"/>
        <v>0</v>
      </c>
      <c r="W170" s="43">
        <f t="shared" si="111"/>
        <v>0</v>
      </c>
      <c r="X170" s="43">
        <f t="shared" si="111"/>
        <v>0</v>
      </c>
      <c r="AD170"/>
      <c r="AF170" s="12" t="s">
        <v>83</v>
      </c>
      <c r="AG170" s="3">
        <f>AE14</f>
        <v>3.9906775875039635</v>
      </c>
      <c r="AH170" s="36">
        <f t="shared" ref="AH170:AL185" si="112">IF(1-EXP(-0.23*(AH86-AH$165))&lt;0, 0, 1-EXP(-0.23*(AH86-AH$165)))</f>
        <v>0</v>
      </c>
      <c r="AI170" s="36">
        <f t="shared" si="112"/>
        <v>0.48161289819924935</v>
      </c>
      <c r="AJ170" s="36">
        <f t="shared" si="112"/>
        <v>0</v>
      </c>
      <c r="AK170" s="36">
        <f t="shared" si="112"/>
        <v>0.36276836725422545</v>
      </c>
      <c r="AL170" s="36">
        <f t="shared" si="112"/>
        <v>0</v>
      </c>
      <c r="AM170" s="37">
        <f>IF(1-EXP(-0.23*(BA86-AM$165))&lt;0, 0, 1-EXP(-0.23*(BA86-AM$165)))</f>
        <v>0</v>
      </c>
      <c r="AN170" s="38">
        <f t="shared" ref="AN170:AN233" si="113">IF(1-EXP(-0.23*(AN86-AN$165))&lt;0, 0, 1-EXP(-0.23*(AN86-AN$165)))</f>
        <v>0</v>
      </c>
      <c r="AO170" s="39"/>
      <c r="AP170" s="39"/>
      <c r="AQ170" s="40"/>
      <c r="AR170" s="40"/>
      <c r="AS170" s="40"/>
      <c r="AT170" s="41"/>
      <c r="AU170" s="41"/>
      <c r="AV170" s="42">
        <f t="shared" ref="AV170:AY185" si="114">IF(1-EXP(-0.23*(AV86-AV$165))&lt;0, 0, 1-EXP(-0.23*(AV86-AV$165)))</f>
        <v>0</v>
      </c>
      <c r="AW170" s="42">
        <f t="shared" si="114"/>
        <v>0</v>
      </c>
      <c r="AX170" s="43">
        <f t="shared" si="114"/>
        <v>0.79496174346530046</v>
      </c>
      <c r="AY170" s="43">
        <f t="shared" si="114"/>
        <v>0.2930466116215128</v>
      </c>
    </row>
    <row r="171" spans="1:51" x14ac:dyDescent="0.3">
      <c r="A171" s="5">
        <v>2</v>
      </c>
      <c r="B171" s="5" t="str">
        <f>IF(AND('Graph-outputs'!$AK$2=TRUE, OR('Graph-outputs'!$AL$1=13, 'Graph-outputs'!$AL$1=14)), 'Calcs-control2'!A171, "")</f>
        <v/>
      </c>
      <c r="F171" s="3">
        <v>1</v>
      </c>
      <c r="G171" s="36">
        <f t="shared" si="110"/>
        <v>0</v>
      </c>
      <c r="H171" s="36">
        <f t="shared" si="110"/>
        <v>0</v>
      </c>
      <c r="I171" s="36">
        <f t="shared" si="110"/>
        <v>0</v>
      </c>
      <c r="J171" s="36">
        <f t="shared" si="110"/>
        <v>0</v>
      </c>
      <c r="K171" s="36">
        <f t="shared" si="110"/>
        <v>0</v>
      </c>
      <c r="L171" s="37">
        <f t="shared" ref="L171:L225" si="115">IF(1-EXP(-0.23*(Z87-L$165))&lt;0, 0, 1-EXP(-0.23*(Z87-L$165)))</f>
        <v>0</v>
      </c>
      <c r="M171" s="38">
        <f t="shared" si="110"/>
        <v>0</v>
      </c>
      <c r="N171" s="39"/>
      <c r="O171" s="39"/>
      <c r="P171" s="40"/>
      <c r="Q171" s="40"/>
      <c r="R171" s="40"/>
      <c r="S171" s="41"/>
      <c r="T171" s="41"/>
      <c r="U171" s="42">
        <f t="shared" si="111"/>
        <v>0</v>
      </c>
      <c r="V171" s="42">
        <f t="shared" si="111"/>
        <v>0</v>
      </c>
      <c r="W171" s="43">
        <f t="shared" si="111"/>
        <v>0</v>
      </c>
      <c r="X171" s="43">
        <f t="shared" si="111"/>
        <v>0</v>
      </c>
      <c r="AD171"/>
      <c r="AG171" s="3">
        <f t="shared" ref="AG171:AG234" si="116">AE15</f>
        <v>4.1969204825524002</v>
      </c>
      <c r="AH171" s="36">
        <f t="shared" si="112"/>
        <v>0</v>
      </c>
      <c r="AI171" s="36">
        <f t="shared" si="112"/>
        <v>0.51496522474388717</v>
      </c>
      <c r="AJ171" s="36">
        <f t="shared" si="112"/>
        <v>0</v>
      </c>
      <c r="AK171" s="36">
        <f t="shared" si="112"/>
        <v>0.40528291857478826</v>
      </c>
      <c r="AL171" s="36">
        <f t="shared" si="112"/>
        <v>0</v>
      </c>
      <c r="AM171" s="37">
        <f t="shared" ref="AM171:AM225" si="117">IF(1-EXP(-0.23*(BA87-AM$165))&lt;0, 0, 1-EXP(-0.23*(BA87-AM$165)))</f>
        <v>0</v>
      </c>
      <c r="AN171" s="38">
        <f t="shared" si="113"/>
        <v>0</v>
      </c>
      <c r="AO171" s="39"/>
      <c r="AP171" s="39"/>
      <c r="AQ171" s="40"/>
      <c r="AR171" s="40"/>
      <c r="AS171" s="40"/>
      <c r="AT171" s="41"/>
      <c r="AU171" s="41"/>
      <c r="AV171" s="42">
        <f t="shared" si="114"/>
        <v>0</v>
      </c>
      <c r="AW171" s="42">
        <f t="shared" si="114"/>
        <v>0</v>
      </c>
      <c r="AX171" s="43">
        <f t="shared" si="114"/>
        <v>0.82306846863425642</v>
      </c>
      <c r="AY171" s="43">
        <f t="shared" si="114"/>
        <v>0.34310052581897188</v>
      </c>
    </row>
    <row r="172" spans="1:51" x14ac:dyDescent="0.3">
      <c r="A172" s="5">
        <v>2.25</v>
      </c>
      <c r="B172" s="5" t="str">
        <f>IF(AND('Graph-outputs'!$AK$2=TRUE, OR('Graph-outputs'!$AL$1=13, 'Graph-outputs'!$AL$1=14)), 'Calcs-control2'!A172, "")</f>
        <v/>
      </c>
      <c r="F172" s="3">
        <v>2</v>
      </c>
      <c r="G172" s="36">
        <f t="shared" si="110"/>
        <v>0</v>
      </c>
      <c r="H172" s="36">
        <f t="shared" si="110"/>
        <v>8.6099659658981587E-2</v>
      </c>
      <c r="I172" s="36">
        <f t="shared" si="110"/>
        <v>0</v>
      </c>
      <c r="J172" s="36">
        <f t="shared" si="110"/>
        <v>0</v>
      </c>
      <c r="K172" s="36">
        <f t="shared" si="110"/>
        <v>0</v>
      </c>
      <c r="L172" s="37">
        <f t="shared" si="115"/>
        <v>0</v>
      </c>
      <c r="M172" s="38">
        <f t="shared" si="110"/>
        <v>0</v>
      </c>
      <c r="N172" s="39"/>
      <c r="O172" s="39"/>
      <c r="P172" s="40"/>
      <c r="Q172" s="40"/>
      <c r="R172" s="40"/>
      <c r="S172" s="41"/>
      <c r="T172" s="41"/>
      <c r="U172" s="42">
        <f t="shared" si="111"/>
        <v>0</v>
      </c>
      <c r="V172" s="42">
        <f t="shared" si="111"/>
        <v>0</v>
      </c>
      <c r="W172" s="43">
        <f t="shared" si="111"/>
        <v>0.21597547556993946</v>
      </c>
      <c r="X172" s="43">
        <f t="shared" si="111"/>
        <v>0</v>
      </c>
      <c r="AD172"/>
      <c r="AG172" s="3">
        <f t="shared" si="116"/>
        <v>4.4138222521466401</v>
      </c>
      <c r="AH172" s="36">
        <f t="shared" si="112"/>
        <v>0</v>
      </c>
      <c r="AI172" s="36">
        <f t="shared" si="112"/>
        <v>0.54829541074824417</v>
      </c>
      <c r="AJ172" s="36">
        <f t="shared" si="112"/>
        <v>0</v>
      </c>
      <c r="AK172" s="36">
        <f t="shared" si="112"/>
        <v>0.44764572907016209</v>
      </c>
      <c r="AL172" s="36">
        <f t="shared" si="112"/>
        <v>0</v>
      </c>
      <c r="AM172" s="37">
        <f t="shared" si="117"/>
        <v>0</v>
      </c>
      <c r="AN172" s="38">
        <f t="shared" si="113"/>
        <v>0</v>
      </c>
      <c r="AO172" s="39"/>
      <c r="AP172" s="39"/>
      <c r="AQ172" s="40"/>
      <c r="AR172" s="40"/>
      <c r="AS172" s="40"/>
      <c r="AT172" s="41"/>
      <c r="AU172" s="41"/>
      <c r="AV172" s="42">
        <f t="shared" si="114"/>
        <v>0</v>
      </c>
      <c r="AW172" s="42">
        <f t="shared" si="114"/>
        <v>0</v>
      </c>
      <c r="AX172" s="43">
        <f t="shared" si="114"/>
        <v>0.84862683690799878</v>
      </c>
      <c r="AY172" s="43">
        <f t="shared" si="114"/>
        <v>0.39257234192768486</v>
      </c>
    </row>
    <row r="173" spans="1:51" x14ac:dyDescent="0.3">
      <c r="A173" s="5">
        <v>2.5</v>
      </c>
      <c r="B173" s="5" t="str">
        <f>IF(AND('Graph-outputs'!$AK$2=TRUE, OR('Graph-outputs'!$AL$1=13, 'Graph-outputs'!$AL$1=14)), 'Calcs-control2'!A173, "")</f>
        <v/>
      </c>
      <c r="F173" s="3">
        <v>3</v>
      </c>
      <c r="G173" s="36">
        <f t="shared" si="110"/>
        <v>0</v>
      </c>
      <c r="H173" s="36">
        <f t="shared" si="110"/>
        <v>0.29948952984599053</v>
      </c>
      <c r="I173" s="36">
        <f t="shared" si="110"/>
        <v>0</v>
      </c>
      <c r="J173" s="36">
        <f t="shared" si="110"/>
        <v>0.12868980954403952</v>
      </c>
      <c r="K173" s="36">
        <f t="shared" si="110"/>
        <v>0</v>
      </c>
      <c r="L173" s="37">
        <f t="shared" si="115"/>
        <v>0</v>
      </c>
      <c r="M173" s="38">
        <f t="shared" si="110"/>
        <v>0</v>
      </c>
      <c r="N173" s="39"/>
      <c r="O173" s="39"/>
      <c r="P173" s="40"/>
      <c r="Q173" s="40"/>
      <c r="R173" s="40"/>
      <c r="S173" s="41"/>
      <c r="T173" s="41"/>
      <c r="U173" s="42">
        <f t="shared" si="111"/>
        <v>0</v>
      </c>
      <c r="V173" s="42">
        <f t="shared" si="111"/>
        <v>0</v>
      </c>
      <c r="W173" s="43">
        <f t="shared" si="111"/>
        <v>0.59089680778574682</v>
      </c>
      <c r="X173" s="43">
        <f t="shared" si="111"/>
        <v>1.0391551878323746E-2</v>
      </c>
      <c r="AD173"/>
      <c r="AG173" s="3">
        <f t="shared" si="116"/>
        <v>4.641933759416089</v>
      </c>
      <c r="AH173" s="36">
        <f t="shared" si="112"/>
        <v>0</v>
      </c>
      <c r="AI173" s="36">
        <f t="shared" si="112"/>
        <v>0.58143005756859345</v>
      </c>
      <c r="AJ173" s="36">
        <f t="shared" si="112"/>
        <v>0</v>
      </c>
      <c r="AK173" s="36">
        <f t="shared" si="112"/>
        <v>0.48963016249061009</v>
      </c>
      <c r="AL173" s="36">
        <f t="shared" si="112"/>
        <v>0</v>
      </c>
      <c r="AM173" s="37">
        <f t="shared" si="117"/>
        <v>0</v>
      </c>
      <c r="AN173" s="38">
        <f t="shared" si="113"/>
        <v>0</v>
      </c>
      <c r="AO173" s="39"/>
      <c r="AP173" s="39"/>
      <c r="AQ173" s="40"/>
      <c r="AR173" s="40"/>
      <c r="AS173" s="40"/>
      <c r="AT173" s="41"/>
      <c r="AU173" s="41"/>
      <c r="AV173" s="42">
        <f t="shared" si="114"/>
        <v>2.8408579629322639E-2</v>
      </c>
      <c r="AW173" s="42">
        <f t="shared" si="114"/>
        <v>0</v>
      </c>
      <c r="AX173" s="43">
        <f t="shared" si="114"/>
        <v>0.87164858259926581</v>
      </c>
      <c r="AY173" s="43">
        <f t="shared" si="114"/>
        <v>0.44119882151364354</v>
      </c>
    </row>
    <row r="174" spans="1:51" x14ac:dyDescent="0.3">
      <c r="A174" s="5">
        <v>2.75</v>
      </c>
      <c r="B174" s="5" t="str">
        <f>IF(AND('Graph-outputs'!$AK$2=TRUE, OR('Graph-outputs'!$AL$1=13, 'Graph-outputs'!$AL$1=14)), 'Calcs-control2'!A174, "")</f>
        <v/>
      </c>
      <c r="F174" s="3">
        <v>4</v>
      </c>
      <c r="G174" s="36">
        <f t="shared" si="110"/>
        <v>0</v>
      </c>
      <c r="H174" s="36">
        <f t="shared" si="110"/>
        <v>0.48315538464940033</v>
      </c>
      <c r="I174" s="36">
        <f t="shared" si="110"/>
        <v>0</v>
      </c>
      <c r="J174" s="36">
        <f t="shared" si="110"/>
        <v>0.36473721916599</v>
      </c>
      <c r="K174" s="36">
        <f t="shared" si="110"/>
        <v>0</v>
      </c>
      <c r="L174" s="37">
        <f t="shared" si="115"/>
        <v>0</v>
      </c>
      <c r="M174" s="38">
        <f t="shared" si="110"/>
        <v>0</v>
      </c>
      <c r="N174" s="39"/>
      <c r="O174" s="39"/>
      <c r="P174" s="40"/>
      <c r="Q174" s="40"/>
      <c r="R174" s="40"/>
      <c r="S174" s="41"/>
      <c r="T174" s="41"/>
      <c r="U174" s="42">
        <f t="shared" si="111"/>
        <v>0</v>
      </c>
      <c r="V174" s="42">
        <f t="shared" si="111"/>
        <v>0</v>
      </c>
      <c r="W174" s="43">
        <f t="shared" si="111"/>
        <v>0.79631928177389666</v>
      </c>
      <c r="X174" s="43">
        <f t="shared" si="111"/>
        <v>0.29537348864071178</v>
      </c>
      <c r="AD174"/>
      <c r="AG174" s="3">
        <f t="shared" si="116"/>
        <v>4.8818343367423189</v>
      </c>
      <c r="AH174" s="36">
        <f t="shared" si="112"/>
        <v>0</v>
      </c>
      <c r="AI174" s="36">
        <f t="shared" si="112"/>
        <v>0.61418804758394208</v>
      </c>
      <c r="AJ174" s="36">
        <f t="shared" si="112"/>
        <v>0</v>
      </c>
      <c r="AK174" s="36">
        <f t="shared" si="112"/>
        <v>0.53100172787065225</v>
      </c>
      <c r="AL174" s="36">
        <f t="shared" si="112"/>
        <v>0</v>
      </c>
      <c r="AM174" s="37">
        <f t="shared" si="117"/>
        <v>0</v>
      </c>
      <c r="AN174" s="38">
        <f t="shared" si="113"/>
        <v>0</v>
      </c>
      <c r="AO174" s="39"/>
      <c r="AP174" s="39"/>
      <c r="AQ174" s="40"/>
      <c r="AR174" s="40"/>
      <c r="AS174" s="40"/>
      <c r="AT174" s="41"/>
      <c r="AU174" s="41"/>
      <c r="AV174" s="42">
        <f t="shared" si="114"/>
        <v>8.8556330399786276E-2</v>
      </c>
      <c r="AW174" s="42">
        <f t="shared" si="114"/>
        <v>4.2339645730443243E-2</v>
      </c>
      <c r="AX174" s="43">
        <f t="shared" si="114"/>
        <v>0.89218121044753818</v>
      </c>
      <c r="AY174" s="43">
        <f t="shared" si="114"/>
        <v>0.48871578007735095</v>
      </c>
    </row>
    <row r="175" spans="1:51" x14ac:dyDescent="0.3">
      <c r="A175" s="5">
        <v>3</v>
      </c>
      <c r="B175" s="5" t="str">
        <f>IF(AND('Graph-outputs'!$AK$2=TRUE, OR('Graph-outputs'!$AL$1=13, 'Graph-outputs'!$AL$1=14)), 'Calcs-control2'!A175, "")</f>
        <v/>
      </c>
      <c r="F175" s="3">
        <v>5</v>
      </c>
      <c r="G175" s="36">
        <f t="shared" si="110"/>
        <v>0</v>
      </c>
      <c r="H175" s="36">
        <f t="shared" si="110"/>
        <v>0.62955073389474703</v>
      </c>
      <c r="I175" s="36">
        <f t="shared" si="110"/>
        <v>0</v>
      </c>
      <c r="J175" s="36">
        <f t="shared" si="110"/>
        <v>0.55035486258383015</v>
      </c>
      <c r="K175" s="36">
        <f t="shared" si="110"/>
        <v>0</v>
      </c>
      <c r="L175" s="37">
        <f t="shared" si="115"/>
        <v>0</v>
      </c>
      <c r="M175" s="38">
        <f t="shared" si="110"/>
        <v>0</v>
      </c>
      <c r="N175" s="39"/>
      <c r="O175" s="39"/>
      <c r="P175" s="40"/>
      <c r="Q175" s="40"/>
      <c r="R175" s="40"/>
      <c r="S175" s="41"/>
      <c r="T175" s="41"/>
      <c r="U175" s="42">
        <f t="shared" si="111"/>
        <v>0.11714984316889687</v>
      </c>
      <c r="V175" s="42">
        <f t="shared" si="111"/>
        <v>7.069412932807595E-2</v>
      </c>
      <c r="W175" s="43">
        <f t="shared" si="111"/>
        <v>0.90107786340744733</v>
      </c>
      <c r="X175" s="43">
        <f t="shared" si="111"/>
        <v>0.51080533076407331</v>
      </c>
      <c r="AD175"/>
      <c r="AG175" s="3">
        <f t="shared" si="116"/>
        <v>5.1341332570833993</v>
      </c>
      <c r="AH175" s="36">
        <f t="shared" si="112"/>
        <v>0</v>
      </c>
      <c r="AI175" s="36">
        <f t="shared" si="112"/>
        <v>0.64638334736311998</v>
      </c>
      <c r="AJ175" s="36">
        <f t="shared" si="112"/>
        <v>0</v>
      </c>
      <c r="AK175" s="36">
        <f t="shared" si="112"/>
        <v>0.57152198910459984</v>
      </c>
      <c r="AL175" s="36">
        <f t="shared" si="112"/>
        <v>0</v>
      </c>
      <c r="AM175" s="37">
        <f t="shared" si="117"/>
        <v>0</v>
      </c>
      <c r="AN175" s="38">
        <f t="shared" si="113"/>
        <v>0</v>
      </c>
      <c r="AO175" s="39"/>
      <c r="AP175" s="39"/>
      <c r="AQ175" s="40"/>
      <c r="AR175" s="40"/>
      <c r="AS175" s="40"/>
      <c r="AT175" s="41"/>
      <c r="AU175" s="41"/>
      <c r="AV175" s="42">
        <f t="shared" si="114"/>
        <v>0.14878160923929662</v>
      </c>
      <c r="AW175" s="42">
        <f t="shared" si="114"/>
        <v>0.10211717636829165</v>
      </c>
      <c r="AX175" s="43">
        <f t="shared" si="114"/>
        <v>0.91030585986989299</v>
      </c>
      <c r="AY175" s="43">
        <f t="shared" si="114"/>
        <v>0.53486305695106351</v>
      </c>
    </row>
    <row r="176" spans="1:51" x14ac:dyDescent="0.3">
      <c r="A176" s="5">
        <v>3.25</v>
      </c>
      <c r="B176" s="5" t="str">
        <f>IF(AND('Graph-outputs'!$AK$2=TRUE, OR('Graph-outputs'!$AL$1=13, 'Graph-outputs'!$AL$1=14)), 'Calcs-control2'!A176, "")</f>
        <v/>
      </c>
      <c r="F176" s="3">
        <v>6</v>
      </c>
      <c r="G176" s="36">
        <f t="shared" si="110"/>
        <v>0</v>
      </c>
      <c r="H176" s="36">
        <f t="shared" si="110"/>
        <v>0.74039688851206664</v>
      </c>
      <c r="I176" s="36">
        <f t="shared" si="110"/>
        <v>0</v>
      </c>
      <c r="J176" s="36">
        <f t="shared" si="110"/>
        <v>0.68893758766565627</v>
      </c>
      <c r="K176" s="36">
        <f t="shared" si="110"/>
        <v>0</v>
      </c>
      <c r="L176" s="37">
        <f t="shared" si="115"/>
        <v>0</v>
      </c>
      <c r="M176" s="38">
        <f t="shared" si="110"/>
        <v>0</v>
      </c>
      <c r="N176" s="39"/>
      <c r="O176" s="39"/>
      <c r="P176" s="40"/>
      <c r="Q176" s="40"/>
      <c r="R176" s="40"/>
      <c r="S176" s="41"/>
      <c r="T176" s="41"/>
      <c r="U176" s="42">
        <f t="shared" si="111"/>
        <v>0.33221290195936637</v>
      </c>
      <c r="V176" s="42">
        <f t="shared" si="111"/>
        <v>0.28564043340693368</v>
      </c>
      <c r="W176" s="43">
        <f t="shared" si="111"/>
        <v>0.95246038902440966</v>
      </c>
      <c r="X176" s="43">
        <f t="shared" si="111"/>
        <v>0.66631572462050248</v>
      </c>
      <c r="AD176"/>
      <c r="AG176" s="3">
        <f t="shared" si="116"/>
        <v>5.3994712813379797</v>
      </c>
      <c r="AH176" s="36">
        <f t="shared" si="112"/>
        <v>0</v>
      </c>
      <c r="AI176" s="36">
        <f t="shared" si="112"/>
        <v>0.67782828072183299</v>
      </c>
      <c r="AJ176" s="36">
        <f t="shared" si="112"/>
        <v>0</v>
      </c>
      <c r="AK176" s="36">
        <f t="shared" si="112"/>
        <v>0.61095303386218069</v>
      </c>
      <c r="AL176" s="36">
        <f t="shared" si="112"/>
        <v>0</v>
      </c>
      <c r="AM176" s="37">
        <f t="shared" si="117"/>
        <v>0</v>
      </c>
      <c r="AN176" s="38">
        <f t="shared" si="113"/>
        <v>0</v>
      </c>
      <c r="AO176" s="39"/>
      <c r="AP176" s="39"/>
      <c r="AQ176" s="40"/>
      <c r="AR176" s="40"/>
      <c r="AS176" s="40"/>
      <c r="AT176" s="41"/>
      <c r="AU176" s="41"/>
      <c r="AV176" s="42">
        <f t="shared" si="114"/>
        <v>0.20878204973380665</v>
      </c>
      <c r="AW176" s="42">
        <f t="shared" si="114"/>
        <v>0.16189191021768012</v>
      </c>
      <c r="AX176" s="43">
        <f t="shared" si="114"/>
        <v>0.92613403382763559</v>
      </c>
      <c r="AY176" s="43">
        <f t="shared" si="114"/>
        <v>0.5793898379215211</v>
      </c>
    </row>
    <row r="177" spans="1:51" x14ac:dyDescent="0.3">
      <c r="A177" s="5">
        <v>3.5</v>
      </c>
      <c r="B177" s="5" t="str">
        <f>IF(AND('Graph-outputs'!$AK$2=TRUE, OR('Graph-outputs'!$AL$1=13, 'Graph-outputs'!$AL$1=14)), 'Calcs-control2'!A177, "")</f>
        <v/>
      </c>
      <c r="F177" s="3">
        <v>7</v>
      </c>
      <c r="G177" s="36">
        <f t="shared" si="110"/>
        <v>0</v>
      </c>
      <c r="H177" s="36">
        <f t="shared" si="110"/>
        <v>0.82126956510774329</v>
      </c>
      <c r="I177" s="36">
        <f t="shared" si="110"/>
        <v>0</v>
      </c>
      <c r="J177" s="36">
        <f t="shared" si="110"/>
        <v>0.78861147702755319</v>
      </c>
      <c r="K177" s="36">
        <f t="shared" si="110"/>
        <v>0</v>
      </c>
      <c r="L177" s="37">
        <f t="shared" si="115"/>
        <v>0</v>
      </c>
      <c r="M177" s="38">
        <f t="shared" si="110"/>
        <v>0</v>
      </c>
      <c r="N177" s="39"/>
      <c r="O177" s="39"/>
      <c r="P177" s="40"/>
      <c r="Q177" s="40"/>
      <c r="R177" s="40"/>
      <c r="S177" s="41"/>
      <c r="T177" s="41"/>
      <c r="U177" s="42">
        <f t="shared" si="111"/>
        <v>0.50209479368548737</v>
      </c>
      <c r="V177" s="42">
        <f t="shared" si="111"/>
        <v>0.45806958396550279</v>
      </c>
      <c r="W177" s="43">
        <f t="shared" si="111"/>
        <v>0.97717079293079034</v>
      </c>
      <c r="X177" s="43">
        <f t="shared" si="111"/>
        <v>0.77512153449104537</v>
      </c>
      <c r="AD177"/>
      <c r="AG177" s="3">
        <f t="shared" si="116"/>
        <v>5.6785222856789632</v>
      </c>
      <c r="AH177" s="36">
        <f t="shared" si="112"/>
        <v>0</v>
      </c>
      <c r="AI177" s="36">
        <f t="shared" si="112"/>
        <v>0.70833721471734667</v>
      </c>
      <c r="AJ177" s="36">
        <f t="shared" si="112"/>
        <v>0</v>
      </c>
      <c r="AK177" s="36">
        <f t="shared" si="112"/>
        <v>0.64906240712864682</v>
      </c>
      <c r="AL177" s="36">
        <f t="shared" si="112"/>
        <v>0</v>
      </c>
      <c r="AM177" s="37">
        <f t="shared" si="117"/>
        <v>0</v>
      </c>
      <c r="AN177" s="38">
        <f t="shared" si="113"/>
        <v>0</v>
      </c>
      <c r="AO177" s="39"/>
      <c r="AP177" s="39"/>
      <c r="AQ177" s="40"/>
      <c r="AR177" s="40"/>
      <c r="AS177" s="40"/>
      <c r="AT177" s="41"/>
      <c r="AU177" s="41"/>
      <c r="AV177" s="42">
        <f t="shared" si="114"/>
        <v>0.26824039094732111</v>
      </c>
      <c r="AW177" s="42">
        <f t="shared" si="114"/>
        <v>0.22136356119950307</v>
      </c>
      <c r="AX177" s="43">
        <f t="shared" si="114"/>
        <v>0.93980333205996969</v>
      </c>
      <c r="AY177" s="43">
        <f t="shared" si="114"/>
        <v>0.62206016936660657</v>
      </c>
    </row>
    <row r="178" spans="1:51" x14ac:dyDescent="0.3">
      <c r="A178" s="5">
        <v>3.75</v>
      </c>
      <c r="B178" s="5" t="str">
        <f>IF(AND('Graph-outputs'!$AK$2=TRUE, OR('Graph-outputs'!$AL$1=13, 'Graph-outputs'!$AL$1=14)), 'Calcs-control2'!A178, "")</f>
        <v/>
      </c>
      <c r="F178" s="3">
        <v>8</v>
      </c>
      <c r="G178" s="36">
        <f t="shared" si="110"/>
        <v>8.6110889620200082E-2</v>
      </c>
      <c r="H178" s="36">
        <f t="shared" si="110"/>
        <v>0.87864995675292534</v>
      </c>
      <c r="I178" s="36">
        <f t="shared" si="110"/>
        <v>0</v>
      </c>
      <c r="J178" s="36">
        <f t="shared" si="110"/>
        <v>0.85832511966353231</v>
      </c>
      <c r="K178" s="36">
        <f t="shared" si="110"/>
        <v>0</v>
      </c>
      <c r="L178" s="37">
        <f t="shared" si="115"/>
        <v>0</v>
      </c>
      <c r="M178" s="38">
        <f t="shared" si="110"/>
        <v>0</v>
      </c>
      <c r="N178" s="39"/>
      <c r="O178" s="39"/>
      <c r="P178" s="40"/>
      <c r="Q178" s="40"/>
      <c r="R178" s="40"/>
      <c r="S178" s="41"/>
      <c r="T178" s="41"/>
      <c r="U178" s="42">
        <f t="shared" si="111"/>
        <v>0.63296369390373464</v>
      </c>
      <c r="V178" s="42">
        <f t="shared" si="111"/>
        <v>0.59312898331334885</v>
      </c>
      <c r="W178" s="43">
        <f t="shared" si="111"/>
        <v>0.98896876150152802</v>
      </c>
      <c r="X178" s="43">
        <f t="shared" si="111"/>
        <v>0.84962549029670975</v>
      </c>
      <c r="AD178"/>
      <c r="AG178" s="3">
        <f t="shared" si="116"/>
        <v>5.9719949729896937</v>
      </c>
      <c r="AH178" s="36">
        <f t="shared" si="112"/>
        <v>0</v>
      </c>
      <c r="AI178" s="36">
        <f t="shared" si="112"/>
        <v>0.73773057049188484</v>
      </c>
      <c r="AJ178" s="36">
        <f t="shared" si="112"/>
        <v>0</v>
      </c>
      <c r="AK178" s="36">
        <f t="shared" si="112"/>
        <v>0.68562837426511847</v>
      </c>
      <c r="AL178" s="36">
        <f t="shared" si="112"/>
        <v>0</v>
      </c>
      <c r="AM178" s="37">
        <f t="shared" si="117"/>
        <v>0</v>
      </c>
      <c r="AN178" s="38">
        <f t="shared" si="113"/>
        <v>0</v>
      </c>
      <c r="AO178" s="39"/>
      <c r="AP178" s="39"/>
      <c r="AQ178" s="40"/>
      <c r="AR178" s="40"/>
      <c r="AS178" s="40"/>
      <c r="AT178" s="41"/>
      <c r="AU178" s="41"/>
      <c r="AV178" s="42">
        <f t="shared" si="114"/>
        <v>0.32682913103598799</v>
      </c>
      <c r="AW178" s="42">
        <f t="shared" si="114"/>
        <v>0.28021868936902472</v>
      </c>
      <c r="AX178" s="43">
        <f t="shared" si="114"/>
        <v>0.95147239233596548</v>
      </c>
      <c r="AY178" s="43">
        <f t="shared" si="114"/>
        <v>0.66265846954653473</v>
      </c>
    </row>
    <row r="179" spans="1:51" x14ac:dyDescent="0.3">
      <c r="A179" s="5">
        <v>4</v>
      </c>
      <c r="B179" s="5" t="str">
        <f>IF(AND('Graph-outputs'!$AK$2=TRUE, OR('Graph-outputs'!$AL$1=13, 'Graph-outputs'!$AL$1=14)), 'Calcs-control2'!A179, "")</f>
        <v/>
      </c>
      <c r="F179" s="3">
        <v>9</v>
      </c>
      <c r="G179" s="36">
        <f t="shared" si="110"/>
        <v>0.23095710004979897</v>
      </c>
      <c r="H179" s="36">
        <f t="shared" si="110"/>
        <v>0.91849859700409198</v>
      </c>
      <c r="I179" s="36">
        <f t="shared" si="110"/>
        <v>0</v>
      </c>
      <c r="J179" s="36">
        <f t="shared" si="110"/>
        <v>0.90605542452094645</v>
      </c>
      <c r="K179" s="36">
        <f t="shared" si="110"/>
        <v>0</v>
      </c>
      <c r="L179" s="37">
        <f t="shared" si="115"/>
        <v>0</v>
      </c>
      <c r="M179" s="38">
        <f t="shared" si="110"/>
        <v>0</v>
      </c>
      <c r="N179" s="39"/>
      <c r="O179" s="39"/>
      <c r="P179" s="40"/>
      <c r="Q179" s="40"/>
      <c r="R179" s="40"/>
      <c r="S179" s="41"/>
      <c r="T179" s="41"/>
      <c r="U179" s="42">
        <f t="shared" si="111"/>
        <v>0.73185110944269871</v>
      </c>
      <c r="V179" s="42">
        <f t="shared" si="111"/>
        <v>0.6970001861427868</v>
      </c>
      <c r="W179" s="43">
        <f t="shared" si="111"/>
        <v>0.99460930920304313</v>
      </c>
      <c r="X179" s="43">
        <f t="shared" si="111"/>
        <v>0.89989135734281622</v>
      </c>
      <c r="AD179"/>
      <c r="AG179" s="3">
        <f t="shared" si="116"/>
        <v>6.2806346727491738</v>
      </c>
      <c r="AH179" s="36">
        <f t="shared" si="112"/>
        <v>0</v>
      </c>
      <c r="AI179" s="36">
        <f t="shared" si="112"/>
        <v>0.76583903886010718</v>
      </c>
      <c r="AJ179" s="36">
        <f t="shared" si="112"/>
        <v>0</v>
      </c>
      <c r="AK179" s="36">
        <f t="shared" si="112"/>
        <v>0.7204453386083729</v>
      </c>
      <c r="AL179" s="36">
        <f t="shared" si="112"/>
        <v>0</v>
      </c>
      <c r="AM179" s="37">
        <f t="shared" si="117"/>
        <v>0</v>
      </c>
      <c r="AN179" s="38">
        <f t="shared" si="113"/>
        <v>0</v>
      </c>
      <c r="AO179" s="39"/>
      <c r="AP179" s="39"/>
      <c r="AQ179" s="40"/>
      <c r="AR179" s="40"/>
      <c r="AS179" s="40"/>
      <c r="AT179" s="41"/>
      <c r="AU179" s="41"/>
      <c r="AV179" s="42">
        <f t="shared" si="114"/>
        <v>0.38421600333102668</v>
      </c>
      <c r="AW179" s="42">
        <f t="shared" si="114"/>
        <v>0.33813543229952492</v>
      </c>
      <c r="AX179" s="43">
        <f t="shared" si="114"/>
        <v>0.96131529499564672</v>
      </c>
      <c r="AY179" s="43">
        <f t="shared" si="114"/>
        <v>0.70099481608326175</v>
      </c>
    </row>
    <row r="180" spans="1:51" x14ac:dyDescent="0.3">
      <c r="A180" s="5">
        <v>4.25</v>
      </c>
      <c r="B180" s="5" t="str">
        <f>IF(AND('Graph-outputs'!$AK$2=TRUE, OR('Graph-outputs'!$AL$1=13, 'Graph-outputs'!$AL$1=14)), 'Calcs-control2'!A180, "")</f>
        <v/>
      </c>
      <c r="F180" s="3">
        <v>10</v>
      </c>
      <c r="G180" s="36">
        <f t="shared" si="110"/>
        <v>0.37994200169173675</v>
      </c>
      <c r="H180" s="36">
        <f t="shared" si="110"/>
        <v>0.94571584451473523</v>
      </c>
      <c r="I180" s="36">
        <f t="shared" si="110"/>
        <v>0</v>
      </c>
      <c r="J180" s="36">
        <f t="shared" si="110"/>
        <v>0.93820359319283575</v>
      </c>
      <c r="K180" s="36">
        <f t="shared" si="110"/>
        <v>0</v>
      </c>
      <c r="L180" s="37">
        <f t="shared" si="115"/>
        <v>0</v>
      </c>
      <c r="M180" s="38">
        <f t="shared" si="110"/>
        <v>0</v>
      </c>
      <c r="N180" s="39"/>
      <c r="O180" s="39"/>
      <c r="P180" s="40"/>
      <c r="Q180" s="40"/>
      <c r="R180" s="40"/>
      <c r="S180" s="41"/>
      <c r="T180" s="41"/>
      <c r="U180" s="42">
        <f t="shared" si="111"/>
        <v>0.80545614615646111</v>
      </c>
      <c r="V180" s="42">
        <f t="shared" si="111"/>
        <v>0.77575907397768296</v>
      </c>
      <c r="W180" s="43">
        <f t="shared" si="111"/>
        <v>0.99732611345298139</v>
      </c>
      <c r="X180" s="43">
        <f t="shared" si="111"/>
        <v>0.93347224423818409</v>
      </c>
      <c r="AD180"/>
      <c r="AG180" s="3">
        <f t="shared" si="116"/>
        <v>6.6052252339374462</v>
      </c>
      <c r="AH180" s="36">
        <f t="shared" si="112"/>
        <v>0</v>
      </c>
      <c r="AI180" s="36">
        <f t="shared" si="112"/>
        <v>0.79250784996334767</v>
      </c>
      <c r="AJ180" s="36">
        <f t="shared" si="112"/>
        <v>0</v>
      </c>
      <c r="AK180" s="36">
        <f t="shared" si="112"/>
        <v>0.75332920257891467</v>
      </c>
      <c r="AL180" s="36">
        <f t="shared" si="112"/>
        <v>0</v>
      </c>
      <c r="AM180" s="37">
        <f t="shared" si="117"/>
        <v>0</v>
      </c>
      <c r="AN180" s="38">
        <f t="shared" si="113"/>
        <v>0</v>
      </c>
      <c r="AO180" s="39"/>
      <c r="AP180" s="39"/>
      <c r="AQ180" s="40"/>
      <c r="AR180" s="40"/>
      <c r="AS180" s="40"/>
      <c r="AT180" s="41"/>
      <c r="AU180" s="41"/>
      <c r="AV180" s="42">
        <f t="shared" si="114"/>
        <v>0.44007018772065665</v>
      </c>
      <c r="AW180" s="42">
        <f t="shared" si="114"/>
        <v>0.39478899733976069</v>
      </c>
      <c r="AX180" s="43">
        <f t="shared" si="114"/>
        <v>0.96951571987260277</v>
      </c>
      <c r="AY180" s="43">
        <f t="shared" si="114"/>
        <v>0.73690977195356022</v>
      </c>
    </row>
    <row r="181" spans="1:51" x14ac:dyDescent="0.3">
      <c r="A181" s="5">
        <v>4.5</v>
      </c>
      <c r="B181" s="5" t="str">
        <f>IF(AND('Graph-outputs'!$AK$2=TRUE, OR('Graph-outputs'!$AL$1=13, 'Graph-outputs'!$AL$1=14)), 'Calcs-control2'!A181, "")</f>
        <v/>
      </c>
      <c r="F181" s="3">
        <v>11</v>
      </c>
      <c r="G181" s="36">
        <f t="shared" si="110"/>
        <v>0.52131954207346043</v>
      </c>
      <c r="H181" s="36">
        <f t="shared" si="110"/>
        <v>0.96406766840589375</v>
      </c>
      <c r="I181" s="36">
        <f t="shared" si="110"/>
        <v>0.11721099742507868</v>
      </c>
      <c r="J181" s="36">
        <f t="shared" si="110"/>
        <v>0.95958662321389221</v>
      </c>
      <c r="K181" s="36">
        <f t="shared" si="110"/>
        <v>0</v>
      </c>
      <c r="L181" s="37">
        <f t="shared" si="115"/>
        <v>0</v>
      </c>
      <c r="M181" s="38">
        <f t="shared" si="110"/>
        <v>0</v>
      </c>
      <c r="N181" s="39"/>
      <c r="O181" s="39"/>
      <c r="P181" s="40"/>
      <c r="Q181" s="40"/>
      <c r="R181" s="40"/>
      <c r="S181" s="41"/>
      <c r="T181" s="41"/>
      <c r="U181" s="42">
        <f t="shared" si="111"/>
        <v>0.85960082261314008</v>
      </c>
      <c r="V181" s="42">
        <f t="shared" si="111"/>
        <v>0.83481998060409379</v>
      </c>
      <c r="W181" s="43">
        <f t="shared" si="111"/>
        <v>0.99865019204502292</v>
      </c>
      <c r="X181" s="43">
        <f t="shared" si="111"/>
        <v>0.95577101180923585</v>
      </c>
      <c r="AD181"/>
      <c r="AG181" s="3">
        <f t="shared" si="116"/>
        <v>6.9465910157685737</v>
      </c>
      <c r="AH181" s="36">
        <f t="shared" si="112"/>
        <v>0</v>
      </c>
      <c r="AI181" s="36">
        <f t="shared" si="112"/>
        <v>0.81760091999592477</v>
      </c>
      <c r="AJ181" s="36">
        <f t="shared" si="112"/>
        <v>0</v>
      </c>
      <c r="AK181" s="36">
        <f t="shared" si="112"/>
        <v>0.78412243286164018</v>
      </c>
      <c r="AL181" s="36">
        <f t="shared" si="112"/>
        <v>0</v>
      </c>
      <c r="AM181" s="37">
        <f t="shared" si="117"/>
        <v>0</v>
      </c>
      <c r="AN181" s="38">
        <f t="shared" si="113"/>
        <v>0</v>
      </c>
      <c r="AO181" s="39"/>
      <c r="AP181" s="39"/>
      <c r="AQ181" s="40"/>
      <c r="AR181" s="40"/>
      <c r="AS181" s="40"/>
      <c r="AT181" s="41"/>
      <c r="AU181" s="41"/>
      <c r="AV181" s="42">
        <f t="shared" si="114"/>
        <v>0.49406911858013358</v>
      </c>
      <c r="AW181" s="42">
        <f t="shared" si="114"/>
        <v>0.44985781609992881</v>
      </c>
      <c r="AX181" s="43">
        <f t="shared" si="114"/>
        <v>0.9762611566998215</v>
      </c>
      <c r="AY181" s="43">
        <f t="shared" si="114"/>
        <v>0.77027850869204106</v>
      </c>
    </row>
    <row r="182" spans="1:51" x14ac:dyDescent="0.3">
      <c r="A182" s="5">
        <v>4.75</v>
      </c>
      <c r="B182" s="5" t="str">
        <f>IF(AND('Graph-outputs'!$AK$2=TRUE, OR('Graph-outputs'!$AL$1=13, 'Graph-outputs'!$AL$1=14)), 'Calcs-control2'!A182, "")</f>
        <v/>
      </c>
      <c r="F182" s="3">
        <v>12</v>
      </c>
      <c r="G182" s="36">
        <f t="shared" si="110"/>
        <v>0.64595871755595768</v>
      </c>
      <c r="H182" s="36">
        <f t="shared" si="110"/>
        <v>0.97631991690248721</v>
      </c>
      <c r="I182" s="36">
        <f t="shared" si="110"/>
        <v>0.36658689738220507</v>
      </c>
      <c r="J182" s="36">
        <f t="shared" si="110"/>
        <v>0.97367507510049012</v>
      </c>
      <c r="K182" s="36">
        <f t="shared" si="110"/>
        <v>0</v>
      </c>
      <c r="L182" s="37">
        <f t="shared" si="115"/>
        <v>0</v>
      </c>
      <c r="M182" s="38">
        <f t="shared" si="110"/>
        <v>0</v>
      </c>
      <c r="N182" s="39"/>
      <c r="O182" s="39"/>
      <c r="P182" s="40"/>
      <c r="Q182" s="40"/>
      <c r="R182" s="40"/>
      <c r="S182" s="41"/>
      <c r="T182" s="41"/>
      <c r="U182" s="42">
        <f t="shared" si="111"/>
        <v>0.89906579711865631</v>
      </c>
      <c r="V182" s="42">
        <f t="shared" si="111"/>
        <v>0.8787310066396341</v>
      </c>
      <c r="W182" s="43">
        <f t="shared" si="111"/>
        <v>0.99930521249287019</v>
      </c>
      <c r="X182" s="43">
        <f t="shared" si="111"/>
        <v>0.97053222785734239</v>
      </c>
      <c r="AD182"/>
      <c r="AG182" s="3">
        <f t="shared" si="116"/>
        <v>7.3055989813069928</v>
      </c>
      <c r="AH182" s="36">
        <f t="shared" si="112"/>
        <v>0</v>
      </c>
      <c r="AI182" s="36">
        <f t="shared" si="112"/>
        <v>0.84100467907598864</v>
      </c>
      <c r="AJ182" s="36">
        <f t="shared" si="112"/>
        <v>0</v>
      </c>
      <c r="AK182" s="36">
        <f t="shared" si="112"/>
        <v>0.81269857349901653</v>
      </c>
      <c r="AL182" s="36">
        <f t="shared" si="112"/>
        <v>0</v>
      </c>
      <c r="AM182" s="37">
        <f t="shared" si="117"/>
        <v>0</v>
      </c>
      <c r="AN182" s="38">
        <f t="shared" si="113"/>
        <v>0</v>
      </c>
      <c r="AO182" s="39"/>
      <c r="AP182" s="39"/>
      <c r="AQ182" s="40"/>
      <c r="AR182" s="40"/>
      <c r="AS182" s="40"/>
      <c r="AT182" s="41"/>
      <c r="AU182" s="41"/>
      <c r="AV182" s="42">
        <f t="shared" si="114"/>
        <v>0.5459056970638041</v>
      </c>
      <c r="AW182" s="42">
        <f t="shared" si="114"/>
        <v>0.50303021336854126</v>
      </c>
      <c r="AX182" s="43">
        <f t="shared" si="114"/>
        <v>0.98173745844793481</v>
      </c>
      <c r="AY182" s="43">
        <f t="shared" si="114"/>
        <v>0.80101399755642999</v>
      </c>
    </row>
    <row r="183" spans="1:51" x14ac:dyDescent="0.3">
      <c r="A183" s="5">
        <v>5</v>
      </c>
      <c r="B183" s="5" t="str">
        <f>IF(AND('Graph-outputs'!$AK$2=TRUE, OR('Graph-outputs'!$AL$1=13, 'Graph-outputs'!$AL$1=14)), 'Calcs-control2'!A183, "")</f>
        <v/>
      </c>
      <c r="F183" s="3">
        <v>13</v>
      </c>
      <c r="G183" s="36">
        <f t="shared" si="110"/>
        <v>0.74869964690149571</v>
      </c>
      <c r="H183" s="36">
        <f t="shared" si="110"/>
        <v>0.98443911004831575</v>
      </c>
      <c r="I183" s="36">
        <f t="shared" si="110"/>
        <v>0.55821186130469869</v>
      </c>
      <c r="J183" s="36">
        <f t="shared" si="110"/>
        <v>0.98289278515676415</v>
      </c>
      <c r="K183" s="36">
        <f t="shared" si="110"/>
        <v>0</v>
      </c>
      <c r="L183" s="37">
        <f t="shared" si="115"/>
        <v>0</v>
      </c>
      <c r="M183" s="38">
        <f t="shared" si="110"/>
        <v>0</v>
      </c>
      <c r="N183" s="39"/>
      <c r="O183" s="39"/>
      <c r="P183" s="40"/>
      <c r="Q183" s="40"/>
      <c r="R183" s="40"/>
      <c r="S183" s="41"/>
      <c r="T183" s="41"/>
      <c r="U183" s="42">
        <f t="shared" si="111"/>
        <v>0.9276278813009774</v>
      </c>
      <c r="V183" s="42">
        <f t="shared" si="111"/>
        <v>0.91116433469402103</v>
      </c>
      <c r="W183" s="43">
        <f t="shared" si="111"/>
        <v>0.99963486833918158</v>
      </c>
      <c r="X183" s="43">
        <f t="shared" si="111"/>
        <v>0.98029634715323677</v>
      </c>
      <c r="AD183"/>
      <c r="AG183" s="3">
        <f t="shared" si="116"/>
        <v>7.683160899284454</v>
      </c>
      <c r="AH183" s="36">
        <f t="shared" si="112"/>
        <v>4.3042420270152593E-2</v>
      </c>
      <c r="AI183" s="36">
        <f t="shared" si="112"/>
        <v>0.8626313759593458</v>
      </c>
      <c r="AJ183" s="36">
        <f t="shared" si="112"/>
        <v>0</v>
      </c>
      <c r="AK183" s="36">
        <f t="shared" si="112"/>
        <v>0.83896594952734249</v>
      </c>
      <c r="AL183" s="36">
        <f t="shared" si="112"/>
        <v>0</v>
      </c>
      <c r="AM183" s="37">
        <f t="shared" si="117"/>
        <v>0</v>
      </c>
      <c r="AN183" s="38">
        <f t="shared" si="113"/>
        <v>0</v>
      </c>
      <c r="AO183" s="39"/>
      <c r="AP183" s="39"/>
      <c r="AQ183" s="40"/>
      <c r="AR183" s="40"/>
      <c r="AS183" s="40"/>
      <c r="AT183" s="41"/>
      <c r="AU183" s="41"/>
      <c r="AV183" s="42">
        <f t="shared" si="114"/>
        <v>0.59529566397225786</v>
      </c>
      <c r="AW183" s="42">
        <f t="shared" si="114"/>
        <v>0.55401139295032531</v>
      </c>
      <c r="AX183" s="43">
        <f t="shared" si="114"/>
        <v>0.98612399245750948</v>
      </c>
      <c r="AY183" s="43">
        <f t="shared" si="114"/>
        <v>0.82906906875020825</v>
      </c>
    </row>
    <row r="184" spans="1:51" x14ac:dyDescent="0.3">
      <c r="A184" s="5">
        <v>5.25</v>
      </c>
      <c r="B184" s="5" t="str">
        <f>IF(AND('Graph-outputs'!$AK$2=TRUE, OR('Graph-outputs'!$AL$1=13, 'Graph-outputs'!$AL$1=14)), 'Calcs-control2'!A184, "")</f>
        <v/>
      </c>
      <c r="F184" s="3">
        <v>14</v>
      </c>
      <c r="G184" s="36">
        <f t="shared" si="110"/>
        <v>0.82837446509470625</v>
      </c>
      <c r="H184" s="36">
        <f t="shared" si="110"/>
        <v>0.9897902843638573</v>
      </c>
      <c r="I184" s="36">
        <f t="shared" si="110"/>
        <v>0.69973848923238624</v>
      </c>
      <c r="J184" s="36">
        <f t="shared" si="110"/>
        <v>0.9888941105683311</v>
      </c>
      <c r="K184" s="36">
        <f t="shared" si="110"/>
        <v>0</v>
      </c>
      <c r="L184" s="37">
        <f t="shared" si="115"/>
        <v>0</v>
      </c>
      <c r="M184" s="38">
        <f t="shared" si="110"/>
        <v>0</v>
      </c>
      <c r="N184" s="39"/>
      <c r="O184" s="39"/>
      <c r="P184" s="40"/>
      <c r="Q184" s="40"/>
      <c r="R184" s="40"/>
      <c r="S184" s="41"/>
      <c r="T184" s="41"/>
      <c r="U184" s="42">
        <f t="shared" si="111"/>
        <v>0.94818893047619801</v>
      </c>
      <c r="V184" s="42">
        <f t="shared" si="111"/>
        <v>0.9350024495127377</v>
      </c>
      <c r="W184" s="43">
        <f t="shared" si="111"/>
        <v>0.99980391974074756</v>
      </c>
      <c r="X184" s="43">
        <f t="shared" si="111"/>
        <v>0.98676224649925337</v>
      </c>
      <c r="AD184"/>
      <c r="AG184" s="3">
        <f t="shared" si="116"/>
        <v>8.0802356597094089</v>
      </c>
      <c r="AH184" s="36">
        <f t="shared" si="112"/>
        <v>9.7289769287624894E-2</v>
      </c>
      <c r="AI184" s="36">
        <f t="shared" si="112"/>
        <v>0.88242166033299296</v>
      </c>
      <c r="AJ184" s="36">
        <f t="shared" si="112"/>
        <v>0</v>
      </c>
      <c r="AK184" s="36">
        <f t="shared" si="112"/>
        <v>0.8628703212119796</v>
      </c>
      <c r="AL184" s="36">
        <f t="shared" si="112"/>
        <v>0</v>
      </c>
      <c r="AM184" s="37">
        <f t="shared" si="117"/>
        <v>0</v>
      </c>
      <c r="AN184" s="38">
        <f t="shared" si="113"/>
        <v>0</v>
      </c>
      <c r="AO184" s="39"/>
      <c r="AP184" s="39"/>
      <c r="AQ184" s="40"/>
      <c r="AR184" s="40"/>
      <c r="AS184" s="40"/>
      <c r="AT184" s="41"/>
      <c r="AU184" s="41"/>
      <c r="AV184" s="42">
        <f t="shared" si="114"/>
        <v>0.64198484412487367</v>
      </c>
      <c r="AW184" s="42">
        <f t="shared" si="114"/>
        <v>0.60253049631427547</v>
      </c>
      <c r="AX184" s="43">
        <f t="shared" si="114"/>
        <v>0.98958959006711422</v>
      </c>
      <c r="AY184" s="43">
        <f t="shared" si="114"/>
        <v>0.85443718561505344</v>
      </c>
    </row>
    <row r="185" spans="1:51" x14ac:dyDescent="0.3">
      <c r="A185" s="5">
        <v>5.5</v>
      </c>
      <c r="B185" s="5" t="str">
        <f>IF(AND('Graph-outputs'!$AK$2=TRUE, OR('Graph-outputs'!$AL$1=13, 'Graph-outputs'!$AL$1=14)), 'Calcs-control2'!A185, "")</f>
        <v/>
      </c>
      <c r="F185" s="3">
        <v>15</v>
      </c>
      <c r="G185" s="36">
        <f t="shared" si="110"/>
        <v>0.88685603249115941</v>
      </c>
      <c r="H185" s="36">
        <f t="shared" si="110"/>
        <v>0.99330396692184542</v>
      </c>
      <c r="I185" s="36">
        <f t="shared" si="110"/>
        <v>0.80063650808452413</v>
      </c>
      <c r="J185" s="36">
        <f t="shared" si="110"/>
        <v>0.99278894479391433</v>
      </c>
      <c r="K185" s="36">
        <f t="shared" si="110"/>
        <v>0</v>
      </c>
      <c r="L185" s="37">
        <f t="shared" si="115"/>
        <v>0</v>
      </c>
      <c r="M185" s="38">
        <f t="shared" si="110"/>
        <v>0</v>
      </c>
      <c r="N185" s="39"/>
      <c r="O185" s="39"/>
      <c r="P185" s="40"/>
      <c r="Q185" s="40"/>
      <c r="R185" s="40"/>
      <c r="S185" s="41"/>
      <c r="T185" s="41"/>
      <c r="U185" s="42">
        <f t="shared" si="111"/>
        <v>0.96293276670641503</v>
      </c>
      <c r="V185" s="42">
        <f t="shared" si="111"/>
        <v>0.95246125136815929</v>
      </c>
      <c r="W185" s="43">
        <f t="shared" si="111"/>
        <v>0.99989234838625396</v>
      </c>
      <c r="X185" s="43">
        <f t="shared" si="111"/>
        <v>0.99105531420717652</v>
      </c>
      <c r="AD185"/>
      <c r="AG185" s="3">
        <f t="shared" si="116"/>
        <v>8.4978317091498283</v>
      </c>
      <c r="AH185" s="36">
        <f t="shared" si="112"/>
        <v>0.15692867306564073</v>
      </c>
      <c r="AI185" s="36">
        <f t="shared" si="112"/>
        <v>0.9003462639758768</v>
      </c>
      <c r="AJ185" s="36">
        <f t="shared" si="112"/>
        <v>0</v>
      </c>
      <c r="AK185" s="36">
        <f t="shared" si="112"/>
        <v>0.88439628683280647</v>
      </c>
      <c r="AL185" s="36">
        <f t="shared" si="112"/>
        <v>0</v>
      </c>
      <c r="AM185" s="37">
        <f t="shared" si="117"/>
        <v>0</v>
      </c>
      <c r="AN185" s="38">
        <f t="shared" si="113"/>
        <v>0</v>
      </c>
      <c r="AO185" s="39"/>
      <c r="AP185" s="39"/>
      <c r="AQ185" s="40"/>
      <c r="AR185" s="40"/>
      <c r="AS185" s="40"/>
      <c r="AT185" s="41"/>
      <c r="AU185" s="41"/>
      <c r="AV185" s="42">
        <f t="shared" si="114"/>
        <v>0.68575593921748101</v>
      </c>
      <c r="AW185" s="42">
        <f t="shared" si="114"/>
        <v>0.64834745076802625</v>
      </c>
      <c r="AX185" s="43">
        <f t="shared" si="114"/>
        <v>0.99228942736606474</v>
      </c>
      <c r="AY185" s="43">
        <f t="shared" si="114"/>
        <v>0.87715184345291441</v>
      </c>
    </row>
    <row r="186" spans="1:51" x14ac:dyDescent="0.3">
      <c r="A186" s="84">
        <v>5.75</v>
      </c>
      <c r="B186" s="5" t="str">
        <f>IF(AND('Graph-outputs'!$AK$2=TRUE, OR('Graph-outputs'!$AL$1=13, 'Graph-outputs'!$AL$1=14)), 'Calcs-control2'!A186, "")</f>
        <v/>
      </c>
      <c r="F186" s="3">
        <v>16</v>
      </c>
      <c r="G186" s="36">
        <f t="shared" ref="G186:K201" si="118">IF(1-EXP(-0.23*(G102-G$165))&lt;0, 0, 1-EXP(-0.23*(G102-G$165)))</f>
        <v>0.92772955467914242</v>
      </c>
      <c r="H186" s="36">
        <f t="shared" si="118"/>
        <v>0.99560582729031089</v>
      </c>
      <c r="I186" s="36">
        <f t="shared" si="118"/>
        <v>0.87035125008615122</v>
      </c>
      <c r="J186" s="36">
        <f t="shared" si="118"/>
        <v>0.9953123419789196</v>
      </c>
      <c r="K186" s="36">
        <f t="shared" si="118"/>
        <v>0</v>
      </c>
      <c r="L186" s="37">
        <f t="shared" si="115"/>
        <v>0</v>
      </c>
      <c r="M186" s="38">
        <f t="shared" ref="M186:M240" si="119">IF(1-EXP(-0.23*(M102-M$165))&lt;0, 0, 1-EXP(-0.23*(M102-M$165)))</f>
        <v>5.8677910779603382E-2</v>
      </c>
      <c r="N186" s="39"/>
      <c r="O186" s="39"/>
      <c r="P186" s="40"/>
      <c r="Q186" s="40"/>
      <c r="R186" s="40"/>
      <c r="S186" s="41"/>
      <c r="T186" s="41"/>
      <c r="U186" s="42">
        <f t="shared" ref="U186:X201" si="120">IF(1-EXP(-0.23*(U102-U$165))&lt;0, 0, 1-EXP(-0.23*(U102-U$165)))</f>
        <v>0.97347714240142857</v>
      </c>
      <c r="V186" s="42">
        <f t="shared" si="120"/>
        <v>0.96521756694450478</v>
      </c>
      <c r="W186" s="43">
        <f t="shared" si="120"/>
        <v>0.99993956284889784</v>
      </c>
      <c r="X186" s="43">
        <f t="shared" si="120"/>
        <v>0.99391673995006269</v>
      </c>
      <c r="AD186"/>
      <c r="AG186" s="3">
        <f t="shared" si="116"/>
        <v>8.937009611874279</v>
      </c>
      <c r="AH186" s="36">
        <f t="shared" ref="AH186:AL201" si="121">IF(1-EXP(-0.23*(AH102-AH$165))&lt;0, 0, 1-EXP(-0.23*(AH102-AH$165)))</f>
        <v>0.22158153936782865</v>
      </c>
      <c r="AI186" s="36">
        <f t="shared" si="121"/>
        <v>0.91640663903062092</v>
      </c>
      <c r="AJ186" s="36">
        <f t="shared" si="121"/>
        <v>0</v>
      </c>
      <c r="AK186" s="36">
        <f t="shared" si="121"/>
        <v>0.90356729033982197</v>
      </c>
      <c r="AL186" s="36">
        <f t="shared" si="121"/>
        <v>0</v>
      </c>
      <c r="AM186" s="37">
        <f t="shared" si="117"/>
        <v>0</v>
      </c>
      <c r="AN186" s="38">
        <f t="shared" si="113"/>
        <v>0</v>
      </c>
      <c r="AO186" s="39"/>
      <c r="AP186" s="39"/>
      <c r="AQ186" s="40"/>
      <c r="AR186" s="40"/>
      <c r="AS186" s="40"/>
      <c r="AT186" s="41"/>
      <c r="AU186" s="41"/>
      <c r="AV186" s="42">
        <f t="shared" ref="AV186:AY201" si="122">IF(1-EXP(-0.23*(AV102-AV$165))&lt;0, 0, 1-EXP(-0.23*(AV102-AV$165)))</f>
        <v>0.7264345286508439</v>
      </c>
      <c r="AW186" s="42">
        <f t="shared" si="122"/>
        <v>0.69125929679869991</v>
      </c>
      <c r="AX186" s="43">
        <f t="shared" si="122"/>
        <v>0.99436289495845864</v>
      </c>
      <c r="AY186" s="43">
        <f t="shared" si="122"/>
        <v>0.8972845778827534</v>
      </c>
    </row>
    <row r="187" spans="1:51" x14ac:dyDescent="0.3">
      <c r="A187" s="84">
        <v>6</v>
      </c>
      <c r="B187" s="5" t="str">
        <f>IF(AND('Graph-outputs'!$AK$2=TRUE, OR('Graph-outputs'!$AL$1=13, 'Graph-outputs'!$AL$1=14)), 'Calcs-control2'!A187, "")</f>
        <v/>
      </c>
      <c r="F187" s="3">
        <v>17</v>
      </c>
      <c r="G187" s="36">
        <f t="shared" si="118"/>
        <v>0.9550922506759848</v>
      </c>
      <c r="H187" s="36">
        <f t="shared" si="118"/>
        <v>0.99711220180439053</v>
      </c>
      <c r="I187" s="36">
        <f t="shared" si="118"/>
        <v>0.91720987276857224</v>
      </c>
      <c r="J187" s="36">
        <f t="shared" si="118"/>
        <v>0.9969464458366073</v>
      </c>
      <c r="K187" s="36">
        <f t="shared" si="118"/>
        <v>0</v>
      </c>
      <c r="L187" s="37">
        <f t="shared" si="115"/>
        <v>0</v>
      </c>
      <c r="M187" s="38">
        <f t="shared" si="119"/>
        <v>0.18580032005910574</v>
      </c>
      <c r="N187" s="39"/>
      <c r="O187" s="39"/>
      <c r="P187" s="40"/>
      <c r="Q187" s="40"/>
      <c r="R187" s="40"/>
      <c r="S187" s="41"/>
      <c r="T187" s="41"/>
      <c r="U187" s="42">
        <f t="shared" si="120"/>
        <v>0.98100606921327804</v>
      </c>
      <c r="V187" s="42">
        <f t="shared" si="120"/>
        <v>0.97452511052883639</v>
      </c>
      <c r="W187" s="43">
        <f t="shared" si="120"/>
        <v>0.99996530366929182</v>
      </c>
      <c r="X187" s="43">
        <f t="shared" si="120"/>
        <v>0.9958332239503801</v>
      </c>
      <c r="AD187"/>
      <c r="AG187" s="3">
        <f t="shared" si="116"/>
        <v>9.3988847433557776</v>
      </c>
      <c r="AH187" s="36">
        <f t="shared" si="121"/>
        <v>0.29057870781648987</v>
      </c>
      <c r="AI187" s="36">
        <f t="shared" si="121"/>
        <v>0.9306344642721921</v>
      </c>
      <c r="AJ187" s="36">
        <f t="shared" si="121"/>
        <v>0</v>
      </c>
      <c r="AK187" s="36">
        <f t="shared" si="121"/>
        <v>0.92044416678428542</v>
      </c>
      <c r="AL187" s="36">
        <f t="shared" si="121"/>
        <v>0</v>
      </c>
      <c r="AM187" s="37">
        <f t="shared" si="117"/>
        <v>0</v>
      </c>
      <c r="AN187" s="38">
        <f t="shared" si="113"/>
        <v>0</v>
      </c>
      <c r="AO187" s="39"/>
      <c r="AP187" s="39"/>
      <c r="AQ187" s="40"/>
      <c r="AR187" s="40"/>
      <c r="AS187" s="40"/>
      <c r="AT187" s="41"/>
      <c r="AU187" s="41"/>
      <c r="AV187" s="42">
        <f t="shared" si="122"/>
        <v>0.76389394145024436</v>
      </c>
      <c r="AW187" s="42">
        <f t="shared" si="122"/>
        <v>0.7311056738354309</v>
      </c>
      <c r="AX187" s="43">
        <f t="shared" si="122"/>
        <v>0.99593244105747658</v>
      </c>
      <c r="AY187" s="43">
        <f t="shared" si="122"/>
        <v>0.9149416501350216</v>
      </c>
    </row>
    <row r="188" spans="1:51" x14ac:dyDescent="0.3">
      <c r="A188" s="84">
        <v>6.25</v>
      </c>
      <c r="B188" s="5" t="str">
        <f>IF(AND('Graph-outputs'!$AK$2=TRUE, OR('Graph-outputs'!$AL$1=13, 'Graph-outputs'!$AL$1=14)), 'Calcs-control2'!A188, "")</f>
        <v/>
      </c>
      <c r="F188" s="3">
        <v>18</v>
      </c>
      <c r="G188" s="36">
        <f t="shared" si="118"/>
        <v>0.97273966794656952</v>
      </c>
      <c r="H188" s="36">
        <f t="shared" si="118"/>
        <v>0.99809798964244556</v>
      </c>
      <c r="I188" s="36">
        <f t="shared" si="118"/>
        <v>0.94795661388523089</v>
      </c>
      <c r="J188" s="36">
        <f t="shared" si="118"/>
        <v>0.99800529819165673</v>
      </c>
      <c r="K188" s="36">
        <f t="shared" si="118"/>
        <v>0</v>
      </c>
      <c r="L188" s="37">
        <f t="shared" si="115"/>
        <v>0</v>
      </c>
      <c r="M188" s="38">
        <f t="shared" si="119"/>
        <v>0.29723722195049029</v>
      </c>
      <c r="N188" s="39"/>
      <c r="O188" s="39"/>
      <c r="P188" s="40"/>
      <c r="Q188" s="40"/>
      <c r="R188" s="40"/>
      <c r="S188" s="41"/>
      <c r="T188" s="41"/>
      <c r="U188" s="42">
        <f t="shared" si="120"/>
        <v>0.98637810826493955</v>
      </c>
      <c r="V188" s="42">
        <f t="shared" si="120"/>
        <v>0.9813126556573093</v>
      </c>
      <c r="W188" s="43">
        <f t="shared" si="120"/>
        <v>0.9999796350263519</v>
      </c>
      <c r="X188" s="43">
        <f t="shared" si="120"/>
        <v>0.99712410227877823</v>
      </c>
      <c r="AD188"/>
      <c r="AG188" s="3">
        <f t="shared" si="116"/>
        <v>9.8846301229790683</v>
      </c>
      <c r="AH188" s="36">
        <f t="shared" si="121"/>
        <v>0.36293454728583707</v>
      </c>
      <c r="AI188" s="36">
        <f t="shared" si="121"/>
        <v>0.94308999598063215</v>
      </c>
      <c r="AJ188" s="36">
        <f t="shared" si="121"/>
        <v>0</v>
      </c>
      <c r="AK188" s="36">
        <f t="shared" si="121"/>
        <v>0.93512224851670689</v>
      </c>
      <c r="AL188" s="36">
        <f t="shared" si="121"/>
        <v>0</v>
      </c>
      <c r="AM188" s="37">
        <f t="shared" si="117"/>
        <v>0</v>
      </c>
      <c r="AN188" s="38">
        <f t="shared" si="113"/>
        <v>0</v>
      </c>
      <c r="AO188" s="39"/>
      <c r="AP188" s="39"/>
      <c r="AQ188" s="40"/>
      <c r="AR188" s="40"/>
      <c r="AS188" s="40"/>
      <c r="AT188" s="41"/>
      <c r="AU188" s="41"/>
      <c r="AV188" s="42">
        <f t="shared" si="122"/>
        <v>0.79805869071003754</v>
      </c>
      <c r="AW188" s="42">
        <f t="shared" si="122"/>
        <v>0.76777315396830326</v>
      </c>
      <c r="AX188" s="43">
        <f t="shared" si="122"/>
        <v>0.99710330719024465</v>
      </c>
      <c r="AY188" s="43">
        <f t="shared" si="122"/>
        <v>0.93025955972614305</v>
      </c>
    </row>
    <row r="189" spans="1:51" x14ac:dyDescent="0.3">
      <c r="A189" s="84">
        <v>6.5</v>
      </c>
      <c r="B189" s="5" t="str">
        <f>IF(AND('Graph-outputs'!$AK$2=TRUE, OR('Graph-outputs'!$AL$1=13, 'Graph-outputs'!$AL$1=14)), 'Calcs-control2'!A189, "")</f>
        <v/>
      </c>
      <c r="F189" s="3">
        <v>19</v>
      </c>
      <c r="G189" s="36">
        <f t="shared" si="118"/>
        <v>0.98376620665361192</v>
      </c>
      <c r="H189" s="36">
        <f t="shared" si="118"/>
        <v>0.99874368276868475</v>
      </c>
      <c r="I189" s="36">
        <f t="shared" si="118"/>
        <v>0.9677161900584178</v>
      </c>
      <c r="J189" s="36">
        <f t="shared" si="118"/>
        <v>0.99869244824322312</v>
      </c>
      <c r="K189" s="36">
        <f t="shared" si="118"/>
        <v>0</v>
      </c>
      <c r="L189" s="37">
        <f t="shared" si="115"/>
        <v>0</v>
      </c>
      <c r="M189" s="38">
        <f t="shared" si="119"/>
        <v>0.39442861485634673</v>
      </c>
      <c r="N189" s="39"/>
      <c r="O189" s="39"/>
      <c r="P189" s="40"/>
      <c r="Q189" s="40"/>
      <c r="R189" s="40"/>
      <c r="S189" s="41"/>
      <c r="T189" s="41"/>
      <c r="U189" s="42">
        <f t="shared" si="120"/>
        <v>0.99021144777089698</v>
      </c>
      <c r="V189" s="42">
        <f t="shared" si="120"/>
        <v>0.98626345728581521</v>
      </c>
      <c r="W189" s="43">
        <f t="shared" si="120"/>
        <v>0.99998778281890288</v>
      </c>
      <c r="X189" s="43">
        <f t="shared" si="120"/>
        <v>0.99799909400761622</v>
      </c>
      <c r="AD189"/>
      <c r="AG189" s="3">
        <f t="shared" si="116"/>
        <v>10.395479393145562</v>
      </c>
      <c r="AH189" s="36">
        <f t="shared" si="121"/>
        <v>0.43735023299872045</v>
      </c>
      <c r="AI189" s="36">
        <f t="shared" si="121"/>
        <v>0.95385931427212622</v>
      </c>
      <c r="AJ189" s="36">
        <f t="shared" si="121"/>
        <v>0</v>
      </c>
      <c r="AK189" s="36">
        <f t="shared" si="121"/>
        <v>0.94772715168020161</v>
      </c>
      <c r="AL189" s="36">
        <f t="shared" si="121"/>
        <v>0</v>
      </c>
      <c r="AM189" s="37">
        <f t="shared" si="117"/>
        <v>0</v>
      </c>
      <c r="AN189" s="38">
        <f t="shared" si="113"/>
        <v>0</v>
      </c>
      <c r="AO189" s="39"/>
      <c r="AP189" s="39"/>
      <c r="AQ189" s="40"/>
      <c r="AR189" s="40"/>
      <c r="AS189" s="40"/>
      <c r="AT189" s="41"/>
      <c r="AU189" s="41"/>
      <c r="AV189" s="42">
        <f t="shared" si="122"/>
        <v>0.82890621671637144</v>
      </c>
      <c r="AW189" s="42">
        <f t="shared" si="122"/>
        <v>0.80119814683831125</v>
      </c>
      <c r="AX189" s="43">
        <f t="shared" si="122"/>
        <v>0.99796402514523375</v>
      </c>
      <c r="AY189" s="43">
        <f t="shared" si="122"/>
        <v>0.94339961097873548</v>
      </c>
    </row>
    <row r="190" spans="1:51" x14ac:dyDescent="0.3">
      <c r="A190" s="84">
        <v>6.75</v>
      </c>
      <c r="B190" s="5" t="str">
        <f>IF(AND('Graph-outputs'!$AK$2=TRUE, OR('Graph-outputs'!$AL$1=13, 'Graph-outputs'!$AL$1=14)), 'Calcs-control2'!A190, "")</f>
        <v/>
      </c>
      <c r="F190" s="3">
        <v>20</v>
      </c>
      <c r="G190" s="36">
        <f t="shared" si="118"/>
        <v>0.99047676121609041</v>
      </c>
      <c r="H190" s="36">
        <f t="shared" si="118"/>
        <v>0.99916732881402304</v>
      </c>
      <c r="I190" s="36">
        <f t="shared" si="118"/>
        <v>0.9801916338882527</v>
      </c>
      <c r="J190" s="36">
        <f t="shared" si="118"/>
        <v>0.99913941099318093</v>
      </c>
      <c r="K190" s="36">
        <f t="shared" si="118"/>
        <v>0</v>
      </c>
      <c r="L190" s="37">
        <f t="shared" si="115"/>
        <v>0</v>
      </c>
      <c r="M190" s="38">
        <f t="shared" si="119"/>
        <v>0.47883086588471468</v>
      </c>
      <c r="N190" s="39"/>
      <c r="O190" s="39"/>
      <c r="P190" s="40"/>
      <c r="Q190" s="40"/>
      <c r="R190" s="40"/>
      <c r="S190" s="41"/>
      <c r="T190" s="41"/>
      <c r="U190" s="42">
        <f t="shared" si="120"/>
        <v>0.99294885952932055</v>
      </c>
      <c r="V190" s="42">
        <f t="shared" si="120"/>
        <v>0.98987753429452197</v>
      </c>
      <c r="W190" s="43">
        <f t="shared" si="120"/>
        <v>0.99999251200254791</v>
      </c>
      <c r="X190" s="43">
        <f t="shared" si="120"/>
        <v>0.99859624662127056</v>
      </c>
      <c r="AD190"/>
      <c r="AG190" s="3">
        <f t="shared" si="116"/>
        <v>10.932729952341878</v>
      </c>
      <c r="AH190" s="36">
        <f t="shared" si="121"/>
        <v>0.51225219252317045</v>
      </c>
      <c r="AI190" s="36">
        <f t="shared" si="121"/>
        <v>0.96305059224404654</v>
      </c>
      <c r="AJ190" s="36">
        <f t="shared" si="121"/>
        <v>9.8245038983199362E-2</v>
      </c>
      <c r="AK190" s="36">
        <f t="shared" si="121"/>
        <v>0.95840945665214494</v>
      </c>
      <c r="AL190" s="36">
        <f t="shared" si="121"/>
        <v>0</v>
      </c>
      <c r="AM190" s="37">
        <f t="shared" si="117"/>
        <v>0</v>
      </c>
      <c r="AN190" s="38">
        <f t="shared" si="113"/>
        <v>0</v>
      </c>
      <c r="AO190" s="39"/>
      <c r="AP190" s="39"/>
      <c r="AQ190" s="40"/>
      <c r="AR190" s="40"/>
      <c r="AS190" s="40"/>
      <c r="AT190" s="41"/>
      <c r="AU190" s="41"/>
      <c r="AV190" s="42">
        <f t="shared" si="122"/>
        <v>0.85646676529354204</v>
      </c>
      <c r="AW190" s="42">
        <f t="shared" si="122"/>
        <v>0.83136815687443488</v>
      </c>
      <c r="AX190" s="43">
        <f t="shared" si="122"/>
        <v>0.9985875111702881</v>
      </c>
      <c r="AY190" s="43">
        <f t="shared" si="122"/>
        <v>0.95454182130711096</v>
      </c>
    </row>
    <row r="191" spans="1:51" x14ac:dyDescent="0.3">
      <c r="A191" s="84">
        <v>7</v>
      </c>
      <c r="B191" s="5" t="str">
        <f>IF(AND('Graph-outputs'!$AK$2=TRUE, OR('Graph-outputs'!$AL$1=13, 'Graph-outputs'!$AL$1=14)), 'Calcs-control2'!A191, "")</f>
        <v/>
      </c>
      <c r="F191" s="3">
        <v>21</v>
      </c>
      <c r="G191" s="36">
        <f t="shared" si="118"/>
        <v>0.9944747241165367</v>
      </c>
      <c r="H191" s="36">
        <f t="shared" si="118"/>
        <v>0.99944594776237761</v>
      </c>
      <c r="I191" s="36">
        <f t="shared" si="118"/>
        <v>0.98795186748279795</v>
      </c>
      <c r="J191" s="36">
        <f t="shared" si="118"/>
        <v>0.99943101285185443</v>
      </c>
      <c r="K191" s="36">
        <f t="shared" si="118"/>
        <v>0</v>
      </c>
      <c r="L191" s="37">
        <f t="shared" si="115"/>
        <v>0</v>
      </c>
      <c r="M191" s="38">
        <f t="shared" si="119"/>
        <v>0.551861603605309</v>
      </c>
      <c r="N191" s="39"/>
      <c r="O191" s="39"/>
      <c r="P191" s="40"/>
      <c r="Q191" s="40"/>
      <c r="R191" s="40"/>
      <c r="S191" s="41"/>
      <c r="T191" s="41"/>
      <c r="U191" s="42">
        <f t="shared" si="120"/>
        <v>0.99490626868390286</v>
      </c>
      <c r="V191" s="42">
        <f t="shared" si="120"/>
        <v>0.99251942835658469</v>
      </c>
      <c r="W191" s="43">
        <f t="shared" si="120"/>
        <v>0.9999953134459576</v>
      </c>
      <c r="X191" s="43">
        <f t="shared" si="120"/>
        <v>0.99900673982633259</v>
      </c>
      <c r="AD191"/>
      <c r="AG191" s="3">
        <f t="shared" si="116"/>
        <v>11.497746250129051</v>
      </c>
      <c r="AH191" s="36">
        <f t="shared" si="121"/>
        <v>0.58587187828794351</v>
      </c>
      <c r="AI191" s="36">
        <f t="shared" si="121"/>
        <v>0.97078958660205428</v>
      </c>
      <c r="AJ191" s="36">
        <f t="shared" si="121"/>
        <v>0.24889814965663104</v>
      </c>
      <c r="AK191" s="36">
        <f t="shared" si="121"/>
        <v>0.96733857803319689</v>
      </c>
      <c r="AL191" s="36">
        <f t="shared" si="121"/>
        <v>0</v>
      </c>
      <c r="AM191" s="37">
        <f t="shared" si="117"/>
        <v>0</v>
      </c>
      <c r="AN191" s="38">
        <f t="shared" si="113"/>
        <v>0</v>
      </c>
      <c r="AO191" s="39"/>
      <c r="AP191" s="39"/>
      <c r="AQ191" s="40"/>
      <c r="AR191" s="40"/>
      <c r="AS191" s="40"/>
      <c r="AT191" s="41"/>
      <c r="AU191" s="41"/>
      <c r="AV191" s="42">
        <f t="shared" si="122"/>
        <v>0.88082133034872401</v>
      </c>
      <c r="AW191" s="42">
        <f t="shared" si="122"/>
        <v>0.85832125480614663</v>
      </c>
      <c r="AX191" s="43">
        <f t="shared" si="122"/>
        <v>0.99903257989854899</v>
      </c>
      <c r="AY191" s="43">
        <f t="shared" si="122"/>
        <v>0.96387849949600757</v>
      </c>
    </row>
    <row r="192" spans="1:51" x14ac:dyDescent="0.3">
      <c r="A192" s="84">
        <v>7.25</v>
      </c>
      <c r="B192" s="5" t="str">
        <f>IF(AND('Graph-outputs'!$AK$2=TRUE, OR('Graph-outputs'!$AL$1=13, 'Graph-outputs'!$AL$1=14)), 'Calcs-control2'!A192, "")</f>
        <v/>
      </c>
      <c r="F192" s="3">
        <v>22</v>
      </c>
      <c r="G192" s="36">
        <f t="shared" si="118"/>
        <v>0.99681754313514936</v>
      </c>
      <c r="H192" s="36">
        <f t="shared" si="118"/>
        <v>0.99962973075218275</v>
      </c>
      <c r="I192" s="36">
        <f t="shared" si="118"/>
        <v>0.9927204238335573</v>
      </c>
      <c r="J192" s="36">
        <f t="shared" si="118"/>
        <v>0.99962193801600818</v>
      </c>
      <c r="K192" s="36">
        <f t="shared" si="118"/>
        <v>0</v>
      </c>
      <c r="L192" s="37">
        <f t="shared" si="115"/>
        <v>0</v>
      </c>
      <c r="M192" s="38">
        <f t="shared" si="119"/>
        <v>0.6148627534326232</v>
      </c>
      <c r="N192" s="39"/>
      <c r="O192" s="39"/>
      <c r="P192" s="40"/>
      <c r="Q192" s="40"/>
      <c r="R192" s="40"/>
      <c r="S192" s="41"/>
      <c r="T192" s="41"/>
      <c r="U192" s="42">
        <f t="shared" si="120"/>
        <v>0.9963085086919452</v>
      </c>
      <c r="V192" s="42">
        <f t="shared" si="120"/>
        <v>0.99445422305742481</v>
      </c>
      <c r="W192" s="43">
        <f t="shared" si="120"/>
        <v>0.99999700639688738</v>
      </c>
      <c r="X192" s="43">
        <f t="shared" si="120"/>
        <v>0.99929105635239723</v>
      </c>
      <c r="AD192"/>
      <c r="AG192" s="3">
        <f t="shared" si="116"/>
        <v>12.09196325242066</v>
      </c>
      <c r="AH192" s="36">
        <f t="shared" si="121"/>
        <v>0.65636629013331016</v>
      </c>
      <c r="AI192" s="36">
        <f t="shared" si="121"/>
        <v>0.97721460679138772</v>
      </c>
      <c r="AJ192" s="36">
        <f t="shared" si="121"/>
        <v>0.38652729116405593</v>
      </c>
      <c r="AK192" s="36">
        <f t="shared" si="121"/>
        <v>0.97469618011677317</v>
      </c>
      <c r="AL192" s="36">
        <f t="shared" si="121"/>
        <v>0</v>
      </c>
      <c r="AM192" s="37">
        <f t="shared" si="117"/>
        <v>0</v>
      </c>
      <c r="AN192" s="38">
        <f t="shared" si="113"/>
        <v>0</v>
      </c>
      <c r="AO192" s="39"/>
      <c r="AP192" s="39"/>
      <c r="AQ192" s="40"/>
      <c r="AR192" s="40"/>
      <c r="AS192" s="40"/>
      <c r="AT192" s="41"/>
      <c r="AU192" s="41"/>
      <c r="AV192" s="42">
        <f t="shared" si="122"/>
        <v>0.90209770739072226</v>
      </c>
      <c r="AW192" s="42">
        <f t="shared" si="122"/>
        <v>0.88214372475155245</v>
      </c>
      <c r="AX192" s="43">
        <f t="shared" si="122"/>
        <v>0.99934570464662742</v>
      </c>
      <c r="AY192" s="43">
        <f t="shared" si="122"/>
        <v>0.97160783672220963</v>
      </c>
    </row>
    <row r="193" spans="1:51" x14ac:dyDescent="0.3">
      <c r="A193" s="84">
        <v>7.5</v>
      </c>
      <c r="B193" s="5" t="str">
        <f>IF(AND('Graph-outputs'!$AK$2=TRUE, OR('Graph-outputs'!$AL$1=13, 'Graph-outputs'!$AL$1=14)), 'Calcs-control2'!A193, "")</f>
        <v/>
      </c>
      <c r="F193" s="3">
        <v>23</v>
      </c>
      <c r="G193" s="36">
        <f t="shared" si="118"/>
        <v>0.99817386842957445</v>
      </c>
      <c r="H193" s="36">
        <f t="shared" si="118"/>
        <v>0.9997513800216915</v>
      </c>
      <c r="I193" s="36">
        <f t="shared" si="118"/>
        <v>0.99562217584488022</v>
      </c>
      <c r="J193" s="36">
        <f t="shared" si="118"/>
        <v>0.99974745694366696</v>
      </c>
      <c r="K193" s="36">
        <f t="shared" si="118"/>
        <v>0</v>
      </c>
      <c r="L193" s="37">
        <f t="shared" si="115"/>
        <v>0</v>
      </c>
      <c r="M193" s="38">
        <f t="shared" si="119"/>
        <v>0.6690778278776881</v>
      </c>
      <c r="N193" s="39"/>
      <c r="O193" s="39"/>
      <c r="P193" s="40"/>
      <c r="Q193" s="40"/>
      <c r="R193" s="40"/>
      <c r="S193" s="41"/>
      <c r="T193" s="41"/>
      <c r="U193" s="42">
        <f t="shared" si="120"/>
        <v>0.99731533396698546</v>
      </c>
      <c r="V193" s="42">
        <f t="shared" si="120"/>
        <v>0.99587437195762318</v>
      </c>
      <c r="W193" s="43">
        <f t="shared" si="120"/>
        <v>0.99999804958310312</v>
      </c>
      <c r="X193" s="43">
        <f t="shared" si="120"/>
        <v>0.99948951769361194</v>
      </c>
      <c r="AD193"/>
      <c r="AG193" s="3">
        <f t="shared" si="116"/>
        <v>12.716890085850565</v>
      </c>
      <c r="AH193" s="36">
        <f t="shared" si="121"/>
        <v>0.72197001335486377</v>
      </c>
      <c r="AI193" s="36">
        <f t="shared" si="121"/>
        <v>0.98247125800848234</v>
      </c>
      <c r="AJ193" s="36">
        <f t="shared" si="121"/>
        <v>0.50943004496585087</v>
      </c>
      <c r="AK193" s="36">
        <f t="shared" si="121"/>
        <v>0.980669524783641</v>
      </c>
      <c r="AL193" s="36">
        <f t="shared" si="121"/>
        <v>0</v>
      </c>
      <c r="AM193" s="37">
        <f t="shared" si="117"/>
        <v>0</v>
      </c>
      <c r="AN193" s="38">
        <f t="shared" si="113"/>
        <v>0</v>
      </c>
      <c r="AO193" s="39"/>
      <c r="AP193" s="39"/>
      <c r="AQ193" s="40"/>
      <c r="AR193" s="40"/>
      <c r="AS193" s="40"/>
      <c r="AT193" s="41"/>
      <c r="AU193" s="41"/>
      <c r="AV193" s="42">
        <f t="shared" si="122"/>
        <v>0.92046482857291245</v>
      </c>
      <c r="AW193" s="42">
        <f t="shared" si="122"/>
        <v>0.90296595932953871</v>
      </c>
      <c r="AX193" s="43">
        <f t="shared" si="122"/>
        <v>0.99956286922778836</v>
      </c>
      <c r="AY193" s="43">
        <f t="shared" si="122"/>
        <v>0.97792783986773979</v>
      </c>
    </row>
    <row r="194" spans="1:51" x14ac:dyDescent="0.3">
      <c r="A194" s="84">
        <v>7.75</v>
      </c>
      <c r="B194" s="5" t="str">
        <f>IF(AND('Graph-outputs'!$AK$2=TRUE, OR('Graph-outputs'!$AL$1=13, 'Graph-outputs'!$AL$1=14)), 'Calcs-control2'!A194, "")</f>
        <v/>
      </c>
      <c r="F194" s="3">
        <v>24</v>
      </c>
      <c r="G194" s="36">
        <f t="shared" si="118"/>
        <v>0.9989527288323018</v>
      </c>
      <c r="H194" s="36">
        <f t="shared" si="118"/>
        <v>0.99983221803484934</v>
      </c>
      <c r="I194" s="36">
        <f t="shared" si="118"/>
        <v>0.99737476677098802</v>
      </c>
      <c r="J194" s="36">
        <f t="shared" si="118"/>
        <v>0.99983034972930895</v>
      </c>
      <c r="K194" s="36">
        <f t="shared" si="118"/>
        <v>0</v>
      </c>
      <c r="L194" s="37">
        <f t="shared" si="115"/>
        <v>0</v>
      </c>
      <c r="M194" s="38">
        <f t="shared" si="119"/>
        <v>0.71564003441446922</v>
      </c>
      <c r="N194" s="39"/>
      <c r="O194" s="39"/>
      <c r="P194" s="40"/>
      <c r="Q194" s="40"/>
      <c r="R194" s="40"/>
      <c r="S194" s="41"/>
      <c r="T194" s="41"/>
      <c r="U194" s="42">
        <f t="shared" si="120"/>
        <v>0.99804017624388075</v>
      </c>
      <c r="V194" s="42">
        <f t="shared" si="120"/>
        <v>0.99691949297857751</v>
      </c>
      <c r="W194" s="43">
        <f t="shared" si="120"/>
        <v>0.99999870467251828</v>
      </c>
      <c r="X194" s="43">
        <f t="shared" si="120"/>
        <v>0.99962915475641645</v>
      </c>
      <c r="AD194"/>
      <c r="AG194" s="3">
        <f t="shared" si="116"/>
        <v>13.374113870485857</v>
      </c>
      <c r="AH194" s="36">
        <f t="shared" si="121"/>
        <v>0.78116009107051887</v>
      </c>
      <c r="AI194" s="36">
        <f t="shared" si="121"/>
        <v>0.98670726661791419</v>
      </c>
      <c r="AJ194" s="36">
        <f t="shared" si="121"/>
        <v>0.61653354608416389</v>
      </c>
      <c r="AK194" s="36">
        <f t="shared" si="121"/>
        <v>0.98544513578845838</v>
      </c>
      <c r="AL194" s="36">
        <f t="shared" si="121"/>
        <v>0</v>
      </c>
      <c r="AM194" s="37">
        <f t="shared" si="117"/>
        <v>0</v>
      </c>
      <c r="AN194" s="38">
        <f t="shared" si="113"/>
        <v>0</v>
      </c>
      <c r="AO194" s="39"/>
      <c r="AP194" s="39"/>
      <c r="AQ194" s="40"/>
      <c r="AR194" s="40"/>
      <c r="AS194" s="40"/>
      <c r="AT194" s="41"/>
      <c r="AU194" s="41"/>
      <c r="AV194" s="42">
        <f t="shared" si="122"/>
        <v>0.93612566820040244</v>
      </c>
      <c r="AW194" s="42">
        <f t="shared" si="122"/>
        <v>0.92095678905473422</v>
      </c>
      <c r="AX194" s="43">
        <f t="shared" si="122"/>
        <v>0.99971138467095033</v>
      </c>
      <c r="AY194" s="43">
        <f t="shared" si="122"/>
        <v>0.98303089694658796</v>
      </c>
    </row>
    <row r="195" spans="1:51" x14ac:dyDescent="0.3">
      <c r="A195" s="84">
        <v>8</v>
      </c>
      <c r="B195" s="5" t="str">
        <f>IF(AND('Graph-outputs'!$AK$2=TRUE, OR('Graph-outputs'!$AL$1=13, 'Graph-outputs'!$AL$1=14)), 'Calcs-control2'!A195, "")</f>
        <v/>
      </c>
      <c r="F195" s="3">
        <v>25</v>
      </c>
      <c r="G195" s="36">
        <f t="shared" si="118"/>
        <v>0.9993979835925092</v>
      </c>
      <c r="H195" s="36">
        <f t="shared" si="118"/>
        <v>0.99988616783218276</v>
      </c>
      <c r="I195" s="36">
        <f t="shared" si="118"/>
        <v>0.99842758646062979</v>
      </c>
      <c r="J195" s="36">
        <f t="shared" si="118"/>
        <v>0.99988536039854359</v>
      </c>
      <c r="K195" s="36">
        <f t="shared" si="118"/>
        <v>0</v>
      </c>
      <c r="L195" s="37">
        <f t="shared" si="115"/>
        <v>0</v>
      </c>
      <c r="M195" s="38">
        <f t="shared" si="119"/>
        <v>0.75556829723461516</v>
      </c>
      <c r="N195" s="39"/>
      <c r="O195" s="39"/>
      <c r="P195" s="40"/>
      <c r="Q195" s="40"/>
      <c r="R195" s="40"/>
      <c r="S195" s="41"/>
      <c r="T195" s="41"/>
      <c r="U195" s="42">
        <f t="shared" si="120"/>
        <v>0.99856357802776552</v>
      </c>
      <c r="V195" s="42">
        <f t="shared" si="120"/>
        <v>0.99769086944924557</v>
      </c>
      <c r="W195" s="43">
        <f t="shared" si="120"/>
        <v>0.9999991236697906</v>
      </c>
      <c r="X195" s="43">
        <f t="shared" si="120"/>
        <v>0.99972819806587909</v>
      </c>
      <c r="AD195"/>
      <c r="AG195" s="3">
        <f t="shared" si="116"/>
        <v>14.06530375061889</v>
      </c>
      <c r="AH195" s="36">
        <f t="shared" si="121"/>
        <v>0.83280754470279428</v>
      </c>
      <c r="AI195" s="36">
        <f t="shared" si="121"/>
        <v>0.99006768203765094</v>
      </c>
      <c r="AJ195" s="36">
        <f t="shared" si="121"/>
        <v>0.70746184581874583</v>
      </c>
      <c r="AK195" s="36">
        <f t="shared" si="121"/>
        <v>0.98920312579710767</v>
      </c>
      <c r="AL195" s="36">
        <f t="shared" si="121"/>
        <v>0</v>
      </c>
      <c r="AM195" s="37">
        <f t="shared" si="117"/>
        <v>0</v>
      </c>
      <c r="AN195" s="38">
        <f t="shared" si="113"/>
        <v>0</v>
      </c>
      <c r="AO195" s="39"/>
      <c r="AP195" s="39"/>
      <c r="AQ195" s="40"/>
      <c r="AR195" s="40"/>
      <c r="AS195" s="40"/>
      <c r="AT195" s="41"/>
      <c r="AU195" s="41"/>
      <c r="AV195" s="42">
        <f t="shared" si="122"/>
        <v>0.94930910854945927</v>
      </c>
      <c r="AW195" s="42">
        <f t="shared" si="122"/>
        <v>0.93631653818091465</v>
      </c>
      <c r="AX195" s="43">
        <f t="shared" si="122"/>
        <v>0.99981157728718228</v>
      </c>
      <c r="AY195" s="43">
        <f t="shared" si="122"/>
        <v>0.9870992025180223</v>
      </c>
    </row>
    <row r="196" spans="1:51" x14ac:dyDescent="0.3">
      <c r="A196" s="84">
        <v>8.25</v>
      </c>
      <c r="B196" s="5" t="str">
        <f>IF(AND('Graph-outputs'!$AK$2=TRUE, OR('Graph-outputs'!$AL$1=13, 'Graph-outputs'!$AL$1=14)), 'Calcs-control2'!A196, "")</f>
        <v/>
      </c>
      <c r="F196" s="3">
        <v>26</v>
      </c>
      <c r="G196" s="36">
        <f t="shared" si="118"/>
        <v>0.99965221593851072</v>
      </c>
      <c r="H196" s="36">
        <f t="shared" si="118"/>
        <v>0.99992234004282554</v>
      </c>
      <c r="I196" s="36">
        <f t="shared" si="118"/>
        <v>0.99905783328387987</v>
      </c>
      <c r="J196" s="36">
        <f t="shared" si="118"/>
        <v>0.99992205795906719</v>
      </c>
      <c r="K196" s="36">
        <f t="shared" si="118"/>
        <v>0</v>
      </c>
      <c r="L196" s="37">
        <f t="shared" si="115"/>
        <v>0</v>
      </c>
      <c r="M196" s="38">
        <f t="shared" si="119"/>
        <v>0.78976882952402327</v>
      </c>
      <c r="N196" s="39"/>
      <c r="O196" s="39"/>
      <c r="P196" s="40"/>
      <c r="Q196" s="40"/>
      <c r="R196" s="40"/>
      <c r="S196" s="41"/>
      <c r="T196" s="41"/>
      <c r="U196" s="42">
        <f t="shared" si="120"/>
        <v>0.99894276588112196</v>
      </c>
      <c r="V196" s="42">
        <f t="shared" si="120"/>
        <v>0.99826201711841278</v>
      </c>
      <c r="W196" s="43">
        <f t="shared" si="120"/>
        <v>0.99999939646296232</v>
      </c>
      <c r="X196" s="43">
        <f t="shared" si="120"/>
        <v>0.99979902150216293</v>
      </c>
      <c r="AD196"/>
      <c r="AG196" s="3">
        <f t="shared" si="116"/>
        <v>14.792215133875402</v>
      </c>
      <c r="AH196" s="36">
        <f t="shared" si="121"/>
        <v>0.87628695345315233</v>
      </c>
      <c r="AI196" s="36">
        <f t="shared" si="121"/>
        <v>0.99269070808497262</v>
      </c>
      <c r="AJ196" s="36">
        <f t="shared" si="121"/>
        <v>0.78253934244756163</v>
      </c>
      <c r="AK196" s="36">
        <f t="shared" si="121"/>
        <v>0.99211246408850307</v>
      </c>
      <c r="AL196" s="36">
        <f t="shared" si="121"/>
        <v>0</v>
      </c>
      <c r="AM196" s="37">
        <f t="shared" si="117"/>
        <v>0</v>
      </c>
      <c r="AN196" s="38">
        <f t="shared" si="113"/>
        <v>0</v>
      </c>
      <c r="AO196" s="39"/>
      <c r="AP196" s="39"/>
      <c r="AQ196" s="40"/>
      <c r="AR196" s="40"/>
      <c r="AS196" s="40"/>
      <c r="AT196" s="41"/>
      <c r="AU196" s="41"/>
      <c r="AV196" s="42">
        <f t="shared" si="122"/>
        <v>0.96026122798568803</v>
      </c>
      <c r="AW196" s="42">
        <f t="shared" si="122"/>
        <v>0.94926918632917434</v>
      </c>
      <c r="AX196" s="43">
        <f t="shared" si="122"/>
        <v>0.9998782878408452</v>
      </c>
      <c r="AY196" s="43">
        <f t="shared" si="122"/>
        <v>0.99030119368485325</v>
      </c>
    </row>
    <row r="197" spans="1:51" x14ac:dyDescent="0.3">
      <c r="A197" s="84">
        <v>8.5</v>
      </c>
      <c r="B197" s="5" t="str">
        <f>IF(AND('Graph-outputs'!$AK$2=TRUE, OR('Graph-outputs'!$AL$1=13, 'Graph-outputs'!$AL$1=14)), 'Calcs-control2'!A197, "")</f>
        <v/>
      </c>
      <c r="F197" s="3">
        <v>27</v>
      </c>
      <c r="G197" s="36">
        <f t="shared" si="118"/>
        <v>0.99979762364487024</v>
      </c>
      <c r="H197" s="36">
        <f t="shared" si="118"/>
        <v>0.99994671219384645</v>
      </c>
      <c r="I197" s="36">
        <f t="shared" si="118"/>
        <v>0.99943445701692546</v>
      </c>
      <c r="J197" s="36">
        <f t="shared" si="118"/>
        <v>0.99994667319007169</v>
      </c>
      <c r="K197" s="36">
        <f t="shared" si="118"/>
        <v>0</v>
      </c>
      <c r="L197" s="37">
        <f t="shared" si="115"/>
        <v>0</v>
      </c>
      <c r="M197" s="38">
        <f t="shared" si="119"/>
        <v>0.81904039453440447</v>
      </c>
      <c r="N197" s="39"/>
      <c r="O197" s="39"/>
      <c r="P197" s="40"/>
      <c r="Q197" s="40"/>
      <c r="R197" s="40"/>
      <c r="S197" s="41"/>
      <c r="T197" s="41"/>
      <c r="U197" s="42">
        <f t="shared" si="120"/>
        <v>0.99921844846234309</v>
      </c>
      <c r="V197" s="42">
        <f t="shared" si="120"/>
        <v>0.99868635483947654</v>
      </c>
      <c r="W197" s="43">
        <f t="shared" si="120"/>
        <v>0.99999957713898768</v>
      </c>
      <c r="X197" s="43">
        <f t="shared" si="120"/>
        <v>0.99985007978315543</v>
      </c>
      <c r="AD197"/>
      <c r="AG197" s="3">
        <f t="shared" si="116"/>
        <v>15.556694149404674</v>
      </c>
      <c r="AH197" s="36">
        <f t="shared" si="121"/>
        <v>0.91152054456029985</v>
      </c>
      <c r="AI197" s="36">
        <f t="shared" si="121"/>
        <v>0.99470435359193321</v>
      </c>
      <c r="AJ197" s="36">
        <f t="shared" si="121"/>
        <v>0.84272703219083422</v>
      </c>
      <c r="AK197" s="36">
        <f t="shared" si="121"/>
        <v>0.9943273714566816</v>
      </c>
      <c r="AL197" s="36">
        <f t="shared" si="121"/>
        <v>0</v>
      </c>
      <c r="AM197" s="37">
        <f t="shared" si="117"/>
        <v>0</v>
      </c>
      <c r="AN197" s="38">
        <f t="shared" si="113"/>
        <v>0</v>
      </c>
      <c r="AO197" s="39"/>
      <c r="AP197" s="39"/>
      <c r="AQ197" s="40"/>
      <c r="AR197" s="40"/>
      <c r="AS197" s="40"/>
      <c r="AT197" s="41"/>
      <c r="AU197" s="41"/>
      <c r="AV197" s="42">
        <f t="shared" si="122"/>
        <v>0.9692365079167865</v>
      </c>
      <c r="AW197" s="42">
        <f t="shared" si="122"/>
        <v>0.9600540739897141</v>
      </c>
      <c r="AX197" s="43">
        <f t="shared" si="122"/>
        <v>0.99992215159893738</v>
      </c>
      <c r="AY197" s="43">
        <f t="shared" si="122"/>
        <v>0.99278906322490978</v>
      </c>
    </row>
    <row r="198" spans="1:51" x14ac:dyDescent="0.3">
      <c r="A198" s="84">
        <v>8.75</v>
      </c>
      <c r="B198" s="5" t="str">
        <f>IF(AND('Graph-outputs'!$AK$2=TRUE, OR('Graph-outputs'!$AL$1=13, 'Graph-outputs'!$AL$1=14)), 'Calcs-control2'!A198, "")</f>
        <v/>
      </c>
      <c r="F198" s="3">
        <v>28</v>
      </c>
      <c r="G198" s="36">
        <f t="shared" si="118"/>
        <v>0.99988114282958895</v>
      </c>
      <c r="H198" s="36">
        <f t="shared" si="118"/>
        <v>0.99996321852816961</v>
      </c>
      <c r="I198" s="36">
        <f t="shared" si="118"/>
        <v>0.99965948301910779</v>
      </c>
      <c r="J198" s="36">
        <f t="shared" si="118"/>
        <v>0.99996327841953481</v>
      </c>
      <c r="K198" s="36">
        <f t="shared" si="118"/>
        <v>0</v>
      </c>
      <c r="L198" s="37">
        <f t="shared" si="115"/>
        <v>0</v>
      </c>
      <c r="M198" s="38">
        <f t="shared" si="119"/>
        <v>0.84408183317248586</v>
      </c>
      <c r="N198" s="39"/>
      <c r="O198" s="39"/>
      <c r="P198" s="40"/>
      <c r="Q198" s="40"/>
      <c r="R198" s="40"/>
      <c r="S198" s="41"/>
      <c r="T198" s="41"/>
      <c r="U198" s="42">
        <f t="shared" si="120"/>
        <v>0.99941963222339325</v>
      </c>
      <c r="V198" s="42">
        <f t="shared" si="120"/>
        <v>0.99900275799688909</v>
      </c>
      <c r="W198" s="43">
        <f t="shared" si="120"/>
        <v>0.99999969879731443</v>
      </c>
      <c r="X198" s="43">
        <f t="shared" si="120"/>
        <v>0.99988718948701438</v>
      </c>
      <c r="AD198"/>
      <c r="AG198" s="3">
        <f t="shared" si="116"/>
        <v>16.360682336474195</v>
      </c>
      <c r="AH198" s="36">
        <f t="shared" si="121"/>
        <v>0.938945844395073</v>
      </c>
      <c r="AI198" s="36">
        <f t="shared" si="121"/>
        <v>0.99622401427607321</v>
      </c>
      <c r="AJ198" s="36">
        <f t="shared" si="121"/>
        <v>0.88949910130189325</v>
      </c>
      <c r="AK198" s="36">
        <f t="shared" si="121"/>
        <v>0.99598492549145401</v>
      </c>
      <c r="AL198" s="36">
        <f t="shared" si="121"/>
        <v>0</v>
      </c>
      <c r="AM198" s="37">
        <f t="shared" si="117"/>
        <v>0</v>
      </c>
      <c r="AN198" s="38">
        <f t="shared" si="113"/>
        <v>0.10642505587253748</v>
      </c>
      <c r="AO198" s="39"/>
      <c r="AP198" s="39"/>
      <c r="AQ198" s="40"/>
      <c r="AR198" s="40"/>
      <c r="AS198" s="40"/>
      <c r="AT198" s="41"/>
      <c r="AU198" s="41"/>
      <c r="AV198" s="42">
        <f t="shared" si="122"/>
        <v>0.97648944721110864</v>
      </c>
      <c r="AW198" s="42">
        <f t="shared" si="122"/>
        <v>0.96891761322906755</v>
      </c>
      <c r="AX198" s="43">
        <f t="shared" si="122"/>
        <v>0.99995065345241452</v>
      </c>
      <c r="AY198" s="43">
        <f t="shared" si="122"/>
        <v>0.99469733457005893</v>
      </c>
    </row>
    <row r="199" spans="1:51" x14ac:dyDescent="0.3">
      <c r="A199" s="84">
        <v>9</v>
      </c>
      <c r="B199" s="5" t="str">
        <f>IF(AND('Graph-outputs'!$AK$2=TRUE, OR('Graph-outputs'!$AL$1=13, 'Graph-outputs'!$AL$1=14)), 'Calcs-control2'!A199, "")</f>
        <v/>
      </c>
      <c r="F199" s="3">
        <v>29</v>
      </c>
      <c r="G199" s="36">
        <f t="shared" si="118"/>
        <v>0.99992942527830131</v>
      </c>
      <c r="H199" s="36">
        <f t="shared" si="118"/>
        <v>0.99997445768293769</v>
      </c>
      <c r="I199" s="36">
        <f t="shared" si="118"/>
        <v>0.99979410236261701</v>
      </c>
      <c r="J199" s="36">
        <f t="shared" si="118"/>
        <v>0.99997454627849547</v>
      </c>
      <c r="K199" s="36">
        <f t="shared" si="118"/>
        <v>0</v>
      </c>
      <c r="L199" s="37">
        <f t="shared" si="115"/>
        <v>0</v>
      </c>
      <c r="M199" s="38">
        <f t="shared" si="119"/>
        <v>0.86550080453790201</v>
      </c>
      <c r="N199" s="39"/>
      <c r="O199" s="39"/>
      <c r="P199" s="40"/>
      <c r="Q199" s="40"/>
      <c r="R199" s="40"/>
      <c r="S199" s="41"/>
      <c r="T199" s="41"/>
      <c r="U199" s="42">
        <f t="shared" si="120"/>
        <v>0.99956702789478935</v>
      </c>
      <c r="V199" s="42">
        <f t="shared" si="120"/>
        <v>0.99923957233211969</v>
      </c>
      <c r="W199" s="43">
        <f t="shared" si="120"/>
        <v>0.99999978202850692</v>
      </c>
      <c r="X199" s="43">
        <f t="shared" si="120"/>
        <v>0.99991438033572499</v>
      </c>
      <c r="AD199"/>
      <c r="AG199" s="3">
        <f t="shared" si="116"/>
        <v>17.206221575376418</v>
      </c>
      <c r="AH199" s="36">
        <f t="shared" si="121"/>
        <v>0.95941318918282315</v>
      </c>
      <c r="AI199" s="36">
        <f t="shared" si="121"/>
        <v>0.99735101476781629</v>
      </c>
      <c r="AJ199" s="36">
        <f t="shared" si="121"/>
        <v>0.92467749442363201</v>
      </c>
      <c r="AK199" s="36">
        <f t="shared" si="121"/>
        <v>0.9972038564285578</v>
      </c>
      <c r="AL199" s="36">
        <f t="shared" si="121"/>
        <v>0</v>
      </c>
      <c r="AM199" s="37">
        <f t="shared" si="117"/>
        <v>0</v>
      </c>
      <c r="AN199" s="38">
        <f t="shared" si="113"/>
        <v>0.21001824408397118</v>
      </c>
      <c r="AO199" s="39"/>
      <c r="AP199" s="39"/>
      <c r="AQ199" s="40"/>
      <c r="AR199" s="40"/>
      <c r="AS199" s="40"/>
      <c r="AT199" s="41"/>
      <c r="AU199" s="41"/>
      <c r="AV199" s="42">
        <f t="shared" si="122"/>
        <v>0.9822670224579324</v>
      </c>
      <c r="AW199" s="42">
        <f t="shared" si="122"/>
        <v>0.97610544937632793</v>
      </c>
      <c r="AX199" s="43">
        <f t="shared" si="122"/>
        <v>0.99996897011649499</v>
      </c>
      <c r="AY199" s="43">
        <f t="shared" si="122"/>
        <v>0.99614241189153652</v>
      </c>
    </row>
    <row r="200" spans="1:51" x14ac:dyDescent="0.3">
      <c r="A200" s="84">
        <v>9.25</v>
      </c>
      <c r="B200" s="5" t="str">
        <f>IF(AND('Graph-outputs'!$AK$2=TRUE, OR('Graph-outputs'!$AL$1=13, 'Graph-outputs'!$AL$1=14)), 'Calcs-control2'!A200, "")</f>
        <v/>
      </c>
      <c r="F200" s="3">
        <v>30</v>
      </c>
      <c r="G200" s="36">
        <f t="shared" si="118"/>
        <v>0.9999575715900646</v>
      </c>
      <c r="H200" s="36">
        <f t="shared" si="118"/>
        <v>0.9999821528280749</v>
      </c>
      <c r="I200" s="36">
        <f t="shared" si="118"/>
        <v>0.99987484286255102</v>
      </c>
      <c r="J200" s="36">
        <f t="shared" si="118"/>
        <v>0.99998223864818847</v>
      </c>
      <c r="K200" s="36">
        <f t="shared" si="118"/>
        <v>0</v>
      </c>
      <c r="L200" s="37">
        <f t="shared" si="115"/>
        <v>0</v>
      </c>
      <c r="M200" s="38">
        <f t="shared" si="119"/>
        <v>0.8838229846168717</v>
      </c>
      <c r="N200" s="39"/>
      <c r="O200" s="39"/>
      <c r="P200" s="40"/>
      <c r="Q200" s="40"/>
      <c r="R200" s="40"/>
      <c r="S200" s="41"/>
      <c r="T200" s="41"/>
      <c r="U200" s="42">
        <f t="shared" si="120"/>
        <v>0.99967545859631024</v>
      </c>
      <c r="V200" s="42">
        <f t="shared" si="120"/>
        <v>0.99941751249897437</v>
      </c>
      <c r="W200" s="43">
        <f t="shared" si="120"/>
        <v>0.99999983984654306</v>
      </c>
      <c r="X200" s="43">
        <f t="shared" si="120"/>
        <v>0.99993446400014974</v>
      </c>
      <c r="AD200"/>
      <c r="AG200" s="3">
        <f t="shared" si="116"/>
        <v>18.095459273170505</v>
      </c>
      <c r="AH200" s="36">
        <f t="shared" si="121"/>
        <v>0.97403593160307456</v>
      </c>
      <c r="AI200" s="36">
        <f t="shared" si="121"/>
        <v>0.99817206118243929</v>
      </c>
      <c r="AJ200" s="36">
        <f t="shared" si="121"/>
        <v>0.95024899777867144</v>
      </c>
      <c r="AK200" s="36">
        <f t="shared" si="121"/>
        <v>0.99808442294965005</v>
      </c>
      <c r="AL200" s="36">
        <f t="shared" si="121"/>
        <v>0</v>
      </c>
      <c r="AM200" s="37">
        <f t="shared" si="117"/>
        <v>0</v>
      </c>
      <c r="AN200" s="38">
        <f t="shared" si="113"/>
        <v>0.30710702765132847</v>
      </c>
      <c r="AO200" s="39"/>
      <c r="AP200" s="39"/>
      <c r="AQ200" s="40"/>
      <c r="AR200" s="40"/>
      <c r="AS200" s="40"/>
      <c r="AT200" s="41"/>
      <c r="AU200" s="41"/>
      <c r="AV200" s="42">
        <f t="shared" si="122"/>
        <v>0.98680234520181775</v>
      </c>
      <c r="AW200" s="42">
        <f t="shared" si="122"/>
        <v>0.98185546633873078</v>
      </c>
      <c r="AX200" s="43">
        <f t="shared" si="122"/>
        <v>0.99998062270474242</v>
      </c>
      <c r="AY200" s="43">
        <f t="shared" si="122"/>
        <v>0.9972229637086244</v>
      </c>
    </row>
    <row r="201" spans="1:51" x14ac:dyDescent="0.3">
      <c r="A201" s="84">
        <v>9.5</v>
      </c>
      <c r="B201" s="5" t="str">
        <f>IF(AND('Graph-outputs'!$AK$2=TRUE, OR('Graph-outputs'!$AL$1=13, 'Graph-outputs'!$AL$1=14)), 'Calcs-control2'!A201, "")</f>
        <v/>
      </c>
      <c r="F201" s="3">
        <v>31</v>
      </c>
      <c r="G201" s="36">
        <f t="shared" si="118"/>
        <v>0.99997414379502281</v>
      </c>
      <c r="H201" s="36">
        <f t="shared" si="118"/>
        <v>0.99998745142920098</v>
      </c>
      <c r="I201" s="36">
        <f t="shared" si="118"/>
        <v>0.99992344836464608</v>
      </c>
      <c r="J201" s="36">
        <f t="shared" si="118"/>
        <v>0.99998752255030243</v>
      </c>
      <c r="K201" s="36">
        <f t="shared" si="118"/>
        <v>0</v>
      </c>
      <c r="L201" s="37">
        <f t="shared" si="115"/>
        <v>0</v>
      </c>
      <c r="M201" s="38">
        <f t="shared" si="119"/>
        <v>0.89950120329289074</v>
      </c>
      <c r="N201" s="39"/>
      <c r="O201" s="39"/>
      <c r="P201" s="40"/>
      <c r="Q201" s="40"/>
      <c r="R201" s="40"/>
      <c r="S201" s="41"/>
      <c r="T201" s="41"/>
      <c r="U201" s="42">
        <f t="shared" si="120"/>
        <v>0.99975556225307938</v>
      </c>
      <c r="V201" s="42">
        <f t="shared" si="120"/>
        <v>0.9995517548677636</v>
      </c>
      <c r="W201" s="43">
        <f t="shared" si="120"/>
        <v>0.99999988060394263</v>
      </c>
      <c r="X201" s="43">
        <f t="shared" si="120"/>
        <v>0.9999494163612801</v>
      </c>
      <c r="AD201"/>
      <c r="AG201" s="3">
        <f t="shared" si="116"/>
        <v>19.030653817429357</v>
      </c>
      <c r="AH201" s="36">
        <f t="shared" si="121"/>
        <v>0.98402623060331074</v>
      </c>
      <c r="AI201" s="36">
        <f t="shared" si="121"/>
        <v>0.99875948941219495</v>
      </c>
      <c r="AJ201" s="36">
        <f t="shared" si="121"/>
        <v>0.96819117648532105</v>
      </c>
      <c r="AK201" s="36">
        <f t="shared" si="121"/>
        <v>0.9987091880986686</v>
      </c>
      <c r="AL201" s="36">
        <f t="shared" si="121"/>
        <v>0</v>
      </c>
      <c r="AM201" s="37">
        <f t="shared" si="117"/>
        <v>0</v>
      </c>
      <c r="AN201" s="38">
        <f t="shared" si="113"/>
        <v>0.39719849619651915</v>
      </c>
      <c r="AO201" s="39"/>
      <c r="AP201" s="39"/>
      <c r="AQ201" s="40"/>
      <c r="AR201" s="40"/>
      <c r="AS201" s="40"/>
      <c r="AT201" s="41"/>
      <c r="AU201" s="41"/>
      <c r="AV201" s="42">
        <f t="shared" si="122"/>
        <v>0.99030975311022695</v>
      </c>
      <c r="AW201" s="42">
        <f t="shared" si="122"/>
        <v>0.98639194333121005</v>
      </c>
      <c r="AX201" s="43">
        <f t="shared" si="122"/>
        <v>0.99998796858853167</v>
      </c>
      <c r="AY201" s="43">
        <f t="shared" si="122"/>
        <v>0.9980209637909534</v>
      </c>
    </row>
    <row r="202" spans="1:51" x14ac:dyDescent="0.3">
      <c r="A202" s="84">
        <v>9.75</v>
      </c>
      <c r="B202" s="5" t="str">
        <f>IF(AND('Graph-outputs'!$AK$2=TRUE, OR('Graph-outputs'!$AL$1=13, 'Graph-outputs'!$AL$1=14)), 'Calcs-control2'!A202, "")</f>
        <v/>
      </c>
      <c r="F202" s="3">
        <v>32</v>
      </c>
      <c r="G202" s="36">
        <f t="shared" ref="G202:K217" si="123">IF(1-EXP(-0.23*(G118-G$165))&lt;0, 0, 1-EXP(-0.23*(G118-G$165)))</f>
        <v>0.99998401216978705</v>
      </c>
      <c r="H202" s="36">
        <f t="shared" si="123"/>
        <v>0.99999112101071241</v>
      </c>
      <c r="I202" s="36">
        <f t="shared" si="123"/>
        <v>0.99995284755109715</v>
      </c>
      <c r="J202" s="36">
        <f t="shared" si="123"/>
        <v>0.99999117485744782</v>
      </c>
      <c r="K202" s="36">
        <f t="shared" si="123"/>
        <v>0</v>
      </c>
      <c r="L202" s="37">
        <f t="shared" si="115"/>
        <v>0</v>
      </c>
      <c r="M202" s="38">
        <f t="shared" si="119"/>
        <v>0.91292417958827576</v>
      </c>
      <c r="N202" s="39"/>
      <c r="O202" s="39"/>
      <c r="P202" s="40"/>
      <c r="Q202" s="40"/>
      <c r="R202" s="40"/>
      <c r="S202" s="41"/>
      <c r="T202" s="41"/>
      <c r="U202" s="42">
        <f t="shared" ref="U202:X217" si="124">IF(1-EXP(-0.23*(U118-U$165))&lt;0, 0, 1-EXP(-0.23*(U118-U$165)))</f>
        <v>0.99981499587243816</v>
      </c>
      <c r="V202" s="42">
        <f t="shared" si="124"/>
        <v>0.99965344917813603</v>
      </c>
      <c r="W202" s="43">
        <f t="shared" si="124"/>
        <v>0.99999990974148101</v>
      </c>
      <c r="X202" s="43">
        <f t="shared" si="124"/>
        <v>0.99996063595616669</v>
      </c>
      <c r="AD202"/>
      <c r="AG202" s="3">
        <f t="shared" si="116"/>
        <v>20.01418031184258</v>
      </c>
      <c r="AH202" s="36">
        <f t="shared" ref="AH202:AL217" si="125">IF(1-EXP(-0.23*(AH118-AH$165))&lt;0, 0, 1-EXP(-0.23*(AH118-AH$165)))</f>
        <v>0.99054935288527646</v>
      </c>
      <c r="AI202" s="36">
        <f t="shared" si="125"/>
        <v>0.99917214869139026</v>
      </c>
      <c r="AJ202" s="36">
        <f t="shared" si="125"/>
        <v>0.98032969863597741</v>
      </c>
      <c r="AK202" s="36">
        <f t="shared" si="125"/>
        <v>0.9991444735310685</v>
      </c>
      <c r="AL202" s="36">
        <f t="shared" si="125"/>
        <v>0</v>
      </c>
      <c r="AM202" s="37">
        <f t="shared" si="117"/>
        <v>0</v>
      </c>
      <c r="AN202" s="38">
        <f t="shared" si="113"/>
        <v>0.47994267365810728</v>
      </c>
      <c r="AO202" s="39"/>
      <c r="AP202" s="39"/>
      <c r="AQ202" s="40"/>
      <c r="AR202" s="40"/>
      <c r="AS202" s="40"/>
      <c r="AT202" s="41"/>
      <c r="AU202" s="41"/>
      <c r="AV202" s="42">
        <f t="shared" ref="AV202:AY217" si="126">IF(1-EXP(-0.23*(AV118-AV$165))&lt;0, 0, 1-EXP(-0.23*(AV118-AV$165)))</f>
        <v>0.99298144430282664</v>
      </c>
      <c r="AW202" s="42">
        <f t="shared" si="126"/>
        <v>0.98992106391959289</v>
      </c>
      <c r="AX202" s="43">
        <f t="shared" si="126"/>
        <v>0.99999256267420522</v>
      </c>
      <c r="AY202" s="43">
        <f t="shared" si="126"/>
        <v>0.99860319935686492</v>
      </c>
    </row>
    <row r="203" spans="1:51" x14ac:dyDescent="0.3">
      <c r="A203" s="84">
        <v>10</v>
      </c>
      <c r="B203" s="5" t="str">
        <f>IF(AND('Graph-outputs'!$AK$2=TRUE, OR('Graph-outputs'!$AL$1=13, 'Graph-outputs'!$AL$1=14)), 'Calcs-control2'!A203, "")</f>
        <v/>
      </c>
      <c r="F203" s="3">
        <v>33</v>
      </c>
      <c r="G203" s="36">
        <f t="shared" si="123"/>
        <v>0.99998996180237543</v>
      </c>
      <c r="H203" s="36">
        <f t="shared" si="123"/>
        <v>0.99999367737158529</v>
      </c>
      <c r="I203" s="36">
        <f t="shared" si="123"/>
        <v>0.99997073035137374</v>
      </c>
      <c r="J203" s="36">
        <f t="shared" si="123"/>
        <v>0.99999371541735727</v>
      </c>
      <c r="K203" s="36">
        <f t="shared" si="123"/>
        <v>0</v>
      </c>
      <c r="L203" s="37">
        <f t="shared" si="115"/>
        <v>0</v>
      </c>
      <c r="M203" s="38">
        <f t="shared" si="119"/>
        <v>0.92442464892725273</v>
      </c>
      <c r="N203" s="39"/>
      <c r="O203" s="39"/>
      <c r="P203" s="40"/>
      <c r="Q203" s="40"/>
      <c r="R203" s="40"/>
      <c r="S203" s="41"/>
      <c r="T203" s="41"/>
      <c r="U203" s="42">
        <f t="shared" si="124"/>
        <v>0.99985928839571914</v>
      </c>
      <c r="V203" s="42">
        <f t="shared" si="124"/>
        <v>0.99973081140477316</v>
      </c>
      <c r="W203" s="43">
        <f t="shared" si="124"/>
        <v>0.99999993085425531</v>
      </c>
      <c r="X203" s="43">
        <f t="shared" si="124"/>
        <v>0.99996911979894221</v>
      </c>
      <c r="AD203"/>
      <c r="AG203" s="3">
        <f t="shared" si="116"/>
        <v>21.048536608242266</v>
      </c>
      <c r="AH203" s="36">
        <f t="shared" si="125"/>
        <v>0.99461996322159696</v>
      </c>
      <c r="AI203" s="36">
        <f t="shared" si="125"/>
        <v>0.99945673694991632</v>
      </c>
      <c r="AJ203" s="36">
        <f t="shared" si="125"/>
        <v>0.98824131439523777</v>
      </c>
      <c r="AK203" s="36">
        <f t="shared" si="125"/>
        <v>0.99944225692409938</v>
      </c>
      <c r="AL203" s="36">
        <f t="shared" si="125"/>
        <v>0</v>
      </c>
      <c r="AM203" s="37">
        <f t="shared" si="117"/>
        <v>0</v>
      </c>
      <c r="AN203" s="38">
        <f t="shared" si="113"/>
        <v>0.55514060319625025</v>
      </c>
      <c r="AO203" s="39"/>
      <c r="AP203" s="39"/>
      <c r="AQ203" s="40"/>
      <c r="AR203" s="40"/>
      <c r="AS203" s="40"/>
      <c r="AT203" s="41"/>
      <c r="AU203" s="41"/>
      <c r="AV203" s="42">
        <f t="shared" si="126"/>
        <v>0.99498563748266566</v>
      </c>
      <c r="AW203" s="42">
        <f t="shared" si="126"/>
        <v>0.99262786164268568</v>
      </c>
      <c r="AX203" s="43">
        <f t="shared" si="126"/>
        <v>0.99999541643765621</v>
      </c>
      <c r="AY203" s="43">
        <f t="shared" si="126"/>
        <v>0.99902306171892941</v>
      </c>
    </row>
    <row r="204" spans="1:51" x14ac:dyDescent="0.3">
      <c r="F204" s="3">
        <v>34</v>
      </c>
      <c r="G204" s="36">
        <f t="shared" si="123"/>
        <v>0.99999359667581411</v>
      </c>
      <c r="H204" s="36">
        <f t="shared" si="123"/>
        <v>0.99999546883664037</v>
      </c>
      <c r="I204" s="36">
        <f t="shared" si="123"/>
        <v>0.99998167829779694</v>
      </c>
      <c r="J204" s="36">
        <f t="shared" si="123"/>
        <v>0.99999549395757237</v>
      </c>
      <c r="K204" s="36">
        <f t="shared" si="123"/>
        <v>0</v>
      </c>
      <c r="L204" s="37">
        <f t="shared" si="115"/>
        <v>0</v>
      </c>
      <c r="M204" s="38">
        <f t="shared" si="119"/>
        <v>0.93428677316585795</v>
      </c>
      <c r="N204" s="39"/>
      <c r="O204" s="39"/>
      <c r="P204" s="40"/>
      <c r="Q204" s="40"/>
      <c r="R204" s="40"/>
      <c r="S204" s="41"/>
      <c r="T204" s="41"/>
      <c r="U204" s="42">
        <f t="shared" si="124"/>
        <v>0.99989244560950918</v>
      </c>
      <c r="V204" s="42">
        <f t="shared" si="124"/>
        <v>0.99978991490250346</v>
      </c>
      <c r="W204" s="43">
        <f t="shared" si="124"/>
        <v>0.9999999463507292</v>
      </c>
      <c r="X204" s="43">
        <f t="shared" si="124"/>
        <v>0.99997558375158691</v>
      </c>
      <c r="AD204"/>
      <c r="AG204" s="3">
        <f t="shared" si="116"/>
        <v>22.136349650370814</v>
      </c>
      <c r="AH204" s="36">
        <f t="shared" si="125"/>
        <v>0.99704923344113361</v>
      </c>
      <c r="AI204" s="36">
        <f t="shared" si="125"/>
        <v>0.99964940352644471</v>
      </c>
      <c r="AJ204" s="36">
        <f t="shared" si="125"/>
        <v>0.9932064766157126</v>
      </c>
      <c r="AK204" s="36">
        <f t="shared" si="125"/>
        <v>0.99964228970964109</v>
      </c>
      <c r="AL204" s="36">
        <f t="shared" si="125"/>
        <v>0</v>
      </c>
      <c r="AM204" s="37">
        <f t="shared" si="117"/>
        <v>0</v>
      </c>
      <c r="AN204" s="38">
        <f t="shared" si="113"/>
        <v>0.62274582563432324</v>
      </c>
      <c r="AO204" s="39"/>
      <c r="AP204" s="39"/>
      <c r="AQ204" s="40"/>
      <c r="AR204" s="40"/>
      <c r="AS204" s="40"/>
      <c r="AT204" s="41"/>
      <c r="AU204" s="41"/>
      <c r="AV204" s="42">
        <f t="shared" si="126"/>
        <v>0.99646612886433883</v>
      </c>
      <c r="AW204" s="42">
        <f t="shared" si="126"/>
        <v>0.99467457310866692</v>
      </c>
      <c r="AX204" s="43">
        <f t="shared" si="126"/>
        <v>0.99999717951275635</v>
      </c>
      <c r="AY204" s="43">
        <f t="shared" si="126"/>
        <v>0.99932245463525937</v>
      </c>
    </row>
    <row r="205" spans="1:51" x14ac:dyDescent="0.3">
      <c r="F205" s="3">
        <v>35</v>
      </c>
      <c r="G205" s="36">
        <f t="shared" si="123"/>
        <v>0.99999584848309231</v>
      </c>
      <c r="H205" s="36">
        <f t="shared" si="123"/>
        <v>0.99999673181850224</v>
      </c>
      <c r="I205" s="36">
        <f t="shared" si="123"/>
        <v>0.99998842868793436</v>
      </c>
      <c r="J205" s="36">
        <f t="shared" si="123"/>
        <v>0.99999674705344255</v>
      </c>
      <c r="K205" s="36">
        <f t="shared" si="123"/>
        <v>0</v>
      </c>
      <c r="L205" s="37">
        <f t="shared" si="115"/>
        <v>0</v>
      </c>
      <c r="M205" s="38">
        <f t="shared" si="119"/>
        <v>0.94275279217541252</v>
      </c>
      <c r="N205" s="39"/>
      <c r="O205" s="39"/>
      <c r="P205" s="40"/>
      <c r="Q205" s="40"/>
      <c r="R205" s="40"/>
      <c r="S205" s="41"/>
      <c r="T205" s="41"/>
      <c r="U205" s="42">
        <f t="shared" si="124"/>
        <v>0.99991738001739827</v>
      </c>
      <c r="V205" s="42">
        <f t="shared" si="124"/>
        <v>0.99983526409601442</v>
      </c>
      <c r="W205" s="43">
        <f t="shared" si="124"/>
        <v>0.9999999578659331</v>
      </c>
      <c r="X205" s="43">
        <f t="shared" si="124"/>
        <v>0.99998054546307413</v>
      </c>
      <c r="AD205"/>
      <c r="AG205" s="3">
        <f t="shared" si="116"/>
        <v>23.280382145502159</v>
      </c>
      <c r="AH205" s="36">
        <f t="shared" si="125"/>
        <v>0.99843759038487845</v>
      </c>
      <c r="AI205" s="36">
        <f t="shared" si="125"/>
        <v>0.99977745244533167</v>
      </c>
      <c r="AJ205" s="36">
        <f t="shared" si="125"/>
        <v>0.99620614376145911</v>
      </c>
      <c r="AK205" s="36">
        <f t="shared" si="125"/>
        <v>0.99977424434082762</v>
      </c>
      <c r="AL205" s="36">
        <f t="shared" si="125"/>
        <v>0</v>
      </c>
      <c r="AM205" s="37">
        <f t="shared" si="117"/>
        <v>0</v>
      </c>
      <c r="AN205" s="38">
        <f t="shared" si="113"/>
        <v>0.68285910001589689</v>
      </c>
      <c r="AO205" s="39"/>
      <c r="AP205" s="39"/>
      <c r="AQ205" s="40"/>
      <c r="AR205" s="40"/>
      <c r="AS205" s="40"/>
      <c r="AT205" s="41"/>
      <c r="AU205" s="41"/>
      <c r="AV205" s="42">
        <f t="shared" si="126"/>
        <v>0.99754303105565134</v>
      </c>
      <c r="AW205" s="42">
        <f t="shared" si="126"/>
        <v>0.99620027119362431</v>
      </c>
      <c r="AX205" s="43">
        <f t="shared" si="126"/>
        <v>0.99999826434692729</v>
      </c>
      <c r="AY205" s="43">
        <f t="shared" si="126"/>
        <v>0.99953368562232092</v>
      </c>
    </row>
    <row r="206" spans="1:51" x14ac:dyDescent="0.3">
      <c r="F206" s="3">
        <v>36</v>
      </c>
      <c r="G206" s="36">
        <f t="shared" si="123"/>
        <v>0.99999726371048447</v>
      </c>
      <c r="H206" s="36">
        <f t="shared" si="123"/>
        <v>0.999997627602215</v>
      </c>
      <c r="I206" s="36">
        <f t="shared" si="123"/>
        <v>0.99999262323603411</v>
      </c>
      <c r="J206" s="36">
        <f t="shared" si="123"/>
        <v>0.99999763563683353</v>
      </c>
      <c r="K206" s="36">
        <f t="shared" si="123"/>
        <v>0</v>
      </c>
      <c r="L206" s="37">
        <f t="shared" si="115"/>
        <v>0</v>
      </c>
      <c r="M206" s="38">
        <f t="shared" si="119"/>
        <v>0.95002892172115483</v>
      </c>
      <c r="N206" s="39"/>
      <c r="O206" s="39"/>
      <c r="P206" s="40"/>
      <c r="Q206" s="40"/>
      <c r="R206" s="40"/>
      <c r="S206" s="41"/>
      <c r="T206" s="41"/>
      <c r="U206" s="42">
        <f t="shared" si="124"/>
        <v>0.99993621700191682</v>
      </c>
      <c r="V206" s="42">
        <f t="shared" si="124"/>
        <v>0.99987021131471887</v>
      </c>
      <c r="W206" s="43">
        <f t="shared" si="124"/>
        <v>0.99999996652407996</v>
      </c>
      <c r="X206" s="43">
        <f t="shared" si="124"/>
        <v>0.99998438188822825</v>
      </c>
      <c r="AD206"/>
      <c r="AG206" s="3">
        <f t="shared" si="116"/>
        <v>24.483539580860253</v>
      </c>
      <c r="AH206" s="36">
        <f t="shared" si="125"/>
        <v>0.99919907637387351</v>
      </c>
      <c r="AI206" s="36">
        <f t="shared" si="125"/>
        <v>0.99986101010839945</v>
      </c>
      <c r="AJ206" s="36">
        <f t="shared" si="125"/>
        <v>0.99795095124779432</v>
      </c>
      <c r="AK206" s="36">
        <f t="shared" si="125"/>
        <v>0.99985974434037739</v>
      </c>
      <c r="AL206" s="36">
        <f t="shared" si="125"/>
        <v>0</v>
      </c>
      <c r="AM206" s="37">
        <f t="shared" si="117"/>
        <v>0</v>
      </c>
      <c r="AN206" s="38">
        <f t="shared" si="113"/>
        <v>0.73571672662661813</v>
      </c>
      <c r="AO206" s="39"/>
      <c r="AP206" s="39"/>
      <c r="AQ206" s="40"/>
      <c r="AR206" s="40"/>
      <c r="AS206" s="40"/>
      <c r="AT206" s="41"/>
      <c r="AU206" s="41"/>
      <c r="AV206" s="42">
        <f t="shared" si="126"/>
        <v>0.99831442549310623</v>
      </c>
      <c r="AW206" s="42">
        <f t="shared" si="126"/>
        <v>0.99732157679213373</v>
      </c>
      <c r="AX206" s="43">
        <f t="shared" si="126"/>
        <v>0.99999893012880658</v>
      </c>
      <c r="AY206" s="43">
        <f t="shared" si="126"/>
        <v>0.99968124011093829</v>
      </c>
    </row>
    <row r="207" spans="1:51" x14ac:dyDescent="0.3">
      <c r="F207" s="3">
        <v>37</v>
      </c>
      <c r="G207" s="36">
        <f t="shared" si="123"/>
        <v>0.9999981663529538</v>
      </c>
      <c r="H207" s="36">
        <f t="shared" si="123"/>
        <v>0.99999826679899928</v>
      </c>
      <c r="I207" s="36">
        <f t="shared" si="123"/>
        <v>0.99999525123178801</v>
      </c>
      <c r="J207" s="36">
        <f t="shared" si="123"/>
        <v>0.99999826980691908</v>
      </c>
      <c r="K207" s="36">
        <f t="shared" si="123"/>
        <v>0</v>
      </c>
      <c r="L207" s="37">
        <f t="shared" si="115"/>
        <v>0</v>
      </c>
      <c r="M207" s="38">
        <f t="shared" si="119"/>
        <v>0.95629053185680923</v>
      </c>
      <c r="N207" s="39"/>
      <c r="O207" s="39"/>
      <c r="P207" s="40"/>
      <c r="Q207" s="40"/>
      <c r="R207" s="40"/>
      <c r="S207" s="41"/>
      <c r="T207" s="41"/>
      <c r="U207" s="42">
        <f t="shared" si="124"/>
        <v>0.9999505134221266</v>
      </c>
      <c r="V207" s="42">
        <f t="shared" si="124"/>
        <v>0.99989726034426829</v>
      </c>
      <c r="W207" s="43">
        <f t="shared" si="124"/>
        <v>0.9999999731076884</v>
      </c>
      <c r="X207" s="43">
        <f t="shared" si="124"/>
        <v>0.99998736943757749</v>
      </c>
      <c r="AD207"/>
      <c r="AG207" s="3">
        <f t="shared" si="116"/>
        <v>25.748877602654176</v>
      </c>
      <c r="AH207" s="36">
        <f t="shared" si="125"/>
        <v>0.99960107381345842</v>
      </c>
      <c r="AI207" s="36">
        <f t="shared" si="125"/>
        <v>0.99991455853414823</v>
      </c>
      <c r="AJ207" s="36">
        <f t="shared" si="125"/>
        <v>0.99892863549319766</v>
      </c>
      <c r="AK207" s="36">
        <f t="shared" si="125"/>
        <v>0.99991417850019948</v>
      </c>
      <c r="AL207" s="36">
        <f t="shared" si="125"/>
        <v>0</v>
      </c>
      <c r="AM207" s="37">
        <f t="shared" si="117"/>
        <v>0</v>
      </c>
      <c r="AN207" s="38">
        <f t="shared" si="113"/>
        <v>0.78167332640834297</v>
      </c>
      <c r="AO207" s="39"/>
      <c r="AP207" s="39"/>
      <c r="AQ207" s="40"/>
      <c r="AR207" s="40"/>
      <c r="AS207" s="40"/>
      <c r="AT207" s="41"/>
      <c r="AU207" s="41"/>
      <c r="AV207" s="42">
        <f t="shared" si="126"/>
        <v>0.99885864024970938</v>
      </c>
      <c r="AW207" s="42">
        <f t="shared" si="126"/>
        <v>0.99813420250624429</v>
      </c>
      <c r="AX207" s="43">
        <f t="shared" si="126"/>
        <v>0.99999933829556731</v>
      </c>
      <c r="AY207" s="43">
        <f t="shared" si="126"/>
        <v>0.9997833729124127</v>
      </c>
    </row>
    <row r="208" spans="1:51" x14ac:dyDescent="0.3">
      <c r="F208" s="3">
        <v>38</v>
      </c>
      <c r="G208" s="36">
        <f t="shared" si="123"/>
        <v>0.99999875071344146</v>
      </c>
      <c r="H208" s="36">
        <f t="shared" si="123"/>
        <v>0.99999872567312476</v>
      </c>
      <c r="I208" s="36">
        <f t="shared" si="123"/>
        <v>0.99999691210123443</v>
      </c>
      <c r="J208" s="36">
        <f t="shared" si="123"/>
        <v>0.99999872532072132</v>
      </c>
      <c r="K208" s="36">
        <f t="shared" si="123"/>
        <v>0</v>
      </c>
      <c r="L208" s="37">
        <f t="shared" si="115"/>
        <v>0</v>
      </c>
      <c r="M208" s="38">
        <f t="shared" si="119"/>
        <v>0.9616866575387939</v>
      </c>
      <c r="N208" s="39"/>
      <c r="O208" s="39"/>
      <c r="P208" s="40"/>
      <c r="Q208" s="40"/>
      <c r="R208" s="40"/>
      <c r="S208" s="41"/>
      <c r="T208" s="41"/>
      <c r="U208" s="42">
        <f t="shared" si="124"/>
        <v>0.99996141411627393</v>
      </c>
      <c r="V208" s="42">
        <f t="shared" si="124"/>
        <v>0.99991828803227867</v>
      </c>
      <c r="W208" s="43">
        <f t="shared" si="124"/>
        <v>0.99999997816789066</v>
      </c>
      <c r="X208" s="43">
        <f t="shared" si="124"/>
        <v>0.9999897121858935</v>
      </c>
      <c r="AD208"/>
      <c r="AG208" s="3">
        <f t="shared" si="116"/>
        <v>27.079609776470498</v>
      </c>
      <c r="AH208" s="36">
        <f t="shared" si="125"/>
        <v>0.99980608940419657</v>
      </c>
      <c r="AI208" s="36">
        <f t="shared" si="125"/>
        <v>0.99994827318563861</v>
      </c>
      <c r="AJ208" s="36">
        <f t="shared" si="125"/>
        <v>0.99945691282975824</v>
      </c>
      <c r="AK208" s="36">
        <f t="shared" si="125"/>
        <v>0.9999482460535114</v>
      </c>
      <c r="AL208" s="36">
        <f t="shared" si="125"/>
        <v>0</v>
      </c>
      <c r="AM208" s="37">
        <f t="shared" si="117"/>
        <v>0</v>
      </c>
      <c r="AN208" s="38">
        <f t="shared" si="113"/>
        <v>0.82118034822765096</v>
      </c>
      <c r="AO208" s="39"/>
      <c r="AP208" s="39"/>
      <c r="AQ208" s="40"/>
      <c r="AR208" s="40"/>
      <c r="AS208" s="40"/>
      <c r="AT208" s="41"/>
      <c r="AU208" s="41"/>
      <c r="AV208" s="42">
        <f t="shared" si="126"/>
        <v>0.99923687585978072</v>
      </c>
      <c r="AW208" s="42">
        <f t="shared" si="126"/>
        <v>0.99871506641047159</v>
      </c>
      <c r="AX208" s="43">
        <f t="shared" si="126"/>
        <v>0.99999958865212157</v>
      </c>
      <c r="AY208" s="43">
        <f t="shared" si="126"/>
        <v>0.99985348245386152</v>
      </c>
    </row>
    <row r="209" spans="6:51" x14ac:dyDescent="0.3">
      <c r="F209" s="3">
        <v>39</v>
      </c>
      <c r="G209" s="36">
        <f t="shared" si="123"/>
        <v>0.99999913472992408</v>
      </c>
      <c r="H209" s="36">
        <f t="shared" si="123"/>
        <v>0.99999905709185199</v>
      </c>
      <c r="I209" s="36">
        <f t="shared" si="123"/>
        <v>0.99999797129123047</v>
      </c>
      <c r="J209" s="36">
        <f t="shared" si="123"/>
        <v>0.99999905460798588</v>
      </c>
      <c r="K209" s="36">
        <f t="shared" si="123"/>
        <v>0</v>
      </c>
      <c r="L209" s="37">
        <f t="shared" si="115"/>
        <v>0</v>
      </c>
      <c r="M209" s="38">
        <f t="shared" si="119"/>
        <v>0.9663439021385013</v>
      </c>
      <c r="N209" s="39"/>
      <c r="O209" s="39"/>
      <c r="P209" s="40"/>
      <c r="Q209" s="40"/>
      <c r="R209" s="40"/>
      <c r="S209" s="41"/>
      <c r="T209" s="41"/>
      <c r="U209" s="42">
        <f t="shared" si="124"/>
        <v>0.99996976427586004</v>
      </c>
      <c r="V209" s="42">
        <f t="shared" si="124"/>
        <v>0.99993470650455696</v>
      </c>
      <c r="W209" s="43">
        <f t="shared" si="124"/>
        <v>0.99999998209726848</v>
      </c>
      <c r="X209" s="43">
        <f t="shared" si="124"/>
        <v>0.99999156181980142</v>
      </c>
      <c r="AD209"/>
      <c r="AG209" s="3">
        <f t="shared" si="116"/>
        <v>28.479115748731825</v>
      </c>
      <c r="AH209" s="36">
        <f t="shared" si="125"/>
        <v>0.99990754506296498</v>
      </c>
      <c r="AI209" s="36">
        <f t="shared" si="125"/>
        <v>0.99996913823641931</v>
      </c>
      <c r="AJ209" s="36">
        <f t="shared" si="125"/>
        <v>0.99973257655498249</v>
      </c>
      <c r="AK209" s="36">
        <f t="shared" si="125"/>
        <v>0.999969217664337</v>
      </c>
      <c r="AL209" s="36">
        <f t="shared" si="125"/>
        <v>0</v>
      </c>
      <c r="AM209" s="37">
        <f t="shared" si="117"/>
        <v>0</v>
      </c>
      <c r="AN209" s="38">
        <f t="shared" si="113"/>
        <v>0.85476186682219724</v>
      </c>
      <c r="AO209" s="39"/>
      <c r="AP209" s="39"/>
      <c r="AQ209" s="40"/>
      <c r="AR209" s="40"/>
      <c r="AS209" s="40"/>
      <c r="AT209" s="41"/>
      <c r="AU209" s="41"/>
      <c r="AV209" s="42">
        <f t="shared" si="126"/>
        <v>0.99949593652159763</v>
      </c>
      <c r="AW209" s="42">
        <f t="shared" si="126"/>
        <v>0.99912472537916175</v>
      </c>
      <c r="AX209" s="43">
        <f t="shared" si="126"/>
        <v>0.99999974253288304</v>
      </c>
      <c r="AY209" s="43">
        <f t="shared" si="126"/>
        <v>0.99990125843417965</v>
      </c>
    </row>
    <row r="210" spans="6:51" x14ac:dyDescent="0.3">
      <c r="F210" s="3">
        <v>40</v>
      </c>
      <c r="G210" s="36">
        <f t="shared" si="123"/>
        <v>0.99999939088668677</v>
      </c>
      <c r="H210" s="36">
        <f t="shared" si="123"/>
        <v>0.99999929790334252</v>
      </c>
      <c r="I210" s="36">
        <f t="shared" si="123"/>
        <v>0.99999865310648106</v>
      </c>
      <c r="J210" s="36">
        <f t="shared" si="123"/>
        <v>0.99999929416599964</v>
      </c>
      <c r="K210" s="36">
        <f t="shared" si="123"/>
        <v>0</v>
      </c>
      <c r="L210" s="37">
        <f t="shared" si="115"/>
        <v>0</v>
      </c>
      <c r="M210" s="38">
        <f t="shared" si="119"/>
        <v>0.97036979765367137</v>
      </c>
      <c r="N210" s="39"/>
      <c r="O210" s="39"/>
      <c r="P210" s="40"/>
      <c r="Q210" s="40"/>
      <c r="R210" s="40"/>
      <c r="S210" s="41"/>
      <c r="T210" s="41"/>
      <c r="U210" s="42">
        <f t="shared" si="124"/>
        <v>0.9999761903835479</v>
      </c>
      <c r="V210" s="42">
        <f t="shared" si="124"/>
        <v>0.99994758224664149</v>
      </c>
      <c r="W210" s="43">
        <f t="shared" si="124"/>
        <v>0.9999999851785194</v>
      </c>
      <c r="X210" s="43">
        <f t="shared" si="124"/>
        <v>0.99999303183481247</v>
      </c>
      <c r="AD210"/>
      <c r="AG210" s="3">
        <f t="shared" si="116"/>
        <v>29.950949829949028</v>
      </c>
      <c r="AH210" s="36">
        <f t="shared" si="125"/>
        <v>0.99995651267831742</v>
      </c>
      <c r="AI210" s="36">
        <f t="shared" si="125"/>
        <v>0.99998183886422942</v>
      </c>
      <c r="AJ210" s="36">
        <f t="shared" si="125"/>
        <v>0.99987176684961998</v>
      </c>
      <c r="AK210" s="36">
        <f t="shared" si="125"/>
        <v>0.99998192520690343</v>
      </c>
      <c r="AL210" s="36">
        <f t="shared" si="125"/>
        <v>0</v>
      </c>
      <c r="AM210" s="37">
        <f t="shared" si="117"/>
        <v>0</v>
      </c>
      <c r="AN210" s="38">
        <f t="shared" si="113"/>
        <v>0.88298936554174434</v>
      </c>
      <c r="AO210" s="39"/>
      <c r="AP210" s="39"/>
      <c r="AQ210" s="40"/>
      <c r="AR210" s="40"/>
      <c r="AS210" s="40"/>
      <c r="AT210" s="41"/>
      <c r="AU210" s="41"/>
      <c r="AV210" s="42">
        <f t="shared" si="126"/>
        <v>0.99967087395913312</v>
      </c>
      <c r="AW210" s="42">
        <f t="shared" si="126"/>
        <v>0.99940990930057749</v>
      </c>
      <c r="AX210" s="43">
        <f t="shared" si="126"/>
        <v>0.9999998374628043</v>
      </c>
      <c r="AY210" s="43">
        <f t="shared" si="126"/>
        <v>0.99993361203988551</v>
      </c>
    </row>
    <row r="211" spans="6:51" x14ac:dyDescent="0.3">
      <c r="F211" s="3">
        <v>41</v>
      </c>
      <c r="G211" s="36">
        <f t="shared" si="123"/>
        <v>0.99999956430417802</v>
      </c>
      <c r="H211" s="36">
        <f t="shared" si="123"/>
        <v>0.99999947393145638</v>
      </c>
      <c r="I211" s="36">
        <f t="shared" si="123"/>
        <v>0.99999909621927319</v>
      </c>
      <c r="J211" s="36">
        <f t="shared" si="123"/>
        <v>0.99999946954982344</v>
      </c>
      <c r="K211" s="36">
        <f t="shared" si="123"/>
        <v>0</v>
      </c>
      <c r="L211" s="37">
        <f t="shared" si="115"/>
        <v>0</v>
      </c>
      <c r="M211" s="38">
        <f t="shared" si="119"/>
        <v>0.97385568467039496</v>
      </c>
      <c r="N211" s="39"/>
      <c r="O211" s="39"/>
      <c r="P211" s="40"/>
      <c r="Q211" s="40"/>
      <c r="R211" s="40"/>
      <c r="S211" s="41"/>
      <c r="T211" s="41"/>
      <c r="U211" s="42">
        <f t="shared" si="124"/>
        <v>0.99998115869777671</v>
      </c>
      <c r="V211" s="42">
        <f t="shared" si="124"/>
        <v>0.99995772378221137</v>
      </c>
      <c r="W211" s="43">
        <f t="shared" si="124"/>
        <v>0.99999998761734699</v>
      </c>
      <c r="X211" s="43">
        <f t="shared" si="124"/>
        <v>0.99999420770429959</v>
      </c>
      <c r="AD211"/>
      <c r="AG211" s="3">
        <f t="shared" si="116"/>
        <v>31.353323826064784</v>
      </c>
      <c r="AH211" s="36">
        <f t="shared" si="125"/>
        <v>0.9999782199295757</v>
      </c>
      <c r="AI211" s="36">
        <f t="shared" si="125"/>
        <v>0.99998890315758548</v>
      </c>
      <c r="AJ211" s="36">
        <f t="shared" si="125"/>
        <v>0.99993554867644152</v>
      </c>
      <c r="AK211" s="36">
        <f t="shared" si="125"/>
        <v>0.99998896818212013</v>
      </c>
      <c r="AL211" s="36">
        <f t="shared" si="125"/>
        <v>0</v>
      </c>
      <c r="AM211" s="37">
        <f t="shared" si="117"/>
        <v>0</v>
      </c>
      <c r="AN211" s="38">
        <f t="shared" si="113"/>
        <v>0.90448324812622993</v>
      </c>
      <c r="AO211" s="39"/>
      <c r="AP211" s="39"/>
      <c r="AQ211" s="40"/>
      <c r="AR211" s="40"/>
      <c r="AS211" s="40"/>
      <c r="AT211" s="41"/>
      <c r="AU211" s="41"/>
      <c r="AV211" s="42">
        <f t="shared" si="126"/>
        <v>0.99977859984130513</v>
      </c>
      <c r="AW211" s="42">
        <f t="shared" si="126"/>
        <v>0.99959092764449087</v>
      </c>
      <c r="AX211" s="43">
        <f t="shared" si="126"/>
        <v>0.99999989200993522</v>
      </c>
      <c r="AY211" s="43">
        <f t="shared" si="126"/>
        <v>0.99995374845453067</v>
      </c>
    </row>
    <row r="212" spans="6:51" x14ac:dyDescent="0.3">
      <c r="F212" s="3">
        <v>42</v>
      </c>
      <c r="G212" s="36">
        <f t="shared" si="123"/>
        <v>0.99999968343452783</v>
      </c>
      <c r="H212" s="36">
        <f t="shared" si="123"/>
        <v>0.99999960337361837</v>
      </c>
      <c r="I212" s="36">
        <f t="shared" si="123"/>
        <v>0.99999938701810098</v>
      </c>
      <c r="J212" s="36">
        <f t="shared" si="123"/>
        <v>0.99999959875755373</v>
      </c>
      <c r="K212" s="36">
        <f t="shared" si="123"/>
        <v>0</v>
      </c>
      <c r="L212" s="37">
        <f t="shared" si="115"/>
        <v>0</v>
      </c>
      <c r="M212" s="38">
        <f t="shared" si="119"/>
        <v>0.97687917195079721</v>
      </c>
      <c r="N212" s="39"/>
      <c r="O212" s="39"/>
      <c r="P212" s="40"/>
      <c r="Q212" s="40"/>
      <c r="R212" s="40"/>
      <c r="S212" s="41"/>
      <c r="T212" s="41"/>
      <c r="U212" s="42">
        <f t="shared" si="124"/>
        <v>0.99998501765490477</v>
      </c>
      <c r="V212" s="42">
        <f t="shared" si="124"/>
        <v>0.99996574643067249</v>
      </c>
      <c r="W212" s="43">
        <f t="shared" si="124"/>
        <v>0.9999999895649363</v>
      </c>
      <c r="X212" s="43">
        <f t="shared" si="124"/>
        <v>0.99999515420943652</v>
      </c>
      <c r="AD212"/>
      <c r="AG212" s="3">
        <f t="shared" si="116"/>
        <v>32.652029896613442</v>
      </c>
      <c r="AH212" s="36">
        <f t="shared" si="125"/>
        <v>0.99998821791748527</v>
      </c>
      <c r="AI212" s="36">
        <f t="shared" si="125"/>
        <v>0.99999288955542731</v>
      </c>
      <c r="AJ212" s="36">
        <f t="shared" si="125"/>
        <v>0.9999654794152506</v>
      </c>
      <c r="AK212" s="36">
        <f t="shared" si="125"/>
        <v>0.99999293280853729</v>
      </c>
      <c r="AL212" s="36">
        <f t="shared" si="125"/>
        <v>0</v>
      </c>
      <c r="AM212" s="37">
        <f t="shared" si="117"/>
        <v>0</v>
      </c>
      <c r="AN212" s="38">
        <f t="shared" si="113"/>
        <v>0.92062222850858189</v>
      </c>
      <c r="AO212" s="39"/>
      <c r="AP212" s="39"/>
      <c r="AQ212" s="40"/>
      <c r="AR212" s="40"/>
      <c r="AS212" s="40"/>
      <c r="AT212" s="41"/>
      <c r="AU212" s="41"/>
      <c r="AV212" s="42">
        <f t="shared" si="126"/>
        <v>0.99984531670117138</v>
      </c>
      <c r="AW212" s="42">
        <f t="shared" si="126"/>
        <v>0.99970623466432063</v>
      </c>
      <c r="AX212" s="43">
        <f t="shared" si="126"/>
        <v>0.99999992424798356</v>
      </c>
      <c r="AY212" s="43">
        <f t="shared" si="126"/>
        <v>0.99996642844699757</v>
      </c>
    </row>
    <row r="213" spans="6:51" x14ac:dyDescent="0.3">
      <c r="F213" s="3">
        <v>43</v>
      </c>
      <c r="G213" s="36">
        <f t="shared" si="123"/>
        <v>0.99999976645367283</v>
      </c>
      <c r="H213" s="36">
        <f t="shared" si="123"/>
        <v>0.99999969912372189</v>
      </c>
      <c r="I213" s="36">
        <f t="shared" si="123"/>
        <v>0.99999957975103071</v>
      </c>
      <c r="J213" s="36">
        <f t="shared" si="123"/>
        <v>0.99999969453901805</v>
      </c>
      <c r="K213" s="36">
        <f t="shared" si="123"/>
        <v>5.5082661555569734E-2</v>
      </c>
      <c r="L213" s="37">
        <f t="shared" si="115"/>
        <v>0</v>
      </c>
      <c r="M213" s="38">
        <f t="shared" si="119"/>
        <v>0.97950623094906808</v>
      </c>
      <c r="N213" s="39"/>
      <c r="O213" s="39"/>
      <c r="P213" s="40"/>
      <c r="Q213" s="40"/>
      <c r="R213" s="40"/>
      <c r="S213" s="41"/>
      <c r="T213" s="41"/>
      <c r="U213" s="42">
        <f t="shared" si="124"/>
        <v>0.99998802871775216</v>
      </c>
      <c r="V213" s="42">
        <f t="shared" si="124"/>
        <v>0.99997212028952986</v>
      </c>
      <c r="W213" s="43">
        <f t="shared" si="124"/>
        <v>0.99999999113347526</v>
      </c>
      <c r="X213" s="43">
        <f t="shared" si="124"/>
        <v>0.99999592075579369</v>
      </c>
      <c r="AD213"/>
      <c r="AG213" s="3">
        <f t="shared" si="116"/>
        <v>33.848730698226525</v>
      </c>
      <c r="AH213" s="36">
        <f t="shared" si="125"/>
        <v>0.99999315313845416</v>
      </c>
      <c r="AI213" s="36">
        <f t="shared" si="125"/>
        <v>0.99999523659056977</v>
      </c>
      <c r="AJ213" s="36">
        <f t="shared" si="125"/>
        <v>0.99998034383369683</v>
      </c>
      <c r="AK213" s="36">
        <f t="shared" si="125"/>
        <v>0.99999526346724033</v>
      </c>
      <c r="AL213" s="36">
        <f t="shared" si="125"/>
        <v>0</v>
      </c>
      <c r="AM213" s="37">
        <f t="shared" si="117"/>
        <v>0</v>
      </c>
      <c r="AN213" s="38">
        <f t="shared" si="113"/>
        <v>0.93289008749214197</v>
      </c>
      <c r="AO213" s="39"/>
      <c r="AP213" s="39"/>
      <c r="AQ213" s="40"/>
      <c r="AR213" s="40"/>
      <c r="AS213" s="40"/>
      <c r="AT213" s="41"/>
      <c r="AU213" s="41"/>
      <c r="AV213" s="42">
        <f t="shared" si="126"/>
        <v>0.99988801931323434</v>
      </c>
      <c r="AW213" s="42">
        <f t="shared" si="126"/>
        <v>0.9997819534014466</v>
      </c>
      <c r="AX213" s="43">
        <f t="shared" si="126"/>
        <v>0.99999994429559902</v>
      </c>
      <c r="AY213" s="43">
        <f t="shared" si="126"/>
        <v>0.99997471330371301</v>
      </c>
    </row>
    <row r="214" spans="6:51" x14ac:dyDescent="0.3">
      <c r="F214" s="3">
        <v>44</v>
      </c>
      <c r="G214" s="36">
        <f t="shared" si="123"/>
        <v>0.99999982512442698</v>
      </c>
      <c r="H214" s="36">
        <f t="shared" si="123"/>
        <v>0.99999977036807153</v>
      </c>
      <c r="I214" s="36">
        <f t="shared" si="123"/>
        <v>0.99999970876550448</v>
      </c>
      <c r="J214" s="36">
        <f t="shared" si="123"/>
        <v>0.99999976597870321</v>
      </c>
      <c r="K214" s="36">
        <f t="shared" si="123"/>
        <v>0.13055507152563239</v>
      </c>
      <c r="L214" s="37">
        <f t="shared" si="115"/>
        <v>0</v>
      </c>
      <c r="M214" s="38">
        <f t="shared" si="119"/>
        <v>0.98179297530738174</v>
      </c>
      <c r="N214" s="39"/>
      <c r="O214" s="39"/>
      <c r="P214" s="40"/>
      <c r="Q214" s="40"/>
      <c r="R214" s="40"/>
      <c r="S214" s="41"/>
      <c r="T214" s="41"/>
      <c r="U214" s="42">
        <f t="shared" si="124"/>
        <v>0.99999038889821201</v>
      </c>
      <c r="V214" s="42">
        <f t="shared" si="124"/>
        <v>0.99997720590427885</v>
      </c>
      <c r="W214" s="43">
        <f t="shared" si="124"/>
        <v>0.99999999240698423</v>
      </c>
      <c r="X214" s="43">
        <f t="shared" si="124"/>
        <v>0.99999654525340631</v>
      </c>
      <c r="AD214"/>
      <c r="AG214" s="3">
        <f t="shared" si="116"/>
        <v>34.951438109131615</v>
      </c>
      <c r="AH214" s="36">
        <f t="shared" si="125"/>
        <v>0.99999576180033722</v>
      </c>
      <c r="AI214" s="36">
        <f t="shared" si="125"/>
        <v>0.99999668003949038</v>
      </c>
      <c r="AJ214" s="36">
        <f t="shared" si="125"/>
        <v>0.99998817006749474</v>
      </c>
      <c r="AK214" s="36">
        <f t="shared" si="125"/>
        <v>0.99999669568861216</v>
      </c>
      <c r="AL214" s="36">
        <f t="shared" si="125"/>
        <v>0</v>
      </c>
      <c r="AM214" s="37">
        <f t="shared" si="117"/>
        <v>0</v>
      </c>
      <c r="AN214" s="38">
        <f t="shared" si="113"/>
        <v>0.94237069067785828</v>
      </c>
      <c r="AO214" s="39"/>
      <c r="AP214" s="39"/>
      <c r="AQ214" s="40"/>
      <c r="AR214" s="40"/>
      <c r="AS214" s="40"/>
      <c r="AT214" s="41"/>
      <c r="AU214" s="41"/>
      <c r="AV214" s="42">
        <f t="shared" si="126"/>
        <v>0.99991632464274949</v>
      </c>
      <c r="AW214" s="42">
        <f t="shared" si="126"/>
        <v>0.99983332546815817</v>
      </c>
      <c r="AX214" s="43">
        <f t="shared" si="126"/>
        <v>0.9999999573802506</v>
      </c>
      <c r="AY214" s="43">
        <f t="shared" si="126"/>
        <v>0.99998033310302137</v>
      </c>
    </row>
    <row r="215" spans="6:51" x14ac:dyDescent="0.3">
      <c r="F215" s="3">
        <v>45</v>
      </c>
      <c r="G215" s="36">
        <f t="shared" si="123"/>
        <v>0.99999986715793032</v>
      </c>
      <c r="H215" s="36">
        <f t="shared" si="123"/>
        <v>0.99999982368738594</v>
      </c>
      <c r="I215" s="36">
        <f t="shared" si="123"/>
        <v>0.99999979599366695</v>
      </c>
      <c r="J215" s="36">
        <f t="shared" si="123"/>
        <v>0.99999981958691098</v>
      </c>
      <c r="K215" s="36">
        <f t="shared" si="123"/>
        <v>0.19614469937053503</v>
      </c>
      <c r="L215" s="37">
        <f t="shared" si="115"/>
        <v>0</v>
      </c>
      <c r="M215" s="38">
        <f t="shared" si="119"/>
        <v>0.98378716993694026</v>
      </c>
      <c r="N215" s="39"/>
      <c r="O215" s="39"/>
      <c r="P215" s="40"/>
      <c r="Q215" s="40"/>
      <c r="R215" s="40"/>
      <c r="S215" s="41"/>
      <c r="T215" s="41"/>
      <c r="U215" s="42">
        <f t="shared" si="124"/>
        <v>0.99999224726052005</v>
      </c>
      <c r="V215" s="42">
        <f t="shared" si="124"/>
        <v>0.99998128087444416</v>
      </c>
      <c r="W215" s="43">
        <f t="shared" si="124"/>
        <v>0.99999999344894719</v>
      </c>
      <c r="X215" s="43">
        <f t="shared" si="124"/>
        <v>0.99999705696567154</v>
      </c>
      <c r="AD215"/>
      <c r="AG215" s="3">
        <f t="shared" si="116"/>
        <v>35.967534724447624</v>
      </c>
      <c r="AH215" s="36">
        <f t="shared" si="125"/>
        <v>0.99999722714757011</v>
      </c>
      <c r="AI215" s="36">
        <f t="shared" si="125"/>
        <v>0.99999760304250274</v>
      </c>
      <c r="AJ215" s="36">
        <f t="shared" si="125"/>
        <v>0.99999251575942272</v>
      </c>
      <c r="AK215" s="36">
        <f t="shared" si="125"/>
        <v>0.99999761127387998</v>
      </c>
      <c r="AL215" s="36">
        <f t="shared" si="125"/>
        <v>0</v>
      </c>
      <c r="AM215" s="37">
        <f t="shared" si="117"/>
        <v>0</v>
      </c>
      <c r="AN215" s="38">
        <f t="shared" si="113"/>
        <v>0.94980950720061919</v>
      </c>
      <c r="AO215" s="39"/>
      <c r="AP215" s="39"/>
      <c r="AQ215" s="40"/>
      <c r="AR215" s="40"/>
      <c r="AS215" s="40"/>
      <c r="AT215" s="41"/>
      <c r="AU215" s="41"/>
      <c r="AV215" s="42">
        <f t="shared" si="126"/>
        <v>0.9999356839440533</v>
      </c>
      <c r="AW215" s="42">
        <f t="shared" si="126"/>
        <v>0.99986921245294358</v>
      </c>
      <c r="AX215" s="43">
        <f t="shared" si="126"/>
        <v>0.99999996627909182</v>
      </c>
      <c r="AY215" s="43">
        <f t="shared" si="126"/>
        <v>0.99998427194611761</v>
      </c>
    </row>
    <row r="216" spans="6:51" x14ac:dyDescent="0.3">
      <c r="F216" s="3">
        <v>46</v>
      </c>
      <c r="G216" s="36">
        <f t="shared" si="123"/>
        <v>0.99999989767398778</v>
      </c>
      <c r="H216" s="36">
        <f t="shared" si="123"/>
        <v>0.99999986382158479</v>
      </c>
      <c r="I216" s="36">
        <f t="shared" si="123"/>
        <v>0.99999985556144311</v>
      </c>
      <c r="J216" s="36">
        <f t="shared" si="123"/>
        <v>0.99999986005597974</v>
      </c>
      <c r="K216" s="36">
        <f t="shared" si="123"/>
        <v>0.25337287520663709</v>
      </c>
      <c r="L216" s="37">
        <f t="shared" si="115"/>
        <v>0</v>
      </c>
      <c r="M216" s="38">
        <f t="shared" si="119"/>
        <v>0.98552950896085723</v>
      </c>
      <c r="N216" s="39"/>
      <c r="O216" s="39"/>
      <c r="P216" s="40"/>
      <c r="Q216" s="40"/>
      <c r="R216" s="40"/>
      <c r="S216" s="41"/>
      <c r="T216" s="41"/>
      <c r="U216" s="42">
        <f t="shared" si="124"/>
        <v>0.9999937170582841</v>
      </c>
      <c r="V216" s="42">
        <f t="shared" si="124"/>
        <v>0.99998455976676004</v>
      </c>
      <c r="W216" s="43">
        <f t="shared" si="124"/>
        <v>0.99999999430773967</v>
      </c>
      <c r="X216" s="43">
        <f t="shared" si="124"/>
        <v>0.99999747861362731</v>
      </c>
      <c r="AD216"/>
      <c r="AG216" s="3">
        <f t="shared" si="116"/>
        <v>36.903823282451604</v>
      </c>
      <c r="AH216" s="36">
        <f t="shared" si="125"/>
        <v>0.99999809575575527</v>
      </c>
      <c r="AI216" s="36">
        <f t="shared" si="125"/>
        <v>0.99999821416665768</v>
      </c>
      <c r="AJ216" s="36">
        <f t="shared" si="125"/>
        <v>0.99999504789033644</v>
      </c>
      <c r="AK216" s="36">
        <f t="shared" si="125"/>
        <v>0.99999821757796603</v>
      </c>
      <c r="AL216" s="36">
        <f t="shared" si="125"/>
        <v>0</v>
      </c>
      <c r="AM216" s="37">
        <f t="shared" si="117"/>
        <v>0</v>
      </c>
      <c r="AN216" s="38">
        <f t="shared" si="113"/>
        <v>0.95572811342911723</v>
      </c>
      <c r="AO216" s="39"/>
      <c r="AP216" s="39"/>
      <c r="AQ216" s="40"/>
      <c r="AR216" s="40"/>
      <c r="AS216" s="40"/>
      <c r="AT216" s="41"/>
      <c r="AU216" s="41"/>
      <c r="AV216" s="42">
        <f t="shared" si="126"/>
        <v>0.99994930164481333</v>
      </c>
      <c r="AW216" s="42">
        <f t="shared" si="126"/>
        <v>0.99989494642049581</v>
      </c>
      <c r="AX216" s="43">
        <f t="shared" si="126"/>
        <v>0.99999997254807838</v>
      </c>
      <c r="AY216" s="43">
        <f t="shared" si="126"/>
        <v>0.9999871129220822</v>
      </c>
    </row>
    <row r="217" spans="6:51" x14ac:dyDescent="0.3">
      <c r="F217" s="3">
        <v>47</v>
      </c>
      <c r="G217" s="36">
        <f t="shared" si="123"/>
        <v>0.99999992011474115</v>
      </c>
      <c r="H217" s="36">
        <f t="shared" si="123"/>
        <v>0.9999998942032422</v>
      </c>
      <c r="I217" s="36">
        <f t="shared" si="123"/>
        <v>0.99999989664696431</v>
      </c>
      <c r="J217" s="36">
        <f t="shared" si="123"/>
        <v>0.99999989078720708</v>
      </c>
      <c r="K217" s="36">
        <f t="shared" si="123"/>
        <v>0.30349602899913342</v>
      </c>
      <c r="L217" s="37">
        <f t="shared" si="115"/>
        <v>0</v>
      </c>
      <c r="M217" s="38">
        <f t="shared" si="119"/>
        <v>0.98705469677573887</v>
      </c>
      <c r="N217" s="39"/>
      <c r="O217" s="39"/>
      <c r="P217" s="40"/>
      <c r="Q217" s="40"/>
      <c r="R217" s="40"/>
      <c r="S217" s="41"/>
      <c r="T217" s="41"/>
      <c r="U217" s="42">
        <f t="shared" si="124"/>
        <v>0.99999488469358766</v>
      </c>
      <c r="V217" s="42">
        <f t="shared" si="124"/>
        <v>0.9999872090706855</v>
      </c>
      <c r="W217" s="43">
        <f t="shared" si="124"/>
        <v>0.99999999502052594</v>
      </c>
      <c r="X217" s="43">
        <f t="shared" si="124"/>
        <v>0.99999782793936276</v>
      </c>
      <c r="AD217"/>
      <c r="AG217" s="3">
        <f t="shared" si="116"/>
        <v>37.766572208720326</v>
      </c>
      <c r="AH217" s="36">
        <f t="shared" si="125"/>
        <v>0.99999863566162017</v>
      </c>
      <c r="AI217" s="36">
        <f t="shared" si="125"/>
        <v>0.99999863160292723</v>
      </c>
      <c r="AJ217" s="36">
        <f t="shared" si="125"/>
        <v>0.9999965888714788</v>
      </c>
      <c r="AK217" s="36">
        <f t="shared" si="125"/>
        <v>0.9999986319102625</v>
      </c>
      <c r="AL217" s="36">
        <f t="shared" si="125"/>
        <v>0</v>
      </c>
      <c r="AM217" s="37">
        <f t="shared" si="117"/>
        <v>0</v>
      </c>
      <c r="AN217" s="38">
        <f t="shared" si="113"/>
        <v>0.96049748382206723</v>
      </c>
      <c r="AO217" s="39"/>
      <c r="AP217" s="39"/>
      <c r="AQ217" s="40"/>
      <c r="AR217" s="40"/>
      <c r="AS217" s="40"/>
      <c r="AT217" s="41"/>
      <c r="AU217" s="41"/>
      <c r="AV217" s="42">
        <f t="shared" si="126"/>
        <v>0.99995912482324323</v>
      </c>
      <c r="AW217" s="42">
        <f t="shared" si="126"/>
        <v>0.99991383755621277</v>
      </c>
      <c r="AX217" s="43">
        <f t="shared" si="126"/>
        <v>0.99999997710023902</v>
      </c>
      <c r="AY217" s="43">
        <f t="shared" si="126"/>
        <v>0.99998921431406462</v>
      </c>
    </row>
    <row r="218" spans="6:51" x14ac:dyDescent="0.3">
      <c r="F218" s="3">
        <v>48</v>
      </c>
      <c r="G218" s="36">
        <f t="shared" ref="G218:K233" si="127">IF(1-EXP(-0.23*(G134-G$165))&lt;0, 0, 1-EXP(-0.23*(G134-G$165)))</f>
        <v>0.99999993682301724</v>
      </c>
      <c r="H218" s="36">
        <f t="shared" si="127"/>
        <v>0.99999991733157234</v>
      </c>
      <c r="I218" s="36">
        <f t="shared" si="127"/>
        <v>0.9999999252665086</v>
      </c>
      <c r="J218" s="36">
        <f t="shared" si="127"/>
        <v>0.99999991425997903</v>
      </c>
      <c r="K218" s="36">
        <f t="shared" si="127"/>
        <v>0.34755622104618533</v>
      </c>
      <c r="L218" s="37">
        <f t="shared" si="115"/>
        <v>0</v>
      </c>
      <c r="M218" s="38">
        <f t="shared" si="119"/>
        <v>0.98839236188292989</v>
      </c>
      <c r="N218" s="39"/>
      <c r="O218" s="39"/>
      <c r="P218" s="40"/>
      <c r="Q218" s="40"/>
      <c r="R218" s="40"/>
      <c r="S218" s="41"/>
      <c r="T218" s="41"/>
      <c r="U218" s="42">
        <f t="shared" ref="U218:X233" si="128">IF(1-EXP(-0.23*(U134-U$165))&lt;0, 0, 1-EXP(-0.23*(U134-U$165)))</f>
        <v>0.9999958163550392</v>
      </c>
      <c r="V218" s="42">
        <f t="shared" si="128"/>
        <v>0.99998935846976655</v>
      </c>
      <c r="W218" s="43">
        <f t="shared" si="128"/>
        <v>0.99999999561608088</v>
      </c>
      <c r="X218" s="43">
        <f t="shared" si="128"/>
        <v>0.99999811887428003</v>
      </c>
      <c r="AD218"/>
      <c r="AG218" s="3">
        <f t="shared" si="116"/>
        <v>38.561557583063312</v>
      </c>
      <c r="AH218" s="36">
        <f t="shared" ref="AH218:AL233" si="129">IF(1-EXP(-0.23*(AH134-AH$165))&lt;0, 0, 1-EXP(-0.23*(AH134-AH$165)))</f>
        <v>0.99999898559079337</v>
      </c>
      <c r="AI218" s="36">
        <f t="shared" si="129"/>
        <v>0.99999892481209229</v>
      </c>
      <c r="AJ218" s="36">
        <f t="shared" si="129"/>
        <v>0.99999756413096308</v>
      </c>
      <c r="AK218" s="36">
        <f t="shared" si="129"/>
        <v>0.9999989231359574</v>
      </c>
      <c r="AL218" s="36">
        <f t="shared" si="129"/>
        <v>0</v>
      </c>
      <c r="AM218" s="37">
        <f t="shared" si="117"/>
        <v>0</v>
      </c>
      <c r="AN218" s="38">
        <f t="shared" si="113"/>
        <v>0.96438563493544915</v>
      </c>
      <c r="AO218" s="39"/>
      <c r="AP218" s="39"/>
      <c r="AQ218" s="40"/>
      <c r="AR218" s="40"/>
      <c r="AS218" s="40"/>
      <c r="AT218" s="41"/>
      <c r="AU218" s="41"/>
      <c r="AV218" s="42">
        <f t="shared" ref="AV218:AY233" si="130">IF(1-EXP(-0.23*(AV134-AV$165))&lt;0, 0, 1-EXP(-0.23*(AV134-AV$165)))</f>
        <v>0.99996637279247669</v>
      </c>
      <c r="AW218" s="42">
        <f t="shared" si="130"/>
        <v>0.99992800022739348</v>
      </c>
      <c r="AX218" s="43">
        <f t="shared" si="130"/>
        <v>0.99999998049347449</v>
      </c>
      <c r="AY218" s="43">
        <f t="shared" si="130"/>
        <v>0.99999080355017622</v>
      </c>
    </row>
    <row r="219" spans="6:51" x14ac:dyDescent="0.3">
      <c r="F219" s="3">
        <v>49</v>
      </c>
      <c r="G219" s="36">
        <f t="shared" si="127"/>
        <v>0.99999994941268922</v>
      </c>
      <c r="H219" s="36">
        <f t="shared" si="127"/>
        <v>0.99999993503594786</v>
      </c>
      <c r="I219" s="36">
        <f t="shared" si="127"/>
        <v>0.99999994539891623</v>
      </c>
      <c r="J219" s="36">
        <f t="shared" si="127"/>
        <v>0.99999993229174544</v>
      </c>
      <c r="K219" s="36">
        <f t="shared" si="127"/>
        <v>0.38642134693438812</v>
      </c>
      <c r="L219" s="37">
        <f t="shared" si="115"/>
        <v>0</v>
      </c>
      <c r="M219" s="38">
        <f t="shared" si="119"/>
        <v>0.98956782899540685</v>
      </c>
      <c r="N219" s="39"/>
      <c r="O219" s="39"/>
      <c r="P219" s="40"/>
      <c r="Q219" s="40"/>
      <c r="R219" s="40"/>
      <c r="S219" s="41"/>
      <c r="T219" s="41"/>
      <c r="U219" s="42">
        <f t="shared" si="128"/>
        <v>0.99999656295462136</v>
      </c>
      <c r="V219" s="42">
        <f t="shared" si="128"/>
        <v>0.99999110936626501</v>
      </c>
      <c r="W219" s="43">
        <f t="shared" si="128"/>
        <v>0.99999999611685142</v>
      </c>
      <c r="X219" s="43">
        <f t="shared" si="128"/>
        <v>0.99999836241701634</v>
      </c>
      <c r="AD219"/>
      <c r="AG219" s="3">
        <f t="shared" si="116"/>
        <v>39.294101810214748</v>
      </c>
      <c r="AH219" s="36">
        <f t="shared" si="129"/>
        <v>0.99999922091109661</v>
      </c>
      <c r="AI219" s="36">
        <f t="shared" si="129"/>
        <v>0.99999913598833123</v>
      </c>
      <c r="AJ219" s="36">
        <f t="shared" si="129"/>
        <v>0.9999982035013959</v>
      </c>
      <c r="AK219" s="36">
        <f t="shared" si="129"/>
        <v>0.99999913305818633</v>
      </c>
      <c r="AL219" s="36">
        <f t="shared" si="129"/>
        <v>0</v>
      </c>
      <c r="AM219" s="37">
        <f t="shared" si="117"/>
        <v>0</v>
      </c>
      <c r="AN219" s="38">
        <f t="shared" si="113"/>
        <v>0.9675890851375808</v>
      </c>
      <c r="AO219" s="39"/>
      <c r="AP219" s="39"/>
      <c r="AQ219" s="40"/>
      <c r="AR219" s="40"/>
      <c r="AS219" s="40"/>
      <c r="AT219" s="41"/>
      <c r="AU219" s="41"/>
      <c r="AV219" s="42">
        <f t="shared" si="130"/>
        <v>0.99997183041593463</v>
      </c>
      <c r="AW219" s="42">
        <f t="shared" si="130"/>
        <v>0.99993882054479677</v>
      </c>
      <c r="AX219" s="43">
        <f t="shared" si="130"/>
        <v>0.99999998308105731</v>
      </c>
      <c r="AY219" s="43">
        <f t="shared" si="130"/>
        <v>0.99999202927071551</v>
      </c>
    </row>
    <row r="220" spans="6:51" x14ac:dyDescent="0.3">
      <c r="F220" s="3">
        <v>50</v>
      </c>
      <c r="G220" s="36">
        <f t="shared" si="127"/>
        <v>0.9999999590085874</v>
      </c>
      <c r="H220" s="36">
        <f t="shared" si="127"/>
        <v>0.99999994866252251</v>
      </c>
      <c r="I220" s="36">
        <f t="shared" si="127"/>
        <v>0.99999995969906597</v>
      </c>
      <c r="J220" s="36">
        <f t="shared" si="127"/>
        <v>0.99999994622209665</v>
      </c>
      <c r="K220" s="36">
        <f t="shared" si="127"/>
        <v>0.42081724081497951</v>
      </c>
      <c r="L220" s="37">
        <f t="shared" si="115"/>
        <v>0</v>
      </c>
      <c r="M220" s="38">
        <f t="shared" si="119"/>
        <v>0.99060277125058016</v>
      </c>
      <c r="N220" s="39"/>
      <c r="O220" s="39"/>
      <c r="P220" s="40"/>
      <c r="Q220" s="40"/>
      <c r="R220" s="40"/>
      <c r="S220" s="41"/>
      <c r="T220" s="41"/>
      <c r="U220" s="42">
        <f t="shared" si="128"/>
        <v>0.99999716381321135</v>
      </c>
      <c r="V220" s="42">
        <f t="shared" si="128"/>
        <v>0.99999254135116478</v>
      </c>
      <c r="W220" s="43">
        <f t="shared" si="128"/>
        <v>0.99999999654047478</v>
      </c>
      <c r="X220" s="43">
        <f t="shared" si="128"/>
        <v>0.99999856729683978</v>
      </c>
      <c r="AD220"/>
      <c r="AG220" s="3">
        <f t="shared" si="116"/>
        <v>39.969109253183596</v>
      </c>
      <c r="AH220" s="36">
        <f t="shared" si="129"/>
        <v>0.99999938439384084</v>
      </c>
      <c r="AI220" s="36">
        <f t="shared" si="129"/>
        <v>0.99999929154485045</v>
      </c>
      <c r="AJ220" s="36">
        <f t="shared" si="129"/>
        <v>0.99999863617244322</v>
      </c>
      <c r="AK220" s="36">
        <f t="shared" si="129"/>
        <v>0.99999928783591796</v>
      </c>
      <c r="AL220" s="36">
        <f t="shared" si="129"/>
        <v>0</v>
      </c>
      <c r="AM220" s="37">
        <f t="shared" si="117"/>
        <v>0</v>
      </c>
      <c r="AN220" s="38">
        <f t="shared" si="113"/>
        <v>0.97025395043169815</v>
      </c>
      <c r="AO220" s="39"/>
      <c r="AP220" s="39"/>
      <c r="AQ220" s="40"/>
      <c r="AR220" s="40"/>
      <c r="AS220" s="40"/>
      <c r="AT220" s="41"/>
      <c r="AU220" s="41"/>
      <c r="AV220" s="42">
        <f t="shared" si="130"/>
        <v>0.99997601575990014</v>
      </c>
      <c r="AW220" s="42">
        <f t="shared" si="130"/>
        <v>0.99994722904420608</v>
      </c>
      <c r="AX220" s="43">
        <f t="shared" si="130"/>
        <v>0.99999998509385424</v>
      </c>
      <c r="AY220" s="43">
        <f t="shared" si="130"/>
        <v>0.99999299120867469</v>
      </c>
    </row>
    <row r="221" spans="6:51" x14ac:dyDescent="0.3">
      <c r="F221" s="3">
        <v>51</v>
      </c>
      <c r="G221" s="36">
        <f t="shared" si="127"/>
        <v>0.99999996640368016</v>
      </c>
      <c r="H221" s="36">
        <f t="shared" si="127"/>
        <v>0.99999995920706175</v>
      </c>
      <c r="I221" s="36">
        <f t="shared" si="127"/>
        <v>0.99999996995420448</v>
      </c>
      <c r="J221" s="36">
        <f t="shared" si="127"/>
        <v>0.99999995704379152</v>
      </c>
      <c r="K221" s="36">
        <f t="shared" si="127"/>
        <v>0.45135340270147029</v>
      </c>
      <c r="L221" s="37">
        <f t="shared" si="115"/>
        <v>0</v>
      </c>
      <c r="M221" s="38">
        <f t="shared" si="119"/>
        <v>0.99151576113679218</v>
      </c>
      <c r="N221" s="39"/>
      <c r="O221" s="39"/>
      <c r="P221" s="40"/>
      <c r="Q221" s="40"/>
      <c r="R221" s="40"/>
      <c r="S221" s="41"/>
      <c r="T221" s="41"/>
      <c r="U221" s="42">
        <f t="shared" si="128"/>
        <v>0.99999764942236691</v>
      </c>
      <c r="V221" s="42">
        <f t="shared" si="128"/>
        <v>0.9999937171321327</v>
      </c>
      <c r="W221" s="43">
        <f t="shared" si="128"/>
        <v>0.99999999690090458</v>
      </c>
      <c r="X221" s="43">
        <f t="shared" si="128"/>
        <v>0.99999874047765958</v>
      </c>
      <c r="AD221"/>
      <c r="AG221" s="3">
        <f t="shared" si="116"/>
        <v>40.591099067826086</v>
      </c>
      <c r="AH221" s="36">
        <f t="shared" si="129"/>
        <v>0.99999950128248449</v>
      </c>
      <c r="AI221" s="36">
        <f t="shared" si="129"/>
        <v>0.99999940847520552</v>
      </c>
      <c r="AJ221" s="36">
        <f t="shared" si="129"/>
        <v>0.9999989374420486</v>
      </c>
      <c r="AK221" s="36">
        <f t="shared" si="129"/>
        <v>0.99999940429757928</v>
      </c>
      <c r="AL221" s="36">
        <f t="shared" si="129"/>
        <v>0</v>
      </c>
      <c r="AM221" s="37">
        <f t="shared" si="117"/>
        <v>0</v>
      </c>
      <c r="AN221" s="38">
        <f t="shared" si="113"/>
        <v>0.97249030425495953</v>
      </c>
      <c r="AO221" s="39"/>
      <c r="AP221" s="39"/>
      <c r="AQ221" s="40"/>
      <c r="AR221" s="40"/>
      <c r="AS221" s="40"/>
      <c r="AT221" s="41"/>
      <c r="AU221" s="41"/>
      <c r="AV221" s="42">
        <f t="shared" si="130"/>
        <v>0.99997927873780956</v>
      </c>
      <c r="AW221" s="42">
        <f t="shared" si="130"/>
        <v>0.9999538641563126</v>
      </c>
      <c r="AX221" s="43">
        <f t="shared" si="130"/>
        <v>0.99999998668703205</v>
      </c>
      <c r="AY221" s="43">
        <f t="shared" si="130"/>
        <v>0.99999375788856104</v>
      </c>
    </row>
    <row r="222" spans="6:51" x14ac:dyDescent="0.3">
      <c r="F222" s="3">
        <v>52</v>
      </c>
      <c r="G222" s="36">
        <f t="shared" si="127"/>
        <v>0.99999997216320635</v>
      </c>
      <c r="H222" s="36">
        <f t="shared" si="127"/>
        <v>0.99999996740996211</v>
      </c>
      <c r="I222" s="36">
        <f t="shared" si="127"/>
        <v>0.9999999773781596</v>
      </c>
      <c r="J222" s="36">
        <f t="shared" si="127"/>
        <v>0.99999996549651493</v>
      </c>
      <c r="K222" s="36">
        <f t="shared" si="127"/>
        <v>0.47854369196908175</v>
      </c>
      <c r="L222" s="37">
        <f t="shared" si="115"/>
        <v>0</v>
      </c>
      <c r="M222" s="38">
        <f t="shared" si="119"/>
        <v>0.99232273594169806</v>
      </c>
      <c r="N222" s="39"/>
      <c r="O222" s="39"/>
      <c r="P222" s="40"/>
      <c r="Q222" s="40"/>
      <c r="R222" s="40"/>
      <c r="S222" s="41"/>
      <c r="T222" s="41"/>
      <c r="U222" s="42">
        <f t="shared" si="128"/>
        <v>0.99999804352173938</v>
      </c>
      <c r="V222" s="42">
        <f t="shared" si="128"/>
        <v>0.99999468630023503</v>
      </c>
      <c r="W222" s="43">
        <f t="shared" si="128"/>
        <v>0.99999999720925403</v>
      </c>
      <c r="X222" s="43">
        <f t="shared" si="128"/>
        <v>0.99999888754298061</v>
      </c>
      <c r="AD222"/>
      <c r="AG222" s="3">
        <f t="shared" si="116"/>
        <v>41.164235458467118</v>
      </c>
      <c r="AH222" s="36">
        <f t="shared" si="129"/>
        <v>0.99999958701097691</v>
      </c>
      <c r="AI222" s="36">
        <f t="shared" si="129"/>
        <v>0.99999949798939436</v>
      </c>
      <c r="AJ222" s="36">
        <f t="shared" si="129"/>
        <v>0.99999915267457373</v>
      </c>
      <c r="AK222" s="36">
        <f t="shared" si="129"/>
        <v>0.99999949354556938</v>
      </c>
      <c r="AL222" s="36">
        <f t="shared" si="129"/>
        <v>0</v>
      </c>
      <c r="AM222" s="37">
        <f t="shared" si="117"/>
        <v>0</v>
      </c>
      <c r="AN222" s="38">
        <f t="shared" si="113"/>
        <v>0.97438209428652967</v>
      </c>
      <c r="AO222" s="39"/>
      <c r="AP222" s="39"/>
      <c r="AQ222" s="40"/>
      <c r="AR222" s="40"/>
      <c r="AS222" s="40"/>
      <c r="AT222" s="41"/>
      <c r="AU222" s="41"/>
      <c r="AV222" s="42">
        <f t="shared" si="130"/>
        <v>0.99998186072171924</v>
      </c>
      <c r="AW222" s="42">
        <f t="shared" si="130"/>
        <v>0.99995917272654622</v>
      </c>
      <c r="AX222" s="43">
        <f t="shared" si="130"/>
        <v>0.99999998796752676</v>
      </c>
      <c r="AY222" s="43">
        <f t="shared" si="130"/>
        <v>0.9999943774152904</v>
      </c>
    </row>
    <row r="223" spans="6:51" x14ac:dyDescent="0.3">
      <c r="F223" s="3">
        <v>53</v>
      </c>
      <c r="G223" s="36">
        <f t="shared" si="127"/>
        <v>0.99999997669442275</v>
      </c>
      <c r="H223" s="36">
        <f t="shared" si="127"/>
        <v>0.99999997382456063</v>
      </c>
      <c r="I223" s="36">
        <f t="shared" si="127"/>
        <v>0.9999999828025683</v>
      </c>
      <c r="J223" s="36">
        <f t="shared" si="127"/>
        <v>0.99999997213431702</v>
      </c>
      <c r="K223" s="36">
        <f t="shared" si="127"/>
        <v>0.50282303360411829</v>
      </c>
      <c r="L223" s="37">
        <f t="shared" si="115"/>
        <v>0</v>
      </c>
      <c r="M223" s="38">
        <f t="shared" si="119"/>
        <v>0.99303739111613887</v>
      </c>
      <c r="N223" s="39"/>
      <c r="O223" s="39"/>
      <c r="P223" s="40"/>
      <c r="Q223" s="40"/>
      <c r="R223" s="40"/>
      <c r="S223" s="41"/>
      <c r="T223" s="41"/>
      <c r="U223" s="42">
        <f t="shared" si="128"/>
        <v>0.99999836466761183</v>
      </c>
      <c r="V223" s="42">
        <f t="shared" si="128"/>
        <v>0.99999548821921724</v>
      </c>
      <c r="W223" s="43">
        <f t="shared" si="128"/>
        <v>0.99999999747443069</v>
      </c>
      <c r="X223" s="43">
        <f t="shared" si="128"/>
        <v>0.99999901299145233</v>
      </c>
      <c r="AD223"/>
      <c r="AG223" s="3">
        <f t="shared" si="116"/>
        <v>41.692355557131165</v>
      </c>
      <c r="AH223" s="36">
        <f t="shared" si="129"/>
        <v>0.99999965132094926</v>
      </c>
      <c r="AI223" s="36">
        <f t="shared" si="129"/>
        <v>0.99999956765329134</v>
      </c>
      <c r="AJ223" s="36">
        <f t="shared" si="129"/>
        <v>0.99999931003988318</v>
      </c>
      <c r="AK223" s="36">
        <f t="shared" si="129"/>
        <v>0.99999956307529358</v>
      </c>
      <c r="AL223" s="36">
        <f t="shared" si="129"/>
        <v>0</v>
      </c>
      <c r="AM223" s="37">
        <f t="shared" si="117"/>
        <v>0</v>
      </c>
      <c r="AN223" s="38">
        <f t="shared" si="113"/>
        <v>0.9759940862883395</v>
      </c>
      <c r="AO223" s="39"/>
      <c r="AP223" s="39"/>
      <c r="AQ223" s="40"/>
      <c r="AR223" s="40"/>
      <c r="AS223" s="40"/>
      <c r="AT223" s="41"/>
      <c r="AU223" s="41"/>
      <c r="AV223" s="42">
        <f t="shared" si="130"/>
        <v>0.99998393146432485</v>
      </c>
      <c r="AW223" s="42">
        <f t="shared" si="130"/>
        <v>0.99996347329275503</v>
      </c>
      <c r="AX223" s="43">
        <f t="shared" si="130"/>
        <v>0.99999998901071185</v>
      </c>
      <c r="AY223" s="43">
        <f t="shared" si="130"/>
        <v>0.99999488422531169</v>
      </c>
    </row>
    <row r="224" spans="6:51" x14ac:dyDescent="0.3">
      <c r="F224" s="3">
        <v>54</v>
      </c>
      <c r="G224" s="36">
        <f t="shared" si="127"/>
        <v>0.99999998029382253</v>
      </c>
      <c r="H224" s="36">
        <f t="shared" si="127"/>
        <v>0.99999997886648506</v>
      </c>
      <c r="I224" s="36">
        <f t="shared" si="127"/>
        <v>0.9999999868021785</v>
      </c>
      <c r="J224" s="36">
        <f t="shared" si="127"/>
        <v>0.99999997737437152</v>
      </c>
      <c r="K224" s="36">
        <f t="shared" si="127"/>
        <v>0.52456095548729054</v>
      </c>
      <c r="L224" s="37">
        <f t="shared" si="115"/>
        <v>0</v>
      </c>
      <c r="M224" s="38">
        <f t="shared" si="119"/>
        <v>0.99367151287681188</v>
      </c>
      <c r="N224" s="39"/>
      <c r="O224" s="39"/>
      <c r="P224" s="40"/>
      <c r="Q224" s="40"/>
      <c r="R224" s="40"/>
      <c r="S224" s="41"/>
      <c r="T224" s="41"/>
      <c r="U224" s="42">
        <f t="shared" si="128"/>
        <v>0.99999862742167711</v>
      </c>
      <c r="V224" s="42">
        <f t="shared" si="128"/>
        <v>0.99999615424954258</v>
      </c>
      <c r="W224" s="43">
        <f t="shared" si="128"/>
        <v>0.99999999770361736</v>
      </c>
      <c r="X224" s="43">
        <f t="shared" si="128"/>
        <v>0.99999912046492989</v>
      </c>
      <c r="AD224"/>
      <c r="AG224" s="3">
        <f t="shared" si="116"/>
        <v>42.178995113033345</v>
      </c>
      <c r="AH224" s="36">
        <f t="shared" si="129"/>
        <v>0.99999970054059861</v>
      </c>
      <c r="AI224" s="36">
        <f t="shared" si="129"/>
        <v>0.99999962268144693</v>
      </c>
      <c r="AJ224" s="36">
        <f t="shared" si="129"/>
        <v>0.99999942752140225</v>
      </c>
      <c r="AK224" s="36">
        <f t="shared" si="129"/>
        <v>0.9999996180548929</v>
      </c>
      <c r="AL224" s="36">
        <f t="shared" si="129"/>
        <v>0</v>
      </c>
      <c r="AM224" s="37">
        <f t="shared" si="117"/>
        <v>0</v>
      </c>
      <c r="AN224" s="38">
        <f t="shared" si="113"/>
        <v>0.97737679075660011</v>
      </c>
      <c r="AO224" s="39"/>
      <c r="AP224" s="39"/>
      <c r="AQ224" s="40"/>
      <c r="AR224" s="40"/>
      <c r="AS224" s="40"/>
      <c r="AT224" s="41"/>
      <c r="AU224" s="41"/>
      <c r="AV224" s="42">
        <f t="shared" si="130"/>
        <v>0.99998561249403861</v>
      </c>
      <c r="AW224" s="42">
        <f t="shared" si="130"/>
        <v>0.99996699679185941</v>
      </c>
      <c r="AX224" s="43">
        <f t="shared" si="130"/>
        <v>0.9999999898708033</v>
      </c>
      <c r="AY224" s="43">
        <f t="shared" si="130"/>
        <v>0.99999530341333887</v>
      </c>
    </row>
    <row r="225" spans="6:51" x14ac:dyDescent="0.3">
      <c r="F225" s="3">
        <v>55</v>
      </c>
      <c r="G225" s="36">
        <f t="shared" si="127"/>
        <v>0.99999998317943783</v>
      </c>
      <c r="H225" s="36">
        <f t="shared" si="127"/>
        <v>0.99999998284948288</v>
      </c>
      <c r="I225" s="36">
        <f t="shared" si="127"/>
        <v>0.99999998977762083</v>
      </c>
      <c r="J225" s="36">
        <f t="shared" si="127"/>
        <v>0.99999998153240954</v>
      </c>
      <c r="K225" s="36">
        <f t="shared" si="127"/>
        <v>0.54407259839230471</v>
      </c>
      <c r="L225" s="37">
        <f t="shared" si="115"/>
        <v>0</v>
      </c>
      <c r="M225" s="38">
        <f t="shared" si="119"/>
        <v>0.99423525960440617</v>
      </c>
      <c r="N225" s="39"/>
      <c r="O225" s="39"/>
      <c r="P225" s="40"/>
      <c r="Q225" s="40"/>
      <c r="R225" s="40"/>
      <c r="S225" s="41"/>
      <c r="T225" s="41"/>
      <c r="U225" s="42">
        <f t="shared" si="128"/>
        <v>0.99999884325537947</v>
      </c>
      <c r="V225" s="42">
        <f t="shared" si="128"/>
        <v>0.99999670946635699</v>
      </c>
      <c r="W225" s="43">
        <f t="shared" si="128"/>
        <v>0.99999999790264116</v>
      </c>
      <c r="X225" s="43">
        <f t="shared" si="128"/>
        <v>0.99999921292533367</v>
      </c>
      <c r="AD225"/>
      <c r="AG225" s="3">
        <f t="shared" si="116"/>
        <v>42.627412164320987</v>
      </c>
      <c r="AH225" s="36">
        <f t="shared" si="129"/>
        <v>0.99999973888924898</v>
      </c>
      <c r="AI225" s="36">
        <f t="shared" si="129"/>
        <v>0.99999966673770324</v>
      </c>
      <c r="AJ225" s="36">
        <f t="shared" si="129"/>
        <v>0.99999951689426358</v>
      </c>
      <c r="AK225" s="36">
        <f t="shared" si="129"/>
        <v>0.99999966211748847</v>
      </c>
      <c r="AL225" s="36">
        <f t="shared" si="129"/>
        <v>2.4073408478985758E-2</v>
      </c>
      <c r="AM225" s="37">
        <f t="shared" si="117"/>
        <v>0</v>
      </c>
      <c r="AN225" s="38">
        <f t="shared" si="113"/>
        <v>0.97857000245391601</v>
      </c>
      <c r="AO225" s="39"/>
      <c r="AP225" s="39"/>
      <c r="AQ225" s="40"/>
      <c r="AR225" s="40"/>
      <c r="AS225" s="40"/>
      <c r="AT225" s="41"/>
      <c r="AU225" s="41"/>
      <c r="AV225" s="42">
        <f t="shared" si="130"/>
        <v>0.9999869922543857</v>
      </c>
      <c r="AW225" s="42">
        <f t="shared" si="130"/>
        <v>0.99996991327754015</v>
      </c>
      <c r="AX225" s="43">
        <f t="shared" si="130"/>
        <v>0.99999999058752009</v>
      </c>
      <c r="AY225" s="43">
        <f t="shared" si="130"/>
        <v>0.99999565356672282</v>
      </c>
    </row>
    <row r="226" spans="6:51" x14ac:dyDescent="0.3">
      <c r="F226" s="3">
        <v>56</v>
      </c>
      <c r="G226" s="36">
        <f t="shared" si="127"/>
        <v>0.99999998551316416</v>
      </c>
      <c r="H226" s="36">
        <f t="shared" si="127"/>
        <v>0.99999998601155904</v>
      </c>
      <c r="I226" s="36">
        <f t="shared" si="127"/>
        <v>0.99999999201052758</v>
      </c>
      <c r="J226" s="36">
        <f t="shared" si="127"/>
        <v>0.99999998484859853</v>
      </c>
      <c r="K226" s="36">
        <f t="shared" si="127"/>
        <v>0.56162770343294799</v>
      </c>
      <c r="L226" s="37">
        <f>IF(1-EXP(-0.23*(Z142-L$165))&lt;0, 0, 1-EXP(-0.23*(Z142-L$165)))</f>
        <v>0</v>
      </c>
      <c r="M226" s="38">
        <f t="shared" si="119"/>
        <v>0.99473740009220513</v>
      </c>
      <c r="N226" s="39"/>
      <c r="O226" s="39"/>
      <c r="P226" s="40"/>
      <c r="Q226" s="40"/>
      <c r="R226" s="40"/>
      <c r="S226" s="41"/>
      <c r="T226" s="41"/>
      <c r="U226" s="42">
        <f t="shared" si="128"/>
        <v>0.99999902124044338</v>
      </c>
      <c r="V226" s="42">
        <f t="shared" si="128"/>
        <v>0.99999717399116272</v>
      </c>
      <c r="W226" s="43">
        <f t="shared" si="128"/>
        <v>0.99999999807625495</v>
      </c>
      <c r="X226" s="43">
        <f t="shared" si="128"/>
        <v>0.9999992927924668</v>
      </c>
      <c r="AD226"/>
      <c r="AG226" s="3">
        <f t="shared" si="116"/>
        <v>43.040608850547436</v>
      </c>
      <c r="AH226" s="36">
        <f t="shared" si="129"/>
        <v>0.9999997692474577</v>
      </c>
      <c r="AI226" s="36">
        <f t="shared" si="129"/>
        <v>0.99999970244237346</v>
      </c>
      <c r="AJ226" s="36">
        <f t="shared" si="129"/>
        <v>0.99999958604983386</v>
      </c>
      <c r="AK226" s="36">
        <f t="shared" si="129"/>
        <v>0.99999969786297449</v>
      </c>
      <c r="AL226" s="36">
        <f t="shared" si="129"/>
        <v>5.836232888061943E-2</v>
      </c>
      <c r="AM226" s="37">
        <f>IF(1-EXP(-0.23*(BA142-AM$165))&lt;0, 0, 1-EXP(-0.23*(BA142-AM$165)))</f>
        <v>0</v>
      </c>
      <c r="AN226" s="38">
        <f t="shared" si="113"/>
        <v>0.97960537378902612</v>
      </c>
      <c r="AO226" s="39"/>
      <c r="AP226" s="39"/>
      <c r="AQ226" s="40"/>
      <c r="AR226" s="40"/>
      <c r="AS226" s="40"/>
      <c r="AT226" s="41"/>
      <c r="AU226" s="41"/>
      <c r="AV226" s="42">
        <f t="shared" si="130"/>
        <v>0.99998813609406056</v>
      </c>
      <c r="AW226" s="42">
        <f t="shared" si="130"/>
        <v>0.99997234978584915</v>
      </c>
      <c r="AX226" s="43">
        <f t="shared" si="130"/>
        <v>0.9999999911904498</v>
      </c>
      <c r="AY226" s="43">
        <f t="shared" si="130"/>
        <v>0.99999594865993535</v>
      </c>
    </row>
    <row r="227" spans="6:51" x14ac:dyDescent="0.3">
      <c r="F227" s="3">
        <v>57</v>
      </c>
      <c r="G227" s="36">
        <f t="shared" si="127"/>
        <v>0.99999998741634266</v>
      </c>
      <c r="H227" s="36">
        <f t="shared" si="127"/>
        <v>0.99999998853413608</v>
      </c>
      <c r="I227" s="36">
        <f t="shared" si="127"/>
        <v>0.99999999370053383</v>
      </c>
      <c r="J227" s="36">
        <f t="shared" si="127"/>
        <v>0.99999998750653829</v>
      </c>
      <c r="K227" s="36">
        <f t="shared" si="127"/>
        <v>0.57745797522648235</v>
      </c>
      <c r="L227" s="37">
        <f t="shared" ref="L227:L240" si="131">IF(1-EXP(-0.23*(Z143-L$165))&lt;0, 0, 1-EXP(-0.23*(Z143-L$165)))</f>
        <v>0</v>
      </c>
      <c r="M227" s="38">
        <f t="shared" si="119"/>
        <v>0.99518551542774625</v>
      </c>
      <c r="N227" s="39"/>
      <c r="O227" s="39"/>
      <c r="P227" s="40"/>
      <c r="Q227" s="40"/>
      <c r="R227" s="40"/>
      <c r="S227" s="41"/>
      <c r="T227" s="41"/>
      <c r="U227" s="42">
        <f t="shared" si="128"/>
        <v>0.99999916857809423</v>
      </c>
      <c r="V227" s="42">
        <f t="shared" si="128"/>
        <v>0.99999756402763051</v>
      </c>
      <c r="W227" s="43">
        <f t="shared" si="128"/>
        <v>0.99999999822835772</v>
      </c>
      <c r="X227" s="43">
        <f t="shared" si="128"/>
        <v>0.99999936205192008</v>
      </c>
      <c r="AD227"/>
      <c r="AG227" s="3">
        <f t="shared" si="116"/>
        <v>43.421351511912064</v>
      </c>
      <c r="AH227" s="36">
        <f t="shared" si="129"/>
        <v>0.9999997936245778</v>
      </c>
      <c r="AI227" s="36">
        <f t="shared" si="129"/>
        <v>0.99999973170033785</v>
      </c>
      <c r="AJ227" s="36">
        <f t="shared" si="129"/>
        <v>0.99999964039078637</v>
      </c>
      <c r="AK227" s="36">
        <f t="shared" si="129"/>
        <v>0.99999972718262697</v>
      </c>
      <c r="AL227" s="36">
        <f t="shared" si="129"/>
        <v>8.8198183555797116E-2</v>
      </c>
      <c r="AM227" s="37">
        <f t="shared" ref="AM227:AM240" si="132">IF(1-EXP(-0.23*(BA143-AM$165))&lt;0, 0, 1-EXP(-0.23*(BA143-AM$165)))</f>
        <v>0</v>
      </c>
      <c r="AN227" s="38">
        <f t="shared" si="113"/>
        <v>0.98050830697133085</v>
      </c>
      <c r="AO227" s="39"/>
      <c r="AP227" s="39"/>
      <c r="AQ227" s="40"/>
      <c r="AR227" s="40"/>
      <c r="AS227" s="40"/>
      <c r="AT227" s="41"/>
      <c r="AU227" s="41"/>
      <c r="AV227" s="42">
        <f t="shared" si="130"/>
        <v>0.99998909297958816</v>
      </c>
      <c r="AW227" s="42">
        <f t="shared" si="130"/>
        <v>0.99997440248999081</v>
      </c>
      <c r="AX227" s="43">
        <f t="shared" si="130"/>
        <v>0.99999999170197018</v>
      </c>
      <c r="AY227" s="43">
        <f t="shared" si="130"/>
        <v>0.99999619934450701</v>
      </c>
    </row>
    <row r="228" spans="6:51" x14ac:dyDescent="0.3">
      <c r="F228" s="3">
        <v>58</v>
      </c>
      <c r="G228" s="36">
        <f t="shared" si="127"/>
        <v>0.99999998898074172</v>
      </c>
      <c r="H228" s="36">
        <f t="shared" si="127"/>
        <v>0.99999999055616573</v>
      </c>
      <c r="I228" s="36">
        <f t="shared" si="127"/>
        <v>0.99999999499031422</v>
      </c>
      <c r="J228" s="36">
        <f t="shared" si="127"/>
        <v>0.99999998964727321</v>
      </c>
      <c r="K228" s="36">
        <f t="shared" si="127"/>
        <v>0.59176313604898101</v>
      </c>
      <c r="L228" s="37">
        <f t="shared" si="131"/>
        <v>0</v>
      </c>
      <c r="M228" s="38">
        <f t="shared" si="119"/>
        <v>0.9955861702147274</v>
      </c>
      <c r="N228" s="39"/>
      <c r="O228" s="39"/>
      <c r="P228" s="40"/>
      <c r="Q228" s="40"/>
      <c r="R228" s="40"/>
      <c r="S228" s="41"/>
      <c r="T228" s="41"/>
      <c r="U228" s="42">
        <f t="shared" si="128"/>
        <v>0.99999929100614349</v>
      </c>
      <c r="V228" s="42">
        <f t="shared" si="128"/>
        <v>0.99999789267005246</v>
      </c>
      <c r="W228" s="43">
        <f t="shared" si="128"/>
        <v>0.99999999836216358</v>
      </c>
      <c r="X228" s="43">
        <f t="shared" si="128"/>
        <v>0.99999942233994654</v>
      </c>
      <c r="AD228"/>
      <c r="AG228" s="3">
        <f t="shared" si="116"/>
        <v>43.772189209830003</v>
      </c>
      <c r="AH228" s="36">
        <f t="shared" si="129"/>
        <v>0.99999981345003386</v>
      </c>
      <c r="AI228" s="36">
        <f t="shared" si="129"/>
        <v>0.99999975591745394</v>
      </c>
      <c r="AJ228" s="36">
        <f t="shared" si="129"/>
        <v>0.99999968368930914</v>
      </c>
      <c r="AK228" s="36">
        <f t="shared" si="129"/>
        <v>0.99999975147324005</v>
      </c>
      <c r="AL228" s="36">
        <f t="shared" si="129"/>
        <v>0.11429173969775841</v>
      </c>
      <c r="AM228" s="37">
        <f t="shared" si="132"/>
        <v>0</v>
      </c>
      <c r="AN228" s="38">
        <f t="shared" si="113"/>
        <v>0.98129936020692254</v>
      </c>
      <c r="AO228" s="39"/>
      <c r="AP228" s="39"/>
      <c r="AQ228" s="40"/>
      <c r="AR228" s="40"/>
      <c r="AS228" s="40"/>
      <c r="AT228" s="41"/>
      <c r="AU228" s="41"/>
      <c r="AV228" s="42">
        <f t="shared" si="130"/>
        <v>0.99998990008239985</v>
      </c>
      <c r="AW228" s="42">
        <f t="shared" si="130"/>
        <v>0.99997614510388655</v>
      </c>
      <c r="AX228" s="43">
        <f t="shared" si="130"/>
        <v>0.99999999213924273</v>
      </c>
      <c r="AY228" s="43">
        <f t="shared" si="130"/>
        <v>0.99999641384248117</v>
      </c>
    </row>
    <row r="229" spans="6:51" x14ac:dyDescent="0.3">
      <c r="F229" s="3">
        <v>59</v>
      </c>
      <c r="G229" s="36">
        <f t="shared" si="127"/>
        <v>0.9999999902763691</v>
      </c>
      <c r="H229" s="36">
        <f t="shared" si="127"/>
        <v>0.99999999218457136</v>
      </c>
      <c r="I229" s="36">
        <f t="shared" si="127"/>
        <v>0.99999999598265821</v>
      </c>
      <c r="J229" s="36">
        <f t="shared" si="127"/>
        <v>0.99999999137967821</v>
      </c>
      <c r="K229" s="36">
        <f t="shared" si="127"/>
        <v>0.60471592137977259</v>
      </c>
      <c r="L229" s="37">
        <f t="shared" si="131"/>
        <v>0</v>
      </c>
      <c r="M229" s="38">
        <f t="shared" si="119"/>
        <v>0.99594505793530597</v>
      </c>
      <c r="N229" s="39"/>
      <c r="O229" s="39"/>
      <c r="P229" s="40"/>
      <c r="Q229" s="40"/>
      <c r="R229" s="40"/>
      <c r="S229" s="41"/>
      <c r="T229" s="41"/>
      <c r="U229" s="42">
        <f t="shared" si="128"/>
        <v>0.99999939311326758</v>
      </c>
      <c r="V229" s="42">
        <f t="shared" si="128"/>
        <v>0.99999817053648954</v>
      </c>
      <c r="W229" s="43">
        <f t="shared" si="128"/>
        <v>0.99999999848033616</v>
      </c>
      <c r="X229" s="43">
        <f t="shared" si="128"/>
        <v>0.99999947501052444</v>
      </c>
      <c r="AD229"/>
      <c r="AG229" s="3">
        <f t="shared" si="116"/>
        <v>44.095470792826781</v>
      </c>
      <c r="AH229" s="36">
        <f t="shared" si="129"/>
        <v>0.99999982975911594</v>
      </c>
      <c r="AI229" s="36">
        <f t="shared" si="129"/>
        <v>0.99999977614589786</v>
      </c>
      <c r="AJ229" s="36">
        <f t="shared" si="129"/>
        <v>0.99999971862726567</v>
      </c>
      <c r="AK229" s="36">
        <f t="shared" si="129"/>
        <v>0.99999977178096899</v>
      </c>
      <c r="AL229" s="36">
        <f t="shared" si="129"/>
        <v>0.13721745460506674</v>
      </c>
      <c r="AM229" s="37">
        <f t="shared" si="132"/>
        <v>0</v>
      </c>
      <c r="AN229" s="38">
        <f t="shared" si="113"/>
        <v>0.98199530336349627</v>
      </c>
      <c r="AO229" s="39"/>
      <c r="AP229" s="39"/>
      <c r="AQ229" s="40"/>
      <c r="AR229" s="40"/>
      <c r="AS229" s="40"/>
      <c r="AT229" s="41"/>
      <c r="AU229" s="41"/>
      <c r="AV229" s="42">
        <f t="shared" si="130"/>
        <v>0.99999058596295054</v>
      </c>
      <c r="AW229" s="42">
        <f t="shared" si="130"/>
        <v>0.99997763477998425</v>
      </c>
      <c r="AX229" s="43">
        <f t="shared" si="130"/>
        <v>0.99999999251559701</v>
      </c>
      <c r="AY229" s="43">
        <f t="shared" si="130"/>
        <v>0.99999659857511158</v>
      </c>
    </row>
    <row r="230" spans="6:51" x14ac:dyDescent="0.3">
      <c r="F230" s="3">
        <v>60</v>
      </c>
      <c r="G230" s="36">
        <f t="shared" si="127"/>
        <v>0.9999999913570794</v>
      </c>
      <c r="H230" s="36">
        <f t="shared" si="127"/>
        <v>0.99999999350201052</v>
      </c>
      <c r="I230" s="36">
        <f t="shared" si="127"/>
        <v>0.99999999675220597</v>
      </c>
      <c r="J230" s="36">
        <f t="shared" si="127"/>
        <v>0.99999999278819429</v>
      </c>
      <c r="K230" s="36">
        <f t="shared" si="127"/>
        <v>0.61646621636373633</v>
      </c>
      <c r="L230" s="37">
        <f t="shared" si="131"/>
        <v>0</v>
      </c>
      <c r="M230" s="38">
        <f t="shared" si="119"/>
        <v>0.99626712448913335</v>
      </c>
      <c r="N230" s="39"/>
      <c r="O230" s="39"/>
      <c r="P230" s="40"/>
      <c r="Q230" s="40"/>
      <c r="R230" s="40"/>
      <c r="S230" s="41"/>
      <c r="T230" s="41"/>
      <c r="U230" s="42">
        <f t="shared" si="128"/>
        <v>0.99999947858251259</v>
      </c>
      <c r="V230" s="42">
        <f t="shared" si="128"/>
        <v>0.99999840626629821</v>
      </c>
      <c r="W230" s="43">
        <f t="shared" si="128"/>
        <v>0.99999999858509314</v>
      </c>
      <c r="X230" s="43">
        <f t="shared" si="128"/>
        <v>0.99999952118857893</v>
      </c>
      <c r="AD230"/>
      <c r="AG230" s="3">
        <f t="shared" si="116"/>
        <v>44.39336062201312</v>
      </c>
      <c r="AH230" s="36">
        <f t="shared" si="129"/>
        <v>0.99999984331409486</v>
      </c>
      <c r="AI230" s="36">
        <f t="shared" si="129"/>
        <v>0.99999979318342391</v>
      </c>
      <c r="AJ230" s="36">
        <f t="shared" si="129"/>
        <v>0.99999974714346274</v>
      </c>
      <c r="AK230" s="36">
        <f t="shared" si="129"/>
        <v>0.99999978889959895</v>
      </c>
      <c r="AL230" s="36">
        <f t="shared" si="129"/>
        <v>0.15744373031464531</v>
      </c>
      <c r="AM230" s="37">
        <f t="shared" si="132"/>
        <v>0</v>
      </c>
      <c r="AN230" s="38">
        <f t="shared" si="113"/>
        <v>0.98260991810836917</v>
      </c>
      <c r="AO230" s="39"/>
      <c r="AP230" s="39"/>
      <c r="AQ230" s="40"/>
      <c r="AR230" s="40"/>
      <c r="AS230" s="40"/>
      <c r="AT230" s="41"/>
      <c r="AU230" s="41"/>
      <c r="AV230" s="42">
        <f t="shared" si="130"/>
        <v>0.99999117281354144</v>
      </c>
      <c r="AW230" s="42">
        <f t="shared" si="130"/>
        <v>0.99997891630678937</v>
      </c>
      <c r="AX230" s="43">
        <f t="shared" si="130"/>
        <v>0.99999999284150842</v>
      </c>
      <c r="AY230" s="43">
        <f t="shared" si="130"/>
        <v>0.99999675861179282</v>
      </c>
    </row>
    <row r="231" spans="6:51" x14ac:dyDescent="0.3">
      <c r="F231" s="3">
        <v>61</v>
      </c>
      <c r="G231" s="36">
        <f t="shared" si="127"/>
        <v>0.99999999226463532</v>
      </c>
      <c r="H231" s="36">
        <f t="shared" si="127"/>
        <v>0.99999999457267263</v>
      </c>
      <c r="I231" s="36">
        <f t="shared" si="127"/>
        <v>0.99999999735357714</v>
      </c>
      <c r="J231" s="36">
        <f t="shared" si="127"/>
        <v>0.99999999393861649</v>
      </c>
      <c r="K231" s="36">
        <f t="shared" si="127"/>
        <v>0.6271444927151304</v>
      </c>
      <c r="L231" s="37">
        <f t="shared" si="131"/>
        <v>0</v>
      </c>
      <c r="M231" s="38">
        <f t="shared" si="119"/>
        <v>0.99655667330307673</v>
      </c>
      <c r="N231" s="39"/>
      <c r="O231" s="39"/>
      <c r="P231" s="40"/>
      <c r="Q231" s="40"/>
      <c r="R231" s="40"/>
      <c r="S231" s="41"/>
      <c r="T231" s="41"/>
      <c r="U231" s="42">
        <f t="shared" si="128"/>
        <v>0.99999955038063959</v>
      </c>
      <c r="V231" s="42">
        <f t="shared" si="128"/>
        <v>0.99999860691239495</v>
      </c>
      <c r="W231" s="43">
        <f t="shared" si="128"/>
        <v>0.9999999986782897</v>
      </c>
      <c r="X231" s="43">
        <f t="shared" si="128"/>
        <v>0.99999956181240235</v>
      </c>
      <c r="AD231"/>
      <c r="AG231" s="3">
        <f t="shared" si="116"/>
        <v>44.667853061421738</v>
      </c>
      <c r="AH231" s="36">
        <f t="shared" si="129"/>
        <v>0.99999985468477048</v>
      </c>
      <c r="AI231" s="36">
        <f t="shared" si="129"/>
        <v>0.99999980764222207</v>
      </c>
      <c r="AJ231" s="36">
        <f t="shared" si="129"/>
        <v>0.99999977066134538</v>
      </c>
      <c r="AK231" s="36">
        <f t="shared" si="129"/>
        <v>0.99999980343873884</v>
      </c>
      <c r="AL231" s="36">
        <f t="shared" si="129"/>
        <v>0.17535563532719878</v>
      </c>
      <c r="AM231" s="37">
        <f t="shared" si="132"/>
        <v>0</v>
      </c>
      <c r="AN231" s="38">
        <f t="shared" si="113"/>
        <v>0.98315460989718739</v>
      </c>
      <c r="AO231" s="39"/>
      <c r="AP231" s="39"/>
      <c r="AQ231" s="40"/>
      <c r="AR231" s="40"/>
      <c r="AS231" s="40"/>
      <c r="AT231" s="41"/>
      <c r="AU231" s="41"/>
      <c r="AV231" s="42">
        <f t="shared" si="130"/>
        <v>0.99999167805985345</v>
      </c>
      <c r="AW231" s="42">
        <f t="shared" si="130"/>
        <v>0.99998002513561635</v>
      </c>
      <c r="AX231" s="43">
        <f t="shared" si="130"/>
        <v>0.99999999312529864</v>
      </c>
      <c r="AY231" s="43">
        <f t="shared" si="130"/>
        <v>0.99999689799502145</v>
      </c>
    </row>
    <row r="232" spans="6:51" x14ac:dyDescent="0.3">
      <c r="F232" s="3">
        <v>62</v>
      </c>
      <c r="G232" s="36">
        <f t="shared" si="127"/>
        <v>0.99999999303167331</v>
      </c>
      <c r="H232" s="36">
        <f t="shared" si="127"/>
        <v>0.9999999954466281</v>
      </c>
      <c r="I232" s="36">
        <f t="shared" si="127"/>
        <v>0.99999999782704463</v>
      </c>
      <c r="J232" s="36">
        <f t="shared" si="127"/>
        <v>0.99999999488244518</v>
      </c>
      <c r="K232" s="36">
        <f t="shared" si="127"/>
        <v>0.63686467402719504</v>
      </c>
      <c r="L232" s="37">
        <f t="shared" si="131"/>
        <v>0</v>
      </c>
      <c r="M232" s="38">
        <f t="shared" si="119"/>
        <v>0.99681745486581563</v>
      </c>
      <c r="N232" s="39"/>
      <c r="O232" s="39"/>
      <c r="P232" s="40"/>
      <c r="Q232" s="40"/>
      <c r="R232" s="40"/>
      <c r="S232" s="41"/>
      <c r="T232" s="41"/>
      <c r="U232" s="42">
        <f t="shared" si="128"/>
        <v>0.99999961090587453</v>
      </c>
      <c r="V232" s="42">
        <f t="shared" si="128"/>
        <v>0.99999877825154848</v>
      </c>
      <c r="W232" s="43">
        <f t="shared" si="128"/>
        <v>0.99999999876148449</v>
      </c>
      <c r="X232" s="43">
        <f t="shared" si="128"/>
        <v>0.99999959766760649</v>
      </c>
      <c r="AD232"/>
      <c r="AG232" s="3">
        <f t="shared" si="116"/>
        <v>44.920785830218492</v>
      </c>
      <c r="AH232" s="36">
        <f t="shared" si="129"/>
        <v>0.99999986430304255</v>
      </c>
      <c r="AI232" s="36">
        <f t="shared" si="129"/>
        <v>0.99999981999738519</v>
      </c>
      <c r="AJ232" s="36">
        <f t="shared" si="129"/>
        <v>0.99999979024104879</v>
      </c>
      <c r="AK232" s="36">
        <f t="shared" si="129"/>
        <v>0.99999981587184228</v>
      </c>
      <c r="AL232" s="36">
        <f t="shared" si="129"/>
        <v>0.19127215258412122</v>
      </c>
      <c r="AM232" s="37">
        <f t="shared" si="132"/>
        <v>0</v>
      </c>
      <c r="AN232" s="38">
        <f t="shared" si="113"/>
        <v>0.98363888009778055</v>
      </c>
      <c r="AO232" s="39"/>
      <c r="AP232" s="39"/>
      <c r="AQ232" s="40"/>
      <c r="AR232" s="40"/>
      <c r="AS232" s="40"/>
      <c r="AT232" s="41"/>
      <c r="AU232" s="41"/>
      <c r="AV232" s="42">
        <f t="shared" si="130"/>
        <v>0.99999211551926714</v>
      </c>
      <c r="AW232" s="42">
        <f t="shared" si="130"/>
        <v>0.99998098958999515</v>
      </c>
      <c r="AX232" s="43">
        <f t="shared" si="130"/>
        <v>0.99999999337364454</v>
      </c>
      <c r="AY232" s="43">
        <f t="shared" si="130"/>
        <v>0.99999701997862134</v>
      </c>
    </row>
    <row r="233" spans="6:51" x14ac:dyDescent="0.3">
      <c r="F233" s="3">
        <v>63</v>
      </c>
      <c r="G233" s="36">
        <f t="shared" si="127"/>
        <v>0.99999999368388837</v>
      </c>
      <c r="H233" s="36">
        <f t="shared" si="127"/>
        <v>0.9999999961631052</v>
      </c>
      <c r="I233" s="36">
        <f t="shared" si="127"/>
        <v>0.99999999820252272</v>
      </c>
      <c r="J233" s="36">
        <f t="shared" si="127"/>
        <v>0.99999999566017261</v>
      </c>
      <c r="K233" s="36">
        <f t="shared" si="127"/>
        <v>0.64572653247679712</v>
      </c>
      <c r="L233" s="37">
        <f t="shared" si="131"/>
        <v>0</v>
      </c>
      <c r="M233" s="38">
        <f t="shared" si="119"/>
        <v>0.99705274308825009</v>
      </c>
      <c r="N233" s="39"/>
      <c r="O233" s="39"/>
      <c r="P233" s="40"/>
      <c r="Q233" s="40"/>
      <c r="R233" s="40"/>
      <c r="S233" s="41"/>
      <c r="T233" s="41"/>
      <c r="U233" s="42">
        <f t="shared" si="128"/>
        <v>0.99999966210360469</v>
      </c>
      <c r="V233" s="42">
        <f t="shared" si="128"/>
        <v>0.9999989250306327</v>
      </c>
      <c r="W233" s="43">
        <f t="shared" si="128"/>
        <v>0.999999998835993</v>
      </c>
      <c r="X233" s="43">
        <f t="shared" si="128"/>
        <v>0.9999996294144099</v>
      </c>
      <c r="AD233"/>
      <c r="AG233" s="3">
        <f t="shared" si="116"/>
        <v>45.153852306180539</v>
      </c>
      <c r="AH233" s="36">
        <f t="shared" si="129"/>
        <v>0.99999987250051992</v>
      </c>
      <c r="AI233" s="36">
        <f t="shared" si="129"/>
        <v>0.99999983062149145</v>
      </c>
      <c r="AJ233" s="36">
        <f t="shared" si="129"/>
        <v>0.99999980668267985</v>
      </c>
      <c r="AK233" s="36">
        <f t="shared" si="129"/>
        <v>0.99999982657048803</v>
      </c>
      <c r="AL233" s="36">
        <f t="shared" si="129"/>
        <v>0.20545940410730323</v>
      </c>
      <c r="AM233" s="37">
        <f t="shared" si="132"/>
        <v>0</v>
      </c>
      <c r="AN233" s="38">
        <f t="shared" si="113"/>
        <v>0.98407069319618856</v>
      </c>
      <c r="AO233" s="39"/>
      <c r="AP233" s="39"/>
      <c r="AQ233" s="40"/>
      <c r="AR233" s="40"/>
      <c r="AS233" s="40"/>
      <c r="AT233" s="41"/>
      <c r="AU233" s="41"/>
      <c r="AV233" s="42">
        <f t="shared" si="130"/>
        <v>0.99999249624872155</v>
      </c>
      <c r="AW233" s="42">
        <f t="shared" si="130"/>
        <v>0.99998183249706507</v>
      </c>
      <c r="AX233" s="43">
        <f t="shared" si="130"/>
        <v>0.99999999359195335</v>
      </c>
      <c r="AY233" s="43">
        <f t="shared" si="130"/>
        <v>0.99999712720446188</v>
      </c>
    </row>
    <row r="234" spans="6:51" x14ac:dyDescent="0.3">
      <c r="F234" s="3">
        <v>64</v>
      </c>
      <c r="G234" s="36">
        <f t="shared" ref="G234:K240" si="133">IF(1-EXP(-0.23*(G150-G$165))&lt;0, 0, 1-EXP(-0.23*(G150-G$165)))</f>
        <v>0.99999999424165498</v>
      </c>
      <c r="H234" s="36">
        <f t="shared" si="133"/>
        <v>0.9999999967529708</v>
      </c>
      <c r="I234" s="36">
        <f t="shared" si="133"/>
        <v>0.9999999985023923</v>
      </c>
      <c r="J234" s="36">
        <f t="shared" si="133"/>
        <v>0.99999999630377578</v>
      </c>
      <c r="K234" s="36">
        <f t="shared" si="133"/>
        <v>0.65381770008637918</v>
      </c>
      <c r="L234" s="37">
        <f t="shared" si="131"/>
        <v>0</v>
      </c>
      <c r="M234" s="38">
        <f t="shared" si="119"/>
        <v>0.99726540051022661</v>
      </c>
      <c r="N234" s="39"/>
      <c r="O234" s="39"/>
      <c r="P234" s="40"/>
      <c r="Q234" s="40"/>
      <c r="R234" s="40"/>
      <c r="S234" s="41"/>
      <c r="T234" s="41"/>
      <c r="U234" s="42">
        <f t="shared" ref="U234:X240" si="134">IF(1-EXP(-0.23*(U150-U$165))&lt;0, 0, 1-EXP(-0.23*(U150-U$165)))</f>
        <v>0.99999970555728901</v>
      </c>
      <c r="V234" s="42">
        <f t="shared" si="134"/>
        <v>0.99999905116268772</v>
      </c>
      <c r="W234" s="43">
        <f t="shared" si="134"/>
        <v>0.9999999989029299</v>
      </c>
      <c r="X234" s="43">
        <f t="shared" si="134"/>
        <v>0.99999965760965426</v>
      </c>
      <c r="AD234"/>
      <c r="AG234" s="3">
        <f t="shared" si="116"/>
        <v>45.368612862812959</v>
      </c>
      <c r="AH234" s="36">
        <f t="shared" ref="AH234:AL240" si="135">IF(1-EXP(-0.23*(AH150-AH$165))&lt;0, 0, 1-EXP(-0.23*(AH150-AH$165)))</f>
        <v>0.99999987953485414</v>
      </c>
      <c r="AI234" s="36">
        <f t="shared" si="135"/>
        <v>0.99999983980959717</v>
      </c>
      <c r="AJ234" s="36">
        <f t="shared" si="135"/>
        <v>0.9999998205975964</v>
      </c>
      <c r="AK234" s="36">
        <f t="shared" si="135"/>
        <v>0.99999983582916629</v>
      </c>
      <c r="AL234" s="36">
        <f t="shared" si="135"/>
        <v>0.21814088641460172</v>
      </c>
      <c r="AM234" s="37">
        <f t="shared" si="132"/>
        <v>0</v>
      </c>
      <c r="AN234" s="38">
        <f t="shared" ref="AN234:AN240" si="136">IF(1-EXP(-0.23*(AN150-AN$165))&lt;0, 0, 1-EXP(-0.23*(AN150-AN$165)))</f>
        <v>0.98445676461913689</v>
      </c>
      <c r="AO234" s="39"/>
      <c r="AP234" s="39"/>
      <c r="AQ234" s="40"/>
      <c r="AR234" s="40"/>
      <c r="AS234" s="40"/>
      <c r="AT234" s="41"/>
      <c r="AU234" s="41"/>
      <c r="AV234" s="42">
        <f t="shared" ref="AV234:AY240" si="137">IF(1-EXP(-0.23*(AV150-AV$165))&lt;0, 0, 1-EXP(-0.23*(AV150-AV$165)))</f>
        <v>0.99999282917233778</v>
      </c>
      <c r="AW234" s="42">
        <f t="shared" si="137"/>
        <v>0.99998257240521948</v>
      </c>
      <c r="AX234" s="43">
        <f t="shared" si="137"/>
        <v>0.99999999378464166</v>
      </c>
      <c r="AY234" s="43">
        <f t="shared" si="137"/>
        <v>0.99999722183500583</v>
      </c>
    </row>
    <row r="235" spans="6:51" x14ac:dyDescent="0.3">
      <c r="F235" s="3">
        <v>65</v>
      </c>
      <c r="G235" s="36">
        <f t="shared" si="133"/>
        <v>0.99999999472123979</v>
      </c>
      <c r="H235" s="36">
        <f t="shared" si="133"/>
        <v>0.99999999724061506</v>
      </c>
      <c r="I235" s="36">
        <f t="shared" si="133"/>
        <v>0.99999999874351664</v>
      </c>
      <c r="J235" s="36">
        <f t="shared" si="133"/>
        <v>0.99999999683861585</v>
      </c>
      <c r="K235" s="36">
        <f t="shared" si="133"/>
        <v>0.66121536191515418</v>
      </c>
      <c r="L235" s="37">
        <f t="shared" si="131"/>
        <v>0</v>
      </c>
      <c r="M235" s="38">
        <f t="shared" si="119"/>
        <v>0.99745793405483441</v>
      </c>
      <c r="N235" s="39"/>
      <c r="O235" s="39"/>
      <c r="P235" s="40"/>
      <c r="Q235" s="40"/>
      <c r="R235" s="40"/>
      <c r="S235" s="41"/>
      <c r="T235" s="41"/>
      <c r="U235" s="42">
        <f t="shared" si="134"/>
        <v>0.99999974256013424</v>
      </c>
      <c r="V235" s="42">
        <f t="shared" si="134"/>
        <v>0.9999991598835164</v>
      </c>
      <c r="W235" s="43">
        <f t="shared" si="134"/>
        <v>0.99999999896324321</v>
      </c>
      <c r="X235" s="43">
        <f t="shared" si="134"/>
        <v>0.99999968272463968</v>
      </c>
      <c r="AD235"/>
      <c r="AG235" s="3">
        <f t="shared" ref="AG235:AG240" si="138">AE79</f>
        <v>45.566505316005475</v>
      </c>
      <c r="AH235" s="36">
        <f t="shared" si="135"/>
        <v>0.99999988560845277</v>
      </c>
      <c r="AI235" s="36">
        <f t="shared" si="135"/>
        <v>0.99999984779751527</v>
      </c>
      <c r="AJ235" s="36">
        <f t="shared" si="135"/>
        <v>0.99999983245833346</v>
      </c>
      <c r="AK235" s="36">
        <f t="shared" si="135"/>
        <v>0.99999984388341612</v>
      </c>
      <c r="AL235" s="36">
        <f t="shared" si="135"/>
        <v>0.22950546248347559</v>
      </c>
      <c r="AM235" s="37">
        <f t="shared" si="132"/>
        <v>0</v>
      </c>
      <c r="AN235" s="38">
        <f t="shared" si="136"/>
        <v>0.98480278799888177</v>
      </c>
      <c r="AO235" s="39"/>
      <c r="AP235" s="39"/>
      <c r="AQ235" s="40"/>
      <c r="AR235" s="40"/>
      <c r="AS235" s="40"/>
      <c r="AT235" s="41"/>
      <c r="AU235" s="41"/>
      <c r="AV235" s="42">
        <f t="shared" si="137"/>
        <v>0.99999312155094544</v>
      </c>
      <c r="AW235" s="42">
        <f t="shared" si="137"/>
        <v>0.99998322450218879</v>
      </c>
      <c r="AX235" s="43">
        <f t="shared" si="137"/>
        <v>0.999999993955346</v>
      </c>
      <c r="AY235" s="43">
        <f t="shared" si="137"/>
        <v>0.99999730565376055</v>
      </c>
    </row>
    <row r="236" spans="6:51" x14ac:dyDescent="0.3">
      <c r="F236" s="3">
        <v>66</v>
      </c>
      <c r="G236" s="36">
        <f t="shared" si="133"/>
        <v>0.99999999513571591</v>
      </c>
      <c r="H236" s="36">
        <f t="shared" si="133"/>
        <v>0.99999999764539083</v>
      </c>
      <c r="I236" s="36">
        <f t="shared" si="133"/>
        <v>0.99999999893868918</v>
      </c>
      <c r="J236" s="36">
        <f t="shared" si="133"/>
        <v>0.99999999728489208</v>
      </c>
      <c r="K236" s="36">
        <f t="shared" si="133"/>
        <v>0.66798768593615154</v>
      </c>
      <c r="L236" s="37">
        <f t="shared" si="131"/>
        <v>0</v>
      </c>
      <c r="M236" s="38">
        <f t="shared" si="119"/>
        <v>0.99763254276362379</v>
      </c>
      <c r="N236" s="39"/>
      <c r="O236" s="39"/>
      <c r="P236" s="40"/>
      <c r="Q236" s="40"/>
      <c r="R236" s="40"/>
      <c r="S236" s="41"/>
      <c r="T236" s="41"/>
      <c r="U236" s="42">
        <f t="shared" si="134"/>
        <v>0.99999977417179853</v>
      </c>
      <c r="V236" s="42">
        <f t="shared" si="134"/>
        <v>0.99999925387715316</v>
      </c>
      <c r="W236" s="43">
        <f t="shared" si="134"/>
        <v>0.99999999901774295</v>
      </c>
      <c r="X236" s="43">
        <f t="shared" si="134"/>
        <v>0.99999970515962677</v>
      </c>
      <c r="AD236"/>
      <c r="AG236" s="3">
        <f t="shared" si="138"/>
        <v>45.748854550169469</v>
      </c>
      <c r="AH236" s="36">
        <f t="shared" si="135"/>
        <v>0.99999989088196084</v>
      </c>
      <c r="AI236" s="36">
        <f t="shared" si="135"/>
        <v>0.99999985477533349</v>
      </c>
      <c r="AJ236" s="36">
        <f t="shared" si="135"/>
        <v>0.99999984263406216</v>
      </c>
      <c r="AK236" s="36">
        <f t="shared" si="135"/>
        <v>0.99999985092324706</v>
      </c>
      <c r="AL236" s="36">
        <f t="shared" si="135"/>
        <v>0.23971365390893729</v>
      </c>
      <c r="AM236" s="37">
        <f t="shared" si="132"/>
        <v>0</v>
      </c>
      <c r="AN236" s="38">
        <f t="shared" si="136"/>
        <v>0.98511361588037127</v>
      </c>
      <c r="AO236" s="39"/>
      <c r="AP236" s="39"/>
      <c r="AQ236" s="40"/>
      <c r="AR236" s="40"/>
      <c r="AS236" s="40"/>
      <c r="AT236" s="41"/>
      <c r="AU236" s="41"/>
      <c r="AV236" s="42">
        <f t="shared" si="137"/>
        <v>0.99999337933684396</v>
      </c>
      <c r="AW236" s="42">
        <f t="shared" si="137"/>
        <v>0.99998380131389109</v>
      </c>
      <c r="AX236" s="43">
        <f t="shared" si="137"/>
        <v>0.99999999410708262</v>
      </c>
      <c r="AY236" s="43">
        <f t="shared" si="137"/>
        <v>0.99999738014214712</v>
      </c>
    </row>
    <row r="237" spans="6:51" x14ac:dyDescent="0.3">
      <c r="F237" s="3">
        <v>67</v>
      </c>
      <c r="G237" s="36">
        <f t="shared" si="133"/>
        <v>0.9999999954956561</v>
      </c>
      <c r="H237" s="36">
        <f t="shared" si="133"/>
        <v>0.99999999798271666</v>
      </c>
      <c r="I237" s="36">
        <f t="shared" si="133"/>
        <v>0.99999999909768067</v>
      </c>
      <c r="J237" s="36">
        <f t="shared" si="133"/>
        <v>0.99999999765875913</v>
      </c>
      <c r="K237" s="36">
        <f t="shared" si="133"/>
        <v>0.67419503424480931</v>
      </c>
      <c r="L237" s="37">
        <f t="shared" si="131"/>
        <v>0</v>
      </c>
      <c r="M237" s="38">
        <f t="shared" si="119"/>
        <v>0.99779115872125712</v>
      </c>
      <c r="N237" s="39"/>
      <c r="O237" s="39"/>
      <c r="P237" s="40"/>
      <c r="Q237" s="40"/>
      <c r="R237" s="40"/>
      <c r="S237" s="41"/>
      <c r="T237" s="41"/>
      <c r="U237" s="42">
        <f t="shared" si="134"/>
        <v>0.99999980126339694</v>
      </c>
      <c r="V237" s="42">
        <f t="shared" si="134"/>
        <v>0.99999933537670627</v>
      </c>
      <c r="W237" s="43">
        <f t="shared" si="134"/>
        <v>0.99999999906712322</v>
      </c>
      <c r="X237" s="43">
        <f t="shared" si="134"/>
        <v>0.99999972525567116</v>
      </c>
      <c r="AD237"/>
      <c r="AG237" s="3">
        <f t="shared" si="138"/>
        <v>45.916881388301817</v>
      </c>
      <c r="AH237" s="36">
        <f t="shared" si="135"/>
        <v>0.99999989548409829</v>
      </c>
      <c r="AI237" s="36">
        <f t="shared" si="135"/>
        <v>0.99999986089751969</v>
      </c>
      <c r="AJ237" s="36">
        <f t="shared" si="135"/>
        <v>0.99999985141610215</v>
      </c>
      <c r="AK237" s="36">
        <f t="shared" si="135"/>
        <v>0.99999985710317707</v>
      </c>
      <c r="AL237" s="36">
        <f t="shared" si="135"/>
        <v>0.24890263359597053</v>
      </c>
      <c r="AM237" s="37">
        <f t="shared" si="132"/>
        <v>0</v>
      </c>
      <c r="AN237" s="38">
        <f t="shared" si="136"/>
        <v>0.98539340436761513</v>
      </c>
      <c r="AO237" s="39"/>
      <c r="AP237" s="39"/>
      <c r="AQ237" s="40"/>
      <c r="AR237" s="40"/>
      <c r="AS237" s="40"/>
      <c r="AT237" s="41"/>
      <c r="AU237" s="41"/>
      <c r="AV237" s="42">
        <f t="shared" si="137"/>
        <v>0.99999360744437182</v>
      </c>
      <c r="AW237" s="42">
        <f t="shared" si="137"/>
        <v>0.99998431324120496</v>
      </c>
      <c r="AX237" s="43">
        <f t="shared" si="137"/>
        <v>0.99999999424237096</v>
      </c>
      <c r="AY237" s="43">
        <f t="shared" si="137"/>
        <v>0.99999744653886202</v>
      </c>
    </row>
    <row r="238" spans="6:51" x14ac:dyDescent="0.3">
      <c r="F238" s="3">
        <v>68</v>
      </c>
      <c r="G238" s="36">
        <f t="shared" si="133"/>
        <v>0.99999999580966381</v>
      </c>
      <c r="H238" s="36">
        <f t="shared" si="133"/>
        <v>0.9999999982649258</v>
      </c>
      <c r="I238" s="36">
        <f t="shared" si="133"/>
        <v>0.99999999922800253</v>
      </c>
      <c r="J238" s="36">
        <f t="shared" si="133"/>
        <v>0.99999999797318928</v>
      </c>
      <c r="K238" s="36">
        <f t="shared" si="133"/>
        <v>0.6798909921156927</v>
      </c>
      <c r="L238" s="37">
        <f t="shared" si="131"/>
        <v>0</v>
      </c>
      <c r="M238" s="38">
        <f t="shared" si="119"/>
        <v>0.99793548218935224</v>
      </c>
      <c r="N238" s="39"/>
      <c r="O238" s="39"/>
      <c r="P238" s="40"/>
      <c r="Q238" s="40"/>
      <c r="R238" s="40"/>
      <c r="S238" s="41"/>
      <c r="T238" s="41"/>
      <c r="U238" s="42">
        <f t="shared" si="134"/>
        <v>0.99999982455334191</v>
      </c>
      <c r="V238" s="42">
        <f t="shared" si="134"/>
        <v>0.99999940624565353</v>
      </c>
      <c r="W238" s="43">
        <f t="shared" si="134"/>
        <v>0.99999999911198101</v>
      </c>
      <c r="X238" s="43">
        <f t="shared" si="134"/>
        <v>0.99999974330431873</v>
      </c>
      <c r="AD238"/>
      <c r="AG238" s="3">
        <f t="shared" si="138"/>
        <v>46.071710765360585</v>
      </c>
      <c r="AH238" s="36">
        <f t="shared" si="135"/>
        <v>0.99999989951892454</v>
      </c>
      <c r="AI238" s="36">
        <f t="shared" si="135"/>
        <v>0.99999986629054904</v>
      </c>
      <c r="AJ238" s="36">
        <f t="shared" si="135"/>
        <v>0.99999985903650312</v>
      </c>
      <c r="AK238" s="36">
        <f t="shared" si="135"/>
        <v>0.99999986254981421</v>
      </c>
      <c r="AL238" s="36">
        <f t="shared" si="135"/>
        <v>0.25719021662975372</v>
      </c>
      <c r="AM238" s="37">
        <f t="shared" si="132"/>
        <v>0</v>
      </c>
      <c r="AN238" s="38">
        <f t="shared" si="136"/>
        <v>0.9856457296415041</v>
      </c>
      <c r="AO238" s="39"/>
      <c r="AP238" s="39"/>
      <c r="AQ238" s="40"/>
      <c r="AR238" s="40"/>
      <c r="AS238" s="40"/>
      <c r="AT238" s="41"/>
      <c r="AU238" s="41"/>
      <c r="AV238" s="42">
        <f t="shared" si="137"/>
        <v>0.9999938099580945</v>
      </c>
      <c r="AW238" s="42">
        <f t="shared" si="137"/>
        <v>0.9999847689757696</v>
      </c>
      <c r="AX238" s="43">
        <f t="shared" si="137"/>
        <v>0.9999999943633292</v>
      </c>
      <c r="AY238" s="43">
        <f t="shared" si="137"/>
        <v>0.99999750588611303</v>
      </c>
    </row>
    <row r="239" spans="6:51" x14ac:dyDescent="0.3">
      <c r="F239" s="3">
        <v>69</v>
      </c>
      <c r="G239" s="36">
        <f t="shared" si="133"/>
        <v>0.9999999960847803</v>
      </c>
      <c r="H239" s="36">
        <f t="shared" si="133"/>
        <v>0.99999999850192245</v>
      </c>
      <c r="I239" s="36">
        <f t="shared" si="133"/>
        <v>0.99999999933546591</v>
      </c>
      <c r="J239" s="36">
        <f t="shared" si="133"/>
        <v>0.99999999823864083</v>
      </c>
      <c r="K239" s="36">
        <f t="shared" si="133"/>
        <v>0.68512324486766407</v>
      </c>
      <c r="L239" s="37">
        <f t="shared" si="131"/>
        <v>0</v>
      </c>
      <c r="M239" s="38">
        <f t="shared" si="119"/>
        <v>0.99806701181075741</v>
      </c>
      <c r="N239" s="39"/>
      <c r="O239" s="39"/>
      <c r="P239" s="40"/>
      <c r="Q239" s="40"/>
      <c r="R239" s="40"/>
      <c r="S239" s="41"/>
      <c r="T239" s="41"/>
      <c r="U239" s="42">
        <f t="shared" si="134"/>
        <v>0.99999984463597491</v>
      </c>
      <c r="V239" s="42">
        <f t="shared" si="134"/>
        <v>0.99999946804357864</v>
      </c>
      <c r="W239" s="43">
        <f t="shared" si="134"/>
        <v>0.999999999152832</v>
      </c>
      <c r="X239" s="43">
        <f t="shared" si="134"/>
        <v>0.99999975955557385</v>
      </c>
      <c r="AD239"/>
      <c r="AG239" s="3">
        <f t="shared" si="138"/>
        <v>46.214379259672945</v>
      </c>
      <c r="AH239" s="36">
        <f t="shared" si="135"/>
        <v>0.99999990307126385</v>
      </c>
      <c r="AI239" s="36">
        <f t="shared" si="135"/>
        <v>0.99999987105871646</v>
      </c>
      <c r="AJ239" s="36">
        <f t="shared" si="135"/>
        <v>0.99999986568173294</v>
      </c>
      <c r="AK239" s="36">
        <f t="shared" si="135"/>
        <v>0.99999986736763669</v>
      </c>
      <c r="AL239" s="36">
        <f t="shared" si="135"/>
        <v>0.26467807262243126</v>
      </c>
      <c r="AM239" s="37">
        <f t="shared" si="132"/>
        <v>0</v>
      </c>
      <c r="AN239" s="38">
        <f t="shared" si="136"/>
        <v>0.98587368238823248</v>
      </c>
      <c r="AO239" s="39"/>
      <c r="AP239" s="39"/>
      <c r="AQ239" s="40"/>
      <c r="AR239" s="40"/>
      <c r="AS239" s="40"/>
      <c r="AT239" s="41"/>
      <c r="AU239" s="41"/>
      <c r="AV239" s="42">
        <f t="shared" si="137"/>
        <v>0.99999399029433478</v>
      </c>
      <c r="AW239" s="42">
        <f t="shared" si="137"/>
        <v>0.99998517582466928</v>
      </c>
      <c r="AX239" s="43">
        <f t="shared" si="137"/>
        <v>0.99999999447174892</v>
      </c>
      <c r="AY239" s="43">
        <f t="shared" si="137"/>
        <v>0.99999755906592436</v>
      </c>
    </row>
    <row r="240" spans="6:51" x14ac:dyDescent="0.3">
      <c r="F240" s="3">
        <v>70</v>
      </c>
      <c r="G240" s="36">
        <f t="shared" si="133"/>
        <v>0.99999999632680114</v>
      </c>
      <c r="H240" s="36">
        <f t="shared" si="133"/>
        <v>0.99999999870169065</v>
      </c>
      <c r="I240" s="36">
        <f t="shared" si="133"/>
        <v>0.99999999942459428</v>
      </c>
      <c r="J240" s="36">
        <f t="shared" si="133"/>
        <v>0.99999999846357823</v>
      </c>
      <c r="K240" s="36">
        <f t="shared" si="133"/>
        <v>0.68993432719368997</v>
      </c>
      <c r="L240" s="37">
        <f t="shared" si="131"/>
        <v>0</v>
      </c>
      <c r="M240" s="38">
        <f t="shared" si="119"/>
        <v>0.99818707061230028</v>
      </c>
      <c r="N240" s="39"/>
      <c r="O240" s="39"/>
      <c r="P240" s="40"/>
      <c r="Q240" s="40"/>
      <c r="R240" s="40"/>
      <c r="S240" s="41"/>
      <c r="T240" s="41"/>
      <c r="U240" s="42">
        <f t="shared" si="134"/>
        <v>0.99999986200451296</v>
      </c>
      <c r="V240" s="42">
        <f t="shared" si="134"/>
        <v>0.99999952207948506</v>
      </c>
      <c r="W240" s="43">
        <f t="shared" si="134"/>
        <v>0.99999999919012239</v>
      </c>
      <c r="X240" s="43">
        <f t="shared" si="134"/>
        <v>0.99999977422447195</v>
      </c>
      <c r="AD240"/>
      <c r="AG240" s="3">
        <f t="shared" si="138"/>
        <v>46.34584203279789</v>
      </c>
      <c r="AH240" s="36">
        <f t="shared" si="135"/>
        <v>0.99999990621079882</v>
      </c>
      <c r="AI240" s="36">
        <f t="shared" si="135"/>
        <v>0.99999987528860479</v>
      </c>
      <c r="AJ240" s="36">
        <f t="shared" si="135"/>
        <v>0.99999987150287029</v>
      </c>
      <c r="AK240" s="36">
        <f t="shared" si="135"/>
        <v>0.9999998716434394</v>
      </c>
      <c r="AL240" s="36">
        <f t="shared" si="135"/>
        <v>0.27145432849720352</v>
      </c>
      <c r="AM240" s="37">
        <f t="shared" si="132"/>
        <v>0</v>
      </c>
      <c r="AN240" s="38">
        <f t="shared" si="136"/>
        <v>0.98607994476910577</v>
      </c>
      <c r="AO240" s="39"/>
      <c r="AP240" s="39"/>
      <c r="AQ240" s="40"/>
      <c r="AR240" s="40"/>
      <c r="AS240" s="40"/>
      <c r="AT240" s="41"/>
      <c r="AU240" s="41"/>
      <c r="AV240" s="42">
        <f t="shared" si="137"/>
        <v>0.99999415132749625</v>
      </c>
      <c r="AW240" s="42">
        <f t="shared" si="137"/>
        <v>0.99998553996590089</v>
      </c>
      <c r="AX240" s="43">
        <f t="shared" si="137"/>
        <v>0.99999999456915378</v>
      </c>
      <c r="AY240" s="43">
        <f t="shared" si="137"/>
        <v>0.99999760682886296</v>
      </c>
    </row>
    <row r="241" spans="5:51" x14ac:dyDescent="0.3">
      <c r="AD241"/>
    </row>
    <row r="242" spans="5:51" x14ac:dyDescent="0.3">
      <c r="E242" s="3" t="s">
        <v>84</v>
      </c>
      <c r="F242" s="3">
        <v>0</v>
      </c>
      <c r="G242" s="36">
        <f>G170*G$163</f>
        <v>0</v>
      </c>
      <c r="H242" s="36">
        <f t="shared" ref="H242:X242" si="139">H170*H$163</f>
        <v>0</v>
      </c>
      <c r="I242" s="36">
        <f t="shared" si="139"/>
        <v>0</v>
      </c>
      <c r="J242" s="36">
        <f t="shared" si="139"/>
        <v>0</v>
      </c>
      <c r="K242" s="36">
        <f t="shared" si="139"/>
        <v>0</v>
      </c>
      <c r="L242" s="37">
        <f t="shared" si="139"/>
        <v>0</v>
      </c>
      <c r="M242" s="38">
        <f t="shared" si="139"/>
        <v>0</v>
      </c>
      <c r="N242" s="39">
        <f t="shared" si="139"/>
        <v>0</v>
      </c>
      <c r="O242" s="39">
        <f t="shared" si="139"/>
        <v>0</v>
      </c>
      <c r="P242" s="40">
        <f t="shared" si="139"/>
        <v>0</v>
      </c>
      <c r="Q242" s="40">
        <f t="shared" si="139"/>
        <v>0</v>
      </c>
      <c r="R242" s="40">
        <f t="shared" si="139"/>
        <v>0</v>
      </c>
      <c r="S242" s="41">
        <f t="shared" si="139"/>
        <v>0</v>
      </c>
      <c r="T242" s="41">
        <f t="shared" si="139"/>
        <v>0</v>
      </c>
      <c r="U242" s="42">
        <f t="shared" ref="U242:V257" si="140">$C$5/100*U$163*U170</f>
        <v>0</v>
      </c>
      <c r="V242" s="42">
        <f t="shared" si="140"/>
        <v>0</v>
      </c>
      <c r="W242" s="43">
        <f t="shared" si="139"/>
        <v>0</v>
      </c>
      <c r="X242" s="43">
        <f t="shared" si="139"/>
        <v>0</v>
      </c>
      <c r="AD242"/>
      <c r="AF242" s="3" t="s">
        <v>84</v>
      </c>
      <c r="AG242" s="3">
        <f>AE14</f>
        <v>3.9906775875039635</v>
      </c>
      <c r="AH242" s="36">
        <f>AH170*AH$163</f>
        <v>0</v>
      </c>
      <c r="AI242" s="36">
        <f t="shared" ref="AI242:AU242" si="141">AI170*AI$163</f>
        <v>0.38529031855939949</v>
      </c>
      <c r="AJ242" s="36">
        <f t="shared" si="141"/>
        <v>0</v>
      </c>
      <c r="AK242" s="36">
        <f t="shared" si="141"/>
        <v>0.43532204070507052</v>
      </c>
      <c r="AL242" s="36">
        <f t="shared" si="141"/>
        <v>0</v>
      </c>
      <c r="AM242" s="37">
        <f t="shared" si="141"/>
        <v>0</v>
      </c>
      <c r="AN242" s="38">
        <f t="shared" si="141"/>
        <v>0</v>
      </c>
      <c r="AO242" s="39">
        <f t="shared" si="141"/>
        <v>0</v>
      </c>
      <c r="AP242" s="39">
        <f t="shared" si="141"/>
        <v>0</v>
      </c>
      <c r="AQ242" s="40">
        <f t="shared" si="141"/>
        <v>0</v>
      </c>
      <c r="AR242" s="40">
        <f t="shared" si="141"/>
        <v>0</v>
      </c>
      <c r="AS242" s="40">
        <f t="shared" si="141"/>
        <v>0</v>
      </c>
      <c r="AT242" s="41">
        <f t="shared" si="141"/>
        <v>0</v>
      </c>
      <c r="AU242" s="41">
        <f t="shared" si="141"/>
        <v>0</v>
      </c>
      <c r="AV242" s="42">
        <f t="shared" ref="AV242:AW257" si="142">$C$5/100*AV$163*AV170</f>
        <v>0</v>
      </c>
      <c r="AW242" s="42">
        <f t="shared" si="142"/>
        <v>0</v>
      </c>
      <c r="AX242" s="43">
        <f t="shared" ref="AX242:AY257" si="143">AX170*AX$163</f>
        <v>0.63596939477224046</v>
      </c>
      <c r="AY242" s="43">
        <f t="shared" si="143"/>
        <v>0.23443728929721025</v>
      </c>
    </row>
    <row r="243" spans="5:51" x14ac:dyDescent="0.3">
      <c r="F243" s="3">
        <v>1</v>
      </c>
      <c r="G243" s="36">
        <f t="shared" ref="G243:X258" si="144">G171*G$163</f>
        <v>0</v>
      </c>
      <c r="H243" s="36">
        <f t="shared" si="144"/>
        <v>0</v>
      </c>
      <c r="I243" s="36">
        <f t="shared" si="144"/>
        <v>0</v>
      </c>
      <c r="J243" s="36">
        <f t="shared" si="144"/>
        <v>0</v>
      </c>
      <c r="K243" s="36">
        <f t="shared" si="144"/>
        <v>0</v>
      </c>
      <c r="L243" s="37">
        <f t="shared" si="144"/>
        <v>0</v>
      </c>
      <c r="M243" s="38">
        <f t="shared" si="144"/>
        <v>0</v>
      </c>
      <c r="N243" s="39">
        <f t="shared" si="144"/>
        <v>0</v>
      </c>
      <c r="O243" s="39">
        <f t="shared" si="144"/>
        <v>0</v>
      </c>
      <c r="P243" s="40">
        <f t="shared" si="144"/>
        <v>0</v>
      </c>
      <c r="Q243" s="40">
        <f t="shared" si="144"/>
        <v>0</v>
      </c>
      <c r="R243" s="40">
        <f t="shared" si="144"/>
        <v>0</v>
      </c>
      <c r="S243" s="41">
        <f t="shared" si="144"/>
        <v>0</v>
      </c>
      <c r="T243" s="41">
        <f t="shared" si="144"/>
        <v>0</v>
      </c>
      <c r="U243" s="42">
        <f t="shared" si="140"/>
        <v>0</v>
      </c>
      <c r="V243" s="42">
        <f t="shared" si="140"/>
        <v>0</v>
      </c>
      <c r="W243" s="43">
        <f t="shared" si="144"/>
        <v>0</v>
      </c>
      <c r="X243" s="43">
        <f t="shared" si="144"/>
        <v>0</v>
      </c>
      <c r="AD243"/>
      <c r="AG243" s="3">
        <f t="shared" ref="AG243:AG306" si="145">AE15</f>
        <v>4.1969204825524002</v>
      </c>
      <c r="AH243" s="36">
        <f t="shared" ref="AH243:AU258" si="146">AH171*AH$163</f>
        <v>0</v>
      </c>
      <c r="AI243" s="36">
        <f t="shared" si="146"/>
        <v>0.41197217979510975</v>
      </c>
      <c r="AJ243" s="36">
        <f t="shared" si="146"/>
        <v>0</v>
      </c>
      <c r="AK243" s="36">
        <f t="shared" si="146"/>
        <v>0.48633950228974587</v>
      </c>
      <c r="AL243" s="36">
        <f t="shared" si="146"/>
        <v>0</v>
      </c>
      <c r="AM243" s="37">
        <f t="shared" si="146"/>
        <v>0</v>
      </c>
      <c r="AN243" s="38">
        <f t="shared" si="146"/>
        <v>0</v>
      </c>
      <c r="AO243" s="39">
        <f t="shared" si="146"/>
        <v>0</v>
      </c>
      <c r="AP243" s="39">
        <f t="shared" si="146"/>
        <v>0</v>
      </c>
      <c r="AQ243" s="40">
        <f t="shared" si="146"/>
        <v>0</v>
      </c>
      <c r="AR243" s="40">
        <f t="shared" si="146"/>
        <v>0</v>
      </c>
      <c r="AS243" s="40">
        <f t="shared" si="146"/>
        <v>0</v>
      </c>
      <c r="AT243" s="41">
        <f t="shared" si="146"/>
        <v>0</v>
      </c>
      <c r="AU243" s="41">
        <f t="shared" si="146"/>
        <v>0</v>
      </c>
      <c r="AV243" s="42">
        <f t="shared" si="142"/>
        <v>0</v>
      </c>
      <c r="AW243" s="42">
        <f t="shared" si="142"/>
        <v>0</v>
      </c>
      <c r="AX243" s="43">
        <f t="shared" si="143"/>
        <v>0.65845477490740523</v>
      </c>
      <c r="AY243" s="43">
        <f t="shared" si="143"/>
        <v>0.27448042065517753</v>
      </c>
    </row>
    <row r="244" spans="5:51" x14ac:dyDescent="0.3">
      <c r="F244" s="3">
        <v>2</v>
      </c>
      <c r="G244" s="36">
        <f t="shared" si="144"/>
        <v>0</v>
      </c>
      <c r="H244" s="36">
        <f t="shared" si="144"/>
        <v>6.8879727727185272E-2</v>
      </c>
      <c r="I244" s="36">
        <f t="shared" si="144"/>
        <v>0</v>
      </c>
      <c r="J244" s="36">
        <f t="shared" si="144"/>
        <v>0</v>
      </c>
      <c r="K244" s="36">
        <f t="shared" si="144"/>
        <v>0</v>
      </c>
      <c r="L244" s="37">
        <f t="shared" si="144"/>
        <v>0</v>
      </c>
      <c r="M244" s="38">
        <f t="shared" si="144"/>
        <v>0</v>
      </c>
      <c r="N244" s="39">
        <f t="shared" si="144"/>
        <v>0</v>
      </c>
      <c r="O244" s="39">
        <f t="shared" si="144"/>
        <v>0</v>
      </c>
      <c r="P244" s="40">
        <f t="shared" si="144"/>
        <v>0</v>
      </c>
      <c r="Q244" s="40">
        <f t="shared" si="144"/>
        <v>0</v>
      </c>
      <c r="R244" s="40">
        <f t="shared" si="144"/>
        <v>0</v>
      </c>
      <c r="S244" s="41">
        <f t="shared" si="144"/>
        <v>0</v>
      </c>
      <c r="T244" s="41">
        <f t="shared" si="144"/>
        <v>0</v>
      </c>
      <c r="U244" s="42">
        <f t="shared" si="140"/>
        <v>0</v>
      </c>
      <c r="V244" s="42">
        <f t="shared" si="140"/>
        <v>0</v>
      </c>
      <c r="W244" s="43">
        <f t="shared" si="144"/>
        <v>0.17278038045595157</v>
      </c>
      <c r="X244" s="43">
        <f t="shared" si="144"/>
        <v>0</v>
      </c>
      <c r="AD244"/>
      <c r="AG244" s="3">
        <f t="shared" si="145"/>
        <v>4.4138222521466401</v>
      </c>
      <c r="AH244" s="36">
        <f t="shared" si="146"/>
        <v>0</v>
      </c>
      <c r="AI244" s="36">
        <f t="shared" si="146"/>
        <v>0.43863632859859536</v>
      </c>
      <c r="AJ244" s="36">
        <f t="shared" si="146"/>
        <v>0</v>
      </c>
      <c r="AK244" s="36">
        <f t="shared" si="146"/>
        <v>0.53717487488419446</v>
      </c>
      <c r="AL244" s="36">
        <f t="shared" si="146"/>
        <v>0</v>
      </c>
      <c r="AM244" s="37">
        <f t="shared" si="146"/>
        <v>0</v>
      </c>
      <c r="AN244" s="38">
        <f t="shared" si="146"/>
        <v>0</v>
      </c>
      <c r="AO244" s="39">
        <f t="shared" si="146"/>
        <v>0</v>
      </c>
      <c r="AP244" s="39">
        <f t="shared" si="146"/>
        <v>0</v>
      </c>
      <c r="AQ244" s="40">
        <f t="shared" si="146"/>
        <v>0</v>
      </c>
      <c r="AR244" s="40">
        <f t="shared" si="146"/>
        <v>0</v>
      </c>
      <c r="AS244" s="40">
        <f t="shared" si="146"/>
        <v>0</v>
      </c>
      <c r="AT244" s="41">
        <f t="shared" si="146"/>
        <v>0</v>
      </c>
      <c r="AU244" s="41">
        <f t="shared" si="146"/>
        <v>0</v>
      </c>
      <c r="AV244" s="42">
        <f t="shared" si="142"/>
        <v>0</v>
      </c>
      <c r="AW244" s="42">
        <f t="shared" si="142"/>
        <v>0</v>
      </c>
      <c r="AX244" s="43">
        <f t="shared" si="143"/>
        <v>0.67890146952639907</v>
      </c>
      <c r="AY244" s="43">
        <f t="shared" si="143"/>
        <v>0.31405787354214793</v>
      </c>
    </row>
    <row r="245" spans="5:51" x14ac:dyDescent="0.3">
      <c r="F245" s="3">
        <v>3</v>
      </c>
      <c r="G245" s="36">
        <f t="shared" si="144"/>
        <v>0</v>
      </c>
      <c r="H245" s="36">
        <f t="shared" si="144"/>
        <v>0.23959162387679245</v>
      </c>
      <c r="I245" s="36">
        <f t="shared" si="144"/>
        <v>0</v>
      </c>
      <c r="J245" s="36">
        <f t="shared" si="144"/>
        <v>0.15442777145284742</v>
      </c>
      <c r="K245" s="36">
        <f t="shared" si="144"/>
        <v>0</v>
      </c>
      <c r="L245" s="37">
        <f t="shared" si="144"/>
        <v>0</v>
      </c>
      <c r="M245" s="38">
        <f t="shared" si="144"/>
        <v>0</v>
      </c>
      <c r="N245" s="39">
        <f t="shared" si="144"/>
        <v>0</v>
      </c>
      <c r="O245" s="39">
        <f t="shared" si="144"/>
        <v>0</v>
      </c>
      <c r="P245" s="40">
        <f t="shared" si="144"/>
        <v>0</v>
      </c>
      <c r="Q245" s="40">
        <f t="shared" si="144"/>
        <v>0</v>
      </c>
      <c r="R245" s="40">
        <f t="shared" si="144"/>
        <v>0</v>
      </c>
      <c r="S245" s="41">
        <f t="shared" si="144"/>
        <v>0</v>
      </c>
      <c r="T245" s="41">
        <f t="shared" si="144"/>
        <v>0</v>
      </c>
      <c r="U245" s="42">
        <f t="shared" si="140"/>
        <v>0</v>
      </c>
      <c r="V245" s="42">
        <f t="shared" si="140"/>
        <v>0</v>
      </c>
      <c r="W245" s="43">
        <f t="shared" si="144"/>
        <v>0.47271744622859746</v>
      </c>
      <c r="X245" s="43">
        <f t="shared" si="144"/>
        <v>8.3132415026589968E-3</v>
      </c>
      <c r="AD245"/>
      <c r="AG245" s="3">
        <f t="shared" si="145"/>
        <v>4.641933759416089</v>
      </c>
      <c r="AH245" s="36">
        <f t="shared" si="146"/>
        <v>0</v>
      </c>
      <c r="AI245" s="36">
        <f t="shared" si="146"/>
        <v>0.4651440460548748</v>
      </c>
      <c r="AJ245" s="36">
        <f t="shared" si="146"/>
        <v>0</v>
      </c>
      <c r="AK245" s="36">
        <f t="shared" si="146"/>
        <v>0.58755619498873213</v>
      </c>
      <c r="AL245" s="36">
        <f t="shared" si="146"/>
        <v>0</v>
      </c>
      <c r="AM245" s="37">
        <f t="shared" si="146"/>
        <v>0</v>
      </c>
      <c r="AN245" s="38">
        <f t="shared" si="146"/>
        <v>0</v>
      </c>
      <c r="AO245" s="39">
        <f t="shared" si="146"/>
        <v>0</v>
      </c>
      <c r="AP245" s="39">
        <f t="shared" si="146"/>
        <v>0</v>
      </c>
      <c r="AQ245" s="40">
        <f t="shared" si="146"/>
        <v>0</v>
      </c>
      <c r="AR245" s="40">
        <f t="shared" si="146"/>
        <v>0</v>
      </c>
      <c r="AS245" s="40">
        <f t="shared" si="146"/>
        <v>0</v>
      </c>
      <c r="AT245" s="41">
        <f t="shared" si="146"/>
        <v>0</v>
      </c>
      <c r="AU245" s="41">
        <f t="shared" si="146"/>
        <v>0</v>
      </c>
      <c r="AV245" s="42">
        <f t="shared" si="142"/>
        <v>1.5908804592420677E-2</v>
      </c>
      <c r="AW245" s="42">
        <f t="shared" si="142"/>
        <v>0</v>
      </c>
      <c r="AX245" s="43">
        <f t="shared" si="143"/>
        <v>0.69731886607941274</v>
      </c>
      <c r="AY245" s="43">
        <f t="shared" si="143"/>
        <v>0.35295905721091486</v>
      </c>
    </row>
    <row r="246" spans="5:51" x14ac:dyDescent="0.3">
      <c r="F246" s="3">
        <v>4</v>
      </c>
      <c r="G246" s="36">
        <f t="shared" si="144"/>
        <v>0</v>
      </c>
      <c r="H246" s="36">
        <f t="shared" si="144"/>
        <v>0.38652430771952029</v>
      </c>
      <c r="I246" s="36">
        <f t="shared" si="144"/>
        <v>0</v>
      </c>
      <c r="J246" s="36">
        <f t="shared" si="144"/>
        <v>0.43768466299918801</v>
      </c>
      <c r="K246" s="36">
        <f t="shared" si="144"/>
        <v>0</v>
      </c>
      <c r="L246" s="37">
        <f t="shared" si="144"/>
        <v>0</v>
      </c>
      <c r="M246" s="38">
        <f t="shared" si="144"/>
        <v>0</v>
      </c>
      <c r="N246" s="39">
        <f t="shared" si="144"/>
        <v>0</v>
      </c>
      <c r="O246" s="39">
        <f t="shared" si="144"/>
        <v>0</v>
      </c>
      <c r="P246" s="40">
        <f t="shared" si="144"/>
        <v>0</v>
      </c>
      <c r="Q246" s="40">
        <f t="shared" si="144"/>
        <v>0</v>
      </c>
      <c r="R246" s="40">
        <f t="shared" si="144"/>
        <v>0</v>
      </c>
      <c r="S246" s="41">
        <f t="shared" si="144"/>
        <v>0</v>
      </c>
      <c r="T246" s="41">
        <f t="shared" si="144"/>
        <v>0</v>
      </c>
      <c r="U246" s="42">
        <f t="shared" si="140"/>
        <v>0</v>
      </c>
      <c r="V246" s="42">
        <f t="shared" si="140"/>
        <v>0</v>
      </c>
      <c r="W246" s="43">
        <f t="shared" si="144"/>
        <v>0.63705542541911742</v>
      </c>
      <c r="X246" s="43">
        <f t="shared" si="144"/>
        <v>0.23629879091256945</v>
      </c>
      <c r="AD246"/>
      <c r="AG246" s="3">
        <f t="shared" si="145"/>
        <v>4.8818343367423189</v>
      </c>
      <c r="AH246" s="36">
        <f t="shared" si="146"/>
        <v>0</v>
      </c>
      <c r="AI246" s="36">
        <f t="shared" si="146"/>
        <v>0.49135043806715367</v>
      </c>
      <c r="AJ246" s="36">
        <f t="shared" si="146"/>
        <v>0</v>
      </c>
      <c r="AK246" s="36">
        <f t="shared" si="146"/>
        <v>0.63720207344478264</v>
      </c>
      <c r="AL246" s="36">
        <f t="shared" si="146"/>
        <v>0</v>
      </c>
      <c r="AM246" s="37">
        <f t="shared" si="146"/>
        <v>0</v>
      </c>
      <c r="AN246" s="38">
        <f t="shared" si="146"/>
        <v>0</v>
      </c>
      <c r="AO246" s="39">
        <f t="shared" si="146"/>
        <v>0</v>
      </c>
      <c r="AP246" s="39">
        <f t="shared" si="146"/>
        <v>0</v>
      </c>
      <c r="AQ246" s="40">
        <f t="shared" si="146"/>
        <v>0</v>
      </c>
      <c r="AR246" s="40">
        <f t="shared" si="146"/>
        <v>0</v>
      </c>
      <c r="AS246" s="40">
        <f t="shared" si="146"/>
        <v>0</v>
      </c>
      <c r="AT246" s="41">
        <f t="shared" si="146"/>
        <v>0</v>
      </c>
      <c r="AU246" s="41">
        <f t="shared" si="146"/>
        <v>0</v>
      </c>
      <c r="AV246" s="42">
        <f t="shared" si="142"/>
        <v>4.9591545023880308E-2</v>
      </c>
      <c r="AW246" s="42">
        <f t="shared" si="142"/>
        <v>2.3710201609048215E-2</v>
      </c>
      <c r="AX246" s="43">
        <f t="shared" si="143"/>
        <v>0.71374496835803058</v>
      </c>
      <c r="AY246" s="43">
        <f t="shared" si="143"/>
        <v>0.39097262406188077</v>
      </c>
    </row>
    <row r="247" spans="5:51" x14ac:dyDescent="0.3">
      <c r="F247" s="3">
        <v>5</v>
      </c>
      <c r="G247" s="36">
        <f t="shared" si="144"/>
        <v>0</v>
      </c>
      <c r="H247" s="36">
        <f t="shared" si="144"/>
        <v>0.50364058711579762</v>
      </c>
      <c r="I247" s="36">
        <f t="shared" si="144"/>
        <v>0</v>
      </c>
      <c r="J247" s="36">
        <f t="shared" si="144"/>
        <v>0.66042583510059616</v>
      </c>
      <c r="K247" s="36">
        <f t="shared" si="144"/>
        <v>0</v>
      </c>
      <c r="L247" s="37">
        <f t="shared" si="144"/>
        <v>0</v>
      </c>
      <c r="M247" s="38">
        <f t="shared" si="144"/>
        <v>0</v>
      </c>
      <c r="N247" s="39">
        <f t="shared" si="144"/>
        <v>0</v>
      </c>
      <c r="O247" s="39">
        <f t="shared" si="144"/>
        <v>0</v>
      </c>
      <c r="P247" s="40">
        <f t="shared" si="144"/>
        <v>0</v>
      </c>
      <c r="Q247" s="40">
        <f t="shared" si="144"/>
        <v>0</v>
      </c>
      <c r="R247" s="40">
        <f t="shared" si="144"/>
        <v>0</v>
      </c>
      <c r="S247" s="41">
        <f t="shared" si="144"/>
        <v>0</v>
      </c>
      <c r="T247" s="41">
        <f t="shared" si="144"/>
        <v>0</v>
      </c>
      <c r="U247" s="42">
        <f t="shared" si="140"/>
        <v>6.5603912174582238E-2</v>
      </c>
      <c r="V247" s="42">
        <f t="shared" si="140"/>
        <v>3.9588712423722527E-2</v>
      </c>
      <c r="W247" s="43">
        <f t="shared" si="144"/>
        <v>0.72086229072595787</v>
      </c>
      <c r="X247" s="43">
        <f t="shared" si="144"/>
        <v>0.40864426461125869</v>
      </c>
      <c r="AD247"/>
      <c r="AG247" s="3">
        <f t="shared" si="145"/>
        <v>5.1341332570833993</v>
      </c>
      <c r="AH247" s="36">
        <f t="shared" si="146"/>
        <v>0</v>
      </c>
      <c r="AI247" s="36">
        <f t="shared" si="146"/>
        <v>0.51710667789049602</v>
      </c>
      <c r="AJ247" s="36">
        <f t="shared" si="146"/>
        <v>0</v>
      </c>
      <c r="AK247" s="36">
        <f t="shared" si="146"/>
        <v>0.68582638692551978</v>
      </c>
      <c r="AL247" s="36">
        <f t="shared" si="146"/>
        <v>0</v>
      </c>
      <c r="AM247" s="37">
        <f t="shared" si="146"/>
        <v>0</v>
      </c>
      <c r="AN247" s="38">
        <f t="shared" si="146"/>
        <v>0</v>
      </c>
      <c r="AO247" s="39">
        <f t="shared" si="146"/>
        <v>0</v>
      </c>
      <c r="AP247" s="39">
        <f t="shared" si="146"/>
        <v>0</v>
      </c>
      <c r="AQ247" s="40">
        <f t="shared" si="146"/>
        <v>0</v>
      </c>
      <c r="AR247" s="40">
        <f t="shared" si="146"/>
        <v>0</v>
      </c>
      <c r="AS247" s="40">
        <f t="shared" si="146"/>
        <v>0</v>
      </c>
      <c r="AT247" s="41">
        <f t="shared" si="146"/>
        <v>0</v>
      </c>
      <c r="AU247" s="41">
        <f t="shared" si="146"/>
        <v>0</v>
      </c>
      <c r="AV247" s="42">
        <f t="shared" si="142"/>
        <v>8.3317701174006095E-2</v>
      </c>
      <c r="AW247" s="42">
        <f t="shared" si="142"/>
        <v>5.7185618766243319E-2</v>
      </c>
      <c r="AX247" s="43">
        <f t="shared" si="143"/>
        <v>0.72824468789591446</v>
      </c>
      <c r="AY247" s="43">
        <f t="shared" si="143"/>
        <v>0.42789044556085082</v>
      </c>
    </row>
    <row r="248" spans="5:51" x14ac:dyDescent="0.3">
      <c r="F248" s="3">
        <v>6</v>
      </c>
      <c r="G248" s="36">
        <f t="shared" si="144"/>
        <v>0</v>
      </c>
      <c r="H248" s="36">
        <f t="shared" si="144"/>
        <v>0.59231751080965334</v>
      </c>
      <c r="I248" s="36">
        <f t="shared" si="144"/>
        <v>0</v>
      </c>
      <c r="J248" s="36">
        <f t="shared" si="144"/>
        <v>0.8267251051987875</v>
      </c>
      <c r="K248" s="36">
        <f t="shared" si="144"/>
        <v>0</v>
      </c>
      <c r="L248" s="37">
        <f t="shared" si="144"/>
        <v>0</v>
      </c>
      <c r="M248" s="38">
        <f t="shared" si="144"/>
        <v>0</v>
      </c>
      <c r="N248" s="39">
        <f t="shared" si="144"/>
        <v>0</v>
      </c>
      <c r="O248" s="39">
        <f t="shared" si="144"/>
        <v>0</v>
      </c>
      <c r="P248" s="40">
        <f t="shared" si="144"/>
        <v>0</v>
      </c>
      <c r="Q248" s="40">
        <f t="shared" si="144"/>
        <v>0</v>
      </c>
      <c r="R248" s="40">
        <f t="shared" si="144"/>
        <v>0</v>
      </c>
      <c r="S248" s="41">
        <f t="shared" si="144"/>
        <v>0</v>
      </c>
      <c r="T248" s="41">
        <f t="shared" si="144"/>
        <v>0</v>
      </c>
      <c r="U248" s="42">
        <f t="shared" si="140"/>
        <v>0.18603922509724516</v>
      </c>
      <c r="V248" s="42">
        <f t="shared" si="140"/>
        <v>0.15995864270788285</v>
      </c>
      <c r="W248" s="43">
        <f t="shared" si="144"/>
        <v>0.76196831121952779</v>
      </c>
      <c r="X248" s="43">
        <f t="shared" si="144"/>
        <v>0.53305257969640196</v>
      </c>
      <c r="AD248"/>
      <c r="AG248" s="3">
        <f t="shared" si="145"/>
        <v>5.3994712813379797</v>
      </c>
      <c r="AH248" s="36">
        <f t="shared" si="146"/>
        <v>0</v>
      </c>
      <c r="AI248" s="36">
        <f t="shared" si="146"/>
        <v>0.54226262457746643</v>
      </c>
      <c r="AJ248" s="36">
        <f t="shared" si="146"/>
        <v>0</v>
      </c>
      <c r="AK248" s="36">
        <f t="shared" si="146"/>
        <v>0.73314364063461679</v>
      </c>
      <c r="AL248" s="36">
        <f t="shared" si="146"/>
        <v>0</v>
      </c>
      <c r="AM248" s="37">
        <f t="shared" si="146"/>
        <v>0</v>
      </c>
      <c r="AN248" s="38">
        <f t="shared" si="146"/>
        <v>0</v>
      </c>
      <c r="AO248" s="39">
        <f t="shared" si="146"/>
        <v>0</v>
      </c>
      <c r="AP248" s="39">
        <f t="shared" si="146"/>
        <v>0</v>
      </c>
      <c r="AQ248" s="40">
        <f t="shared" si="146"/>
        <v>0</v>
      </c>
      <c r="AR248" s="40">
        <f t="shared" si="146"/>
        <v>0</v>
      </c>
      <c r="AS248" s="40">
        <f t="shared" si="146"/>
        <v>0</v>
      </c>
      <c r="AT248" s="41">
        <f t="shared" si="146"/>
        <v>0</v>
      </c>
      <c r="AU248" s="41">
        <f t="shared" si="146"/>
        <v>0</v>
      </c>
      <c r="AV248" s="42">
        <f t="shared" si="142"/>
        <v>0.11691794785093171</v>
      </c>
      <c r="AW248" s="42">
        <f t="shared" si="142"/>
        <v>9.0659469721900865E-2</v>
      </c>
      <c r="AX248" s="43">
        <f t="shared" si="143"/>
        <v>0.74090722706210854</v>
      </c>
      <c r="AY248" s="43">
        <f t="shared" si="143"/>
        <v>0.46351187033721691</v>
      </c>
    </row>
    <row r="249" spans="5:51" x14ac:dyDescent="0.3">
      <c r="F249" s="3">
        <v>7</v>
      </c>
      <c r="G249" s="36">
        <f t="shared" si="144"/>
        <v>0</v>
      </c>
      <c r="H249" s="36">
        <f t="shared" si="144"/>
        <v>0.65701565208619472</v>
      </c>
      <c r="I249" s="36">
        <f t="shared" si="144"/>
        <v>0</v>
      </c>
      <c r="J249" s="36">
        <f t="shared" si="144"/>
        <v>0.94633377243306382</v>
      </c>
      <c r="K249" s="36">
        <f t="shared" si="144"/>
        <v>0</v>
      </c>
      <c r="L249" s="37">
        <f t="shared" si="144"/>
        <v>0</v>
      </c>
      <c r="M249" s="38">
        <f t="shared" si="144"/>
        <v>0</v>
      </c>
      <c r="N249" s="39">
        <f t="shared" si="144"/>
        <v>0</v>
      </c>
      <c r="O249" s="39">
        <f t="shared" si="144"/>
        <v>0</v>
      </c>
      <c r="P249" s="40">
        <f t="shared" si="144"/>
        <v>0</v>
      </c>
      <c r="Q249" s="40">
        <f t="shared" si="144"/>
        <v>0</v>
      </c>
      <c r="R249" s="40">
        <f t="shared" si="144"/>
        <v>0</v>
      </c>
      <c r="S249" s="41">
        <f t="shared" si="144"/>
        <v>0</v>
      </c>
      <c r="T249" s="41">
        <f t="shared" si="144"/>
        <v>0</v>
      </c>
      <c r="U249" s="42">
        <f t="shared" si="140"/>
        <v>0.2811730844638729</v>
      </c>
      <c r="V249" s="42">
        <f t="shared" si="140"/>
        <v>0.25651896702068155</v>
      </c>
      <c r="W249" s="43">
        <f t="shared" si="144"/>
        <v>0.78173663434463236</v>
      </c>
      <c r="X249" s="43">
        <f t="shared" si="144"/>
        <v>0.62009722759283636</v>
      </c>
      <c r="AD249"/>
      <c r="AG249" s="3">
        <f t="shared" si="145"/>
        <v>5.6785222856789632</v>
      </c>
      <c r="AH249" s="36">
        <f t="shared" si="146"/>
        <v>0</v>
      </c>
      <c r="AI249" s="36">
        <f t="shared" si="146"/>
        <v>0.56666977177387734</v>
      </c>
      <c r="AJ249" s="36">
        <f t="shared" si="146"/>
        <v>0</v>
      </c>
      <c r="AK249" s="36">
        <f t="shared" si="146"/>
        <v>0.77887488855437614</v>
      </c>
      <c r="AL249" s="36">
        <f t="shared" si="146"/>
        <v>0</v>
      </c>
      <c r="AM249" s="37">
        <f t="shared" si="146"/>
        <v>0</v>
      </c>
      <c r="AN249" s="38">
        <f t="shared" si="146"/>
        <v>0</v>
      </c>
      <c r="AO249" s="39">
        <f t="shared" si="146"/>
        <v>0</v>
      </c>
      <c r="AP249" s="39">
        <f t="shared" si="146"/>
        <v>0</v>
      </c>
      <c r="AQ249" s="40">
        <f t="shared" si="146"/>
        <v>0</v>
      </c>
      <c r="AR249" s="40">
        <f t="shared" si="146"/>
        <v>0</v>
      </c>
      <c r="AS249" s="40">
        <f t="shared" si="146"/>
        <v>0</v>
      </c>
      <c r="AT249" s="41">
        <f t="shared" si="146"/>
        <v>0</v>
      </c>
      <c r="AU249" s="41">
        <f t="shared" si="146"/>
        <v>0</v>
      </c>
      <c r="AV249" s="42">
        <f t="shared" si="142"/>
        <v>0.15021461893049981</v>
      </c>
      <c r="AW249" s="42">
        <f t="shared" si="142"/>
        <v>0.12396359427172171</v>
      </c>
      <c r="AX249" s="43">
        <f t="shared" si="143"/>
        <v>0.75184266564797575</v>
      </c>
      <c r="AY249" s="43">
        <f t="shared" si="143"/>
        <v>0.49764813549328529</v>
      </c>
    </row>
    <row r="250" spans="5:51" x14ac:dyDescent="0.3">
      <c r="F250" s="3">
        <v>8</v>
      </c>
      <c r="G250" s="36">
        <f t="shared" si="144"/>
        <v>6.4583167215150061E-2</v>
      </c>
      <c r="H250" s="36">
        <f t="shared" si="144"/>
        <v>0.70291996540234036</v>
      </c>
      <c r="I250" s="36">
        <f t="shared" si="144"/>
        <v>0</v>
      </c>
      <c r="J250" s="36">
        <f t="shared" si="144"/>
        <v>1.0299901435962386</v>
      </c>
      <c r="K250" s="36">
        <f t="shared" si="144"/>
        <v>0</v>
      </c>
      <c r="L250" s="37">
        <f t="shared" si="144"/>
        <v>0</v>
      </c>
      <c r="M250" s="38">
        <f t="shared" si="144"/>
        <v>0</v>
      </c>
      <c r="N250" s="39">
        <f t="shared" si="144"/>
        <v>0</v>
      </c>
      <c r="O250" s="39">
        <f t="shared" si="144"/>
        <v>0</v>
      </c>
      <c r="P250" s="40">
        <f t="shared" si="144"/>
        <v>0</v>
      </c>
      <c r="Q250" s="40">
        <f t="shared" si="144"/>
        <v>0</v>
      </c>
      <c r="R250" s="40">
        <f t="shared" si="144"/>
        <v>0</v>
      </c>
      <c r="S250" s="41">
        <f t="shared" si="144"/>
        <v>0</v>
      </c>
      <c r="T250" s="41">
        <f t="shared" si="144"/>
        <v>0</v>
      </c>
      <c r="U250" s="42">
        <f t="shared" si="140"/>
        <v>0.35445966858609135</v>
      </c>
      <c r="V250" s="42">
        <f t="shared" si="140"/>
        <v>0.33215223065547533</v>
      </c>
      <c r="W250" s="43">
        <f t="shared" si="144"/>
        <v>0.79117500920122241</v>
      </c>
      <c r="X250" s="43">
        <f t="shared" si="144"/>
        <v>0.67970039223736789</v>
      </c>
      <c r="AD250"/>
      <c r="AG250" s="3">
        <f t="shared" si="145"/>
        <v>5.9719949729896937</v>
      </c>
      <c r="AH250" s="36">
        <f t="shared" si="146"/>
        <v>0</v>
      </c>
      <c r="AI250" s="36">
        <f t="shared" si="146"/>
        <v>0.59018445639350792</v>
      </c>
      <c r="AJ250" s="36">
        <f t="shared" si="146"/>
        <v>0</v>
      </c>
      <c r="AK250" s="36">
        <f t="shared" si="146"/>
        <v>0.82275404911814209</v>
      </c>
      <c r="AL250" s="36">
        <f t="shared" si="146"/>
        <v>0</v>
      </c>
      <c r="AM250" s="37">
        <f t="shared" si="146"/>
        <v>0</v>
      </c>
      <c r="AN250" s="38">
        <f t="shared" si="146"/>
        <v>0</v>
      </c>
      <c r="AO250" s="39">
        <f t="shared" si="146"/>
        <v>0</v>
      </c>
      <c r="AP250" s="39">
        <f t="shared" si="146"/>
        <v>0</v>
      </c>
      <c r="AQ250" s="40">
        <f t="shared" si="146"/>
        <v>0</v>
      </c>
      <c r="AR250" s="40">
        <f t="shared" si="146"/>
        <v>0</v>
      </c>
      <c r="AS250" s="40">
        <f t="shared" si="146"/>
        <v>0</v>
      </c>
      <c r="AT250" s="41">
        <f t="shared" si="146"/>
        <v>0</v>
      </c>
      <c r="AU250" s="41">
        <f t="shared" si="146"/>
        <v>0</v>
      </c>
      <c r="AV250" s="42">
        <f t="shared" si="142"/>
        <v>0.18302431338015326</v>
      </c>
      <c r="AW250" s="42">
        <f t="shared" si="142"/>
        <v>0.15692246604665383</v>
      </c>
      <c r="AX250" s="43">
        <f t="shared" si="143"/>
        <v>0.76117791386877243</v>
      </c>
      <c r="AY250" s="43">
        <f t="shared" si="143"/>
        <v>0.53012677563722777</v>
      </c>
    </row>
    <row r="251" spans="5:51" x14ac:dyDescent="0.3">
      <c r="F251" s="3">
        <v>9</v>
      </c>
      <c r="G251" s="36">
        <f t="shared" si="144"/>
        <v>0.17321782503734923</v>
      </c>
      <c r="H251" s="36">
        <f t="shared" si="144"/>
        <v>0.73479887760327367</v>
      </c>
      <c r="I251" s="36">
        <f t="shared" si="144"/>
        <v>0</v>
      </c>
      <c r="J251" s="36">
        <f t="shared" si="144"/>
        <v>1.0872665094251357</v>
      </c>
      <c r="K251" s="36">
        <f t="shared" si="144"/>
        <v>0</v>
      </c>
      <c r="L251" s="37">
        <f t="shared" si="144"/>
        <v>0</v>
      </c>
      <c r="M251" s="38">
        <f t="shared" si="144"/>
        <v>0</v>
      </c>
      <c r="N251" s="39">
        <f t="shared" si="144"/>
        <v>0</v>
      </c>
      <c r="O251" s="39">
        <f t="shared" si="144"/>
        <v>0</v>
      </c>
      <c r="P251" s="40">
        <f t="shared" si="144"/>
        <v>0</v>
      </c>
      <c r="Q251" s="40">
        <f t="shared" si="144"/>
        <v>0</v>
      </c>
      <c r="R251" s="40">
        <f t="shared" si="144"/>
        <v>0</v>
      </c>
      <c r="S251" s="41">
        <f t="shared" si="144"/>
        <v>0</v>
      </c>
      <c r="T251" s="41">
        <f t="shared" si="144"/>
        <v>0</v>
      </c>
      <c r="U251" s="42">
        <f t="shared" si="140"/>
        <v>0.40983662128791126</v>
      </c>
      <c r="V251" s="42">
        <f t="shared" si="140"/>
        <v>0.39032010423996055</v>
      </c>
      <c r="W251" s="43">
        <f t="shared" si="144"/>
        <v>0.79568744736243457</v>
      </c>
      <c r="X251" s="43">
        <f t="shared" si="144"/>
        <v>0.71991308587425307</v>
      </c>
      <c r="AD251"/>
      <c r="AG251" s="3">
        <f t="shared" si="145"/>
        <v>6.2806346727491738</v>
      </c>
      <c r="AH251" s="36">
        <f t="shared" si="146"/>
        <v>0</v>
      </c>
      <c r="AI251" s="36">
        <f t="shared" si="146"/>
        <v>0.61267123108808574</v>
      </c>
      <c r="AJ251" s="36">
        <f t="shared" si="146"/>
        <v>0</v>
      </c>
      <c r="AK251" s="36">
        <f t="shared" si="146"/>
        <v>0.86453440633004741</v>
      </c>
      <c r="AL251" s="36">
        <f t="shared" si="146"/>
        <v>0</v>
      </c>
      <c r="AM251" s="37">
        <f t="shared" si="146"/>
        <v>0</v>
      </c>
      <c r="AN251" s="38">
        <f t="shared" si="146"/>
        <v>0</v>
      </c>
      <c r="AO251" s="39">
        <f t="shared" si="146"/>
        <v>0</v>
      </c>
      <c r="AP251" s="39">
        <f t="shared" si="146"/>
        <v>0</v>
      </c>
      <c r="AQ251" s="40">
        <f t="shared" si="146"/>
        <v>0</v>
      </c>
      <c r="AR251" s="40">
        <f t="shared" si="146"/>
        <v>0</v>
      </c>
      <c r="AS251" s="40">
        <f t="shared" si="146"/>
        <v>0</v>
      </c>
      <c r="AT251" s="41">
        <f t="shared" si="146"/>
        <v>0</v>
      </c>
      <c r="AU251" s="41">
        <f t="shared" si="146"/>
        <v>0</v>
      </c>
      <c r="AV251" s="42">
        <f t="shared" si="142"/>
        <v>0.21516096186537492</v>
      </c>
      <c r="AW251" s="42">
        <f t="shared" si="142"/>
        <v>0.18935584208773393</v>
      </c>
      <c r="AX251" s="43">
        <f t="shared" si="143"/>
        <v>0.7690522359965174</v>
      </c>
      <c r="AY251" s="43">
        <f t="shared" si="143"/>
        <v>0.56079585286660938</v>
      </c>
    </row>
    <row r="252" spans="5:51" x14ac:dyDescent="0.3">
      <c r="F252" s="3">
        <v>10</v>
      </c>
      <c r="G252" s="36">
        <f t="shared" si="144"/>
        <v>0.28495650126880256</v>
      </c>
      <c r="H252" s="36">
        <f t="shared" si="144"/>
        <v>0.7565726756117882</v>
      </c>
      <c r="I252" s="36">
        <f t="shared" si="144"/>
        <v>0</v>
      </c>
      <c r="J252" s="36">
        <f t="shared" si="144"/>
        <v>1.1258443118314028</v>
      </c>
      <c r="K252" s="36">
        <f t="shared" si="144"/>
        <v>0</v>
      </c>
      <c r="L252" s="37">
        <f t="shared" si="144"/>
        <v>0</v>
      </c>
      <c r="M252" s="38">
        <f t="shared" si="144"/>
        <v>0</v>
      </c>
      <c r="N252" s="39">
        <f t="shared" si="144"/>
        <v>0</v>
      </c>
      <c r="O252" s="39">
        <f t="shared" si="144"/>
        <v>0</v>
      </c>
      <c r="P252" s="40">
        <f t="shared" si="144"/>
        <v>0</v>
      </c>
      <c r="Q252" s="40">
        <f t="shared" si="144"/>
        <v>0</v>
      </c>
      <c r="R252" s="40">
        <f t="shared" si="144"/>
        <v>0</v>
      </c>
      <c r="S252" s="41">
        <f t="shared" si="144"/>
        <v>0</v>
      </c>
      <c r="T252" s="41">
        <f t="shared" si="144"/>
        <v>0</v>
      </c>
      <c r="U252" s="42">
        <f t="shared" si="140"/>
        <v>0.4510554418476182</v>
      </c>
      <c r="V252" s="42">
        <f t="shared" si="140"/>
        <v>0.43442508142750241</v>
      </c>
      <c r="W252" s="43">
        <f t="shared" si="144"/>
        <v>0.7978608907623852</v>
      </c>
      <c r="X252" s="43">
        <f t="shared" si="144"/>
        <v>0.74677779539054734</v>
      </c>
      <c r="AD252"/>
      <c r="AG252" s="3">
        <f t="shared" si="145"/>
        <v>6.6052252339374462</v>
      </c>
      <c r="AH252" s="36">
        <f t="shared" si="146"/>
        <v>0</v>
      </c>
      <c r="AI252" s="36">
        <f t="shared" si="146"/>
        <v>0.63400627997067815</v>
      </c>
      <c r="AJ252" s="36">
        <f t="shared" si="146"/>
        <v>0</v>
      </c>
      <c r="AK252" s="36">
        <f t="shared" si="146"/>
        <v>0.90399504309469758</v>
      </c>
      <c r="AL252" s="36">
        <f t="shared" si="146"/>
        <v>0</v>
      </c>
      <c r="AM252" s="37">
        <f t="shared" si="146"/>
        <v>0</v>
      </c>
      <c r="AN252" s="38">
        <f t="shared" si="146"/>
        <v>0</v>
      </c>
      <c r="AO252" s="39">
        <f t="shared" si="146"/>
        <v>0</v>
      </c>
      <c r="AP252" s="39">
        <f t="shared" si="146"/>
        <v>0</v>
      </c>
      <c r="AQ252" s="40">
        <f t="shared" si="146"/>
        <v>0</v>
      </c>
      <c r="AR252" s="40">
        <f t="shared" si="146"/>
        <v>0</v>
      </c>
      <c r="AS252" s="40">
        <f t="shared" si="146"/>
        <v>0</v>
      </c>
      <c r="AT252" s="41">
        <f t="shared" si="146"/>
        <v>0</v>
      </c>
      <c r="AU252" s="41">
        <f t="shared" si="146"/>
        <v>0</v>
      </c>
      <c r="AV252" s="42">
        <f t="shared" si="142"/>
        <v>0.24643930512356771</v>
      </c>
      <c r="AW252" s="42">
        <f t="shared" si="142"/>
        <v>0.22108183851026597</v>
      </c>
      <c r="AX252" s="43">
        <f t="shared" si="143"/>
        <v>0.7756125758980823</v>
      </c>
      <c r="AY252" s="43">
        <f t="shared" si="143"/>
        <v>0.58952781756284822</v>
      </c>
    </row>
    <row r="253" spans="5:51" x14ac:dyDescent="0.3">
      <c r="F253" s="3">
        <v>11</v>
      </c>
      <c r="G253" s="36">
        <f t="shared" si="144"/>
        <v>0.39098965655509532</v>
      </c>
      <c r="H253" s="36">
        <f t="shared" si="144"/>
        <v>0.77125413472471505</v>
      </c>
      <c r="I253" s="36">
        <f t="shared" si="144"/>
        <v>0.13479264703884047</v>
      </c>
      <c r="J253" s="36">
        <f t="shared" si="144"/>
        <v>1.1515039478566707</v>
      </c>
      <c r="K253" s="36">
        <f t="shared" si="144"/>
        <v>0</v>
      </c>
      <c r="L253" s="37">
        <f t="shared" si="144"/>
        <v>0</v>
      </c>
      <c r="M253" s="38">
        <f t="shared" si="144"/>
        <v>0</v>
      </c>
      <c r="N253" s="39">
        <f t="shared" si="144"/>
        <v>0</v>
      </c>
      <c r="O253" s="39">
        <f t="shared" si="144"/>
        <v>0</v>
      </c>
      <c r="P253" s="40">
        <f t="shared" si="144"/>
        <v>0</v>
      </c>
      <c r="Q253" s="40">
        <f t="shared" si="144"/>
        <v>0</v>
      </c>
      <c r="R253" s="40">
        <f t="shared" si="144"/>
        <v>0</v>
      </c>
      <c r="S253" s="41">
        <f t="shared" si="144"/>
        <v>0</v>
      </c>
      <c r="T253" s="41">
        <f t="shared" si="144"/>
        <v>0</v>
      </c>
      <c r="U253" s="42">
        <f t="shared" si="140"/>
        <v>0.48137646066335837</v>
      </c>
      <c r="V253" s="42">
        <f t="shared" si="140"/>
        <v>0.46749918913829247</v>
      </c>
      <c r="W253" s="43">
        <f t="shared" si="144"/>
        <v>0.79892015363601843</v>
      </c>
      <c r="X253" s="43">
        <f t="shared" si="144"/>
        <v>0.76461680944738875</v>
      </c>
      <c r="AD253"/>
      <c r="AG253" s="3">
        <f t="shared" si="145"/>
        <v>6.9465910157685737</v>
      </c>
      <c r="AH253" s="36">
        <f t="shared" si="146"/>
        <v>0</v>
      </c>
      <c r="AI253" s="36">
        <f t="shared" si="146"/>
        <v>0.65408073599673988</v>
      </c>
      <c r="AJ253" s="36">
        <f t="shared" si="146"/>
        <v>0</v>
      </c>
      <c r="AK253" s="36">
        <f t="shared" si="146"/>
        <v>0.94094691943396813</v>
      </c>
      <c r="AL253" s="36">
        <f t="shared" si="146"/>
        <v>0</v>
      </c>
      <c r="AM253" s="37">
        <f t="shared" si="146"/>
        <v>0</v>
      </c>
      <c r="AN253" s="38">
        <f t="shared" si="146"/>
        <v>0</v>
      </c>
      <c r="AO253" s="39">
        <f t="shared" si="146"/>
        <v>0</v>
      </c>
      <c r="AP253" s="39">
        <f t="shared" si="146"/>
        <v>0</v>
      </c>
      <c r="AQ253" s="40">
        <f t="shared" si="146"/>
        <v>0</v>
      </c>
      <c r="AR253" s="40">
        <f t="shared" si="146"/>
        <v>0</v>
      </c>
      <c r="AS253" s="40">
        <f t="shared" si="146"/>
        <v>0</v>
      </c>
      <c r="AT253" s="41">
        <f t="shared" si="146"/>
        <v>0</v>
      </c>
      <c r="AU253" s="41">
        <f t="shared" si="146"/>
        <v>0</v>
      </c>
      <c r="AV253" s="42">
        <f t="shared" si="142"/>
        <v>0.2766787064048748</v>
      </c>
      <c r="AW253" s="42">
        <f t="shared" si="142"/>
        <v>0.2519203770159601</v>
      </c>
      <c r="AX253" s="43">
        <f t="shared" si="143"/>
        <v>0.78100892535985722</v>
      </c>
      <c r="AY253" s="43">
        <f t="shared" si="143"/>
        <v>0.61622280695363285</v>
      </c>
    </row>
    <row r="254" spans="5:51" x14ac:dyDescent="0.3">
      <c r="F254" s="3">
        <v>12</v>
      </c>
      <c r="G254" s="36">
        <f t="shared" si="144"/>
        <v>0.48446903816696829</v>
      </c>
      <c r="H254" s="36">
        <f t="shared" si="144"/>
        <v>0.78105593352198976</v>
      </c>
      <c r="I254" s="36">
        <f t="shared" si="144"/>
        <v>0.42157493198953577</v>
      </c>
      <c r="J254" s="36">
        <f t="shared" si="144"/>
        <v>1.1684100901205881</v>
      </c>
      <c r="K254" s="36">
        <f t="shared" si="144"/>
        <v>0</v>
      </c>
      <c r="L254" s="37">
        <f t="shared" si="144"/>
        <v>0</v>
      </c>
      <c r="M254" s="38">
        <f t="shared" si="144"/>
        <v>0</v>
      </c>
      <c r="N254" s="39">
        <f t="shared" si="144"/>
        <v>0</v>
      </c>
      <c r="O254" s="39">
        <f t="shared" si="144"/>
        <v>0</v>
      </c>
      <c r="P254" s="40">
        <f t="shared" si="144"/>
        <v>0</v>
      </c>
      <c r="Q254" s="40">
        <f t="shared" si="144"/>
        <v>0</v>
      </c>
      <c r="R254" s="40">
        <f t="shared" si="144"/>
        <v>0</v>
      </c>
      <c r="S254" s="41">
        <f t="shared" si="144"/>
        <v>0</v>
      </c>
      <c r="T254" s="41">
        <f t="shared" si="144"/>
        <v>0</v>
      </c>
      <c r="U254" s="42">
        <f t="shared" si="140"/>
        <v>0.50347684638644752</v>
      </c>
      <c r="V254" s="42">
        <f t="shared" si="140"/>
        <v>0.49208936371819506</v>
      </c>
      <c r="W254" s="43">
        <f t="shared" si="144"/>
        <v>0.79944416999429624</v>
      </c>
      <c r="X254" s="43">
        <f t="shared" si="144"/>
        <v>0.776425782285874</v>
      </c>
      <c r="AD254"/>
      <c r="AG254" s="3">
        <f t="shared" si="145"/>
        <v>7.3055989813069928</v>
      </c>
      <c r="AH254" s="36">
        <f t="shared" si="146"/>
        <v>0</v>
      </c>
      <c r="AI254" s="36">
        <f t="shared" si="146"/>
        <v>0.67280374326079095</v>
      </c>
      <c r="AJ254" s="36">
        <f t="shared" si="146"/>
        <v>0</v>
      </c>
      <c r="AK254" s="36">
        <f t="shared" si="146"/>
        <v>0.97523828819881975</v>
      </c>
      <c r="AL254" s="36">
        <f t="shared" si="146"/>
        <v>0</v>
      </c>
      <c r="AM254" s="37">
        <f t="shared" si="146"/>
        <v>0</v>
      </c>
      <c r="AN254" s="38">
        <f t="shared" si="146"/>
        <v>0</v>
      </c>
      <c r="AO254" s="39">
        <f t="shared" si="146"/>
        <v>0</v>
      </c>
      <c r="AP254" s="39">
        <f t="shared" si="146"/>
        <v>0</v>
      </c>
      <c r="AQ254" s="40">
        <f t="shared" si="146"/>
        <v>0</v>
      </c>
      <c r="AR254" s="40">
        <f t="shared" si="146"/>
        <v>0</v>
      </c>
      <c r="AS254" s="40">
        <f t="shared" si="146"/>
        <v>0</v>
      </c>
      <c r="AT254" s="41">
        <f t="shared" si="146"/>
        <v>0</v>
      </c>
      <c r="AU254" s="41">
        <f t="shared" si="146"/>
        <v>0</v>
      </c>
      <c r="AV254" s="42">
        <f t="shared" si="142"/>
        <v>0.30570719035573024</v>
      </c>
      <c r="AW254" s="42">
        <f t="shared" si="142"/>
        <v>0.28169691948638309</v>
      </c>
      <c r="AX254" s="43">
        <f t="shared" si="143"/>
        <v>0.78538996675834793</v>
      </c>
      <c r="AY254" s="43">
        <f t="shared" si="143"/>
        <v>0.64081119804514408</v>
      </c>
    </row>
    <row r="255" spans="5:51" x14ac:dyDescent="0.3">
      <c r="F255" s="3">
        <v>13</v>
      </c>
      <c r="G255" s="36">
        <f t="shared" si="144"/>
        <v>0.56152473517612178</v>
      </c>
      <c r="H255" s="36">
        <f t="shared" si="144"/>
        <v>0.7875512880386526</v>
      </c>
      <c r="I255" s="36">
        <f t="shared" si="144"/>
        <v>0.64194364050040342</v>
      </c>
      <c r="J255" s="36">
        <f t="shared" si="144"/>
        <v>1.1794713421881169</v>
      </c>
      <c r="K255" s="36">
        <f t="shared" si="144"/>
        <v>0</v>
      </c>
      <c r="L255" s="37">
        <f t="shared" si="144"/>
        <v>0</v>
      </c>
      <c r="M255" s="38">
        <f t="shared" si="144"/>
        <v>0</v>
      </c>
      <c r="N255" s="39">
        <f t="shared" si="144"/>
        <v>0</v>
      </c>
      <c r="O255" s="39">
        <f t="shared" si="144"/>
        <v>0</v>
      </c>
      <c r="P255" s="40">
        <f t="shared" si="144"/>
        <v>0</v>
      </c>
      <c r="Q255" s="40">
        <f t="shared" si="144"/>
        <v>0</v>
      </c>
      <c r="R255" s="40">
        <f t="shared" si="144"/>
        <v>0</v>
      </c>
      <c r="S255" s="41">
        <f t="shared" si="144"/>
        <v>0</v>
      </c>
      <c r="T255" s="41">
        <f t="shared" si="144"/>
        <v>0</v>
      </c>
      <c r="U255" s="42">
        <f t="shared" si="140"/>
        <v>0.51947161352854732</v>
      </c>
      <c r="V255" s="42">
        <f t="shared" si="140"/>
        <v>0.51025202742865172</v>
      </c>
      <c r="W255" s="43">
        <f t="shared" si="144"/>
        <v>0.79970789467134529</v>
      </c>
      <c r="X255" s="43">
        <f t="shared" si="144"/>
        <v>0.78423707772258944</v>
      </c>
      <c r="AD255"/>
      <c r="AG255" s="3">
        <f t="shared" si="145"/>
        <v>7.683160899284454</v>
      </c>
      <c r="AH255" s="36">
        <f t="shared" si="146"/>
        <v>3.2281815202614444E-2</v>
      </c>
      <c r="AI255" s="36">
        <f t="shared" si="146"/>
        <v>0.69010510076747666</v>
      </c>
      <c r="AJ255" s="36">
        <f t="shared" si="146"/>
        <v>0</v>
      </c>
      <c r="AK255" s="36">
        <f t="shared" si="146"/>
        <v>1.006759139432811</v>
      </c>
      <c r="AL255" s="36">
        <f t="shared" si="146"/>
        <v>0</v>
      </c>
      <c r="AM255" s="37">
        <f t="shared" si="146"/>
        <v>0</v>
      </c>
      <c r="AN255" s="38">
        <f t="shared" si="146"/>
        <v>0</v>
      </c>
      <c r="AO255" s="39">
        <f t="shared" si="146"/>
        <v>0</v>
      </c>
      <c r="AP255" s="39">
        <f t="shared" si="146"/>
        <v>0</v>
      </c>
      <c r="AQ255" s="40">
        <f t="shared" si="146"/>
        <v>0</v>
      </c>
      <c r="AR255" s="40">
        <f t="shared" si="146"/>
        <v>0</v>
      </c>
      <c r="AS255" s="40">
        <f t="shared" si="146"/>
        <v>0</v>
      </c>
      <c r="AT255" s="41">
        <f t="shared" si="146"/>
        <v>0</v>
      </c>
      <c r="AU255" s="41">
        <f t="shared" si="146"/>
        <v>0</v>
      </c>
      <c r="AV255" s="42">
        <f t="shared" si="142"/>
        <v>0.33336557182446436</v>
      </c>
      <c r="AW255" s="42">
        <f t="shared" si="142"/>
        <v>0.31024638005218214</v>
      </c>
      <c r="AX255" s="43">
        <f t="shared" si="143"/>
        <v>0.78889919396600761</v>
      </c>
      <c r="AY255" s="43">
        <f t="shared" si="143"/>
        <v>0.66325525500016669</v>
      </c>
    </row>
    <row r="256" spans="5:51" x14ac:dyDescent="0.3">
      <c r="F256" s="3">
        <v>14</v>
      </c>
      <c r="G256" s="36">
        <f t="shared" si="144"/>
        <v>0.62128084882102974</v>
      </c>
      <c r="H256" s="36">
        <f t="shared" si="144"/>
        <v>0.79183222749108584</v>
      </c>
      <c r="I256" s="36">
        <f t="shared" si="144"/>
        <v>0.80469926261724412</v>
      </c>
      <c r="J256" s="36">
        <f t="shared" si="144"/>
        <v>1.1866729326819974</v>
      </c>
      <c r="K256" s="36">
        <f t="shared" si="144"/>
        <v>0</v>
      </c>
      <c r="L256" s="37">
        <f t="shared" si="144"/>
        <v>0</v>
      </c>
      <c r="M256" s="38">
        <f t="shared" si="144"/>
        <v>0</v>
      </c>
      <c r="N256" s="39">
        <f t="shared" si="144"/>
        <v>0</v>
      </c>
      <c r="O256" s="39">
        <f t="shared" si="144"/>
        <v>0</v>
      </c>
      <c r="P256" s="40">
        <f t="shared" si="144"/>
        <v>0</v>
      </c>
      <c r="Q256" s="40">
        <f t="shared" si="144"/>
        <v>0</v>
      </c>
      <c r="R256" s="40">
        <f t="shared" si="144"/>
        <v>0</v>
      </c>
      <c r="S256" s="41">
        <f t="shared" si="144"/>
        <v>0</v>
      </c>
      <c r="T256" s="41">
        <f t="shared" si="144"/>
        <v>0</v>
      </c>
      <c r="U256" s="42">
        <f t="shared" si="140"/>
        <v>0.53098580106667082</v>
      </c>
      <c r="V256" s="42">
        <f t="shared" si="140"/>
        <v>0.52360137172713306</v>
      </c>
      <c r="W256" s="43">
        <f t="shared" si="144"/>
        <v>0.79984313579259814</v>
      </c>
      <c r="X256" s="43">
        <f t="shared" si="144"/>
        <v>0.78940979719940274</v>
      </c>
      <c r="AD256"/>
      <c r="AG256" s="3">
        <f t="shared" si="145"/>
        <v>8.0802356597094089</v>
      </c>
      <c r="AH256" s="36">
        <f t="shared" si="146"/>
        <v>7.2967326965718671E-2</v>
      </c>
      <c r="AI256" s="36">
        <f t="shared" si="146"/>
        <v>0.70593732826639444</v>
      </c>
      <c r="AJ256" s="36">
        <f t="shared" si="146"/>
        <v>0</v>
      </c>
      <c r="AK256" s="36">
        <f t="shared" si="146"/>
        <v>1.0354443854543756</v>
      </c>
      <c r="AL256" s="36">
        <f t="shared" si="146"/>
        <v>0</v>
      </c>
      <c r="AM256" s="37">
        <f t="shared" si="146"/>
        <v>0</v>
      </c>
      <c r="AN256" s="38">
        <f t="shared" si="146"/>
        <v>0</v>
      </c>
      <c r="AO256" s="39">
        <f t="shared" si="146"/>
        <v>0</v>
      </c>
      <c r="AP256" s="39">
        <f t="shared" si="146"/>
        <v>0</v>
      </c>
      <c r="AQ256" s="40">
        <f t="shared" si="146"/>
        <v>0</v>
      </c>
      <c r="AR256" s="40">
        <f t="shared" si="146"/>
        <v>0</v>
      </c>
      <c r="AS256" s="40">
        <f t="shared" si="146"/>
        <v>0</v>
      </c>
      <c r="AT256" s="41">
        <f t="shared" si="146"/>
        <v>0</v>
      </c>
      <c r="AU256" s="41">
        <f t="shared" si="146"/>
        <v>0</v>
      </c>
      <c r="AV256" s="42">
        <f t="shared" si="142"/>
        <v>0.3595115127099292</v>
      </c>
      <c r="AW256" s="42">
        <f t="shared" si="142"/>
        <v>0.33741707793599424</v>
      </c>
      <c r="AX256" s="43">
        <f t="shared" si="143"/>
        <v>0.79167167205369138</v>
      </c>
      <c r="AY256" s="43">
        <f t="shared" si="143"/>
        <v>0.68354974849204275</v>
      </c>
    </row>
    <row r="257" spans="6:51" x14ac:dyDescent="0.3">
      <c r="F257" s="3">
        <v>15</v>
      </c>
      <c r="G257" s="36">
        <f t="shared" si="144"/>
        <v>0.66514202436836956</v>
      </c>
      <c r="H257" s="36">
        <f t="shared" si="144"/>
        <v>0.79464317353747638</v>
      </c>
      <c r="I257" s="36">
        <f t="shared" si="144"/>
        <v>0.92073198429720271</v>
      </c>
      <c r="J257" s="36">
        <f t="shared" si="144"/>
        <v>1.1913467337526971</v>
      </c>
      <c r="K257" s="36">
        <f t="shared" si="144"/>
        <v>0</v>
      </c>
      <c r="L257" s="37">
        <f t="shared" si="144"/>
        <v>0</v>
      </c>
      <c r="M257" s="38">
        <f t="shared" si="144"/>
        <v>0</v>
      </c>
      <c r="N257" s="39">
        <f t="shared" si="144"/>
        <v>0</v>
      </c>
      <c r="O257" s="39">
        <f t="shared" si="144"/>
        <v>0</v>
      </c>
      <c r="P257" s="40">
        <f t="shared" si="144"/>
        <v>0</v>
      </c>
      <c r="Q257" s="40">
        <f t="shared" si="144"/>
        <v>0</v>
      </c>
      <c r="R257" s="40">
        <f t="shared" si="144"/>
        <v>0</v>
      </c>
      <c r="S257" s="41">
        <f t="shared" si="144"/>
        <v>0</v>
      </c>
      <c r="T257" s="41">
        <f t="shared" si="144"/>
        <v>0</v>
      </c>
      <c r="U257" s="42">
        <f t="shared" si="140"/>
        <v>0.53924234935559234</v>
      </c>
      <c r="V257" s="42">
        <f t="shared" si="140"/>
        <v>0.5333783007661691</v>
      </c>
      <c r="W257" s="43">
        <f t="shared" si="144"/>
        <v>0.79991387870900321</v>
      </c>
      <c r="X257" s="43">
        <f t="shared" si="144"/>
        <v>0.79284425136574121</v>
      </c>
      <c r="AD257"/>
      <c r="AG257" s="3">
        <f t="shared" si="145"/>
        <v>8.4978317091498283</v>
      </c>
      <c r="AH257" s="36">
        <f t="shared" si="146"/>
        <v>0.11769650479923055</v>
      </c>
      <c r="AI257" s="36">
        <f t="shared" si="146"/>
        <v>0.72027701118070153</v>
      </c>
      <c r="AJ257" s="36">
        <f t="shared" si="146"/>
        <v>0</v>
      </c>
      <c r="AK257" s="36">
        <f t="shared" si="146"/>
        <v>1.0612755441993678</v>
      </c>
      <c r="AL257" s="36">
        <f t="shared" si="146"/>
        <v>0</v>
      </c>
      <c r="AM257" s="37">
        <f t="shared" si="146"/>
        <v>0</v>
      </c>
      <c r="AN257" s="38">
        <f t="shared" si="146"/>
        <v>0</v>
      </c>
      <c r="AO257" s="39">
        <f t="shared" si="146"/>
        <v>0</v>
      </c>
      <c r="AP257" s="39">
        <f t="shared" si="146"/>
        <v>0</v>
      </c>
      <c r="AQ257" s="40">
        <f t="shared" si="146"/>
        <v>0</v>
      </c>
      <c r="AR257" s="40">
        <f t="shared" si="146"/>
        <v>0</v>
      </c>
      <c r="AS257" s="40">
        <f t="shared" si="146"/>
        <v>0</v>
      </c>
      <c r="AT257" s="41">
        <f t="shared" si="146"/>
        <v>0</v>
      </c>
      <c r="AU257" s="41">
        <f t="shared" si="146"/>
        <v>0</v>
      </c>
      <c r="AV257" s="42">
        <f t="shared" si="142"/>
        <v>0.38402332596178934</v>
      </c>
      <c r="AW257" s="42">
        <f t="shared" si="142"/>
        <v>0.36307457243009467</v>
      </c>
      <c r="AX257" s="43">
        <f t="shared" si="143"/>
        <v>0.79383154189285188</v>
      </c>
      <c r="AY257" s="43">
        <f t="shared" si="143"/>
        <v>0.7017214747623316</v>
      </c>
    </row>
    <row r="258" spans="6:51" x14ac:dyDescent="0.3">
      <c r="F258" s="3">
        <v>16</v>
      </c>
      <c r="G258" s="36">
        <f t="shared" si="144"/>
        <v>0.69579716600935682</v>
      </c>
      <c r="H258" s="36">
        <f t="shared" si="144"/>
        <v>0.79648466183224875</v>
      </c>
      <c r="I258" s="36">
        <f t="shared" si="144"/>
        <v>1.0009039375990738</v>
      </c>
      <c r="J258" s="36">
        <f t="shared" si="144"/>
        <v>1.1943748103747034</v>
      </c>
      <c r="K258" s="36">
        <f t="shared" si="144"/>
        <v>0</v>
      </c>
      <c r="L258" s="37">
        <f t="shared" si="144"/>
        <v>0</v>
      </c>
      <c r="M258" s="38">
        <f t="shared" si="144"/>
        <v>2.9338955389801691E-2</v>
      </c>
      <c r="N258" s="39">
        <f t="shared" si="144"/>
        <v>0</v>
      </c>
      <c r="O258" s="39">
        <f t="shared" si="144"/>
        <v>0</v>
      </c>
      <c r="P258" s="40">
        <f t="shared" si="144"/>
        <v>0</v>
      </c>
      <c r="Q258" s="40">
        <f t="shared" si="144"/>
        <v>0</v>
      </c>
      <c r="R258" s="40">
        <f t="shared" si="144"/>
        <v>0</v>
      </c>
      <c r="S258" s="41">
        <f t="shared" si="144"/>
        <v>0</v>
      </c>
      <c r="T258" s="41">
        <f t="shared" si="144"/>
        <v>0</v>
      </c>
      <c r="U258" s="42">
        <f t="shared" ref="U258:V273" si="147">$C$5/100*U$163*U186</f>
        <v>0.54514719974479997</v>
      </c>
      <c r="V258" s="42">
        <f t="shared" si="147"/>
        <v>0.54052183748892257</v>
      </c>
      <c r="W258" s="43">
        <f t="shared" si="144"/>
        <v>0.7999516502791183</v>
      </c>
      <c r="X258" s="43">
        <f>X186*X$163</f>
        <v>0.79513339196005017</v>
      </c>
      <c r="AD258"/>
      <c r="AG258" s="3">
        <f t="shared" si="145"/>
        <v>8.937009611874279</v>
      </c>
      <c r="AH258" s="36">
        <f t="shared" si="146"/>
        <v>0.16618615452587149</v>
      </c>
      <c r="AI258" s="36">
        <f t="shared" si="146"/>
        <v>0.73312531122449676</v>
      </c>
      <c r="AJ258" s="36">
        <f t="shared" si="146"/>
        <v>0</v>
      </c>
      <c r="AK258" s="36">
        <f t="shared" si="146"/>
        <v>1.0842807484077863</v>
      </c>
      <c r="AL258" s="36">
        <f t="shared" si="146"/>
        <v>0</v>
      </c>
      <c r="AM258" s="37">
        <f t="shared" si="146"/>
        <v>0</v>
      </c>
      <c r="AN258" s="38">
        <f t="shared" si="146"/>
        <v>0</v>
      </c>
      <c r="AO258" s="39">
        <f t="shared" si="146"/>
        <v>0</v>
      </c>
      <c r="AP258" s="39">
        <f t="shared" si="146"/>
        <v>0</v>
      </c>
      <c r="AQ258" s="40">
        <f t="shared" si="146"/>
        <v>0</v>
      </c>
      <c r="AR258" s="40">
        <f t="shared" si="146"/>
        <v>0</v>
      </c>
      <c r="AS258" s="40">
        <f t="shared" si="146"/>
        <v>0</v>
      </c>
      <c r="AT258" s="41">
        <f t="shared" si="146"/>
        <v>0</v>
      </c>
      <c r="AU258" s="41">
        <f t="shared" si="146"/>
        <v>0</v>
      </c>
      <c r="AV258" s="42">
        <f t="shared" ref="AV258:AW273" si="148">$C$5/100*AV$163*AV186</f>
        <v>0.40680333604447255</v>
      </c>
      <c r="AW258" s="42">
        <f t="shared" si="148"/>
        <v>0.3871052062072719</v>
      </c>
      <c r="AX258" s="43">
        <f t="shared" ref="AX258:AY273" si="149">AX186*AX$163</f>
        <v>0.795490315966767</v>
      </c>
      <c r="AY258" s="43">
        <f t="shared" si="149"/>
        <v>0.71782766230620276</v>
      </c>
    </row>
    <row r="259" spans="6:51" x14ac:dyDescent="0.3">
      <c r="F259" s="3">
        <v>17</v>
      </c>
      <c r="G259" s="36">
        <f t="shared" ref="G259:X274" si="150">G187*G$163</f>
        <v>0.71631918800698857</v>
      </c>
      <c r="H259" s="36">
        <f t="shared" si="150"/>
        <v>0.79768976144351245</v>
      </c>
      <c r="I259" s="36">
        <f t="shared" si="150"/>
        <v>1.054791353683858</v>
      </c>
      <c r="J259" s="36">
        <f t="shared" si="150"/>
        <v>1.1963357350039288</v>
      </c>
      <c r="K259" s="36">
        <f t="shared" si="150"/>
        <v>0</v>
      </c>
      <c r="L259" s="37">
        <f t="shared" si="150"/>
        <v>0</v>
      </c>
      <c r="M259" s="38">
        <f t="shared" si="150"/>
        <v>9.290016002955287E-2</v>
      </c>
      <c r="N259" s="39">
        <f t="shared" si="150"/>
        <v>0</v>
      </c>
      <c r="O259" s="39">
        <f t="shared" si="150"/>
        <v>0</v>
      </c>
      <c r="P259" s="40">
        <f t="shared" si="150"/>
        <v>0</v>
      </c>
      <c r="Q259" s="40">
        <f t="shared" si="150"/>
        <v>0</v>
      </c>
      <c r="R259" s="40">
        <f t="shared" si="150"/>
        <v>0</v>
      </c>
      <c r="S259" s="41">
        <f t="shared" si="150"/>
        <v>0</v>
      </c>
      <c r="T259" s="41">
        <f t="shared" si="150"/>
        <v>0</v>
      </c>
      <c r="U259" s="42">
        <f t="shared" si="147"/>
        <v>0.54936339875943563</v>
      </c>
      <c r="V259" s="42">
        <f t="shared" si="147"/>
        <v>0.54573406189614837</v>
      </c>
      <c r="W259" s="43">
        <f t="shared" si="150"/>
        <v>0.79997224293543345</v>
      </c>
      <c r="X259" s="43">
        <f t="shared" si="150"/>
        <v>0.79666657916030414</v>
      </c>
      <c r="AD259"/>
      <c r="AG259" s="3">
        <f t="shared" si="145"/>
        <v>9.3988847433557776</v>
      </c>
      <c r="AH259" s="36">
        <f t="shared" ref="AH259:AU274" si="151">AH187*AH$163</f>
        <v>0.2179340308623674</v>
      </c>
      <c r="AI259" s="36">
        <f t="shared" si="151"/>
        <v>0.7445075714177537</v>
      </c>
      <c r="AJ259" s="36">
        <f t="shared" si="151"/>
        <v>0</v>
      </c>
      <c r="AK259" s="36">
        <f t="shared" si="151"/>
        <v>1.1045330001411424</v>
      </c>
      <c r="AL259" s="36">
        <f t="shared" si="151"/>
        <v>0</v>
      </c>
      <c r="AM259" s="37">
        <f t="shared" si="151"/>
        <v>0</v>
      </c>
      <c r="AN259" s="38">
        <f t="shared" si="151"/>
        <v>0</v>
      </c>
      <c r="AO259" s="39">
        <f t="shared" si="151"/>
        <v>0</v>
      </c>
      <c r="AP259" s="39">
        <f t="shared" si="151"/>
        <v>0</v>
      </c>
      <c r="AQ259" s="40">
        <f t="shared" si="151"/>
        <v>0</v>
      </c>
      <c r="AR259" s="40">
        <f t="shared" si="151"/>
        <v>0</v>
      </c>
      <c r="AS259" s="40">
        <f t="shared" si="151"/>
        <v>0</v>
      </c>
      <c r="AT259" s="41">
        <f t="shared" si="151"/>
        <v>0</v>
      </c>
      <c r="AU259" s="41">
        <f t="shared" si="151"/>
        <v>0</v>
      </c>
      <c r="AV259" s="42">
        <f t="shared" si="148"/>
        <v>0.42778060721213679</v>
      </c>
      <c r="AW259" s="42">
        <f t="shared" si="148"/>
        <v>0.40941917734784128</v>
      </c>
      <c r="AX259" s="43">
        <f t="shared" si="149"/>
        <v>0.79674595284598126</v>
      </c>
      <c r="AY259" s="43">
        <f t="shared" si="149"/>
        <v>0.73195332010801728</v>
      </c>
    </row>
    <row r="260" spans="6:51" x14ac:dyDescent="0.3">
      <c r="F260" s="3">
        <v>18</v>
      </c>
      <c r="G260" s="36">
        <f t="shared" si="150"/>
        <v>0.72955475095992717</v>
      </c>
      <c r="H260" s="36">
        <f t="shared" si="150"/>
        <v>0.79847839171395651</v>
      </c>
      <c r="I260" s="36">
        <f t="shared" si="150"/>
        <v>1.0901501059680154</v>
      </c>
      <c r="J260" s="36">
        <f t="shared" si="150"/>
        <v>1.197606357829988</v>
      </c>
      <c r="K260" s="36">
        <f t="shared" si="150"/>
        <v>0</v>
      </c>
      <c r="L260" s="37">
        <f t="shared" si="150"/>
        <v>0</v>
      </c>
      <c r="M260" s="38">
        <f t="shared" si="150"/>
        <v>0.14861861097524515</v>
      </c>
      <c r="N260" s="39">
        <f t="shared" si="150"/>
        <v>0</v>
      </c>
      <c r="O260" s="39">
        <f t="shared" si="150"/>
        <v>0</v>
      </c>
      <c r="P260" s="40">
        <f t="shared" si="150"/>
        <v>0</v>
      </c>
      <c r="Q260" s="40">
        <f t="shared" si="150"/>
        <v>0</v>
      </c>
      <c r="R260" s="40">
        <f t="shared" si="150"/>
        <v>0</v>
      </c>
      <c r="S260" s="41">
        <f t="shared" si="150"/>
        <v>0</v>
      </c>
      <c r="T260" s="41">
        <f t="shared" si="150"/>
        <v>0</v>
      </c>
      <c r="U260" s="42">
        <f t="shared" si="147"/>
        <v>0.55237174062836614</v>
      </c>
      <c r="V260" s="42">
        <f t="shared" si="147"/>
        <v>0.54953508716809318</v>
      </c>
      <c r="W260" s="43">
        <f t="shared" si="150"/>
        <v>0.79998370802108154</v>
      </c>
      <c r="X260" s="43">
        <f t="shared" si="150"/>
        <v>0.79769928182302263</v>
      </c>
      <c r="AD260"/>
      <c r="AG260" s="3">
        <f t="shared" si="145"/>
        <v>9.8846301229790683</v>
      </c>
      <c r="AH260" s="36">
        <f t="shared" si="151"/>
        <v>0.27220091046437778</v>
      </c>
      <c r="AI260" s="36">
        <f t="shared" si="151"/>
        <v>0.75447199678450572</v>
      </c>
      <c r="AJ260" s="36">
        <f t="shared" si="151"/>
        <v>0</v>
      </c>
      <c r="AK260" s="36">
        <f t="shared" si="151"/>
        <v>1.1221466982200483</v>
      </c>
      <c r="AL260" s="36">
        <f t="shared" si="151"/>
        <v>0</v>
      </c>
      <c r="AM260" s="37">
        <f t="shared" si="151"/>
        <v>0</v>
      </c>
      <c r="AN260" s="38">
        <f t="shared" si="151"/>
        <v>0</v>
      </c>
      <c r="AO260" s="39">
        <f t="shared" si="151"/>
        <v>0</v>
      </c>
      <c r="AP260" s="39">
        <f t="shared" si="151"/>
        <v>0</v>
      </c>
      <c r="AQ260" s="40">
        <f t="shared" si="151"/>
        <v>0</v>
      </c>
      <c r="AR260" s="40">
        <f t="shared" si="151"/>
        <v>0</v>
      </c>
      <c r="AS260" s="40">
        <f t="shared" si="151"/>
        <v>0</v>
      </c>
      <c r="AT260" s="41">
        <f t="shared" si="151"/>
        <v>0</v>
      </c>
      <c r="AU260" s="41">
        <f t="shared" si="151"/>
        <v>0</v>
      </c>
      <c r="AV260" s="42">
        <f t="shared" si="148"/>
        <v>0.44691286679762099</v>
      </c>
      <c r="AW260" s="42">
        <f t="shared" si="148"/>
        <v>0.42995296622224977</v>
      </c>
      <c r="AX260" s="43">
        <f t="shared" si="149"/>
        <v>0.79768264575219572</v>
      </c>
      <c r="AY260" s="43">
        <f t="shared" si="149"/>
        <v>0.74420764778091453</v>
      </c>
    </row>
    <row r="261" spans="6:51" x14ac:dyDescent="0.3">
      <c r="F261" s="3">
        <v>19</v>
      </c>
      <c r="G261" s="36">
        <f t="shared" si="150"/>
        <v>0.73782465499020899</v>
      </c>
      <c r="H261" s="36">
        <f t="shared" si="150"/>
        <v>0.79899494621494782</v>
      </c>
      <c r="I261" s="36">
        <f t="shared" si="150"/>
        <v>1.1128736185671804</v>
      </c>
      <c r="J261" s="36">
        <f t="shared" si="150"/>
        <v>1.1984309378918676</v>
      </c>
      <c r="K261" s="36">
        <f t="shared" si="150"/>
        <v>0</v>
      </c>
      <c r="L261" s="37">
        <f t="shared" si="150"/>
        <v>0</v>
      </c>
      <c r="M261" s="38">
        <f t="shared" si="150"/>
        <v>0.19721430742817336</v>
      </c>
      <c r="N261" s="39">
        <f t="shared" si="150"/>
        <v>0</v>
      </c>
      <c r="O261" s="39">
        <f t="shared" si="150"/>
        <v>0</v>
      </c>
      <c r="P261" s="40">
        <f t="shared" si="150"/>
        <v>0</v>
      </c>
      <c r="Q261" s="40">
        <f t="shared" si="150"/>
        <v>0</v>
      </c>
      <c r="R261" s="40">
        <f t="shared" si="150"/>
        <v>0</v>
      </c>
      <c r="S261" s="41">
        <f t="shared" si="150"/>
        <v>0</v>
      </c>
      <c r="T261" s="41">
        <f t="shared" si="150"/>
        <v>0</v>
      </c>
      <c r="U261" s="42">
        <f t="shared" si="147"/>
        <v>0.55451841075170227</v>
      </c>
      <c r="V261" s="42">
        <f t="shared" si="147"/>
        <v>0.55230753608005645</v>
      </c>
      <c r="W261" s="43">
        <f t="shared" si="150"/>
        <v>0.79999022625512239</v>
      </c>
      <c r="X261" s="43">
        <f t="shared" si="150"/>
        <v>0.798399275206093</v>
      </c>
      <c r="AD261"/>
      <c r="AG261" s="3">
        <f t="shared" si="145"/>
        <v>10.395479393145562</v>
      </c>
      <c r="AH261" s="36">
        <f t="shared" si="151"/>
        <v>0.32801267474904033</v>
      </c>
      <c r="AI261" s="36">
        <f t="shared" si="151"/>
        <v>0.76308745141770107</v>
      </c>
      <c r="AJ261" s="36">
        <f t="shared" si="151"/>
        <v>0</v>
      </c>
      <c r="AK261" s="36">
        <f t="shared" si="151"/>
        <v>1.1372725820162419</v>
      </c>
      <c r="AL261" s="36">
        <f t="shared" si="151"/>
        <v>0</v>
      </c>
      <c r="AM261" s="37">
        <f t="shared" si="151"/>
        <v>0</v>
      </c>
      <c r="AN261" s="38">
        <f t="shared" si="151"/>
        <v>0</v>
      </c>
      <c r="AO261" s="39">
        <f t="shared" si="151"/>
        <v>0</v>
      </c>
      <c r="AP261" s="39">
        <f t="shared" si="151"/>
        <v>0</v>
      </c>
      <c r="AQ261" s="40">
        <f t="shared" si="151"/>
        <v>0</v>
      </c>
      <c r="AR261" s="40">
        <f t="shared" si="151"/>
        <v>0</v>
      </c>
      <c r="AS261" s="40">
        <f t="shared" si="151"/>
        <v>0</v>
      </c>
      <c r="AT261" s="41">
        <f t="shared" si="151"/>
        <v>0</v>
      </c>
      <c r="AU261" s="41">
        <f t="shared" si="151"/>
        <v>0</v>
      </c>
      <c r="AV261" s="42">
        <f t="shared" si="148"/>
        <v>0.46418748136116794</v>
      </c>
      <c r="AW261" s="42">
        <f t="shared" si="148"/>
        <v>0.44867096222945424</v>
      </c>
      <c r="AX261" s="43">
        <f t="shared" si="149"/>
        <v>0.798371220116187</v>
      </c>
      <c r="AY261" s="43">
        <f t="shared" si="149"/>
        <v>0.75471968878298845</v>
      </c>
    </row>
    <row r="262" spans="6:51" x14ac:dyDescent="0.3">
      <c r="F262" s="3">
        <v>20</v>
      </c>
      <c r="G262" s="36">
        <f t="shared" si="150"/>
        <v>0.74285757091206783</v>
      </c>
      <c r="H262" s="36">
        <f t="shared" si="150"/>
        <v>0.79933386305121845</v>
      </c>
      <c r="I262" s="36">
        <f t="shared" si="150"/>
        <v>1.1272203789714905</v>
      </c>
      <c r="J262" s="36">
        <f t="shared" si="150"/>
        <v>1.1989672931918172</v>
      </c>
      <c r="K262" s="36">
        <f t="shared" si="150"/>
        <v>0</v>
      </c>
      <c r="L262" s="37">
        <f t="shared" si="150"/>
        <v>0</v>
      </c>
      <c r="M262" s="38">
        <f t="shared" si="150"/>
        <v>0.23941543294235734</v>
      </c>
      <c r="N262" s="39">
        <f t="shared" si="150"/>
        <v>0</v>
      </c>
      <c r="O262" s="39">
        <f t="shared" si="150"/>
        <v>0</v>
      </c>
      <c r="P262" s="40">
        <f t="shared" si="150"/>
        <v>0</v>
      </c>
      <c r="Q262" s="40">
        <f t="shared" si="150"/>
        <v>0</v>
      </c>
      <c r="R262" s="40">
        <f t="shared" si="150"/>
        <v>0</v>
      </c>
      <c r="S262" s="41">
        <f t="shared" si="150"/>
        <v>0</v>
      </c>
      <c r="T262" s="41">
        <f t="shared" si="150"/>
        <v>0</v>
      </c>
      <c r="U262" s="42">
        <f t="shared" si="147"/>
        <v>0.55605136133641941</v>
      </c>
      <c r="V262" s="42">
        <f t="shared" si="147"/>
        <v>0.55433141920493223</v>
      </c>
      <c r="W262" s="43">
        <f t="shared" si="150"/>
        <v>0.79999400960203837</v>
      </c>
      <c r="X262" s="43">
        <f t="shared" si="150"/>
        <v>0.79887699729701644</v>
      </c>
      <c r="AD262"/>
      <c r="AG262" s="3">
        <f t="shared" si="145"/>
        <v>10.932729952341878</v>
      </c>
      <c r="AH262" s="36">
        <f t="shared" si="151"/>
        <v>0.38418914439237783</v>
      </c>
      <c r="AI262" s="36">
        <f t="shared" si="151"/>
        <v>0.77044047379523728</v>
      </c>
      <c r="AJ262" s="36">
        <f t="shared" si="151"/>
        <v>0.11298179483067926</v>
      </c>
      <c r="AK262" s="36">
        <f t="shared" si="151"/>
        <v>1.1500913479825738</v>
      </c>
      <c r="AL262" s="36">
        <f t="shared" si="151"/>
        <v>0</v>
      </c>
      <c r="AM262" s="37">
        <f t="shared" si="151"/>
        <v>0</v>
      </c>
      <c r="AN262" s="38">
        <f t="shared" si="151"/>
        <v>0</v>
      </c>
      <c r="AO262" s="39">
        <f t="shared" si="151"/>
        <v>0</v>
      </c>
      <c r="AP262" s="39">
        <f t="shared" si="151"/>
        <v>0</v>
      </c>
      <c r="AQ262" s="40">
        <f t="shared" si="151"/>
        <v>0</v>
      </c>
      <c r="AR262" s="40">
        <f t="shared" si="151"/>
        <v>0</v>
      </c>
      <c r="AS262" s="40">
        <f t="shared" si="151"/>
        <v>0</v>
      </c>
      <c r="AT262" s="41">
        <f t="shared" si="151"/>
        <v>0</v>
      </c>
      <c r="AU262" s="41">
        <f t="shared" si="151"/>
        <v>0</v>
      </c>
      <c r="AV262" s="42">
        <f t="shared" si="148"/>
        <v>0.47962138856438352</v>
      </c>
      <c r="AW262" s="42">
        <f t="shared" si="148"/>
        <v>0.46556616784968347</v>
      </c>
      <c r="AX262" s="43">
        <f t="shared" si="149"/>
        <v>0.7988700089362305</v>
      </c>
      <c r="AY262" s="43">
        <f t="shared" si="149"/>
        <v>0.76363345704568886</v>
      </c>
    </row>
    <row r="263" spans="6:51" x14ac:dyDescent="0.3">
      <c r="F263" s="3">
        <v>21</v>
      </c>
      <c r="G263" s="36">
        <f t="shared" si="150"/>
        <v>0.7458560430874025</v>
      </c>
      <c r="H263" s="36">
        <f t="shared" si="150"/>
        <v>0.79955675820990213</v>
      </c>
      <c r="I263" s="36">
        <f t="shared" si="150"/>
        <v>1.1361446476052175</v>
      </c>
      <c r="J263" s="36">
        <f t="shared" si="150"/>
        <v>1.1993172154222254</v>
      </c>
      <c r="K263" s="36">
        <f t="shared" si="150"/>
        <v>0</v>
      </c>
      <c r="L263" s="37">
        <f t="shared" si="150"/>
        <v>0</v>
      </c>
      <c r="M263" s="38">
        <f t="shared" si="150"/>
        <v>0.2759308018026545</v>
      </c>
      <c r="N263" s="39">
        <f t="shared" si="150"/>
        <v>0</v>
      </c>
      <c r="O263" s="39">
        <f t="shared" si="150"/>
        <v>0</v>
      </c>
      <c r="P263" s="40">
        <f t="shared" si="150"/>
        <v>0</v>
      </c>
      <c r="Q263" s="40">
        <f t="shared" si="150"/>
        <v>0</v>
      </c>
      <c r="R263" s="40">
        <f t="shared" si="150"/>
        <v>0</v>
      </c>
      <c r="S263" s="41">
        <f t="shared" si="150"/>
        <v>0</v>
      </c>
      <c r="T263" s="41">
        <f t="shared" si="150"/>
        <v>0</v>
      </c>
      <c r="U263" s="42">
        <f t="shared" si="147"/>
        <v>0.5571475104629855</v>
      </c>
      <c r="V263" s="42">
        <f t="shared" si="147"/>
        <v>0.55581087987968736</v>
      </c>
      <c r="W263" s="43">
        <f t="shared" si="150"/>
        <v>0.79999625075676617</v>
      </c>
      <c r="X263" s="43">
        <f t="shared" si="150"/>
        <v>0.79920539186106609</v>
      </c>
      <c r="AD263"/>
      <c r="AG263" s="3">
        <f t="shared" si="145"/>
        <v>11.497746250129051</v>
      </c>
      <c r="AH263" s="36">
        <f t="shared" si="151"/>
        <v>0.43940390871595764</v>
      </c>
      <c r="AI263" s="36">
        <f t="shared" si="151"/>
        <v>0.77663166928164351</v>
      </c>
      <c r="AJ263" s="36">
        <f t="shared" si="151"/>
        <v>0.28623287210512566</v>
      </c>
      <c r="AK263" s="36">
        <f t="shared" si="151"/>
        <v>1.1608062936398362</v>
      </c>
      <c r="AL263" s="36">
        <f t="shared" si="151"/>
        <v>0</v>
      </c>
      <c r="AM263" s="37">
        <f t="shared" si="151"/>
        <v>0</v>
      </c>
      <c r="AN263" s="38">
        <f t="shared" si="151"/>
        <v>0</v>
      </c>
      <c r="AO263" s="39">
        <f t="shared" si="151"/>
        <v>0</v>
      </c>
      <c r="AP263" s="39">
        <f t="shared" si="151"/>
        <v>0</v>
      </c>
      <c r="AQ263" s="40">
        <f t="shared" si="151"/>
        <v>0</v>
      </c>
      <c r="AR263" s="40">
        <f t="shared" si="151"/>
        <v>0</v>
      </c>
      <c r="AS263" s="40">
        <f t="shared" si="151"/>
        <v>0</v>
      </c>
      <c r="AT263" s="41">
        <f t="shared" si="151"/>
        <v>0</v>
      </c>
      <c r="AU263" s="41">
        <f t="shared" si="151"/>
        <v>0</v>
      </c>
      <c r="AV263" s="42">
        <f t="shared" si="148"/>
        <v>0.49325994499528542</v>
      </c>
      <c r="AW263" s="42">
        <f t="shared" si="148"/>
        <v>0.48065990269144204</v>
      </c>
      <c r="AX263" s="43">
        <f t="shared" si="149"/>
        <v>0.79922606391883921</v>
      </c>
      <c r="AY263" s="43">
        <f t="shared" si="149"/>
        <v>0.77110279959680605</v>
      </c>
    </row>
    <row r="264" spans="6:51" x14ac:dyDescent="0.3">
      <c r="F264" s="3">
        <v>22</v>
      </c>
      <c r="G264" s="36">
        <f t="shared" si="150"/>
        <v>0.74761315735136202</v>
      </c>
      <c r="H264" s="36">
        <f t="shared" si="150"/>
        <v>0.79970378460174629</v>
      </c>
      <c r="I264" s="36">
        <f t="shared" si="150"/>
        <v>1.1416284874085909</v>
      </c>
      <c r="J264" s="36">
        <f t="shared" si="150"/>
        <v>1.1995463256192098</v>
      </c>
      <c r="K264" s="36">
        <f t="shared" si="150"/>
        <v>0</v>
      </c>
      <c r="L264" s="37">
        <f t="shared" si="150"/>
        <v>0</v>
      </c>
      <c r="M264" s="38">
        <f t="shared" si="150"/>
        <v>0.3074313767163116</v>
      </c>
      <c r="N264" s="39">
        <f t="shared" si="150"/>
        <v>0</v>
      </c>
      <c r="O264" s="39">
        <f t="shared" si="150"/>
        <v>0</v>
      </c>
      <c r="P264" s="40">
        <f t="shared" si="150"/>
        <v>0</v>
      </c>
      <c r="Q264" s="40">
        <f t="shared" si="150"/>
        <v>0</v>
      </c>
      <c r="R264" s="40">
        <f t="shared" si="150"/>
        <v>0</v>
      </c>
      <c r="S264" s="41">
        <f t="shared" si="150"/>
        <v>0</v>
      </c>
      <c r="T264" s="41">
        <f t="shared" si="150"/>
        <v>0</v>
      </c>
      <c r="U264" s="42">
        <f t="shared" si="147"/>
        <v>0.55793276486748922</v>
      </c>
      <c r="V264" s="42">
        <f t="shared" si="147"/>
        <v>0.55689436491215782</v>
      </c>
      <c r="W264" s="43">
        <f t="shared" si="150"/>
        <v>0.79999760511750995</v>
      </c>
      <c r="X264" s="43">
        <f t="shared" si="150"/>
        <v>0.79943284508191781</v>
      </c>
      <c r="AD264"/>
      <c r="AG264" s="3">
        <f t="shared" si="145"/>
        <v>12.09196325242066</v>
      </c>
      <c r="AH264" s="36">
        <f t="shared" si="151"/>
        <v>0.49227471759998265</v>
      </c>
      <c r="AI264" s="36">
        <f t="shared" si="151"/>
        <v>0.78177168543311026</v>
      </c>
      <c r="AJ264" s="36">
        <f t="shared" si="151"/>
        <v>0.44450638483866428</v>
      </c>
      <c r="AK264" s="36">
        <f t="shared" si="151"/>
        <v>1.1696354161401277</v>
      </c>
      <c r="AL264" s="36">
        <f t="shared" si="151"/>
        <v>0</v>
      </c>
      <c r="AM264" s="37">
        <f t="shared" si="151"/>
        <v>0</v>
      </c>
      <c r="AN264" s="38">
        <f t="shared" si="151"/>
        <v>0</v>
      </c>
      <c r="AO264" s="39">
        <f t="shared" si="151"/>
        <v>0</v>
      </c>
      <c r="AP264" s="39">
        <f t="shared" si="151"/>
        <v>0</v>
      </c>
      <c r="AQ264" s="40">
        <f t="shared" si="151"/>
        <v>0</v>
      </c>
      <c r="AR264" s="40">
        <f t="shared" si="151"/>
        <v>0</v>
      </c>
      <c r="AS264" s="40">
        <f t="shared" si="151"/>
        <v>0</v>
      </c>
      <c r="AT264" s="41">
        <f t="shared" si="151"/>
        <v>0</v>
      </c>
      <c r="AU264" s="41">
        <f t="shared" si="151"/>
        <v>0</v>
      </c>
      <c r="AV264" s="42">
        <f t="shared" si="148"/>
        <v>0.50517471613880438</v>
      </c>
      <c r="AW264" s="42">
        <f t="shared" si="148"/>
        <v>0.49400048586086931</v>
      </c>
      <c r="AX264" s="43">
        <f t="shared" si="149"/>
        <v>0.79947656371730202</v>
      </c>
      <c r="AY264" s="43">
        <f t="shared" si="149"/>
        <v>0.77728626937776779</v>
      </c>
    </row>
    <row r="265" spans="6:51" x14ac:dyDescent="0.3">
      <c r="F265" s="3">
        <v>23</v>
      </c>
      <c r="G265" s="36">
        <f t="shared" si="150"/>
        <v>0.74863040132218084</v>
      </c>
      <c r="H265" s="36">
        <f t="shared" si="150"/>
        <v>0.79980110401735327</v>
      </c>
      <c r="I265" s="36">
        <f t="shared" si="150"/>
        <v>1.1449655022216121</v>
      </c>
      <c r="J265" s="36">
        <f t="shared" si="150"/>
        <v>1.1996969483324003</v>
      </c>
      <c r="K265" s="36">
        <f t="shared" si="150"/>
        <v>0</v>
      </c>
      <c r="L265" s="37">
        <f t="shared" si="150"/>
        <v>0</v>
      </c>
      <c r="M265" s="38">
        <f t="shared" si="150"/>
        <v>0.33453891393884405</v>
      </c>
      <c r="N265" s="39">
        <f t="shared" si="150"/>
        <v>0</v>
      </c>
      <c r="O265" s="39">
        <f t="shared" si="150"/>
        <v>0</v>
      </c>
      <c r="P265" s="40">
        <f t="shared" si="150"/>
        <v>0</v>
      </c>
      <c r="Q265" s="40">
        <f t="shared" si="150"/>
        <v>0</v>
      </c>
      <c r="R265" s="40">
        <f t="shared" si="150"/>
        <v>0</v>
      </c>
      <c r="S265" s="41">
        <f t="shared" si="150"/>
        <v>0</v>
      </c>
      <c r="T265" s="41">
        <f t="shared" si="150"/>
        <v>0</v>
      </c>
      <c r="U265" s="42">
        <f t="shared" si="147"/>
        <v>0.55849658702151184</v>
      </c>
      <c r="V265" s="42">
        <f t="shared" si="147"/>
        <v>0.55768964829626888</v>
      </c>
      <c r="W265" s="43">
        <f t="shared" si="150"/>
        <v>0.79999843966648254</v>
      </c>
      <c r="X265" s="43">
        <f t="shared" si="150"/>
        <v>0.79959161415488955</v>
      </c>
      <c r="AD265"/>
      <c r="AG265" s="3">
        <f t="shared" si="145"/>
        <v>12.716890085850565</v>
      </c>
      <c r="AH265" s="36">
        <f t="shared" si="151"/>
        <v>0.54147751001614786</v>
      </c>
      <c r="AI265" s="36">
        <f t="shared" si="151"/>
        <v>0.78597700640678592</v>
      </c>
      <c r="AJ265" s="36">
        <f t="shared" si="151"/>
        <v>0.58584455171072847</v>
      </c>
      <c r="AK265" s="36">
        <f t="shared" si="151"/>
        <v>1.1768034297403691</v>
      </c>
      <c r="AL265" s="36">
        <f t="shared" si="151"/>
        <v>0</v>
      </c>
      <c r="AM265" s="37">
        <f t="shared" si="151"/>
        <v>0</v>
      </c>
      <c r="AN265" s="38">
        <f t="shared" si="151"/>
        <v>0</v>
      </c>
      <c r="AO265" s="39">
        <f t="shared" si="151"/>
        <v>0</v>
      </c>
      <c r="AP265" s="39">
        <f t="shared" si="151"/>
        <v>0</v>
      </c>
      <c r="AQ265" s="40">
        <f t="shared" si="151"/>
        <v>0</v>
      </c>
      <c r="AR265" s="40">
        <f t="shared" si="151"/>
        <v>0</v>
      </c>
      <c r="AS265" s="40">
        <f t="shared" si="151"/>
        <v>0</v>
      </c>
      <c r="AT265" s="41">
        <f t="shared" si="151"/>
        <v>0</v>
      </c>
      <c r="AU265" s="41">
        <f t="shared" si="151"/>
        <v>0</v>
      </c>
      <c r="AV265" s="42">
        <f t="shared" si="148"/>
        <v>0.51546030400083087</v>
      </c>
      <c r="AW265" s="42">
        <f t="shared" si="148"/>
        <v>0.50566093722454164</v>
      </c>
      <c r="AX265" s="43">
        <f t="shared" si="149"/>
        <v>0.79965029538223076</v>
      </c>
      <c r="AY265" s="43">
        <f t="shared" si="149"/>
        <v>0.78234227189419192</v>
      </c>
    </row>
    <row r="266" spans="6:51" x14ac:dyDescent="0.3">
      <c r="F266" s="3">
        <v>24</v>
      </c>
      <c r="G266" s="36">
        <f t="shared" si="150"/>
        <v>0.74921454662422637</v>
      </c>
      <c r="H266" s="36">
        <f t="shared" si="150"/>
        <v>0.79986577442787954</v>
      </c>
      <c r="I266" s="36">
        <f t="shared" si="150"/>
        <v>1.1469809817866361</v>
      </c>
      <c r="J266" s="36">
        <f t="shared" si="150"/>
        <v>1.1997964196751707</v>
      </c>
      <c r="K266" s="36">
        <f t="shared" si="150"/>
        <v>0</v>
      </c>
      <c r="L266" s="37">
        <f t="shared" si="150"/>
        <v>0</v>
      </c>
      <c r="M266" s="38">
        <f t="shared" si="150"/>
        <v>0.35782001720723461</v>
      </c>
      <c r="N266" s="39">
        <f t="shared" si="150"/>
        <v>0</v>
      </c>
      <c r="O266" s="39">
        <f t="shared" si="150"/>
        <v>0</v>
      </c>
      <c r="P266" s="40">
        <f t="shared" si="150"/>
        <v>0</v>
      </c>
      <c r="Q266" s="40">
        <f t="shared" si="150"/>
        <v>0</v>
      </c>
      <c r="R266" s="40">
        <f t="shared" si="150"/>
        <v>0</v>
      </c>
      <c r="S266" s="41">
        <f t="shared" si="150"/>
        <v>0</v>
      </c>
      <c r="T266" s="41">
        <f t="shared" si="150"/>
        <v>0</v>
      </c>
      <c r="U266" s="42">
        <f t="shared" si="147"/>
        <v>0.55890249869657316</v>
      </c>
      <c r="V266" s="42">
        <f t="shared" si="147"/>
        <v>0.55827491606800339</v>
      </c>
      <c r="W266" s="43">
        <f t="shared" si="150"/>
        <v>0.79999896373801471</v>
      </c>
      <c r="X266" s="43">
        <f t="shared" si="150"/>
        <v>0.7997033238051332</v>
      </c>
      <c r="AD266"/>
      <c r="AG266" s="3">
        <f t="shared" si="145"/>
        <v>13.374113870485857</v>
      </c>
      <c r="AH266" s="36">
        <f t="shared" si="151"/>
        <v>0.58587006830288912</v>
      </c>
      <c r="AI266" s="36">
        <f t="shared" si="151"/>
        <v>0.78936581329433142</v>
      </c>
      <c r="AJ266" s="36">
        <f t="shared" si="151"/>
        <v>0.70901357799678844</v>
      </c>
      <c r="AK266" s="36">
        <f t="shared" si="151"/>
        <v>1.1825341629461501</v>
      </c>
      <c r="AL266" s="36">
        <f t="shared" si="151"/>
        <v>0</v>
      </c>
      <c r="AM266" s="37">
        <f t="shared" si="151"/>
        <v>0</v>
      </c>
      <c r="AN266" s="38">
        <f t="shared" si="151"/>
        <v>0</v>
      </c>
      <c r="AO266" s="39">
        <f t="shared" si="151"/>
        <v>0</v>
      </c>
      <c r="AP266" s="39">
        <f t="shared" si="151"/>
        <v>0</v>
      </c>
      <c r="AQ266" s="40">
        <f t="shared" si="151"/>
        <v>0</v>
      </c>
      <c r="AR266" s="40">
        <f t="shared" si="151"/>
        <v>0</v>
      </c>
      <c r="AS266" s="40">
        <f t="shared" si="151"/>
        <v>0</v>
      </c>
      <c r="AT266" s="41">
        <f t="shared" si="151"/>
        <v>0</v>
      </c>
      <c r="AU266" s="41">
        <f t="shared" si="151"/>
        <v>0</v>
      </c>
      <c r="AV266" s="42">
        <f t="shared" si="148"/>
        <v>0.52423037419222529</v>
      </c>
      <c r="AW266" s="42">
        <f t="shared" si="148"/>
        <v>0.51573580187065116</v>
      </c>
      <c r="AX266" s="43">
        <f t="shared" si="149"/>
        <v>0.79976910773676035</v>
      </c>
      <c r="AY266" s="43">
        <f t="shared" si="149"/>
        <v>0.78642471755727039</v>
      </c>
    </row>
    <row r="267" spans="6:51" x14ac:dyDescent="0.3">
      <c r="F267" s="3">
        <v>25</v>
      </c>
      <c r="G267" s="36">
        <f t="shared" si="150"/>
        <v>0.74954848769438187</v>
      </c>
      <c r="H267" s="36">
        <f t="shared" si="150"/>
        <v>0.79990893426574627</v>
      </c>
      <c r="I267" s="36">
        <f t="shared" si="150"/>
        <v>1.1481917244297242</v>
      </c>
      <c r="J267" s="36">
        <f t="shared" si="150"/>
        <v>1.1998624324782523</v>
      </c>
      <c r="K267" s="36">
        <f t="shared" si="150"/>
        <v>0</v>
      </c>
      <c r="L267" s="37">
        <f t="shared" si="150"/>
        <v>0</v>
      </c>
      <c r="M267" s="38">
        <f t="shared" si="150"/>
        <v>0.37778414861730758</v>
      </c>
      <c r="N267" s="39">
        <f t="shared" si="150"/>
        <v>0</v>
      </c>
      <c r="O267" s="39">
        <f t="shared" si="150"/>
        <v>0</v>
      </c>
      <c r="P267" s="40">
        <f t="shared" si="150"/>
        <v>0</v>
      </c>
      <c r="Q267" s="40">
        <f t="shared" si="150"/>
        <v>0</v>
      </c>
      <c r="R267" s="40">
        <f t="shared" si="150"/>
        <v>0</v>
      </c>
      <c r="S267" s="41">
        <f t="shared" si="150"/>
        <v>0</v>
      </c>
      <c r="T267" s="41">
        <f t="shared" si="150"/>
        <v>0</v>
      </c>
      <c r="U267" s="42">
        <f t="shared" si="147"/>
        <v>0.55919560369554866</v>
      </c>
      <c r="V267" s="42">
        <f t="shared" si="147"/>
        <v>0.55870688689157744</v>
      </c>
      <c r="W267" s="43">
        <f t="shared" si="150"/>
        <v>0.79999929893583255</v>
      </c>
      <c r="X267" s="43">
        <f t="shared" si="150"/>
        <v>0.7997825584527033</v>
      </c>
      <c r="AD267"/>
      <c r="AG267" s="3">
        <f t="shared" si="145"/>
        <v>14.06530375061889</v>
      </c>
      <c r="AH267" s="36">
        <f t="shared" si="151"/>
        <v>0.62460565852709571</v>
      </c>
      <c r="AI267" s="36">
        <f t="shared" si="151"/>
        <v>0.79205414563012078</v>
      </c>
      <c r="AJ267" s="36">
        <f t="shared" si="151"/>
        <v>0.81358112269155769</v>
      </c>
      <c r="AK267" s="36">
        <f t="shared" si="151"/>
        <v>1.1870437509565293</v>
      </c>
      <c r="AL267" s="36">
        <f t="shared" si="151"/>
        <v>0</v>
      </c>
      <c r="AM267" s="37">
        <f t="shared" si="151"/>
        <v>0</v>
      </c>
      <c r="AN267" s="38">
        <f t="shared" si="151"/>
        <v>0</v>
      </c>
      <c r="AO267" s="39">
        <f t="shared" si="151"/>
        <v>0</v>
      </c>
      <c r="AP267" s="39">
        <f t="shared" si="151"/>
        <v>0</v>
      </c>
      <c r="AQ267" s="40">
        <f t="shared" si="151"/>
        <v>0</v>
      </c>
      <c r="AR267" s="40">
        <f t="shared" si="151"/>
        <v>0</v>
      </c>
      <c r="AS267" s="40">
        <f t="shared" si="151"/>
        <v>0</v>
      </c>
      <c r="AT267" s="41">
        <f t="shared" si="151"/>
        <v>0</v>
      </c>
      <c r="AU267" s="41">
        <f t="shared" si="151"/>
        <v>0</v>
      </c>
      <c r="AV267" s="42">
        <f t="shared" si="148"/>
        <v>0.53161310078769719</v>
      </c>
      <c r="AW267" s="42">
        <f t="shared" si="148"/>
        <v>0.5243372613813122</v>
      </c>
      <c r="AX267" s="43">
        <f t="shared" si="149"/>
        <v>0.79984926182974592</v>
      </c>
      <c r="AY267" s="43">
        <f t="shared" si="149"/>
        <v>0.78967936201441791</v>
      </c>
    </row>
    <row r="268" spans="6:51" x14ac:dyDescent="0.3">
      <c r="F268" s="3">
        <v>26</v>
      </c>
      <c r="G268" s="36">
        <f t="shared" si="150"/>
        <v>0.74973916195388302</v>
      </c>
      <c r="H268" s="36">
        <f t="shared" si="150"/>
        <v>0.79993787203426048</v>
      </c>
      <c r="I268" s="36">
        <f t="shared" si="150"/>
        <v>1.1489165082764619</v>
      </c>
      <c r="J268" s="36">
        <f t="shared" si="150"/>
        <v>1.1999064695508805</v>
      </c>
      <c r="K268" s="36">
        <f t="shared" si="150"/>
        <v>0</v>
      </c>
      <c r="L268" s="37">
        <f t="shared" si="150"/>
        <v>0</v>
      </c>
      <c r="M268" s="38">
        <f t="shared" si="150"/>
        <v>0.39488441476201164</v>
      </c>
      <c r="N268" s="39">
        <f t="shared" si="150"/>
        <v>0</v>
      </c>
      <c r="O268" s="39">
        <f t="shared" si="150"/>
        <v>0</v>
      </c>
      <c r="P268" s="40">
        <f t="shared" si="150"/>
        <v>0</v>
      </c>
      <c r="Q268" s="40">
        <f t="shared" si="150"/>
        <v>0</v>
      </c>
      <c r="R268" s="40">
        <f t="shared" si="150"/>
        <v>0</v>
      </c>
      <c r="S268" s="41">
        <f t="shared" si="150"/>
        <v>0</v>
      </c>
      <c r="T268" s="41">
        <f t="shared" si="150"/>
        <v>0</v>
      </c>
      <c r="U268" s="42">
        <f t="shared" si="147"/>
        <v>0.55940794889342826</v>
      </c>
      <c r="V268" s="42">
        <f t="shared" si="147"/>
        <v>0.55902672958631106</v>
      </c>
      <c r="W268" s="43">
        <f t="shared" si="150"/>
        <v>0.79999951717036988</v>
      </c>
      <c r="X268" s="43">
        <f t="shared" si="150"/>
        <v>0.79983921720173035</v>
      </c>
      <c r="AD268"/>
      <c r="AG268" s="3">
        <f t="shared" si="145"/>
        <v>14.792215133875402</v>
      </c>
      <c r="AH268" s="36">
        <f t="shared" si="151"/>
        <v>0.65721521508986425</v>
      </c>
      <c r="AI268" s="36">
        <f t="shared" si="151"/>
        <v>0.79415256646797816</v>
      </c>
      <c r="AJ268" s="36">
        <f t="shared" si="151"/>
        <v>0.89992024381469582</v>
      </c>
      <c r="AK268" s="36">
        <f t="shared" si="151"/>
        <v>1.1905349569062036</v>
      </c>
      <c r="AL268" s="36">
        <f t="shared" si="151"/>
        <v>0</v>
      </c>
      <c r="AM268" s="37">
        <f t="shared" si="151"/>
        <v>0</v>
      </c>
      <c r="AN268" s="38">
        <f t="shared" si="151"/>
        <v>0</v>
      </c>
      <c r="AO268" s="39">
        <f t="shared" si="151"/>
        <v>0</v>
      </c>
      <c r="AP268" s="39">
        <f t="shared" si="151"/>
        <v>0</v>
      </c>
      <c r="AQ268" s="40">
        <f t="shared" si="151"/>
        <v>0</v>
      </c>
      <c r="AR268" s="40">
        <f t="shared" si="151"/>
        <v>0</v>
      </c>
      <c r="AS268" s="40">
        <f t="shared" si="151"/>
        <v>0</v>
      </c>
      <c r="AT268" s="41">
        <f t="shared" si="151"/>
        <v>0</v>
      </c>
      <c r="AU268" s="41">
        <f t="shared" si="151"/>
        <v>0</v>
      </c>
      <c r="AV268" s="42">
        <f t="shared" si="148"/>
        <v>0.53774628767198529</v>
      </c>
      <c r="AW268" s="42">
        <f t="shared" si="148"/>
        <v>0.53159074434433762</v>
      </c>
      <c r="AX268" s="43">
        <f t="shared" si="149"/>
        <v>0.79990263027267616</v>
      </c>
      <c r="AY268" s="43">
        <f t="shared" si="149"/>
        <v>0.7922409549478826</v>
      </c>
    </row>
    <row r="269" spans="6:51" x14ac:dyDescent="0.3">
      <c r="F269" s="3">
        <v>27</v>
      </c>
      <c r="G269" s="36">
        <f t="shared" si="150"/>
        <v>0.74984821773365273</v>
      </c>
      <c r="H269" s="36">
        <f t="shared" si="150"/>
        <v>0.79995736975507725</v>
      </c>
      <c r="I269" s="36">
        <f t="shared" si="150"/>
        <v>1.1493496255694642</v>
      </c>
      <c r="J269" s="36">
        <f t="shared" si="150"/>
        <v>1.1999360078280861</v>
      </c>
      <c r="K269" s="36">
        <f t="shared" si="150"/>
        <v>0</v>
      </c>
      <c r="L269" s="37">
        <f t="shared" si="150"/>
        <v>0</v>
      </c>
      <c r="M269" s="38">
        <f t="shared" si="150"/>
        <v>0.40952019726720224</v>
      </c>
      <c r="N269" s="39">
        <f t="shared" si="150"/>
        <v>0</v>
      </c>
      <c r="O269" s="39">
        <f t="shared" si="150"/>
        <v>0</v>
      </c>
      <c r="P269" s="40">
        <f t="shared" si="150"/>
        <v>0</v>
      </c>
      <c r="Q269" s="40">
        <f t="shared" si="150"/>
        <v>0</v>
      </c>
      <c r="R269" s="40">
        <f t="shared" si="150"/>
        <v>0</v>
      </c>
      <c r="S269" s="41">
        <f t="shared" si="150"/>
        <v>0</v>
      </c>
      <c r="T269" s="41">
        <f t="shared" si="150"/>
        <v>0</v>
      </c>
      <c r="U269" s="42">
        <f t="shared" si="147"/>
        <v>0.55956233113891207</v>
      </c>
      <c r="V269" s="42">
        <f t="shared" si="147"/>
        <v>0.55926435871010682</v>
      </c>
      <c r="W269" s="43">
        <f t="shared" si="150"/>
        <v>0.79999966171119019</v>
      </c>
      <c r="X269" s="43">
        <f t="shared" si="150"/>
        <v>0.79988006382652443</v>
      </c>
      <c r="AD269"/>
      <c r="AG269" s="3">
        <f t="shared" si="145"/>
        <v>15.556694149404674</v>
      </c>
      <c r="AH269" s="36">
        <f t="shared" si="151"/>
        <v>0.68364040842022489</v>
      </c>
      <c r="AI269" s="36">
        <f t="shared" si="151"/>
        <v>0.79576348287354659</v>
      </c>
      <c r="AJ269" s="36">
        <f t="shared" si="151"/>
        <v>0.9691360870194593</v>
      </c>
      <c r="AK269" s="36">
        <f t="shared" si="151"/>
        <v>1.1931928457480179</v>
      </c>
      <c r="AL269" s="36">
        <f t="shared" si="151"/>
        <v>0</v>
      </c>
      <c r="AM269" s="37">
        <f t="shared" si="151"/>
        <v>0</v>
      </c>
      <c r="AN269" s="38">
        <f t="shared" si="151"/>
        <v>0</v>
      </c>
      <c r="AO269" s="39">
        <f t="shared" si="151"/>
        <v>0</v>
      </c>
      <c r="AP269" s="39">
        <f t="shared" si="151"/>
        <v>0</v>
      </c>
      <c r="AQ269" s="40">
        <f t="shared" si="151"/>
        <v>0</v>
      </c>
      <c r="AR269" s="40">
        <f t="shared" si="151"/>
        <v>0</v>
      </c>
      <c r="AS269" s="40">
        <f t="shared" si="151"/>
        <v>0</v>
      </c>
      <c r="AT269" s="41">
        <f t="shared" si="151"/>
        <v>0</v>
      </c>
      <c r="AU269" s="41">
        <f t="shared" si="151"/>
        <v>0</v>
      </c>
      <c r="AV269" s="42">
        <f t="shared" si="148"/>
        <v>0.54277244443340034</v>
      </c>
      <c r="AW269" s="42">
        <f t="shared" si="148"/>
        <v>0.53763028143423985</v>
      </c>
      <c r="AX269" s="43">
        <f t="shared" si="149"/>
        <v>0.79993772127914997</v>
      </c>
      <c r="AY269" s="43">
        <f t="shared" si="149"/>
        <v>0.79423125057992783</v>
      </c>
    </row>
    <row r="270" spans="6:51" x14ac:dyDescent="0.3">
      <c r="F270" s="3">
        <v>28</v>
      </c>
      <c r="G270" s="36">
        <f t="shared" si="150"/>
        <v>0.74991085712219174</v>
      </c>
      <c r="H270" s="36">
        <f t="shared" si="150"/>
        <v>0.79997057482253575</v>
      </c>
      <c r="I270" s="36">
        <f t="shared" si="150"/>
        <v>1.149608405471974</v>
      </c>
      <c r="J270" s="36">
        <f t="shared" si="150"/>
        <v>1.1999559341034418</v>
      </c>
      <c r="K270" s="36">
        <f t="shared" si="150"/>
        <v>0</v>
      </c>
      <c r="L270" s="37">
        <f t="shared" si="150"/>
        <v>0</v>
      </c>
      <c r="M270" s="38">
        <f t="shared" si="150"/>
        <v>0.42204091658624293</v>
      </c>
      <c r="N270" s="39">
        <f t="shared" si="150"/>
        <v>0</v>
      </c>
      <c r="O270" s="39">
        <f t="shared" si="150"/>
        <v>0</v>
      </c>
      <c r="P270" s="40">
        <f t="shared" si="150"/>
        <v>0</v>
      </c>
      <c r="Q270" s="40">
        <f t="shared" si="150"/>
        <v>0</v>
      </c>
      <c r="R270" s="40">
        <f t="shared" si="150"/>
        <v>0</v>
      </c>
      <c r="S270" s="41">
        <f t="shared" si="150"/>
        <v>0</v>
      </c>
      <c r="T270" s="41">
        <f t="shared" si="150"/>
        <v>0</v>
      </c>
      <c r="U270" s="42">
        <f t="shared" si="147"/>
        <v>0.55967499404510013</v>
      </c>
      <c r="V270" s="42">
        <f t="shared" si="147"/>
        <v>0.55944154447825778</v>
      </c>
      <c r="W270" s="43">
        <f t="shared" si="150"/>
        <v>0.79999975903785159</v>
      </c>
      <c r="X270" s="43">
        <f t="shared" si="150"/>
        <v>0.79990975158961153</v>
      </c>
      <c r="AD270"/>
      <c r="AG270" s="3">
        <f t="shared" si="145"/>
        <v>16.360682336474195</v>
      </c>
      <c r="AH270" s="36">
        <f t="shared" si="151"/>
        <v>0.70420938329630478</v>
      </c>
      <c r="AI270" s="36">
        <f t="shared" si="151"/>
        <v>0.79697921142085859</v>
      </c>
      <c r="AJ270" s="36">
        <f t="shared" si="151"/>
        <v>1.0229239664971772</v>
      </c>
      <c r="AK270" s="36">
        <f t="shared" si="151"/>
        <v>1.1951819105897448</v>
      </c>
      <c r="AL270" s="36">
        <f t="shared" si="151"/>
        <v>0</v>
      </c>
      <c r="AM270" s="37">
        <f t="shared" si="151"/>
        <v>0</v>
      </c>
      <c r="AN270" s="38">
        <f t="shared" si="151"/>
        <v>5.3212527936268739E-2</v>
      </c>
      <c r="AO270" s="39">
        <f t="shared" si="151"/>
        <v>0</v>
      </c>
      <c r="AP270" s="39">
        <f t="shared" si="151"/>
        <v>0</v>
      </c>
      <c r="AQ270" s="40">
        <f t="shared" si="151"/>
        <v>0</v>
      </c>
      <c r="AR270" s="40">
        <f t="shared" si="151"/>
        <v>0</v>
      </c>
      <c r="AS270" s="40">
        <f t="shared" si="151"/>
        <v>0</v>
      </c>
      <c r="AT270" s="41">
        <f t="shared" si="151"/>
        <v>0</v>
      </c>
      <c r="AU270" s="41">
        <f t="shared" si="151"/>
        <v>0</v>
      </c>
      <c r="AV270" s="42">
        <f t="shared" si="148"/>
        <v>0.54683409043822073</v>
      </c>
      <c r="AW270" s="42">
        <f t="shared" si="148"/>
        <v>0.54259386340827775</v>
      </c>
      <c r="AX270" s="43">
        <f t="shared" si="149"/>
        <v>0.79996052276193164</v>
      </c>
      <c r="AY270" s="43">
        <f t="shared" si="149"/>
        <v>0.79575786765604717</v>
      </c>
    </row>
    <row r="271" spans="6:51" x14ac:dyDescent="0.3">
      <c r="F271" s="3">
        <v>29</v>
      </c>
      <c r="G271" s="36">
        <f t="shared" si="150"/>
        <v>0.74994706895872598</v>
      </c>
      <c r="H271" s="36">
        <f t="shared" si="150"/>
        <v>0.79997956614635024</v>
      </c>
      <c r="I271" s="36">
        <f t="shared" si="150"/>
        <v>1.1497632177170094</v>
      </c>
      <c r="J271" s="36">
        <f t="shared" si="150"/>
        <v>1.1999694555341944</v>
      </c>
      <c r="K271" s="36">
        <f t="shared" si="150"/>
        <v>0</v>
      </c>
      <c r="L271" s="37">
        <f t="shared" si="150"/>
        <v>0</v>
      </c>
      <c r="M271" s="38">
        <f t="shared" si="150"/>
        <v>0.43275040226895101</v>
      </c>
      <c r="N271" s="39">
        <f t="shared" si="150"/>
        <v>0</v>
      </c>
      <c r="O271" s="39">
        <f t="shared" si="150"/>
        <v>0</v>
      </c>
      <c r="P271" s="40">
        <f t="shared" si="150"/>
        <v>0</v>
      </c>
      <c r="Q271" s="40">
        <f t="shared" si="150"/>
        <v>0</v>
      </c>
      <c r="R271" s="40">
        <f t="shared" si="150"/>
        <v>0</v>
      </c>
      <c r="S271" s="41">
        <f t="shared" si="150"/>
        <v>0</v>
      </c>
      <c r="T271" s="41">
        <f t="shared" si="150"/>
        <v>0</v>
      </c>
      <c r="U271" s="42">
        <f t="shared" si="147"/>
        <v>0.55975753562108199</v>
      </c>
      <c r="V271" s="42">
        <f t="shared" si="147"/>
        <v>0.55957416050598696</v>
      </c>
      <c r="W271" s="43">
        <f t="shared" si="150"/>
        <v>0.79999982562280558</v>
      </c>
      <c r="X271" s="43">
        <f t="shared" si="150"/>
        <v>0.79993150426858006</v>
      </c>
      <c r="AD271"/>
      <c r="AG271" s="3">
        <f t="shared" si="145"/>
        <v>17.206221575376418</v>
      </c>
      <c r="AH271" s="36">
        <f t="shared" si="151"/>
        <v>0.71955989188711733</v>
      </c>
      <c r="AI271" s="36">
        <f t="shared" si="151"/>
        <v>0.79788081181425308</v>
      </c>
      <c r="AJ271" s="36">
        <f t="shared" si="151"/>
        <v>1.0633791185871768</v>
      </c>
      <c r="AK271" s="36">
        <f t="shared" si="151"/>
        <v>1.1966446277142693</v>
      </c>
      <c r="AL271" s="36">
        <f t="shared" si="151"/>
        <v>0</v>
      </c>
      <c r="AM271" s="37">
        <f t="shared" si="151"/>
        <v>0</v>
      </c>
      <c r="AN271" s="38">
        <f t="shared" si="151"/>
        <v>0.10500912204198559</v>
      </c>
      <c r="AO271" s="39">
        <f t="shared" si="151"/>
        <v>0</v>
      </c>
      <c r="AP271" s="39">
        <f t="shared" si="151"/>
        <v>0</v>
      </c>
      <c r="AQ271" s="40">
        <f t="shared" si="151"/>
        <v>0</v>
      </c>
      <c r="AR271" s="40">
        <f t="shared" si="151"/>
        <v>0</v>
      </c>
      <c r="AS271" s="40">
        <f t="shared" si="151"/>
        <v>0</v>
      </c>
      <c r="AT271" s="41">
        <f t="shared" si="151"/>
        <v>0</v>
      </c>
      <c r="AU271" s="41">
        <f t="shared" si="151"/>
        <v>0</v>
      </c>
      <c r="AV271" s="42">
        <f t="shared" si="148"/>
        <v>0.55006953257644209</v>
      </c>
      <c r="AW271" s="42">
        <f t="shared" si="148"/>
        <v>0.54661905165074354</v>
      </c>
      <c r="AX271" s="43">
        <f t="shared" si="149"/>
        <v>0.79997517609319602</v>
      </c>
      <c r="AY271" s="43">
        <f t="shared" si="149"/>
        <v>0.79691392951322926</v>
      </c>
    </row>
    <row r="272" spans="6:51" x14ac:dyDescent="0.3">
      <c r="F272" s="3">
        <v>30</v>
      </c>
      <c r="G272" s="36">
        <f t="shared" si="150"/>
        <v>0.7499681786925485</v>
      </c>
      <c r="H272" s="36">
        <f t="shared" si="150"/>
        <v>0.79998572226246001</v>
      </c>
      <c r="I272" s="36">
        <f t="shared" si="150"/>
        <v>1.1498560692919335</v>
      </c>
      <c r="J272" s="36">
        <f t="shared" si="150"/>
        <v>1.1999786863778261</v>
      </c>
      <c r="K272" s="36">
        <f t="shared" si="150"/>
        <v>0</v>
      </c>
      <c r="L272" s="37">
        <f t="shared" si="150"/>
        <v>0</v>
      </c>
      <c r="M272" s="38">
        <f t="shared" si="150"/>
        <v>0.44191149230843585</v>
      </c>
      <c r="N272" s="39">
        <f t="shared" si="150"/>
        <v>0</v>
      </c>
      <c r="O272" s="39">
        <f t="shared" si="150"/>
        <v>0</v>
      </c>
      <c r="P272" s="40">
        <f t="shared" si="150"/>
        <v>0</v>
      </c>
      <c r="Q272" s="40">
        <f t="shared" si="150"/>
        <v>0</v>
      </c>
      <c r="R272" s="40">
        <f t="shared" si="150"/>
        <v>0</v>
      </c>
      <c r="S272" s="41">
        <f t="shared" si="150"/>
        <v>0</v>
      </c>
      <c r="T272" s="41">
        <f t="shared" si="150"/>
        <v>0</v>
      </c>
      <c r="U272" s="42">
        <f t="shared" si="147"/>
        <v>0.55981825681393371</v>
      </c>
      <c r="V272" s="42">
        <f t="shared" si="147"/>
        <v>0.55967380699942559</v>
      </c>
      <c r="W272" s="43">
        <f t="shared" si="150"/>
        <v>0.79999987187723454</v>
      </c>
      <c r="X272" s="43">
        <f t="shared" si="150"/>
        <v>0.79994757120011983</v>
      </c>
      <c r="AD272"/>
      <c r="AG272" s="3">
        <f t="shared" si="145"/>
        <v>18.095459273170505</v>
      </c>
      <c r="AH272" s="36">
        <f t="shared" si="151"/>
        <v>0.73052694870230594</v>
      </c>
      <c r="AI272" s="36">
        <f t="shared" si="151"/>
        <v>0.79853764894595147</v>
      </c>
      <c r="AJ272" s="36">
        <f t="shared" si="151"/>
        <v>1.092786347445472</v>
      </c>
      <c r="AK272" s="36">
        <f t="shared" si="151"/>
        <v>1.1977013075395799</v>
      </c>
      <c r="AL272" s="36">
        <f t="shared" si="151"/>
        <v>0</v>
      </c>
      <c r="AM272" s="37">
        <f t="shared" si="151"/>
        <v>0</v>
      </c>
      <c r="AN272" s="38">
        <f t="shared" si="151"/>
        <v>0.15355351382566423</v>
      </c>
      <c r="AO272" s="39">
        <f t="shared" si="151"/>
        <v>0</v>
      </c>
      <c r="AP272" s="39">
        <f t="shared" si="151"/>
        <v>0</v>
      </c>
      <c r="AQ272" s="40">
        <f t="shared" si="151"/>
        <v>0</v>
      </c>
      <c r="AR272" s="40">
        <f t="shared" si="151"/>
        <v>0</v>
      </c>
      <c r="AS272" s="40">
        <f t="shared" si="151"/>
        <v>0</v>
      </c>
      <c r="AT272" s="41">
        <f t="shared" si="151"/>
        <v>0</v>
      </c>
      <c r="AU272" s="41">
        <f t="shared" si="151"/>
        <v>0</v>
      </c>
      <c r="AV272" s="42">
        <f t="shared" si="148"/>
        <v>0.55260931331301788</v>
      </c>
      <c r="AW272" s="42">
        <f t="shared" si="148"/>
        <v>0.54983906114968917</v>
      </c>
      <c r="AX272" s="43">
        <f t="shared" si="149"/>
        <v>0.79998449816379402</v>
      </c>
      <c r="AY272" s="43">
        <f t="shared" si="149"/>
        <v>0.79777837096689952</v>
      </c>
    </row>
    <row r="273" spans="6:51" x14ac:dyDescent="0.3">
      <c r="F273" s="3">
        <v>31</v>
      </c>
      <c r="G273" s="36">
        <f t="shared" si="150"/>
        <v>0.74998060784626708</v>
      </c>
      <c r="H273" s="36">
        <f t="shared" si="150"/>
        <v>0.79998996114336085</v>
      </c>
      <c r="I273" s="36">
        <f t="shared" si="150"/>
        <v>1.1499119656193428</v>
      </c>
      <c r="J273" s="36">
        <f t="shared" si="150"/>
        <v>1.1999850270603629</v>
      </c>
      <c r="K273" s="36">
        <f t="shared" si="150"/>
        <v>0</v>
      </c>
      <c r="L273" s="37">
        <f t="shared" si="150"/>
        <v>0</v>
      </c>
      <c r="M273" s="38">
        <f t="shared" si="150"/>
        <v>0.44975060164644537</v>
      </c>
      <c r="N273" s="39">
        <f t="shared" si="150"/>
        <v>0</v>
      </c>
      <c r="O273" s="39">
        <f t="shared" si="150"/>
        <v>0</v>
      </c>
      <c r="P273" s="40">
        <f t="shared" si="150"/>
        <v>0</v>
      </c>
      <c r="Q273" s="40">
        <f t="shared" si="150"/>
        <v>0</v>
      </c>
      <c r="R273" s="40">
        <f t="shared" si="150"/>
        <v>0</v>
      </c>
      <c r="S273" s="41">
        <f t="shared" si="150"/>
        <v>0</v>
      </c>
      <c r="T273" s="41">
        <f t="shared" si="150"/>
        <v>0</v>
      </c>
      <c r="U273" s="42">
        <f t="shared" si="147"/>
        <v>0.55986311486172435</v>
      </c>
      <c r="V273" s="42">
        <f t="shared" si="147"/>
        <v>0.55974898272594753</v>
      </c>
      <c r="W273" s="43">
        <f t="shared" si="150"/>
        <v>0.79999990448315417</v>
      </c>
      <c r="X273" s="43">
        <f t="shared" si="150"/>
        <v>0.79995953308902412</v>
      </c>
      <c r="AD273"/>
      <c r="AG273" s="3">
        <f t="shared" si="145"/>
        <v>19.030653817429357</v>
      </c>
      <c r="AH273" s="36">
        <f t="shared" si="151"/>
        <v>0.73801967295248305</v>
      </c>
      <c r="AI273" s="36">
        <f t="shared" si="151"/>
        <v>0.79900759152975598</v>
      </c>
      <c r="AJ273" s="36">
        <f t="shared" si="151"/>
        <v>1.1134198529581192</v>
      </c>
      <c r="AK273" s="36">
        <f t="shared" si="151"/>
        <v>1.1984510257184022</v>
      </c>
      <c r="AL273" s="36">
        <f t="shared" si="151"/>
        <v>0</v>
      </c>
      <c r="AM273" s="37">
        <f t="shared" si="151"/>
        <v>0</v>
      </c>
      <c r="AN273" s="38">
        <f t="shared" si="151"/>
        <v>0.19859924809825957</v>
      </c>
      <c r="AO273" s="39">
        <f t="shared" si="151"/>
        <v>0</v>
      </c>
      <c r="AP273" s="39">
        <f t="shared" si="151"/>
        <v>0</v>
      </c>
      <c r="AQ273" s="40">
        <f t="shared" si="151"/>
        <v>0</v>
      </c>
      <c r="AR273" s="40">
        <f t="shared" si="151"/>
        <v>0</v>
      </c>
      <c r="AS273" s="40">
        <f t="shared" si="151"/>
        <v>0</v>
      </c>
      <c r="AT273" s="41">
        <f t="shared" si="151"/>
        <v>0</v>
      </c>
      <c r="AU273" s="41">
        <f t="shared" si="151"/>
        <v>0</v>
      </c>
      <c r="AV273" s="42">
        <f t="shared" si="148"/>
        <v>0.55457346174172706</v>
      </c>
      <c r="AW273" s="42">
        <f t="shared" si="148"/>
        <v>0.55237948826547756</v>
      </c>
      <c r="AX273" s="43">
        <f t="shared" si="149"/>
        <v>0.79999037487082536</v>
      </c>
      <c r="AY273" s="43">
        <f t="shared" si="149"/>
        <v>0.79841677103276276</v>
      </c>
    </row>
    <row r="274" spans="6:51" x14ac:dyDescent="0.3">
      <c r="F274" s="3">
        <v>32</v>
      </c>
      <c r="G274" s="36">
        <f t="shared" si="150"/>
        <v>0.74998800912734032</v>
      </c>
      <c r="H274" s="36">
        <f t="shared" si="150"/>
        <v>0.79999289680857</v>
      </c>
      <c r="I274" s="36">
        <f t="shared" si="150"/>
        <v>1.1499457746837616</v>
      </c>
      <c r="J274" s="36">
        <f t="shared" si="150"/>
        <v>1.1999894098289374</v>
      </c>
      <c r="K274" s="36">
        <f t="shared" si="150"/>
        <v>0</v>
      </c>
      <c r="L274" s="37">
        <f t="shared" si="150"/>
        <v>0</v>
      </c>
      <c r="M274" s="38">
        <f t="shared" si="150"/>
        <v>0.45646208979413788</v>
      </c>
      <c r="N274" s="39">
        <f t="shared" si="150"/>
        <v>0</v>
      </c>
      <c r="O274" s="39">
        <f t="shared" si="150"/>
        <v>0</v>
      </c>
      <c r="P274" s="40">
        <f t="shared" si="150"/>
        <v>0</v>
      </c>
      <c r="Q274" s="40">
        <f t="shared" si="150"/>
        <v>0</v>
      </c>
      <c r="R274" s="40">
        <f t="shared" si="150"/>
        <v>0</v>
      </c>
      <c r="S274" s="41">
        <f t="shared" si="150"/>
        <v>0</v>
      </c>
      <c r="T274" s="41">
        <f t="shared" si="150"/>
        <v>0</v>
      </c>
      <c r="U274" s="42">
        <f t="shared" ref="U274:V289" si="152">$C$5/100*U$163*U202</f>
        <v>0.55989639768856536</v>
      </c>
      <c r="V274" s="42">
        <f t="shared" si="152"/>
        <v>0.55980593153975611</v>
      </c>
      <c r="W274" s="43">
        <f t="shared" si="150"/>
        <v>0.79999992779318485</v>
      </c>
      <c r="X274" s="43">
        <f>X202*X$163</f>
        <v>0.79996850876493342</v>
      </c>
      <c r="AD274"/>
      <c r="AG274" s="3">
        <f t="shared" si="145"/>
        <v>20.01418031184258</v>
      </c>
      <c r="AH274" s="36">
        <f t="shared" si="151"/>
        <v>0.7429120146639574</v>
      </c>
      <c r="AI274" s="36">
        <f t="shared" si="151"/>
        <v>0.79933771895311223</v>
      </c>
      <c r="AJ274" s="36">
        <f t="shared" si="151"/>
        <v>1.127379153431374</v>
      </c>
      <c r="AK274" s="36">
        <f t="shared" si="151"/>
        <v>1.1989733682372821</v>
      </c>
      <c r="AL274" s="36">
        <f t="shared" si="151"/>
        <v>0</v>
      </c>
      <c r="AM274" s="37">
        <f t="shared" si="151"/>
        <v>0</v>
      </c>
      <c r="AN274" s="38">
        <f t="shared" si="151"/>
        <v>0.23997133682905364</v>
      </c>
      <c r="AO274" s="39">
        <f t="shared" si="151"/>
        <v>0</v>
      </c>
      <c r="AP274" s="39">
        <f t="shared" si="151"/>
        <v>0</v>
      </c>
      <c r="AQ274" s="40">
        <f t="shared" si="151"/>
        <v>0</v>
      </c>
      <c r="AR274" s="40">
        <f t="shared" si="151"/>
        <v>0</v>
      </c>
      <c r="AS274" s="40">
        <f t="shared" si="151"/>
        <v>0</v>
      </c>
      <c r="AT274" s="41">
        <f t="shared" si="151"/>
        <v>0</v>
      </c>
      <c r="AU274" s="41">
        <f t="shared" si="151"/>
        <v>0</v>
      </c>
      <c r="AV274" s="42">
        <f t="shared" ref="AV274:AW289" si="153">$C$5/100*AV$163*AV202</f>
        <v>0.55606960880958289</v>
      </c>
      <c r="AW274" s="42">
        <f t="shared" si="153"/>
        <v>0.55435579579497196</v>
      </c>
      <c r="AX274" s="43">
        <f t="shared" ref="AX274:AY289" si="154">AX202*AX$163</f>
        <v>0.7999940501393642</v>
      </c>
      <c r="AY274" s="43">
        <f t="shared" si="154"/>
        <v>0.79888255948549203</v>
      </c>
    </row>
    <row r="275" spans="6:51" x14ac:dyDescent="0.3">
      <c r="F275" s="3">
        <v>33</v>
      </c>
      <c r="G275" s="36">
        <f t="shared" ref="G275:X290" si="155">G203*G$163</f>
        <v>0.7499924713517816</v>
      </c>
      <c r="H275" s="36">
        <f t="shared" si="155"/>
        <v>0.79999494189726827</v>
      </c>
      <c r="I275" s="36">
        <f t="shared" si="155"/>
        <v>1.1499663399040798</v>
      </c>
      <c r="J275" s="36">
        <f t="shared" si="155"/>
        <v>1.1999924585008286</v>
      </c>
      <c r="K275" s="36">
        <f t="shared" si="155"/>
        <v>0</v>
      </c>
      <c r="L275" s="37">
        <f t="shared" si="155"/>
        <v>0</v>
      </c>
      <c r="M275" s="38">
        <f t="shared" si="155"/>
        <v>0.46221232446362637</v>
      </c>
      <c r="N275" s="39">
        <f t="shared" si="155"/>
        <v>0</v>
      </c>
      <c r="O275" s="39">
        <f t="shared" si="155"/>
        <v>0</v>
      </c>
      <c r="P275" s="40">
        <f t="shared" si="155"/>
        <v>0</v>
      </c>
      <c r="Q275" s="40">
        <f t="shared" si="155"/>
        <v>0</v>
      </c>
      <c r="R275" s="40">
        <f t="shared" si="155"/>
        <v>0</v>
      </c>
      <c r="S275" s="41">
        <f t="shared" si="155"/>
        <v>0</v>
      </c>
      <c r="T275" s="41">
        <f t="shared" si="155"/>
        <v>0</v>
      </c>
      <c r="U275" s="42">
        <f t="shared" si="152"/>
        <v>0.55992120150160263</v>
      </c>
      <c r="V275" s="42">
        <f t="shared" si="152"/>
        <v>0.55984925438667288</v>
      </c>
      <c r="W275" s="43">
        <f t="shared" si="155"/>
        <v>0.7999999446834043</v>
      </c>
      <c r="X275" s="43">
        <f t="shared" si="155"/>
        <v>0.79997529583915383</v>
      </c>
      <c r="AD275"/>
      <c r="AG275" s="3">
        <f t="shared" si="145"/>
        <v>21.048536608242266</v>
      </c>
      <c r="AH275" s="36">
        <f t="shared" ref="AH275:AU290" si="156">AH203*AH$163</f>
        <v>0.74596497241619775</v>
      </c>
      <c r="AI275" s="36">
        <f t="shared" si="156"/>
        <v>0.79956538955993306</v>
      </c>
      <c r="AJ275" s="36">
        <f t="shared" si="156"/>
        <v>1.1364775115545234</v>
      </c>
      <c r="AK275" s="36">
        <f t="shared" si="156"/>
        <v>1.1993307083089193</v>
      </c>
      <c r="AL275" s="36">
        <f t="shared" si="156"/>
        <v>0</v>
      </c>
      <c r="AM275" s="37">
        <f t="shared" si="156"/>
        <v>0</v>
      </c>
      <c r="AN275" s="38">
        <f t="shared" si="156"/>
        <v>0.27757030159812512</v>
      </c>
      <c r="AO275" s="39">
        <f t="shared" si="156"/>
        <v>0</v>
      </c>
      <c r="AP275" s="39">
        <f t="shared" si="156"/>
        <v>0</v>
      </c>
      <c r="AQ275" s="40">
        <f t="shared" si="156"/>
        <v>0</v>
      </c>
      <c r="AR275" s="40">
        <f t="shared" si="156"/>
        <v>0</v>
      </c>
      <c r="AS275" s="40">
        <f t="shared" si="156"/>
        <v>0</v>
      </c>
      <c r="AT275" s="41">
        <f t="shared" si="156"/>
        <v>0</v>
      </c>
      <c r="AU275" s="41">
        <f t="shared" si="156"/>
        <v>0</v>
      </c>
      <c r="AV275" s="42">
        <f t="shared" si="153"/>
        <v>0.55719195699029267</v>
      </c>
      <c r="AW275" s="42">
        <f t="shared" si="153"/>
        <v>0.55587160251990397</v>
      </c>
      <c r="AX275" s="43">
        <f t="shared" si="154"/>
        <v>0.79999633315012497</v>
      </c>
      <c r="AY275" s="43">
        <f t="shared" si="154"/>
        <v>0.79921844937514352</v>
      </c>
    </row>
    <row r="276" spans="6:51" x14ac:dyDescent="0.3">
      <c r="F276" s="3">
        <v>34</v>
      </c>
      <c r="G276" s="36">
        <f t="shared" si="155"/>
        <v>0.74999519750686061</v>
      </c>
      <c r="H276" s="36">
        <f t="shared" si="155"/>
        <v>0.79999637506931232</v>
      </c>
      <c r="I276" s="36">
        <f t="shared" si="155"/>
        <v>1.1499789300424663</v>
      </c>
      <c r="J276" s="36">
        <f t="shared" si="155"/>
        <v>1.1999945927490867</v>
      </c>
      <c r="K276" s="36">
        <f t="shared" si="155"/>
        <v>0</v>
      </c>
      <c r="L276" s="37">
        <f t="shared" si="155"/>
        <v>0</v>
      </c>
      <c r="M276" s="38">
        <f t="shared" si="155"/>
        <v>0.46714338658292898</v>
      </c>
      <c r="N276" s="39">
        <f t="shared" si="155"/>
        <v>0</v>
      </c>
      <c r="O276" s="39">
        <f t="shared" si="155"/>
        <v>0</v>
      </c>
      <c r="P276" s="40">
        <f t="shared" si="155"/>
        <v>0</v>
      </c>
      <c r="Q276" s="40">
        <f t="shared" si="155"/>
        <v>0</v>
      </c>
      <c r="R276" s="40">
        <f t="shared" si="155"/>
        <v>0</v>
      </c>
      <c r="S276" s="41">
        <f t="shared" si="155"/>
        <v>0</v>
      </c>
      <c r="T276" s="41">
        <f t="shared" si="155"/>
        <v>0</v>
      </c>
      <c r="U276" s="42">
        <f t="shared" si="152"/>
        <v>0.55993976954132507</v>
      </c>
      <c r="V276" s="42">
        <f t="shared" si="152"/>
        <v>0.55988235234540185</v>
      </c>
      <c r="W276" s="43">
        <f t="shared" si="155"/>
        <v>0.79999995708058336</v>
      </c>
      <c r="X276" s="43">
        <f t="shared" si="155"/>
        <v>0.79998046700126957</v>
      </c>
      <c r="AD276"/>
      <c r="AG276" s="3">
        <f t="shared" si="145"/>
        <v>22.136349650370814</v>
      </c>
      <c r="AH276" s="36">
        <f t="shared" si="156"/>
        <v>0.74778692508085021</v>
      </c>
      <c r="AI276" s="36">
        <f t="shared" si="156"/>
        <v>0.79971952282115577</v>
      </c>
      <c r="AJ276" s="36">
        <f t="shared" si="156"/>
        <v>1.1421874481080694</v>
      </c>
      <c r="AK276" s="36">
        <f t="shared" si="156"/>
        <v>1.1995707476515693</v>
      </c>
      <c r="AL276" s="36">
        <f t="shared" si="156"/>
        <v>0</v>
      </c>
      <c r="AM276" s="37">
        <f t="shared" si="156"/>
        <v>0</v>
      </c>
      <c r="AN276" s="38">
        <f t="shared" si="156"/>
        <v>0.31137291281716162</v>
      </c>
      <c r="AO276" s="39">
        <f t="shared" si="156"/>
        <v>0</v>
      </c>
      <c r="AP276" s="39">
        <f t="shared" si="156"/>
        <v>0</v>
      </c>
      <c r="AQ276" s="40">
        <f t="shared" si="156"/>
        <v>0</v>
      </c>
      <c r="AR276" s="40">
        <f t="shared" si="156"/>
        <v>0</v>
      </c>
      <c r="AS276" s="40">
        <f t="shared" si="156"/>
        <v>0</v>
      </c>
      <c r="AT276" s="41">
        <f t="shared" si="156"/>
        <v>0</v>
      </c>
      <c r="AU276" s="41">
        <f t="shared" si="156"/>
        <v>0</v>
      </c>
      <c r="AV276" s="42">
        <f t="shared" si="153"/>
        <v>0.55802103216402965</v>
      </c>
      <c r="AW276" s="42">
        <f t="shared" si="153"/>
        <v>0.55701776094085342</v>
      </c>
      <c r="AX276" s="43">
        <f t="shared" si="154"/>
        <v>0.79999774361020515</v>
      </c>
      <c r="AY276" s="43">
        <f t="shared" si="154"/>
        <v>0.79945796370820754</v>
      </c>
    </row>
    <row r="277" spans="6:51" x14ac:dyDescent="0.3">
      <c r="F277" s="3">
        <v>35</v>
      </c>
      <c r="G277" s="36">
        <f t="shared" si="155"/>
        <v>0.7499968863623192</v>
      </c>
      <c r="H277" s="36">
        <f t="shared" si="155"/>
        <v>0.79999738545480181</v>
      </c>
      <c r="I277" s="36">
        <f t="shared" si="155"/>
        <v>1.1499866929911244</v>
      </c>
      <c r="J277" s="36">
        <f t="shared" si="155"/>
        <v>1.199996096464131</v>
      </c>
      <c r="K277" s="36">
        <f t="shared" si="155"/>
        <v>0</v>
      </c>
      <c r="L277" s="37">
        <f t="shared" si="155"/>
        <v>0</v>
      </c>
      <c r="M277" s="38">
        <f t="shared" si="155"/>
        <v>0.47137639608770626</v>
      </c>
      <c r="N277" s="39">
        <f t="shared" si="155"/>
        <v>0</v>
      </c>
      <c r="O277" s="39">
        <f t="shared" si="155"/>
        <v>0</v>
      </c>
      <c r="P277" s="40">
        <f t="shared" si="155"/>
        <v>0</v>
      </c>
      <c r="Q277" s="40">
        <f t="shared" si="155"/>
        <v>0</v>
      </c>
      <c r="R277" s="40">
        <f t="shared" si="155"/>
        <v>0</v>
      </c>
      <c r="S277" s="41">
        <f t="shared" si="155"/>
        <v>0</v>
      </c>
      <c r="T277" s="41">
        <f t="shared" si="155"/>
        <v>0</v>
      </c>
      <c r="U277" s="42">
        <f t="shared" si="152"/>
        <v>0.55995373280974292</v>
      </c>
      <c r="V277" s="42">
        <f t="shared" si="152"/>
        <v>0.55990774789376807</v>
      </c>
      <c r="W277" s="43">
        <f t="shared" si="155"/>
        <v>0.7999999662927465</v>
      </c>
      <c r="X277" s="43">
        <f t="shared" si="155"/>
        <v>0.79998443637045935</v>
      </c>
      <c r="AD277"/>
      <c r="AG277" s="3">
        <f t="shared" si="145"/>
        <v>23.280382145502159</v>
      </c>
      <c r="AH277" s="36">
        <f t="shared" si="156"/>
        <v>0.74882819278865886</v>
      </c>
      <c r="AI277" s="36">
        <f t="shared" si="156"/>
        <v>0.79982196195626543</v>
      </c>
      <c r="AJ277" s="36">
        <f t="shared" si="156"/>
        <v>1.145637065325678</v>
      </c>
      <c r="AK277" s="36">
        <f t="shared" si="156"/>
        <v>1.199729093208993</v>
      </c>
      <c r="AL277" s="36">
        <f t="shared" si="156"/>
        <v>0</v>
      </c>
      <c r="AM277" s="37">
        <f t="shared" si="156"/>
        <v>0</v>
      </c>
      <c r="AN277" s="38">
        <f t="shared" si="156"/>
        <v>0.34142955000794845</v>
      </c>
      <c r="AO277" s="39">
        <f t="shared" si="156"/>
        <v>0</v>
      </c>
      <c r="AP277" s="39">
        <f t="shared" si="156"/>
        <v>0</v>
      </c>
      <c r="AQ277" s="40">
        <f t="shared" si="156"/>
        <v>0</v>
      </c>
      <c r="AR277" s="40">
        <f t="shared" si="156"/>
        <v>0</v>
      </c>
      <c r="AS277" s="40">
        <f t="shared" si="156"/>
        <v>0</v>
      </c>
      <c r="AT277" s="41">
        <f t="shared" si="156"/>
        <v>0</v>
      </c>
      <c r="AU277" s="41">
        <f t="shared" si="156"/>
        <v>0</v>
      </c>
      <c r="AV277" s="42">
        <f t="shared" si="153"/>
        <v>0.5586240973911647</v>
      </c>
      <c r="AW277" s="42">
        <f t="shared" si="153"/>
        <v>0.55787215186842953</v>
      </c>
      <c r="AX277" s="43">
        <f t="shared" si="154"/>
        <v>0.79999861147754192</v>
      </c>
      <c r="AY277" s="43">
        <f t="shared" si="154"/>
        <v>0.79962694849785676</v>
      </c>
    </row>
    <row r="278" spans="6:51" x14ac:dyDescent="0.3">
      <c r="F278" s="3">
        <v>36</v>
      </c>
      <c r="G278" s="36">
        <f t="shared" si="155"/>
        <v>0.74999794778286333</v>
      </c>
      <c r="H278" s="36">
        <f t="shared" si="155"/>
        <v>0.79999810208177202</v>
      </c>
      <c r="I278" s="36">
        <f t="shared" si="155"/>
        <v>1.1499915167214392</v>
      </c>
      <c r="J278" s="36">
        <f t="shared" si="155"/>
        <v>1.1999971627642001</v>
      </c>
      <c r="K278" s="36">
        <f t="shared" si="155"/>
        <v>0</v>
      </c>
      <c r="L278" s="37">
        <f t="shared" si="155"/>
        <v>0</v>
      </c>
      <c r="M278" s="38">
        <f t="shared" si="155"/>
        <v>0.47501446086057741</v>
      </c>
      <c r="N278" s="39">
        <f t="shared" si="155"/>
        <v>0</v>
      </c>
      <c r="O278" s="39">
        <f t="shared" si="155"/>
        <v>0</v>
      </c>
      <c r="P278" s="40">
        <f t="shared" si="155"/>
        <v>0</v>
      </c>
      <c r="Q278" s="40">
        <f t="shared" si="155"/>
        <v>0</v>
      </c>
      <c r="R278" s="40">
        <f t="shared" si="155"/>
        <v>0</v>
      </c>
      <c r="S278" s="41">
        <f t="shared" si="155"/>
        <v>0</v>
      </c>
      <c r="T278" s="41">
        <f t="shared" si="155"/>
        <v>0</v>
      </c>
      <c r="U278" s="42">
        <f t="shared" si="152"/>
        <v>0.55996428152107336</v>
      </c>
      <c r="V278" s="42">
        <f t="shared" si="152"/>
        <v>0.55992731833624254</v>
      </c>
      <c r="W278" s="43">
        <f t="shared" si="155"/>
        <v>0.79999997321926397</v>
      </c>
      <c r="X278" s="43">
        <f t="shared" si="155"/>
        <v>0.79998750551058262</v>
      </c>
      <c r="AD278"/>
      <c r="AG278" s="3">
        <f t="shared" si="145"/>
        <v>24.483539580860253</v>
      </c>
      <c r="AH278" s="36">
        <f t="shared" si="156"/>
        <v>0.74939930728040516</v>
      </c>
      <c r="AI278" s="36">
        <f t="shared" si="156"/>
        <v>0.79988880808671958</v>
      </c>
      <c r="AJ278" s="36">
        <f t="shared" si="156"/>
        <v>1.1476435939349634</v>
      </c>
      <c r="AK278" s="36">
        <f t="shared" si="156"/>
        <v>1.1998316932084527</v>
      </c>
      <c r="AL278" s="36">
        <f t="shared" si="156"/>
        <v>0</v>
      </c>
      <c r="AM278" s="37">
        <f t="shared" si="156"/>
        <v>0</v>
      </c>
      <c r="AN278" s="38">
        <f t="shared" si="156"/>
        <v>0.36785836331330907</v>
      </c>
      <c r="AO278" s="39">
        <f t="shared" si="156"/>
        <v>0</v>
      </c>
      <c r="AP278" s="39">
        <f t="shared" si="156"/>
        <v>0</v>
      </c>
      <c r="AQ278" s="40">
        <f t="shared" si="156"/>
        <v>0</v>
      </c>
      <c r="AR278" s="40">
        <f t="shared" si="156"/>
        <v>0</v>
      </c>
      <c r="AS278" s="40">
        <f t="shared" si="156"/>
        <v>0</v>
      </c>
      <c r="AT278" s="41">
        <f t="shared" si="156"/>
        <v>0</v>
      </c>
      <c r="AU278" s="41">
        <f t="shared" si="156"/>
        <v>0</v>
      </c>
      <c r="AV278" s="42">
        <f t="shared" si="153"/>
        <v>0.55905607827613946</v>
      </c>
      <c r="AW278" s="42">
        <f t="shared" si="153"/>
        <v>0.55850008300359488</v>
      </c>
      <c r="AX278" s="43">
        <f t="shared" si="154"/>
        <v>0.79999914410304529</v>
      </c>
      <c r="AY278" s="43">
        <f t="shared" si="154"/>
        <v>0.79974499208875072</v>
      </c>
    </row>
    <row r="279" spans="6:51" x14ac:dyDescent="0.3">
      <c r="F279" s="3">
        <v>37</v>
      </c>
      <c r="G279" s="36">
        <f t="shared" si="155"/>
        <v>0.74999862476471535</v>
      </c>
      <c r="H279" s="36">
        <f t="shared" si="155"/>
        <v>0.79999861343919942</v>
      </c>
      <c r="I279" s="36">
        <f t="shared" si="155"/>
        <v>1.1499945389165562</v>
      </c>
      <c r="J279" s="36">
        <f t="shared" si="155"/>
        <v>1.1999979237683029</v>
      </c>
      <c r="K279" s="36">
        <f t="shared" si="155"/>
        <v>0</v>
      </c>
      <c r="L279" s="37">
        <f t="shared" si="155"/>
        <v>0</v>
      </c>
      <c r="M279" s="38">
        <f t="shared" si="155"/>
        <v>0.47814526592840462</v>
      </c>
      <c r="N279" s="39">
        <f t="shared" si="155"/>
        <v>0</v>
      </c>
      <c r="O279" s="39">
        <f t="shared" si="155"/>
        <v>0</v>
      </c>
      <c r="P279" s="40">
        <f t="shared" si="155"/>
        <v>0</v>
      </c>
      <c r="Q279" s="40">
        <f t="shared" si="155"/>
        <v>0</v>
      </c>
      <c r="R279" s="40">
        <f t="shared" si="155"/>
        <v>0</v>
      </c>
      <c r="S279" s="41">
        <f t="shared" si="155"/>
        <v>0</v>
      </c>
      <c r="T279" s="41">
        <f t="shared" si="155"/>
        <v>0</v>
      </c>
      <c r="U279" s="42">
        <f t="shared" si="152"/>
        <v>0.55997228751639083</v>
      </c>
      <c r="V279" s="42">
        <f t="shared" si="152"/>
        <v>0.55994246579279017</v>
      </c>
      <c r="W279" s="43">
        <f t="shared" si="155"/>
        <v>0.79999997848615079</v>
      </c>
      <c r="X279" s="43">
        <f t="shared" si="155"/>
        <v>0.79998989555006206</v>
      </c>
      <c r="AD279"/>
      <c r="AG279" s="3">
        <f t="shared" si="145"/>
        <v>25.748877602654176</v>
      </c>
      <c r="AH279" s="36">
        <f t="shared" si="156"/>
        <v>0.74970080536009376</v>
      </c>
      <c r="AI279" s="36">
        <f t="shared" si="156"/>
        <v>0.79993164682731865</v>
      </c>
      <c r="AJ279" s="36">
        <f t="shared" si="156"/>
        <v>1.1487679308171772</v>
      </c>
      <c r="AK279" s="36">
        <f t="shared" si="156"/>
        <v>1.1998970142002394</v>
      </c>
      <c r="AL279" s="36">
        <f t="shared" si="156"/>
        <v>0</v>
      </c>
      <c r="AM279" s="37">
        <f t="shared" si="156"/>
        <v>0</v>
      </c>
      <c r="AN279" s="38">
        <f t="shared" si="156"/>
        <v>0.39083666320417149</v>
      </c>
      <c r="AO279" s="39">
        <f t="shared" si="156"/>
        <v>0</v>
      </c>
      <c r="AP279" s="39">
        <f t="shared" si="156"/>
        <v>0</v>
      </c>
      <c r="AQ279" s="40">
        <f t="shared" si="156"/>
        <v>0</v>
      </c>
      <c r="AR279" s="40">
        <f t="shared" si="156"/>
        <v>0</v>
      </c>
      <c r="AS279" s="40">
        <f t="shared" si="156"/>
        <v>0</v>
      </c>
      <c r="AT279" s="41">
        <f t="shared" si="156"/>
        <v>0</v>
      </c>
      <c r="AU279" s="41">
        <f t="shared" si="156"/>
        <v>0</v>
      </c>
      <c r="AV279" s="42">
        <f t="shared" si="153"/>
        <v>0.5593608385398372</v>
      </c>
      <c r="AW279" s="42">
        <f t="shared" si="153"/>
        <v>0.55895515340349677</v>
      </c>
      <c r="AX279" s="43">
        <f t="shared" si="154"/>
        <v>0.79999947063645394</v>
      </c>
      <c r="AY279" s="43">
        <f t="shared" si="154"/>
        <v>0.79982669832993025</v>
      </c>
    </row>
    <row r="280" spans="6:51" x14ac:dyDescent="0.3">
      <c r="F280" s="3">
        <v>38</v>
      </c>
      <c r="G280" s="36">
        <f t="shared" si="155"/>
        <v>0.74999906303508113</v>
      </c>
      <c r="H280" s="36">
        <f t="shared" si="155"/>
        <v>0.79999898053849983</v>
      </c>
      <c r="I280" s="36">
        <f t="shared" si="155"/>
        <v>1.1499964489164194</v>
      </c>
      <c r="J280" s="36">
        <f t="shared" si="155"/>
        <v>1.1999984703848656</v>
      </c>
      <c r="K280" s="36">
        <f t="shared" si="155"/>
        <v>0</v>
      </c>
      <c r="L280" s="37">
        <f t="shared" si="155"/>
        <v>0</v>
      </c>
      <c r="M280" s="38">
        <f t="shared" si="155"/>
        <v>0.48084332876939695</v>
      </c>
      <c r="N280" s="39">
        <f t="shared" si="155"/>
        <v>0</v>
      </c>
      <c r="O280" s="39">
        <f t="shared" si="155"/>
        <v>0</v>
      </c>
      <c r="P280" s="40">
        <f t="shared" si="155"/>
        <v>0</v>
      </c>
      <c r="Q280" s="40">
        <f t="shared" si="155"/>
        <v>0</v>
      </c>
      <c r="R280" s="40">
        <f t="shared" si="155"/>
        <v>0</v>
      </c>
      <c r="S280" s="41">
        <f t="shared" si="155"/>
        <v>0</v>
      </c>
      <c r="T280" s="41">
        <f t="shared" si="155"/>
        <v>0</v>
      </c>
      <c r="U280" s="42">
        <f t="shared" si="152"/>
        <v>0.55997839190511334</v>
      </c>
      <c r="V280" s="42">
        <f t="shared" si="152"/>
        <v>0.55995424129807603</v>
      </c>
      <c r="W280" s="43">
        <f t="shared" si="155"/>
        <v>0.79999998253431259</v>
      </c>
      <c r="X280" s="43">
        <f t="shared" si="155"/>
        <v>0.79999176974871489</v>
      </c>
      <c r="AD280"/>
      <c r="AG280" s="3">
        <f t="shared" si="145"/>
        <v>27.079609776470498</v>
      </c>
      <c r="AH280" s="36">
        <f t="shared" si="156"/>
        <v>0.74985456705314746</v>
      </c>
      <c r="AI280" s="36">
        <f t="shared" si="156"/>
        <v>0.79995861854851091</v>
      </c>
      <c r="AJ280" s="36">
        <f t="shared" si="156"/>
        <v>1.1493754497542219</v>
      </c>
      <c r="AK280" s="36">
        <f t="shared" si="156"/>
        <v>1.1999378952642137</v>
      </c>
      <c r="AL280" s="36">
        <f t="shared" si="156"/>
        <v>0</v>
      </c>
      <c r="AM280" s="37">
        <f t="shared" si="156"/>
        <v>0</v>
      </c>
      <c r="AN280" s="38">
        <f t="shared" si="156"/>
        <v>0.41059017411382548</v>
      </c>
      <c r="AO280" s="39">
        <f t="shared" si="156"/>
        <v>0</v>
      </c>
      <c r="AP280" s="39">
        <f t="shared" si="156"/>
        <v>0</v>
      </c>
      <c r="AQ280" s="40">
        <f t="shared" si="156"/>
        <v>0</v>
      </c>
      <c r="AR280" s="40">
        <f t="shared" si="156"/>
        <v>0</v>
      </c>
      <c r="AS280" s="40">
        <f t="shared" si="156"/>
        <v>0</v>
      </c>
      <c r="AT280" s="41">
        <f t="shared" si="156"/>
        <v>0</v>
      </c>
      <c r="AU280" s="41">
        <f t="shared" si="156"/>
        <v>0</v>
      </c>
      <c r="AV280" s="42">
        <f t="shared" si="153"/>
        <v>0.5595726504814772</v>
      </c>
      <c r="AW280" s="42">
        <f t="shared" si="153"/>
        <v>0.55928043718986398</v>
      </c>
      <c r="AX280" s="43">
        <f t="shared" si="154"/>
        <v>0.79999967092169733</v>
      </c>
      <c r="AY280" s="43">
        <f t="shared" si="154"/>
        <v>0.79988278596308926</v>
      </c>
    </row>
    <row r="281" spans="6:51" x14ac:dyDescent="0.3">
      <c r="F281" s="3">
        <v>39</v>
      </c>
      <c r="G281" s="36">
        <f t="shared" si="155"/>
        <v>0.74999935104744309</v>
      </c>
      <c r="H281" s="36">
        <f t="shared" si="155"/>
        <v>0.79999924567348168</v>
      </c>
      <c r="I281" s="36">
        <f t="shared" si="155"/>
        <v>1.149997666984915</v>
      </c>
      <c r="J281" s="36">
        <f t="shared" si="155"/>
        <v>1.199998865529583</v>
      </c>
      <c r="K281" s="36">
        <f t="shared" si="155"/>
        <v>0</v>
      </c>
      <c r="L281" s="37">
        <f t="shared" si="155"/>
        <v>0</v>
      </c>
      <c r="M281" s="38">
        <f t="shared" si="155"/>
        <v>0.48317195106925065</v>
      </c>
      <c r="N281" s="39">
        <f t="shared" si="155"/>
        <v>0</v>
      </c>
      <c r="O281" s="39">
        <f t="shared" si="155"/>
        <v>0</v>
      </c>
      <c r="P281" s="40">
        <f t="shared" si="155"/>
        <v>0</v>
      </c>
      <c r="Q281" s="40">
        <f t="shared" si="155"/>
        <v>0</v>
      </c>
      <c r="R281" s="40">
        <f t="shared" si="155"/>
        <v>0</v>
      </c>
      <c r="S281" s="41">
        <f t="shared" si="155"/>
        <v>0</v>
      </c>
      <c r="T281" s="41">
        <f t="shared" si="155"/>
        <v>0</v>
      </c>
      <c r="U281" s="42">
        <f t="shared" si="152"/>
        <v>0.55998306799448161</v>
      </c>
      <c r="V281" s="42">
        <f t="shared" si="152"/>
        <v>0.5599634356425518</v>
      </c>
      <c r="W281" s="43">
        <f t="shared" si="155"/>
        <v>0.79999998567781483</v>
      </c>
      <c r="X281" s="43">
        <f t="shared" si="155"/>
        <v>0.79999324945584116</v>
      </c>
      <c r="AD281"/>
      <c r="AG281" s="3">
        <f t="shared" si="145"/>
        <v>28.479115748731825</v>
      </c>
      <c r="AH281" s="36">
        <f t="shared" si="156"/>
        <v>0.74993065879722376</v>
      </c>
      <c r="AI281" s="36">
        <f t="shared" si="156"/>
        <v>0.79997531058913551</v>
      </c>
      <c r="AJ281" s="36">
        <f t="shared" si="156"/>
        <v>1.1496924630382297</v>
      </c>
      <c r="AK281" s="36">
        <f t="shared" si="156"/>
        <v>1.1999630611972043</v>
      </c>
      <c r="AL281" s="36">
        <f t="shared" si="156"/>
        <v>0</v>
      </c>
      <c r="AM281" s="37">
        <f t="shared" si="156"/>
        <v>0</v>
      </c>
      <c r="AN281" s="38">
        <f t="shared" si="156"/>
        <v>0.42738093341109862</v>
      </c>
      <c r="AO281" s="39">
        <f t="shared" si="156"/>
        <v>0</v>
      </c>
      <c r="AP281" s="39">
        <f t="shared" si="156"/>
        <v>0</v>
      </c>
      <c r="AQ281" s="40">
        <f t="shared" si="156"/>
        <v>0</v>
      </c>
      <c r="AR281" s="40">
        <f t="shared" si="156"/>
        <v>0</v>
      </c>
      <c r="AS281" s="40">
        <f t="shared" si="156"/>
        <v>0</v>
      </c>
      <c r="AT281" s="41">
        <f t="shared" si="156"/>
        <v>0</v>
      </c>
      <c r="AU281" s="41">
        <f t="shared" si="156"/>
        <v>0</v>
      </c>
      <c r="AV281" s="42">
        <f t="shared" si="153"/>
        <v>0.55971772445209467</v>
      </c>
      <c r="AW281" s="42">
        <f t="shared" si="153"/>
        <v>0.55950984621233057</v>
      </c>
      <c r="AX281" s="43">
        <f t="shared" si="154"/>
        <v>0.7999997940263065</v>
      </c>
      <c r="AY281" s="43">
        <f t="shared" si="154"/>
        <v>0.79992100674734379</v>
      </c>
    </row>
    <row r="282" spans="6:51" x14ac:dyDescent="0.3">
      <c r="F282" s="3">
        <v>40</v>
      </c>
      <c r="G282" s="36">
        <f t="shared" si="155"/>
        <v>0.74999954316501505</v>
      </c>
      <c r="H282" s="36">
        <f t="shared" si="155"/>
        <v>0.79999943832267406</v>
      </c>
      <c r="I282" s="36">
        <f t="shared" si="155"/>
        <v>1.1499984510724532</v>
      </c>
      <c r="J282" s="36">
        <f t="shared" si="155"/>
        <v>1.1999991529991996</v>
      </c>
      <c r="K282" s="36">
        <f t="shared" si="155"/>
        <v>0</v>
      </c>
      <c r="L282" s="37">
        <f t="shared" si="155"/>
        <v>0</v>
      </c>
      <c r="M282" s="38">
        <f t="shared" si="155"/>
        <v>0.48518489882683569</v>
      </c>
      <c r="N282" s="39">
        <f t="shared" si="155"/>
        <v>0</v>
      </c>
      <c r="O282" s="39">
        <f t="shared" si="155"/>
        <v>0</v>
      </c>
      <c r="P282" s="40">
        <f t="shared" si="155"/>
        <v>0</v>
      </c>
      <c r="Q282" s="40">
        <f t="shared" si="155"/>
        <v>0</v>
      </c>
      <c r="R282" s="40">
        <f t="shared" si="155"/>
        <v>0</v>
      </c>
      <c r="S282" s="41">
        <f t="shared" si="155"/>
        <v>0</v>
      </c>
      <c r="T282" s="41">
        <f t="shared" si="155"/>
        <v>0</v>
      </c>
      <c r="U282" s="42">
        <f t="shared" si="152"/>
        <v>0.5599866666147868</v>
      </c>
      <c r="V282" s="42">
        <f t="shared" si="152"/>
        <v>0.55997064605811919</v>
      </c>
      <c r="W282" s="43">
        <f t="shared" si="155"/>
        <v>0.79999998814281559</v>
      </c>
      <c r="X282" s="43">
        <f t="shared" si="155"/>
        <v>0.79999442546785005</v>
      </c>
      <c r="AD282"/>
      <c r="AG282" s="3">
        <f t="shared" si="145"/>
        <v>29.950949829949028</v>
      </c>
      <c r="AH282" s="36">
        <f t="shared" si="156"/>
        <v>0.74996738450873801</v>
      </c>
      <c r="AI282" s="36">
        <f t="shared" si="156"/>
        <v>0.79998547109138363</v>
      </c>
      <c r="AJ282" s="36">
        <f t="shared" si="156"/>
        <v>1.1498525318770629</v>
      </c>
      <c r="AK282" s="36">
        <f t="shared" si="156"/>
        <v>1.1999783102482842</v>
      </c>
      <c r="AL282" s="36">
        <f t="shared" si="156"/>
        <v>0</v>
      </c>
      <c r="AM282" s="37">
        <f t="shared" si="156"/>
        <v>0</v>
      </c>
      <c r="AN282" s="38">
        <f t="shared" si="156"/>
        <v>0.44149468277087217</v>
      </c>
      <c r="AO282" s="39">
        <f t="shared" si="156"/>
        <v>0</v>
      </c>
      <c r="AP282" s="39">
        <f t="shared" si="156"/>
        <v>0</v>
      </c>
      <c r="AQ282" s="40">
        <f t="shared" si="156"/>
        <v>0</v>
      </c>
      <c r="AR282" s="40">
        <f t="shared" si="156"/>
        <v>0</v>
      </c>
      <c r="AS282" s="40">
        <f t="shared" si="156"/>
        <v>0</v>
      </c>
      <c r="AT282" s="41">
        <f t="shared" si="156"/>
        <v>0</v>
      </c>
      <c r="AU282" s="41">
        <f t="shared" si="156"/>
        <v>0</v>
      </c>
      <c r="AV282" s="42">
        <f t="shared" si="153"/>
        <v>0.55981568941711446</v>
      </c>
      <c r="AW282" s="42">
        <f t="shared" si="153"/>
        <v>0.55966954920832335</v>
      </c>
      <c r="AX282" s="43">
        <f t="shared" si="154"/>
        <v>0.79999986997024353</v>
      </c>
      <c r="AY282" s="43">
        <f t="shared" si="154"/>
        <v>0.79994688963190841</v>
      </c>
    </row>
    <row r="283" spans="6:51" x14ac:dyDescent="0.3">
      <c r="F283" s="3">
        <v>41</v>
      </c>
      <c r="G283" s="36">
        <f t="shared" si="155"/>
        <v>0.74999967322813355</v>
      </c>
      <c r="H283" s="36">
        <f t="shared" si="155"/>
        <v>0.79999957914516517</v>
      </c>
      <c r="I283" s="36">
        <f t="shared" si="155"/>
        <v>1.1499989606521641</v>
      </c>
      <c r="J283" s="36">
        <f t="shared" si="155"/>
        <v>1.1999993634597881</v>
      </c>
      <c r="K283" s="36">
        <f t="shared" si="155"/>
        <v>0</v>
      </c>
      <c r="L283" s="37">
        <f t="shared" si="155"/>
        <v>0</v>
      </c>
      <c r="M283" s="38">
        <f t="shared" si="155"/>
        <v>0.48692784233519748</v>
      </c>
      <c r="N283" s="39">
        <f t="shared" si="155"/>
        <v>0</v>
      </c>
      <c r="O283" s="39">
        <f t="shared" si="155"/>
        <v>0</v>
      </c>
      <c r="P283" s="40">
        <f t="shared" si="155"/>
        <v>0</v>
      </c>
      <c r="Q283" s="40">
        <f t="shared" si="155"/>
        <v>0</v>
      </c>
      <c r="R283" s="40">
        <f t="shared" si="155"/>
        <v>0</v>
      </c>
      <c r="S283" s="41">
        <f t="shared" si="155"/>
        <v>0</v>
      </c>
      <c r="T283" s="41">
        <f t="shared" si="155"/>
        <v>0</v>
      </c>
      <c r="U283" s="42">
        <f t="shared" si="152"/>
        <v>0.55998944887075486</v>
      </c>
      <c r="V283" s="42">
        <f t="shared" si="152"/>
        <v>0.55997632531803831</v>
      </c>
      <c r="W283" s="43">
        <f t="shared" si="155"/>
        <v>0.79999999009387768</v>
      </c>
      <c r="X283" s="43">
        <f t="shared" si="155"/>
        <v>0.79999536616343969</v>
      </c>
      <c r="AD283"/>
      <c r="AG283" s="3">
        <f t="shared" si="145"/>
        <v>31.353323826064784</v>
      </c>
      <c r="AH283" s="36">
        <f t="shared" si="156"/>
        <v>0.74998366494718183</v>
      </c>
      <c r="AI283" s="36">
        <f t="shared" si="156"/>
        <v>0.79999112252606841</v>
      </c>
      <c r="AJ283" s="36">
        <f t="shared" si="156"/>
        <v>1.1499258809779076</v>
      </c>
      <c r="AK283" s="36">
        <f t="shared" si="156"/>
        <v>1.199986761818544</v>
      </c>
      <c r="AL283" s="36">
        <f t="shared" si="156"/>
        <v>0</v>
      </c>
      <c r="AM283" s="37">
        <f t="shared" si="156"/>
        <v>0</v>
      </c>
      <c r="AN283" s="38">
        <f t="shared" si="156"/>
        <v>0.45224162406311497</v>
      </c>
      <c r="AO283" s="39">
        <f t="shared" si="156"/>
        <v>0</v>
      </c>
      <c r="AP283" s="39">
        <f t="shared" si="156"/>
        <v>0</v>
      </c>
      <c r="AQ283" s="40">
        <f t="shared" si="156"/>
        <v>0</v>
      </c>
      <c r="AR283" s="40">
        <f t="shared" si="156"/>
        <v>0</v>
      </c>
      <c r="AS283" s="40">
        <f t="shared" si="156"/>
        <v>0</v>
      </c>
      <c r="AT283" s="41">
        <f t="shared" si="156"/>
        <v>0</v>
      </c>
      <c r="AU283" s="41">
        <f t="shared" si="156"/>
        <v>0</v>
      </c>
      <c r="AV283" s="42">
        <f t="shared" si="153"/>
        <v>0.55987601591113079</v>
      </c>
      <c r="AW283" s="42">
        <f t="shared" si="153"/>
        <v>0.55977091948091484</v>
      </c>
      <c r="AX283" s="43">
        <f t="shared" si="154"/>
        <v>0.7999999136079482</v>
      </c>
      <c r="AY283" s="43">
        <f t="shared" si="154"/>
        <v>0.79996299876362453</v>
      </c>
    </row>
    <row r="284" spans="6:51" x14ac:dyDescent="0.3">
      <c r="F284" s="3">
        <v>42</v>
      </c>
      <c r="G284" s="36">
        <f t="shared" si="155"/>
        <v>0.74999976257589585</v>
      </c>
      <c r="H284" s="36">
        <f t="shared" si="155"/>
        <v>0.79999968269889477</v>
      </c>
      <c r="I284" s="36">
        <f t="shared" si="155"/>
        <v>1.149999295070816</v>
      </c>
      <c r="J284" s="36">
        <f t="shared" si="155"/>
        <v>1.1999995185090644</v>
      </c>
      <c r="K284" s="36">
        <f t="shared" si="155"/>
        <v>0</v>
      </c>
      <c r="L284" s="37">
        <f t="shared" si="155"/>
        <v>0</v>
      </c>
      <c r="M284" s="38">
        <f t="shared" si="155"/>
        <v>0.4884395859753986</v>
      </c>
      <c r="N284" s="39">
        <f t="shared" si="155"/>
        <v>0</v>
      </c>
      <c r="O284" s="39">
        <f t="shared" si="155"/>
        <v>0</v>
      </c>
      <c r="P284" s="40">
        <f t="shared" si="155"/>
        <v>0</v>
      </c>
      <c r="Q284" s="40">
        <f t="shared" si="155"/>
        <v>0</v>
      </c>
      <c r="R284" s="40">
        <f t="shared" si="155"/>
        <v>0</v>
      </c>
      <c r="S284" s="41">
        <f t="shared" si="155"/>
        <v>0</v>
      </c>
      <c r="T284" s="41">
        <f t="shared" si="155"/>
        <v>0</v>
      </c>
      <c r="U284" s="42">
        <f t="shared" si="152"/>
        <v>0.55999160988674657</v>
      </c>
      <c r="V284" s="42">
        <f t="shared" si="152"/>
        <v>0.55998081800117649</v>
      </c>
      <c r="W284" s="43">
        <f t="shared" si="155"/>
        <v>0.79999999165194913</v>
      </c>
      <c r="X284" s="43">
        <f t="shared" si="155"/>
        <v>0.79999612336754922</v>
      </c>
      <c r="AD284"/>
      <c r="AG284" s="3">
        <f t="shared" si="145"/>
        <v>32.652029896613442</v>
      </c>
      <c r="AH284" s="36">
        <f t="shared" si="156"/>
        <v>0.74999116343811401</v>
      </c>
      <c r="AI284" s="36">
        <f t="shared" si="156"/>
        <v>0.79999431164434187</v>
      </c>
      <c r="AJ284" s="36">
        <f t="shared" si="156"/>
        <v>1.1499603013275381</v>
      </c>
      <c r="AK284" s="36">
        <f t="shared" si="156"/>
        <v>1.1999915193702446</v>
      </c>
      <c r="AL284" s="36">
        <f t="shared" si="156"/>
        <v>0</v>
      </c>
      <c r="AM284" s="37">
        <f t="shared" si="156"/>
        <v>0</v>
      </c>
      <c r="AN284" s="38">
        <f t="shared" si="156"/>
        <v>0.46031111425429094</v>
      </c>
      <c r="AO284" s="39">
        <f t="shared" si="156"/>
        <v>0</v>
      </c>
      <c r="AP284" s="39">
        <f t="shared" si="156"/>
        <v>0</v>
      </c>
      <c r="AQ284" s="40">
        <f t="shared" si="156"/>
        <v>0</v>
      </c>
      <c r="AR284" s="40">
        <f t="shared" si="156"/>
        <v>0</v>
      </c>
      <c r="AS284" s="40">
        <f t="shared" si="156"/>
        <v>0</v>
      </c>
      <c r="AT284" s="41">
        <f t="shared" si="156"/>
        <v>0</v>
      </c>
      <c r="AU284" s="41">
        <f t="shared" si="156"/>
        <v>0</v>
      </c>
      <c r="AV284" s="42">
        <f t="shared" si="153"/>
        <v>0.55991337735265589</v>
      </c>
      <c r="AW284" s="42">
        <f t="shared" si="153"/>
        <v>0.55983549141201949</v>
      </c>
      <c r="AX284" s="43">
        <f t="shared" si="154"/>
        <v>0.79999993939838687</v>
      </c>
      <c r="AY284" s="43">
        <f t="shared" si="154"/>
        <v>0.79997314275759812</v>
      </c>
    </row>
    <row r="285" spans="6:51" x14ac:dyDescent="0.3">
      <c r="F285" s="3">
        <v>43</v>
      </c>
      <c r="G285" s="36">
        <f t="shared" si="155"/>
        <v>0.74999982484025463</v>
      </c>
      <c r="H285" s="36">
        <f t="shared" si="155"/>
        <v>0.7999997592989776</v>
      </c>
      <c r="I285" s="36">
        <f t="shared" si="155"/>
        <v>1.1499995167136852</v>
      </c>
      <c r="J285" s="36">
        <f t="shared" si="155"/>
        <v>1.1999996334468217</v>
      </c>
      <c r="K285" s="36">
        <f t="shared" si="155"/>
        <v>6.6099193866683684E-2</v>
      </c>
      <c r="L285" s="37">
        <f t="shared" si="155"/>
        <v>0</v>
      </c>
      <c r="M285" s="38">
        <f t="shared" si="155"/>
        <v>0.48975311547453404</v>
      </c>
      <c r="N285" s="39">
        <f t="shared" si="155"/>
        <v>0</v>
      </c>
      <c r="O285" s="39">
        <f t="shared" si="155"/>
        <v>0</v>
      </c>
      <c r="P285" s="40">
        <f t="shared" si="155"/>
        <v>0</v>
      </c>
      <c r="Q285" s="40">
        <f t="shared" si="155"/>
        <v>0</v>
      </c>
      <c r="R285" s="40">
        <f t="shared" si="155"/>
        <v>0</v>
      </c>
      <c r="S285" s="41">
        <f t="shared" si="155"/>
        <v>0</v>
      </c>
      <c r="T285" s="41">
        <f t="shared" si="155"/>
        <v>0</v>
      </c>
      <c r="U285" s="42">
        <f t="shared" si="152"/>
        <v>0.55999329608194115</v>
      </c>
      <c r="V285" s="42">
        <f t="shared" si="152"/>
        <v>0.55998438736213663</v>
      </c>
      <c r="W285" s="43">
        <f t="shared" si="155"/>
        <v>0.79999999290678026</v>
      </c>
      <c r="X285" s="43">
        <f t="shared" si="155"/>
        <v>0.79999673660463499</v>
      </c>
      <c r="AD285"/>
      <c r="AG285" s="3">
        <f t="shared" si="145"/>
        <v>33.848730698226525</v>
      </c>
      <c r="AH285" s="36">
        <f t="shared" si="156"/>
        <v>0.74999486485384059</v>
      </c>
      <c r="AI285" s="36">
        <f t="shared" si="156"/>
        <v>0.79999618927245586</v>
      </c>
      <c r="AJ285" s="36">
        <f t="shared" si="156"/>
        <v>1.1499773954087513</v>
      </c>
      <c r="AK285" s="36">
        <f t="shared" si="156"/>
        <v>1.1999943161606883</v>
      </c>
      <c r="AL285" s="36">
        <f t="shared" si="156"/>
        <v>0</v>
      </c>
      <c r="AM285" s="37">
        <f t="shared" si="156"/>
        <v>0</v>
      </c>
      <c r="AN285" s="38">
        <f t="shared" si="156"/>
        <v>0.46644504374607099</v>
      </c>
      <c r="AO285" s="39">
        <f t="shared" si="156"/>
        <v>0</v>
      </c>
      <c r="AP285" s="39">
        <f t="shared" si="156"/>
        <v>0</v>
      </c>
      <c r="AQ285" s="40">
        <f t="shared" si="156"/>
        <v>0</v>
      </c>
      <c r="AR285" s="40">
        <f t="shared" si="156"/>
        <v>0</v>
      </c>
      <c r="AS285" s="40">
        <f t="shared" si="156"/>
        <v>0</v>
      </c>
      <c r="AT285" s="41">
        <f t="shared" si="156"/>
        <v>0</v>
      </c>
      <c r="AU285" s="41">
        <f t="shared" si="156"/>
        <v>0</v>
      </c>
      <c r="AV285" s="42">
        <f t="shared" si="153"/>
        <v>0.55993729081541121</v>
      </c>
      <c r="AW285" s="42">
        <f t="shared" si="153"/>
        <v>0.55987789390481002</v>
      </c>
      <c r="AX285" s="43">
        <f t="shared" si="154"/>
        <v>0.79999995543647928</v>
      </c>
      <c r="AY285" s="43">
        <f t="shared" si="154"/>
        <v>0.79997977064297043</v>
      </c>
    </row>
    <row r="286" spans="6:51" x14ac:dyDescent="0.3">
      <c r="F286" s="3">
        <v>44</v>
      </c>
      <c r="G286" s="36">
        <f t="shared" si="155"/>
        <v>0.74999986884332026</v>
      </c>
      <c r="H286" s="36">
        <f t="shared" si="155"/>
        <v>0.79999981629445727</v>
      </c>
      <c r="I286" s="36">
        <f t="shared" si="155"/>
        <v>1.1499996650803301</v>
      </c>
      <c r="J286" s="36">
        <f t="shared" si="155"/>
        <v>1.1999997191744438</v>
      </c>
      <c r="K286" s="36">
        <f t="shared" si="155"/>
        <v>0.15666608583075886</v>
      </c>
      <c r="L286" s="37">
        <f t="shared" si="155"/>
        <v>0</v>
      </c>
      <c r="M286" s="38">
        <f t="shared" si="155"/>
        <v>0.49089648765369087</v>
      </c>
      <c r="N286" s="39">
        <f t="shared" si="155"/>
        <v>0</v>
      </c>
      <c r="O286" s="39">
        <f t="shared" si="155"/>
        <v>0</v>
      </c>
      <c r="P286" s="40">
        <f t="shared" si="155"/>
        <v>0</v>
      </c>
      <c r="Q286" s="40">
        <f t="shared" si="155"/>
        <v>0</v>
      </c>
      <c r="R286" s="40">
        <f t="shared" si="155"/>
        <v>0</v>
      </c>
      <c r="S286" s="41">
        <f t="shared" si="155"/>
        <v>0</v>
      </c>
      <c r="T286" s="41">
        <f t="shared" si="155"/>
        <v>0</v>
      </c>
      <c r="U286" s="42">
        <f t="shared" si="152"/>
        <v>0.55999461778299864</v>
      </c>
      <c r="V286" s="42">
        <f t="shared" si="152"/>
        <v>0.55998723530639605</v>
      </c>
      <c r="W286" s="43">
        <f t="shared" si="155"/>
        <v>0.7999999939255874</v>
      </c>
      <c r="X286" s="43">
        <f t="shared" si="155"/>
        <v>0.79999723620272511</v>
      </c>
      <c r="AD286"/>
      <c r="AG286" s="3">
        <f t="shared" si="145"/>
        <v>34.951438109131615</v>
      </c>
      <c r="AH286" s="36">
        <f t="shared" si="156"/>
        <v>0.74999682135025292</v>
      </c>
      <c r="AI286" s="36">
        <f t="shared" si="156"/>
        <v>0.79999734403159239</v>
      </c>
      <c r="AJ286" s="36">
        <f t="shared" si="156"/>
        <v>1.1499863955776188</v>
      </c>
      <c r="AK286" s="36">
        <f t="shared" si="156"/>
        <v>1.1999960348263345</v>
      </c>
      <c r="AL286" s="36">
        <f t="shared" si="156"/>
        <v>0</v>
      </c>
      <c r="AM286" s="37">
        <f t="shared" si="156"/>
        <v>0</v>
      </c>
      <c r="AN286" s="38">
        <f t="shared" si="156"/>
        <v>0.47118534533892914</v>
      </c>
      <c r="AO286" s="39">
        <f t="shared" si="156"/>
        <v>0</v>
      </c>
      <c r="AP286" s="39">
        <f t="shared" si="156"/>
        <v>0</v>
      </c>
      <c r="AQ286" s="40">
        <f t="shared" si="156"/>
        <v>0</v>
      </c>
      <c r="AR286" s="40">
        <f t="shared" si="156"/>
        <v>0</v>
      </c>
      <c r="AS286" s="40">
        <f t="shared" si="156"/>
        <v>0</v>
      </c>
      <c r="AT286" s="41">
        <f t="shared" si="156"/>
        <v>0</v>
      </c>
      <c r="AU286" s="41">
        <f t="shared" si="156"/>
        <v>0</v>
      </c>
      <c r="AV286" s="42">
        <f t="shared" si="153"/>
        <v>0.5599531417999396</v>
      </c>
      <c r="AW286" s="42">
        <f t="shared" si="153"/>
        <v>0.55990666226216856</v>
      </c>
      <c r="AX286" s="43">
        <f t="shared" si="154"/>
        <v>0.79999996590420053</v>
      </c>
      <c r="AY286" s="43">
        <f t="shared" si="154"/>
        <v>0.79998426648241716</v>
      </c>
    </row>
    <row r="287" spans="6:51" x14ac:dyDescent="0.3">
      <c r="F287" s="3">
        <v>45</v>
      </c>
      <c r="G287" s="36">
        <f t="shared" si="155"/>
        <v>0.74999990036844777</v>
      </c>
      <c r="H287" s="36">
        <f t="shared" si="155"/>
        <v>0.79999985894990877</v>
      </c>
      <c r="I287" s="36">
        <f t="shared" si="155"/>
        <v>1.149999765392717</v>
      </c>
      <c r="J287" s="36">
        <f t="shared" si="155"/>
        <v>1.199999783504293</v>
      </c>
      <c r="K287" s="36">
        <f t="shared" si="155"/>
        <v>0.23537363924464202</v>
      </c>
      <c r="L287" s="37">
        <f t="shared" si="155"/>
        <v>0</v>
      </c>
      <c r="M287" s="38">
        <f t="shared" si="155"/>
        <v>0.49189358496847013</v>
      </c>
      <c r="N287" s="39">
        <f t="shared" si="155"/>
        <v>0</v>
      </c>
      <c r="O287" s="39">
        <f t="shared" si="155"/>
        <v>0</v>
      </c>
      <c r="P287" s="40">
        <f t="shared" si="155"/>
        <v>0</v>
      </c>
      <c r="Q287" s="40">
        <f t="shared" si="155"/>
        <v>0</v>
      </c>
      <c r="R287" s="40">
        <f t="shared" si="155"/>
        <v>0</v>
      </c>
      <c r="S287" s="41">
        <f t="shared" si="155"/>
        <v>0</v>
      </c>
      <c r="T287" s="41">
        <f t="shared" si="155"/>
        <v>0</v>
      </c>
      <c r="U287" s="42">
        <f t="shared" si="152"/>
        <v>0.55999565846589117</v>
      </c>
      <c r="V287" s="42">
        <f t="shared" si="152"/>
        <v>0.55998951728968871</v>
      </c>
      <c r="W287" s="43">
        <f t="shared" si="155"/>
        <v>0.79999999475915784</v>
      </c>
      <c r="X287" s="43">
        <f t="shared" si="155"/>
        <v>0.79999764557253727</v>
      </c>
      <c r="AD287"/>
      <c r="AG287" s="3">
        <f t="shared" si="145"/>
        <v>35.967534724447624</v>
      </c>
      <c r="AH287" s="36">
        <f t="shared" si="156"/>
        <v>0.74999792036067758</v>
      </c>
      <c r="AI287" s="36">
        <f t="shared" si="156"/>
        <v>0.79999808243400228</v>
      </c>
      <c r="AJ287" s="36">
        <f t="shared" si="156"/>
        <v>1.1499913931233361</v>
      </c>
      <c r="AK287" s="36">
        <f t="shared" si="156"/>
        <v>1.1999971335286559</v>
      </c>
      <c r="AL287" s="36">
        <f t="shared" si="156"/>
        <v>0</v>
      </c>
      <c r="AM287" s="37">
        <f t="shared" si="156"/>
        <v>0</v>
      </c>
      <c r="AN287" s="38">
        <f t="shared" si="156"/>
        <v>0.47490475360030959</v>
      </c>
      <c r="AO287" s="39">
        <f t="shared" si="156"/>
        <v>0</v>
      </c>
      <c r="AP287" s="39">
        <f t="shared" si="156"/>
        <v>0</v>
      </c>
      <c r="AQ287" s="40">
        <f t="shared" si="156"/>
        <v>0</v>
      </c>
      <c r="AR287" s="40">
        <f t="shared" si="156"/>
        <v>0</v>
      </c>
      <c r="AS287" s="40">
        <f t="shared" si="156"/>
        <v>0</v>
      </c>
      <c r="AT287" s="41">
        <f t="shared" si="156"/>
        <v>0</v>
      </c>
      <c r="AU287" s="41">
        <f t="shared" si="156"/>
        <v>0</v>
      </c>
      <c r="AV287" s="42">
        <f t="shared" si="153"/>
        <v>0.55996398300866979</v>
      </c>
      <c r="AW287" s="42">
        <f t="shared" si="153"/>
        <v>0.5599267589736483</v>
      </c>
      <c r="AX287" s="43">
        <f t="shared" si="154"/>
        <v>0.79999997302327353</v>
      </c>
      <c r="AY287" s="43">
        <f t="shared" si="154"/>
        <v>0.79998741755689418</v>
      </c>
    </row>
    <row r="288" spans="6:51" x14ac:dyDescent="0.3">
      <c r="F288" s="3">
        <v>46</v>
      </c>
      <c r="G288" s="36">
        <f t="shared" si="155"/>
        <v>0.74999992325549081</v>
      </c>
      <c r="H288" s="36">
        <f t="shared" si="155"/>
        <v>0.79999989105726788</v>
      </c>
      <c r="I288" s="36">
        <f t="shared" si="155"/>
        <v>1.1499998338956594</v>
      </c>
      <c r="J288" s="36">
        <f t="shared" si="155"/>
        <v>1.1999998320671756</v>
      </c>
      <c r="K288" s="36">
        <f t="shared" si="155"/>
        <v>0.30404745024796448</v>
      </c>
      <c r="L288" s="37">
        <f t="shared" si="155"/>
        <v>0</v>
      </c>
      <c r="M288" s="38">
        <f t="shared" si="155"/>
        <v>0.49276475448042861</v>
      </c>
      <c r="N288" s="39">
        <f t="shared" si="155"/>
        <v>0</v>
      </c>
      <c r="O288" s="39">
        <f t="shared" si="155"/>
        <v>0</v>
      </c>
      <c r="P288" s="40">
        <f t="shared" si="155"/>
        <v>0</v>
      </c>
      <c r="Q288" s="40">
        <f t="shared" si="155"/>
        <v>0</v>
      </c>
      <c r="R288" s="40">
        <f t="shared" si="155"/>
        <v>0</v>
      </c>
      <c r="S288" s="41">
        <f t="shared" si="155"/>
        <v>0</v>
      </c>
      <c r="T288" s="41">
        <f t="shared" si="155"/>
        <v>0</v>
      </c>
      <c r="U288" s="42">
        <f t="shared" si="152"/>
        <v>0.55999648155263904</v>
      </c>
      <c r="V288" s="42">
        <f t="shared" si="152"/>
        <v>0.55999135346938556</v>
      </c>
      <c r="W288" s="43">
        <f t="shared" si="155"/>
        <v>0.79999999544619183</v>
      </c>
      <c r="X288" s="43">
        <f t="shared" si="155"/>
        <v>0.79999798289090185</v>
      </c>
      <c r="AD288"/>
      <c r="AG288" s="3">
        <f t="shared" si="145"/>
        <v>36.903823282451604</v>
      </c>
      <c r="AH288" s="36">
        <f t="shared" si="156"/>
        <v>0.74999857181681651</v>
      </c>
      <c r="AI288" s="36">
        <f t="shared" si="156"/>
        <v>0.79999857133332619</v>
      </c>
      <c r="AJ288" s="36">
        <f t="shared" si="156"/>
        <v>1.1499943050738868</v>
      </c>
      <c r="AK288" s="36">
        <f t="shared" si="156"/>
        <v>1.1999978610935591</v>
      </c>
      <c r="AL288" s="36">
        <f t="shared" si="156"/>
        <v>0</v>
      </c>
      <c r="AM288" s="37">
        <f t="shared" si="156"/>
        <v>0</v>
      </c>
      <c r="AN288" s="38">
        <f t="shared" si="156"/>
        <v>0.47786405671455862</v>
      </c>
      <c r="AO288" s="39">
        <f t="shared" si="156"/>
        <v>0</v>
      </c>
      <c r="AP288" s="39">
        <f t="shared" si="156"/>
        <v>0</v>
      </c>
      <c r="AQ288" s="40">
        <f t="shared" si="156"/>
        <v>0</v>
      </c>
      <c r="AR288" s="40">
        <f t="shared" si="156"/>
        <v>0</v>
      </c>
      <c r="AS288" s="40">
        <f t="shared" si="156"/>
        <v>0</v>
      </c>
      <c r="AT288" s="41">
        <f t="shared" si="156"/>
        <v>0</v>
      </c>
      <c r="AU288" s="41">
        <f t="shared" si="156"/>
        <v>0</v>
      </c>
      <c r="AV288" s="42">
        <f t="shared" si="153"/>
        <v>0.55997160892109543</v>
      </c>
      <c r="AW288" s="42">
        <f t="shared" si="153"/>
        <v>0.55994116999547761</v>
      </c>
      <c r="AX288" s="43">
        <f t="shared" si="154"/>
        <v>0.79999997803846279</v>
      </c>
      <c r="AY288" s="43">
        <f t="shared" si="154"/>
        <v>0.79998969033766576</v>
      </c>
    </row>
    <row r="289" spans="6:51" x14ac:dyDescent="0.3">
      <c r="F289" s="3">
        <v>47</v>
      </c>
      <c r="G289" s="36">
        <f t="shared" si="155"/>
        <v>0.74999994008605586</v>
      </c>
      <c r="H289" s="36">
        <f t="shared" si="155"/>
        <v>0.79999991536259385</v>
      </c>
      <c r="I289" s="36">
        <f t="shared" si="155"/>
        <v>1.1499998811440089</v>
      </c>
      <c r="J289" s="36">
        <f t="shared" si="155"/>
        <v>1.1999998689446485</v>
      </c>
      <c r="K289" s="36">
        <f t="shared" si="155"/>
        <v>0.3641952347989601</v>
      </c>
      <c r="L289" s="37">
        <f t="shared" si="155"/>
        <v>0</v>
      </c>
      <c r="M289" s="38">
        <f t="shared" si="155"/>
        <v>0.49352734838786944</v>
      </c>
      <c r="N289" s="39">
        <f t="shared" si="155"/>
        <v>0</v>
      </c>
      <c r="O289" s="39">
        <f t="shared" si="155"/>
        <v>0</v>
      </c>
      <c r="P289" s="40">
        <f t="shared" si="155"/>
        <v>0</v>
      </c>
      <c r="Q289" s="40">
        <f t="shared" si="155"/>
        <v>0</v>
      </c>
      <c r="R289" s="40">
        <f t="shared" si="155"/>
        <v>0</v>
      </c>
      <c r="S289" s="41">
        <f t="shared" si="155"/>
        <v>0</v>
      </c>
      <c r="T289" s="41">
        <f t="shared" si="155"/>
        <v>0</v>
      </c>
      <c r="U289" s="42">
        <f t="shared" si="152"/>
        <v>0.55999713542840901</v>
      </c>
      <c r="V289" s="42">
        <f t="shared" si="152"/>
        <v>0.55999283707958381</v>
      </c>
      <c r="W289" s="43">
        <f t="shared" si="155"/>
        <v>0.7999999960164208</v>
      </c>
      <c r="X289" s="43">
        <f t="shared" si="155"/>
        <v>0.7999982623514903</v>
      </c>
      <c r="AD289"/>
      <c r="AG289" s="3">
        <f t="shared" si="145"/>
        <v>37.766572208720326</v>
      </c>
      <c r="AH289" s="36">
        <f t="shared" si="156"/>
        <v>0.74999897674621518</v>
      </c>
      <c r="AI289" s="36">
        <f t="shared" si="156"/>
        <v>0.79999890528234185</v>
      </c>
      <c r="AJ289" s="36">
        <f t="shared" si="156"/>
        <v>1.1499960772022004</v>
      </c>
      <c r="AK289" s="36">
        <f t="shared" si="156"/>
        <v>1.199998358292315</v>
      </c>
      <c r="AL289" s="36">
        <f t="shared" si="156"/>
        <v>0</v>
      </c>
      <c r="AM289" s="37">
        <f t="shared" si="156"/>
        <v>0</v>
      </c>
      <c r="AN289" s="38">
        <f t="shared" si="156"/>
        <v>0.48024874191103362</v>
      </c>
      <c r="AO289" s="39">
        <f t="shared" si="156"/>
        <v>0</v>
      </c>
      <c r="AP289" s="39">
        <f t="shared" si="156"/>
        <v>0</v>
      </c>
      <c r="AQ289" s="40">
        <f t="shared" si="156"/>
        <v>0</v>
      </c>
      <c r="AR289" s="40">
        <f t="shared" si="156"/>
        <v>0</v>
      </c>
      <c r="AS289" s="40">
        <f t="shared" si="156"/>
        <v>0</v>
      </c>
      <c r="AT289" s="41">
        <f t="shared" si="156"/>
        <v>0</v>
      </c>
      <c r="AU289" s="41">
        <f t="shared" si="156"/>
        <v>0</v>
      </c>
      <c r="AV289" s="42">
        <f t="shared" si="153"/>
        <v>0.55997710990101612</v>
      </c>
      <c r="AW289" s="42">
        <f t="shared" si="153"/>
        <v>0.55995174903147904</v>
      </c>
      <c r="AX289" s="43">
        <f t="shared" si="154"/>
        <v>0.79999998168019126</v>
      </c>
      <c r="AY289" s="43">
        <f t="shared" si="154"/>
        <v>0.79999137145125176</v>
      </c>
    </row>
    <row r="290" spans="6:51" x14ac:dyDescent="0.3">
      <c r="F290" s="3">
        <v>48</v>
      </c>
      <c r="G290" s="36">
        <f t="shared" si="155"/>
        <v>0.74999995261726293</v>
      </c>
      <c r="H290" s="36">
        <f t="shared" si="155"/>
        <v>0.79999993386525792</v>
      </c>
      <c r="I290" s="36">
        <f t="shared" si="155"/>
        <v>1.1499999140564847</v>
      </c>
      <c r="J290" s="36">
        <f t="shared" si="155"/>
        <v>1.1999998971119747</v>
      </c>
      <c r="K290" s="36">
        <f t="shared" si="155"/>
        <v>0.41706746525542238</v>
      </c>
      <c r="L290" s="37">
        <f t="shared" si="155"/>
        <v>0</v>
      </c>
      <c r="M290" s="38">
        <f t="shared" si="155"/>
        <v>0.49419618094146495</v>
      </c>
      <c r="N290" s="39">
        <f t="shared" si="155"/>
        <v>0</v>
      </c>
      <c r="O290" s="39">
        <f t="shared" si="155"/>
        <v>0</v>
      </c>
      <c r="P290" s="40">
        <f t="shared" si="155"/>
        <v>0</v>
      </c>
      <c r="Q290" s="40">
        <f t="shared" si="155"/>
        <v>0</v>
      </c>
      <c r="R290" s="40">
        <f t="shared" si="155"/>
        <v>0</v>
      </c>
      <c r="S290" s="41">
        <f t="shared" si="155"/>
        <v>0</v>
      </c>
      <c r="T290" s="41">
        <f t="shared" si="155"/>
        <v>0</v>
      </c>
      <c r="U290" s="42">
        <f t="shared" ref="U290:V305" si="157">$C$5/100*U$163*U218</f>
        <v>0.55999765715882188</v>
      </c>
      <c r="V290" s="42">
        <f t="shared" si="157"/>
        <v>0.55999404074306924</v>
      </c>
      <c r="W290" s="43">
        <f t="shared" si="155"/>
        <v>0.7999999964928648</v>
      </c>
      <c r="X290" s="43">
        <f>X218*X$163</f>
        <v>0.79999849509942411</v>
      </c>
      <c r="AD290"/>
      <c r="AG290" s="3">
        <f t="shared" si="145"/>
        <v>38.561557583063312</v>
      </c>
      <c r="AH290" s="36">
        <f t="shared" si="156"/>
        <v>0.74999923919309497</v>
      </c>
      <c r="AI290" s="36">
        <f t="shared" si="156"/>
        <v>0.79999913984967386</v>
      </c>
      <c r="AJ290" s="36">
        <f t="shared" si="156"/>
        <v>1.1499971987506075</v>
      </c>
      <c r="AK290" s="36">
        <f t="shared" si="156"/>
        <v>1.1999987077631489</v>
      </c>
      <c r="AL290" s="36">
        <f t="shared" si="156"/>
        <v>0</v>
      </c>
      <c r="AM290" s="37">
        <f t="shared" si="156"/>
        <v>0</v>
      </c>
      <c r="AN290" s="38">
        <f t="shared" si="156"/>
        <v>0.48219281746772458</v>
      </c>
      <c r="AO290" s="39">
        <f t="shared" si="156"/>
        <v>0</v>
      </c>
      <c r="AP290" s="39">
        <f t="shared" si="156"/>
        <v>0</v>
      </c>
      <c r="AQ290" s="40">
        <f t="shared" si="156"/>
        <v>0</v>
      </c>
      <c r="AR290" s="40">
        <f t="shared" si="156"/>
        <v>0</v>
      </c>
      <c r="AS290" s="40">
        <f t="shared" si="156"/>
        <v>0</v>
      </c>
      <c r="AT290" s="41">
        <f t="shared" si="156"/>
        <v>0</v>
      </c>
      <c r="AU290" s="41">
        <f t="shared" si="156"/>
        <v>0</v>
      </c>
      <c r="AV290" s="42">
        <f t="shared" ref="AV290:AW305" si="158">$C$5/100*AV$163*AV218</f>
        <v>0.5599811687637869</v>
      </c>
      <c r="AW290" s="42">
        <f t="shared" si="158"/>
        <v>0.55995968012734032</v>
      </c>
      <c r="AX290" s="43">
        <f t="shared" ref="AX290:AY305" si="159">AX218*AX$163</f>
        <v>0.7999999843947796</v>
      </c>
      <c r="AY290" s="43">
        <f t="shared" si="159"/>
        <v>0.79999264284014104</v>
      </c>
    </row>
    <row r="291" spans="6:51" x14ac:dyDescent="0.3">
      <c r="F291" s="3">
        <v>49</v>
      </c>
      <c r="G291" s="36">
        <f t="shared" ref="G291:X306" si="160">G219*G$163</f>
        <v>0.74999996205951691</v>
      </c>
      <c r="H291" s="36">
        <f t="shared" si="160"/>
        <v>0.79999994802875829</v>
      </c>
      <c r="I291" s="36">
        <f t="shared" si="160"/>
        <v>1.1499999372087535</v>
      </c>
      <c r="J291" s="36">
        <f t="shared" si="160"/>
        <v>1.1999999187500945</v>
      </c>
      <c r="K291" s="36">
        <f t="shared" si="160"/>
        <v>0.46370561632126572</v>
      </c>
      <c r="L291" s="37">
        <f t="shared" si="160"/>
        <v>0</v>
      </c>
      <c r="M291" s="38">
        <f t="shared" si="160"/>
        <v>0.49478391449770343</v>
      </c>
      <c r="N291" s="39">
        <f t="shared" si="160"/>
        <v>0</v>
      </c>
      <c r="O291" s="39">
        <f t="shared" si="160"/>
        <v>0</v>
      </c>
      <c r="P291" s="40">
        <f t="shared" si="160"/>
        <v>0</v>
      </c>
      <c r="Q291" s="40">
        <f t="shared" si="160"/>
        <v>0</v>
      </c>
      <c r="R291" s="40">
        <f t="shared" si="160"/>
        <v>0</v>
      </c>
      <c r="S291" s="41">
        <f t="shared" si="160"/>
        <v>0</v>
      </c>
      <c r="T291" s="41">
        <f t="shared" si="160"/>
        <v>0</v>
      </c>
      <c r="U291" s="42">
        <f t="shared" si="157"/>
        <v>0.55999807525458789</v>
      </c>
      <c r="V291" s="42">
        <f t="shared" si="157"/>
        <v>0.55999502124510836</v>
      </c>
      <c r="W291" s="43">
        <f t="shared" si="160"/>
        <v>0.79999999689348122</v>
      </c>
      <c r="X291" s="43">
        <f t="shared" si="160"/>
        <v>0.79999868993361312</v>
      </c>
      <c r="AD291"/>
      <c r="AG291" s="3">
        <f t="shared" si="145"/>
        <v>39.294101810214748</v>
      </c>
      <c r="AH291" s="36">
        <f t="shared" ref="AH291:AU306" si="161">AH219*AH$163</f>
        <v>0.74999941568332251</v>
      </c>
      <c r="AI291" s="36">
        <f t="shared" si="161"/>
        <v>0.79999930879066505</v>
      </c>
      <c r="AJ291" s="36">
        <f t="shared" si="161"/>
        <v>1.1499979340266051</v>
      </c>
      <c r="AK291" s="36">
        <f t="shared" si="161"/>
        <v>1.1999989596698235</v>
      </c>
      <c r="AL291" s="36">
        <f t="shared" si="161"/>
        <v>0</v>
      </c>
      <c r="AM291" s="37">
        <f t="shared" si="161"/>
        <v>0</v>
      </c>
      <c r="AN291" s="38">
        <f t="shared" si="161"/>
        <v>0.4837945425687904</v>
      </c>
      <c r="AO291" s="39">
        <f t="shared" si="161"/>
        <v>0</v>
      </c>
      <c r="AP291" s="39">
        <f t="shared" si="161"/>
        <v>0</v>
      </c>
      <c r="AQ291" s="40">
        <f t="shared" si="161"/>
        <v>0</v>
      </c>
      <c r="AR291" s="40">
        <f t="shared" si="161"/>
        <v>0</v>
      </c>
      <c r="AS291" s="40">
        <f t="shared" si="161"/>
        <v>0</v>
      </c>
      <c r="AT291" s="41">
        <f t="shared" si="161"/>
        <v>0</v>
      </c>
      <c r="AU291" s="41">
        <f t="shared" si="161"/>
        <v>0</v>
      </c>
      <c r="AV291" s="42">
        <f t="shared" si="158"/>
        <v>0.55998422503292333</v>
      </c>
      <c r="AW291" s="42">
        <f t="shared" si="158"/>
        <v>0.5599657395050861</v>
      </c>
      <c r="AX291" s="43">
        <f t="shared" si="159"/>
        <v>0.79999998646484594</v>
      </c>
      <c r="AY291" s="43">
        <f t="shared" si="159"/>
        <v>0.79999362341657243</v>
      </c>
    </row>
    <row r="292" spans="6:51" x14ac:dyDescent="0.3">
      <c r="F292" s="3">
        <v>50</v>
      </c>
      <c r="G292" s="36">
        <f t="shared" si="160"/>
        <v>0.74999996925644052</v>
      </c>
      <c r="H292" s="36">
        <f t="shared" si="160"/>
        <v>0.79999995893001807</v>
      </c>
      <c r="I292" s="36">
        <f t="shared" si="160"/>
        <v>1.1499999536539258</v>
      </c>
      <c r="J292" s="36">
        <f t="shared" si="160"/>
        <v>1.1999999354665158</v>
      </c>
      <c r="K292" s="36">
        <f t="shared" si="160"/>
        <v>0.50498068897797543</v>
      </c>
      <c r="L292" s="37">
        <f t="shared" si="160"/>
        <v>0</v>
      </c>
      <c r="M292" s="38">
        <f t="shared" si="160"/>
        <v>0.49530138562529008</v>
      </c>
      <c r="N292" s="39">
        <f t="shared" si="160"/>
        <v>0</v>
      </c>
      <c r="O292" s="39">
        <f t="shared" si="160"/>
        <v>0</v>
      </c>
      <c r="P292" s="40">
        <f t="shared" si="160"/>
        <v>0</v>
      </c>
      <c r="Q292" s="40">
        <f t="shared" si="160"/>
        <v>0</v>
      </c>
      <c r="R292" s="40">
        <f t="shared" si="160"/>
        <v>0</v>
      </c>
      <c r="S292" s="41">
        <f t="shared" si="160"/>
        <v>0</v>
      </c>
      <c r="T292" s="41">
        <f t="shared" si="160"/>
        <v>0</v>
      </c>
      <c r="U292" s="42">
        <f t="shared" si="157"/>
        <v>0.55999841173539833</v>
      </c>
      <c r="V292" s="42">
        <f t="shared" si="157"/>
        <v>0.55999582315665219</v>
      </c>
      <c r="W292" s="43">
        <f t="shared" si="160"/>
        <v>0.79999999723237991</v>
      </c>
      <c r="X292" s="43">
        <f t="shared" si="160"/>
        <v>0.79999885383747182</v>
      </c>
      <c r="AD292"/>
      <c r="AG292" s="3">
        <f t="shared" si="145"/>
        <v>39.969109253183596</v>
      </c>
      <c r="AH292" s="36">
        <f t="shared" si="161"/>
        <v>0.74999953829538057</v>
      </c>
      <c r="AI292" s="36">
        <f t="shared" si="161"/>
        <v>0.79999943323588041</v>
      </c>
      <c r="AJ292" s="36">
        <f t="shared" si="161"/>
        <v>1.1499984315983096</v>
      </c>
      <c r="AK292" s="36">
        <f t="shared" si="161"/>
        <v>1.1999991454031016</v>
      </c>
      <c r="AL292" s="36">
        <f t="shared" si="161"/>
        <v>0</v>
      </c>
      <c r="AM292" s="37">
        <f t="shared" si="161"/>
        <v>0</v>
      </c>
      <c r="AN292" s="38">
        <f t="shared" si="161"/>
        <v>0.48512697521584908</v>
      </c>
      <c r="AO292" s="39">
        <f t="shared" si="161"/>
        <v>0</v>
      </c>
      <c r="AP292" s="39">
        <f t="shared" si="161"/>
        <v>0</v>
      </c>
      <c r="AQ292" s="40">
        <f t="shared" si="161"/>
        <v>0</v>
      </c>
      <c r="AR292" s="40">
        <f t="shared" si="161"/>
        <v>0</v>
      </c>
      <c r="AS292" s="40">
        <f t="shared" si="161"/>
        <v>0</v>
      </c>
      <c r="AT292" s="41">
        <f t="shared" si="161"/>
        <v>0</v>
      </c>
      <c r="AU292" s="41">
        <f t="shared" si="161"/>
        <v>0</v>
      </c>
      <c r="AV292" s="42">
        <f t="shared" si="158"/>
        <v>0.55998656882554398</v>
      </c>
      <c r="AW292" s="42">
        <f t="shared" si="158"/>
        <v>0.55997044826475539</v>
      </c>
      <c r="AX292" s="43">
        <f t="shared" si="159"/>
        <v>0.79999998807508343</v>
      </c>
      <c r="AY292" s="43">
        <f t="shared" si="159"/>
        <v>0.79999439296693975</v>
      </c>
    </row>
    <row r="293" spans="6:51" x14ac:dyDescent="0.3">
      <c r="F293" s="3">
        <v>51</v>
      </c>
      <c r="G293" s="36">
        <f t="shared" si="160"/>
        <v>0.74999997480276015</v>
      </c>
      <c r="H293" s="36">
        <f t="shared" si="160"/>
        <v>0.79999996736564949</v>
      </c>
      <c r="I293" s="36">
        <f t="shared" si="160"/>
        <v>1.149999965447335</v>
      </c>
      <c r="J293" s="36">
        <f t="shared" si="160"/>
        <v>1.1999999484525499</v>
      </c>
      <c r="K293" s="36">
        <f t="shared" si="160"/>
        <v>0.54162408324176436</v>
      </c>
      <c r="L293" s="37">
        <f t="shared" si="160"/>
        <v>0</v>
      </c>
      <c r="M293" s="38">
        <f t="shared" si="160"/>
        <v>0.49575788056839609</v>
      </c>
      <c r="N293" s="39">
        <f t="shared" si="160"/>
        <v>0</v>
      </c>
      <c r="O293" s="39">
        <f t="shared" si="160"/>
        <v>0</v>
      </c>
      <c r="P293" s="40">
        <f t="shared" si="160"/>
        <v>0</v>
      </c>
      <c r="Q293" s="40">
        <f t="shared" si="160"/>
        <v>0</v>
      </c>
      <c r="R293" s="40">
        <f t="shared" si="160"/>
        <v>0</v>
      </c>
      <c r="S293" s="41">
        <f t="shared" si="160"/>
        <v>0</v>
      </c>
      <c r="T293" s="41">
        <f t="shared" si="160"/>
        <v>0</v>
      </c>
      <c r="U293" s="42">
        <f t="shared" si="157"/>
        <v>0.55999868367652539</v>
      </c>
      <c r="V293" s="42">
        <f t="shared" si="157"/>
        <v>0.55999648159399429</v>
      </c>
      <c r="W293" s="43">
        <f t="shared" si="160"/>
        <v>0.7999999975207237</v>
      </c>
      <c r="X293" s="43">
        <f t="shared" si="160"/>
        <v>0.79999899238212768</v>
      </c>
      <c r="AD293"/>
      <c r="AG293" s="3">
        <f t="shared" si="145"/>
        <v>40.591099067826086</v>
      </c>
      <c r="AH293" s="36">
        <f t="shared" si="161"/>
        <v>0.74999962596186331</v>
      </c>
      <c r="AI293" s="36">
        <f t="shared" si="161"/>
        <v>0.7999995267801645</v>
      </c>
      <c r="AJ293" s="36">
        <f t="shared" si="161"/>
        <v>1.1499987780583558</v>
      </c>
      <c r="AK293" s="36">
        <f t="shared" si="161"/>
        <v>1.1999992851570951</v>
      </c>
      <c r="AL293" s="36">
        <f t="shared" si="161"/>
        <v>0</v>
      </c>
      <c r="AM293" s="37">
        <f t="shared" si="161"/>
        <v>0</v>
      </c>
      <c r="AN293" s="38">
        <f t="shared" si="161"/>
        <v>0.48624515212747976</v>
      </c>
      <c r="AO293" s="39">
        <f t="shared" si="161"/>
        <v>0</v>
      </c>
      <c r="AP293" s="39">
        <f t="shared" si="161"/>
        <v>0</v>
      </c>
      <c r="AQ293" s="40">
        <f t="shared" si="161"/>
        <v>0</v>
      </c>
      <c r="AR293" s="40">
        <f t="shared" si="161"/>
        <v>0</v>
      </c>
      <c r="AS293" s="40">
        <f t="shared" si="161"/>
        <v>0</v>
      </c>
      <c r="AT293" s="41">
        <f t="shared" si="161"/>
        <v>0</v>
      </c>
      <c r="AU293" s="41">
        <f t="shared" si="161"/>
        <v>0</v>
      </c>
      <c r="AV293" s="42">
        <f t="shared" si="158"/>
        <v>0.5599883960931733</v>
      </c>
      <c r="AW293" s="42">
        <f t="shared" si="158"/>
        <v>0.55997416392753496</v>
      </c>
      <c r="AX293" s="43">
        <f t="shared" si="159"/>
        <v>0.79999998934962568</v>
      </c>
      <c r="AY293" s="43">
        <f t="shared" si="159"/>
        <v>0.79999500631084886</v>
      </c>
    </row>
    <row r="294" spans="6:51" x14ac:dyDescent="0.3">
      <c r="F294" s="3">
        <v>52</v>
      </c>
      <c r="G294" s="36">
        <f t="shared" si="160"/>
        <v>0.74999997912240479</v>
      </c>
      <c r="H294" s="36">
        <f t="shared" si="160"/>
        <v>0.79999997392796973</v>
      </c>
      <c r="I294" s="36">
        <f t="shared" si="160"/>
        <v>1.1499999739848834</v>
      </c>
      <c r="J294" s="36">
        <f t="shared" si="160"/>
        <v>1.1999999585958179</v>
      </c>
      <c r="K294" s="36">
        <f t="shared" si="160"/>
        <v>0.57425243036289808</v>
      </c>
      <c r="L294" s="37">
        <f t="shared" si="160"/>
        <v>0</v>
      </c>
      <c r="M294" s="38">
        <f t="shared" si="160"/>
        <v>0.49616136797084903</v>
      </c>
      <c r="N294" s="39">
        <f t="shared" si="160"/>
        <v>0</v>
      </c>
      <c r="O294" s="39">
        <f t="shared" si="160"/>
        <v>0</v>
      </c>
      <c r="P294" s="40">
        <f t="shared" si="160"/>
        <v>0</v>
      </c>
      <c r="Q294" s="40">
        <f t="shared" si="160"/>
        <v>0</v>
      </c>
      <c r="R294" s="40">
        <f t="shared" si="160"/>
        <v>0</v>
      </c>
      <c r="S294" s="41">
        <f t="shared" si="160"/>
        <v>0</v>
      </c>
      <c r="T294" s="41">
        <f t="shared" si="160"/>
        <v>0</v>
      </c>
      <c r="U294" s="42">
        <f t="shared" si="157"/>
        <v>0.55999890437217403</v>
      </c>
      <c r="V294" s="42">
        <f t="shared" si="157"/>
        <v>0.55999702432813159</v>
      </c>
      <c r="W294" s="43">
        <f t="shared" si="160"/>
        <v>0.79999999776740327</v>
      </c>
      <c r="X294" s="43">
        <f t="shared" si="160"/>
        <v>0.79999911003438451</v>
      </c>
      <c r="AD294"/>
      <c r="AG294" s="3">
        <f t="shared" si="145"/>
        <v>41.164235458467118</v>
      </c>
      <c r="AH294" s="36">
        <f t="shared" si="161"/>
        <v>0.74999969025823265</v>
      </c>
      <c r="AI294" s="36">
        <f t="shared" si="161"/>
        <v>0.79999959839151558</v>
      </c>
      <c r="AJ294" s="36">
        <f t="shared" si="161"/>
        <v>1.1499990255757597</v>
      </c>
      <c r="AK294" s="36">
        <f t="shared" si="161"/>
        <v>1.1999993922546832</v>
      </c>
      <c r="AL294" s="36">
        <f t="shared" si="161"/>
        <v>0</v>
      </c>
      <c r="AM294" s="37">
        <f t="shared" si="161"/>
        <v>0</v>
      </c>
      <c r="AN294" s="38">
        <f t="shared" si="161"/>
        <v>0.48719104714326483</v>
      </c>
      <c r="AO294" s="39">
        <f t="shared" si="161"/>
        <v>0</v>
      </c>
      <c r="AP294" s="39">
        <f t="shared" si="161"/>
        <v>0</v>
      </c>
      <c r="AQ294" s="40">
        <f t="shared" si="161"/>
        <v>0</v>
      </c>
      <c r="AR294" s="40">
        <f t="shared" si="161"/>
        <v>0</v>
      </c>
      <c r="AS294" s="40">
        <f t="shared" si="161"/>
        <v>0</v>
      </c>
      <c r="AT294" s="41">
        <f t="shared" si="161"/>
        <v>0</v>
      </c>
      <c r="AU294" s="41">
        <f t="shared" si="161"/>
        <v>0</v>
      </c>
      <c r="AV294" s="42">
        <f t="shared" si="158"/>
        <v>0.55998984200416269</v>
      </c>
      <c r="AW294" s="42">
        <f t="shared" si="158"/>
        <v>0.55997713672686578</v>
      </c>
      <c r="AX294" s="43">
        <f t="shared" si="159"/>
        <v>0.79999999037402147</v>
      </c>
      <c r="AY294" s="43">
        <f t="shared" si="159"/>
        <v>0.79999550193223234</v>
      </c>
    </row>
    <row r="295" spans="6:51" x14ac:dyDescent="0.3">
      <c r="F295" s="3">
        <v>53</v>
      </c>
      <c r="G295" s="36">
        <f t="shared" si="160"/>
        <v>0.74999998252081701</v>
      </c>
      <c r="H295" s="36">
        <f t="shared" si="160"/>
        <v>0.79999997905964859</v>
      </c>
      <c r="I295" s="36">
        <f t="shared" si="160"/>
        <v>1.1499999802229535</v>
      </c>
      <c r="J295" s="36">
        <f t="shared" si="160"/>
        <v>1.1999999665611805</v>
      </c>
      <c r="K295" s="36">
        <f t="shared" si="160"/>
        <v>0.60338764032494197</v>
      </c>
      <c r="L295" s="37">
        <f t="shared" si="160"/>
        <v>0</v>
      </c>
      <c r="M295" s="38">
        <f t="shared" si="160"/>
        <v>0.49651869555806943</v>
      </c>
      <c r="N295" s="39">
        <f t="shared" si="160"/>
        <v>0</v>
      </c>
      <c r="O295" s="39">
        <f t="shared" si="160"/>
        <v>0</v>
      </c>
      <c r="P295" s="40">
        <f t="shared" si="160"/>
        <v>0</v>
      </c>
      <c r="Q295" s="40">
        <f t="shared" si="160"/>
        <v>0</v>
      </c>
      <c r="R295" s="40">
        <f t="shared" si="160"/>
        <v>0</v>
      </c>
      <c r="S295" s="41">
        <f t="shared" si="160"/>
        <v>0</v>
      </c>
      <c r="T295" s="41">
        <f t="shared" si="160"/>
        <v>0</v>
      </c>
      <c r="U295" s="42">
        <f t="shared" si="157"/>
        <v>0.55999908421386257</v>
      </c>
      <c r="V295" s="42">
        <f t="shared" si="157"/>
        <v>0.55999747340276163</v>
      </c>
      <c r="W295" s="43">
        <f t="shared" si="160"/>
        <v>0.79999999797954457</v>
      </c>
      <c r="X295" s="43">
        <f t="shared" si="160"/>
        <v>0.79999921039316191</v>
      </c>
      <c r="AD295"/>
      <c r="AG295" s="3">
        <f t="shared" si="145"/>
        <v>41.692355557131165</v>
      </c>
      <c r="AH295" s="36">
        <f t="shared" si="161"/>
        <v>0.749999738490712</v>
      </c>
      <c r="AI295" s="36">
        <f t="shared" si="161"/>
        <v>0.79999965412263307</v>
      </c>
      <c r="AJ295" s="36">
        <f t="shared" si="161"/>
        <v>1.1499992065458655</v>
      </c>
      <c r="AK295" s="36">
        <f t="shared" si="161"/>
        <v>1.1999994756903523</v>
      </c>
      <c r="AL295" s="36">
        <f t="shared" si="161"/>
        <v>0</v>
      </c>
      <c r="AM295" s="37">
        <f t="shared" si="161"/>
        <v>0</v>
      </c>
      <c r="AN295" s="38">
        <f t="shared" si="161"/>
        <v>0.48799704314416975</v>
      </c>
      <c r="AO295" s="39">
        <f t="shared" si="161"/>
        <v>0</v>
      </c>
      <c r="AP295" s="39">
        <f t="shared" si="161"/>
        <v>0</v>
      </c>
      <c r="AQ295" s="40">
        <f t="shared" si="161"/>
        <v>0</v>
      </c>
      <c r="AR295" s="40">
        <f t="shared" si="161"/>
        <v>0</v>
      </c>
      <c r="AS295" s="40">
        <f t="shared" si="161"/>
        <v>0</v>
      </c>
      <c r="AT295" s="41">
        <f t="shared" si="161"/>
        <v>0</v>
      </c>
      <c r="AU295" s="41">
        <f t="shared" si="161"/>
        <v>0</v>
      </c>
      <c r="AV295" s="42">
        <f t="shared" si="158"/>
        <v>0.55999100162002191</v>
      </c>
      <c r="AW295" s="42">
        <f t="shared" si="158"/>
        <v>0.55997954504394276</v>
      </c>
      <c r="AX295" s="43">
        <f t="shared" si="159"/>
        <v>0.79999999120856957</v>
      </c>
      <c r="AY295" s="43">
        <f t="shared" si="159"/>
        <v>0.79999590738024939</v>
      </c>
    </row>
    <row r="296" spans="6:51" x14ac:dyDescent="0.3">
      <c r="F296" s="3">
        <v>54</v>
      </c>
      <c r="G296" s="36">
        <f t="shared" si="160"/>
        <v>0.74999998522036693</v>
      </c>
      <c r="H296" s="36">
        <f t="shared" si="160"/>
        <v>0.79999998309318809</v>
      </c>
      <c r="I296" s="36">
        <f t="shared" si="160"/>
        <v>1.1499999848225051</v>
      </c>
      <c r="J296" s="36">
        <f t="shared" si="160"/>
        <v>1.1999999728492459</v>
      </c>
      <c r="K296" s="36">
        <f t="shared" si="160"/>
        <v>0.62947314658474862</v>
      </c>
      <c r="L296" s="37">
        <f t="shared" si="160"/>
        <v>0</v>
      </c>
      <c r="M296" s="38">
        <f t="shared" si="160"/>
        <v>0.49683575643840594</v>
      </c>
      <c r="N296" s="39">
        <f t="shared" si="160"/>
        <v>0</v>
      </c>
      <c r="O296" s="39">
        <f t="shared" si="160"/>
        <v>0</v>
      </c>
      <c r="P296" s="40">
        <f t="shared" si="160"/>
        <v>0</v>
      </c>
      <c r="Q296" s="40">
        <f t="shared" si="160"/>
        <v>0</v>
      </c>
      <c r="R296" s="40">
        <f t="shared" si="160"/>
        <v>0</v>
      </c>
      <c r="S296" s="41">
        <f t="shared" si="160"/>
        <v>0</v>
      </c>
      <c r="T296" s="41">
        <f t="shared" si="160"/>
        <v>0</v>
      </c>
      <c r="U296" s="42">
        <f t="shared" si="157"/>
        <v>0.55999923135613916</v>
      </c>
      <c r="V296" s="42">
        <f t="shared" si="157"/>
        <v>0.55999784637974381</v>
      </c>
      <c r="W296" s="43">
        <f t="shared" si="160"/>
        <v>0.79999999816289391</v>
      </c>
      <c r="X296" s="43">
        <f t="shared" si="160"/>
        <v>0.799999296371944</v>
      </c>
      <c r="AD296"/>
      <c r="AG296" s="3">
        <f t="shared" si="145"/>
        <v>42.178995113033345</v>
      </c>
      <c r="AH296" s="36">
        <f t="shared" si="161"/>
        <v>0.74999977540544893</v>
      </c>
      <c r="AI296" s="36">
        <f t="shared" si="161"/>
        <v>0.79999969814515759</v>
      </c>
      <c r="AJ296" s="36">
        <f t="shared" si="161"/>
        <v>1.1499993416496126</v>
      </c>
      <c r="AK296" s="36">
        <f t="shared" si="161"/>
        <v>1.1999995416658715</v>
      </c>
      <c r="AL296" s="36">
        <f t="shared" si="161"/>
        <v>0</v>
      </c>
      <c r="AM296" s="37">
        <f t="shared" si="161"/>
        <v>0</v>
      </c>
      <c r="AN296" s="38">
        <f t="shared" si="161"/>
        <v>0.48868839537830006</v>
      </c>
      <c r="AO296" s="39">
        <f t="shared" si="161"/>
        <v>0</v>
      </c>
      <c r="AP296" s="39">
        <f t="shared" si="161"/>
        <v>0</v>
      </c>
      <c r="AQ296" s="40">
        <f t="shared" si="161"/>
        <v>0</v>
      </c>
      <c r="AR296" s="40">
        <f t="shared" si="161"/>
        <v>0</v>
      </c>
      <c r="AS296" s="40">
        <f t="shared" si="161"/>
        <v>0</v>
      </c>
      <c r="AT296" s="41">
        <f t="shared" si="161"/>
        <v>0</v>
      </c>
      <c r="AU296" s="41">
        <f t="shared" si="161"/>
        <v>0</v>
      </c>
      <c r="AV296" s="42">
        <f t="shared" si="158"/>
        <v>0.55999194299666155</v>
      </c>
      <c r="AW296" s="42">
        <f t="shared" si="158"/>
        <v>0.55998151820344122</v>
      </c>
      <c r="AX296" s="43">
        <f t="shared" si="159"/>
        <v>0.79999999189664273</v>
      </c>
      <c r="AY296" s="43">
        <f t="shared" si="159"/>
        <v>0.79999624273067116</v>
      </c>
    </row>
    <row r="297" spans="6:51" x14ac:dyDescent="0.3">
      <c r="F297" s="3">
        <v>55</v>
      </c>
      <c r="G297" s="36">
        <f t="shared" si="160"/>
        <v>0.7499999873845784</v>
      </c>
      <c r="H297" s="36">
        <f t="shared" si="160"/>
        <v>0.79999998627958635</v>
      </c>
      <c r="I297" s="36">
        <f t="shared" si="160"/>
        <v>1.149999988244264</v>
      </c>
      <c r="J297" s="36">
        <f t="shared" si="160"/>
        <v>1.1999999778388915</v>
      </c>
      <c r="K297" s="36">
        <f t="shared" si="160"/>
        <v>0.6528871180707656</v>
      </c>
      <c r="L297" s="37">
        <f t="shared" si="160"/>
        <v>0</v>
      </c>
      <c r="M297" s="38">
        <f t="shared" si="160"/>
        <v>0.49711762980220309</v>
      </c>
      <c r="N297" s="39">
        <f t="shared" si="160"/>
        <v>0</v>
      </c>
      <c r="O297" s="39">
        <f t="shared" si="160"/>
        <v>0</v>
      </c>
      <c r="P297" s="40">
        <f t="shared" si="160"/>
        <v>0</v>
      </c>
      <c r="Q297" s="40">
        <f t="shared" si="160"/>
        <v>0</v>
      </c>
      <c r="R297" s="40">
        <f t="shared" si="160"/>
        <v>0</v>
      </c>
      <c r="S297" s="41">
        <f t="shared" si="160"/>
        <v>0</v>
      </c>
      <c r="T297" s="41">
        <f t="shared" si="160"/>
        <v>0</v>
      </c>
      <c r="U297" s="42">
        <f t="shared" si="157"/>
        <v>0.55999935222301245</v>
      </c>
      <c r="V297" s="42">
        <f t="shared" si="157"/>
        <v>0.55999815730115987</v>
      </c>
      <c r="W297" s="43">
        <f t="shared" si="160"/>
        <v>0.79999999832211299</v>
      </c>
      <c r="X297" s="43">
        <f t="shared" si="160"/>
        <v>0.79999937034026702</v>
      </c>
      <c r="AD297"/>
      <c r="AG297" s="3">
        <f t="shared" si="145"/>
        <v>42.627412164320987</v>
      </c>
      <c r="AH297" s="36">
        <f t="shared" si="161"/>
        <v>0.74999980416693668</v>
      </c>
      <c r="AI297" s="36">
        <f t="shared" si="161"/>
        <v>0.79999973339016262</v>
      </c>
      <c r="AJ297" s="36">
        <f t="shared" si="161"/>
        <v>1.149999444428403</v>
      </c>
      <c r="AK297" s="36">
        <f t="shared" si="161"/>
        <v>1.199999594540986</v>
      </c>
      <c r="AL297" s="36">
        <f t="shared" si="161"/>
        <v>2.8888090174782909E-2</v>
      </c>
      <c r="AM297" s="37">
        <f t="shared" si="161"/>
        <v>0</v>
      </c>
      <c r="AN297" s="38">
        <f t="shared" si="161"/>
        <v>0.48928500122695801</v>
      </c>
      <c r="AO297" s="39">
        <f t="shared" si="161"/>
        <v>0</v>
      </c>
      <c r="AP297" s="39">
        <f t="shared" si="161"/>
        <v>0</v>
      </c>
      <c r="AQ297" s="40">
        <f t="shared" si="161"/>
        <v>0</v>
      </c>
      <c r="AR297" s="40">
        <f t="shared" si="161"/>
        <v>0</v>
      </c>
      <c r="AS297" s="40">
        <f t="shared" si="161"/>
        <v>0</v>
      </c>
      <c r="AT297" s="41">
        <f t="shared" si="161"/>
        <v>0</v>
      </c>
      <c r="AU297" s="41">
        <f t="shared" si="161"/>
        <v>0</v>
      </c>
      <c r="AV297" s="42">
        <f t="shared" si="158"/>
        <v>0.5599927156624559</v>
      </c>
      <c r="AW297" s="42">
        <f t="shared" si="158"/>
        <v>0.55998315143542243</v>
      </c>
      <c r="AX297" s="43">
        <f t="shared" si="159"/>
        <v>0.79999999247001607</v>
      </c>
      <c r="AY297" s="43">
        <f t="shared" si="159"/>
        <v>0.7999965228533783</v>
      </c>
    </row>
    <row r="298" spans="6:51" x14ac:dyDescent="0.3">
      <c r="F298" s="3">
        <v>56</v>
      </c>
      <c r="G298" s="36">
        <f t="shared" si="160"/>
        <v>0.74999998913487309</v>
      </c>
      <c r="H298" s="36">
        <f t="shared" si="160"/>
        <v>0.79999998880924728</v>
      </c>
      <c r="I298" s="36">
        <f t="shared" si="160"/>
        <v>1.1499999908121066</v>
      </c>
      <c r="J298" s="36">
        <f t="shared" si="160"/>
        <v>1.1999999818183182</v>
      </c>
      <c r="K298" s="36">
        <f t="shared" si="160"/>
        <v>0.67395324411953761</v>
      </c>
      <c r="L298" s="37">
        <f t="shared" si="160"/>
        <v>0</v>
      </c>
      <c r="M298" s="38">
        <f t="shared" si="160"/>
        <v>0.49736870004610256</v>
      </c>
      <c r="N298" s="39">
        <f t="shared" si="160"/>
        <v>0</v>
      </c>
      <c r="O298" s="39">
        <f t="shared" si="160"/>
        <v>0</v>
      </c>
      <c r="P298" s="40">
        <f t="shared" si="160"/>
        <v>0</v>
      </c>
      <c r="Q298" s="40">
        <f t="shared" si="160"/>
        <v>0</v>
      </c>
      <c r="R298" s="40">
        <f t="shared" si="160"/>
        <v>0</v>
      </c>
      <c r="S298" s="41">
        <f t="shared" si="160"/>
        <v>0</v>
      </c>
      <c r="T298" s="41">
        <f t="shared" si="160"/>
        <v>0</v>
      </c>
      <c r="U298" s="42">
        <f t="shared" si="157"/>
        <v>0.55999945189464828</v>
      </c>
      <c r="V298" s="42">
        <f t="shared" si="157"/>
        <v>0.55999841743505108</v>
      </c>
      <c r="W298" s="43">
        <f t="shared" si="160"/>
        <v>0.799999998461004</v>
      </c>
      <c r="X298" s="43">
        <f t="shared" si="160"/>
        <v>0.79999943423397346</v>
      </c>
      <c r="AD298"/>
      <c r="AG298" s="3">
        <f t="shared" si="145"/>
        <v>43.040608850547436</v>
      </c>
      <c r="AH298" s="36">
        <f t="shared" si="161"/>
        <v>0.74999982693559331</v>
      </c>
      <c r="AI298" s="36">
        <f t="shared" si="161"/>
        <v>0.79999976195389877</v>
      </c>
      <c r="AJ298" s="36">
        <f t="shared" si="161"/>
        <v>1.1499995239573089</v>
      </c>
      <c r="AK298" s="36">
        <f t="shared" si="161"/>
        <v>1.1999996374355693</v>
      </c>
      <c r="AL298" s="36">
        <f t="shared" si="161"/>
        <v>7.003479465674331E-2</v>
      </c>
      <c r="AM298" s="37">
        <f t="shared" si="161"/>
        <v>0</v>
      </c>
      <c r="AN298" s="38">
        <f t="shared" si="161"/>
        <v>0.48980268689451306</v>
      </c>
      <c r="AO298" s="39">
        <f t="shared" si="161"/>
        <v>0</v>
      </c>
      <c r="AP298" s="39">
        <f t="shared" si="161"/>
        <v>0</v>
      </c>
      <c r="AQ298" s="40">
        <f t="shared" si="161"/>
        <v>0</v>
      </c>
      <c r="AR298" s="40">
        <f t="shared" si="161"/>
        <v>0</v>
      </c>
      <c r="AS298" s="40">
        <f t="shared" si="161"/>
        <v>0</v>
      </c>
      <c r="AT298" s="41">
        <f t="shared" si="161"/>
        <v>0</v>
      </c>
      <c r="AU298" s="41">
        <f t="shared" si="161"/>
        <v>0</v>
      </c>
      <c r="AV298" s="42">
        <f t="shared" si="158"/>
        <v>0.55999335621267388</v>
      </c>
      <c r="AW298" s="42">
        <f t="shared" si="158"/>
        <v>0.55998451588007547</v>
      </c>
      <c r="AX298" s="43">
        <f t="shared" si="159"/>
        <v>0.79999999295235991</v>
      </c>
      <c r="AY298" s="43">
        <f t="shared" si="159"/>
        <v>0.7999967589279483</v>
      </c>
    </row>
    <row r="299" spans="6:51" x14ac:dyDescent="0.3">
      <c r="F299" s="3">
        <v>57</v>
      </c>
      <c r="G299" s="36">
        <f t="shared" si="160"/>
        <v>0.74999999056225697</v>
      </c>
      <c r="H299" s="36">
        <f t="shared" si="160"/>
        <v>0.79999999082730888</v>
      </c>
      <c r="I299" s="36">
        <f t="shared" si="160"/>
        <v>1.1499999927556137</v>
      </c>
      <c r="J299" s="36">
        <f t="shared" si="160"/>
        <v>1.199999985007846</v>
      </c>
      <c r="K299" s="36">
        <f t="shared" si="160"/>
        <v>0.69294957027177884</v>
      </c>
      <c r="L299" s="37">
        <f t="shared" si="160"/>
        <v>0</v>
      </c>
      <c r="M299" s="38">
        <f t="shared" si="160"/>
        <v>0.49759275771387312</v>
      </c>
      <c r="N299" s="39">
        <f t="shared" si="160"/>
        <v>0</v>
      </c>
      <c r="O299" s="39">
        <f t="shared" si="160"/>
        <v>0</v>
      </c>
      <c r="P299" s="40">
        <f t="shared" si="160"/>
        <v>0</v>
      </c>
      <c r="Q299" s="40">
        <f t="shared" si="160"/>
        <v>0</v>
      </c>
      <c r="R299" s="40">
        <f t="shared" si="160"/>
        <v>0</v>
      </c>
      <c r="S299" s="41">
        <f t="shared" si="160"/>
        <v>0</v>
      </c>
      <c r="T299" s="41">
        <f t="shared" si="160"/>
        <v>0</v>
      </c>
      <c r="U299" s="42">
        <f t="shared" si="157"/>
        <v>0.55999953440373273</v>
      </c>
      <c r="V299" s="42">
        <f t="shared" si="157"/>
        <v>0.55999863585547305</v>
      </c>
      <c r="W299" s="43">
        <f t="shared" si="160"/>
        <v>0.79999999858268622</v>
      </c>
      <c r="X299" s="43">
        <f t="shared" si="160"/>
        <v>0.79999948964153611</v>
      </c>
      <c r="AD299"/>
      <c r="AG299" s="3">
        <f t="shared" si="145"/>
        <v>43.421351511912064</v>
      </c>
      <c r="AH299" s="36">
        <f t="shared" si="161"/>
        <v>0.74999984521843333</v>
      </c>
      <c r="AI299" s="36">
        <f t="shared" si="161"/>
        <v>0.79999978536027028</v>
      </c>
      <c r="AJ299" s="36">
        <f t="shared" si="161"/>
        <v>1.1499995864494041</v>
      </c>
      <c r="AK299" s="36">
        <f t="shared" si="161"/>
        <v>1.1999996726191524</v>
      </c>
      <c r="AL299" s="36">
        <f t="shared" si="161"/>
        <v>0.10583782026695654</v>
      </c>
      <c r="AM299" s="37">
        <f t="shared" si="161"/>
        <v>0</v>
      </c>
      <c r="AN299" s="38">
        <f t="shared" si="161"/>
        <v>0.49025415348566542</v>
      </c>
      <c r="AO299" s="39">
        <f t="shared" si="161"/>
        <v>0</v>
      </c>
      <c r="AP299" s="39">
        <f t="shared" si="161"/>
        <v>0</v>
      </c>
      <c r="AQ299" s="40">
        <f t="shared" si="161"/>
        <v>0</v>
      </c>
      <c r="AR299" s="40">
        <f t="shared" si="161"/>
        <v>0</v>
      </c>
      <c r="AS299" s="40">
        <f t="shared" si="161"/>
        <v>0</v>
      </c>
      <c r="AT299" s="41">
        <f t="shared" si="161"/>
        <v>0</v>
      </c>
      <c r="AU299" s="41">
        <f t="shared" si="161"/>
        <v>0</v>
      </c>
      <c r="AV299" s="42">
        <f t="shared" si="158"/>
        <v>0.55999389206856931</v>
      </c>
      <c r="AW299" s="42">
        <f t="shared" si="158"/>
        <v>0.55998566539439476</v>
      </c>
      <c r="AX299" s="43">
        <f t="shared" si="159"/>
        <v>0.79999999336157623</v>
      </c>
      <c r="AY299" s="43">
        <f t="shared" si="159"/>
        <v>0.79999695947560567</v>
      </c>
    </row>
    <row r="300" spans="6:51" x14ac:dyDescent="0.3">
      <c r="F300" s="3">
        <v>58</v>
      </c>
      <c r="G300" s="36">
        <f t="shared" si="160"/>
        <v>0.74999999173555632</v>
      </c>
      <c r="H300" s="36">
        <f t="shared" si="160"/>
        <v>0.79999999244493258</v>
      </c>
      <c r="I300" s="36">
        <f t="shared" si="160"/>
        <v>1.1499999942388612</v>
      </c>
      <c r="J300" s="36">
        <f t="shared" si="160"/>
        <v>1.1999999875767278</v>
      </c>
      <c r="K300" s="36">
        <f t="shared" si="160"/>
        <v>0.71011576325877723</v>
      </c>
      <c r="L300" s="37">
        <f t="shared" si="160"/>
        <v>0</v>
      </c>
      <c r="M300" s="38">
        <f t="shared" si="160"/>
        <v>0.4977930851073637</v>
      </c>
      <c r="N300" s="39">
        <f t="shared" si="160"/>
        <v>0</v>
      </c>
      <c r="O300" s="39">
        <f t="shared" si="160"/>
        <v>0</v>
      </c>
      <c r="P300" s="40">
        <f t="shared" si="160"/>
        <v>0</v>
      </c>
      <c r="Q300" s="40">
        <f t="shared" si="160"/>
        <v>0</v>
      </c>
      <c r="R300" s="40">
        <f t="shared" si="160"/>
        <v>0</v>
      </c>
      <c r="S300" s="41">
        <f t="shared" si="160"/>
        <v>0</v>
      </c>
      <c r="T300" s="41">
        <f t="shared" si="160"/>
        <v>0</v>
      </c>
      <c r="U300" s="42">
        <f t="shared" si="157"/>
        <v>0.55999960296344031</v>
      </c>
      <c r="V300" s="42">
        <f t="shared" si="157"/>
        <v>0.55999881989522937</v>
      </c>
      <c r="W300" s="43">
        <f t="shared" si="160"/>
        <v>0.79999999868973093</v>
      </c>
      <c r="X300" s="43">
        <f t="shared" si="160"/>
        <v>0.79999953787195732</v>
      </c>
      <c r="AD300"/>
      <c r="AG300" s="3">
        <f t="shared" si="145"/>
        <v>43.772189209830003</v>
      </c>
      <c r="AH300" s="36">
        <f t="shared" si="161"/>
        <v>0.74999986008752539</v>
      </c>
      <c r="AI300" s="36">
        <f t="shared" si="161"/>
        <v>0.79999980473396315</v>
      </c>
      <c r="AJ300" s="36">
        <f t="shared" si="161"/>
        <v>1.1499996362427054</v>
      </c>
      <c r="AK300" s="36">
        <f t="shared" si="161"/>
        <v>1.1999997017678881</v>
      </c>
      <c r="AL300" s="36">
        <f t="shared" si="161"/>
        <v>0.1371500876373101</v>
      </c>
      <c r="AM300" s="37">
        <f t="shared" si="161"/>
        <v>0</v>
      </c>
      <c r="AN300" s="38">
        <f t="shared" si="161"/>
        <v>0.49064968010346127</v>
      </c>
      <c r="AO300" s="39">
        <f t="shared" si="161"/>
        <v>0</v>
      </c>
      <c r="AP300" s="39">
        <f t="shared" si="161"/>
        <v>0</v>
      </c>
      <c r="AQ300" s="40">
        <f t="shared" si="161"/>
        <v>0</v>
      </c>
      <c r="AR300" s="40">
        <f t="shared" si="161"/>
        <v>0</v>
      </c>
      <c r="AS300" s="40">
        <f t="shared" si="161"/>
        <v>0</v>
      </c>
      <c r="AT300" s="41">
        <f t="shared" si="161"/>
        <v>0</v>
      </c>
      <c r="AU300" s="41">
        <f t="shared" si="161"/>
        <v>0</v>
      </c>
      <c r="AV300" s="42">
        <f t="shared" si="158"/>
        <v>0.5599943440461439</v>
      </c>
      <c r="AW300" s="42">
        <f t="shared" si="158"/>
        <v>0.55998664125817643</v>
      </c>
      <c r="AX300" s="43">
        <f t="shared" si="159"/>
        <v>0.79999999371139419</v>
      </c>
      <c r="AY300" s="43">
        <f t="shared" si="159"/>
        <v>0.79999713107398496</v>
      </c>
    </row>
    <row r="301" spans="6:51" x14ac:dyDescent="0.3">
      <c r="F301" s="3">
        <v>59</v>
      </c>
      <c r="G301" s="36">
        <f t="shared" si="160"/>
        <v>0.7499999927072768</v>
      </c>
      <c r="H301" s="36">
        <f t="shared" si="160"/>
        <v>0.79999999374765718</v>
      </c>
      <c r="I301" s="36">
        <f t="shared" si="160"/>
        <v>1.1499999953800568</v>
      </c>
      <c r="J301" s="36">
        <f t="shared" si="160"/>
        <v>1.1999999896556137</v>
      </c>
      <c r="K301" s="36">
        <f t="shared" si="160"/>
        <v>0.72565910565572711</v>
      </c>
      <c r="L301" s="37">
        <f t="shared" si="160"/>
        <v>0</v>
      </c>
      <c r="M301" s="38">
        <f t="shared" si="160"/>
        <v>0.49797252896765298</v>
      </c>
      <c r="N301" s="39">
        <f t="shared" si="160"/>
        <v>0</v>
      </c>
      <c r="O301" s="39">
        <f t="shared" si="160"/>
        <v>0</v>
      </c>
      <c r="P301" s="40">
        <f t="shared" si="160"/>
        <v>0</v>
      </c>
      <c r="Q301" s="40">
        <f t="shared" si="160"/>
        <v>0</v>
      </c>
      <c r="R301" s="40">
        <f t="shared" si="160"/>
        <v>0</v>
      </c>
      <c r="S301" s="41">
        <f t="shared" si="160"/>
        <v>0</v>
      </c>
      <c r="T301" s="41">
        <f t="shared" si="160"/>
        <v>0</v>
      </c>
      <c r="U301" s="42">
        <f t="shared" si="157"/>
        <v>0.55999966014342983</v>
      </c>
      <c r="V301" s="42">
        <f t="shared" si="157"/>
        <v>0.55999897550043409</v>
      </c>
      <c r="W301" s="43">
        <f t="shared" si="160"/>
        <v>0.79999999878426897</v>
      </c>
      <c r="X301" s="43">
        <f t="shared" si="160"/>
        <v>0.79999958000841964</v>
      </c>
      <c r="AD301"/>
      <c r="AG301" s="3">
        <f t="shared" si="145"/>
        <v>44.095470792826781</v>
      </c>
      <c r="AH301" s="36">
        <f t="shared" si="161"/>
        <v>0.74999987231933696</v>
      </c>
      <c r="AI301" s="36">
        <f t="shared" si="161"/>
        <v>0.79999982091671828</v>
      </c>
      <c r="AJ301" s="36">
        <f t="shared" si="161"/>
        <v>1.1499996764213554</v>
      </c>
      <c r="AK301" s="36">
        <f t="shared" si="161"/>
        <v>1.1999997261371627</v>
      </c>
      <c r="AL301" s="36">
        <f t="shared" si="161"/>
        <v>0.16466094552608007</v>
      </c>
      <c r="AM301" s="37">
        <f t="shared" si="161"/>
        <v>0</v>
      </c>
      <c r="AN301" s="38">
        <f t="shared" si="161"/>
        <v>0.49099765168174814</v>
      </c>
      <c r="AO301" s="39">
        <f t="shared" si="161"/>
        <v>0</v>
      </c>
      <c r="AP301" s="39">
        <f t="shared" si="161"/>
        <v>0</v>
      </c>
      <c r="AQ301" s="40">
        <f t="shared" si="161"/>
        <v>0</v>
      </c>
      <c r="AR301" s="40">
        <f t="shared" si="161"/>
        <v>0</v>
      </c>
      <c r="AS301" s="40">
        <f t="shared" si="161"/>
        <v>0</v>
      </c>
      <c r="AT301" s="41">
        <f t="shared" si="161"/>
        <v>0</v>
      </c>
      <c r="AU301" s="41">
        <f t="shared" si="161"/>
        <v>0</v>
      </c>
      <c r="AV301" s="42">
        <f t="shared" si="158"/>
        <v>0.55999472813925222</v>
      </c>
      <c r="AW301" s="42">
        <f t="shared" si="158"/>
        <v>0.55998747547679117</v>
      </c>
      <c r="AX301" s="43">
        <f t="shared" si="159"/>
        <v>0.79999999401247768</v>
      </c>
      <c r="AY301" s="43">
        <f t="shared" si="159"/>
        <v>0.79999727886008931</v>
      </c>
    </row>
    <row r="302" spans="6:51" x14ac:dyDescent="0.3">
      <c r="F302" s="3">
        <v>60</v>
      </c>
      <c r="G302" s="36">
        <f t="shared" si="160"/>
        <v>0.74999999351780955</v>
      </c>
      <c r="H302" s="36">
        <f t="shared" si="160"/>
        <v>0.79999999480160844</v>
      </c>
      <c r="I302" s="36">
        <f t="shared" si="160"/>
        <v>1.1499999962650367</v>
      </c>
      <c r="J302" s="36">
        <f t="shared" si="160"/>
        <v>1.199999991345833</v>
      </c>
      <c r="K302" s="36">
        <f t="shared" si="160"/>
        <v>0.7397594596364836</v>
      </c>
      <c r="L302" s="37">
        <f t="shared" si="160"/>
        <v>0</v>
      </c>
      <c r="M302" s="38">
        <f t="shared" si="160"/>
        <v>0.49813356224456667</v>
      </c>
      <c r="N302" s="39">
        <f t="shared" si="160"/>
        <v>0</v>
      </c>
      <c r="O302" s="39">
        <f t="shared" si="160"/>
        <v>0</v>
      </c>
      <c r="P302" s="40">
        <f t="shared" si="160"/>
        <v>0</v>
      </c>
      <c r="Q302" s="40">
        <f t="shared" si="160"/>
        <v>0</v>
      </c>
      <c r="R302" s="40">
        <f t="shared" si="160"/>
        <v>0</v>
      </c>
      <c r="S302" s="41">
        <f t="shared" si="160"/>
        <v>0</v>
      </c>
      <c r="T302" s="41">
        <f t="shared" si="160"/>
        <v>0</v>
      </c>
      <c r="U302" s="42">
        <f t="shared" si="157"/>
        <v>0.55999970800620702</v>
      </c>
      <c r="V302" s="42">
        <f t="shared" si="157"/>
        <v>0.55999910750912696</v>
      </c>
      <c r="W302" s="43">
        <f t="shared" si="160"/>
        <v>0.7999999988680746</v>
      </c>
      <c r="X302" s="43">
        <f t="shared" si="160"/>
        <v>0.79999961695086319</v>
      </c>
      <c r="AD302"/>
      <c r="AG302" s="3">
        <f t="shared" si="145"/>
        <v>44.39336062201312</v>
      </c>
      <c r="AH302" s="36">
        <f t="shared" si="161"/>
        <v>0.74999988248557115</v>
      </c>
      <c r="AI302" s="36">
        <f t="shared" si="161"/>
        <v>0.79999983454673917</v>
      </c>
      <c r="AJ302" s="36">
        <f t="shared" si="161"/>
        <v>1.1499997092149821</v>
      </c>
      <c r="AK302" s="36">
        <f t="shared" si="161"/>
        <v>1.1999997466795187</v>
      </c>
      <c r="AL302" s="36">
        <f t="shared" si="161"/>
        <v>0.18893247637757438</v>
      </c>
      <c r="AM302" s="37">
        <f t="shared" si="161"/>
        <v>0</v>
      </c>
      <c r="AN302" s="38">
        <f t="shared" si="161"/>
        <v>0.49130495905418459</v>
      </c>
      <c r="AO302" s="39">
        <f t="shared" si="161"/>
        <v>0</v>
      </c>
      <c r="AP302" s="39">
        <f t="shared" si="161"/>
        <v>0</v>
      </c>
      <c r="AQ302" s="40">
        <f t="shared" si="161"/>
        <v>0</v>
      </c>
      <c r="AR302" s="40">
        <f t="shared" si="161"/>
        <v>0</v>
      </c>
      <c r="AS302" s="40">
        <f t="shared" si="161"/>
        <v>0</v>
      </c>
      <c r="AT302" s="41">
        <f t="shared" si="161"/>
        <v>0</v>
      </c>
      <c r="AU302" s="41">
        <f t="shared" si="161"/>
        <v>0</v>
      </c>
      <c r="AV302" s="42">
        <f t="shared" si="158"/>
        <v>0.55999505677558314</v>
      </c>
      <c r="AW302" s="42">
        <f t="shared" si="158"/>
        <v>0.55998819313180204</v>
      </c>
      <c r="AX302" s="43">
        <f t="shared" si="159"/>
        <v>0.79999999427320678</v>
      </c>
      <c r="AY302" s="43">
        <f t="shared" si="159"/>
        <v>0.79999740688943433</v>
      </c>
    </row>
    <row r="303" spans="6:51" x14ac:dyDescent="0.3">
      <c r="F303" s="3">
        <v>61</v>
      </c>
      <c r="G303" s="36">
        <f t="shared" si="160"/>
        <v>0.74999999419847652</v>
      </c>
      <c r="H303" s="36">
        <f t="shared" si="160"/>
        <v>0.79999999565813817</v>
      </c>
      <c r="I303" s="36">
        <f t="shared" si="160"/>
        <v>1.1499999969566137</v>
      </c>
      <c r="J303" s="36">
        <f t="shared" si="160"/>
        <v>1.1999999927263398</v>
      </c>
      <c r="K303" s="36">
        <f t="shared" si="160"/>
        <v>0.75257339125815648</v>
      </c>
      <c r="L303" s="37">
        <f t="shared" si="160"/>
        <v>0</v>
      </c>
      <c r="M303" s="38">
        <f t="shared" si="160"/>
        <v>0.49827833665153837</v>
      </c>
      <c r="N303" s="39">
        <f t="shared" si="160"/>
        <v>0</v>
      </c>
      <c r="O303" s="39">
        <f t="shared" si="160"/>
        <v>0</v>
      </c>
      <c r="P303" s="40">
        <f t="shared" si="160"/>
        <v>0</v>
      </c>
      <c r="Q303" s="40">
        <f t="shared" si="160"/>
        <v>0</v>
      </c>
      <c r="R303" s="40">
        <f t="shared" si="160"/>
        <v>0</v>
      </c>
      <c r="S303" s="41">
        <f t="shared" si="160"/>
        <v>0</v>
      </c>
      <c r="T303" s="41">
        <f t="shared" si="160"/>
        <v>0</v>
      </c>
      <c r="U303" s="42">
        <f t="shared" si="157"/>
        <v>0.55999974821315812</v>
      </c>
      <c r="V303" s="42">
        <f t="shared" si="157"/>
        <v>0.55999921987094115</v>
      </c>
      <c r="W303" s="43">
        <f t="shared" si="160"/>
        <v>0.79999999894263185</v>
      </c>
      <c r="X303" s="43">
        <f t="shared" si="160"/>
        <v>0.79999964944992197</v>
      </c>
      <c r="AD303"/>
      <c r="AG303" s="3">
        <f t="shared" si="145"/>
        <v>44.667853061421738</v>
      </c>
      <c r="AH303" s="36">
        <f t="shared" si="161"/>
        <v>0.74999989101357789</v>
      </c>
      <c r="AI303" s="36">
        <f t="shared" si="161"/>
        <v>0.79999984611377772</v>
      </c>
      <c r="AJ303" s="36">
        <f t="shared" si="161"/>
        <v>1.1499997362605472</v>
      </c>
      <c r="AK303" s="36">
        <f t="shared" si="161"/>
        <v>1.1999997641264866</v>
      </c>
      <c r="AL303" s="36">
        <f t="shared" si="161"/>
        <v>0.21042676239263852</v>
      </c>
      <c r="AM303" s="37">
        <f t="shared" si="161"/>
        <v>0</v>
      </c>
      <c r="AN303" s="38">
        <f t="shared" si="161"/>
        <v>0.4915773049485937</v>
      </c>
      <c r="AO303" s="39">
        <f t="shared" si="161"/>
        <v>0</v>
      </c>
      <c r="AP303" s="39">
        <f t="shared" si="161"/>
        <v>0</v>
      </c>
      <c r="AQ303" s="40">
        <f t="shared" si="161"/>
        <v>0</v>
      </c>
      <c r="AR303" s="40">
        <f t="shared" si="161"/>
        <v>0</v>
      </c>
      <c r="AS303" s="40">
        <f t="shared" si="161"/>
        <v>0</v>
      </c>
      <c r="AT303" s="41">
        <f t="shared" si="161"/>
        <v>0</v>
      </c>
      <c r="AU303" s="41">
        <f t="shared" si="161"/>
        <v>0</v>
      </c>
      <c r="AV303" s="42">
        <f t="shared" si="158"/>
        <v>0.55999533971351789</v>
      </c>
      <c r="AW303" s="42">
        <f t="shared" si="158"/>
        <v>0.55998881407594514</v>
      </c>
      <c r="AX303" s="43">
        <f t="shared" si="159"/>
        <v>0.79999999450023895</v>
      </c>
      <c r="AY303" s="43">
        <f t="shared" si="159"/>
        <v>0.79999751839601718</v>
      </c>
    </row>
    <row r="304" spans="6:51" x14ac:dyDescent="0.3">
      <c r="F304" s="3">
        <v>62</v>
      </c>
      <c r="G304" s="36">
        <f t="shared" si="160"/>
        <v>0.74999999477375501</v>
      </c>
      <c r="H304" s="36">
        <f t="shared" si="160"/>
        <v>0.79999999635730257</v>
      </c>
      <c r="I304" s="36">
        <f t="shared" si="160"/>
        <v>1.1499999975011013</v>
      </c>
      <c r="J304" s="36">
        <f t="shared" si="160"/>
        <v>1.1999999938589341</v>
      </c>
      <c r="K304" s="36">
        <f t="shared" si="160"/>
        <v>0.76423760883263403</v>
      </c>
      <c r="L304" s="37">
        <f t="shared" si="160"/>
        <v>0</v>
      </c>
      <c r="M304" s="38">
        <f t="shared" si="160"/>
        <v>0.49840872743290782</v>
      </c>
      <c r="N304" s="39">
        <f t="shared" si="160"/>
        <v>0</v>
      </c>
      <c r="O304" s="39">
        <f t="shared" si="160"/>
        <v>0</v>
      </c>
      <c r="P304" s="40">
        <f t="shared" si="160"/>
        <v>0</v>
      </c>
      <c r="Q304" s="40">
        <f t="shared" si="160"/>
        <v>0</v>
      </c>
      <c r="R304" s="40">
        <f t="shared" si="160"/>
        <v>0</v>
      </c>
      <c r="S304" s="41">
        <f t="shared" si="160"/>
        <v>0</v>
      </c>
      <c r="T304" s="41">
        <f t="shared" si="160"/>
        <v>0</v>
      </c>
      <c r="U304" s="42">
        <f t="shared" si="157"/>
        <v>0.55999978210728962</v>
      </c>
      <c r="V304" s="42">
        <f t="shared" si="157"/>
        <v>0.55999931582086704</v>
      </c>
      <c r="W304" s="43">
        <f t="shared" si="160"/>
        <v>0.79999999900918761</v>
      </c>
      <c r="X304" s="43">
        <f t="shared" si="160"/>
        <v>0.79999967813408523</v>
      </c>
      <c r="AD304"/>
      <c r="AG304" s="3">
        <f t="shared" si="145"/>
        <v>44.920785830218492</v>
      </c>
      <c r="AH304" s="36">
        <f t="shared" si="161"/>
        <v>0.74999989822728197</v>
      </c>
      <c r="AI304" s="36">
        <f t="shared" si="161"/>
        <v>0.79999985599790824</v>
      </c>
      <c r="AJ304" s="36">
        <f t="shared" si="161"/>
        <v>1.1499997587772059</v>
      </c>
      <c r="AK304" s="36">
        <f t="shared" si="161"/>
        <v>1.1999997790462107</v>
      </c>
      <c r="AL304" s="36">
        <f t="shared" si="161"/>
        <v>0.22952658310094545</v>
      </c>
      <c r="AM304" s="37">
        <f t="shared" si="161"/>
        <v>0</v>
      </c>
      <c r="AN304" s="38">
        <f t="shared" si="161"/>
        <v>0.49181944004889028</v>
      </c>
      <c r="AO304" s="39">
        <f t="shared" si="161"/>
        <v>0</v>
      </c>
      <c r="AP304" s="39">
        <f t="shared" si="161"/>
        <v>0</v>
      </c>
      <c r="AQ304" s="40">
        <f t="shared" si="161"/>
        <v>0</v>
      </c>
      <c r="AR304" s="40">
        <f t="shared" si="161"/>
        <v>0</v>
      </c>
      <c r="AS304" s="40">
        <f t="shared" si="161"/>
        <v>0</v>
      </c>
      <c r="AT304" s="41">
        <f t="shared" si="161"/>
        <v>0</v>
      </c>
      <c r="AU304" s="41">
        <f t="shared" si="161"/>
        <v>0</v>
      </c>
      <c r="AV304" s="42">
        <f t="shared" si="158"/>
        <v>0.55999558469078958</v>
      </c>
      <c r="AW304" s="42">
        <f t="shared" si="158"/>
        <v>0.55998935417039719</v>
      </c>
      <c r="AX304" s="43">
        <f t="shared" si="159"/>
        <v>0.7999999946989157</v>
      </c>
      <c r="AY304" s="43">
        <f t="shared" si="159"/>
        <v>0.79999761598289709</v>
      </c>
    </row>
    <row r="305" spans="5:51" x14ac:dyDescent="0.3">
      <c r="F305" s="3">
        <v>63</v>
      </c>
      <c r="G305" s="36">
        <f t="shared" si="160"/>
        <v>0.74999999526291627</v>
      </c>
      <c r="H305" s="36">
        <f t="shared" si="160"/>
        <v>0.79999999693048418</v>
      </c>
      <c r="I305" s="36">
        <f t="shared" si="160"/>
        <v>1.149999997932901</v>
      </c>
      <c r="J305" s="36">
        <f t="shared" si="160"/>
        <v>1.1999999947922071</v>
      </c>
      <c r="K305" s="36">
        <f t="shared" si="160"/>
        <v>0.7748718389721565</v>
      </c>
      <c r="L305" s="37">
        <f t="shared" si="160"/>
        <v>0</v>
      </c>
      <c r="M305" s="38">
        <f t="shared" si="160"/>
        <v>0.49852637154412505</v>
      </c>
      <c r="N305" s="39">
        <f t="shared" si="160"/>
        <v>0</v>
      </c>
      <c r="O305" s="39">
        <f t="shared" si="160"/>
        <v>0</v>
      </c>
      <c r="P305" s="40">
        <f t="shared" si="160"/>
        <v>0</v>
      </c>
      <c r="Q305" s="40">
        <f t="shared" si="160"/>
        <v>0</v>
      </c>
      <c r="R305" s="40">
        <f t="shared" si="160"/>
        <v>0</v>
      </c>
      <c r="S305" s="41">
        <f t="shared" si="160"/>
        <v>0</v>
      </c>
      <c r="T305" s="41">
        <f t="shared" si="160"/>
        <v>0</v>
      </c>
      <c r="U305" s="42">
        <f t="shared" si="157"/>
        <v>0.55999981077801853</v>
      </c>
      <c r="V305" s="42">
        <f t="shared" si="157"/>
        <v>0.55999939801715426</v>
      </c>
      <c r="W305" s="43">
        <f t="shared" si="160"/>
        <v>0.79999999906879449</v>
      </c>
      <c r="X305" s="43">
        <f t="shared" si="160"/>
        <v>0.79999970353152794</v>
      </c>
      <c r="AD305"/>
      <c r="AG305" s="3">
        <f t="shared" si="145"/>
        <v>45.153852306180539</v>
      </c>
      <c r="AH305" s="36">
        <f t="shared" si="161"/>
        <v>0.74999990437538999</v>
      </c>
      <c r="AI305" s="36">
        <f t="shared" si="161"/>
        <v>0.79999986449719318</v>
      </c>
      <c r="AJ305" s="36">
        <f t="shared" si="161"/>
        <v>1.1499997776850817</v>
      </c>
      <c r="AK305" s="36">
        <f t="shared" si="161"/>
        <v>1.1999997918845855</v>
      </c>
      <c r="AL305" s="36">
        <f t="shared" si="161"/>
        <v>0.24655128492876388</v>
      </c>
      <c r="AM305" s="37">
        <f t="shared" si="161"/>
        <v>0</v>
      </c>
      <c r="AN305" s="38">
        <f t="shared" si="161"/>
        <v>0.49203534659809428</v>
      </c>
      <c r="AO305" s="39">
        <f t="shared" si="161"/>
        <v>0</v>
      </c>
      <c r="AP305" s="39">
        <f t="shared" si="161"/>
        <v>0</v>
      </c>
      <c r="AQ305" s="40">
        <f t="shared" si="161"/>
        <v>0</v>
      </c>
      <c r="AR305" s="40">
        <f t="shared" si="161"/>
        <v>0</v>
      </c>
      <c r="AS305" s="40">
        <f t="shared" si="161"/>
        <v>0</v>
      </c>
      <c r="AT305" s="41">
        <f t="shared" si="161"/>
        <v>0</v>
      </c>
      <c r="AU305" s="41">
        <f t="shared" si="161"/>
        <v>0</v>
      </c>
      <c r="AV305" s="42">
        <f t="shared" si="158"/>
        <v>0.559995797899284</v>
      </c>
      <c r="AW305" s="42">
        <f t="shared" si="158"/>
        <v>0.55998982619835636</v>
      </c>
      <c r="AX305" s="43">
        <f t="shared" si="159"/>
        <v>0.79999999487356277</v>
      </c>
      <c r="AY305" s="43">
        <f t="shared" si="159"/>
        <v>0.79999770176356955</v>
      </c>
    </row>
    <row r="306" spans="5:51" x14ac:dyDescent="0.3">
      <c r="F306" s="3">
        <v>64</v>
      </c>
      <c r="G306" s="36">
        <f t="shared" si="160"/>
        <v>0.7499999956812412</v>
      </c>
      <c r="H306" s="36">
        <f t="shared" si="160"/>
        <v>0.79999999740237671</v>
      </c>
      <c r="I306" s="36">
        <f t="shared" si="160"/>
        <v>1.1499999982777511</v>
      </c>
      <c r="J306" s="36">
        <f t="shared" si="160"/>
        <v>1.1999999955645309</v>
      </c>
      <c r="K306" s="36">
        <f t="shared" si="160"/>
        <v>0.78458124010365504</v>
      </c>
      <c r="L306" s="37">
        <f t="shared" si="160"/>
        <v>0</v>
      </c>
      <c r="M306" s="38">
        <f t="shared" si="160"/>
        <v>0.4986327002551133</v>
      </c>
      <c r="N306" s="39">
        <f t="shared" si="160"/>
        <v>0</v>
      </c>
      <c r="O306" s="39">
        <f t="shared" si="160"/>
        <v>0</v>
      </c>
      <c r="P306" s="40">
        <f t="shared" si="160"/>
        <v>0</v>
      </c>
      <c r="Q306" s="40">
        <f t="shared" si="160"/>
        <v>0</v>
      </c>
      <c r="R306" s="40">
        <f t="shared" si="160"/>
        <v>0</v>
      </c>
      <c r="S306" s="41">
        <f t="shared" si="160"/>
        <v>0</v>
      </c>
      <c r="T306" s="41">
        <f t="shared" si="160"/>
        <v>0</v>
      </c>
      <c r="U306" s="42">
        <f t="shared" ref="U306:V312" si="162">$C$5/100*U$163*U234</f>
        <v>0.55999983511208173</v>
      </c>
      <c r="V306" s="42">
        <f t="shared" si="162"/>
        <v>0.55999946865110506</v>
      </c>
      <c r="W306" s="43">
        <f t="shared" si="160"/>
        <v>0.79999999912234399</v>
      </c>
      <c r="X306" s="43">
        <f>X234*X$163</f>
        <v>0.79999972608772341</v>
      </c>
      <c r="AD306"/>
      <c r="AG306" s="3">
        <f t="shared" si="145"/>
        <v>45.368612862812959</v>
      </c>
      <c r="AH306" s="36">
        <f t="shared" si="161"/>
        <v>0.74999990965114061</v>
      </c>
      <c r="AI306" s="36">
        <f t="shared" si="161"/>
        <v>0.79999987184767773</v>
      </c>
      <c r="AJ306" s="36">
        <f t="shared" si="161"/>
        <v>1.1499997936872357</v>
      </c>
      <c r="AK306" s="36">
        <f t="shared" si="161"/>
        <v>1.1999998029949994</v>
      </c>
      <c r="AL306" s="36">
        <f t="shared" si="161"/>
        <v>0.26176906369752206</v>
      </c>
      <c r="AM306" s="37">
        <f t="shared" si="161"/>
        <v>0</v>
      </c>
      <c r="AN306" s="38">
        <f t="shared" si="161"/>
        <v>0.49222838230956845</v>
      </c>
      <c r="AO306" s="39">
        <f t="shared" si="161"/>
        <v>0</v>
      </c>
      <c r="AP306" s="39">
        <f t="shared" si="161"/>
        <v>0</v>
      </c>
      <c r="AQ306" s="40">
        <f t="shared" si="161"/>
        <v>0</v>
      </c>
      <c r="AR306" s="40">
        <f t="shared" si="161"/>
        <v>0</v>
      </c>
      <c r="AS306" s="40">
        <f t="shared" si="161"/>
        <v>0</v>
      </c>
      <c r="AT306" s="41">
        <f t="shared" si="161"/>
        <v>0</v>
      </c>
      <c r="AU306" s="41">
        <f t="shared" si="161"/>
        <v>0</v>
      </c>
      <c r="AV306" s="42">
        <f t="shared" ref="AV306:AW312" si="163">$C$5/100*AV$163*AV234</f>
        <v>0.5599959843365091</v>
      </c>
      <c r="AW306" s="42">
        <f t="shared" si="163"/>
        <v>0.55999024054692281</v>
      </c>
      <c r="AX306" s="43">
        <f t="shared" ref="AX306:AY312" si="164">AX234*AX$163</f>
        <v>0.79999999502771335</v>
      </c>
      <c r="AY306" s="43">
        <f t="shared" si="164"/>
        <v>0.79999777746800471</v>
      </c>
    </row>
    <row r="307" spans="5:51" x14ac:dyDescent="0.3">
      <c r="F307" s="3">
        <v>65</v>
      </c>
      <c r="G307" s="36">
        <f t="shared" ref="G307:X312" si="165">G235*G$163</f>
        <v>0.74999999604092982</v>
      </c>
      <c r="H307" s="36">
        <f t="shared" si="165"/>
        <v>0.79999999779249209</v>
      </c>
      <c r="I307" s="36">
        <f t="shared" si="165"/>
        <v>1.149999998555044</v>
      </c>
      <c r="J307" s="36">
        <f t="shared" si="165"/>
        <v>1.199999996206339</v>
      </c>
      <c r="K307" s="36">
        <f t="shared" si="165"/>
        <v>0.79345843429818497</v>
      </c>
      <c r="L307" s="37">
        <f t="shared" si="165"/>
        <v>0</v>
      </c>
      <c r="M307" s="38">
        <f t="shared" si="165"/>
        <v>0.4987289670274172</v>
      </c>
      <c r="N307" s="39">
        <f t="shared" si="165"/>
        <v>0</v>
      </c>
      <c r="O307" s="39">
        <f t="shared" si="165"/>
        <v>0</v>
      </c>
      <c r="P307" s="40">
        <f t="shared" si="165"/>
        <v>0</v>
      </c>
      <c r="Q307" s="40">
        <f t="shared" si="165"/>
        <v>0</v>
      </c>
      <c r="R307" s="40">
        <f t="shared" si="165"/>
        <v>0</v>
      </c>
      <c r="S307" s="41">
        <f t="shared" si="165"/>
        <v>0</v>
      </c>
      <c r="T307" s="41">
        <f t="shared" si="165"/>
        <v>0</v>
      </c>
      <c r="U307" s="42">
        <f t="shared" si="162"/>
        <v>0.55999985583367506</v>
      </c>
      <c r="V307" s="42">
        <f t="shared" si="162"/>
        <v>0.55999952953476917</v>
      </c>
      <c r="W307" s="43">
        <f t="shared" si="165"/>
        <v>0.79999999917059461</v>
      </c>
      <c r="X307" s="43">
        <f t="shared" si="165"/>
        <v>0.79999974617971181</v>
      </c>
      <c r="AD307"/>
      <c r="AG307" s="3">
        <f t="shared" ref="AG307:AG312" si="166">AE79</f>
        <v>45.566505316005475</v>
      </c>
      <c r="AH307" s="36">
        <f t="shared" ref="AH307:AU312" si="167">AH235*AH$163</f>
        <v>0.7499999142063396</v>
      </c>
      <c r="AI307" s="36">
        <f t="shared" si="167"/>
        <v>0.79999987823801222</v>
      </c>
      <c r="AJ307" s="36">
        <f t="shared" si="167"/>
        <v>1.1499998073270834</v>
      </c>
      <c r="AK307" s="36">
        <f t="shared" si="167"/>
        <v>1.1999998126600993</v>
      </c>
      <c r="AL307" s="36">
        <f t="shared" si="167"/>
        <v>0.27540655498017069</v>
      </c>
      <c r="AM307" s="37">
        <f t="shared" si="167"/>
        <v>0</v>
      </c>
      <c r="AN307" s="38">
        <f t="shared" si="167"/>
        <v>0.49240139399944088</v>
      </c>
      <c r="AO307" s="39">
        <f t="shared" si="167"/>
        <v>0</v>
      </c>
      <c r="AP307" s="39">
        <f t="shared" si="167"/>
        <v>0</v>
      </c>
      <c r="AQ307" s="40">
        <f t="shared" si="167"/>
        <v>0</v>
      </c>
      <c r="AR307" s="40">
        <f t="shared" si="167"/>
        <v>0</v>
      </c>
      <c r="AS307" s="40">
        <f t="shared" si="167"/>
        <v>0</v>
      </c>
      <c r="AT307" s="41">
        <f t="shared" si="167"/>
        <v>0</v>
      </c>
      <c r="AU307" s="41">
        <f t="shared" si="167"/>
        <v>0</v>
      </c>
      <c r="AV307" s="42">
        <f t="shared" si="163"/>
        <v>0.55999614806852938</v>
      </c>
      <c r="AW307" s="42">
        <f t="shared" si="163"/>
        <v>0.55999060572122572</v>
      </c>
      <c r="AX307" s="43">
        <f t="shared" si="164"/>
        <v>0.79999999516427689</v>
      </c>
      <c r="AY307" s="43">
        <f t="shared" si="164"/>
        <v>0.79999784452300848</v>
      </c>
    </row>
    <row r="308" spans="5:51" x14ac:dyDescent="0.3">
      <c r="F308" s="3">
        <v>66</v>
      </c>
      <c r="G308" s="36">
        <f t="shared" si="165"/>
        <v>0.74999999635178694</v>
      </c>
      <c r="H308" s="36">
        <f t="shared" si="165"/>
        <v>0.79999999811631273</v>
      </c>
      <c r="I308" s="36">
        <f t="shared" si="165"/>
        <v>1.1499999987794924</v>
      </c>
      <c r="J308" s="36">
        <f t="shared" si="165"/>
        <v>1.1999999967418704</v>
      </c>
      <c r="K308" s="36">
        <f t="shared" si="165"/>
        <v>0.80158522312338187</v>
      </c>
      <c r="L308" s="37">
        <f t="shared" si="165"/>
        <v>0</v>
      </c>
      <c r="M308" s="38">
        <f t="shared" si="165"/>
        <v>0.49881627138181189</v>
      </c>
      <c r="N308" s="39">
        <f t="shared" si="165"/>
        <v>0</v>
      </c>
      <c r="O308" s="39">
        <f t="shared" si="165"/>
        <v>0</v>
      </c>
      <c r="P308" s="40">
        <f t="shared" si="165"/>
        <v>0</v>
      </c>
      <c r="Q308" s="40">
        <f t="shared" si="165"/>
        <v>0</v>
      </c>
      <c r="R308" s="40">
        <f t="shared" si="165"/>
        <v>0</v>
      </c>
      <c r="S308" s="41">
        <f t="shared" si="165"/>
        <v>0</v>
      </c>
      <c r="T308" s="41">
        <f t="shared" si="165"/>
        <v>0</v>
      </c>
      <c r="U308" s="42">
        <f t="shared" si="162"/>
        <v>0.55999987353620717</v>
      </c>
      <c r="V308" s="42">
        <f t="shared" si="162"/>
        <v>0.55999958217120571</v>
      </c>
      <c r="W308" s="43">
        <f t="shared" si="165"/>
        <v>0.7999999992141944</v>
      </c>
      <c r="X308" s="43">
        <f t="shared" si="165"/>
        <v>0.79999976412770146</v>
      </c>
      <c r="AD308"/>
      <c r="AG308" s="3">
        <f t="shared" si="166"/>
        <v>45.748854550169469</v>
      </c>
      <c r="AH308" s="36">
        <f t="shared" si="167"/>
        <v>0.7499999181614706</v>
      </c>
      <c r="AI308" s="36">
        <f t="shared" si="167"/>
        <v>0.79999988382026688</v>
      </c>
      <c r="AJ308" s="36">
        <f t="shared" si="167"/>
        <v>1.1499998190291714</v>
      </c>
      <c r="AK308" s="36">
        <f t="shared" si="167"/>
        <v>1.1999998211078964</v>
      </c>
      <c r="AL308" s="36">
        <f t="shared" si="167"/>
        <v>0.28765638469072474</v>
      </c>
      <c r="AM308" s="37">
        <f t="shared" si="167"/>
        <v>0</v>
      </c>
      <c r="AN308" s="38">
        <f t="shared" si="167"/>
        <v>0.49255680794018564</v>
      </c>
      <c r="AO308" s="39">
        <f t="shared" si="167"/>
        <v>0</v>
      </c>
      <c r="AP308" s="39">
        <f t="shared" si="167"/>
        <v>0</v>
      </c>
      <c r="AQ308" s="40">
        <f t="shared" si="167"/>
        <v>0</v>
      </c>
      <c r="AR308" s="40">
        <f t="shared" si="167"/>
        <v>0</v>
      </c>
      <c r="AS308" s="40">
        <f t="shared" si="167"/>
        <v>0</v>
      </c>
      <c r="AT308" s="41">
        <f t="shared" si="167"/>
        <v>0</v>
      </c>
      <c r="AU308" s="41">
        <f t="shared" si="167"/>
        <v>0</v>
      </c>
      <c r="AV308" s="42">
        <f t="shared" si="163"/>
        <v>0.55999629242863258</v>
      </c>
      <c r="AW308" s="42">
        <f t="shared" si="163"/>
        <v>0.55999092873577894</v>
      </c>
      <c r="AX308" s="43">
        <f t="shared" si="164"/>
        <v>0.79999999528566612</v>
      </c>
      <c r="AY308" s="43">
        <f t="shared" si="164"/>
        <v>0.79999790411371774</v>
      </c>
    </row>
    <row r="309" spans="5:51" x14ac:dyDescent="0.3">
      <c r="F309" s="3">
        <v>67</v>
      </c>
      <c r="G309" s="36">
        <f t="shared" si="165"/>
        <v>0.7499999966217421</v>
      </c>
      <c r="H309" s="36">
        <f t="shared" si="165"/>
        <v>0.79999999838617342</v>
      </c>
      <c r="I309" s="36">
        <f t="shared" si="165"/>
        <v>1.1499999989623326</v>
      </c>
      <c r="J309" s="36">
        <f t="shared" si="165"/>
        <v>1.1999999971905109</v>
      </c>
      <c r="K309" s="36">
        <f t="shared" si="165"/>
        <v>0.80903404109377119</v>
      </c>
      <c r="L309" s="37">
        <f t="shared" si="165"/>
        <v>0</v>
      </c>
      <c r="M309" s="38">
        <f t="shared" si="165"/>
        <v>0.49889557936062856</v>
      </c>
      <c r="N309" s="39">
        <f t="shared" si="165"/>
        <v>0</v>
      </c>
      <c r="O309" s="39">
        <f t="shared" si="165"/>
        <v>0</v>
      </c>
      <c r="P309" s="40">
        <f t="shared" si="165"/>
        <v>0</v>
      </c>
      <c r="Q309" s="40">
        <f t="shared" si="165"/>
        <v>0</v>
      </c>
      <c r="R309" s="40">
        <f t="shared" si="165"/>
        <v>0</v>
      </c>
      <c r="S309" s="41">
        <f t="shared" si="165"/>
        <v>0</v>
      </c>
      <c r="T309" s="41">
        <f t="shared" si="165"/>
        <v>0</v>
      </c>
      <c r="U309" s="42">
        <f t="shared" si="162"/>
        <v>0.55999988870750228</v>
      </c>
      <c r="V309" s="42">
        <f t="shared" si="162"/>
        <v>0.55999962781095547</v>
      </c>
      <c r="W309" s="43">
        <f t="shared" si="165"/>
        <v>0.79999999925369858</v>
      </c>
      <c r="X309" s="43">
        <f t="shared" si="165"/>
        <v>0.79999978020453699</v>
      </c>
      <c r="AD309"/>
      <c r="AG309" s="3">
        <f t="shared" si="166"/>
        <v>45.916881388301817</v>
      </c>
      <c r="AH309" s="36">
        <f t="shared" si="167"/>
        <v>0.74999992161307372</v>
      </c>
      <c r="AI309" s="36">
        <f t="shared" si="167"/>
        <v>0.79999988871801575</v>
      </c>
      <c r="AJ309" s="36">
        <f t="shared" si="167"/>
        <v>1.1499998291285174</v>
      </c>
      <c r="AK309" s="36">
        <f t="shared" si="167"/>
        <v>1.1999998285238125</v>
      </c>
      <c r="AL309" s="36">
        <f t="shared" si="167"/>
        <v>0.29868316031516462</v>
      </c>
      <c r="AM309" s="37">
        <f t="shared" si="167"/>
        <v>0</v>
      </c>
      <c r="AN309" s="38">
        <f t="shared" si="167"/>
        <v>0.49269670218380757</v>
      </c>
      <c r="AO309" s="39">
        <f t="shared" si="167"/>
        <v>0</v>
      </c>
      <c r="AP309" s="39">
        <f t="shared" si="167"/>
        <v>0</v>
      </c>
      <c r="AQ309" s="40">
        <f t="shared" si="167"/>
        <v>0</v>
      </c>
      <c r="AR309" s="40">
        <f t="shared" si="167"/>
        <v>0</v>
      </c>
      <c r="AS309" s="40">
        <f t="shared" si="167"/>
        <v>0</v>
      </c>
      <c r="AT309" s="41">
        <f t="shared" si="167"/>
        <v>0</v>
      </c>
      <c r="AU309" s="41">
        <f t="shared" si="167"/>
        <v>0</v>
      </c>
      <c r="AV309" s="42">
        <f t="shared" si="163"/>
        <v>0.55999642016884821</v>
      </c>
      <c r="AW309" s="42">
        <f t="shared" si="163"/>
        <v>0.55999121541507468</v>
      </c>
      <c r="AX309" s="43">
        <f t="shared" si="164"/>
        <v>0.79999999539389677</v>
      </c>
      <c r="AY309" s="43">
        <f t="shared" si="164"/>
        <v>0.79999795723108968</v>
      </c>
    </row>
    <row r="310" spans="5:51" x14ac:dyDescent="0.3">
      <c r="F310" s="3">
        <v>68</v>
      </c>
      <c r="G310" s="36">
        <f t="shared" si="165"/>
        <v>0.74999999685724783</v>
      </c>
      <c r="H310" s="36">
        <f t="shared" si="165"/>
        <v>0.79999999861194071</v>
      </c>
      <c r="I310" s="36">
        <f t="shared" si="165"/>
        <v>1.1499999991122027</v>
      </c>
      <c r="J310" s="36">
        <f t="shared" si="165"/>
        <v>1.199999997567827</v>
      </c>
      <c r="K310" s="36">
        <f t="shared" si="165"/>
        <v>0.81586919053883122</v>
      </c>
      <c r="L310" s="37">
        <f t="shared" si="165"/>
        <v>0</v>
      </c>
      <c r="M310" s="38">
        <f t="shared" si="165"/>
        <v>0.49896774109467612</v>
      </c>
      <c r="N310" s="39">
        <f t="shared" si="165"/>
        <v>0</v>
      </c>
      <c r="O310" s="39">
        <f t="shared" si="165"/>
        <v>0</v>
      </c>
      <c r="P310" s="40">
        <f t="shared" si="165"/>
        <v>0</v>
      </c>
      <c r="Q310" s="40">
        <f t="shared" si="165"/>
        <v>0</v>
      </c>
      <c r="R310" s="40">
        <f t="shared" si="165"/>
        <v>0</v>
      </c>
      <c r="S310" s="41">
        <f t="shared" si="165"/>
        <v>0</v>
      </c>
      <c r="T310" s="41">
        <f t="shared" si="165"/>
        <v>0</v>
      </c>
      <c r="U310" s="42">
        <f t="shared" si="162"/>
        <v>0.55999990174987146</v>
      </c>
      <c r="V310" s="42">
        <f t="shared" si="162"/>
        <v>0.55999966749756591</v>
      </c>
      <c r="W310" s="43">
        <f t="shared" si="165"/>
        <v>0.79999999928958487</v>
      </c>
      <c r="X310" s="43">
        <f t="shared" si="165"/>
        <v>0.79999979464345505</v>
      </c>
      <c r="AD310"/>
      <c r="AG310" s="3">
        <f t="shared" si="166"/>
        <v>46.071710765360585</v>
      </c>
      <c r="AH310" s="36">
        <f t="shared" si="167"/>
        <v>0.7499999246391934</v>
      </c>
      <c r="AI310" s="36">
        <f t="shared" si="167"/>
        <v>0.79999989303243924</v>
      </c>
      <c r="AJ310" s="36">
        <f t="shared" si="167"/>
        <v>1.1499998378919785</v>
      </c>
      <c r="AK310" s="36">
        <f t="shared" si="167"/>
        <v>1.1999998350597769</v>
      </c>
      <c r="AL310" s="36">
        <f t="shared" si="167"/>
        <v>0.30862825995570448</v>
      </c>
      <c r="AM310" s="37">
        <f t="shared" si="167"/>
        <v>0</v>
      </c>
      <c r="AN310" s="38">
        <f t="shared" si="167"/>
        <v>0.49282286482075205</v>
      </c>
      <c r="AO310" s="39">
        <f t="shared" si="167"/>
        <v>0</v>
      </c>
      <c r="AP310" s="39">
        <f t="shared" si="167"/>
        <v>0</v>
      </c>
      <c r="AQ310" s="40">
        <f t="shared" si="167"/>
        <v>0</v>
      </c>
      <c r="AR310" s="40">
        <f t="shared" si="167"/>
        <v>0</v>
      </c>
      <c r="AS310" s="40">
        <f t="shared" si="167"/>
        <v>0</v>
      </c>
      <c r="AT310" s="41">
        <f t="shared" si="167"/>
        <v>0</v>
      </c>
      <c r="AU310" s="41">
        <f t="shared" si="167"/>
        <v>0</v>
      </c>
      <c r="AV310" s="42">
        <f t="shared" si="163"/>
        <v>0.5599965335765329</v>
      </c>
      <c r="AW310" s="42">
        <f t="shared" si="163"/>
        <v>0.55999147062643095</v>
      </c>
      <c r="AX310" s="43">
        <f t="shared" si="164"/>
        <v>0.79999999549066336</v>
      </c>
      <c r="AY310" s="43">
        <f t="shared" si="164"/>
        <v>0.79999800470889049</v>
      </c>
    </row>
    <row r="311" spans="5:51" x14ac:dyDescent="0.3">
      <c r="F311" s="3">
        <v>69</v>
      </c>
      <c r="G311" s="36">
        <f t="shared" si="165"/>
        <v>0.74999999706358522</v>
      </c>
      <c r="H311" s="36">
        <f t="shared" si="165"/>
        <v>0.79999999880153805</v>
      </c>
      <c r="I311" s="36">
        <f t="shared" si="165"/>
        <v>1.1499999992357857</v>
      </c>
      <c r="J311" s="36">
        <f t="shared" si="165"/>
        <v>1.1999999978863689</v>
      </c>
      <c r="K311" s="36">
        <f t="shared" si="165"/>
        <v>0.82214789384119691</v>
      </c>
      <c r="L311" s="37">
        <f t="shared" si="165"/>
        <v>0</v>
      </c>
      <c r="M311" s="38">
        <f t="shared" si="165"/>
        <v>0.4990335059053787</v>
      </c>
      <c r="N311" s="39">
        <f t="shared" si="165"/>
        <v>0</v>
      </c>
      <c r="O311" s="39">
        <f t="shared" si="165"/>
        <v>0</v>
      </c>
      <c r="P311" s="40">
        <f t="shared" si="165"/>
        <v>0</v>
      </c>
      <c r="Q311" s="40">
        <f t="shared" si="165"/>
        <v>0</v>
      </c>
      <c r="R311" s="40">
        <f t="shared" si="165"/>
        <v>0</v>
      </c>
      <c r="S311" s="41">
        <f t="shared" si="165"/>
        <v>0</v>
      </c>
      <c r="T311" s="41">
        <f t="shared" si="165"/>
        <v>0</v>
      </c>
      <c r="U311" s="42">
        <f t="shared" si="162"/>
        <v>0.55999991299614593</v>
      </c>
      <c r="V311" s="42">
        <f t="shared" si="162"/>
        <v>0.55999970210440397</v>
      </c>
      <c r="W311" s="43">
        <f t="shared" si="165"/>
        <v>0.79999999932226562</v>
      </c>
      <c r="X311" s="43">
        <f t="shared" si="165"/>
        <v>0.7999998076444591</v>
      </c>
      <c r="AD311"/>
      <c r="AG311" s="3">
        <f t="shared" si="166"/>
        <v>46.214379259672945</v>
      </c>
      <c r="AH311" s="36">
        <f t="shared" si="167"/>
        <v>0.74999992730344789</v>
      </c>
      <c r="AI311" s="36">
        <f t="shared" si="167"/>
        <v>0.79999989684697326</v>
      </c>
      <c r="AJ311" s="36">
        <f t="shared" si="167"/>
        <v>1.1499998455339928</v>
      </c>
      <c r="AK311" s="36">
        <f t="shared" si="167"/>
        <v>1.1999998408411641</v>
      </c>
      <c r="AL311" s="36">
        <f t="shared" si="167"/>
        <v>0.31761368714691751</v>
      </c>
      <c r="AM311" s="37">
        <f t="shared" si="167"/>
        <v>0</v>
      </c>
      <c r="AN311" s="38">
        <f t="shared" si="167"/>
        <v>0.49293684119411624</v>
      </c>
      <c r="AO311" s="39">
        <f t="shared" si="167"/>
        <v>0</v>
      </c>
      <c r="AP311" s="39">
        <f t="shared" si="167"/>
        <v>0</v>
      </c>
      <c r="AQ311" s="40">
        <f t="shared" si="167"/>
        <v>0</v>
      </c>
      <c r="AR311" s="40">
        <f t="shared" si="167"/>
        <v>0</v>
      </c>
      <c r="AS311" s="40">
        <f t="shared" si="167"/>
        <v>0</v>
      </c>
      <c r="AT311" s="41">
        <f t="shared" si="167"/>
        <v>0</v>
      </c>
      <c r="AU311" s="41">
        <f t="shared" si="167"/>
        <v>0</v>
      </c>
      <c r="AV311" s="42">
        <f t="shared" si="163"/>
        <v>0.5599966345648274</v>
      </c>
      <c r="AW311" s="42">
        <f t="shared" si="163"/>
        <v>0.55999169846181474</v>
      </c>
      <c r="AX311" s="43">
        <f t="shared" si="164"/>
        <v>0.7999999955773992</v>
      </c>
      <c r="AY311" s="43">
        <f t="shared" si="164"/>
        <v>0.79999804725273949</v>
      </c>
    </row>
    <row r="312" spans="5:51" x14ac:dyDescent="0.3">
      <c r="F312" s="3">
        <v>70</v>
      </c>
      <c r="G312" s="36">
        <f t="shared" si="165"/>
        <v>0.7499999972451008</v>
      </c>
      <c r="H312" s="36">
        <f t="shared" si="165"/>
        <v>0.79999999896135254</v>
      </c>
      <c r="I312" s="36">
        <f t="shared" si="165"/>
        <v>1.1499999993382832</v>
      </c>
      <c r="J312" s="36">
        <f t="shared" si="165"/>
        <v>1.1999999981562939</v>
      </c>
      <c r="K312" s="36">
        <f t="shared" si="165"/>
        <v>0.82792119263242792</v>
      </c>
      <c r="L312" s="37">
        <f t="shared" si="165"/>
        <v>0</v>
      </c>
      <c r="M312" s="38">
        <f t="shared" si="165"/>
        <v>0.49909353530615014</v>
      </c>
      <c r="N312" s="39">
        <f t="shared" si="165"/>
        <v>0</v>
      </c>
      <c r="O312" s="39">
        <f t="shared" si="165"/>
        <v>0</v>
      </c>
      <c r="P312" s="40">
        <f t="shared" si="165"/>
        <v>0</v>
      </c>
      <c r="Q312" s="40">
        <f t="shared" si="165"/>
        <v>0</v>
      </c>
      <c r="R312" s="40">
        <f t="shared" si="165"/>
        <v>0</v>
      </c>
      <c r="S312" s="41">
        <f t="shared" si="165"/>
        <v>0</v>
      </c>
      <c r="T312" s="41">
        <f t="shared" si="165"/>
        <v>0</v>
      </c>
      <c r="U312" s="42">
        <f t="shared" si="162"/>
        <v>0.55999992272252719</v>
      </c>
      <c r="V312" s="42">
        <f t="shared" si="162"/>
        <v>0.55999973236451162</v>
      </c>
      <c r="W312" s="43">
        <f t="shared" si="165"/>
        <v>0.79999999935209798</v>
      </c>
      <c r="X312" s="43">
        <f t="shared" si="165"/>
        <v>0.79999981937957765</v>
      </c>
      <c r="AD312"/>
      <c r="AG312" s="3">
        <f t="shared" si="166"/>
        <v>46.34584203279789</v>
      </c>
      <c r="AH312" s="36">
        <f t="shared" si="167"/>
        <v>0.74999992965809914</v>
      </c>
      <c r="AI312" s="36">
        <f t="shared" si="167"/>
        <v>0.79999990023088385</v>
      </c>
      <c r="AJ312" s="36">
        <f t="shared" si="167"/>
        <v>1.1499998522283008</v>
      </c>
      <c r="AK312" s="36">
        <f t="shared" si="167"/>
        <v>1.1999998459721273</v>
      </c>
      <c r="AL312" s="36">
        <f t="shared" si="167"/>
        <v>0.32574519419664422</v>
      </c>
      <c r="AM312" s="37">
        <f t="shared" si="167"/>
        <v>0</v>
      </c>
      <c r="AN312" s="38">
        <f t="shared" si="167"/>
        <v>0.49303997238455288</v>
      </c>
      <c r="AO312" s="39">
        <f t="shared" si="167"/>
        <v>0</v>
      </c>
      <c r="AP312" s="39">
        <f t="shared" si="167"/>
        <v>0</v>
      </c>
      <c r="AQ312" s="40">
        <f t="shared" si="167"/>
        <v>0</v>
      </c>
      <c r="AR312" s="40">
        <f t="shared" si="167"/>
        <v>0</v>
      </c>
      <c r="AS312" s="40">
        <f t="shared" si="167"/>
        <v>0</v>
      </c>
      <c r="AT312" s="41">
        <f t="shared" si="167"/>
        <v>0</v>
      </c>
      <c r="AU312" s="41">
        <f t="shared" si="167"/>
        <v>0</v>
      </c>
      <c r="AV312" s="42">
        <f t="shared" si="163"/>
        <v>0.55999672474339779</v>
      </c>
      <c r="AW312" s="42">
        <f t="shared" si="163"/>
        <v>0.55999190238090446</v>
      </c>
      <c r="AX312" s="43">
        <f t="shared" si="164"/>
        <v>0.79999999565532309</v>
      </c>
      <c r="AY312" s="43">
        <f t="shared" si="164"/>
        <v>0.79999808546309037</v>
      </c>
    </row>
    <row r="313" spans="5:51" x14ac:dyDescent="0.3">
      <c r="AD313"/>
    </row>
    <row r="314" spans="5:51" x14ac:dyDescent="0.3">
      <c r="E314" s="3" t="s">
        <v>85</v>
      </c>
      <c r="F314" s="3">
        <v>0</v>
      </c>
      <c r="G314" s="36">
        <f>G$160+G242</f>
        <v>1.3854056939632786</v>
      </c>
      <c r="H314" s="36">
        <f t="shared" ref="H314:X314" si="168">H$160+H242</f>
        <v>2.7645603672032175</v>
      </c>
      <c r="I314" s="36">
        <f t="shared" si="168"/>
        <v>2.1266047052918942</v>
      </c>
      <c r="J314" s="36">
        <f t="shared" si="168"/>
        <v>2.1266047052918942</v>
      </c>
      <c r="K314" s="36">
        <f t="shared" si="168"/>
        <v>1.7022281771982226</v>
      </c>
      <c r="L314" s="37">
        <f t="shared" si="168"/>
        <v>1.7022281771982226</v>
      </c>
      <c r="M314" s="38">
        <f t="shared" si="168"/>
        <v>2.8694878708052212</v>
      </c>
      <c r="N314" s="39">
        <f t="shared" si="168"/>
        <v>1.0833608968124051</v>
      </c>
      <c r="O314" s="39">
        <f t="shared" si="168"/>
        <v>1.0833608968124051</v>
      </c>
      <c r="P314" s="40">
        <f t="shared" si="168"/>
        <v>6.9347019161568468</v>
      </c>
      <c r="Q314" s="40">
        <f t="shared" si="168"/>
        <v>11.884784298740774</v>
      </c>
      <c r="R314" s="40">
        <f t="shared" si="168"/>
        <v>23.647172275360372</v>
      </c>
      <c r="S314" s="41">
        <f t="shared" si="168"/>
        <v>0.35</v>
      </c>
      <c r="T314" s="41">
        <f t="shared" si="168"/>
        <v>0.35</v>
      </c>
      <c r="U314" s="42">
        <f t="shared" si="168"/>
        <v>2.2602005260859737</v>
      </c>
      <c r="V314" s="42">
        <f t="shared" si="168"/>
        <v>2.2602005260859737</v>
      </c>
      <c r="W314" s="43">
        <f t="shared" si="168"/>
        <v>2.7645603672032175</v>
      </c>
      <c r="X314" s="43">
        <f t="shared" si="168"/>
        <v>2.7645603672032175</v>
      </c>
      <c r="AD314"/>
      <c r="AF314" s="3" t="s">
        <v>85</v>
      </c>
      <c r="AG314" s="3">
        <f>AE14</f>
        <v>3.9906775875039635</v>
      </c>
      <c r="AH314" s="36">
        <f>AH$160+AH242</f>
        <v>1.3854056939632786</v>
      </c>
      <c r="AI314" s="36">
        <f t="shared" ref="AI314:AY314" si="169">AI$160+AI242</f>
        <v>3.1498506857626172</v>
      </c>
      <c r="AJ314" s="36">
        <f t="shared" si="169"/>
        <v>2.1266047052918942</v>
      </c>
      <c r="AK314" s="36">
        <f t="shared" si="169"/>
        <v>2.5619267459969648</v>
      </c>
      <c r="AL314" s="36">
        <f t="shared" si="169"/>
        <v>1.7022281771982226</v>
      </c>
      <c r="AM314" s="37">
        <f t="shared" si="169"/>
        <v>1.7022281771982226</v>
      </c>
      <c r="AN314" s="38">
        <f t="shared" si="169"/>
        <v>2.8694878708052212</v>
      </c>
      <c r="AO314" s="39">
        <f t="shared" si="169"/>
        <v>1.0833608968124051</v>
      </c>
      <c r="AP314" s="39">
        <f t="shared" si="169"/>
        <v>1.0833608968124051</v>
      </c>
      <c r="AQ314" s="40">
        <f t="shared" si="169"/>
        <v>6.9347019161568468</v>
      </c>
      <c r="AR314" s="40">
        <f t="shared" si="169"/>
        <v>11.884784298740774</v>
      </c>
      <c r="AS314" s="40">
        <f t="shared" si="169"/>
        <v>23.647172275360372</v>
      </c>
      <c r="AT314" s="41">
        <f t="shared" si="169"/>
        <v>0.35</v>
      </c>
      <c r="AU314" s="41">
        <f t="shared" si="169"/>
        <v>0.35</v>
      </c>
      <c r="AV314" s="42">
        <f t="shared" si="169"/>
        <v>2.2602005260859737</v>
      </c>
      <c r="AW314" s="42">
        <f t="shared" si="169"/>
        <v>2.2602005260859737</v>
      </c>
      <c r="AX314" s="43">
        <f t="shared" si="169"/>
        <v>3.400529761975458</v>
      </c>
      <c r="AY314" s="43">
        <f t="shared" si="169"/>
        <v>2.9989976565004279</v>
      </c>
    </row>
    <row r="315" spans="5:51" x14ac:dyDescent="0.3">
      <c r="F315" s="3">
        <v>1</v>
      </c>
      <c r="G315" s="36">
        <f t="shared" ref="G315:X329" si="170">G$160+G243</f>
        <v>1.3854056939632786</v>
      </c>
      <c r="H315" s="36">
        <f t="shared" si="170"/>
        <v>2.7645603672032175</v>
      </c>
      <c r="I315" s="36">
        <f t="shared" si="170"/>
        <v>2.1266047052918942</v>
      </c>
      <c r="J315" s="36">
        <f t="shared" si="170"/>
        <v>2.1266047052918942</v>
      </c>
      <c r="K315" s="36">
        <f t="shared" si="170"/>
        <v>1.7022281771982226</v>
      </c>
      <c r="L315" s="37">
        <f t="shared" si="170"/>
        <v>1.7022281771982226</v>
      </c>
      <c r="M315" s="38">
        <f t="shared" si="170"/>
        <v>2.8694878708052212</v>
      </c>
      <c r="N315" s="39">
        <f t="shared" si="170"/>
        <v>1.0833608968124051</v>
      </c>
      <c r="O315" s="39">
        <f t="shared" si="170"/>
        <v>1.0833608968124051</v>
      </c>
      <c r="P315" s="40">
        <f t="shared" si="170"/>
        <v>6.9347019161568468</v>
      </c>
      <c r="Q315" s="40">
        <f t="shared" si="170"/>
        <v>11.884784298740774</v>
      </c>
      <c r="R315" s="40">
        <f t="shared" si="170"/>
        <v>23.647172275360372</v>
      </c>
      <c r="S315" s="41">
        <f t="shared" si="170"/>
        <v>0.35</v>
      </c>
      <c r="T315" s="41">
        <f t="shared" si="170"/>
        <v>0.35</v>
      </c>
      <c r="U315" s="42">
        <f t="shared" si="170"/>
        <v>2.2602005260859737</v>
      </c>
      <c r="V315" s="42">
        <f t="shared" si="170"/>
        <v>2.2602005260859737</v>
      </c>
      <c r="W315" s="43">
        <f t="shared" si="170"/>
        <v>2.7645603672032175</v>
      </c>
      <c r="X315" s="43">
        <f t="shared" si="170"/>
        <v>2.7645603672032175</v>
      </c>
      <c r="AD315"/>
      <c r="AG315" s="3">
        <f t="shared" ref="AG315:AG378" si="171">AE15</f>
        <v>4.1969204825524002</v>
      </c>
      <c r="AH315" s="36">
        <f t="shared" ref="AH315:AY329" si="172">AH$160+AH243</f>
        <v>1.3854056939632786</v>
      </c>
      <c r="AI315" s="36">
        <f t="shared" si="172"/>
        <v>3.1765325469983274</v>
      </c>
      <c r="AJ315" s="36">
        <f t="shared" si="172"/>
        <v>2.1266047052918942</v>
      </c>
      <c r="AK315" s="36">
        <f t="shared" si="172"/>
        <v>2.61294420758164</v>
      </c>
      <c r="AL315" s="36">
        <f t="shared" si="172"/>
        <v>1.7022281771982226</v>
      </c>
      <c r="AM315" s="37">
        <f t="shared" si="172"/>
        <v>1.7022281771982226</v>
      </c>
      <c r="AN315" s="38">
        <f t="shared" si="172"/>
        <v>2.8694878708052212</v>
      </c>
      <c r="AO315" s="39">
        <f t="shared" si="172"/>
        <v>1.0833608968124051</v>
      </c>
      <c r="AP315" s="39">
        <f t="shared" si="172"/>
        <v>1.0833608968124051</v>
      </c>
      <c r="AQ315" s="40">
        <f t="shared" si="172"/>
        <v>6.9347019161568468</v>
      </c>
      <c r="AR315" s="40">
        <f t="shared" si="172"/>
        <v>11.884784298740774</v>
      </c>
      <c r="AS315" s="40">
        <f t="shared" si="172"/>
        <v>23.647172275360372</v>
      </c>
      <c r="AT315" s="41">
        <f t="shared" si="172"/>
        <v>0.35</v>
      </c>
      <c r="AU315" s="41">
        <f t="shared" si="172"/>
        <v>0.35</v>
      </c>
      <c r="AV315" s="42">
        <f t="shared" si="172"/>
        <v>2.2602005260859737</v>
      </c>
      <c r="AW315" s="42">
        <f t="shared" si="172"/>
        <v>2.2602005260859737</v>
      </c>
      <c r="AX315" s="43">
        <f t="shared" si="172"/>
        <v>3.4230151421106227</v>
      </c>
      <c r="AY315" s="43">
        <f t="shared" si="172"/>
        <v>3.0390407878583949</v>
      </c>
    </row>
    <row r="316" spans="5:51" x14ac:dyDescent="0.3">
      <c r="F316" s="3">
        <v>2</v>
      </c>
      <c r="G316" s="36">
        <f t="shared" si="170"/>
        <v>1.3854056939632786</v>
      </c>
      <c r="H316" s="36">
        <f t="shared" si="170"/>
        <v>2.8334400949304026</v>
      </c>
      <c r="I316" s="36">
        <f t="shared" si="170"/>
        <v>2.1266047052918942</v>
      </c>
      <c r="J316" s="36">
        <f t="shared" si="170"/>
        <v>2.1266047052918942</v>
      </c>
      <c r="K316" s="36">
        <f t="shared" si="170"/>
        <v>1.7022281771982226</v>
      </c>
      <c r="L316" s="37">
        <f t="shared" si="170"/>
        <v>1.7022281771982226</v>
      </c>
      <c r="M316" s="38">
        <f t="shared" si="170"/>
        <v>2.8694878708052212</v>
      </c>
      <c r="N316" s="39">
        <f t="shared" si="170"/>
        <v>1.0833608968124051</v>
      </c>
      <c r="O316" s="39">
        <f t="shared" si="170"/>
        <v>1.0833608968124051</v>
      </c>
      <c r="P316" s="40">
        <f t="shared" si="170"/>
        <v>6.9347019161568468</v>
      </c>
      <c r="Q316" s="40">
        <f t="shared" si="170"/>
        <v>11.884784298740774</v>
      </c>
      <c r="R316" s="40">
        <f t="shared" si="170"/>
        <v>23.647172275360372</v>
      </c>
      <c r="S316" s="41">
        <f t="shared" si="170"/>
        <v>0.35</v>
      </c>
      <c r="T316" s="41">
        <f t="shared" si="170"/>
        <v>0.35</v>
      </c>
      <c r="U316" s="42">
        <f t="shared" si="170"/>
        <v>2.2602005260859737</v>
      </c>
      <c r="V316" s="42">
        <f t="shared" si="170"/>
        <v>2.2602005260859737</v>
      </c>
      <c r="W316" s="43">
        <f t="shared" si="170"/>
        <v>2.9373407476591691</v>
      </c>
      <c r="X316" s="43">
        <f t="shared" si="170"/>
        <v>2.7645603672032175</v>
      </c>
      <c r="AD316"/>
      <c r="AG316" s="3">
        <f t="shared" si="171"/>
        <v>4.4138222521466401</v>
      </c>
      <c r="AH316" s="36">
        <f t="shared" si="172"/>
        <v>1.3854056939632786</v>
      </c>
      <c r="AI316" s="36">
        <f t="shared" si="172"/>
        <v>3.2031966958018128</v>
      </c>
      <c r="AJ316" s="36">
        <f t="shared" si="172"/>
        <v>2.1266047052918942</v>
      </c>
      <c r="AK316" s="36">
        <f t="shared" si="172"/>
        <v>2.6637795801760884</v>
      </c>
      <c r="AL316" s="36">
        <f t="shared" si="172"/>
        <v>1.7022281771982226</v>
      </c>
      <c r="AM316" s="37">
        <f t="shared" si="172"/>
        <v>1.7022281771982226</v>
      </c>
      <c r="AN316" s="38">
        <f t="shared" si="172"/>
        <v>2.8694878708052212</v>
      </c>
      <c r="AO316" s="39">
        <f t="shared" si="172"/>
        <v>1.0833608968124051</v>
      </c>
      <c r="AP316" s="39">
        <f t="shared" si="172"/>
        <v>1.0833608968124051</v>
      </c>
      <c r="AQ316" s="40">
        <f t="shared" si="172"/>
        <v>6.9347019161568468</v>
      </c>
      <c r="AR316" s="40">
        <f t="shared" si="172"/>
        <v>11.884784298740774</v>
      </c>
      <c r="AS316" s="40">
        <f t="shared" si="172"/>
        <v>23.647172275360372</v>
      </c>
      <c r="AT316" s="41">
        <f t="shared" si="172"/>
        <v>0.35</v>
      </c>
      <c r="AU316" s="41">
        <f t="shared" si="172"/>
        <v>0.35</v>
      </c>
      <c r="AV316" s="42">
        <f t="shared" si="172"/>
        <v>2.2602005260859737</v>
      </c>
      <c r="AW316" s="42">
        <f t="shared" si="172"/>
        <v>2.2602005260859737</v>
      </c>
      <c r="AX316" s="43">
        <f t="shared" si="172"/>
        <v>3.4434618367296164</v>
      </c>
      <c r="AY316" s="43">
        <f t="shared" si="172"/>
        <v>3.0786182407453655</v>
      </c>
    </row>
    <row r="317" spans="5:51" x14ac:dyDescent="0.3">
      <c r="F317" s="3">
        <v>3</v>
      </c>
      <c r="G317" s="36">
        <f t="shared" si="170"/>
        <v>1.3854056939632786</v>
      </c>
      <c r="H317" s="36">
        <f t="shared" si="170"/>
        <v>3.0041519910800099</v>
      </c>
      <c r="I317" s="36">
        <f t="shared" si="170"/>
        <v>2.1266047052918942</v>
      </c>
      <c r="J317" s="36">
        <f t="shared" si="170"/>
        <v>2.2810324767447416</v>
      </c>
      <c r="K317" s="36">
        <f t="shared" si="170"/>
        <v>1.7022281771982226</v>
      </c>
      <c r="L317" s="37">
        <f t="shared" si="170"/>
        <v>1.7022281771982226</v>
      </c>
      <c r="M317" s="38">
        <f t="shared" si="170"/>
        <v>2.8694878708052212</v>
      </c>
      <c r="N317" s="39">
        <f t="shared" si="170"/>
        <v>1.0833608968124051</v>
      </c>
      <c r="O317" s="39">
        <f t="shared" si="170"/>
        <v>1.0833608968124051</v>
      </c>
      <c r="P317" s="40">
        <f t="shared" si="170"/>
        <v>6.9347019161568468</v>
      </c>
      <c r="Q317" s="40">
        <f t="shared" si="170"/>
        <v>11.884784298740774</v>
      </c>
      <c r="R317" s="40">
        <f t="shared" si="170"/>
        <v>23.647172275360372</v>
      </c>
      <c r="S317" s="41">
        <f t="shared" si="170"/>
        <v>0.35</v>
      </c>
      <c r="T317" s="41">
        <f t="shared" si="170"/>
        <v>0.35</v>
      </c>
      <c r="U317" s="42">
        <f t="shared" si="170"/>
        <v>2.2602005260859737</v>
      </c>
      <c r="V317" s="42">
        <f t="shared" si="170"/>
        <v>2.2602005260859737</v>
      </c>
      <c r="W317" s="43">
        <f t="shared" si="170"/>
        <v>3.237277813431815</v>
      </c>
      <c r="X317" s="43">
        <f t="shared" si="170"/>
        <v>2.7728736087058765</v>
      </c>
      <c r="AD317"/>
      <c r="AG317" s="3">
        <f t="shared" si="171"/>
        <v>4.641933759416089</v>
      </c>
      <c r="AH317" s="36">
        <f t="shared" si="172"/>
        <v>1.3854056939632786</v>
      </c>
      <c r="AI317" s="36">
        <f t="shared" si="172"/>
        <v>3.2297044132580925</v>
      </c>
      <c r="AJ317" s="36">
        <f t="shared" si="172"/>
        <v>2.1266047052918942</v>
      </c>
      <c r="AK317" s="36">
        <f t="shared" si="172"/>
        <v>2.7141609002806262</v>
      </c>
      <c r="AL317" s="36">
        <f t="shared" si="172"/>
        <v>1.7022281771982226</v>
      </c>
      <c r="AM317" s="37">
        <f t="shared" si="172"/>
        <v>1.7022281771982226</v>
      </c>
      <c r="AN317" s="38">
        <f t="shared" si="172"/>
        <v>2.8694878708052212</v>
      </c>
      <c r="AO317" s="39">
        <f t="shared" si="172"/>
        <v>1.0833608968124051</v>
      </c>
      <c r="AP317" s="39">
        <f t="shared" si="172"/>
        <v>1.0833608968124051</v>
      </c>
      <c r="AQ317" s="40">
        <f t="shared" si="172"/>
        <v>6.9347019161568468</v>
      </c>
      <c r="AR317" s="40">
        <f t="shared" si="172"/>
        <v>11.884784298740774</v>
      </c>
      <c r="AS317" s="40">
        <f t="shared" si="172"/>
        <v>23.647172275360372</v>
      </c>
      <c r="AT317" s="41">
        <f t="shared" si="172"/>
        <v>0.35</v>
      </c>
      <c r="AU317" s="41">
        <f t="shared" si="172"/>
        <v>0.35</v>
      </c>
      <c r="AV317" s="42">
        <f t="shared" si="172"/>
        <v>2.2761093306783944</v>
      </c>
      <c r="AW317" s="42">
        <f t="shared" si="172"/>
        <v>2.2602005260859737</v>
      </c>
      <c r="AX317" s="43">
        <f t="shared" si="172"/>
        <v>3.4618792332826303</v>
      </c>
      <c r="AY317" s="43">
        <f t="shared" si="172"/>
        <v>3.1175194244141324</v>
      </c>
    </row>
    <row r="318" spans="5:51" x14ac:dyDescent="0.3">
      <c r="F318" s="3">
        <v>4</v>
      </c>
      <c r="G318" s="36">
        <f t="shared" si="170"/>
        <v>1.3854056939632786</v>
      </c>
      <c r="H318" s="36">
        <f t="shared" si="170"/>
        <v>3.1510846749227377</v>
      </c>
      <c r="I318" s="36">
        <f t="shared" si="170"/>
        <v>2.1266047052918942</v>
      </c>
      <c r="J318" s="36">
        <f t="shared" si="170"/>
        <v>2.5642893682910821</v>
      </c>
      <c r="K318" s="36">
        <f t="shared" si="170"/>
        <v>1.7022281771982226</v>
      </c>
      <c r="L318" s="37">
        <f t="shared" si="170"/>
        <v>1.7022281771982226</v>
      </c>
      <c r="M318" s="38">
        <f t="shared" si="170"/>
        <v>2.8694878708052212</v>
      </c>
      <c r="N318" s="39">
        <f t="shared" si="170"/>
        <v>1.0833608968124051</v>
      </c>
      <c r="O318" s="39">
        <f t="shared" si="170"/>
        <v>1.0833608968124051</v>
      </c>
      <c r="P318" s="40">
        <f t="shared" si="170"/>
        <v>6.9347019161568468</v>
      </c>
      <c r="Q318" s="40">
        <f t="shared" si="170"/>
        <v>11.884784298740774</v>
      </c>
      <c r="R318" s="40">
        <f t="shared" si="170"/>
        <v>23.647172275360372</v>
      </c>
      <c r="S318" s="41">
        <f t="shared" si="170"/>
        <v>0.35</v>
      </c>
      <c r="T318" s="41">
        <f t="shared" si="170"/>
        <v>0.35</v>
      </c>
      <c r="U318" s="42">
        <f t="shared" si="170"/>
        <v>2.2602005260859737</v>
      </c>
      <c r="V318" s="42">
        <f t="shared" si="170"/>
        <v>2.2602005260859737</v>
      </c>
      <c r="W318" s="43">
        <f t="shared" si="170"/>
        <v>3.4016157926223349</v>
      </c>
      <c r="X318" s="43">
        <f t="shared" si="170"/>
        <v>3.0008591581157869</v>
      </c>
      <c r="AD318"/>
      <c r="AG318" s="3">
        <f t="shared" si="171"/>
        <v>4.8818343367423189</v>
      </c>
      <c r="AH318" s="36">
        <f t="shared" si="172"/>
        <v>1.3854056939632786</v>
      </c>
      <c r="AI318" s="36">
        <f t="shared" si="172"/>
        <v>3.2559108052703714</v>
      </c>
      <c r="AJ318" s="36">
        <f t="shared" si="172"/>
        <v>2.1266047052918942</v>
      </c>
      <c r="AK318" s="36">
        <f t="shared" si="172"/>
        <v>2.7638067787366767</v>
      </c>
      <c r="AL318" s="36">
        <f t="shared" si="172"/>
        <v>1.7022281771982226</v>
      </c>
      <c r="AM318" s="37">
        <f t="shared" si="172"/>
        <v>1.7022281771982226</v>
      </c>
      <c r="AN318" s="38">
        <f t="shared" si="172"/>
        <v>2.8694878708052212</v>
      </c>
      <c r="AO318" s="39">
        <f t="shared" si="172"/>
        <v>1.0833608968124051</v>
      </c>
      <c r="AP318" s="39">
        <f t="shared" si="172"/>
        <v>1.0833608968124051</v>
      </c>
      <c r="AQ318" s="40">
        <f t="shared" si="172"/>
        <v>6.9347019161568468</v>
      </c>
      <c r="AR318" s="40">
        <f t="shared" si="172"/>
        <v>11.884784298740774</v>
      </c>
      <c r="AS318" s="40">
        <f t="shared" si="172"/>
        <v>23.647172275360372</v>
      </c>
      <c r="AT318" s="41">
        <f t="shared" si="172"/>
        <v>0.35</v>
      </c>
      <c r="AU318" s="41">
        <f t="shared" si="172"/>
        <v>0.35</v>
      </c>
      <c r="AV318" s="42">
        <f t="shared" si="172"/>
        <v>2.3097920711098539</v>
      </c>
      <c r="AW318" s="42">
        <f t="shared" si="172"/>
        <v>2.2839107276950217</v>
      </c>
      <c r="AX318" s="43">
        <f t="shared" si="172"/>
        <v>3.4783053355612479</v>
      </c>
      <c r="AY318" s="43">
        <f t="shared" si="172"/>
        <v>3.1555329912650985</v>
      </c>
    </row>
    <row r="319" spans="5:51" x14ac:dyDescent="0.3">
      <c r="F319" s="3">
        <v>5</v>
      </c>
      <c r="G319" s="36">
        <f t="shared" si="170"/>
        <v>1.3854056939632786</v>
      </c>
      <c r="H319" s="36">
        <f t="shared" si="170"/>
        <v>3.2682009543190151</v>
      </c>
      <c r="I319" s="36">
        <f t="shared" si="170"/>
        <v>2.1266047052918942</v>
      </c>
      <c r="J319" s="36">
        <f t="shared" si="170"/>
        <v>2.7870305403924904</v>
      </c>
      <c r="K319" s="36">
        <f t="shared" si="170"/>
        <v>1.7022281771982226</v>
      </c>
      <c r="L319" s="37">
        <f t="shared" si="170"/>
        <v>1.7022281771982226</v>
      </c>
      <c r="M319" s="38">
        <f t="shared" si="170"/>
        <v>2.8694878708052212</v>
      </c>
      <c r="N319" s="39">
        <f t="shared" si="170"/>
        <v>1.0833608968124051</v>
      </c>
      <c r="O319" s="39">
        <f t="shared" si="170"/>
        <v>1.0833608968124051</v>
      </c>
      <c r="P319" s="40">
        <f t="shared" si="170"/>
        <v>6.9347019161568468</v>
      </c>
      <c r="Q319" s="40">
        <f t="shared" si="170"/>
        <v>11.884784298740774</v>
      </c>
      <c r="R319" s="40">
        <f t="shared" si="170"/>
        <v>23.647172275360372</v>
      </c>
      <c r="S319" s="41">
        <f t="shared" si="170"/>
        <v>0.35</v>
      </c>
      <c r="T319" s="41">
        <f t="shared" si="170"/>
        <v>0.35</v>
      </c>
      <c r="U319" s="42">
        <f t="shared" si="170"/>
        <v>2.3258044382605561</v>
      </c>
      <c r="V319" s="42">
        <f t="shared" si="170"/>
        <v>2.2997892385096961</v>
      </c>
      <c r="W319" s="43">
        <f t="shared" si="170"/>
        <v>3.4854226579291754</v>
      </c>
      <c r="X319" s="43">
        <f t="shared" si="170"/>
        <v>3.1732046318144764</v>
      </c>
      <c r="AD319"/>
      <c r="AG319" s="3">
        <f t="shared" si="171"/>
        <v>5.1341332570833993</v>
      </c>
      <c r="AH319" s="36">
        <f t="shared" si="172"/>
        <v>1.3854056939632786</v>
      </c>
      <c r="AI319" s="36">
        <f t="shared" si="172"/>
        <v>3.2816670450937133</v>
      </c>
      <c r="AJ319" s="36">
        <f t="shared" si="172"/>
        <v>2.1266047052918942</v>
      </c>
      <c r="AK319" s="36">
        <f t="shared" si="172"/>
        <v>2.8124310922174138</v>
      </c>
      <c r="AL319" s="36">
        <f t="shared" si="172"/>
        <v>1.7022281771982226</v>
      </c>
      <c r="AM319" s="37">
        <f t="shared" si="172"/>
        <v>1.7022281771982226</v>
      </c>
      <c r="AN319" s="38">
        <f t="shared" si="172"/>
        <v>2.8694878708052212</v>
      </c>
      <c r="AO319" s="39">
        <f t="shared" si="172"/>
        <v>1.0833608968124051</v>
      </c>
      <c r="AP319" s="39">
        <f t="shared" si="172"/>
        <v>1.0833608968124051</v>
      </c>
      <c r="AQ319" s="40">
        <f t="shared" si="172"/>
        <v>6.9347019161568468</v>
      </c>
      <c r="AR319" s="40">
        <f t="shared" si="172"/>
        <v>11.884784298740774</v>
      </c>
      <c r="AS319" s="40">
        <f t="shared" si="172"/>
        <v>23.647172275360372</v>
      </c>
      <c r="AT319" s="41">
        <f t="shared" si="172"/>
        <v>0.35</v>
      </c>
      <c r="AU319" s="41">
        <f t="shared" si="172"/>
        <v>0.35</v>
      </c>
      <c r="AV319" s="42">
        <f t="shared" si="172"/>
        <v>2.3435182272599797</v>
      </c>
      <c r="AW319" s="42">
        <f t="shared" si="172"/>
        <v>2.3173861448522168</v>
      </c>
      <c r="AX319" s="43">
        <f t="shared" si="172"/>
        <v>3.4928050550991321</v>
      </c>
      <c r="AY319" s="43">
        <f t="shared" si="172"/>
        <v>3.1924508127640685</v>
      </c>
    </row>
    <row r="320" spans="5:51" x14ac:dyDescent="0.3">
      <c r="F320" s="3">
        <v>6</v>
      </c>
      <c r="G320" s="36">
        <f t="shared" si="170"/>
        <v>1.3854056939632786</v>
      </c>
      <c r="H320" s="36">
        <f t="shared" si="170"/>
        <v>3.3568778780128707</v>
      </c>
      <c r="I320" s="36">
        <f t="shared" si="170"/>
        <v>2.1266047052918942</v>
      </c>
      <c r="J320" s="36">
        <f t="shared" si="170"/>
        <v>2.9533298104906818</v>
      </c>
      <c r="K320" s="36">
        <f t="shared" si="170"/>
        <v>1.7022281771982226</v>
      </c>
      <c r="L320" s="37">
        <f t="shared" si="170"/>
        <v>1.7022281771982226</v>
      </c>
      <c r="M320" s="38">
        <f t="shared" si="170"/>
        <v>2.8694878708052212</v>
      </c>
      <c r="N320" s="39">
        <f t="shared" si="170"/>
        <v>1.0833608968124051</v>
      </c>
      <c r="O320" s="39">
        <f t="shared" si="170"/>
        <v>1.0833608968124051</v>
      </c>
      <c r="P320" s="40">
        <f t="shared" si="170"/>
        <v>6.9347019161568468</v>
      </c>
      <c r="Q320" s="40">
        <f t="shared" si="170"/>
        <v>11.884784298740774</v>
      </c>
      <c r="R320" s="40">
        <f t="shared" si="170"/>
        <v>23.647172275360372</v>
      </c>
      <c r="S320" s="41">
        <f t="shared" si="170"/>
        <v>0.35</v>
      </c>
      <c r="T320" s="41">
        <f t="shared" si="170"/>
        <v>0.35</v>
      </c>
      <c r="U320" s="42">
        <f t="shared" si="170"/>
        <v>2.446239751183219</v>
      </c>
      <c r="V320" s="42">
        <f t="shared" si="170"/>
        <v>2.4201591687938566</v>
      </c>
      <c r="W320" s="43">
        <f t="shared" si="170"/>
        <v>3.5265286784227454</v>
      </c>
      <c r="X320" s="43">
        <f t="shared" si="170"/>
        <v>3.2976129468996196</v>
      </c>
      <c r="AD320"/>
      <c r="AG320" s="3">
        <f t="shared" si="171"/>
        <v>5.3994712813379797</v>
      </c>
      <c r="AH320" s="36">
        <f t="shared" si="172"/>
        <v>1.3854056939632786</v>
      </c>
      <c r="AI320" s="36">
        <f t="shared" si="172"/>
        <v>3.3068229917806837</v>
      </c>
      <c r="AJ320" s="36">
        <f t="shared" si="172"/>
        <v>2.1266047052918942</v>
      </c>
      <c r="AK320" s="36">
        <f t="shared" si="172"/>
        <v>2.8597483459265112</v>
      </c>
      <c r="AL320" s="36">
        <f t="shared" si="172"/>
        <v>1.7022281771982226</v>
      </c>
      <c r="AM320" s="37">
        <f t="shared" si="172"/>
        <v>1.7022281771982226</v>
      </c>
      <c r="AN320" s="38">
        <f t="shared" si="172"/>
        <v>2.8694878708052212</v>
      </c>
      <c r="AO320" s="39">
        <f t="shared" si="172"/>
        <v>1.0833608968124051</v>
      </c>
      <c r="AP320" s="39">
        <f t="shared" si="172"/>
        <v>1.0833608968124051</v>
      </c>
      <c r="AQ320" s="40">
        <f t="shared" si="172"/>
        <v>6.9347019161568468</v>
      </c>
      <c r="AR320" s="40">
        <f t="shared" si="172"/>
        <v>11.884784298740774</v>
      </c>
      <c r="AS320" s="40">
        <f t="shared" si="172"/>
        <v>23.647172275360372</v>
      </c>
      <c r="AT320" s="41">
        <f t="shared" si="172"/>
        <v>0.35</v>
      </c>
      <c r="AU320" s="41">
        <f t="shared" si="172"/>
        <v>0.35</v>
      </c>
      <c r="AV320" s="42">
        <f t="shared" si="172"/>
        <v>2.3771184739369056</v>
      </c>
      <c r="AW320" s="42">
        <f t="shared" si="172"/>
        <v>2.3508599958078746</v>
      </c>
      <c r="AX320" s="43">
        <f t="shared" si="172"/>
        <v>3.5054675942653262</v>
      </c>
      <c r="AY320" s="43">
        <f t="shared" si="172"/>
        <v>3.2280722375404345</v>
      </c>
    </row>
    <row r="321" spans="6:51" x14ac:dyDescent="0.3">
      <c r="F321" s="3">
        <v>7</v>
      </c>
      <c r="G321" s="36">
        <f t="shared" si="170"/>
        <v>1.3854056939632786</v>
      </c>
      <c r="H321" s="36">
        <f t="shared" si="170"/>
        <v>3.4215760192894122</v>
      </c>
      <c r="I321" s="36">
        <f t="shared" si="170"/>
        <v>2.1266047052918942</v>
      </c>
      <c r="J321" s="36">
        <f t="shared" si="170"/>
        <v>3.072938477724958</v>
      </c>
      <c r="K321" s="36">
        <f t="shared" si="170"/>
        <v>1.7022281771982226</v>
      </c>
      <c r="L321" s="37">
        <f t="shared" si="170"/>
        <v>1.7022281771982226</v>
      </c>
      <c r="M321" s="38">
        <f t="shared" si="170"/>
        <v>2.8694878708052212</v>
      </c>
      <c r="N321" s="39">
        <f t="shared" si="170"/>
        <v>1.0833608968124051</v>
      </c>
      <c r="O321" s="39">
        <f t="shared" si="170"/>
        <v>1.0833608968124051</v>
      </c>
      <c r="P321" s="40">
        <f t="shared" si="170"/>
        <v>6.9347019161568468</v>
      </c>
      <c r="Q321" s="40">
        <f t="shared" si="170"/>
        <v>11.884784298740774</v>
      </c>
      <c r="R321" s="40">
        <f t="shared" si="170"/>
        <v>23.647172275360372</v>
      </c>
      <c r="S321" s="41">
        <f t="shared" si="170"/>
        <v>0.35</v>
      </c>
      <c r="T321" s="41">
        <f t="shared" si="170"/>
        <v>0.35</v>
      </c>
      <c r="U321" s="42">
        <f t="shared" si="170"/>
        <v>2.5413736105498463</v>
      </c>
      <c r="V321" s="42">
        <f t="shared" si="170"/>
        <v>2.5167194931066552</v>
      </c>
      <c r="W321" s="43">
        <f t="shared" si="170"/>
        <v>3.5462970015478499</v>
      </c>
      <c r="X321" s="43">
        <f t="shared" si="170"/>
        <v>3.384657594796054</v>
      </c>
      <c r="AD321"/>
      <c r="AG321" s="3">
        <f t="shared" si="171"/>
        <v>5.6785222856789632</v>
      </c>
      <c r="AH321" s="36">
        <f t="shared" si="172"/>
        <v>1.3854056939632786</v>
      </c>
      <c r="AI321" s="36">
        <f t="shared" si="172"/>
        <v>3.3312301389770949</v>
      </c>
      <c r="AJ321" s="36">
        <f t="shared" si="172"/>
        <v>2.1266047052918942</v>
      </c>
      <c r="AK321" s="36">
        <f t="shared" si="172"/>
        <v>2.9054795938462705</v>
      </c>
      <c r="AL321" s="36">
        <f t="shared" si="172"/>
        <v>1.7022281771982226</v>
      </c>
      <c r="AM321" s="37">
        <f t="shared" si="172"/>
        <v>1.7022281771982226</v>
      </c>
      <c r="AN321" s="38">
        <f t="shared" si="172"/>
        <v>2.8694878708052212</v>
      </c>
      <c r="AO321" s="39">
        <f t="shared" si="172"/>
        <v>1.0833608968124051</v>
      </c>
      <c r="AP321" s="39">
        <f t="shared" si="172"/>
        <v>1.0833608968124051</v>
      </c>
      <c r="AQ321" s="40">
        <f t="shared" si="172"/>
        <v>6.9347019161568468</v>
      </c>
      <c r="AR321" s="40">
        <f t="shared" si="172"/>
        <v>11.884784298740774</v>
      </c>
      <c r="AS321" s="40">
        <f t="shared" si="172"/>
        <v>23.647172275360372</v>
      </c>
      <c r="AT321" s="41">
        <f t="shared" si="172"/>
        <v>0.35</v>
      </c>
      <c r="AU321" s="41">
        <f t="shared" si="172"/>
        <v>0.35</v>
      </c>
      <c r="AV321" s="42">
        <f t="shared" si="172"/>
        <v>2.4104151450164735</v>
      </c>
      <c r="AW321" s="42">
        <f t="shared" si="172"/>
        <v>2.3841641203576955</v>
      </c>
      <c r="AX321" s="43">
        <f t="shared" si="172"/>
        <v>3.5164030328511933</v>
      </c>
      <c r="AY321" s="43">
        <f t="shared" si="172"/>
        <v>3.2622085026965029</v>
      </c>
    </row>
    <row r="322" spans="6:51" x14ac:dyDescent="0.3">
      <c r="F322" s="3">
        <v>8</v>
      </c>
      <c r="G322" s="36">
        <f t="shared" si="170"/>
        <v>1.4499888611784286</v>
      </c>
      <c r="H322" s="36">
        <f t="shared" si="170"/>
        <v>3.4674803326055579</v>
      </c>
      <c r="I322" s="36">
        <f t="shared" si="170"/>
        <v>2.1266047052918942</v>
      </c>
      <c r="J322" s="36">
        <f t="shared" si="170"/>
        <v>3.1565948488881328</v>
      </c>
      <c r="K322" s="36">
        <f t="shared" si="170"/>
        <v>1.7022281771982226</v>
      </c>
      <c r="L322" s="37">
        <f t="shared" si="170"/>
        <v>1.7022281771982226</v>
      </c>
      <c r="M322" s="38">
        <f t="shared" si="170"/>
        <v>2.8694878708052212</v>
      </c>
      <c r="N322" s="39">
        <f t="shared" si="170"/>
        <v>1.0833608968124051</v>
      </c>
      <c r="O322" s="39">
        <f t="shared" si="170"/>
        <v>1.0833608968124051</v>
      </c>
      <c r="P322" s="40">
        <f t="shared" si="170"/>
        <v>6.9347019161568468</v>
      </c>
      <c r="Q322" s="40">
        <f t="shared" si="170"/>
        <v>11.884784298740774</v>
      </c>
      <c r="R322" s="40">
        <f t="shared" si="170"/>
        <v>23.647172275360372</v>
      </c>
      <c r="S322" s="41">
        <f t="shared" si="170"/>
        <v>0.35</v>
      </c>
      <c r="T322" s="41">
        <f t="shared" si="170"/>
        <v>0.35</v>
      </c>
      <c r="U322" s="42">
        <f t="shared" si="170"/>
        <v>2.6146601946720649</v>
      </c>
      <c r="V322" s="42">
        <f t="shared" si="170"/>
        <v>2.592352756741449</v>
      </c>
      <c r="W322" s="43">
        <f t="shared" si="170"/>
        <v>3.5557353764044399</v>
      </c>
      <c r="X322" s="43">
        <f t="shared" si="170"/>
        <v>3.4442607594405854</v>
      </c>
      <c r="AD322"/>
      <c r="AG322" s="3">
        <f t="shared" si="171"/>
        <v>5.9719949729896937</v>
      </c>
      <c r="AH322" s="36">
        <f t="shared" si="172"/>
        <v>1.3854056939632786</v>
      </c>
      <c r="AI322" s="36">
        <f t="shared" si="172"/>
        <v>3.3547448235967252</v>
      </c>
      <c r="AJ322" s="36">
        <f t="shared" si="172"/>
        <v>2.1266047052918942</v>
      </c>
      <c r="AK322" s="36">
        <f t="shared" si="172"/>
        <v>2.9493587544100364</v>
      </c>
      <c r="AL322" s="36">
        <f t="shared" si="172"/>
        <v>1.7022281771982226</v>
      </c>
      <c r="AM322" s="37">
        <f t="shared" si="172"/>
        <v>1.7022281771982226</v>
      </c>
      <c r="AN322" s="38">
        <f t="shared" si="172"/>
        <v>2.8694878708052212</v>
      </c>
      <c r="AO322" s="39">
        <f t="shared" si="172"/>
        <v>1.0833608968124051</v>
      </c>
      <c r="AP322" s="39">
        <f t="shared" si="172"/>
        <v>1.0833608968124051</v>
      </c>
      <c r="AQ322" s="40">
        <f t="shared" si="172"/>
        <v>6.9347019161568468</v>
      </c>
      <c r="AR322" s="40">
        <f t="shared" si="172"/>
        <v>11.884784298740774</v>
      </c>
      <c r="AS322" s="40">
        <f t="shared" si="172"/>
        <v>23.647172275360372</v>
      </c>
      <c r="AT322" s="41">
        <f t="shared" si="172"/>
        <v>0.35</v>
      </c>
      <c r="AU322" s="41">
        <f t="shared" si="172"/>
        <v>0.35</v>
      </c>
      <c r="AV322" s="42">
        <f t="shared" si="172"/>
        <v>2.4432248394661271</v>
      </c>
      <c r="AW322" s="42">
        <f t="shared" si="172"/>
        <v>2.4171229921326276</v>
      </c>
      <c r="AX322" s="43">
        <f t="shared" si="172"/>
        <v>3.5257382810719902</v>
      </c>
      <c r="AY322" s="43">
        <f t="shared" si="172"/>
        <v>3.2946871428404454</v>
      </c>
    </row>
    <row r="323" spans="6:51" x14ac:dyDescent="0.3">
      <c r="F323" s="3">
        <v>9</v>
      </c>
      <c r="G323" s="36">
        <f t="shared" si="170"/>
        <v>1.5586235190006279</v>
      </c>
      <c r="H323" s="36">
        <f t="shared" si="170"/>
        <v>3.4993592448064912</v>
      </c>
      <c r="I323" s="36">
        <f t="shared" si="170"/>
        <v>2.1266047052918942</v>
      </c>
      <c r="J323" s="36">
        <f t="shared" si="170"/>
        <v>3.2138712147170301</v>
      </c>
      <c r="K323" s="36">
        <f t="shared" si="170"/>
        <v>1.7022281771982226</v>
      </c>
      <c r="L323" s="37">
        <f t="shared" si="170"/>
        <v>1.7022281771982226</v>
      </c>
      <c r="M323" s="38">
        <f t="shared" si="170"/>
        <v>2.8694878708052212</v>
      </c>
      <c r="N323" s="39">
        <f t="shared" si="170"/>
        <v>1.0833608968124051</v>
      </c>
      <c r="O323" s="39">
        <f t="shared" si="170"/>
        <v>1.0833608968124051</v>
      </c>
      <c r="P323" s="40">
        <f t="shared" si="170"/>
        <v>6.9347019161568468</v>
      </c>
      <c r="Q323" s="40">
        <f t="shared" si="170"/>
        <v>11.884784298740774</v>
      </c>
      <c r="R323" s="40">
        <f t="shared" si="170"/>
        <v>23.647172275360372</v>
      </c>
      <c r="S323" s="41">
        <f t="shared" si="170"/>
        <v>0.35</v>
      </c>
      <c r="T323" s="41">
        <f t="shared" si="170"/>
        <v>0.35</v>
      </c>
      <c r="U323" s="42">
        <f t="shared" si="170"/>
        <v>2.6700371473738849</v>
      </c>
      <c r="V323" s="42">
        <f t="shared" si="170"/>
        <v>2.6505206303259343</v>
      </c>
      <c r="W323" s="43">
        <f t="shared" si="170"/>
        <v>3.5602478145656522</v>
      </c>
      <c r="X323" s="43">
        <f t="shared" si="170"/>
        <v>3.4844734530774706</v>
      </c>
      <c r="AD323"/>
      <c r="AG323" s="3">
        <f t="shared" si="171"/>
        <v>6.2806346727491738</v>
      </c>
      <c r="AH323" s="36">
        <f t="shared" si="172"/>
        <v>1.3854056939632786</v>
      </c>
      <c r="AI323" s="36">
        <f t="shared" si="172"/>
        <v>3.3772315982913033</v>
      </c>
      <c r="AJ323" s="36">
        <f t="shared" si="172"/>
        <v>2.1266047052918942</v>
      </c>
      <c r="AK323" s="36">
        <f t="shared" si="172"/>
        <v>2.9911391116219415</v>
      </c>
      <c r="AL323" s="36">
        <f t="shared" si="172"/>
        <v>1.7022281771982226</v>
      </c>
      <c r="AM323" s="37">
        <f t="shared" si="172"/>
        <v>1.7022281771982226</v>
      </c>
      <c r="AN323" s="38">
        <f t="shared" si="172"/>
        <v>2.8694878708052212</v>
      </c>
      <c r="AO323" s="39">
        <f t="shared" si="172"/>
        <v>1.0833608968124051</v>
      </c>
      <c r="AP323" s="39">
        <f t="shared" si="172"/>
        <v>1.0833608968124051</v>
      </c>
      <c r="AQ323" s="40">
        <f t="shared" si="172"/>
        <v>6.9347019161568468</v>
      </c>
      <c r="AR323" s="40">
        <f t="shared" si="172"/>
        <v>11.884784298740774</v>
      </c>
      <c r="AS323" s="40">
        <f t="shared" si="172"/>
        <v>23.647172275360372</v>
      </c>
      <c r="AT323" s="41">
        <f t="shared" si="172"/>
        <v>0.35</v>
      </c>
      <c r="AU323" s="41">
        <f t="shared" si="172"/>
        <v>0.35</v>
      </c>
      <c r="AV323" s="42">
        <f t="shared" si="172"/>
        <v>2.4753614879513486</v>
      </c>
      <c r="AW323" s="42">
        <f t="shared" si="172"/>
        <v>2.4495563681737078</v>
      </c>
      <c r="AX323" s="43">
        <f t="shared" si="172"/>
        <v>3.5336126031997348</v>
      </c>
      <c r="AY323" s="43">
        <f t="shared" si="172"/>
        <v>3.325356220069827</v>
      </c>
    </row>
    <row r="324" spans="6:51" x14ac:dyDescent="0.3">
      <c r="F324" s="3">
        <v>10</v>
      </c>
      <c r="G324" s="36">
        <f t="shared" si="170"/>
        <v>1.6703621952320811</v>
      </c>
      <c r="H324" s="36">
        <f t="shared" si="170"/>
        <v>3.5211330428150056</v>
      </c>
      <c r="I324" s="36">
        <f t="shared" si="170"/>
        <v>2.1266047052918942</v>
      </c>
      <c r="J324" s="36">
        <f t="shared" si="170"/>
        <v>3.2524490171232969</v>
      </c>
      <c r="K324" s="36">
        <f t="shared" si="170"/>
        <v>1.7022281771982226</v>
      </c>
      <c r="L324" s="37">
        <f t="shared" si="170"/>
        <v>1.7022281771982226</v>
      </c>
      <c r="M324" s="38">
        <f t="shared" si="170"/>
        <v>2.8694878708052212</v>
      </c>
      <c r="N324" s="39">
        <f t="shared" si="170"/>
        <v>1.0833608968124051</v>
      </c>
      <c r="O324" s="39">
        <f t="shared" si="170"/>
        <v>1.0833608968124051</v>
      </c>
      <c r="P324" s="40">
        <f t="shared" si="170"/>
        <v>6.9347019161568468</v>
      </c>
      <c r="Q324" s="40">
        <f t="shared" si="170"/>
        <v>11.884784298740774</v>
      </c>
      <c r="R324" s="40">
        <f t="shared" si="170"/>
        <v>23.647172275360372</v>
      </c>
      <c r="S324" s="41">
        <f t="shared" si="170"/>
        <v>0.35</v>
      </c>
      <c r="T324" s="41">
        <f t="shared" si="170"/>
        <v>0.35</v>
      </c>
      <c r="U324" s="42">
        <f t="shared" si="170"/>
        <v>2.7112559679335919</v>
      </c>
      <c r="V324" s="42">
        <f t="shared" si="170"/>
        <v>2.6946256075134762</v>
      </c>
      <c r="W324" s="43">
        <f t="shared" si="170"/>
        <v>3.5624212579656027</v>
      </c>
      <c r="X324" s="43">
        <f t="shared" si="170"/>
        <v>3.511338162593765</v>
      </c>
      <c r="AD324"/>
      <c r="AG324" s="3">
        <f t="shared" si="171"/>
        <v>6.6052252339374462</v>
      </c>
      <c r="AH324" s="36">
        <f t="shared" si="172"/>
        <v>1.3854056939632786</v>
      </c>
      <c r="AI324" s="36">
        <f t="shared" si="172"/>
        <v>3.3985666471738956</v>
      </c>
      <c r="AJ324" s="36">
        <f t="shared" si="172"/>
        <v>2.1266047052918942</v>
      </c>
      <c r="AK324" s="36">
        <f t="shared" si="172"/>
        <v>3.0305997483865919</v>
      </c>
      <c r="AL324" s="36">
        <f t="shared" si="172"/>
        <v>1.7022281771982226</v>
      </c>
      <c r="AM324" s="37">
        <f t="shared" si="172"/>
        <v>1.7022281771982226</v>
      </c>
      <c r="AN324" s="38">
        <f t="shared" si="172"/>
        <v>2.8694878708052212</v>
      </c>
      <c r="AO324" s="39">
        <f t="shared" si="172"/>
        <v>1.0833608968124051</v>
      </c>
      <c r="AP324" s="39">
        <f t="shared" si="172"/>
        <v>1.0833608968124051</v>
      </c>
      <c r="AQ324" s="40">
        <f t="shared" si="172"/>
        <v>6.9347019161568468</v>
      </c>
      <c r="AR324" s="40">
        <f t="shared" si="172"/>
        <v>11.884784298740774</v>
      </c>
      <c r="AS324" s="40">
        <f t="shared" si="172"/>
        <v>23.647172275360372</v>
      </c>
      <c r="AT324" s="41">
        <f t="shared" si="172"/>
        <v>0.35</v>
      </c>
      <c r="AU324" s="41">
        <f t="shared" si="172"/>
        <v>0.35</v>
      </c>
      <c r="AV324" s="42">
        <f t="shared" si="172"/>
        <v>2.5066398312095415</v>
      </c>
      <c r="AW324" s="42">
        <f t="shared" si="172"/>
        <v>2.4812823645962396</v>
      </c>
      <c r="AX324" s="43">
        <f t="shared" si="172"/>
        <v>3.5401729431012998</v>
      </c>
      <c r="AY324" s="43">
        <f t="shared" si="172"/>
        <v>3.3540881847660655</v>
      </c>
    </row>
    <row r="325" spans="6:51" x14ac:dyDescent="0.3">
      <c r="F325" s="3">
        <v>11</v>
      </c>
      <c r="G325" s="36">
        <f t="shared" si="170"/>
        <v>1.7763953505183738</v>
      </c>
      <c r="H325" s="36">
        <f t="shared" si="170"/>
        <v>3.5358145019279323</v>
      </c>
      <c r="I325" s="36">
        <f t="shared" si="170"/>
        <v>2.2613973523307345</v>
      </c>
      <c r="J325" s="36">
        <f t="shared" si="170"/>
        <v>3.278108653148565</v>
      </c>
      <c r="K325" s="36">
        <f t="shared" si="170"/>
        <v>1.7022281771982226</v>
      </c>
      <c r="L325" s="37">
        <f t="shared" si="170"/>
        <v>1.7022281771982226</v>
      </c>
      <c r="M325" s="38">
        <f t="shared" si="170"/>
        <v>2.8694878708052212</v>
      </c>
      <c r="N325" s="39">
        <f t="shared" si="170"/>
        <v>1.0833608968124051</v>
      </c>
      <c r="O325" s="39">
        <f t="shared" si="170"/>
        <v>1.0833608968124051</v>
      </c>
      <c r="P325" s="40">
        <f t="shared" si="170"/>
        <v>6.9347019161568468</v>
      </c>
      <c r="Q325" s="40">
        <f t="shared" si="170"/>
        <v>11.884784298740774</v>
      </c>
      <c r="R325" s="40">
        <f t="shared" si="170"/>
        <v>23.647172275360372</v>
      </c>
      <c r="S325" s="41">
        <f t="shared" si="170"/>
        <v>0.35</v>
      </c>
      <c r="T325" s="41">
        <f t="shared" si="170"/>
        <v>0.35</v>
      </c>
      <c r="U325" s="42">
        <f t="shared" si="170"/>
        <v>2.7415769867493323</v>
      </c>
      <c r="V325" s="42">
        <f t="shared" si="170"/>
        <v>2.7276997152242659</v>
      </c>
      <c r="W325" s="43">
        <f t="shared" si="170"/>
        <v>3.5634805208392359</v>
      </c>
      <c r="X325" s="43">
        <f t="shared" si="170"/>
        <v>3.5291771766506064</v>
      </c>
      <c r="AD325"/>
      <c r="AG325" s="3">
        <f t="shared" si="171"/>
        <v>6.9465910157685737</v>
      </c>
      <c r="AH325" s="36">
        <f t="shared" si="172"/>
        <v>1.3854056939632786</v>
      </c>
      <c r="AI325" s="36">
        <f t="shared" si="172"/>
        <v>3.4186411031999575</v>
      </c>
      <c r="AJ325" s="36">
        <f t="shared" si="172"/>
        <v>2.1266047052918942</v>
      </c>
      <c r="AK325" s="36">
        <f t="shared" si="172"/>
        <v>3.0675516247258621</v>
      </c>
      <c r="AL325" s="36">
        <f t="shared" si="172"/>
        <v>1.7022281771982226</v>
      </c>
      <c r="AM325" s="37">
        <f t="shared" si="172"/>
        <v>1.7022281771982226</v>
      </c>
      <c r="AN325" s="38">
        <f t="shared" si="172"/>
        <v>2.8694878708052212</v>
      </c>
      <c r="AO325" s="39">
        <f t="shared" si="172"/>
        <v>1.0833608968124051</v>
      </c>
      <c r="AP325" s="39">
        <f t="shared" si="172"/>
        <v>1.0833608968124051</v>
      </c>
      <c r="AQ325" s="40">
        <f t="shared" si="172"/>
        <v>6.9347019161568468</v>
      </c>
      <c r="AR325" s="40">
        <f t="shared" si="172"/>
        <v>11.884784298740774</v>
      </c>
      <c r="AS325" s="40">
        <f t="shared" si="172"/>
        <v>23.647172275360372</v>
      </c>
      <c r="AT325" s="41">
        <f t="shared" si="172"/>
        <v>0.35</v>
      </c>
      <c r="AU325" s="41">
        <f t="shared" si="172"/>
        <v>0.35</v>
      </c>
      <c r="AV325" s="42">
        <f t="shared" si="172"/>
        <v>2.5368792324908487</v>
      </c>
      <c r="AW325" s="42">
        <f t="shared" si="172"/>
        <v>2.5121209031019336</v>
      </c>
      <c r="AX325" s="43">
        <f t="shared" si="172"/>
        <v>3.5455692925630746</v>
      </c>
      <c r="AY325" s="43">
        <f t="shared" si="172"/>
        <v>3.3807831741568504</v>
      </c>
    </row>
    <row r="326" spans="6:51" x14ac:dyDescent="0.3">
      <c r="F326" s="3">
        <v>12</v>
      </c>
      <c r="G326" s="36">
        <f t="shared" si="170"/>
        <v>1.8698747321302469</v>
      </c>
      <c r="H326" s="36">
        <f t="shared" si="170"/>
        <v>3.5456163007252073</v>
      </c>
      <c r="I326" s="36">
        <f t="shared" si="170"/>
        <v>2.54817963728143</v>
      </c>
      <c r="J326" s="36">
        <f t="shared" si="170"/>
        <v>3.2950147954124822</v>
      </c>
      <c r="K326" s="36">
        <f t="shared" si="170"/>
        <v>1.7022281771982226</v>
      </c>
      <c r="L326" s="37">
        <f t="shared" si="170"/>
        <v>1.7022281771982226</v>
      </c>
      <c r="M326" s="38">
        <f t="shared" si="170"/>
        <v>2.8694878708052212</v>
      </c>
      <c r="N326" s="39">
        <f t="shared" si="170"/>
        <v>1.0833608968124051</v>
      </c>
      <c r="O326" s="39">
        <f t="shared" si="170"/>
        <v>1.0833608968124051</v>
      </c>
      <c r="P326" s="40">
        <f t="shared" si="170"/>
        <v>6.9347019161568468</v>
      </c>
      <c r="Q326" s="40">
        <f t="shared" si="170"/>
        <v>11.884784298740774</v>
      </c>
      <c r="R326" s="40">
        <f t="shared" si="170"/>
        <v>23.647172275360372</v>
      </c>
      <c r="S326" s="41">
        <f t="shared" si="170"/>
        <v>0.35</v>
      </c>
      <c r="T326" s="41">
        <f t="shared" si="170"/>
        <v>0.35</v>
      </c>
      <c r="U326" s="42">
        <f t="shared" si="170"/>
        <v>2.7636773724724213</v>
      </c>
      <c r="V326" s="42">
        <f t="shared" si="170"/>
        <v>2.7522898898041688</v>
      </c>
      <c r="W326" s="43">
        <f t="shared" si="170"/>
        <v>3.5640045371975138</v>
      </c>
      <c r="X326" s="43">
        <f t="shared" si="170"/>
        <v>3.5409861494890915</v>
      </c>
      <c r="AD326"/>
      <c r="AG326" s="3">
        <f t="shared" si="171"/>
        <v>7.3055989813069928</v>
      </c>
      <c r="AH326" s="36">
        <f t="shared" si="172"/>
        <v>1.3854056939632786</v>
      </c>
      <c r="AI326" s="36">
        <f t="shared" si="172"/>
        <v>3.4373641104640082</v>
      </c>
      <c r="AJ326" s="36">
        <f t="shared" si="172"/>
        <v>2.1266047052918942</v>
      </c>
      <c r="AK326" s="36">
        <f t="shared" si="172"/>
        <v>3.1018429934907141</v>
      </c>
      <c r="AL326" s="36">
        <f t="shared" si="172"/>
        <v>1.7022281771982226</v>
      </c>
      <c r="AM326" s="37">
        <f t="shared" si="172"/>
        <v>1.7022281771982226</v>
      </c>
      <c r="AN326" s="38">
        <f t="shared" si="172"/>
        <v>2.8694878708052212</v>
      </c>
      <c r="AO326" s="39">
        <f t="shared" si="172"/>
        <v>1.0833608968124051</v>
      </c>
      <c r="AP326" s="39">
        <f t="shared" si="172"/>
        <v>1.0833608968124051</v>
      </c>
      <c r="AQ326" s="40">
        <f t="shared" si="172"/>
        <v>6.9347019161568468</v>
      </c>
      <c r="AR326" s="40">
        <f t="shared" si="172"/>
        <v>11.884784298740774</v>
      </c>
      <c r="AS326" s="40">
        <f t="shared" si="172"/>
        <v>23.647172275360372</v>
      </c>
      <c r="AT326" s="41">
        <f t="shared" si="172"/>
        <v>0.35</v>
      </c>
      <c r="AU326" s="41">
        <f t="shared" si="172"/>
        <v>0.35</v>
      </c>
      <c r="AV326" s="42">
        <f t="shared" si="172"/>
        <v>2.5659077164417039</v>
      </c>
      <c r="AW326" s="42">
        <f t="shared" si="172"/>
        <v>2.5418974455723569</v>
      </c>
      <c r="AX326" s="43">
        <f t="shared" si="172"/>
        <v>3.5499503339615655</v>
      </c>
      <c r="AY326" s="43">
        <f t="shared" si="172"/>
        <v>3.4053715652483616</v>
      </c>
    </row>
    <row r="327" spans="6:51" x14ac:dyDescent="0.3">
      <c r="F327" s="3">
        <v>13</v>
      </c>
      <c r="G327" s="36">
        <f t="shared" si="170"/>
        <v>1.9469304291394005</v>
      </c>
      <c r="H327" s="36">
        <f t="shared" si="170"/>
        <v>3.5521116552418701</v>
      </c>
      <c r="I327" s="36">
        <f t="shared" si="170"/>
        <v>2.7685483457922975</v>
      </c>
      <c r="J327" s="36">
        <f t="shared" si="170"/>
        <v>3.306076047480011</v>
      </c>
      <c r="K327" s="36">
        <f t="shared" si="170"/>
        <v>1.7022281771982226</v>
      </c>
      <c r="L327" s="37">
        <f t="shared" si="170"/>
        <v>1.7022281771982226</v>
      </c>
      <c r="M327" s="38">
        <f t="shared" si="170"/>
        <v>2.8694878708052212</v>
      </c>
      <c r="N327" s="39">
        <f t="shared" si="170"/>
        <v>1.0833608968124051</v>
      </c>
      <c r="O327" s="39">
        <f t="shared" si="170"/>
        <v>1.0833608968124051</v>
      </c>
      <c r="P327" s="40">
        <f t="shared" si="170"/>
        <v>6.9347019161568468</v>
      </c>
      <c r="Q327" s="40">
        <f t="shared" si="170"/>
        <v>11.884784298740774</v>
      </c>
      <c r="R327" s="40">
        <f t="shared" si="170"/>
        <v>23.647172275360372</v>
      </c>
      <c r="S327" s="41">
        <f t="shared" si="170"/>
        <v>0.35</v>
      </c>
      <c r="T327" s="41">
        <f t="shared" si="170"/>
        <v>0.35</v>
      </c>
      <c r="U327" s="42">
        <f t="shared" si="170"/>
        <v>2.779672139614521</v>
      </c>
      <c r="V327" s="42">
        <f t="shared" si="170"/>
        <v>2.7704525535146254</v>
      </c>
      <c r="W327" s="43">
        <f t="shared" si="170"/>
        <v>3.5642682618745627</v>
      </c>
      <c r="X327" s="43">
        <f t="shared" si="170"/>
        <v>3.5487974449258068</v>
      </c>
      <c r="AD327"/>
      <c r="AG327" s="3">
        <f t="shared" si="171"/>
        <v>7.683160899284454</v>
      </c>
      <c r="AH327" s="36">
        <f t="shared" si="172"/>
        <v>1.4176875091658931</v>
      </c>
      <c r="AI327" s="36">
        <f t="shared" si="172"/>
        <v>3.4546654679706941</v>
      </c>
      <c r="AJ327" s="36">
        <f t="shared" si="172"/>
        <v>2.1266047052918942</v>
      </c>
      <c r="AK327" s="36">
        <f t="shared" si="172"/>
        <v>3.1333638447247054</v>
      </c>
      <c r="AL327" s="36">
        <f t="shared" si="172"/>
        <v>1.7022281771982226</v>
      </c>
      <c r="AM327" s="37">
        <f t="shared" si="172"/>
        <v>1.7022281771982226</v>
      </c>
      <c r="AN327" s="38">
        <f t="shared" si="172"/>
        <v>2.8694878708052212</v>
      </c>
      <c r="AO327" s="39">
        <f t="shared" si="172"/>
        <v>1.0833608968124051</v>
      </c>
      <c r="AP327" s="39">
        <f t="shared" si="172"/>
        <v>1.0833608968124051</v>
      </c>
      <c r="AQ327" s="40">
        <f t="shared" si="172"/>
        <v>6.9347019161568468</v>
      </c>
      <c r="AR327" s="40">
        <f t="shared" si="172"/>
        <v>11.884784298740774</v>
      </c>
      <c r="AS327" s="40">
        <f t="shared" si="172"/>
        <v>23.647172275360372</v>
      </c>
      <c r="AT327" s="41">
        <f t="shared" si="172"/>
        <v>0.35</v>
      </c>
      <c r="AU327" s="41">
        <f t="shared" si="172"/>
        <v>0.35</v>
      </c>
      <c r="AV327" s="42">
        <f t="shared" si="172"/>
        <v>2.593566097910438</v>
      </c>
      <c r="AW327" s="42">
        <f t="shared" si="172"/>
        <v>2.5704469061381556</v>
      </c>
      <c r="AX327" s="43">
        <f t="shared" si="172"/>
        <v>3.553459561169225</v>
      </c>
      <c r="AY327" s="43">
        <f t="shared" si="172"/>
        <v>3.4278156222033842</v>
      </c>
    </row>
    <row r="328" spans="6:51" x14ac:dyDescent="0.3">
      <c r="F328" s="3">
        <v>14</v>
      </c>
      <c r="G328" s="36">
        <f t="shared" si="170"/>
        <v>2.0066865427843084</v>
      </c>
      <c r="H328" s="36">
        <f t="shared" si="170"/>
        <v>3.5563925946943034</v>
      </c>
      <c r="I328" s="36">
        <f t="shared" si="170"/>
        <v>2.9313039679091384</v>
      </c>
      <c r="J328" s="36">
        <f t="shared" si="170"/>
        <v>3.3132776379738917</v>
      </c>
      <c r="K328" s="36">
        <f t="shared" si="170"/>
        <v>1.7022281771982226</v>
      </c>
      <c r="L328" s="37">
        <f t="shared" si="170"/>
        <v>1.7022281771982226</v>
      </c>
      <c r="M328" s="38">
        <f t="shared" si="170"/>
        <v>2.8694878708052212</v>
      </c>
      <c r="N328" s="39">
        <f t="shared" si="170"/>
        <v>1.0833608968124051</v>
      </c>
      <c r="O328" s="39">
        <f t="shared" si="170"/>
        <v>1.0833608968124051</v>
      </c>
      <c r="P328" s="40">
        <f t="shared" si="170"/>
        <v>6.9347019161568468</v>
      </c>
      <c r="Q328" s="40">
        <f t="shared" si="170"/>
        <v>11.884784298740774</v>
      </c>
      <c r="R328" s="40">
        <f t="shared" si="170"/>
        <v>23.647172275360372</v>
      </c>
      <c r="S328" s="41">
        <f t="shared" si="170"/>
        <v>0.35</v>
      </c>
      <c r="T328" s="41">
        <f t="shared" si="170"/>
        <v>0.35</v>
      </c>
      <c r="U328" s="42">
        <f t="shared" si="170"/>
        <v>2.7911863271526443</v>
      </c>
      <c r="V328" s="42">
        <f t="shared" si="170"/>
        <v>2.7838018978131069</v>
      </c>
      <c r="W328" s="43">
        <f t="shared" si="170"/>
        <v>3.5644035029958157</v>
      </c>
      <c r="X328" s="43">
        <f t="shared" si="170"/>
        <v>3.55397016440262</v>
      </c>
      <c r="AD328"/>
      <c r="AG328" s="3">
        <f t="shared" si="171"/>
        <v>8.0802356597094089</v>
      </c>
      <c r="AH328" s="36">
        <f t="shared" si="172"/>
        <v>1.4583730209289973</v>
      </c>
      <c r="AI328" s="36">
        <f t="shared" si="172"/>
        <v>3.4704976954696121</v>
      </c>
      <c r="AJ328" s="36">
        <f t="shared" si="172"/>
        <v>2.1266047052918942</v>
      </c>
      <c r="AK328" s="36">
        <f t="shared" si="172"/>
        <v>3.1620490907462697</v>
      </c>
      <c r="AL328" s="36">
        <f t="shared" si="172"/>
        <v>1.7022281771982226</v>
      </c>
      <c r="AM328" s="37">
        <f t="shared" si="172"/>
        <v>1.7022281771982226</v>
      </c>
      <c r="AN328" s="38">
        <f t="shared" si="172"/>
        <v>2.8694878708052212</v>
      </c>
      <c r="AO328" s="39">
        <f t="shared" si="172"/>
        <v>1.0833608968124051</v>
      </c>
      <c r="AP328" s="39">
        <f t="shared" si="172"/>
        <v>1.0833608968124051</v>
      </c>
      <c r="AQ328" s="40">
        <f t="shared" si="172"/>
        <v>6.9347019161568468</v>
      </c>
      <c r="AR328" s="40">
        <f t="shared" si="172"/>
        <v>11.884784298740774</v>
      </c>
      <c r="AS328" s="40">
        <f t="shared" si="172"/>
        <v>23.647172275360372</v>
      </c>
      <c r="AT328" s="41">
        <f t="shared" si="172"/>
        <v>0.35</v>
      </c>
      <c r="AU328" s="41">
        <f t="shared" si="172"/>
        <v>0.35</v>
      </c>
      <c r="AV328" s="42">
        <f t="shared" si="172"/>
        <v>2.6197120387959028</v>
      </c>
      <c r="AW328" s="42">
        <f t="shared" si="172"/>
        <v>2.5976176040219681</v>
      </c>
      <c r="AX328" s="43">
        <f t="shared" si="172"/>
        <v>3.5562320392569089</v>
      </c>
      <c r="AY328" s="43">
        <f t="shared" si="172"/>
        <v>3.4481101156952603</v>
      </c>
    </row>
    <row r="329" spans="6:51" x14ac:dyDescent="0.3">
      <c r="F329" s="3">
        <v>15</v>
      </c>
      <c r="G329" s="36">
        <f t="shared" si="170"/>
        <v>2.0505477183316483</v>
      </c>
      <c r="H329" s="36">
        <f t="shared" si="170"/>
        <v>3.5592035407406941</v>
      </c>
      <c r="I329" s="36">
        <f t="shared" si="170"/>
        <v>3.047336689589097</v>
      </c>
      <c r="J329" s="36">
        <f t="shared" ref="J329:X329" si="173">J$160+J257</f>
        <v>3.3179514390445912</v>
      </c>
      <c r="K329" s="36">
        <f t="shared" si="173"/>
        <v>1.7022281771982226</v>
      </c>
      <c r="L329" s="37">
        <f t="shared" si="173"/>
        <v>1.7022281771982226</v>
      </c>
      <c r="M329" s="38">
        <f t="shared" si="173"/>
        <v>2.8694878708052212</v>
      </c>
      <c r="N329" s="39">
        <f t="shared" si="173"/>
        <v>1.0833608968124051</v>
      </c>
      <c r="O329" s="39">
        <f t="shared" si="173"/>
        <v>1.0833608968124051</v>
      </c>
      <c r="P329" s="40">
        <f t="shared" si="173"/>
        <v>6.9347019161568468</v>
      </c>
      <c r="Q329" s="40">
        <f t="shared" si="173"/>
        <v>11.884784298740774</v>
      </c>
      <c r="R329" s="40">
        <f t="shared" si="173"/>
        <v>23.647172275360372</v>
      </c>
      <c r="S329" s="41">
        <f t="shared" si="173"/>
        <v>0.35</v>
      </c>
      <c r="T329" s="41">
        <f t="shared" si="173"/>
        <v>0.35</v>
      </c>
      <c r="U329" s="42">
        <f t="shared" si="173"/>
        <v>2.7994428754415659</v>
      </c>
      <c r="V329" s="42">
        <f t="shared" si="173"/>
        <v>2.7935788268521429</v>
      </c>
      <c r="W329" s="43">
        <f t="shared" si="173"/>
        <v>3.564474245912221</v>
      </c>
      <c r="X329" s="43">
        <f t="shared" si="173"/>
        <v>3.5574046185689587</v>
      </c>
      <c r="AD329"/>
      <c r="AG329" s="3">
        <f t="shared" si="171"/>
        <v>8.4978317091498283</v>
      </c>
      <c r="AH329" s="36">
        <f t="shared" si="172"/>
        <v>1.5031021987625093</v>
      </c>
      <c r="AI329" s="36">
        <f t="shared" si="172"/>
        <v>3.484837378383919</v>
      </c>
      <c r="AJ329" s="36">
        <f t="shared" si="172"/>
        <v>2.1266047052918942</v>
      </c>
      <c r="AK329" s="36">
        <f t="shared" ref="AK329:AY329" si="174">AK$160+AK257</f>
        <v>3.1878802494912621</v>
      </c>
      <c r="AL329" s="36">
        <f t="shared" si="174"/>
        <v>1.7022281771982226</v>
      </c>
      <c r="AM329" s="37">
        <f t="shared" si="174"/>
        <v>1.7022281771982226</v>
      </c>
      <c r="AN329" s="38">
        <f t="shared" si="174"/>
        <v>2.8694878708052212</v>
      </c>
      <c r="AO329" s="39">
        <f t="shared" si="174"/>
        <v>1.0833608968124051</v>
      </c>
      <c r="AP329" s="39">
        <f t="shared" si="174"/>
        <v>1.0833608968124051</v>
      </c>
      <c r="AQ329" s="40">
        <f t="shared" si="174"/>
        <v>6.9347019161568468</v>
      </c>
      <c r="AR329" s="40">
        <f t="shared" si="174"/>
        <v>11.884784298740774</v>
      </c>
      <c r="AS329" s="40">
        <f t="shared" si="174"/>
        <v>23.647172275360372</v>
      </c>
      <c r="AT329" s="41">
        <f t="shared" si="174"/>
        <v>0.35</v>
      </c>
      <c r="AU329" s="41">
        <f t="shared" si="174"/>
        <v>0.35</v>
      </c>
      <c r="AV329" s="42">
        <f t="shared" si="174"/>
        <v>2.6442238520477632</v>
      </c>
      <c r="AW329" s="42">
        <f t="shared" si="174"/>
        <v>2.6232750985160682</v>
      </c>
      <c r="AX329" s="43">
        <f t="shared" si="174"/>
        <v>3.5583919090960694</v>
      </c>
      <c r="AY329" s="43">
        <f t="shared" si="174"/>
        <v>3.4662818419655492</v>
      </c>
    </row>
    <row r="330" spans="6:51" x14ac:dyDescent="0.3">
      <c r="F330" s="3">
        <v>16</v>
      </c>
      <c r="G330" s="36">
        <f t="shared" ref="G330:X344" si="175">G$160+G258</f>
        <v>2.0812028599726355</v>
      </c>
      <c r="H330" s="36">
        <f t="shared" si="175"/>
        <v>3.5610450290354665</v>
      </c>
      <c r="I330" s="36">
        <f t="shared" si="175"/>
        <v>3.1275086428909677</v>
      </c>
      <c r="J330" s="36">
        <f t="shared" si="175"/>
        <v>3.3209795156665978</v>
      </c>
      <c r="K330" s="36">
        <f t="shared" si="175"/>
        <v>1.7022281771982226</v>
      </c>
      <c r="L330" s="37">
        <f t="shared" si="175"/>
        <v>1.7022281771982226</v>
      </c>
      <c r="M330" s="38">
        <f t="shared" si="175"/>
        <v>2.8988268261950227</v>
      </c>
      <c r="N330" s="39">
        <f t="shared" si="175"/>
        <v>1.0833608968124051</v>
      </c>
      <c r="O330" s="39">
        <f t="shared" si="175"/>
        <v>1.0833608968124051</v>
      </c>
      <c r="P330" s="40">
        <f t="shared" si="175"/>
        <v>6.9347019161568468</v>
      </c>
      <c r="Q330" s="40">
        <f t="shared" si="175"/>
        <v>11.884784298740774</v>
      </c>
      <c r="R330" s="40">
        <f t="shared" si="175"/>
        <v>23.647172275360372</v>
      </c>
      <c r="S330" s="41">
        <f t="shared" si="175"/>
        <v>0.35</v>
      </c>
      <c r="T330" s="41">
        <f t="shared" si="175"/>
        <v>0.35</v>
      </c>
      <c r="U330" s="42">
        <f t="shared" si="175"/>
        <v>2.8053477258307735</v>
      </c>
      <c r="V330" s="42">
        <f t="shared" si="175"/>
        <v>2.8007223635748963</v>
      </c>
      <c r="W330" s="43">
        <f t="shared" si="175"/>
        <v>3.5645120174823357</v>
      </c>
      <c r="X330" s="43">
        <f t="shared" si="175"/>
        <v>3.5596937591632676</v>
      </c>
      <c r="AD330"/>
      <c r="AG330" s="3">
        <f t="shared" si="171"/>
        <v>8.937009611874279</v>
      </c>
      <c r="AH330" s="36">
        <f t="shared" ref="AH330:AY344" si="176">AH$160+AH258</f>
        <v>1.5515918484891502</v>
      </c>
      <c r="AI330" s="36">
        <f t="shared" si="176"/>
        <v>3.4976856784277142</v>
      </c>
      <c r="AJ330" s="36">
        <f t="shared" si="176"/>
        <v>2.1266047052918942</v>
      </c>
      <c r="AK330" s="36">
        <f t="shared" si="176"/>
        <v>3.2108854536996807</v>
      </c>
      <c r="AL330" s="36">
        <f t="shared" si="176"/>
        <v>1.7022281771982226</v>
      </c>
      <c r="AM330" s="37">
        <f t="shared" si="176"/>
        <v>1.7022281771982226</v>
      </c>
      <c r="AN330" s="38">
        <f t="shared" si="176"/>
        <v>2.8694878708052212</v>
      </c>
      <c r="AO330" s="39">
        <f t="shared" si="176"/>
        <v>1.0833608968124051</v>
      </c>
      <c r="AP330" s="39">
        <f t="shared" si="176"/>
        <v>1.0833608968124051</v>
      </c>
      <c r="AQ330" s="40">
        <f t="shared" si="176"/>
        <v>6.9347019161568468</v>
      </c>
      <c r="AR330" s="40">
        <f t="shared" si="176"/>
        <v>11.884784298740774</v>
      </c>
      <c r="AS330" s="40">
        <f t="shared" si="176"/>
        <v>23.647172275360372</v>
      </c>
      <c r="AT330" s="41">
        <f t="shared" si="176"/>
        <v>0.35</v>
      </c>
      <c r="AU330" s="41">
        <f t="shared" si="176"/>
        <v>0.35</v>
      </c>
      <c r="AV330" s="42">
        <f t="shared" si="176"/>
        <v>2.6670038621304464</v>
      </c>
      <c r="AW330" s="42">
        <f t="shared" si="176"/>
        <v>2.6473057322932454</v>
      </c>
      <c r="AX330" s="43">
        <f t="shared" si="176"/>
        <v>3.5600506831699845</v>
      </c>
      <c r="AY330" s="43">
        <f t="shared" si="176"/>
        <v>3.4823880295094201</v>
      </c>
    </row>
    <row r="331" spans="6:51" x14ac:dyDescent="0.3">
      <c r="F331" s="3">
        <v>17</v>
      </c>
      <c r="G331" s="36">
        <f t="shared" si="175"/>
        <v>2.1017248819702674</v>
      </c>
      <c r="H331" s="36">
        <f t="shared" si="175"/>
        <v>3.5622501286467299</v>
      </c>
      <c r="I331" s="36">
        <f t="shared" si="175"/>
        <v>3.1813960589757522</v>
      </c>
      <c r="J331" s="36">
        <f t="shared" si="175"/>
        <v>3.3229404402958229</v>
      </c>
      <c r="K331" s="36">
        <f t="shared" si="175"/>
        <v>1.7022281771982226</v>
      </c>
      <c r="L331" s="37">
        <f t="shared" si="175"/>
        <v>1.7022281771982226</v>
      </c>
      <c r="M331" s="38">
        <f t="shared" si="175"/>
        <v>2.9623880308347741</v>
      </c>
      <c r="N331" s="39">
        <f t="shared" si="175"/>
        <v>1.0833608968124051</v>
      </c>
      <c r="O331" s="39">
        <f t="shared" si="175"/>
        <v>1.0833608968124051</v>
      </c>
      <c r="P331" s="40">
        <f t="shared" si="175"/>
        <v>6.9347019161568468</v>
      </c>
      <c r="Q331" s="40">
        <f t="shared" si="175"/>
        <v>11.884784298740774</v>
      </c>
      <c r="R331" s="40">
        <f t="shared" si="175"/>
        <v>23.647172275360372</v>
      </c>
      <c r="S331" s="41">
        <f t="shared" si="175"/>
        <v>0.35</v>
      </c>
      <c r="T331" s="41">
        <f t="shared" si="175"/>
        <v>0.35</v>
      </c>
      <c r="U331" s="42">
        <f t="shared" si="175"/>
        <v>2.8095639248454094</v>
      </c>
      <c r="V331" s="42">
        <f t="shared" si="175"/>
        <v>2.8059345879821223</v>
      </c>
      <c r="W331" s="43">
        <f t="shared" si="175"/>
        <v>3.564532610138651</v>
      </c>
      <c r="X331" s="43">
        <f t="shared" si="175"/>
        <v>3.5612269463635218</v>
      </c>
      <c r="AD331"/>
      <c r="AG331" s="3">
        <f t="shared" si="171"/>
        <v>9.3988847433557776</v>
      </c>
      <c r="AH331" s="36">
        <f t="shared" si="176"/>
        <v>1.603339724825646</v>
      </c>
      <c r="AI331" s="36">
        <f t="shared" si="176"/>
        <v>3.5090679386209711</v>
      </c>
      <c r="AJ331" s="36">
        <f t="shared" si="176"/>
        <v>2.1266047052918942</v>
      </c>
      <c r="AK331" s="36">
        <f t="shared" si="176"/>
        <v>3.2311377054330368</v>
      </c>
      <c r="AL331" s="36">
        <f t="shared" si="176"/>
        <v>1.7022281771982226</v>
      </c>
      <c r="AM331" s="37">
        <f t="shared" si="176"/>
        <v>1.7022281771982226</v>
      </c>
      <c r="AN331" s="38">
        <f t="shared" si="176"/>
        <v>2.8694878708052212</v>
      </c>
      <c r="AO331" s="39">
        <f t="shared" si="176"/>
        <v>1.0833608968124051</v>
      </c>
      <c r="AP331" s="39">
        <f t="shared" si="176"/>
        <v>1.0833608968124051</v>
      </c>
      <c r="AQ331" s="40">
        <f t="shared" si="176"/>
        <v>6.9347019161568468</v>
      </c>
      <c r="AR331" s="40">
        <f t="shared" si="176"/>
        <v>11.884784298740774</v>
      </c>
      <c r="AS331" s="40">
        <f t="shared" si="176"/>
        <v>23.647172275360372</v>
      </c>
      <c r="AT331" s="41">
        <f t="shared" si="176"/>
        <v>0.35</v>
      </c>
      <c r="AU331" s="41">
        <f t="shared" si="176"/>
        <v>0.35</v>
      </c>
      <c r="AV331" s="42">
        <f t="shared" si="176"/>
        <v>2.6879811332981105</v>
      </c>
      <c r="AW331" s="42">
        <f t="shared" si="176"/>
        <v>2.6696197034338152</v>
      </c>
      <c r="AX331" s="43">
        <f t="shared" si="176"/>
        <v>3.5613063200491988</v>
      </c>
      <c r="AY331" s="43">
        <f t="shared" si="176"/>
        <v>3.4965136873112348</v>
      </c>
    </row>
    <row r="332" spans="6:51" x14ac:dyDescent="0.3">
      <c r="F332" s="3">
        <v>18</v>
      </c>
      <c r="G332" s="36">
        <f t="shared" si="175"/>
        <v>2.1149604449232058</v>
      </c>
      <c r="H332" s="36">
        <f t="shared" si="175"/>
        <v>3.5630387589171741</v>
      </c>
      <c r="I332" s="36">
        <f t="shared" si="175"/>
        <v>3.2167548112599098</v>
      </c>
      <c r="J332" s="36">
        <f t="shared" si="175"/>
        <v>3.324211063121882</v>
      </c>
      <c r="K332" s="36">
        <f t="shared" si="175"/>
        <v>1.7022281771982226</v>
      </c>
      <c r="L332" s="37">
        <f t="shared" si="175"/>
        <v>1.7022281771982226</v>
      </c>
      <c r="M332" s="38">
        <f t="shared" si="175"/>
        <v>3.0181064817804661</v>
      </c>
      <c r="N332" s="39">
        <f t="shared" si="175"/>
        <v>1.0833608968124051</v>
      </c>
      <c r="O332" s="39">
        <f t="shared" si="175"/>
        <v>1.0833608968124051</v>
      </c>
      <c r="P332" s="40">
        <f t="shared" si="175"/>
        <v>6.9347019161568468</v>
      </c>
      <c r="Q332" s="40">
        <f t="shared" si="175"/>
        <v>11.884784298740774</v>
      </c>
      <c r="R332" s="40">
        <f t="shared" si="175"/>
        <v>23.647172275360372</v>
      </c>
      <c r="S332" s="41">
        <f t="shared" si="175"/>
        <v>0.35</v>
      </c>
      <c r="T332" s="41">
        <f t="shared" si="175"/>
        <v>0.35</v>
      </c>
      <c r="U332" s="42">
        <f t="shared" si="175"/>
        <v>2.8125722667143398</v>
      </c>
      <c r="V332" s="42">
        <f t="shared" si="175"/>
        <v>2.809735613254067</v>
      </c>
      <c r="W332" s="43">
        <f t="shared" si="175"/>
        <v>3.5645440752242989</v>
      </c>
      <c r="X332" s="43">
        <f t="shared" si="175"/>
        <v>3.5622596490262399</v>
      </c>
      <c r="AD332"/>
      <c r="AG332" s="3">
        <f t="shared" si="171"/>
        <v>9.8846301229790683</v>
      </c>
      <c r="AH332" s="36">
        <f t="shared" si="176"/>
        <v>1.6576066044276563</v>
      </c>
      <c r="AI332" s="36">
        <f t="shared" si="176"/>
        <v>3.5190323639877232</v>
      </c>
      <c r="AJ332" s="36">
        <f t="shared" si="176"/>
        <v>2.1266047052918942</v>
      </c>
      <c r="AK332" s="36">
        <f t="shared" si="176"/>
        <v>3.2487514035119425</v>
      </c>
      <c r="AL332" s="36">
        <f t="shared" si="176"/>
        <v>1.7022281771982226</v>
      </c>
      <c r="AM332" s="37">
        <f t="shared" si="176"/>
        <v>1.7022281771982226</v>
      </c>
      <c r="AN332" s="38">
        <f t="shared" si="176"/>
        <v>2.8694878708052212</v>
      </c>
      <c r="AO332" s="39">
        <f t="shared" si="176"/>
        <v>1.0833608968124051</v>
      </c>
      <c r="AP332" s="39">
        <f t="shared" si="176"/>
        <v>1.0833608968124051</v>
      </c>
      <c r="AQ332" s="40">
        <f t="shared" si="176"/>
        <v>6.9347019161568468</v>
      </c>
      <c r="AR332" s="40">
        <f t="shared" si="176"/>
        <v>11.884784298740774</v>
      </c>
      <c r="AS332" s="40">
        <f t="shared" si="176"/>
        <v>23.647172275360372</v>
      </c>
      <c r="AT332" s="41">
        <f t="shared" si="176"/>
        <v>0.35</v>
      </c>
      <c r="AU332" s="41">
        <f t="shared" si="176"/>
        <v>0.35</v>
      </c>
      <c r="AV332" s="42">
        <f t="shared" si="176"/>
        <v>2.7071133928835946</v>
      </c>
      <c r="AW332" s="42">
        <f t="shared" si="176"/>
        <v>2.6901534923082235</v>
      </c>
      <c r="AX332" s="43">
        <f t="shared" si="176"/>
        <v>3.5622430129554132</v>
      </c>
      <c r="AY332" s="43">
        <f t="shared" si="176"/>
        <v>3.508768014984132</v>
      </c>
    </row>
    <row r="333" spans="6:51" x14ac:dyDescent="0.3">
      <c r="F333" s="3">
        <v>19</v>
      </c>
      <c r="G333" s="36">
        <f t="shared" si="175"/>
        <v>2.1232303489534878</v>
      </c>
      <c r="H333" s="36">
        <f t="shared" si="175"/>
        <v>3.5635553134181652</v>
      </c>
      <c r="I333" s="36">
        <f t="shared" si="175"/>
        <v>3.2394783238590747</v>
      </c>
      <c r="J333" s="36">
        <f t="shared" si="175"/>
        <v>3.325035643183762</v>
      </c>
      <c r="K333" s="36">
        <f t="shared" si="175"/>
        <v>1.7022281771982226</v>
      </c>
      <c r="L333" s="37">
        <f t="shared" si="175"/>
        <v>1.7022281771982226</v>
      </c>
      <c r="M333" s="38">
        <f t="shared" si="175"/>
        <v>3.0667021782333945</v>
      </c>
      <c r="N333" s="39">
        <f t="shared" si="175"/>
        <v>1.0833608968124051</v>
      </c>
      <c r="O333" s="39">
        <f t="shared" si="175"/>
        <v>1.0833608968124051</v>
      </c>
      <c r="P333" s="40">
        <f t="shared" si="175"/>
        <v>6.9347019161568468</v>
      </c>
      <c r="Q333" s="40">
        <f t="shared" si="175"/>
        <v>11.884784298740774</v>
      </c>
      <c r="R333" s="40">
        <f t="shared" si="175"/>
        <v>23.647172275360372</v>
      </c>
      <c r="S333" s="41">
        <f t="shared" si="175"/>
        <v>0.35</v>
      </c>
      <c r="T333" s="41">
        <f t="shared" si="175"/>
        <v>0.35</v>
      </c>
      <c r="U333" s="42">
        <f t="shared" si="175"/>
        <v>2.8147189368376759</v>
      </c>
      <c r="V333" s="42">
        <f t="shared" si="175"/>
        <v>2.8125080621660299</v>
      </c>
      <c r="W333" s="43">
        <f t="shared" si="175"/>
        <v>3.5645505934583399</v>
      </c>
      <c r="X333" s="43">
        <f t="shared" si="175"/>
        <v>3.5629596424093104</v>
      </c>
      <c r="AD333"/>
      <c r="AG333" s="3">
        <f t="shared" si="171"/>
        <v>10.395479393145562</v>
      </c>
      <c r="AH333" s="36">
        <f t="shared" si="176"/>
        <v>1.713418368712319</v>
      </c>
      <c r="AI333" s="36">
        <f t="shared" si="176"/>
        <v>3.5276478186209186</v>
      </c>
      <c r="AJ333" s="36">
        <f t="shared" si="176"/>
        <v>2.1266047052918942</v>
      </c>
      <c r="AK333" s="36">
        <f t="shared" si="176"/>
        <v>3.2638772873081363</v>
      </c>
      <c r="AL333" s="36">
        <f t="shared" si="176"/>
        <v>1.7022281771982226</v>
      </c>
      <c r="AM333" s="37">
        <f t="shared" si="176"/>
        <v>1.7022281771982226</v>
      </c>
      <c r="AN333" s="38">
        <f t="shared" si="176"/>
        <v>2.8694878708052212</v>
      </c>
      <c r="AO333" s="39">
        <f t="shared" si="176"/>
        <v>1.0833608968124051</v>
      </c>
      <c r="AP333" s="39">
        <f t="shared" si="176"/>
        <v>1.0833608968124051</v>
      </c>
      <c r="AQ333" s="40">
        <f t="shared" si="176"/>
        <v>6.9347019161568468</v>
      </c>
      <c r="AR333" s="40">
        <f t="shared" si="176"/>
        <v>11.884784298740774</v>
      </c>
      <c r="AS333" s="40">
        <f t="shared" si="176"/>
        <v>23.647172275360372</v>
      </c>
      <c r="AT333" s="41">
        <f t="shared" si="176"/>
        <v>0.35</v>
      </c>
      <c r="AU333" s="41">
        <f t="shared" si="176"/>
        <v>0.35</v>
      </c>
      <c r="AV333" s="42">
        <f t="shared" si="176"/>
        <v>2.7243880074471418</v>
      </c>
      <c r="AW333" s="42">
        <f t="shared" si="176"/>
        <v>2.7088714883154279</v>
      </c>
      <c r="AX333" s="43">
        <f t="shared" si="176"/>
        <v>3.5629315873194045</v>
      </c>
      <c r="AY333" s="43">
        <f t="shared" si="176"/>
        <v>3.5192800559862061</v>
      </c>
    </row>
    <row r="334" spans="6:51" x14ac:dyDescent="0.3">
      <c r="F334" s="3">
        <v>20</v>
      </c>
      <c r="G334" s="36">
        <f t="shared" si="175"/>
        <v>2.1282632648753466</v>
      </c>
      <c r="H334" s="36">
        <f t="shared" si="175"/>
        <v>3.5638942302544359</v>
      </c>
      <c r="I334" s="36">
        <f t="shared" si="175"/>
        <v>3.2538250842633847</v>
      </c>
      <c r="J334" s="36">
        <f t="shared" si="175"/>
        <v>3.3255719984837113</v>
      </c>
      <c r="K334" s="36">
        <f t="shared" si="175"/>
        <v>1.7022281771982226</v>
      </c>
      <c r="L334" s="37">
        <f t="shared" si="175"/>
        <v>1.7022281771982226</v>
      </c>
      <c r="M334" s="38">
        <f t="shared" si="175"/>
        <v>3.1089033037475784</v>
      </c>
      <c r="N334" s="39">
        <f t="shared" si="175"/>
        <v>1.0833608968124051</v>
      </c>
      <c r="O334" s="39">
        <f t="shared" si="175"/>
        <v>1.0833608968124051</v>
      </c>
      <c r="P334" s="40">
        <f t="shared" si="175"/>
        <v>6.9347019161568468</v>
      </c>
      <c r="Q334" s="40">
        <f t="shared" si="175"/>
        <v>11.884784298740774</v>
      </c>
      <c r="R334" s="40">
        <f t="shared" si="175"/>
        <v>23.647172275360372</v>
      </c>
      <c r="S334" s="41">
        <f t="shared" si="175"/>
        <v>0.35</v>
      </c>
      <c r="T334" s="41">
        <f t="shared" si="175"/>
        <v>0.35</v>
      </c>
      <c r="U334" s="42">
        <f t="shared" si="175"/>
        <v>2.8162518874223932</v>
      </c>
      <c r="V334" s="42">
        <f t="shared" si="175"/>
        <v>2.8145319452909057</v>
      </c>
      <c r="W334" s="43">
        <f t="shared" si="175"/>
        <v>3.5645543768052557</v>
      </c>
      <c r="X334" s="43">
        <f t="shared" si="175"/>
        <v>3.563437364500234</v>
      </c>
      <c r="AD334"/>
      <c r="AG334" s="3">
        <f t="shared" si="171"/>
        <v>10.932729952341878</v>
      </c>
      <c r="AH334" s="36">
        <f t="shared" si="176"/>
        <v>1.7695948383556566</v>
      </c>
      <c r="AI334" s="36">
        <f t="shared" si="176"/>
        <v>3.535000840998455</v>
      </c>
      <c r="AJ334" s="36">
        <f t="shared" si="176"/>
        <v>2.2395865001225732</v>
      </c>
      <c r="AK334" s="36">
        <f t="shared" si="176"/>
        <v>3.2766960532744678</v>
      </c>
      <c r="AL334" s="36">
        <f t="shared" si="176"/>
        <v>1.7022281771982226</v>
      </c>
      <c r="AM334" s="37">
        <f t="shared" si="176"/>
        <v>1.7022281771982226</v>
      </c>
      <c r="AN334" s="38">
        <f t="shared" si="176"/>
        <v>2.8694878708052212</v>
      </c>
      <c r="AO334" s="39">
        <f t="shared" si="176"/>
        <v>1.0833608968124051</v>
      </c>
      <c r="AP334" s="39">
        <f t="shared" si="176"/>
        <v>1.0833608968124051</v>
      </c>
      <c r="AQ334" s="40">
        <f t="shared" si="176"/>
        <v>6.9347019161568468</v>
      </c>
      <c r="AR334" s="40">
        <f t="shared" si="176"/>
        <v>11.884784298740774</v>
      </c>
      <c r="AS334" s="40">
        <f t="shared" si="176"/>
        <v>23.647172275360372</v>
      </c>
      <c r="AT334" s="41">
        <f t="shared" si="176"/>
        <v>0.35</v>
      </c>
      <c r="AU334" s="41">
        <f t="shared" si="176"/>
        <v>0.35</v>
      </c>
      <c r="AV334" s="42">
        <f t="shared" si="176"/>
        <v>2.7398219146503573</v>
      </c>
      <c r="AW334" s="42">
        <f t="shared" si="176"/>
        <v>2.7257666939356571</v>
      </c>
      <c r="AX334" s="43">
        <f t="shared" si="176"/>
        <v>3.5634303761394479</v>
      </c>
      <c r="AY334" s="43">
        <f t="shared" si="176"/>
        <v>3.5281938242489064</v>
      </c>
    </row>
    <row r="335" spans="6:51" x14ac:dyDescent="0.3">
      <c r="F335" s="3">
        <v>21</v>
      </c>
      <c r="G335" s="36">
        <f t="shared" si="175"/>
        <v>2.1312617370506812</v>
      </c>
      <c r="H335" s="36">
        <f t="shared" si="175"/>
        <v>3.5641171254131194</v>
      </c>
      <c r="I335" s="36">
        <f t="shared" si="175"/>
        <v>3.2627493528971119</v>
      </c>
      <c r="J335" s="36">
        <f t="shared" si="175"/>
        <v>3.3259219207141193</v>
      </c>
      <c r="K335" s="36">
        <f t="shared" si="175"/>
        <v>1.7022281771982226</v>
      </c>
      <c r="L335" s="37">
        <f t="shared" si="175"/>
        <v>1.7022281771982226</v>
      </c>
      <c r="M335" s="38">
        <f t="shared" si="175"/>
        <v>3.1454186726078754</v>
      </c>
      <c r="N335" s="39">
        <f t="shared" si="175"/>
        <v>1.0833608968124051</v>
      </c>
      <c r="O335" s="39">
        <f t="shared" si="175"/>
        <v>1.0833608968124051</v>
      </c>
      <c r="P335" s="40">
        <f t="shared" si="175"/>
        <v>6.9347019161568468</v>
      </c>
      <c r="Q335" s="40">
        <f t="shared" si="175"/>
        <v>11.884784298740774</v>
      </c>
      <c r="R335" s="40">
        <f t="shared" si="175"/>
        <v>23.647172275360372</v>
      </c>
      <c r="S335" s="41">
        <f t="shared" si="175"/>
        <v>0.35</v>
      </c>
      <c r="T335" s="41">
        <f t="shared" si="175"/>
        <v>0.35</v>
      </c>
      <c r="U335" s="42">
        <f t="shared" si="175"/>
        <v>2.8173480365489594</v>
      </c>
      <c r="V335" s="42">
        <f t="shared" si="175"/>
        <v>2.8160114059656611</v>
      </c>
      <c r="W335" s="43">
        <f t="shared" si="175"/>
        <v>3.5645566179599837</v>
      </c>
      <c r="X335" s="43">
        <f t="shared" si="175"/>
        <v>3.5637657590642835</v>
      </c>
      <c r="AD335"/>
      <c r="AG335" s="3">
        <f t="shared" si="171"/>
        <v>11.497746250129051</v>
      </c>
      <c r="AH335" s="36">
        <f t="shared" si="176"/>
        <v>1.8248096026792362</v>
      </c>
      <c r="AI335" s="36">
        <f t="shared" si="176"/>
        <v>3.541192036484861</v>
      </c>
      <c r="AJ335" s="36">
        <f t="shared" si="176"/>
        <v>2.4128375773970197</v>
      </c>
      <c r="AK335" s="36">
        <f t="shared" si="176"/>
        <v>3.2874109989317306</v>
      </c>
      <c r="AL335" s="36">
        <f t="shared" si="176"/>
        <v>1.7022281771982226</v>
      </c>
      <c r="AM335" s="37">
        <f t="shared" si="176"/>
        <v>1.7022281771982226</v>
      </c>
      <c r="AN335" s="38">
        <f t="shared" si="176"/>
        <v>2.8694878708052212</v>
      </c>
      <c r="AO335" s="39">
        <f t="shared" si="176"/>
        <v>1.0833608968124051</v>
      </c>
      <c r="AP335" s="39">
        <f t="shared" si="176"/>
        <v>1.0833608968124051</v>
      </c>
      <c r="AQ335" s="40">
        <f t="shared" si="176"/>
        <v>6.9347019161568468</v>
      </c>
      <c r="AR335" s="40">
        <f t="shared" si="176"/>
        <v>11.884784298740774</v>
      </c>
      <c r="AS335" s="40">
        <f t="shared" si="176"/>
        <v>23.647172275360372</v>
      </c>
      <c r="AT335" s="41">
        <f t="shared" si="176"/>
        <v>0.35</v>
      </c>
      <c r="AU335" s="41">
        <f t="shared" si="176"/>
        <v>0.35</v>
      </c>
      <c r="AV335" s="42">
        <f t="shared" si="176"/>
        <v>2.7534604710812589</v>
      </c>
      <c r="AW335" s="42">
        <f t="shared" si="176"/>
        <v>2.7408604287774159</v>
      </c>
      <c r="AX335" s="43">
        <f t="shared" si="176"/>
        <v>3.5637864311220566</v>
      </c>
      <c r="AY335" s="43">
        <f t="shared" si="176"/>
        <v>3.5356631668000236</v>
      </c>
    </row>
    <row r="336" spans="6:51" x14ac:dyDescent="0.3">
      <c r="F336" s="3">
        <v>22</v>
      </c>
      <c r="G336" s="36">
        <f t="shared" si="175"/>
        <v>2.1330188513146409</v>
      </c>
      <c r="H336" s="36">
        <f t="shared" si="175"/>
        <v>3.5642641518049638</v>
      </c>
      <c r="I336" s="36">
        <f t="shared" si="175"/>
        <v>3.2682331927004853</v>
      </c>
      <c r="J336" s="36">
        <f t="shared" si="175"/>
        <v>3.3261510309111042</v>
      </c>
      <c r="K336" s="36">
        <f t="shared" si="175"/>
        <v>1.7022281771982226</v>
      </c>
      <c r="L336" s="37">
        <f t="shared" si="175"/>
        <v>1.7022281771982226</v>
      </c>
      <c r="M336" s="38">
        <f t="shared" si="175"/>
        <v>3.1769192475215329</v>
      </c>
      <c r="N336" s="39">
        <f t="shared" si="175"/>
        <v>1.0833608968124051</v>
      </c>
      <c r="O336" s="39">
        <f t="shared" si="175"/>
        <v>1.0833608968124051</v>
      </c>
      <c r="P336" s="40">
        <f t="shared" si="175"/>
        <v>6.9347019161568468</v>
      </c>
      <c r="Q336" s="40">
        <f t="shared" si="175"/>
        <v>11.884784298740774</v>
      </c>
      <c r="R336" s="40">
        <f t="shared" si="175"/>
        <v>23.647172275360372</v>
      </c>
      <c r="S336" s="41">
        <f t="shared" si="175"/>
        <v>0.35</v>
      </c>
      <c r="T336" s="41">
        <f t="shared" si="175"/>
        <v>0.35</v>
      </c>
      <c r="U336" s="42">
        <f t="shared" si="175"/>
        <v>2.8181332909534627</v>
      </c>
      <c r="V336" s="42">
        <f t="shared" si="175"/>
        <v>2.8170948909981313</v>
      </c>
      <c r="W336" s="43">
        <f t="shared" si="175"/>
        <v>3.5645579723207277</v>
      </c>
      <c r="X336" s="43">
        <f t="shared" si="175"/>
        <v>3.5639932122851352</v>
      </c>
      <c r="AD336"/>
      <c r="AG336" s="3">
        <f t="shared" si="171"/>
        <v>12.09196325242066</v>
      </c>
      <c r="AH336" s="36">
        <f t="shared" si="176"/>
        <v>1.8776804115632613</v>
      </c>
      <c r="AI336" s="36">
        <f t="shared" si="176"/>
        <v>3.5463320526363278</v>
      </c>
      <c r="AJ336" s="36">
        <f t="shared" si="176"/>
        <v>2.5711110901305583</v>
      </c>
      <c r="AK336" s="36">
        <f t="shared" si="176"/>
        <v>3.2962401214320218</v>
      </c>
      <c r="AL336" s="36">
        <f t="shared" si="176"/>
        <v>1.7022281771982226</v>
      </c>
      <c r="AM336" s="37">
        <f t="shared" si="176"/>
        <v>1.7022281771982226</v>
      </c>
      <c r="AN336" s="38">
        <f t="shared" si="176"/>
        <v>2.8694878708052212</v>
      </c>
      <c r="AO336" s="39">
        <f t="shared" si="176"/>
        <v>1.0833608968124051</v>
      </c>
      <c r="AP336" s="39">
        <f t="shared" si="176"/>
        <v>1.0833608968124051</v>
      </c>
      <c r="AQ336" s="40">
        <f t="shared" si="176"/>
        <v>6.9347019161568468</v>
      </c>
      <c r="AR336" s="40">
        <f t="shared" si="176"/>
        <v>11.884784298740774</v>
      </c>
      <c r="AS336" s="40">
        <f t="shared" si="176"/>
        <v>23.647172275360372</v>
      </c>
      <c r="AT336" s="41">
        <f t="shared" si="176"/>
        <v>0.35</v>
      </c>
      <c r="AU336" s="41">
        <f t="shared" si="176"/>
        <v>0.35</v>
      </c>
      <c r="AV336" s="42">
        <f t="shared" si="176"/>
        <v>2.7653752422247782</v>
      </c>
      <c r="AW336" s="42">
        <f t="shared" si="176"/>
        <v>2.7542010119468427</v>
      </c>
      <c r="AX336" s="43">
        <f t="shared" si="176"/>
        <v>3.5640369309205195</v>
      </c>
      <c r="AY336" s="43">
        <f t="shared" si="176"/>
        <v>3.5418466365809853</v>
      </c>
    </row>
    <row r="337" spans="6:51" x14ac:dyDescent="0.3">
      <c r="F337" s="3">
        <v>23</v>
      </c>
      <c r="G337" s="36">
        <f t="shared" si="175"/>
        <v>2.1340360952854596</v>
      </c>
      <c r="H337" s="36">
        <f t="shared" si="175"/>
        <v>3.5643614712205709</v>
      </c>
      <c r="I337" s="36">
        <f t="shared" si="175"/>
        <v>3.2715702075135065</v>
      </c>
      <c r="J337" s="36">
        <f t="shared" si="175"/>
        <v>3.3263016536242942</v>
      </c>
      <c r="K337" s="36">
        <f t="shared" si="175"/>
        <v>1.7022281771982226</v>
      </c>
      <c r="L337" s="37">
        <f t="shared" si="175"/>
        <v>1.7022281771982226</v>
      </c>
      <c r="M337" s="38">
        <f t="shared" si="175"/>
        <v>3.2040267847440651</v>
      </c>
      <c r="N337" s="39">
        <f t="shared" si="175"/>
        <v>1.0833608968124051</v>
      </c>
      <c r="O337" s="39">
        <f t="shared" si="175"/>
        <v>1.0833608968124051</v>
      </c>
      <c r="P337" s="40">
        <f t="shared" si="175"/>
        <v>6.9347019161568468</v>
      </c>
      <c r="Q337" s="40">
        <f t="shared" si="175"/>
        <v>11.884784298740774</v>
      </c>
      <c r="R337" s="40">
        <f t="shared" si="175"/>
        <v>23.647172275360372</v>
      </c>
      <c r="S337" s="41">
        <f t="shared" si="175"/>
        <v>0.35</v>
      </c>
      <c r="T337" s="41">
        <f t="shared" si="175"/>
        <v>0.35</v>
      </c>
      <c r="U337" s="42">
        <f t="shared" si="175"/>
        <v>2.8186971131074854</v>
      </c>
      <c r="V337" s="42">
        <f t="shared" si="175"/>
        <v>2.8178901743822427</v>
      </c>
      <c r="W337" s="43">
        <f t="shared" si="175"/>
        <v>3.5645588068696998</v>
      </c>
      <c r="X337" s="43">
        <f t="shared" si="175"/>
        <v>3.5641519813581071</v>
      </c>
      <c r="AD337"/>
      <c r="AG337" s="3">
        <f t="shared" si="171"/>
        <v>12.716890085850565</v>
      </c>
      <c r="AH337" s="36">
        <f t="shared" si="176"/>
        <v>1.9268832039794264</v>
      </c>
      <c r="AI337" s="36">
        <f t="shared" si="176"/>
        <v>3.5505373736100037</v>
      </c>
      <c r="AJ337" s="36">
        <f t="shared" si="176"/>
        <v>2.7124492570026226</v>
      </c>
      <c r="AK337" s="36">
        <f t="shared" si="176"/>
        <v>3.3034081350322633</v>
      </c>
      <c r="AL337" s="36">
        <f t="shared" si="176"/>
        <v>1.7022281771982226</v>
      </c>
      <c r="AM337" s="37">
        <f t="shared" si="176"/>
        <v>1.7022281771982226</v>
      </c>
      <c r="AN337" s="38">
        <f t="shared" si="176"/>
        <v>2.8694878708052212</v>
      </c>
      <c r="AO337" s="39">
        <f t="shared" si="176"/>
        <v>1.0833608968124051</v>
      </c>
      <c r="AP337" s="39">
        <f t="shared" si="176"/>
        <v>1.0833608968124051</v>
      </c>
      <c r="AQ337" s="40">
        <f t="shared" si="176"/>
        <v>6.9347019161568468</v>
      </c>
      <c r="AR337" s="40">
        <f t="shared" si="176"/>
        <v>11.884784298740774</v>
      </c>
      <c r="AS337" s="40">
        <f t="shared" si="176"/>
        <v>23.647172275360372</v>
      </c>
      <c r="AT337" s="41">
        <f t="shared" si="176"/>
        <v>0.35</v>
      </c>
      <c r="AU337" s="41">
        <f t="shared" si="176"/>
        <v>0.35</v>
      </c>
      <c r="AV337" s="42">
        <f t="shared" si="176"/>
        <v>2.7756608300868044</v>
      </c>
      <c r="AW337" s="42">
        <f t="shared" si="176"/>
        <v>2.7658614633105154</v>
      </c>
      <c r="AX337" s="43">
        <f t="shared" si="176"/>
        <v>3.5642106625854484</v>
      </c>
      <c r="AY337" s="43">
        <f t="shared" si="176"/>
        <v>3.5469026390974094</v>
      </c>
    </row>
    <row r="338" spans="6:51" x14ac:dyDescent="0.3">
      <c r="F338" s="3">
        <v>24</v>
      </c>
      <c r="G338" s="36">
        <f t="shared" si="175"/>
        <v>2.134620240587505</v>
      </c>
      <c r="H338" s="36">
        <f t="shared" si="175"/>
        <v>3.5644261416310972</v>
      </c>
      <c r="I338" s="36">
        <f t="shared" si="175"/>
        <v>3.2735856870785303</v>
      </c>
      <c r="J338" s="36">
        <f t="shared" si="175"/>
        <v>3.3264011249670649</v>
      </c>
      <c r="K338" s="36">
        <f t="shared" si="175"/>
        <v>1.7022281771982226</v>
      </c>
      <c r="L338" s="37">
        <f t="shared" si="175"/>
        <v>1.7022281771982226</v>
      </c>
      <c r="M338" s="38">
        <f t="shared" si="175"/>
        <v>3.2273078880124557</v>
      </c>
      <c r="N338" s="39">
        <f t="shared" si="175"/>
        <v>1.0833608968124051</v>
      </c>
      <c r="O338" s="39">
        <f t="shared" si="175"/>
        <v>1.0833608968124051</v>
      </c>
      <c r="P338" s="40">
        <f t="shared" si="175"/>
        <v>6.9347019161568468</v>
      </c>
      <c r="Q338" s="40">
        <f t="shared" si="175"/>
        <v>11.884784298740774</v>
      </c>
      <c r="R338" s="40">
        <f t="shared" si="175"/>
        <v>23.647172275360372</v>
      </c>
      <c r="S338" s="41">
        <f t="shared" si="175"/>
        <v>0.35</v>
      </c>
      <c r="T338" s="41">
        <f t="shared" si="175"/>
        <v>0.35</v>
      </c>
      <c r="U338" s="42">
        <f t="shared" si="175"/>
        <v>2.8191030247825468</v>
      </c>
      <c r="V338" s="42">
        <f t="shared" si="175"/>
        <v>2.8184754421539768</v>
      </c>
      <c r="W338" s="43">
        <f t="shared" si="175"/>
        <v>3.5645593309412322</v>
      </c>
      <c r="X338" s="43">
        <f t="shared" si="175"/>
        <v>3.5642636910083505</v>
      </c>
      <c r="AD338"/>
      <c r="AG338" s="3">
        <f t="shared" si="171"/>
        <v>13.374113870485857</v>
      </c>
      <c r="AH338" s="36">
        <f t="shared" si="176"/>
        <v>1.9712757622661679</v>
      </c>
      <c r="AI338" s="36">
        <f t="shared" si="176"/>
        <v>3.553926180497549</v>
      </c>
      <c r="AJ338" s="36">
        <f t="shared" si="176"/>
        <v>2.8356182832886825</v>
      </c>
      <c r="AK338" s="36">
        <f t="shared" si="176"/>
        <v>3.309138868238044</v>
      </c>
      <c r="AL338" s="36">
        <f t="shared" si="176"/>
        <v>1.7022281771982226</v>
      </c>
      <c r="AM338" s="37">
        <f t="shared" si="176"/>
        <v>1.7022281771982226</v>
      </c>
      <c r="AN338" s="38">
        <f t="shared" si="176"/>
        <v>2.8694878708052212</v>
      </c>
      <c r="AO338" s="39">
        <f t="shared" si="176"/>
        <v>1.0833608968124051</v>
      </c>
      <c r="AP338" s="39">
        <f t="shared" si="176"/>
        <v>1.0833608968124051</v>
      </c>
      <c r="AQ338" s="40">
        <f t="shared" si="176"/>
        <v>6.9347019161568468</v>
      </c>
      <c r="AR338" s="40">
        <f t="shared" si="176"/>
        <v>11.884784298740774</v>
      </c>
      <c r="AS338" s="40">
        <f t="shared" si="176"/>
        <v>23.647172275360372</v>
      </c>
      <c r="AT338" s="41">
        <f t="shared" si="176"/>
        <v>0.35</v>
      </c>
      <c r="AU338" s="41">
        <f t="shared" si="176"/>
        <v>0.35</v>
      </c>
      <c r="AV338" s="42">
        <f t="shared" si="176"/>
        <v>2.7844309002781991</v>
      </c>
      <c r="AW338" s="42">
        <f t="shared" si="176"/>
        <v>2.7759363279566247</v>
      </c>
      <c r="AX338" s="43">
        <f t="shared" si="176"/>
        <v>3.5643294749399779</v>
      </c>
      <c r="AY338" s="43">
        <f t="shared" si="176"/>
        <v>3.5509850847604878</v>
      </c>
    </row>
    <row r="339" spans="6:51" x14ac:dyDescent="0.3">
      <c r="F339" s="3">
        <v>25</v>
      </c>
      <c r="G339" s="36">
        <f t="shared" si="175"/>
        <v>2.1349541816576605</v>
      </c>
      <c r="H339" s="36">
        <f t="shared" si="175"/>
        <v>3.5644693014689639</v>
      </c>
      <c r="I339" s="36">
        <f t="shared" si="175"/>
        <v>3.2747964297216186</v>
      </c>
      <c r="J339" s="36">
        <f t="shared" si="175"/>
        <v>3.3264671377701465</v>
      </c>
      <c r="K339" s="36">
        <f t="shared" si="175"/>
        <v>1.7022281771982226</v>
      </c>
      <c r="L339" s="37">
        <f t="shared" si="175"/>
        <v>1.7022281771982226</v>
      </c>
      <c r="M339" s="38">
        <f t="shared" si="175"/>
        <v>3.2472720194225286</v>
      </c>
      <c r="N339" s="39">
        <f t="shared" si="175"/>
        <v>1.0833608968124051</v>
      </c>
      <c r="O339" s="39">
        <f t="shared" si="175"/>
        <v>1.0833608968124051</v>
      </c>
      <c r="P339" s="40">
        <f t="shared" si="175"/>
        <v>6.9347019161568468</v>
      </c>
      <c r="Q339" s="40">
        <f t="shared" si="175"/>
        <v>11.884784298740774</v>
      </c>
      <c r="R339" s="40">
        <f t="shared" si="175"/>
        <v>23.647172275360372</v>
      </c>
      <c r="S339" s="41">
        <f t="shared" si="175"/>
        <v>0.35</v>
      </c>
      <c r="T339" s="41">
        <f t="shared" si="175"/>
        <v>0.35</v>
      </c>
      <c r="U339" s="42">
        <f t="shared" si="175"/>
        <v>2.8193961297815222</v>
      </c>
      <c r="V339" s="42">
        <f t="shared" si="175"/>
        <v>2.8189074129775511</v>
      </c>
      <c r="W339" s="43">
        <f t="shared" si="175"/>
        <v>3.5645596661390502</v>
      </c>
      <c r="X339" s="43">
        <f t="shared" si="175"/>
        <v>3.5643429256559207</v>
      </c>
      <c r="AD339"/>
      <c r="AG339" s="3">
        <f t="shared" si="171"/>
        <v>14.06530375061889</v>
      </c>
      <c r="AH339" s="36">
        <f t="shared" si="176"/>
        <v>2.0100113524903742</v>
      </c>
      <c r="AI339" s="36">
        <f t="shared" si="176"/>
        <v>3.5566145128333382</v>
      </c>
      <c r="AJ339" s="36">
        <f t="shared" si="176"/>
        <v>2.9401858279834521</v>
      </c>
      <c r="AK339" s="36">
        <f t="shared" si="176"/>
        <v>3.3136484562484236</v>
      </c>
      <c r="AL339" s="36">
        <f t="shared" si="176"/>
        <v>1.7022281771982226</v>
      </c>
      <c r="AM339" s="37">
        <f t="shared" si="176"/>
        <v>1.7022281771982226</v>
      </c>
      <c r="AN339" s="38">
        <f t="shared" si="176"/>
        <v>2.8694878708052212</v>
      </c>
      <c r="AO339" s="39">
        <f t="shared" si="176"/>
        <v>1.0833608968124051</v>
      </c>
      <c r="AP339" s="39">
        <f t="shared" si="176"/>
        <v>1.0833608968124051</v>
      </c>
      <c r="AQ339" s="40">
        <f t="shared" si="176"/>
        <v>6.9347019161568468</v>
      </c>
      <c r="AR339" s="40">
        <f t="shared" si="176"/>
        <v>11.884784298740774</v>
      </c>
      <c r="AS339" s="40">
        <f t="shared" si="176"/>
        <v>23.647172275360372</v>
      </c>
      <c r="AT339" s="41">
        <f t="shared" si="176"/>
        <v>0.35</v>
      </c>
      <c r="AU339" s="41">
        <f t="shared" si="176"/>
        <v>0.35</v>
      </c>
      <c r="AV339" s="42">
        <f t="shared" si="176"/>
        <v>2.7918136268736706</v>
      </c>
      <c r="AW339" s="42">
        <f t="shared" si="176"/>
        <v>2.7845377874672859</v>
      </c>
      <c r="AX339" s="43">
        <f t="shared" si="176"/>
        <v>3.5644096290329634</v>
      </c>
      <c r="AY339" s="43">
        <f t="shared" si="176"/>
        <v>3.5542397292176355</v>
      </c>
    </row>
    <row r="340" spans="6:51" x14ac:dyDescent="0.3">
      <c r="F340" s="3">
        <v>26</v>
      </c>
      <c r="G340" s="36">
        <f t="shared" si="175"/>
        <v>2.1351448559171615</v>
      </c>
      <c r="H340" s="36">
        <f t="shared" si="175"/>
        <v>3.5644982392374782</v>
      </c>
      <c r="I340" s="36">
        <f t="shared" si="175"/>
        <v>3.2755212135683562</v>
      </c>
      <c r="J340" s="36">
        <f t="shared" si="175"/>
        <v>3.3265111748427749</v>
      </c>
      <c r="K340" s="36">
        <f t="shared" si="175"/>
        <v>1.7022281771982226</v>
      </c>
      <c r="L340" s="37">
        <f t="shared" si="175"/>
        <v>1.7022281771982226</v>
      </c>
      <c r="M340" s="38">
        <f t="shared" si="175"/>
        <v>3.2643722855672328</v>
      </c>
      <c r="N340" s="39">
        <f t="shared" si="175"/>
        <v>1.0833608968124051</v>
      </c>
      <c r="O340" s="39">
        <f t="shared" si="175"/>
        <v>1.0833608968124051</v>
      </c>
      <c r="P340" s="40">
        <f t="shared" si="175"/>
        <v>6.9347019161568468</v>
      </c>
      <c r="Q340" s="40">
        <f t="shared" si="175"/>
        <v>11.884784298740774</v>
      </c>
      <c r="R340" s="40">
        <f t="shared" si="175"/>
        <v>23.647172275360372</v>
      </c>
      <c r="S340" s="41">
        <f t="shared" si="175"/>
        <v>0.35</v>
      </c>
      <c r="T340" s="41">
        <f t="shared" si="175"/>
        <v>0.35</v>
      </c>
      <c r="U340" s="42">
        <f t="shared" si="175"/>
        <v>2.8196084749794021</v>
      </c>
      <c r="V340" s="42">
        <f t="shared" si="175"/>
        <v>2.8192272556722848</v>
      </c>
      <c r="W340" s="43">
        <f t="shared" si="175"/>
        <v>3.5645598843735873</v>
      </c>
      <c r="X340" s="43">
        <f t="shared" si="175"/>
        <v>3.5643995844049479</v>
      </c>
      <c r="AD340"/>
      <c r="AG340" s="3">
        <f t="shared" si="171"/>
        <v>14.792215133875402</v>
      </c>
      <c r="AH340" s="36">
        <f t="shared" si="176"/>
        <v>2.0426209090531429</v>
      </c>
      <c r="AI340" s="36">
        <f t="shared" si="176"/>
        <v>3.5587129336711958</v>
      </c>
      <c r="AJ340" s="36">
        <f t="shared" si="176"/>
        <v>3.02652494910659</v>
      </c>
      <c r="AK340" s="36">
        <f t="shared" si="176"/>
        <v>3.3171396621980977</v>
      </c>
      <c r="AL340" s="36">
        <f t="shared" si="176"/>
        <v>1.7022281771982226</v>
      </c>
      <c r="AM340" s="37">
        <f t="shared" si="176"/>
        <v>1.7022281771982226</v>
      </c>
      <c r="AN340" s="38">
        <f t="shared" si="176"/>
        <v>2.8694878708052212</v>
      </c>
      <c r="AO340" s="39">
        <f t="shared" si="176"/>
        <v>1.0833608968124051</v>
      </c>
      <c r="AP340" s="39">
        <f t="shared" si="176"/>
        <v>1.0833608968124051</v>
      </c>
      <c r="AQ340" s="40">
        <f t="shared" si="176"/>
        <v>6.9347019161568468</v>
      </c>
      <c r="AR340" s="40">
        <f t="shared" si="176"/>
        <v>11.884784298740774</v>
      </c>
      <c r="AS340" s="40">
        <f t="shared" si="176"/>
        <v>23.647172275360372</v>
      </c>
      <c r="AT340" s="41">
        <f t="shared" si="176"/>
        <v>0.35</v>
      </c>
      <c r="AU340" s="41">
        <f t="shared" si="176"/>
        <v>0.35</v>
      </c>
      <c r="AV340" s="42">
        <f t="shared" si="176"/>
        <v>2.7979468137579588</v>
      </c>
      <c r="AW340" s="42">
        <f t="shared" si="176"/>
        <v>2.7917912704303114</v>
      </c>
      <c r="AX340" s="43">
        <f t="shared" si="176"/>
        <v>3.5644629974758937</v>
      </c>
      <c r="AY340" s="43">
        <f t="shared" si="176"/>
        <v>3.5568013221511001</v>
      </c>
    </row>
    <row r="341" spans="6:51" x14ac:dyDescent="0.3">
      <c r="F341" s="3">
        <v>27</v>
      </c>
      <c r="G341" s="36">
        <f t="shared" si="175"/>
        <v>2.1352539116969314</v>
      </c>
      <c r="H341" s="36">
        <f t="shared" si="175"/>
        <v>3.5645177369582948</v>
      </c>
      <c r="I341" s="36">
        <f t="shared" si="175"/>
        <v>3.2759543308613583</v>
      </c>
      <c r="J341" s="36">
        <f t="shared" si="175"/>
        <v>3.3265407131199805</v>
      </c>
      <c r="K341" s="36">
        <f t="shared" si="175"/>
        <v>1.7022281771982226</v>
      </c>
      <c r="L341" s="37">
        <f t="shared" si="175"/>
        <v>1.7022281771982226</v>
      </c>
      <c r="M341" s="38">
        <f t="shared" si="175"/>
        <v>3.2790080680724234</v>
      </c>
      <c r="N341" s="39">
        <f t="shared" si="175"/>
        <v>1.0833608968124051</v>
      </c>
      <c r="O341" s="39">
        <f t="shared" si="175"/>
        <v>1.0833608968124051</v>
      </c>
      <c r="P341" s="40">
        <f t="shared" si="175"/>
        <v>6.9347019161568468</v>
      </c>
      <c r="Q341" s="40">
        <f t="shared" si="175"/>
        <v>11.884784298740774</v>
      </c>
      <c r="R341" s="40">
        <f t="shared" si="175"/>
        <v>23.647172275360372</v>
      </c>
      <c r="S341" s="41">
        <f t="shared" si="175"/>
        <v>0.35</v>
      </c>
      <c r="T341" s="41">
        <f t="shared" si="175"/>
        <v>0.35</v>
      </c>
      <c r="U341" s="42">
        <f t="shared" si="175"/>
        <v>2.8197628572248856</v>
      </c>
      <c r="V341" s="42">
        <f t="shared" si="175"/>
        <v>2.8194648847960804</v>
      </c>
      <c r="W341" s="43">
        <f t="shared" si="175"/>
        <v>3.5645600289144079</v>
      </c>
      <c r="X341" s="43">
        <f t="shared" si="175"/>
        <v>3.564440431029742</v>
      </c>
      <c r="AD341"/>
      <c r="AG341" s="3">
        <f t="shared" si="171"/>
        <v>15.556694149404674</v>
      </c>
      <c r="AH341" s="36">
        <f t="shared" si="176"/>
        <v>2.0690461023835036</v>
      </c>
      <c r="AI341" s="36">
        <f t="shared" si="176"/>
        <v>3.560323850076764</v>
      </c>
      <c r="AJ341" s="36">
        <f t="shared" si="176"/>
        <v>3.0957407923113536</v>
      </c>
      <c r="AK341" s="36">
        <f t="shared" si="176"/>
        <v>3.3197975510399118</v>
      </c>
      <c r="AL341" s="36">
        <f t="shared" si="176"/>
        <v>1.7022281771982226</v>
      </c>
      <c r="AM341" s="37">
        <f t="shared" si="176"/>
        <v>1.7022281771982226</v>
      </c>
      <c r="AN341" s="38">
        <f t="shared" si="176"/>
        <v>2.8694878708052212</v>
      </c>
      <c r="AO341" s="39">
        <f t="shared" si="176"/>
        <v>1.0833608968124051</v>
      </c>
      <c r="AP341" s="39">
        <f t="shared" si="176"/>
        <v>1.0833608968124051</v>
      </c>
      <c r="AQ341" s="40">
        <f t="shared" si="176"/>
        <v>6.9347019161568468</v>
      </c>
      <c r="AR341" s="40">
        <f t="shared" si="176"/>
        <v>11.884784298740774</v>
      </c>
      <c r="AS341" s="40">
        <f t="shared" si="176"/>
        <v>23.647172275360372</v>
      </c>
      <c r="AT341" s="41">
        <f t="shared" si="176"/>
        <v>0.35</v>
      </c>
      <c r="AU341" s="41">
        <f t="shared" si="176"/>
        <v>0.35</v>
      </c>
      <c r="AV341" s="42">
        <f t="shared" si="176"/>
        <v>2.8029729705193738</v>
      </c>
      <c r="AW341" s="42">
        <f t="shared" si="176"/>
        <v>2.7978308075202136</v>
      </c>
      <c r="AX341" s="43">
        <f t="shared" si="176"/>
        <v>3.5644980884823676</v>
      </c>
      <c r="AY341" s="43">
        <f t="shared" si="176"/>
        <v>3.5587916177831453</v>
      </c>
    </row>
    <row r="342" spans="6:51" x14ac:dyDescent="0.3">
      <c r="F342" s="3">
        <v>28</v>
      </c>
      <c r="G342" s="36">
        <f t="shared" si="175"/>
        <v>2.1353165510854701</v>
      </c>
      <c r="H342" s="36">
        <f t="shared" si="175"/>
        <v>3.5645309420257534</v>
      </c>
      <c r="I342" s="36">
        <f t="shared" si="175"/>
        <v>3.2762131107638681</v>
      </c>
      <c r="J342" s="36">
        <f t="shared" si="175"/>
        <v>3.326560639395336</v>
      </c>
      <c r="K342" s="36">
        <f t="shared" si="175"/>
        <v>1.7022281771982226</v>
      </c>
      <c r="L342" s="37">
        <f t="shared" si="175"/>
        <v>1.7022281771982226</v>
      </c>
      <c r="M342" s="38">
        <f t="shared" si="175"/>
        <v>3.291528787391464</v>
      </c>
      <c r="N342" s="39">
        <f t="shared" si="175"/>
        <v>1.0833608968124051</v>
      </c>
      <c r="O342" s="39">
        <f t="shared" si="175"/>
        <v>1.0833608968124051</v>
      </c>
      <c r="P342" s="40">
        <f t="shared" si="175"/>
        <v>6.9347019161568468</v>
      </c>
      <c r="Q342" s="40">
        <f t="shared" si="175"/>
        <v>11.884784298740774</v>
      </c>
      <c r="R342" s="40">
        <f t="shared" si="175"/>
        <v>23.647172275360372</v>
      </c>
      <c r="S342" s="41">
        <f t="shared" si="175"/>
        <v>0.35</v>
      </c>
      <c r="T342" s="41">
        <f t="shared" si="175"/>
        <v>0.35</v>
      </c>
      <c r="U342" s="42">
        <f t="shared" si="175"/>
        <v>2.8198755201310739</v>
      </c>
      <c r="V342" s="42">
        <f t="shared" si="175"/>
        <v>2.8196420705642313</v>
      </c>
      <c r="W342" s="43">
        <f t="shared" si="175"/>
        <v>3.5645601262410693</v>
      </c>
      <c r="X342" s="43">
        <f t="shared" si="175"/>
        <v>3.5644701187928289</v>
      </c>
      <c r="AD342"/>
      <c r="AG342" s="3">
        <f t="shared" si="171"/>
        <v>16.360682336474195</v>
      </c>
      <c r="AH342" s="36">
        <f t="shared" si="176"/>
        <v>2.0896150772595834</v>
      </c>
      <c r="AI342" s="36">
        <f t="shared" si="176"/>
        <v>3.561539578624076</v>
      </c>
      <c r="AJ342" s="36">
        <f t="shared" si="176"/>
        <v>3.1495286717890716</v>
      </c>
      <c r="AK342" s="36">
        <f t="shared" si="176"/>
        <v>3.3217866158816389</v>
      </c>
      <c r="AL342" s="36">
        <f t="shared" si="176"/>
        <v>1.7022281771982226</v>
      </c>
      <c r="AM342" s="37">
        <f t="shared" si="176"/>
        <v>1.7022281771982226</v>
      </c>
      <c r="AN342" s="38">
        <f t="shared" si="176"/>
        <v>2.9227003987414899</v>
      </c>
      <c r="AO342" s="39">
        <f t="shared" si="176"/>
        <v>1.0833608968124051</v>
      </c>
      <c r="AP342" s="39">
        <f t="shared" si="176"/>
        <v>1.0833608968124051</v>
      </c>
      <c r="AQ342" s="40">
        <f t="shared" si="176"/>
        <v>6.9347019161568468</v>
      </c>
      <c r="AR342" s="40">
        <f t="shared" si="176"/>
        <v>11.884784298740774</v>
      </c>
      <c r="AS342" s="40">
        <f t="shared" si="176"/>
        <v>23.647172275360372</v>
      </c>
      <c r="AT342" s="41">
        <f t="shared" si="176"/>
        <v>0.35</v>
      </c>
      <c r="AU342" s="41">
        <f t="shared" si="176"/>
        <v>0.35</v>
      </c>
      <c r="AV342" s="42">
        <f t="shared" si="176"/>
        <v>2.8070346165241942</v>
      </c>
      <c r="AW342" s="42">
        <f t="shared" si="176"/>
        <v>2.8027943894942515</v>
      </c>
      <c r="AX342" s="43">
        <f t="shared" si="176"/>
        <v>3.564520889965149</v>
      </c>
      <c r="AY342" s="43">
        <f t="shared" si="176"/>
        <v>3.5603182348592646</v>
      </c>
    </row>
    <row r="343" spans="6:51" x14ac:dyDescent="0.3">
      <c r="F343" s="3">
        <v>29</v>
      </c>
      <c r="G343" s="36">
        <f t="shared" si="175"/>
        <v>2.1353527629220048</v>
      </c>
      <c r="H343" s="36">
        <f t="shared" si="175"/>
        <v>3.5645399333495678</v>
      </c>
      <c r="I343" s="36">
        <f t="shared" si="175"/>
        <v>3.2763679230089036</v>
      </c>
      <c r="J343" s="36">
        <f t="shared" si="175"/>
        <v>3.3265741608260884</v>
      </c>
      <c r="K343" s="36">
        <f t="shared" si="175"/>
        <v>1.7022281771982226</v>
      </c>
      <c r="L343" s="37">
        <f t="shared" si="175"/>
        <v>1.7022281771982226</v>
      </c>
      <c r="M343" s="38">
        <f t="shared" si="175"/>
        <v>3.3022382730741722</v>
      </c>
      <c r="N343" s="39">
        <f t="shared" si="175"/>
        <v>1.0833608968124051</v>
      </c>
      <c r="O343" s="39">
        <f t="shared" si="175"/>
        <v>1.0833608968124051</v>
      </c>
      <c r="P343" s="40">
        <f t="shared" si="175"/>
        <v>6.9347019161568468</v>
      </c>
      <c r="Q343" s="40">
        <f t="shared" si="175"/>
        <v>11.884784298740774</v>
      </c>
      <c r="R343" s="40">
        <f t="shared" si="175"/>
        <v>23.647172275360372</v>
      </c>
      <c r="S343" s="41">
        <f t="shared" si="175"/>
        <v>0.35</v>
      </c>
      <c r="T343" s="41">
        <f t="shared" si="175"/>
        <v>0.35</v>
      </c>
      <c r="U343" s="42">
        <f t="shared" si="175"/>
        <v>2.8199580617070557</v>
      </c>
      <c r="V343" s="42">
        <f t="shared" si="175"/>
        <v>2.8197746865919608</v>
      </c>
      <c r="W343" s="43">
        <f t="shared" si="175"/>
        <v>3.5645601928260229</v>
      </c>
      <c r="X343" s="43">
        <f t="shared" si="175"/>
        <v>3.5644918714717977</v>
      </c>
      <c r="AD343"/>
      <c r="AG343" s="3">
        <f t="shared" si="171"/>
        <v>17.206221575376418</v>
      </c>
      <c r="AH343" s="36">
        <f t="shared" si="176"/>
        <v>2.1049655858503957</v>
      </c>
      <c r="AI343" s="36">
        <f t="shared" si="176"/>
        <v>3.5624411790174708</v>
      </c>
      <c r="AJ343" s="36">
        <f t="shared" si="176"/>
        <v>3.189983823879071</v>
      </c>
      <c r="AK343" s="36">
        <f t="shared" si="176"/>
        <v>3.3232493330061637</v>
      </c>
      <c r="AL343" s="36">
        <f t="shared" si="176"/>
        <v>1.7022281771982226</v>
      </c>
      <c r="AM343" s="37">
        <f t="shared" si="176"/>
        <v>1.7022281771982226</v>
      </c>
      <c r="AN343" s="38">
        <f t="shared" si="176"/>
        <v>2.9744969928472069</v>
      </c>
      <c r="AO343" s="39">
        <f t="shared" si="176"/>
        <v>1.0833608968124051</v>
      </c>
      <c r="AP343" s="39">
        <f t="shared" si="176"/>
        <v>1.0833608968124051</v>
      </c>
      <c r="AQ343" s="40">
        <f t="shared" si="176"/>
        <v>6.9347019161568468</v>
      </c>
      <c r="AR343" s="40">
        <f t="shared" si="176"/>
        <v>11.884784298740774</v>
      </c>
      <c r="AS343" s="40">
        <f t="shared" si="176"/>
        <v>23.647172275360372</v>
      </c>
      <c r="AT343" s="41">
        <f t="shared" si="176"/>
        <v>0.35</v>
      </c>
      <c r="AU343" s="41">
        <f t="shared" si="176"/>
        <v>0.35</v>
      </c>
      <c r="AV343" s="42">
        <f t="shared" si="176"/>
        <v>2.8102700586624159</v>
      </c>
      <c r="AW343" s="42">
        <f t="shared" si="176"/>
        <v>2.8068195777367171</v>
      </c>
      <c r="AX343" s="43">
        <f t="shared" si="176"/>
        <v>3.5645355432964134</v>
      </c>
      <c r="AY343" s="43">
        <f t="shared" si="176"/>
        <v>3.5614742967164466</v>
      </c>
    </row>
    <row r="344" spans="6:51" x14ac:dyDescent="0.3">
      <c r="F344" s="3">
        <v>30</v>
      </c>
      <c r="G344" s="36">
        <f t="shared" si="175"/>
        <v>2.1353738726558271</v>
      </c>
      <c r="H344" s="36">
        <f t="shared" si="175"/>
        <v>3.5645460894656775</v>
      </c>
      <c r="I344" s="36">
        <f t="shared" si="175"/>
        <v>3.2764607745838275</v>
      </c>
      <c r="J344" s="36">
        <f t="shared" ref="J344:X344" si="177">J$160+J272</f>
        <v>3.3265833916697201</v>
      </c>
      <c r="K344" s="36">
        <f t="shared" si="177"/>
        <v>1.7022281771982226</v>
      </c>
      <c r="L344" s="37">
        <f t="shared" si="177"/>
        <v>1.7022281771982226</v>
      </c>
      <c r="M344" s="38">
        <f t="shared" si="177"/>
        <v>3.3113993631136571</v>
      </c>
      <c r="N344" s="39">
        <f t="shared" si="177"/>
        <v>1.0833608968124051</v>
      </c>
      <c r="O344" s="39">
        <f t="shared" si="177"/>
        <v>1.0833608968124051</v>
      </c>
      <c r="P344" s="40">
        <f t="shared" si="177"/>
        <v>6.9347019161568468</v>
      </c>
      <c r="Q344" s="40">
        <f t="shared" si="177"/>
        <v>11.884784298740774</v>
      </c>
      <c r="R344" s="40">
        <f t="shared" si="177"/>
        <v>23.647172275360372</v>
      </c>
      <c r="S344" s="41">
        <f t="shared" si="177"/>
        <v>0.35</v>
      </c>
      <c r="T344" s="41">
        <f t="shared" si="177"/>
        <v>0.35</v>
      </c>
      <c r="U344" s="42">
        <f t="shared" si="177"/>
        <v>2.8200187828999073</v>
      </c>
      <c r="V344" s="42">
        <f t="shared" si="177"/>
        <v>2.8198743330853993</v>
      </c>
      <c r="W344" s="43">
        <f t="shared" si="177"/>
        <v>3.5645602390804521</v>
      </c>
      <c r="X344" s="43">
        <f t="shared" si="177"/>
        <v>3.5645079384033371</v>
      </c>
      <c r="AD344"/>
      <c r="AG344" s="3">
        <f t="shared" si="171"/>
        <v>18.095459273170505</v>
      </c>
      <c r="AH344" s="36">
        <f t="shared" si="176"/>
        <v>2.1159326426655847</v>
      </c>
      <c r="AI344" s="36">
        <f t="shared" si="176"/>
        <v>3.5630980161491692</v>
      </c>
      <c r="AJ344" s="36">
        <f t="shared" si="176"/>
        <v>3.2193910527373664</v>
      </c>
      <c r="AK344" s="36">
        <f t="shared" ref="AK344:AY344" si="178">AK$160+AK272</f>
        <v>3.3243060128314741</v>
      </c>
      <c r="AL344" s="36">
        <f t="shared" si="178"/>
        <v>1.7022281771982226</v>
      </c>
      <c r="AM344" s="37">
        <f t="shared" si="178"/>
        <v>1.7022281771982226</v>
      </c>
      <c r="AN344" s="38">
        <f t="shared" si="178"/>
        <v>3.0230413846308855</v>
      </c>
      <c r="AO344" s="39">
        <f t="shared" si="178"/>
        <v>1.0833608968124051</v>
      </c>
      <c r="AP344" s="39">
        <f t="shared" si="178"/>
        <v>1.0833608968124051</v>
      </c>
      <c r="AQ344" s="40">
        <f t="shared" si="178"/>
        <v>6.9347019161568468</v>
      </c>
      <c r="AR344" s="40">
        <f t="shared" si="178"/>
        <v>11.884784298740774</v>
      </c>
      <c r="AS344" s="40">
        <f t="shared" si="178"/>
        <v>23.647172275360372</v>
      </c>
      <c r="AT344" s="41">
        <f t="shared" si="178"/>
        <v>0.35</v>
      </c>
      <c r="AU344" s="41">
        <f t="shared" si="178"/>
        <v>0.35</v>
      </c>
      <c r="AV344" s="42">
        <f t="shared" si="178"/>
        <v>2.8128098393989918</v>
      </c>
      <c r="AW344" s="42">
        <f t="shared" si="178"/>
        <v>2.8100395872356629</v>
      </c>
      <c r="AX344" s="43">
        <f t="shared" si="178"/>
        <v>3.5645448653670115</v>
      </c>
      <c r="AY344" s="43">
        <f t="shared" si="178"/>
        <v>3.562338738170117</v>
      </c>
    </row>
    <row r="345" spans="6:51" x14ac:dyDescent="0.3">
      <c r="F345" s="3">
        <v>31</v>
      </c>
      <c r="G345" s="36">
        <f t="shared" ref="G345:X359" si="179">G$160+G273</f>
        <v>2.1353863018095458</v>
      </c>
      <c r="H345" s="36">
        <f t="shared" si="179"/>
        <v>3.5645503283465785</v>
      </c>
      <c r="I345" s="36">
        <f t="shared" si="179"/>
        <v>3.2765166709112368</v>
      </c>
      <c r="J345" s="36">
        <f t="shared" si="179"/>
        <v>3.3265897323522573</v>
      </c>
      <c r="K345" s="36">
        <f t="shared" si="179"/>
        <v>1.7022281771982226</v>
      </c>
      <c r="L345" s="37">
        <f t="shared" si="179"/>
        <v>1.7022281771982226</v>
      </c>
      <c r="M345" s="38">
        <f t="shared" si="179"/>
        <v>3.3192384724516666</v>
      </c>
      <c r="N345" s="39">
        <f t="shared" si="179"/>
        <v>1.0833608968124051</v>
      </c>
      <c r="O345" s="39">
        <f t="shared" si="179"/>
        <v>1.0833608968124051</v>
      </c>
      <c r="P345" s="40">
        <f t="shared" si="179"/>
        <v>6.9347019161568468</v>
      </c>
      <c r="Q345" s="40">
        <f t="shared" si="179"/>
        <v>11.884784298740774</v>
      </c>
      <c r="R345" s="40">
        <f t="shared" si="179"/>
        <v>23.647172275360372</v>
      </c>
      <c r="S345" s="41">
        <f t="shared" si="179"/>
        <v>0.35</v>
      </c>
      <c r="T345" s="41">
        <f t="shared" si="179"/>
        <v>0.35</v>
      </c>
      <c r="U345" s="42">
        <f t="shared" si="179"/>
        <v>2.8200636409476978</v>
      </c>
      <c r="V345" s="42">
        <f t="shared" si="179"/>
        <v>2.8199495088119213</v>
      </c>
      <c r="W345" s="43">
        <f t="shared" si="179"/>
        <v>3.5645602716863718</v>
      </c>
      <c r="X345" s="43">
        <f t="shared" si="179"/>
        <v>3.5645199002922414</v>
      </c>
      <c r="AD345"/>
      <c r="AG345" s="3">
        <f t="shared" si="171"/>
        <v>19.030653817429357</v>
      </c>
      <c r="AH345" s="36">
        <f t="shared" ref="AH345:AY359" si="180">AH$160+AH273</f>
        <v>2.1234253669157619</v>
      </c>
      <c r="AI345" s="36">
        <f t="shared" si="180"/>
        <v>3.5635679587329734</v>
      </c>
      <c r="AJ345" s="36">
        <f t="shared" si="180"/>
        <v>3.2400245582500133</v>
      </c>
      <c r="AK345" s="36">
        <f t="shared" si="180"/>
        <v>3.3250557310102966</v>
      </c>
      <c r="AL345" s="36">
        <f t="shared" si="180"/>
        <v>1.7022281771982226</v>
      </c>
      <c r="AM345" s="37">
        <f t="shared" si="180"/>
        <v>1.7022281771982226</v>
      </c>
      <c r="AN345" s="38">
        <f t="shared" si="180"/>
        <v>3.0680871189034806</v>
      </c>
      <c r="AO345" s="39">
        <f t="shared" si="180"/>
        <v>1.0833608968124051</v>
      </c>
      <c r="AP345" s="39">
        <f t="shared" si="180"/>
        <v>1.0833608968124051</v>
      </c>
      <c r="AQ345" s="40">
        <f t="shared" si="180"/>
        <v>6.9347019161568468</v>
      </c>
      <c r="AR345" s="40">
        <f t="shared" si="180"/>
        <v>11.884784298740774</v>
      </c>
      <c r="AS345" s="40">
        <f t="shared" si="180"/>
        <v>23.647172275360372</v>
      </c>
      <c r="AT345" s="41">
        <f t="shared" si="180"/>
        <v>0.35</v>
      </c>
      <c r="AU345" s="41">
        <f t="shared" si="180"/>
        <v>0.35</v>
      </c>
      <c r="AV345" s="42">
        <f t="shared" si="180"/>
        <v>2.8147739878277007</v>
      </c>
      <c r="AW345" s="42">
        <f t="shared" si="180"/>
        <v>2.8125800143514512</v>
      </c>
      <c r="AX345" s="43">
        <f t="shared" si="180"/>
        <v>3.5645507420740428</v>
      </c>
      <c r="AY345" s="43">
        <f t="shared" si="180"/>
        <v>3.5629771382359801</v>
      </c>
    </row>
    <row r="346" spans="6:51" x14ac:dyDescent="0.3">
      <c r="F346" s="3">
        <v>32</v>
      </c>
      <c r="G346" s="36">
        <f t="shared" si="179"/>
        <v>2.1353937030906192</v>
      </c>
      <c r="H346" s="36">
        <f t="shared" si="179"/>
        <v>3.5645532640117876</v>
      </c>
      <c r="I346" s="36">
        <f t="shared" si="179"/>
        <v>3.276550479975656</v>
      </c>
      <c r="J346" s="36">
        <f t="shared" si="179"/>
        <v>3.3265941151208316</v>
      </c>
      <c r="K346" s="36">
        <f t="shared" si="179"/>
        <v>1.7022281771982226</v>
      </c>
      <c r="L346" s="37">
        <f t="shared" si="179"/>
        <v>1.7022281771982226</v>
      </c>
      <c r="M346" s="38">
        <f t="shared" si="179"/>
        <v>3.3259499605993592</v>
      </c>
      <c r="N346" s="39">
        <f t="shared" si="179"/>
        <v>1.0833608968124051</v>
      </c>
      <c r="O346" s="39">
        <f t="shared" si="179"/>
        <v>1.0833608968124051</v>
      </c>
      <c r="P346" s="40">
        <f t="shared" si="179"/>
        <v>6.9347019161568468</v>
      </c>
      <c r="Q346" s="40">
        <f t="shared" si="179"/>
        <v>11.884784298740774</v>
      </c>
      <c r="R346" s="40">
        <f t="shared" si="179"/>
        <v>23.647172275360372</v>
      </c>
      <c r="S346" s="41">
        <f t="shared" si="179"/>
        <v>0.35</v>
      </c>
      <c r="T346" s="41">
        <f t="shared" si="179"/>
        <v>0.35</v>
      </c>
      <c r="U346" s="42">
        <f t="shared" si="179"/>
        <v>2.820096923774539</v>
      </c>
      <c r="V346" s="42">
        <f t="shared" si="179"/>
        <v>2.8200064576257295</v>
      </c>
      <c r="W346" s="43">
        <f t="shared" si="179"/>
        <v>3.5645602949964026</v>
      </c>
      <c r="X346" s="43">
        <f t="shared" si="179"/>
        <v>3.564528875968151</v>
      </c>
      <c r="AD346"/>
      <c r="AG346" s="3">
        <f t="shared" si="171"/>
        <v>20.01418031184258</v>
      </c>
      <c r="AH346" s="36">
        <f t="shared" si="180"/>
        <v>2.128317708627236</v>
      </c>
      <c r="AI346" s="36">
        <f t="shared" si="180"/>
        <v>3.5638980861563296</v>
      </c>
      <c r="AJ346" s="36">
        <f t="shared" si="180"/>
        <v>3.2539838587232683</v>
      </c>
      <c r="AK346" s="36">
        <f t="shared" si="180"/>
        <v>3.3255780735291762</v>
      </c>
      <c r="AL346" s="36">
        <f t="shared" si="180"/>
        <v>1.7022281771982226</v>
      </c>
      <c r="AM346" s="37">
        <f t="shared" si="180"/>
        <v>1.7022281771982226</v>
      </c>
      <c r="AN346" s="38">
        <f t="shared" si="180"/>
        <v>3.1094592076342749</v>
      </c>
      <c r="AO346" s="39">
        <f t="shared" si="180"/>
        <v>1.0833608968124051</v>
      </c>
      <c r="AP346" s="39">
        <f t="shared" si="180"/>
        <v>1.0833608968124051</v>
      </c>
      <c r="AQ346" s="40">
        <f t="shared" si="180"/>
        <v>6.9347019161568468</v>
      </c>
      <c r="AR346" s="40">
        <f t="shared" si="180"/>
        <v>11.884784298740774</v>
      </c>
      <c r="AS346" s="40">
        <f t="shared" si="180"/>
        <v>23.647172275360372</v>
      </c>
      <c r="AT346" s="41">
        <f t="shared" si="180"/>
        <v>0.35</v>
      </c>
      <c r="AU346" s="41">
        <f t="shared" si="180"/>
        <v>0.35</v>
      </c>
      <c r="AV346" s="42">
        <f t="shared" si="180"/>
        <v>2.8162701348955563</v>
      </c>
      <c r="AW346" s="42">
        <f t="shared" si="180"/>
        <v>2.8145563218809455</v>
      </c>
      <c r="AX346" s="43">
        <f t="shared" si="180"/>
        <v>3.5645544173425816</v>
      </c>
      <c r="AY346" s="43">
        <f t="shared" si="180"/>
        <v>3.5634429266887095</v>
      </c>
    </row>
    <row r="347" spans="6:51" x14ac:dyDescent="0.3">
      <c r="F347" s="3">
        <v>33</v>
      </c>
      <c r="G347" s="36">
        <f t="shared" si="179"/>
        <v>2.1353981653150602</v>
      </c>
      <c r="H347" s="36">
        <f t="shared" si="179"/>
        <v>3.564555309100486</v>
      </c>
      <c r="I347" s="36">
        <f t="shared" si="179"/>
        <v>3.2765710451959738</v>
      </c>
      <c r="J347" s="36">
        <f t="shared" si="179"/>
        <v>3.326597163792723</v>
      </c>
      <c r="K347" s="36">
        <f t="shared" si="179"/>
        <v>1.7022281771982226</v>
      </c>
      <c r="L347" s="37">
        <f t="shared" si="179"/>
        <v>1.7022281771982226</v>
      </c>
      <c r="M347" s="38">
        <f t="shared" si="179"/>
        <v>3.3317001952688474</v>
      </c>
      <c r="N347" s="39">
        <f t="shared" si="179"/>
        <v>1.0833608968124051</v>
      </c>
      <c r="O347" s="39">
        <f t="shared" si="179"/>
        <v>1.0833608968124051</v>
      </c>
      <c r="P347" s="40">
        <f t="shared" si="179"/>
        <v>6.9347019161568468</v>
      </c>
      <c r="Q347" s="40">
        <f t="shared" si="179"/>
        <v>11.884784298740774</v>
      </c>
      <c r="R347" s="40">
        <f t="shared" si="179"/>
        <v>23.647172275360372</v>
      </c>
      <c r="S347" s="41">
        <f t="shared" si="179"/>
        <v>0.35</v>
      </c>
      <c r="T347" s="41">
        <f t="shared" si="179"/>
        <v>0.35</v>
      </c>
      <c r="U347" s="42">
        <f t="shared" si="179"/>
        <v>2.8201217275875763</v>
      </c>
      <c r="V347" s="42">
        <f t="shared" si="179"/>
        <v>2.8200497804726465</v>
      </c>
      <c r="W347" s="43">
        <f t="shared" si="179"/>
        <v>3.5645603118866216</v>
      </c>
      <c r="X347" s="43">
        <f t="shared" si="179"/>
        <v>3.5645356630423715</v>
      </c>
      <c r="AD347"/>
      <c r="AG347" s="3">
        <f t="shared" si="171"/>
        <v>21.048536608242266</v>
      </c>
      <c r="AH347" s="36">
        <f t="shared" si="180"/>
        <v>2.1313706663794765</v>
      </c>
      <c r="AI347" s="36">
        <f t="shared" si="180"/>
        <v>3.5641257567631506</v>
      </c>
      <c r="AJ347" s="36">
        <f t="shared" si="180"/>
        <v>3.2630822168464175</v>
      </c>
      <c r="AK347" s="36">
        <f t="shared" si="180"/>
        <v>3.3259354136008135</v>
      </c>
      <c r="AL347" s="36">
        <f t="shared" si="180"/>
        <v>1.7022281771982226</v>
      </c>
      <c r="AM347" s="37">
        <f t="shared" si="180"/>
        <v>1.7022281771982226</v>
      </c>
      <c r="AN347" s="38">
        <f t="shared" si="180"/>
        <v>3.1470581724033462</v>
      </c>
      <c r="AO347" s="39">
        <f t="shared" si="180"/>
        <v>1.0833608968124051</v>
      </c>
      <c r="AP347" s="39">
        <f t="shared" si="180"/>
        <v>1.0833608968124051</v>
      </c>
      <c r="AQ347" s="40">
        <f t="shared" si="180"/>
        <v>6.9347019161568468</v>
      </c>
      <c r="AR347" s="40">
        <f t="shared" si="180"/>
        <v>11.884784298740774</v>
      </c>
      <c r="AS347" s="40">
        <f t="shared" si="180"/>
        <v>23.647172275360372</v>
      </c>
      <c r="AT347" s="41">
        <f t="shared" si="180"/>
        <v>0.35</v>
      </c>
      <c r="AU347" s="41">
        <f t="shared" si="180"/>
        <v>0.35</v>
      </c>
      <c r="AV347" s="42">
        <f t="shared" si="180"/>
        <v>2.8173924830762664</v>
      </c>
      <c r="AW347" s="42">
        <f t="shared" si="180"/>
        <v>2.8160721286058776</v>
      </c>
      <c r="AX347" s="43">
        <f t="shared" si="180"/>
        <v>3.5645567003533425</v>
      </c>
      <c r="AY347" s="43">
        <f t="shared" si="180"/>
        <v>3.563778816578361</v>
      </c>
    </row>
    <row r="348" spans="6:51" x14ac:dyDescent="0.3">
      <c r="F348" s="3">
        <v>34</v>
      </c>
      <c r="G348" s="36">
        <f t="shared" si="179"/>
        <v>2.1354008914701392</v>
      </c>
      <c r="H348" s="36">
        <f t="shared" si="179"/>
        <v>3.5645567422725297</v>
      </c>
      <c r="I348" s="36">
        <f t="shared" si="179"/>
        <v>3.2765836353343607</v>
      </c>
      <c r="J348" s="36">
        <f t="shared" si="179"/>
        <v>3.3265992980409811</v>
      </c>
      <c r="K348" s="36">
        <f t="shared" si="179"/>
        <v>1.7022281771982226</v>
      </c>
      <c r="L348" s="37">
        <f t="shared" si="179"/>
        <v>1.7022281771982226</v>
      </c>
      <c r="M348" s="38">
        <f t="shared" si="179"/>
        <v>3.33663125738815</v>
      </c>
      <c r="N348" s="39">
        <f t="shared" si="179"/>
        <v>1.0833608968124051</v>
      </c>
      <c r="O348" s="39">
        <f t="shared" si="179"/>
        <v>1.0833608968124051</v>
      </c>
      <c r="P348" s="40">
        <f t="shared" si="179"/>
        <v>6.9347019161568468</v>
      </c>
      <c r="Q348" s="40">
        <f t="shared" si="179"/>
        <v>11.884784298740774</v>
      </c>
      <c r="R348" s="40">
        <f t="shared" si="179"/>
        <v>23.647172275360372</v>
      </c>
      <c r="S348" s="41">
        <f t="shared" si="179"/>
        <v>0.35</v>
      </c>
      <c r="T348" s="41">
        <f t="shared" si="179"/>
        <v>0.35</v>
      </c>
      <c r="U348" s="42">
        <f t="shared" si="179"/>
        <v>2.820140295627299</v>
      </c>
      <c r="V348" s="42">
        <f t="shared" si="179"/>
        <v>2.8200828784313754</v>
      </c>
      <c r="W348" s="43">
        <f t="shared" si="179"/>
        <v>3.5645603242838009</v>
      </c>
      <c r="X348" s="43">
        <f t="shared" si="179"/>
        <v>3.5645408342044869</v>
      </c>
      <c r="AD348"/>
      <c r="AG348" s="3">
        <f t="shared" si="171"/>
        <v>22.136349650370814</v>
      </c>
      <c r="AH348" s="36">
        <f t="shared" si="180"/>
        <v>2.133192619044129</v>
      </c>
      <c r="AI348" s="36">
        <f t="shared" si="180"/>
        <v>3.5642798900243733</v>
      </c>
      <c r="AJ348" s="36">
        <f t="shared" si="180"/>
        <v>3.2687921533999633</v>
      </c>
      <c r="AK348" s="36">
        <f t="shared" si="180"/>
        <v>3.3261754529434633</v>
      </c>
      <c r="AL348" s="36">
        <f t="shared" si="180"/>
        <v>1.7022281771982226</v>
      </c>
      <c r="AM348" s="37">
        <f t="shared" si="180"/>
        <v>1.7022281771982226</v>
      </c>
      <c r="AN348" s="38">
        <f t="shared" si="180"/>
        <v>3.180860783622383</v>
      </c>
      <c r="AO348" s="39">
        <f t="shared" si="180"/>
        <v>1.0833608968124051</v>
      </c>
      <c r="AP348" s="39">
        <f t="shared" si="180"/>
        <v>1.0833608968124051</v>
      </c>
      <c r="AQ348" s="40">
        <f t="shared" si="180"/>
        <v>6.9347019161568468</v>
      </c>
      <c r="AR348" s="40">
        <f t="shared" si="180"/>
        <v>11.884784298740774</v>
      </c>
      <c r="AS348" s="40">
        <f t="shared" si="180"/>
        <v>23.647172275360372</v>
      </c>
      <c r="AT348" s="41">
        <f t="shared" si="180"/>
        <v>0.35</v>
      </c>
      <c r="AU348" s="41">
        <f t="shared" si="180"/>
        <v>0.35</v>
      </c>
      <c r="AV348" s="42">
        <f t="shared" si="180"/>
        <v>2.8182215582500034</v>
      </c>
      <c r="AW348" s="42">
        <f t="shared" si="180"/>
        <v>2.8172182870268272</v>
      </c>
      <c r="AX348" s="43">
        <f t="shared" si="180"/>
        <v>3.5645581108134228</v>
      </c>
      <c r="AY348" s="43">
        <f t="shared" si="180"/>
        <v>3.5640183309114253</v>
      </c>
    </row>
    <row r="349" spans="6:51" x14ac:dyDescent="0.3">
      <c r="F349" s="3">
        <v>35</v>
      </c>
      <c r="G349" s="36">
        <f t="shared" si="179"/>
        <v>2.1354025803255978</v>
      </c>
      <c r="H349" s="36">
        <f t="shared" si="179"/>
        <v>3.5645577526580192</v>
      </c>
      <c r="I349" s="36">
        <f t="shared" si="179"/>
        <v>3.2765913982830188</v>
      </c>
      <c r="J349" s="36">
        <f t="shared" si="179"/>
        <v>3.3266008017560251</v>
      </c>
      <c r="K349" s="36">
        <f t="shared" si="179"/>
        <v>1.7022281771982226</v>
      </c>
      <c r="L349" s="37">
        <f t="shared" si="179"/>
        <v>1.7022281771982226</v>
      </c>
      <c r="M349" s="38">
        <f t="shared" si="179"/>
        <v>3.3408642668929276</v>
      </c>
      <c r="N349" s="39">
        <f t="shared" si="179"/>
        <v>1.0833608968124051</v>
      </c>
      <c r="O349" s="39">
        <f t="shared" si="179"/>
        <v>1.0833608968124051</v>
      </c>
      <c r="P349" s="40">
        <f t="shared" si="179"/>
        <v>6.9347019161568468</v>
      </c>
      <c r="Q349" s="40">
        <f t="shared" si="179"/>
        <v>11.884784298740774</v>
      </c>
      <c r="R349" s="40">
        <f t="shared" si="179"/>
        <v>23.647172275360372</v>
      </c>
      <c r="S349" s="41">
        <f t="shared" si="179"/>
        <v>0.35</v>
      </c>
      <c r="T349" s="41">
        <f t="shared" si="179"/>
        <v>0.35</v>
      </c>
      <c r="U349" s="42">
        <f t="shared" si="179"/>
        <v>2.8201542588957165</v>
      </c>
      <c r="V349" s="42">
        <f t="shared" si="179"/>
        <v>2.8201082739797418</v>
      </c>
      <c r="W349" s="43">
        <f t="shared" si="179"/>
        <v>3.5645603334959639</v>
      </c>
      <c r="X349" s="43">
        <f t="shared" si="179"/>
        <v>3.5645448035736766</v>
      </c>
      <c r="AD349"/>
      <c r="AG349" s="3">
        <f t="shared" si="171"/>
        <v>23.280382145502159</v>
      </c>
      <c r="AH349" s="36">
        <f t="shared" si="180"/>
        <v>2.1342338867519377</v>
      </c>
      <c r="AI349" s="36">
        <f t="shared" si="180"/>
        <v>3.5643823291594829</v>
      </c>
      <c r="AJ349" s="36">
        <f t="shared" si="180"/>
        <v>3.2722417706175722</v>
      </c>
      <c r="AK349" s="36">
        <f t="shared" si="180"/>
        <v>3.3263337985008872</v>
      </c>
      <c r="AL349" s="36">
        <f t="shared" si="180"/>
        <v>1.7022281771982226</v>
      </c>
      <c r="AM349" s="37">
        <f t="shared" si="180"/>
        <v>1.7022281771982226</v>
      </c>
      <c r="AN349" s="38">
        <f t="shared" si="180"/>
        <v>3.2109174208131694</v>
      </c>
      <c r="AO349" s="39">
        <f t="shared" si="180"/>
        <v>1.0833608968124051</v>
      </c>
      <c r="AP349" s="39">
        <f t="shared" si="180"/>
        <v>1.0833608968124051</v>
      </c>
      <c r="AQ349" s="40">
        <f t="shared" si="180"/>
        <v>6.9347019161568468</v>
      </c>
      <c r="AR349" s="40">
        <f t="shared" si="180"/>
        <v>11.884784298740774</v>
      </c>
      <c r="AS349" s="40">
        <f t="shared" si="180"/>
        <v>23.647172275360372</v>
      </c>
      <c r="AT349" s="41">
        <f t="shared" si="180"/>
        <v>0.35</v>
      </c>
      <c r="AU349" s="41">
        <f t="shared" si="180"/>
        <v>0.35</v>
      </c>
      <c r="AV349" s="42">
        <f t="shared" si="180"/>
        <v>2.8188246234771386</v>
      </c>
      <c r="AW349" s="42">
        <f t="shared" si="180"/>
        <v>2.8180726779544032</v>
      </c>
      <c r="AX349" s="43">
        <f t="shared" si="180"/>
        <v>3.5645589786807594</v>
      </c>
      <c r="AY349" s="43">
        <f t="shared" si="180"/>
        <v>3.5641873157010742</v>
      </c>
    </row>
    <row r="350" spans="6:51" x14ac:dyDescent="0.3">
      <c r="F350" s="3">
        <v>36</v>
      </c>
      <c r="G350" s="36">
        <f t="shared" si="179"/>
        <v>2.1354036417461417</v>
      </c>
      <c r="H350" s="36">
        <f t="shared" si="179"/>
        <v>3.5645584692849894</v>
      </c>
      <c r="I350" s="36">
        <f t="shared" si="179"/>
        <v>3.2765962220133336</v>
      </c>
      <c r="J350" s="36">
        <f t="shared" si="179"/>
        <v>3.3266018680560943</v>
      </c>
      <c r="K350" s="36">
        <f t="shared" si="179"/>
        <v>1.7022281771982226</v>
      </c>
      <c r="L350" s="37">
        <f t="shared" si="179"/>
        <v>1.7022281771982226</v>
      </c>
      <c r="M350" s="38">
        <f t="shared" si="179"/>
        <v>3.3445023316657987</v>
      </c>
      <c r="N350" s="39">
        <f t="shared" si="179"/>
        <v>1.0833608968124051</v>
      </c>
      <c r="O350" s="39">
        <f t="shared" si="179"/>
        <v>1.0833608968124051</v>
      </c>
      <c r="P350" s="40">
        <f t="shared" si="179"/>
        <v>6.9347019161568468</v>
      </c>
      <c r="Q350" s="40">
        <f t="shared" si="179"/>
        <v>11.884784298740774</v>
      </c>
      <c r="R350" s="40">
        <f t="shared" si="179"/>
        <v>23.647172275360372</v>
      </c>
      <c r="S350" s="41">
        <f t="shared" si="179"/>
        <v>0.35</v>
      </c>
      <c r="T350" s="41">
        <f t="shared" si="179"/>
        <v>0.35</v>
      </c>
      <c r="U350" s="42">
        <f t="shared" si="179"/>
        <v>2.8201648076070471</v>
      </c>
      <c r="V350" s="42">
        <f t="shared" si="179"/>
        <v>2.820127844422216</v>
      </c>
      <c r="W350" s="43">
        <f t="shared" si="179"/>
        <v>3.5645603404224815</v>
      </c>
      <c r="X350" s="43">
        <f t="shared" si="179"/>
        <v>3.5645478727138</v>
      </c>
      <c r="AD350"/>
      <c r="AG350" s="3">
        <f t="shared" si="171"/>
        <v>24.483539580860253</v>
      </c>
      <c r="AH350" s="36">
        <f t="shared" si="180"/>
        <v>2.1348050012436839</v>
      </c>
      <c r="AI350" s="36">
        <f t="shared" si="180"/>
        <v>3.564449175289937</v>
      </c>
      <c r="AJ350" s="36">
        <f t="shared" si="180"/>
        <v>3.2742482992268576</v>
      </c>
      <c r="AK350" s="36">
        <f t="shared" si="180"/>
        <v>3.3264363985003467</v>
      </c>
      <c r="AL350" s="36">
        <f t="shared" si="180"/>
        <v>1.7022281771982226</v>
      </c>
      <c r="AM350" s="37">
        <f t="shared" si="180"/>
        <v>1.7022281771982226</v>
      </c>
      <c r="AN350" s="38">
        <f t="shared" si="180"/>
        <v>3.2373462341185304</v>
      </c>
      <c r="AO350" s="39">
        <f t="shared" si="180"/>
        <v>1.0833608968124051</v>
      </c>
      <c r="AP350" s="39">
        <f t="shared" si="180"/>
        <v>1.0833608968124051</v>
      </c>
      <c r="AQ350" s="40">
        <f t="shared" si="180"/>
        <v>6.9347019161568468</v>
      </c>
      <c r="AR350" s="40">
        <f t="shared" si="180"/>
        <v>11.884784298740774</v>
      </c>
      <c r="AS350" s="40">
        <f t="shared" si="180"/>
        <v>23.647172275360372</v>
      </c>
      <c r="AT350" s="41">
        <f t="shared" si="180"/>
        <v>0.35</v>
      </c>
      <c r="AU350" s="41">
        <f t="shared" si="180"/>
        <v>0.35</v>
      </c>
      <c r="AV350" s="42">
        <f t="shared" si="180"/>
        <v>2.819256604362113</v>
      </c>
      <c r="AW350" s="42">
        <f t="shared" si="180"/>
        <v>2.8187006090895688</v>
      </c>
      <c r="AX350" s="43">
        <f t="shared" si="180"/>
        <v>3.5645595113062627</v>
      </c>
      <c r="AY350" s="43">
        <f t="shared" si="180"/>
        <v>3.5643053592919682</v>
      </c>
    </row>
    <row r="351" spans="6:51" x14ac:dyDescent="0.3">
      <c r="F351" s="3">
        <v>37</v>
      </c>
      <c r="G351" s="36">
        <f t="shared" si="179"/>
        <v>2.1354043187279941</v>
      </c>
      <c r="H351" s="36">
        <f t="shared" si="179"/>
        <v>3.5645589806424169</v>
      </c>
      <c r="I351" s="36">
        <f t="shared" si="179"/>
        <v>3.2765992442084504</v>
      </c>
      <c r="J351" s="36">
        <f t="shared" si="179"/>
        <v>3.3266026290601971</v>
      </c>
      <c r="K351" s="36">
        <f t="shared" si="179"/>
        <v>1.7022281771982226</v>
      </c>
      <c r="L351" s="37">
        <f t="shared" si="179"/>
        <v>1.7022281771982226</v>
      </c>
      <c r="M351" s="38">
        <f t="shared" si="179"/>
        <v>3.3476331367336258</v>
      </c>
      <c r="N351" s="39">
        <f t="shared" si="179"/>
        <v>1.0833608968124051</v>
      </c>
      <c r="O351" s="39">
        <f t="shared" si="179"/>
        <v>1.0833608968124051</v>
      </c>
      <c r="P351" s="40">
        <f t="shared" si="179"/>
        <v>6.9347019161568468</v>
      </c>
      <c r="Q351" s="40">
        <f t="shared" si="179"/>
        <v>11.884784298740774</v>
      </c>
      <c r="R351" s="40">
        <f t="shared" si="179"/>
        <v>23.647172275360372</v>
      </c>
      <c r="S351" s="41">
        <f t="shared" si="179"/>
        <v>0.35</v>
      </c>
      <c r="T351" s="41">
        <f t="shared" si="179"/>
        <v>0.35</v>
      </c>
      <c r="U351" s="42">
        <f t="shared" si="179"/>
        <v>2.8201728136023645</v>
      </c>
      <c r="V351" s="42">
        <f t="shared" si="179"/>
        <v>2.8201429918787637</v>
      </c>
      <c r="W351" s="43">
        <f t="shared" si="179"/>
        <v>3.5645603456893684</v>
      </c>
      <c r="X351" s="43">
        <f t="shared" si="179"/>
        <v>3.5645502627532797</v>
      </c>
      <c r="AD351"/>
      <c r="AG351" s="3">
        <f t="shared" si="171"/>
        <v>25.748877602654176</v>
      </c>
      <c r="AH351" s="36">
        <f t="shared" si="180"/>
        <v>2.1351064993233724</v>
      </c>
      <c r="AI351" s="36">
        <f t="shared" si="180"/>
        <v>3.5644920140305363</v>
      </c>
      <c r="AJ351" s="36">
        <f t="shared" si="180"/>
        <v>3.2753726361090711</v>
      </c>
      <c r="AK351" s="36">
        <f t="shared" si="180"/>
        <v>3.3265017194921338</v>
      </c>
      <c r="AL351" s="36">
        <f t="shared" si="180"/>
        <v>1.7022281771982226</v>
      </c>
      <c r="AM351" s="37">
        <f t="shared" si="180"/>
        <v>1.7022281771982226</v>
      </c>
      <c r="AN351" s="38">
        <f t="shared" si="180"/>
        <v>3.2603245340093925</v>
      </c>
      <c r="AO351" s="39">
        <f t="shared" si="180"/>
        <v>1.0833608968124051</v>
      </c>
      <c r="AP351" s="39">
        <f t="shared" si="180"/>
        <v>1.0833608968124051</v>
      </c>
      <c r="AQ351" s="40">
        <f t="shared" si="180"/>
        <v>6.9347019161568468</v>
      </c>
      <c r="AR351" s="40">
        <f t="shared" si="180"/>
        <v>11.884784298740774</v>
      </c>
      <c r="AS351" s="40">
        <f t="shared" si="180"/>
        <v>23.647172275360372</v>
      </c>
      <c r="AT351" s="41">
        <f t="shared" si="180"/>
        <v>0.35</v>
      </c>
      <c r="AU351" s="41">
        <f t="shared" si="180"/>
        <v>0.35</v>
      </c>
      <c r="AV351" s="42">
        <f t="shared" si="180"/>
        <v>2.8195613646258106</v>
      </c>
      <c r="AW351" s="42">
        <f t="shared" si="180"/>
        <v>2.8191556794894703</v>
      </c>
      <c r="AX351" s="43">
        <f t="shared" si="180"/>
        <v>3.5645598378396715</v>
      </c>
      <c r="AY351" s="43">
        <f t="shared" si="180"/>
        <v>3.5643870655331478</v>
      </c>
    </row>
    <row r="352" spans="6:51" x14ac:dyDescent="0.3">
      <c r="F352" s="3">
        <v>38</v>
      </c>
      <c r="G352" s="36">
        <f t="shared" si="179"/>
        <v>2.1354047569983599</v>
      </c>
      <c r="H352" s="36">
        <f t="shared" si="179"/>
        <v>3.5645593477417172</v>
      </c>
      <c r="I352" s="36">
        <f t="shared" si="179"/>
        <v>3.2766011542083135</v>
      </c>
      <c r="J352" s="36">
        <f t="shared" si="179"/>
        <v>3.3266031756767598</v>
      </c>
      <c r="K352" s="36">
        <f t="shared" si="179"/>
        <v>1.7022281771982226</v>
      </c>
      <c r="L352" s="37">
        <f t="shared" si="179"/>
        <v>1.7022281771982226</v>
      </c>
      <c r="M352" s="38">
        <f t="shared" si="179"/>
        <v>3.3503311995746179</v>
      </c>
      <c r="N352" s="39">
        <f t="shared" si="179"/>
        <v>1.0833608968124051</v>
      </c>
      <c r="O352" s="39">
        <f t="shared" si="179"/>
        <v>1.0833608968124051</v>
      </c>
      <c r="P352" s="40">
        <f t="shared" si="179"/>
        <v>6.9347019161568468</v>
      </c>
      <c r="Q352" s="40">
        <f t="shared" si="179"/>
        <v>11.884784298740774</v>
      </c>
      <c r="R352" s="40">
        <f t="shared" si="179"/>
        <v>23.647172275360372</v>
      </c>
      <c r="S352" s="41">
        <f t="shared" si="179"/>
        <v>0.35</v>
      </c>
      <c r="T352" s="41">
        <f t="shared" si="179"/>
        <v>0.35</v>
      </c>
      <c r="U352" s="42">
        <f t="shared" si="179"/>
        <v>2.820178917991087</v>
      </c>
      <c r="V352" s="42">
        <f t="shared" si="179"/>
        <v>2.8201547673840497</v>
      </c>
      <c r="W352" s="43">
        <f t="shared" si="179"/>
        <v>3.5645603497375302</v>
      </c>
      <c r="X352" s="43">
        <f t="shared" si="179"/>
        <v>3.5645521369519324</v>
      </c>
      <c r="AD352"/>
      <c r="AG352" s="3">
        <f t="shared" si="171"/>
        <v>27.079609776470498</v>
      </c>
      <c r="AH352" s="36">
        <f t="shared" si="180"/>
        <v>2.135260261016426</v>
      </c>
      <c r="AI352" s="36">
        <f t="shared" si="180"/>
        <v>3.5645189857517283</v>
      </c>
      <c r="AJ352" s="36">
        <f t="shared" si="180"/>
        <v>3.2759801550461161</v>
      </c>
      <c r="AK352" s="36">
        <f t="shared" si="180"/>
        <v>3.3265426005561078</v>
      </c>
      <c r="AL352" s="36">
        <f t="shared" si="180"/>
        <v>1.7022281771982226</v>
      </c>
      <c r="AM352" s="37">
        <f t="shared" si="180"/>
        <v>1.7022281771982226</v>
      </c>
      <c r="AN352" s="38">
        <f t="shared" si="180"/>
        <v>3.2800780449190468</v>
      </c>
      <c r="AO352" s="39">
        <f t="shared" si="180"/>
        <v>1.0833608968124051</v>
      </c>
      <c r="AP352" s="39">
        <f t="shared" si="180"/>
        <v>1.0833608968124051</v>
      </c>
      <c r="AQ352" s="40">
        <f t="shared" si="180"/>
        <v>6.9347019161568468</v>
      </c>
      <c r="AR352" s="40">
        <f t="shared" si="180"/>
        <v>11.884784298740774</v>
      </c>
      <c r="AS352" s="40">
        <f t="shared" si="180"/>
        <v>23.647172275360372</v>
      </c>
      <c r="AT352" s="41">
        <f t="shared" si="180"/>
        <v>0.35</v>
      </c>
      <c r="AU352" s="41">
        <f t="shared" si="180"/>
        <v>0.35</v>
      </c>
      <c r="AV352" s="42">
        <f t="shared" si="180"/>
        <v>2.819773176567451</v>
      </c>
      <c r="AW352" s="42">
        <f t="shared" si="180"/>
        <v>2.8194809632758377</v>
      </c>
      <c r="AX352" s="43">
        <f t="shared" si="180"/>
        <v>3.564560038124915</v>
      </c>
      <c r="AY352" s="43">
        <f t="shared" si="180"/>
        <v>3.564443153166307</v>
      </c>
    </row>
    <row r="353" spans="6:51" x14ac:dyDescent="0.3">
      <c r="F353" s="3">
        <v>39</v>
      </c>
      <c r="G353" s="36">
        <f t="shared" si="179"/>
        <v>2.1354050450107218</v>
      </c>
      <c r="H353" s="36">
        <f t="shared" si="179"/>
        <v>3.5645596128766992</v>
      </c>
      <c r="I353" s="36">
        <f t="shared" si="179"/>
        <v>3.2766023722768089</v>
      </c>
      <c r="J353" s="36">
        <f t="shared" si="179"/>
        <v>3.3266035708214772</v>
      </c>
      <c r="K353" s="36">
        <f t="shared" si="179"/>
        <v>1.7022281771982226</v>
      </c>
      <c r="L353" s="37">
        <f t="shared" si="179"/>
        <v>1.7022281771982226</v>
      </c>
      <c r="M353" s="38">
        <f t="shared" si="179"/>
        <v>3.3526598218744716</v>
      </c>
      <c r="N353" s="39">
        <f t="shared" si="179"/>
        <v>1.0833608968124051</v>
      </c>
      <c r="O353" s="39">
        <f t="shared" si="179"/>
        <v>1.0833608968124051</v>
      </c>
      <c r="P353" s="40">
        <f t="shared" si="179"/>
        <v>6.9347019161568468</v>
      </c>
      <c r="Q353" s="40">
        <f t="shared" si="179"/>
        <v>11.884784298740774</v>
      </c>
      <c r="R353" s="40">
        <f t="shared" si="179"/>
        <v>23.647172275360372</v>
      </c>
      <c r="S353" s="41">
        <f t="shared" si="179"/>
        <v>0.35</v>
      </c>
      <c r="T353" s="41">
        <f t="shared" si="179"/>
        <v>0.35</v>
      </c>
      <c r="U353" s="42">
        <f t="shared" si="179"/>
        <v>2.8201835940804552</v>
      </c>
      <c r="V353" s="42">
        <f t="shared" si="179"/>
        <v>2.8201639617285252</v>
      </c>
      <c r="W353" s="43">
        <f t="shared" si="179"/>
        <v>3.5645603528810321</v>
      </c>
      <c r="X353" s="43">
        <f t="shared" si="179"/>
        <v>3.5645536166590586</v>
      </c>
      <c r="AD353"/>
      <c r="AG353" s="3">
        <f t="shared" si="171"/>
        <v>28.479115748731825</v>
      </c>
      <c r="AH353" s="36">
        <f t="shared" si="180"/>
        <v>2.1353363527605023</v>
      </c>
      <c r="AI353" s="36">
        <f t="shared" si="180"/>
        <v>3.5645356777923531</v>
      </c>
      <c r="AJ353" s="36">
        <f t="shared" si="180"/>
        <v>3.2762971683301236</v>
      </c>
      <c r="AK353" s="36">
        <f t="shared" si="180"/>
        <v>3.3265677664890987</v>
      </c>
      <c r="AL353" s="36">
        <f t="shared" si="180"/>
        <v>1.7022281771982226</v>
      </c>
      <c r="AM353" s="37">
        <f t="shared" si="180"/>
        <v>1.7022281771982226</v>
      </c>
      <c r="AN353" s="38">
        <f t="shared" si="180"/>
        <v>3.2968688042163197</v>
      </c>
      <c r="AO353" s="39">
        <f t="shared" si="180"/>
        <v>1.0833608968124051</v>
      </c>
      <c r="AP353" s="39">
        <f t="shared" si="180"/>
        <v>1.0833608968124051</v>
      </c>
      <c r="AQ353" s="40">
        <f t="shared" si="180"/>
        <v>6.9347019161568468</v>
      </c>
      <c r="AR353" s="40">
        <f t="shared" si="180"/>
        <v>11.884784298740774</v>
      </c>
      <c r="AS353" s="40">
        <f t="shared" si="180"/>
        <v>23.647172275360372</v>
      </c>
      <c r="AT353" s="41">
        <f t="shared" si="180"/>
        <v>0.35</v>
      </c>
      <c r="AU353" s="41">
        <f t="shared" si="180"/>
        <v>0.35</v>
      </c>
      <c r="AV353" s="42">
        <f t="shared" si="180"/>
        <v>2.8199182505380684</v>
      </c>
      <c r="AW353" s="42">
        <f t="shared" si="180"/>
        <v>2.8197103722983043</v>
      </c>
      <c r="AX353" s="43">
        <f t="shared" si="180"/>
        <v>3.5645601612295241</v>
      </c>
      <c r="AY353" s="43">
        <f t="shared" si="180"/>
        <v>3.5644813739505614</v>
      </c>
    </row>
    <row r="354" spans="6:51" x14ac:dyDescent="0.3">
      <c r="F354" s="3">
        <v>40</v>
      </c>
      <c r="G354" s="36">
        <f t="shared" si="179"/>
        <v>2.1354052371282934</v>
      </c>
      <c r="H354" s="36">
        <f t="shared" si="179"/>
        <v>3.5645598055258914</v>
      </c>
      <c r="I354" s="36">
        <f t="shared" si="179"/>
        <v>3.2766031563643474</v>
      </c>
      <c r="J354" s="36">
        <f t="shared" si="179"/>
        <v>3.3266038582910937</v>
      </c>
      <c r="K354" s="36">
        <f t="shared" si="179"/>
        <v>1.7022281771982226</v>
      </c>
      <c r="L354" s="37">
        <f t="shared" si="179"/>
        <v>1.7022281771982226</v>
      </c>
      <c r="M354" s="38">
        <f t="shared" si="179"/>
        <v>3.3546727696320566</v>
      </c>
      <c r="N354" s="39">
        <f t="shared" si="179"/>
        <v>1.0833608968124051</v>
      </c>
      <c r="O354" s="39">
        <f t="shared" si="179"/>
        <v>1.0833608968124051</v>
      </c>
      <c r="P354" s="40">
        <f t="shared" si="179"/>
        <v>6.9347019161568468</v>
      </c>
      <c r="Q354" s="40">
        <f t="shared" si="179"/>
        <v>11.884784298740774</v>
      </c>
      <c r="R354" s="40">
        <f t="shared" si="179"/>
        <v>23.647172275360372</v>
      </c>
      <c r="S354" s="41">
        <f t="shared" si="179"/>
        <v>0.35</v>
      </c>
      <c r="T354" s="41">
        <f t="shared" si="179"/>
        <v>0.35</v>
      </c>
      <c r="U354" s="42">
        <f t="shared" si="179"/>
        <v>2.8201871927007605</v>
      </c>
      <c r="V354" s="42">
        <f t="shared" si="179"/>
        <v>2.820171172144093</v>
      </c>
      <c r="W354" s="43">
        <f t="shared" si="179"/>
        <v>3.5645603553460332</v>
      </c>
      <c r="X354" s="43">
        <f t="shared" si="179"/>
        <v>3.5645547926710677</v>
      </c>
      <c r="AD354"/>
      <c r="AG354" s="3">
        <f t="shared" si="171"/>
        <v>29.950949829949028</v>
      </c>
      <c r="AH354" s="36">
        <f t="shared" si="180"/>
        <v>2.1353730784720169</v>
      </c>
      <c r="AI354" s="36">
        <f t="shared" si="180"/>
        <v>3.5645458382946011</v>
      </c>
      <c r="AJ354" s="36">
        <f t="shared" si="180"/>
        <v>3.2764572371689571</v>
      </c>
      <c r="AK354" s="36">
        <f t="shared" si="180"/>
        <v>3.3265830155401783</v>
      </c>
      <c r="AL354" s="36">
        <f t="shared" si="180"/>
        <v>1.7022281771982226</v>
      </c>
      <c r="AM354" s="37">
        <f t="shared" si="180"/>
        <v>1.7022281771982226</v>
      </c>
      <c r="AN354" s="38">
        <f t="shared" si="180"/>
        <v>3.3109825535760935</v>
      </c>
      <c r="AO354" s="39">
        <f t="shared" si="180"/>
        <v>1.0833608968124051</v>
      </c>
      <c r="AP354" s="39">
        <f t="shared" si="180"/>
        <v>1.0833608968124051</v>
      </c>
      <c r="AQ354" s="40">
        <f t="shared" si="180"/>
        <v>6.9347019161568468</v>
      </c>
      <c r="AR354" s="40">
        <f t="shared" si="180"/>
        <v>11.884784298740774</v>
      </c>
      <c r="AS354" s="40">
        <f t="shared" si="180"/>
        <v>23.647172275360372</v>
      </c>
      <c r="AT354" s="41">
        <f t="shared" si="180"/>
        <v>0.35</v>
      </c>
      <c r="AU354" s="41">
        <f t="shared" si="180"/>
        <v>0.35</v>
      </c>
      <c r="AV354" s="42">
        <f t="shared" si="180"/>
        <v>2.8200162155030881</v>
      </c>
      <c r="AW354" s="42">
        <f t="shared" si="180"/>
        <v>2.8198700752942969</v>
      </c>
      <c r="AX354" s="43">
        <f t="shared" si="180"/>
        <v>3.564560237173461</v>
      </c>
      <c r="AY354" s="43">
        <f t="shared" si="180"/>
        <v>3.5645072568351259</v>
      </c>
    </row>
    <row r="355" spans="6:51" x14ac:dyDescent="0.3">
      <c r="F355" s="3">
        <v>41</v>
      </c>
      <c r="G355" s="36">
        <f t="shared" si="179"/>
        <v>2.1354053671914119</v>
      </c>
      <c r="H355" s="36">
        <f t="shared" si="179"/>
        <v>3.5645599463483828</v>
      </c>
      <c r="I355" s="36">
        <f t="shared" si="179"/>
        <v>3.2766036659440583</v>
      </c>
      <c r="J355" s="36">
        <f t="shared" si="179"/>
        <v>3.3266040687516822</v>
      </c>
      <c r="K355" s="36">
        <f t="shared" si="179"/>
        <v>1.7022281771982226</v>
      </c>
      <c r="L355" s="37">
        <f t="shared" si="179"/>
        <v>1.7022281771982226</v>
      </c>
      <c r="M355" s="38">
        <f t="shared" si="179"/>
        <v>3.3564157131404189</v>
      </c>
      <c r="N355" s="39">
        <f t="shared" si="179"/>
        <v>1.0833608968124051</v>
      </c>
      <c r="O355" s="39">
        <f t="shared" si="179"/>
        <v>1.0833608968124051</v>
      </c>
      <c r="P355" s="40">
        <f t="shared" si="179"/>
        <v>6.9347019161568468</v>
      </c>
      <c r="Q355" s="40">
        <f t="shared" si="179"/>
        <v>11.884784298740774</v>
      </c>
      <c r="R355" s="40">
        <f t="shared" si="179"/>
        <v>23.647172275360372</v>
      </c>
      <c r="S355" s="41">
        <f t="shared" si="179"/>
        <v>0.35</v>
      </c>
      <c r="T355" s="41">
        <f t="shared" si="179"/>
        <v>0.35</v>
      </c>
      <c r="U355" s="42">
        <f t="shared" si="179"/>
        <v>2.8201899749567287</v>
      </c>
      <c r="V355" s="42">
        <f t="shared" si="179"/>
        <v>2.8201768514040122</v>
      </c>
      <c r="W355" s="43">
        <f t="shared" si="179"/>
        <v>3.5645603572970952</v>
      </c>
      <c r="X355" s="43">
        <f t="shared" si="179"/>
        <v>3.5645557333666571</v>
      </c>
      <c r="AD355"/>
      <c r="AG355" s="3">
        <f t="shared" si="171"/>
        <v>31.353323826064784</v>
      </c>
      <c r="AH355" s="36">
        <f t="shared" si="180"/>
        <v>2.1353893589104604</v>
      </c>
      <c r="AI355" s="36">
        <f t="shared" si="180"/>
        <v>3.5645514897292858</v>
      </c>
      <c r="AJ355" s="36">
        <f t="shared" si="180"/>
        <v>3.2765305862698018</v>
      </c>
      <c r="AK355" s="36">
        <f t="shared" si="180"/>
        <v>3.326591467110438</v>
      </c>
      <c r="AL355" s="36">
        <f t="shared" si="180"/>
        <v>1.7022281771982226</v>
      </c>
      <c r="AM355" s="37">
        <f t="shared" si="180"/>
        <v>1.7022281771982226</v>
      </c>
      <c r="AN355" s="38">
        <f t="shared" si="180"/>
        <v>3.321729494868336</v>
      </c>
      <c r="AO355" s="39">
        <f t="shared" si="180"/>
        <v>1.0833608968124051</v>
      </c>
      <c r="AP355" s="39">
        <f t="shared" si="180"/>
        <v>1.0833608968124051</v>
      </c>
      <c r="AQ355" s="40">
        <f t="shared" si="180"/>
        <v>6.9347019161568468</v>
      </c>
      <c r="AR355" s="40">
        <f t="shared" si="180"/>
        <v>11.884784298740774</v>
      </c>
      <c r="AS355" s="40">
        <f t="shared" si="180"/>
        <v>23.647172275360372</v>
      </c>
      <c r="AT355" s="41">
        <f t="shared" si="180"/>
        <v>0.35</v>
      </c>
      <c r="AU355" s="41">
        <f t="shared" si="180"/>
        <v>0.35</v>
      </c>
      <c r="AV355" s="42">
        <f t="shared" si="180"/>
        <v>2.8200765419971043</v>
      </c>
      <c r="AW355" s="42">
        <f t="shared" si="180"/>
        <v>2.8199714455668885</v>
      </c>
      <c r="AX355" s="43">
        <f t="shared" si="180"/>
        <v>3.5645602808111656</v>
      </c>
      <c r="AY355" s="43">
        <f t="shared" si="180"/>
        <v>3.5645233659668421</v>
      </c>
    </row>
    <row r="356" spans="6:51" x14ac:dyDescent="0.3">
      <c r="F356" s="3">
        <v>42</v>
      </c>
      <c r="G356" s="36">
        <f t="shared" si="179"/>
        <v>2.1354054565391745</v>
      </c>
      <c r="H356" s="36">
        <f t="shared" si="179"/>
        <v>3.5645600499021124</v>
      </c>
      <c r="I356" s="36">
        <f t="shared" si="179"/>
        <v>3.2766040003627102</v>
      </c>
      <c r="J356" s="36">
        <f t="shared" si="179"/>
        <v>3.3266042238009588</v>
      </c>
      <c r="K356" s="36">
        <f t="shared" si="179"/>
        <v>1.7022281771982226</v>
      </c>
      <c r="L356" s="37">
        <f t="shared" si="179"/>
        <v>1.7022281771982226</v>
      </c>
      <c r="M356" s="38">
        <f t="shared" si="179"/>
        <v>3.3579274567806197</v>
      </c>
      <c r="N356" s="39">
        <f t="shared" si="179"/>
        <v>1.0833608968124051</v>
      </c>
      <c r="O356" s="39">
        <f t="shared" si="179"/>
        <v>1.0833608968124051</v>
      </c>
      <c r="P356" s="40">
        <f t="shared" si="179"/>
        <v>6.9347019161568468</v>
      </c>
      <c r="Q356" s="40">
        <f t="shared" si="179"/>
        <v>11.884784298740774</v>
      </c>
      <c r="R356" s="40">
        <f t="shared" si="179"/>
        <v>23.647172275360372</v>
      </c>
      <c r="S356" s="41">
        <f t="shared" si="179"/>
        <v>0.35</v>
      </c>
      <c r="T356" s="41">
        <f t="shared" si="179"/>
        <v>0.35</v>
      </c>
      <c r="U356" s="42">
        <f t="shared" si="179"/>
        <v>2.8201921359727202</v>
      </c>
      <c r="V356" s="42">
        <f t="shared" si="179"/>
        <v>2.8201813440871502</v>
      </c>
      <c r="W356" s="43">
        <f t="shared" si="179"/>
        <v>3.5645603588551666</v>
      </c>
      <c r="X356" s="43">
        <f t="shared" si="179"/>
        <v>3.5645564905707667</v>
      </c>
      <c r="AD356"/>
      <c r="AG356" s="3">
        <f t="shared" si="171"/>
        <v>32.652029896613442</v>
      </c>
      <c r="AH356" s="36">
        <f t="shared" si="180"/>
        <v>2.1353968574013926</v>
      </c>
      <c r="AI356" s="36">
        <f t="shared" si="180"/>
        <v>3.5645546788475593</v>
      </c>
      <c r="AJ356" s="36">
        <f t="shared" si="180"/>
        <v>3.2765650066194323</v>
      </c>
      <c r="AK356" s="36">
        <f t="shared" si="180"/>
        <v>3.326596224662139</v>
      </c>
      <c r="AL356" s="36">
        <f t="shared" si="180"/>
        <v>1.7022281771982226</v>
      </c>
      <c r="AM356" s="37">
        <f t="shared" si="180"/>
        <v>1.7022281771982226</v>
      </c>
      <c r="AN356" s="38">
        <f t="shared" si="180"/>
        <v>3.329798985059512</v>
      </c>
      <c r="AO356" s="39">
        <f t="shared" si="180"/>
        <v>1.0833608968124051</v>
      </c>
      <c r="AP356" s="39">
        <f t="shared" si="180"/>
        <v>1.0833608968124051</v>
      </c>
      <c r="AQ356" s="40">
        <f t="shared" si="180"/>
        <v>6.9347019161568468</v>
      </c>
      <c r="AR356" s="40">
        <f t="shared" si="180"/>
        <v>11.884784298740774</v>
      </c>
      <c r="AS356" s="40">
        <f t="shared" si="180"/>
        <v>23.647172275360372</v>
      </c>
      <c r="AT356" s="41">
        <f t="shared" si="180"/>
        <v>0.35</v>
      </c>
      <c r="AU356" s="41">
        <f t="shared" si="180"/>
        <v>0.35</v>
      </c>
      <c r="AV356" s="42">
        <f t="shared" si="180"/>
        <v>2.8201139034386298</v>
      </c>
      <c r="AW356" s="42">
        <f t="shared" si="180"/>
        <v>2.8200360174979933</v>
      </c>
      <c r="AX356" s="43">
        <f t="shared" si="180"/>
        <v>3.5645603066016043</v>
      </c>
      <c r="AY356" s="43">
        <f t="shared" si="180"/>
        <v>3.5645335099608157</v>
      </c>
    </row>
    <row r="357" spans="6:51" x14ac:dyDescent="0.3">
      <c r="F357" s="3">
        <v>43</v>
      </c>
      <c r="G357" s="36">
        <f t="shared" si="179"/>
        <v>2.135405518803533</v>
      </c>
      <c r="H357" s="36">
        <f t="shared" si="179"/>
        <v>3.5645601265021951</v>
      </c>
      <c r="I357" s="36">
        <f t="shared" si="179"/>
        <v>3.2766042220055791</v>
      </c>
      <c r="J357" s="36">
        <f t="shared" si="179"/>
        <v>3.3266043387387159</v>
      </c>
      <c r="K357" s="36">
        <f t="shared" si="179"/>
        <v>1.7683273710649063</v>
      </c>
      <c r="L357" s="37">
        <f t="shared" si="179"/>
        <v>1.7022281771982226</v>
      </c>
      <c r="M357" s="38">
        <f t="shared" si="179"/>
        <v>3.3592409862797554</v>
      </c>
      <c r="N357" s="39">
        <f t="shared" si="179"/>
        <v>1.0833608968124051</v>
      </c>
      <c r="O357" s="39">
        <f t="shared" si="179"/>
        <v>1.0833608968124051</v>
      </c>
      <c r="P357" s="40">
        <f t="shared" si="179"/>
        <v>6.9347019161568468</v>
      </c>
      <c r="Q357" s="40">
        <f t="shared" si="179"/>
        <v>11.884784298740774</v>
      </c>
      <c r="R357" s="40">
        <f t="shared" si="179"/>
        <v>23.647172275360372</v>
      </c>
      <c r="S357" s="41">
        <f t="shared" si="179"/>
        <v>0.35</v>
      </c>
      <c r="T357" s="41">
        <f t="shared" si="179"/>
        <v>0.35</v>
      </c>
      <c r="U357" s="42">
        <f t="shared" si="179"/>
        <v>2.8201938221679148</v>
      </c>
      <c r="V357" s="42">
        <f t="shared" si="179"/>
        <v>2.8201849134481103</v>
      </c>
      <c r="W357" s="43">
        <f t="shared" si="179"/>
        <v>3.564560360109998</v>
      </c>
      <c r="X357" s="43">
        <f t="shared" si="179"/>
        <v>3.5645571038078527</v>
      </c>
      <c r="AD357"/>
      <c r="AG357" s="3">
        <f t="shared" si="171"/>
        <v>33.848730698226525</v>
      </c>
      <c r="AH357" s="36">
        <f t="shared" si="180"/>
        <v>2.1354005588171194</v>
      </c>
      <c r="AI357" s="36">
        <f t="shared" si="180"/>
        <v>3.5645565564756732</v>
      </c>
      <c r="AJ357" s="36">
        <f t="shared" si="180"/>
        <v>3.2765821007006455</v>
      </c>
      <c r="AK357" s="36">
        <f t="shared" si="180"/>
        <v>3.3265990214525827</v>
      </c>
      <c r="AL357" s="36">
        <f t="shared" si="180"/>
        <v>1.7022281771982226</v>
      </c>
      <c r="AM357" s="37">
        <f t="shared" si="180"/>
        <v>1.7022281771982226</v>
      </c>
      <c r="AN357" s="38">
        <f t="shared" si="180"/>
        <v>3.3359329145512921</v>
      </c>
      <c r="AO357" s="39">
        <f t="shared" si="180"/>
        <v>1.0833608968124051</v>
      </c>
      <c r="AP357" s="39">
        <f t="shared" si="180"/>
        <v>1.0833608968124051</v>
      </c>
      <c r="AQ357" s="40">
        <f t="shared" si="180"/>
        <v>6.9347019161568468</v>
      </c>
      <c r="AR357" s="40">
        <f t="shared" si="180"/>
        <v>11.884784298740774</v>
      </c>
      <c r="AS357" s="40">
        <f t="shared" si="180"/>
        <v>23.647172275360372</v>
      </c>
      <c r="AT357" s="41">
        <f t="shared" si="180"/>
        <v>0.35</v>
      </c>
      <c r="AU357" s="41">
        <f t="shared" si="180"/>
        <v>0.35</v>
      </c>
      <c r="AV357" s="42">
        <f t="shared" si="180"/>
        <v>2.8201378169013847</v>
      </c>
      <c r="AW357" s="42">
        <f t="shared" si="180"/>
        <v>2.8200784199907836</v>
      </c>
      <c r="AX357" s="43">
        <f t="shared" si="180"/>
        <v>3.5645603226396969</v>
      </c>
      <c r="AY357" s="43">
        <f t="shared" si="180"/>
        <v>3.5645401378461878</v>
      </c>
    </row>
    <row r="358" spans="6:51" x14ac:dyDescent="0.3">
      <c r="F358" s="3">
        <v>44</v>
      </c>
      <c r="G358" s="36">
        <f t="shared" si="179"/>
        <v>2.1354055628065991</v>
      </c>
      <c r="H358" s="36">
        <f t="shared" si="179"/>
        <v>3.564560183497675</v>
      </c>
      <c r="I358" s="36">
        <f t="shared" si="179"/>
        <v>3.2766043703722243</v>
      </c>
      <c r="J358" s="36">
        <f t="shared" si="179"/>
        <v>3.3266044244663382</v>
      </c>
      <c r="K358" s="36">
        <f t="shared" si="179"/>
        <v>1.8588942630289815</v>
      </c>
      <c r="L358" s="37">
        <f t="shared" si="179"/>
        <v>1.7022281771982226</v>
      </c>
      <c r="M358" s="38">
        <f t="shared" si="179"/>
        <v>3.3603843584589121</v>
      </c>
      <c r="N358" s="39">
        <f t="shared" si="179"/>
        <v>1.0833608968124051</v>
      </c>
      <c r="O358" s="39">
        <f t="shared" si="179"/>
        <v>1.0833608968124051</v>
      </c>
      <c r="P358" s="40">
        <f t="shared" si="179"/>
        <v>6.9347019161568468</v>
      </c>
      <c r="Q358" s="40">
        <f t="shared" si="179"/>
        <v>11.884784298740774</v>
      </c>
      <c r="R358" s="40">
        <f t="shared" si="179"/>
        <v>23.647172275360372</v>
      </c>
      <c r="S358" s="41">
        <f t="shared" si="179"/>
        <v>0.35</v>
      </c>
      <c r="T358" s="41">
        <f t="shared" si="179"/>
        <v>0.35</v>
      </c>
      <c r="U358" s="42">
        <f t="shared" si="179"/>
        <v>2.8201951438689723</v>
      </c>
      <c r="V358" s="42">
        <f t="shared" si="179"/>
        <v>2.8201877613923698</v>
      </c>
      <c r="W358" s="43">
        <f t="shared" si="179"/>
        <v>3.5645603611288048</v>
      </c>
      <c r="X358" s="43">
        <f t="shared" si="179"/>
        <v>3.5645576034059427</v>
      </c>
      <c r="AD358"/>
      <c r="AG358" s="3">
        <f t="shared" si="171"/>
        <v>34.951438109131615</v>
      </c>
      <c r="AH358" s="36">
        <f t="shared" si="180"/>
        <v>2.1354025153135314</v>
      </c>
      <c r="AI358" s="36">
        <f t="shared" si="180"/>
        <v>3.5645577112348099</v>
      </c>
      <c r="AJ358" s="36">
        <f t="shared" si="180"/>
        <v>3.276591100869513</v>
      </c>
      <c r="AK358" s="36">
        <f t="shared" si="180"/>
        <v>3.3266007401182289</v>
      </c>
      <c r="AL358" s="36">
        <f t="shared" si="180"/>
        <v>1.7022281771982226</v>
      </c>
      <c r="AM358" s="37">
        <f t="shared" si="180"/>
        <v>1.7022281771982226</v>
      </c>
      <c r="AN358" s="38">
        <f t="shared" si="180"/>
        <v>3.3406732161441504</v>
      </c>
      <c r="AO358" s="39">
        <f t="shared" si="180"/>
        <v>1.0833608968124051</v>
      </c>
      <c r="AP358" s="39">
        <f t="shared" si="180"/>
        <v>1.0833608968124051</v>
      </c>
      <c r="AQ358" s="40">
        <f t="shared" si="180"/>
        <v>6.9347019161568468</v>
      </c>
      <c r="AR358" s="40">
        <f t="shared" si="180"/>
        <v>11.884784298740774</v>
      </c>
      <c r="AS358" s="40">
        <f t="shared" si="180"/>
        <v>23.647172275360372</v>
      </c>
      <c r="AT358" s="41">
        <f t="shared" si="180"/>
        <v>0.35</v>
      </c>
      <c r="AU358" s="41">
        <f t="shared" si="180"/>
        <v>0.35</v>
      </c>
      <c r="AV358" s="42">
        <f t="shared" si="180"/>
        <v>2.8201536678859132</v>
      </c>
      <c r="AW358" s="42">
        <f t="shared" si="180"/>
        <v>2.8201071883481421</v>
      </c>
      <c r="AX358" s="43">
        <f t="shared" si="180"/>
        <v>3.5645603331074183</v>
      </c>
      <c r="AY358" s="43">
        <f t="shared" si="180"/>
        <v>3.5645446336856348</v>
      </c>
    </row>
    <row r="359" spans="6:51" x14ac:dyDescent="0.3">
      <c r="F359" s="3">
        <v>45</v>
      </c>
      <c r="G359" s="36">
        <f t="shared" si="179"/>
        <v>2.1354055943317265</v>
      </c>
      <c r="H359" s="36">
        <f t="shared" si="179"/>
        <v>3.5645602261531262</v>
      </c>
      <c r="I359" s="36">
        <f t="shared" si="179"/>
        <v>3.2766044706846111</v>
      </c>
      <c r="J359" s="36">
        <f t="shared" ref="J359:X359" si="181">J$160+J287</f>
        <v>3.3266044887961872</v>
      </c>
      <c r="K359" s="36">
        <f t="shared" si="181"/>
        <v>1.9376018164428646</v>
      </c>
      <c r="L359" s="37">
        <f t="shared" si="181"/>
        <v>1.7022281771982226</v>
      </c>
      <c r="M359" s="38">
        <f t="shared" si="181"/>
        <v>3.3613814557736914</v>
      </c>
      <c r="N359" s="39">
        <f t="shared" si="181"/>
        <v>1.0833608968124051</v>
      </c>
      <c r="O359" s="39">
        <f t="shared" si="181"/>
        <v>1.0833608968124051</v>
      </c>
      <c r="P359" s="40">
        <f t="shared" si="181"/>
        <v>6.9347019161568468</v>
      </c>
      <c r="Q359" s="40">
        <f t="shared" si="181"/>
        <v>11.884784298740774</v>
      </c>
      <c r="R359" s="40">
        <f t="shared" si="181"/>
        <v>23.647172275360372</v>
      </c>
      <c r="S359" s="41">
        <f t="shared" si="181"/>
        <v>0.35</v>
      </c>
      <c r="T359" s="41">
        <f t="shared" si="181"/>
        <v>0.35</v>
      </c>
      <c r="U359" s="42">
        <f t="shared" si="181"/>
        <v>2.8201961845518646</v>
      </c>
      <c r="V359" s="42">
        <f t="shared" si="181"/>
        <v>2.8201900433756624</v>
      </c>
      <c r="W359" s="43">
        <f t="shared" si="181"/>
        <v>3.5645603619623754</v>
      </c>
      <c r="X359" s="43">
        <f t="shared" si="181"/>
        <v>3.5645580127757546</v>
      </c>
      <c r="AD359"/>
      <c r="AG359" s="3">
        <f t="shared" si="171"/>
        <v>35.967534724447624</v>
      </c>
      <c r="AH359" s="36">
        <f t="shared" si="180"/>
        <v>2.1354036143239563</v>
      </c>
      <c r="AI359" s="36">
        <f t="shared" si="180"/>
        <v>3.5645584496372198</v>
      </c>
      <c r="AJ359" s="36">
        <f t="shared" si="180"/>
        <v>3.2765960984152303</v>
      </c>
      <c r="AK359" s="36">
        <f t="shared" ref="AK359:AY359" si="182">AK$160+AK287</f>
        <v>3.3266018388205501</v>
      </c>
      <c r="AL359" s="36">
        <f t="shared" si="182"/>
        <v>1.7022281771982226</v>
      </c>
      <c r="AM359" s="37">
        <f t="shared" si="182"/>
        <v>1.7022281771982226</v>
      </c>
      <c r="AN359" s="38">
        <f t="shared" si="182"/>
        <v>3.3443926244055309</v>
      </c>
      <c r="AO359" s="39">
        <f t="shared" si="182"/>
        <v>1.0833608968124051</v>
      </c>
      <c r="AP359" s="39">
        <f t="shared" si="182"/>
        <v>1.0833608968124051</v>
      </c>
      <c r="AQ359" s="40">
        <f t="shared" si="182"/>
        <v>6.9347019161568468</v>
      </c>
      <c r="AR359" s="40">
        <f t="shared" si="182"/>
        <v>11.884784298740774</v>
      </c>
      <c r="AS359" s="40">
        <f t="shared" si="182"/>
        <v>23.647172275360372</v>
      </c>
      <c r="AT359" s="41">
        <f t="shared" si="182"/>
        <v>0.35</v>
      </c>
      <c r="AU359" s="41">
        <f t="shared" si="182"/>
        <v>0.35</v>
      </c>
      <c r="AV359" s="42">
        <f t="shared" si="182"/>
        <v>2.8201645090946434</v>
      </c>
      <c r="AW359" s="42">
        <f t="shared" si="182"/>
        <v>2.820127285059622</v>
      </c>
      <c r="AX359" s="43">
        <f t="shared" si="182"/>
        <v>3.5645603402264912</v>
      </c>
      <c r="AY359" s="43">
        <f t="shared" si="182"/>
        <v>3.5645477847601117</v>
      </c>
    </row>
    <row r="360" spans="6:51" x14ac:dyDescent="0.3">
      <c r="F360" s="3">
        <v>46</v>
      </c>
      <c r="G360" s="36">
        <f t="shared" ref="G360:X374" si="183">G$160+G288</f>
        <v>2.1354056172187694</v>
      </c>
      <c r="H360" s="36">
        <f t="shared" si="183"/>
        <v>3.5645602582604852</v>
      </c>
      <c r="I360" s="36">
        <f t="shared" si="183"/>
        <v>3.2766045391875536</v>
      </c>
      <c r="J360" s="36">
        <f t="shared" si="183"/>
        <v>3.3266045373590698</v>
      </c>
      <c r="K360" s="36">
        <f t="shared" si="183"/>
        <v>2.006275627446187</v>
      </c>
      <c r="L360" s="37">
        <f t="shared" si="183"/>
        <v>1.7022281771982226</v>
      </c>
      <c r="M360" s="38">
        <f t="shared" si="183"/>
        <v>3.3622526252856497</v>
      </c>
      <c r="N360" s="39">
        <f t="shared" si="183"/>
        <v>1.0833608968124051</v>
      </c>
      <c r="O360" s="39">
        <f t="shared" si="183"/>
        <v>1.0833608968124051</v>
      </c>
      <c r="P360" s="40">
        <f t="shared" si="183"/>
        <v>6.9347019161568468</v>
      </c>
      <c r="Q360" s="40">
        <f t="shared" si="183"/>
        <v>11.884784298740774</v>
      </c>
      <c r="R360" s="40">
        <f t="shared" si="183"/>
        <v>23.647172275360372</v>
      </c>
      <c r="S360" s="41">
        <f t="shared" si="183"/>
        <v>0.35</v>
      </c>
      <c r="T360" s="41">
        <f t="shared" si="183"/>
        <v>0.35</v>
      </c>
      <c r="U360" s="42">
        <f t="shared" si="183"/>
        <v>2.8201970076386127</v>
      </c>
      <c r="V360" s="42">
        <f t="shared" si="183"/>
        <v>2.8201918795553591</v>
      </c>
      <c r="W360" s="43">
        <f t="shared" si="183"/>
        <v>3.5645603626494093</v>
      </c>
      <c r="X360" s="43">
        <f t="shared" si="183"/>
        <v>3.5645583500941194</v>
      </c>
      <c r="AD360"/>
      <c r="AG360" s="3">
        <f t="shared" si="171"/>
        <v>36.903823282451604</v>
      </c>
      <c r="AH360" s="36">
        <f t="shared" ref="AH360:AY374" si="184">AH$160+AH288</f>
        <v>2.1354042657800951</v>
      </c>
      <c r="AI360" s="36">
        <f t="shared" si="184"/>
        <v>3.5645589385365435</v>
      </c>
      <c r="AJ360" s="36">
        <f t="shared" si="184"/>
        <v>3.2765990103657812</v>
      </c>
      <c r="AK360" s="36">
        <f t="shared" si="184"/>
        <v>3.3266025663854535</v>
      </c>
      <c r="AL360" s="36">
        <f t="shared" si="184"/>
        <v>1.7022281771982226</v>
      </c>
      <c r="AM360" s="37">
        <f t="shared" si="184"/>
        <v>1.7022281771982226</v>
      </c>
      <c r="AN360" s="38">
        <f t="shared" si="184"/>
        <v>3.3473519275197798</v>
      </c>
      <c r="AO360" s="39">
        <f t="shared" si="184"/>
        <v>1.0833608968124051</v>
      </c>
      <c r="AP360" s="39">
        <f t="shared" si="184"/>
        <v>1.0833608968124051</v>
      </c>
      <c r="AQ360" s="40">
        <f t="shared" si="184"/>
        <v>6.9347019161568468</v>
      </c>
      <c r="AR360" s="40">
        <f t="shared" si="184"/>
        <v>11.884784298740774</v>
      </c>
      <c r="AS360" s="40">
        <f t="shared" si="184"/>
        <v>23.647172275360372</v>
      </c>
      <c r="AT360" s="41">
        <f t="shared" si="184"/>
        <v>0.35</v>
      </c>
      <c r="AU360" s="41">
        <f t="shared" si="184"/>
        <v>0.35</v>
      </c>
      <c r="AV360" s="42">
        <f t="shared" si="184"/>
        <v>2.820172135007069</v>
      </c>
      <c r="AW360" s="42">
        <f t="shared" si="184"/>
        <v>2.8201416960814512</v>
      </c>
      <c r="AX360" s="43">
        <f t="shared" si="184"/>
        <v>3.5645603452416803</v>
      </c>
      <c r="AY360" s="43">
        <f t="shared" si="184"/>
        <v>3.5645500575408833</v>
      </c>
    </row>
    <row r="361" spans="6:51" x14ac:dyDescent="0.3">
      <c r="F361" s="3">
        <v>47</v>
      </c>
      <c r="G361" s="36">
        <f t="shared" si="183"/>
        <v>2.1354056340493344</v>
      </c>
      <c r="H361" s="36">
        <f t="shared" si="183"/>
        <v>3.5645602825658114</v>
      </c>
      <c r="I361" s="36">
        <f t="shared" si="183"/>
        <v>3.2766045864359032</v>
      </c>
      <c r="J361" s="36">
        <f t="shared" si="183"/>
        <v>3.3266045742365424</v>
      </c>
      <c r="K361" s="36">
        <f t="shared" si="183"/>
        <v>2.0664234119971825</v>
      </c>
      <c r="L361" s="37">
        <f t="shared" si="183"/>
        <v>1.7022281771982226</v>
      </c>
      <c r="M361" s="38">
        <f t="shared" si="183"/>
        <v>3.3630152191930907</v>
      </c>
      <c r="N361" s="39">
        <f t="shared" si="183"/>
        <v>1.0833608968124051</v>
      </c>
      <c r="O361" s="39">
        <f t="shared" si="183"/>
        <v>1.0833608968124051</v>
      </c>
      <c r="P361" s="40">
        <f t="shared" si="183"/>
        <v>6.9347019161568468</v>
      </c>
      <c r="Q361" s="40">
        <f t="shared" si="183"/>
        <v>11.884784298740774</v>
      </c>
      <c r="R361" s="40">
        <f t="shared" si="183"/>
        <v>23.647172275360372</v>
      </c>
      <c r="S361" s="41">
        <f t="shared" si="183"/>
        <v>0.35</v>
      </c>
      <c r="T361" s="41">
        <f t="shared" si="183"/>
        <v>0.35</v>
      </c>
      <c r="U361" s="42">
        <f t="shared" si="183"/>
        <v>2.8201976615143827</v>
      </c>
      <c r="V361" s="42">
        <f t="shared" si="183"/>
        <v>2.8201933631655574</v>
      </c>
      <c r="W361" s="43">
        <f t="shared" si="183"/>
        <v>3.5645603632196385</v>
      </c>
      <c r="X361" s="43">
        <f t="shared" si="183"/>
        <v>3.5645586295547078</v>
      </c>
      <c r="AD361"/>
      <c r="AG361" s="3">
        <f t="shared" si="171"/>
        <v>37.766572208720326</v>
      </c>
      <c r="AH361" s="36">
        <f t="shared" si="184"/>
        <v>2.1354046707094936</v>
      </c>
      <c r="AI361" s="36">
        <f t="shared" si="184"/>
        <v>3.5645592724855595</v>
      </c>
      <c r="AJ361" s="36">
        <f t="shared" si="184"/>
        <v>3.2766007824940946</v>
      </c>
      <c r="AK361" s="36">
        <f t="shared" si="184"/>
        <v>3.3266030635842094</v>
      </c>
      <c r="AL361" s="36">
        <f t="shared" si="184"/>
        <v>1.7022281771982226</v>
      </c>
      <c r="AM361" s="37">
        <f t="shared" si="184"/>
        <v>1.7022281771982226</v>
      </c>
      <c r="AN361" s="38">
        <f t="shared" si="184"/>
        <v>3.3497366127162547</v>
      </c>
      <c r="AO361" s="39">
        <f t="shared" si="184"/>
        <v>1.0833608968124051</v>
      </c>
      <c r="AP361" s="39">
        <f t="shared" si="184"/>
        <v>1.0833608968124051</v>
      </c>
      <c r="AQ361" s="40">
        <f t="shared" si="184"/>
        <v>6.9347019161568468</v>
      </c>
      <c r="AR361" s="40">
        <f t="shared" si="184"/>
        <v>11.884784298740774</v>
      </c>
      <c r="AS361" s="40">
        <f t="shared" si="184"/>
        <v>23.647172275360372</v>
      </c>
      <c r="AT361" s="41">
        <f t="shared" si="184"/>
        <v>0.35</v>
      </c>
      <c r="AU361" s="41">
        <f t="shared" si="184"/>
        <v>0.35</v>
      </c>
      <c r="AV361" s="42">
        <f t="shared" si="184"/>
        <v>2.8201776359869899</v>
      </c>
      <c r="AW361" s="42">
        <f t="shared" si="184"/>
        <v>2.8201522751174526</v>
      </c>
      <c r="AX361" s="43">
        <f t="shared" si="184"/>
        <v>3.5645603488834086</v>
      </c>
      <c r="AY361" s="43">
        <f t="shared" si="184"/>
        <v>3.5645517386544694</v>
      </c>
    </row>
    <row r="362" spans="6:51" x14ac:dyDescent="0.3">
      <c r="F362" s="3">
        <v>48</v>
      </c>
      <c r="G362" s="36">
        <f t="shared" si="183"/>
        <v>2.1354056465805415</v>
      </c>
      <c r="H362" s="36">
        <f t="shared" si="183"/>
        <v>3.5645603010684752</v>
      </c>
      <c r="I362" s="36">
        <f t="shared" si="183"/>
        <v>3.2766046193483787</v>
      </c>
      <c r="J362" s="36">
        <f t="shared" si="183"/>
        <v>3.3266046024038687</v>
      </c>
      <c r="K362" s="36">
        <f t="shared" si="183"/>
        <v>2.1192956424536451</v>
      </c>
      <c r="L362" s="37">
        <f t="shared" si="183"/>
        <v>1.7022281771982226</v>
      </c>
      <c r="M362" s="38">
        <f t="shared" si="183"/>
        <v>3.3636840517466862</v>
      </c>
      <c r="N362" s="39">
        <f t="shared" si="183"/>
        <v>1.0833608968124051</v>
      </c>
      <c r="O362" s="39">
        <f t="shared" si="183"/>
        <v>1.0833608968124051</v>
      </c>
      <c r="P362" s="40">
        <f t="shared" si="183"/>
        <v>6.9347019161568468</v>
      </c>
      <c r="Q362" s="40">
        <f t="shared" si="183"/>
        <v>11.884784298740774</v>
      </c>
      <c r="R362" s="40">
        <f t="shared" si="183"/>
        <v>23.647172275360372</v>
      </c>
      <c r="S362" s="41">
        <f t="shared" si="183"/>
        <v>0.35</v>
      </c>
      <c r="T362" s="41">
        <f t="shared" si="183"/>
        <v>0.35</v>
      </c>
      <c r="U362" s="42">
        <f t="shared" si="183"/>
        <v>2.8201981832447958</v>
      </c>
      <c r="V362" s="42">
        <f t="shared" si="183"/>
        <v>2.8201945668290431</v>
      </c>
      <c r="W362" s="43">
        <f t="shared" si="183"/>
        <v>3.5645603636960823</v>
      </c>
      <c r="X362" s="43">
        <f t="shared" si="183"/>
        <v>3.5645588623026416</v>
      </c>
      <c r="AD362"/>
      <c r="AG362" s="3">
        <f t="shared" si="171"/>
        <v>38.561557583063312</v>
      </c>
      <c r="AH362" s="36">
        <f t="shared" si="184"/>
        <v>2.1354049331563738</v>
      </c>
      <c r="AI362" s="36">
        <f t="shared" si="184"/>
        <v>3.5645595070528913</v>
      </c>
      <c r="AJ362" s="36">
        <f t="shared" si="184"/>
        <v>3.2766019040425016</v>
      </c>
      <c r="AK362" s="36">
        <f t="shared" si="184"/>
        <v>3.326603413055043</v>
      </c>
      <c r="AL362" s="36">
        <f t="shared" si="184"/>
        <v>1.7022281771982226</v>
      </c>
      <c r="AM362" s="37">
        <f t="shared" si="184"/>
        <v>1.7022281771982226</v>
      </c>
      <c r="AN362" s="38">
        <f t="shared" si="184"/>
        <v>3.3516806882729457</v>
      </c>
      <c r="AO362" s="39">
        <f t="shared" si="184"/>
        <v>1.0833608968124051</v>
      </c>
      <c r="AP362" s="39">
        <f t="shared" si="184"/>
        <v>1.0833608968124051</v>
      </c>
      <c r="AQ362" s="40">
        <f t="shared" si="184"/>
        <v>6.9347019161568468</v>
      </c>
      <c r="AR362" s="40">
        <f t="shared" si="184"/>
        <v>11.884784298740774</v>
      </c>
      <c r="AS362" s="40">
        <f t="shared" si="184"/>
        <v>23.647172275360372</v>
      </c>
      <c r="AT362" s="41">
        <f t="shared" si="184"/>
        <v>0.35</v>
      </c>
      <c r="AU362" s="41">
        <f t="shared" si="184"/>
        <v>0.35</v>
      </c>
      <c r="AV362" s="42">
        <f t="shared" si="184"/>
        <v>2.8201816948497607</v>
      </c>
      <c r="AW362" s="42">
        <f t="shared" si="184"/>
        <v>2.820160206213314</v>
      </c>
      <c r="AX362" s="43">
        <f t="shared" si="184"/>
        <v>3.5645603515979971</v>
      </c>
      <c r="AY362" s="43">
        <f t="shared" si="184"/>
        <v>3.5645530100433587</v>
      </c>
    </row>
    <row r="363" spans="6:51" x14ac:dyDescent="0.3">
      <c r="F363" s="3">
        <v>49</v>
      </c>
      <c r="G363" s="36">
        <f t="shared" si="183"/>
        <v>2.1354056560227956</v>
      </c>
      <c r="H363" s="36">
        <f t="shared" si="183"/>
        <v>3.5645603152319758</v>
      </c>
      <c r="I363" s="36">
        <f t="shared" si="183"/>
        <v>3.2766046425006476</v>
      </c>
      <c r="J363" s="36">
        <f t="shared" si="183"/>
        <v>3.3266046240419884</v>
      </c>
      <c r="K363" s="36">
        <f t="shared" si="183"/>
        <v>2.1659337935194882</v>
      </c>
      <c r="L363" s="37">
        <f t="shared" si="183"/>
        <v>1.7022281771982226</v>
      </c>
      <c r="M363" s="38">
        <f t="shared" si="183"/>
        <v>3.3642717853029245</v>
      </c>
      <c r="N363" s="39">
        <f t="shared" si="183"/>
        <v>1.0833608968124051</v>
      </c>
      <c r="O363" s="39">
        <f t="shared" si="183"/>
        <v>1.0833608968124051</v>
      </c>
      <c r="P363" s="40">
        <f t="shared" si="183"/>
        <v>6.9347019161568468</v>
      </c>
      <c r="Q363" s="40">
        <f t="shared" si="183"/>
        <v>11.884784298740774</v>
      </c>
      <c r="R363" s="40">
        <f t="shared" si="183"/>
        <v>23.647172275360372</v>
      </c>
      <c r="S363" s="41">
        <f t="shared" si="183"/>
        <v>0.35</v>
      </c>
      <c r="T363" s="41">
        <f t="shared" si="183"/>
        <v>0.35</v>
      </c>
      <c r="U363" s="42">
        <f t="shared" si="183"/>
        <v>2.8201986013405618</v>
      </c>
      <c r="V363" s="42">
        <f t="shared" si="183"/>
        <v>2.8201955473310818</v>
      </c>
      <c r="W363" s="43">
        <f t="shared" si="183"/>
        <v>3.5645603640966987</v>
      </c>
      <c r="X363" s="43">
        <f t="shared" si="183"/>
        <v>3.5645590571368304</v>
      </c>
      <c r="AD363"/>
      <c r="AG363" s="3">
        <f t="shared" si="171"/>
        <v>39.294101810214748</v>
      </c>
      <c r="AH363" s="36">
        <f t="shared" si="184"/>
        <v>2.1354051096466011</v>
      </c>
      <c r="AI363" s="36">
        <f t="shared" si="184"/>
        <v>3.5645596759938827</v>
      </c>
      <c r="AJ363" s="36">
        <f t="shared" si="184"/>
        <v>3.276602639318499</v>
      </c>
      <c r="AK363" s="36">
        <f t="shared" si="184"/>
        <v>3.3266036649617177</v>
      </c>
      <c r="AL363" s="36">
        <f t="shared" si="184"/>
        <v>1.7022281771982226</v>
      </c>
      <c r="AM363" s="37">
        <f t="shared" si="184"/>
        <v>1.7022281771982226</v>
      </c>
      <c r="AN363" s="38">
        <f t="shared" si="184"/>
        <v>3.3532824133740116</v>
      </c>
      <c r="AO363" s="39">
        <f t="shared" si="184"/>
        <v>1.0833608968124051</v>
      </c>
      <c r="AP363" s="39">
        <f t="shared" si="184"/>
        <v>1.0833608968124051</v>
      </c>
      <c r="AQ363" s="40">
        <f t="shared" si="184"/>
        <v>6.9347019161568468</v>
      </c>
      <c r="AR363" s="40">
        <f t="shared" si="184"/>
        <v>11.884784298740774</v>
      </c>
      <c r="AS363" s="40">
        <f t="shared" si="184"/>
        <v>23.647172275360372</v>
      </c>
      <c r="AT363" s="41">
        <f t="shared" si="184"/>
        <v>0.35</v>
      </c>
      <c r="AU363" s="41">
        <f t="shared" si="184"/>
        <v>0.35</v>
      </c>
      <c r="AV363" s="42">
        <f t="shared" si="184"/>
        <v>2.8201847511188971</v>
      </c>
      <c r="AW363" s="42">
        <f t="shared" si="184"/>
        <v>2.8201662655910598</v>
      </c>
      <c r="AX363" s="43">
        <f t="shared" si="184"/>
        <v>3.5645603536680635</v>
      </c>
      <c r="AY363" s="43">
        <f t="shared" si="184"/>
        <v>3.5645539906197898</v>
      </c>
    </row>
    <row r="364" spans="6:51" x14ac:dyDescent="0.3">
      <c r="F364" s="3">
        <v>50</v>
      </c>
      <c r="G364" s="36">
        <f t="shared" si="183"/>
        <v>2.1354056632197191</v>
      </c>
      <c r="H364" s="36">
        <f t="shared" si="183"/>
        <v>3.5645603261332357</v>
      </c>
      <c r="I364" s="36">
        <f t="shared" si="183"/>
        <v>3.27660465894582</v>
      </c>
      <c r="J364" s="36">
        <f t="shared" si="183"/>
        <v>3.32660464075841</v>
      </c>
      <c r="K364" s="36">
        <f t="shared" si="183"/>
        <v>2.2072088661761979</v>
      </c>
      <c r="L364" s="37">
        <f t="shared" si="183"/>
        <v>1.7022281771982226</v>
      </c>
      <c r="M364" s="38">
        <f t="shared" si="183"/>
        <v>3.3647892564305111</v>
      </c>
      <c r="N364" s="39">
        <f t="shared" si="183"/>
        <v>1.0833608968124051</v>
      </c>
      <c r="O364" s="39">
        <f t="shared" si="183"/>
        <v>1.0833608968124051</v>
      </c>
      <c r="P364" s="40">
        <f t="shared" si="183"/>
        <v>6.9347019161568468</v>
      </c>
      <c r="Q364" s="40">
        <f t="shared" si="183"/>
        <v>11.884784298740774</v>
      </c>
      <c r="R364" s="40">
        <f t="shared" si="183"/>
        <v>23.647172275360372</v>
      </c>
      <c r="S364" s="41">
        <f t="shared" si="183"/>
        <v>0.35</v>
      </c>
      <c r="T364" s="41">
        <f t="shared" si="183"/>
        <v>0.35</v>
      </c>
      <c r="U364" s="42">
        <f t="shared" si="183"/>
        <v>2.8201989378213721</v>
      </c>
      <c r="V364" s="42">
        <f t="shared" si="183"/>
        <v>2.8201963492426261</v>
      </c>
      <c r="W364" s="43">
        <f t="shared" si="183"/>
        <v>3.5645603644355974</v>
      </c>
      <c r="X364" s="43">
        <f t="shared" si="183"/>
        <v>3.5645592210406893</v>
      </c>
      <c r="AD364"/>
      <c r="AG364" s="3">
        <f t="shared" si="171"/>
        <v>39.969109253183596</v>
      </c>
      <c r="AH364" s="36">
        <f t="shared" si="184"/>
        <v>2.135405232258659</v>
      </c>
      <c r="AI364" s="36">
        <f t="shared" si="184"/>
        <v>3.5645598004390981</v>
      </c>
      <c r="AJ364" s="36">
        <f t="shared" si="184"/>
        <v>3.2766031368902038</v>
      </c>
      <c r="AK364" s="36">
        <f t="shared" si="184"/>
        <v>3.3266038506949958</v>
      </c>
      <c r="AL364" s="36">
        <f t="shared" si="184"/>
        <v>1.7022281771982226</v>
      </c>
      <c r="AM364" s="37">
        <f t="shared" si="184"/>
        <v>1.7022281771982226</v>
      </c>
      <c r="AN364" s="38">
        <f t="shared" si="184"/>
        <v>3.3546148460210703</v>
      </c>
      <c r="AO364" s="39">
        <f t="shared" si="184"/>
        <v>1.0833608968124051</v>
      </c>
      <c r="AP364" s="39">
        <f t="shared" si="184"/>
        <v>1.0833608968124051</v>
      </c>
      <c r="AQ364" s="40">
        <f t="shared" si="184"/>
        <v>6.9347019161568468</v>
      </c>
      <c r="AR364" s="40">
        <f t="shared" si="184"/>
        <v>11.884784298740774</v>
      </c>
      <c r="AS364" s="40">
        <f t="shared" si="184"/>
        <v>23.647172275360372</v>
      </c>
      <c r="AT364" s="41">
        <f t="shared" si="184"/>
        <v>0.35</v>
      </c>
      <c r="AU364" s="41">
        <f t="shared" si="184"/>
        <v>0.35</v>
      </c>
      <c r="AV364" s="42">
        <f t="shared" si="184"/>
        <v>2.8201870949115175</v>
      </c>
      <c r="AW364" s="42">
        <f t="shared" si="184"/>
        <v>2.8201709743507291</v>
      </c>
      <c r="AX364" s="43">
        <f t="shared" si="184"/>
        <v>3.5645603552783012</v>
      </c>
      <c r="AY364" s="43">
        <f t="shared" si="184"/>
        <v>3.5645547601701573</v>
      </c>
    </row>
    <row r="365" spans="6:51" x14ac:dyDescent="0.3">
      <c r="F365" s="3">
        <v>51</v>
      </c>
      <c r="G365" s="36">
        <f t="shared" si="183"/>
        <v>2.1354056687660385</v>
      </c>
      <c r="H365" s="36">
        <f t="shared" si="183"/>
        <v>3.564560334568867</v>
      </c>
      <c r="I365" s="36">
        <f t="shared" si="183"/>
        <v>3.2766046707392293</v>
      </c>
      <c r="J365" s="36">
        <f t="shared" si="183"/>
        <v>3.326604653744444</v>
      </c>
      <c r="K365" s="36">
        <f t="shared" si="183"/>
        <v>2.2438522604399869</v>
      </c>
      <c r="L365" s="37">
        <f t="shared" si="183"/>
        <v>1.7022281771982226</v>
      </c>
      <c r="M365" s="38">
        <f t="shared" si="183"/>
        <v>3.3652457513736174</v>
      </c>
      <c r="N365" s="39">
        <f t="shared" si="183"/>
        <v>1.0833608968124051</v>
      </c>
      <c r="O365" s="39">
        <f t="shared" si="183"/>
        <v>1.0833608968124051</v>
      </c>
      <c r="P365" s="40">
        <f t="shared" si="183"/>
        <v>6.9347019161568468</v>
      </c>
      <c r="Q365" s="40">
        <f t="shared" si="183"/>
        <v>11.884784298740774</v>
      </c>
      <c r="R365" s="40">
        <f t="shared" si="183"/>
        <v>23.647172275360372</v>
      </c>
      <c r="S365" s="41">
        <f t="shared" si="183"/>
        <v>0.35</v>
      </c>
      <c r="T365" s="41">
        <f t="shared" si="183"/>
        <v>0.35</v>
      </c>
      <c r="U365" s="42">
        <f t="shared" si="183"/>
        <v>2.820199209762499</v>
      </c>
      <c r="V365" s="42">
        <f t="shared" si="183"/>
        <v>2.8201970076799681</v>
      </c>
      <c r="W365" s="43">
        <f t="shared" si="183"/>
        <v>3.564560364723941</v>
      </c>
      <c r="X365" s="43">
        <f t="shared" si="183"/>
        <v>3.5645593595853451</v>
      </c>
      <c r="AD365"/>
      <c r="AG365" s="3">
        <f t="shared" si="171"/>
        <v>40.591099067826086</v>
      </c>
      <c r="AH365" s="36">
        <f t="shared" si="184"/>
        <v>2.1354053199251419</v>
      </c>
      <c r="AI365" s="36">
        <f t="shared" si="184"/>
        <v>3.564559893983382</v>
      </c>
      <c r="AJ365" s="36">
        <f t="shared" si="184"/>
        <v>3.2766034833502502</v>
      </c>
      <c r="AK365" s="36">
        <f t="shared" si="184"/>
        <v>3.326603990448989</v>
      </c>
      <c r="AL365" s="36">
        <f t="shared" si="184"/>
        <v>1.7022281771982226</v>
      </c>
      <c r="AM365" s="37">
        <f t="shared" si="184"/>
        <v>1.7022281771982226</v>
      </c>
      <c r="AN365" s="38">
        <f t="shared" si="184"/>
        <v>3.3557330229327009</v>
      </c>
      <c r="AO365" s="39">
        <f t="shared" si="184"/>
        <v>1.0833608968124051</v>
      </c>
      <c r="AP365" s="39">
        <f t="shared" si="184"/>
        <v>1.0833608968124051</v>
      </c>
      <c r="AQ365" s="40">
        <f t="shared" si="184"/>
        <v>6.9347019161568468</v>
      </c>
      <c r="AR365" s="40">
        <f t="shared" si="184"/>
        <v>11.884784298740774</v>
      </c>
      <c r="AS365" s="40">
        <f t="shared" si="184"/>
        <v>23.647172275360372</v>
      </c>
      <c r="AT365" s="41">
        <f t="shared" si="184"/>
        <v>0.35</v>
      </c>
      <c r="AU365" s="41">
        <f t="shared" si="184"/>
        <v>0.35</v>
      </c>
      <c r="AV365" s="42">
        <f t="shared" si="184"/>
        <v>2.8201889221791472</v>
      </c>
      <c r="AW365" s="42">
        <f t="shared" si="184"/>
        <v>2.8201746900135087</v>
      </c>
      <c r="AX365" s="43">
        <f t="shared" si="184"/>
        <v>3.5645603565528434</v>
      </c>
      <c r="AY365" s="43">
        <f t="shared" si="184"/>
        <v>3.5645553735140663</v>
      </c>
    </row>
    <row r="366" spans="6:51" x14ac:dyDescent="0.3">
      <c r="F366" s="3">
        <v>52</v>
      </c>
      <c r="G366" s="36">
        <f t="shared" si="183"/>
        <v>2.1354056730856836</v>
      </c>
      <c r="H366" s="36">
        <f t="shared" si="183"/>
        <v>3.5645603411311875</v>
      </c>
      <c r="I366" s="36">
        <f t="shared" si="183"/>
        <v>3.2766046792767778</v>
      </c>
      <c r="J366" s="36">
        <f t="shared" si="183"/>
        <v>3.326604663887712</v>
      </c>
      <c r="K366" s="36">
        <f t="shared" si="183"/>
        <v>2.2764806075611208</v>
      </c>
      <c r="L366" s="37">
        <f t="shared" si="183"/>
        <v>1.7022281771982226</v>
      </c>
      <c r="M366" s="38">
        <f t="shared" si="183"/>
        <v>3.3656492387760704</v>
      </c>
      <c r="N366" s="39">
        <f t="shared" si="183"/>
        <v>1.0833608968124051</v>
      </c>
      <c r="O366" s="39">
        <f t="shared" si="183"/>
        <v>1.0833608968124051</v>
      </c>
      <c r="P366" s="40">
        <f t="shared" si="183"/>
        <v>6.9347019161568468</v>
      </c>
      <c r="Q366" s="40">
        <f t="shared" si="183"/>
        <v>11.884784298740774</v>
      </c>
      <c r="R366" s="40">
        <f t="shared" si="183"/>
        <v>23.647172275360372</v>
      </c>
      <c r="S366" s="41">
        <f t="shared" si="183"/>
        <v>0.35</v>
      </c>
      <c r="T366" s="41">
        <f t="shared" si="183"/>
        <v>0.35</v>
      </c>
      <c r="U366" s="42">
        <f t="shared" si="183"/>
        <v>2.8201994304581479</v>
      </c>
      <c r="V366" s="42">
        <f t="shared" si="183"/>
        <v>2.8201975504141052</v>
      </c>
      <c r="W366" s="43">
        <f t="shared" si="183"/>
        <v>3.564560364970621</v>
      </c>
      <c r="X366" s="43">
        <f t="shared" si="183"/>
        <v>3.5645594772376019</v>
      </c>
      <c r="AD366"/>
      <c r="AG366" s="3">
        <f t="shared" si="171"/>
        <v>41.164235458467118</v>
      </c>
      <c r="AH366" s="36">
        <f t="shared" si="184"/>
        <v>2.135405384221511</v>
      </c>
      <c r="AI366" s="36">
        <f t="shared" si="184"/>
        <v>3.5645599655947331</v>
      </c>
      <c r="AJ366" s="36">
        <f t="shared" si="184"/>
        <v>3.2766037308676541</v>
      </c>
      <c r="AK366" s="36">
        <f t="shared" si="184"/>
        <v>3.3266040975465776</v>
      </c>
      <c r="AL366" s="36">
        <f t="shared" si="184"/>
        <v>1.7022281771982226</v>
      </c>
      <c r="AM366" s="37">
        <f t="shared" si="184"/>
        <v>1.7022281771982226</v>
      </c>
      <c r="AN366" s="38">
        <f t="shared" si="184"/>
        <v>3.3566789179484862</v>
      </c>
      <c r="AO366" s="39">
        <f t="shared" si="184"/>
        <v>1.0833608968124051</v>
      </c>
      <c r="AP366" s="39">
        <f t="shared" si="184"/>
        <v>1.0833608968124051</v>
      </c>
      <c r="AQ366" s="40">
        <f t="shared" si="184"/>
        <v>6.9347019161568468</v>
      </c>
      <c r="AR366" s="40">
        <f t="shared" si="184"/>
        <v>11.884784298740774</v>
      </c>
      <c r="AS366" s="40">
        <f t="shared" si="184"/>
        <v>23.647172275360372</v>
      </c>
      <c r="AT366" s="41">
        <f t="shared" si="184"/>
        <v>0.35</v>
      </c>
      <c r="AU366" s="41">
        <f t="shared" si="184"/>
        <v>0.35</v>
      </c>
      <c r="AV366" s="42">
        <f t="shared" si="184"/>
        <v>2.8201903680901363</v>
      </c>
      <c r="AW366" s="42">
        <f t="shared" si="184"/>
        <v>2.8201776628128394</v>
      </c>
      <c r="AX366" s="43">
        <f t="shared" si="184"/>
        <v>3.5645603575772391</v>
      </c>
      <c r="AY366" s="43">
        <f t="shared" si="184"/>
        <v>3.5645558691354498</v>
      </c>
    </row>
    <row r="367" spans="6:51" x14ac:dyDescent="0.3">
      <c r="F367" s="3">
        <v>53</v>
      </c>
      <c r="G367" s="36">
        <f t="shared" si="183"/>
        <v>2.1354056764840958</v>
      </c>
      <c r="H367" s="36">
        <f t="shared" si="183"/>
        <v>3.5645603462628661</v>
      </c>
      <c r="I367" s="36">
        <f t="shared" si="183"/>
        <v>3.2766046855148474</v>
      </c>
      <c r="J367" s="36">
        <f t="shared" si="183"/>
        <v>3.3266046718530746</v>
      </c>
      <c r="K367" s="36">
        <f t="shared" si="183"/>
        <v>2.3056158175231647</v>
      </c>
      <c r="L367" s="37">
        <f t="shared" si="183"/>
        <v>1.7022281771982226</v>
      </c>
      <c r="M367" s="38">
        <f t="shared" si="183"/>
        <v>3.3660065663632905</v>
      </c>
      <c r="N367" s="39">
        <f t="shared" si="183"/>
        <v>1.0833608968124051</v>
      </c>
      <c r="O367" s="39">
        <f t="shared" si="183"/>
        <v>1.0833608968124051</v>
      </c>
      <c r="P367" s="40">
        <f t="shared" si="183"/>
        <v>6.9347019161568468</v>
      </c>
      <c r="Q367" s="40">
        <f t="shared" si="183"/>
        <v>11.884784298740774</v>
      </c>
      <c r="R367" s="40">
        <f t="shared" si="183"/>
        <v>23.647172275360372</v>
      </c>
      <c r="S367" s="41">
        <f t="shared" si="183"/>
        <v>0.35</v>
      </c>
      <c r="T367" s="41">
        <f t="shared" si="183"/>
        <v>0.35</v>
      </c>
      <c r="U367" s="42">
        <f t="shared" si="183"/>
        <v>2.8201996102998361</v>
      </c>
      <c r="V367" s="42">
        <f t="shared" si="183"/>
        <v>2.8201979994887352</v>
      </c>
      <c r="W367" s="43">
        <f t="shared" si="183"/>
        <v>3.564560365182762</v>
      </c>
      <c r="X367" s="43">
        <f t="shared" si="183"/>
        <v>3.5645595775963796</v>
      </c>
      <c r="AD367"/>
      <c r="AG367" s="3">
        <f t="shared" si="171"/>
        <v>41.692355557131165</v>
      </c>
      <c r="AH367" s="36">
        <f t="shared" si="184"/>
        <v>2.1354054324539904</v>
      </c>
      <c r="AI367" s="36">
        <f t="shared" si="184"/>
        <v>3.5645600213258506</v>
      </c>
      <c r="AJ367" s="36">
        <f t="shared" si="184"/>
        <v>3.2766039118377597</v>
      </c>
      <c r="AK367" s="36">
        <f t="shared" si="184"/>
        <v>3.3266041809822466</v>
      </c>
      <c r="AL367" s="36">
        <f t="shared" si="184"/>
        <v>1.7022281771982226</v>
      </c>
      <c r="AM367" s="37">
        <f t="shared" si="184"/>
        <v>1.7022281771982226</v>
      </c>
      <c r="AN367" s="38">
        <f t="shared" si="184"/>
        <v>3.3574849139493907</v>
      </c>
      <c r="AO367" s="39">
        <f t="shared" si="184"/>
        <v>1.0833608968124051</v>
      </c>
      <c r="AP367" s="39">
        <f t="shared" si="184"/>
        <v>1.0833608968124051</v>
      </c>
      <c r="AQ367" s="40">
        <f t="shared" si="184"/>
        <v>6.9347019161568468</v>
      </c>
      <c r="AR367" s="40">
        <f t="shared" si="184"/>
        <v>11.884784298740774</v>
      </c>
      <c r="AS367" s="40">
        <f t="shared" si="184"/>
        <v>23.647172275360372</v>
      </c>
      <c r="AT367" s="41">
        <f t="shared" si="184"/>
        <v>0.35</v>
      </c>
      <c r="AU367" s="41">
        <f t="shared" si="184"/>
        <v>0.35</v>
      </c>
      <c r="AV367" s="42">
        <f t="shared" si="184"/>
        <v>2.8201915277059957</v>
      </c>
      <c r="AW367" s="42">
        <f t="shared" si="184"/>
        <v>2.8201800711299163</v>
      </c>
      <c r="AX367" s="43">
        <f t="shared" si="184"/>
        <v>3.5645603584117871</v>
      </c>
      <c r="AY367" s="43">
        <f t="shared" si="184"/>
        <v>3.5645562745834667</v>
      </c>
    </row>
    <row r="368" spans="6:51" x14ac:dyDescent="0.3">
      <c r="F368" s="3">
        <v>54</v>
      </c>
      <c r="G368" s="36">
        <f t="shared" si="183"/>
        <v>2.1354056791836458</v>
      </c>
      <c r="H368" s="36">
        <f t="shared" si="183"/>
        <v>3.5645603502964054</v>
      </c>
      <c r="I368" s="36">
        <f t="shared" si="183"/>
        <v>3.2766046901143993</v>
      </c>
      <c r="J368" s="36">
        <f t="shared" si="183"/>
        <v>3.3266046781411402</v>
      </c>
      <c r="K368" s="36">
        <f t="shared" si="183"/>
        <v>2.3317013237829713</v>
      </c>
      <c r="L368" s="37">
        <f t="shared" si="183"/>
        <v>1.7022281771982226</v>
      </c>
      <c r="M368" s="38">
        <f t="shared" si="183"/>
        <v>3.3663236272436272</v>
      </c>
      <c r="N368" s="39">
        <f t="shared" si="183"/>
        <v>1.0833608968124051</v>
      </c>
      <c r="O368" s="39">
        <f t="shared" si="183"/>
        <v>1.0833608968124051</v>
      </c>
      <c r="P368" s="40">
        <f t="shared" si="183"/>
        <v>6.9347019161568468</v>
      </c>
      <c r="Q368" s="40">
        <f t="shared" si="183"/>
        <v>11.884784298740774</v>
      </c>
      <c r="R368" s="40">
        <f t="shared" si="183"/>
        <v>23.647172275360372</v>
      </c>
      <c r="S368" s="41">
        <f t="shared" si="183"/>
        <v>0.35</v>
      </c>
      <c r="T368" s="41">
        <f t="shared" si="183"/>
        <v>0.35</v>
      </c>
      <c r="U368" s="42">
        <f t="shared" si="183"/>
        <v>2.8201997574421127</v>
      </c>
      <c r="V368" s="42">
        <f t="shared" si="183"/>
        <v>2.8201983724657174</v>
      </c>
      <c r="W368" s="43">
        <f t="shared" si="183"/>
        <v>3.5645603653661113</v>
      </c>
      <c r="X368" s="43">
        <f t="shared" si="183"/>
        <v>3.5645596635751615</v>
      </c>
      <c r="AD368"/>
      <c r="AG368" s="3">
        <f t="shared" si="171"/>
        <v>42.178995113033345</v>
      </c>
      <c r="AH368" s="36">
        <f t="shared" si="184"/>
        <v>2.1354054693687274</v>
      </c>
      <c r="AI368" s="36">
        <f t="shared" si="184"/>
        <v>3.5645600653483749</v>
      </c>
      <c r="AJ368" s="36">
        <f t="shared" si="184"/>
        <v>3.2766040469415065</v>
      </c>
      <c r="AK368" s="36">
        <f t="shared" si="184"/>
        <v>3.3266042469577659</v>
      </c>
      <c r="AL368" s="36">
        <f t="shared" si="184"/>
        <v>1.7022281771982226</v>
      </c>
      <c r="AM368" s="37">
        <f t="shared" si="184"/>
        <v>1.7022281771982226</v>
      </c>
      <c r="AN368" s="38">
        <f t="shared" si="184"/>
        <v>3.3581762661835213</v>
      </c>
      <c r="AO368" s="39">
        <f t="shared" si="184"/>
        <v>1.0833608968124051</v>
      </c>
      <c r="AP368" s="39">
        <f t="shared" si="184"/>
        <v>1.0833608968124051</v>
      </c>
      <c r="AQ368" s="40">
        <f t="shared" si="184"/>
        <v>6.9347019161568468</v>
      </c>
      <c r="AR368" s="40">
        <f t="shared" si="184"/>
        <v>11.884784298740774</v>
      </c>
      <c r="AS368" s="40">
        <f t="shared" si="184"/>
        <v>23.647172275360372</v>
      </c>
      <c r="AT368" s="41">
        <f t="shared" si="184"/>
        <v>0.35</v>
      </c>
      <c r="AU368" s="41">
        <f t="shared" si="184"/>
        <v>0.35</v>
      </c>
      <c r="AV368" s="42">
        <f t="shared" si="184"/>
        <v>2.8201924690826354</v>
      </c>
      <c r="AW368" s="42">
        <f t="shared" si="184"/>
        <v>2.8201820442894148</v>
      </c>
      <c r="AX368" s="43">
        <f t="shared" si="184"/>
        <v>3.5645603590998602</v>
      </c>
      <c r="AY368" s="43">
        <f t="shared" si="184"/>
        <v>3.5645566099338888</v>
      </c>
    </row>
    <row r="369" spans="6:51" x14ac:dyDescent="0.3">
      <c r="F369" s="3">
        <v>55</v>
      </c>
      <c r="G369" s="36">
        <f t="shared" si="183"/>
        <v>2.1354056813478568</v>
      </c>
      <c r="H369" s="36">
        <f t="shared" si="183"/>
        <v>3.5645603534828041</v>
      </c>
      <c r="I369" s="36">
        <f t="shared" si="183"/>
        <v>3.2766046935361581</v>
      </c>
      <c r="J369" s="36">
        <f t="shared" si="183"/>
        <v>3.3266046831307854</v>
      </c>
      <c r="K369" s="36">
        <f t="shared" si="183"/>
        <v>2.3551152952689884</v>
      </c>
      <c r="L369" s="37">
        <f t="shared" si="183"/>
        <v>1.7022281771982226</v>
      </c>
      <c r="M369" s="38">
        <f t="shared" si="183"/>
        <v>3.3666055006074243</v>
      </c>
      <c r="N369" s="39">
        <f t="shared" si="183"/>
        <v>1.0833608968124051</v>
      </c>
      <c r="O369" s="39">
        <f t="shared" si="183"/>
        <v>1.0833608968124051</v>
      </c>
      <c r="P369" s="40">
        <f t="shared" si="183"/>
        <v>6.9347019161568468</v>
      </c>
      <c r="Q369" s="40">
        <f t="shared" si="183"/>
        <v>11.884784298740774</v>
      </c>
      <c r="R369" s="40">
        <f t="shared" si="183"/>
        <v>23.647172275360372</v>
      </c>
      <c r="S369" s="41">
        <f t="shared" si="183"/>
        <v>0.35</v>
      </c>
      <c r="T369" s="41">
        <f t="shared" si="183"/>
        <v>0.35</v>
      </c>
      <c r="U369" s="42">
        <f t="shared" si="183"/>
        <v>2.8201998783089861</v>
      </c>
      <c r="V369" s="42">
        <f t="shared" si="183"/>
        <v>2.8201986833871335</v>
      </c>
      <c r="W369" s="43">
        <f t="shared" si="183"/>
        <v>3.5645603655253306</v>
      </c>
      <c r="X369" s="43">
        <f t="shared" si="183"/>
        <v>3.5645597375434845</v>
      </c>
      <c r="AD369"/>
      <c r="AG369" s="3">
        <f t="shared" si="171"/>
        <v>42.627412164320987</v>
      </c>
      <c r="AH369" s="36">
        <f t="shared" si="184"/>
        <v>2.1354054981302153</v>
      </c>
      <c r="AI369" s="36">
        <f t="shared" si="184"/>
        <v>3.56456010059338</v>
      </c>
      <c r="AJ369" s="36">
        <f t="shared" si="184"/>
        <v>3.2766041497202973</v>
      </c>
      <c r="AK369" s="36">
        <f t="shared" si="184"/>
        <v>3.32660429983288</v>
      </c>
      <c r="AL369" s="36">
        <f t="shared" si="184"/>
        <v>1.7311162673730056</v>
      </c>
      <c r="AM369" s="37">
        <f t="shared" si="184"/>
        <v>1.7022281771982226</v>
      </c>
      <c r="AN369" s="38">
        <f t="shared" si="184"/>
        <v>3.358772872032179</v>
      </c>
      <c r="AO369" s="39">
        <f t="shared" si="184"/>
        <v>1.0833608968124051</v>
      </c>
      <c r="AP369" s="39">
        <f t="shared" si="184"/>
        <v>1.0833608968124051</v>
      </c>
      <c r="AQ369" s="40">
        <f t="shared" si="184"/>
        <v>6.9347019161568468</v>
      </c>
      <c r="AR369" s="40">
        <f t="shared" si="184"/>
        <v>11.884784298740774</v>
      </c>
      <c r="AS369" s="40">
        <f t="shared" si="184"/>
        <v>23.647172275360372</v>
      </c>
      <c r="AT369" s="41">
        <f t="shared" si="184"/>
        <v>0.35</v>
      </c>
      <c r="AU369" s="41">
        <f t="shared" si="184"/>
        <v>0.35</v>
      </c>
      <c r="AV369" s="42">
        <f t="shared" si="184"/>
        <v>2.8201932417484294</v>
      </c>
      <c r="AW369" s="42">
        <f t="shared" si="184"/>
        <v>2.820183677521396</v>
      </c>
      <c r="AX369" s="43">
        <f t="shared" si="184"/>
        <v>3.5645603596732336</v>
      </c>
      <c r="AY369" s="43">
        <f t="shared" si="184"/>
        <v>3.564556890056596</v>
      </c>
    </row>
    <row r="370" spans="6:51" x14ac:dyDescent="0.3">
      <c r="F370" s="3">
        <v>56</v>
      </c>
      <c r="G370" s="36">
        <f t="shared" si="183"/>
        <v>2.1354056830981518</v>
      </c>
      <c r="H370" s="36">
        <f t="shared" si="183"/>
        <v>3.564560356012465</v>
      </c>
      <c r="I370" s="36">
        <f t="shared" si="183"/>
        <v>3.276604696104001</v>
      </c>
      <c r="J370" s="36">
        <f t="shared" si="183"/>
        <v>3.3266046871102124</v>
      </c>
      <c r="K370" s="36">
        <f t="shared" si="183"/>
        <v>2.3761814213177601</v>
      </c>
      <c r="L370" s="37">
        <f t="shared" si="183"/>
        <v>1.7022281771982226</v>
      </c>
      <c r="M370" s="38">
        <f t="shared" si="183"/>
        <v>3.3668565708513238</v>
      </c>
      <c r="N370" s="39">
        <f t="shared" si="183"/>
        <v>1.0833608968124051</v>
      </c>
      <c r="O370" s="39">
        <f t="shared" si="183"/>
        <v>1.0833608968124051</v>
      </c>
      <c r="P370" s="40">
        <f t="shared" si="183"/>
        <v>6.9347019161568468</v>
      </c>
      <c r="Q370" s="40">
        <f t="shared" si="183"/>
        <v>11.884784298740774</v>
      </c>
      <c r="R370" s="40">
        <f t="shared" si="183"/>
        <v>23.647172275360372</v>
      </c>
      <c r="S370" s="41">
        <f t="shared" si="183"/>
        <v>0.35</v>
      </c>
      <c r="T370" s="41">
        <f t="shared" si="183"/>
        <v>0.35</v>
      </c>
      <c r="U370" s="42">
        <f t="shared" si="183"/>
        <v>2.8201999779806219</v>
      </c>
      <c r="V370" s="42">
        <f t="shared" si="183"/>
        <v>2.8201989435210248</v>
      </c>
      <c r="W370" s="43">
        <f t="shared" si="183"/>
        <v>3.5645603656642217</v>
      </c>
      <c r="X370" s="43">
        <f t="shared" si="183"/>
        <v>3.5645598014371909</v>
      </c>
      <c r="AD370"/>
      <c r="AG370" s="3">
        <f t="shared" si="171"/>
        <v>43.040608850547436</v>
      </c>
      <c r="AH370" s="36">
        <f t="shared" si="184"/>
        <v>2.135405520898872</v>
      </c>
      <c r="AI370" s="36">
        <f t="shared" si="184"/>
        <v>3.5645601291571163</v>
      </c>
      <c r="AJ370" s="36">
        <f t="shared" si="184"/>
        <v>3.276604229249203</v>
      </c>
      <c r="AK370" s="36">
        <f t="shared" si="184"/>
        <v>3.3266043427274634</v>
      </c>
      <c r="AL370" s="36">
        <f t="shared" si="184"/>
        <v>1.7722629718549658</v>
      </c>
      <c r="AM370" s="37">
        <f t="shared" si="184"/>
        <v>1.7022281771982226</v>
      </c>
      <c r="AN370" s="38">
        <f t="shared" si="184"/>
        <v>3.3592905576997341</v>
      </c>
      <c r="AO370" s="39">
        <f t="shared" si="184"/>
        <v>1.0833608968124051</v>
      </c>
      <c r="AP370" s="39">
        <f t="shared" si="184"/>
        <v>1.0833608968124051</v>
      </c>
      <c r="AQ370" s="40">
        <f t="shared" si="184"/>
        <v>6.9347019161568468</v>
      </c>
      <c r="AR370" s="40">
        <f t="shared" si="184"/>
        <v>11.884784298740774</v>
      </c>
      <c r="AS370" s="40">
        <f t="shared" si="184"/>
        <v>23.647172275360372</v>
      </c>
      <c r="AT370" s="41">
        <f t="shared" si="184"/>
        <v>0.35</v>
      </c>
      <c r="AU370" s="41">
        <f t="shared" si="184"/>
        <v>0.35</v>
      </c>
      <c r="AV370" s="42">
        <f t="shared" si="184"/>
        <v>2.8201938822986476</v>
      </c>
      <c r="AW370" s="42">
        <f t="shared" si="184"/>
        <v>2.8201850419660492</v>
      </c>
      <c r="AX370" s="43">
        <f t="shared" si="184"/>
        <v>3.5645603601555775</v>
      </c>
      <c r="AY370" s="43">
        <f t="shared" si="184"/>
        <v>3.5645571261311657</v>
      </c>
    </row>
    <row r="371" spans="6:51" x14ac:dyDescent="0.3">
      <c r="F371" s="3">
        <v>57</v>
      </c>
      <c r="G371" s="36">
        <f t="shared" si="183"/>
        <v>2.1354056845255354</v>
      </c>
      <c r="H371" s="36">
        <f t="shared" si="183"/>
        <v>3.5645603580305263</v>
      </c>
      <c r="I371" s="36">
        <f t="shared" si="183"/>
        <v>3.2766046980475076</v>
      </c>
      <c r="J371" s="36">
        <f t="shared" si="183"/>
        <v>3.3266046902997402</v>
      </c>
      <c r="K371" s="36">
        <f t="shared" si="183"/>
        <v>2.3951777474700013</v>
      </c>
      <c r="L371" s="37">
        <f t="shared" si="183"/>
        <v>1.7022281771982226</v>
      </c>
      <c r="M371" s="38">
        <f t="shared" si="183"/>
        <v>3.3670806285190942</v>
      </c>
      <c r="N371" s="39">
        <f t="shared" si="183"/>
        <v>1.0833608968124051</v>
      </c>
      <c r="O371" s="39">
        <f t="shared" si="183"/>
        <v>1.0833608968124051</v>
      </c>
      <c r="P371" s="40">
        <f t="shared" si="183"/>
        <v>6.9347019161568468</v>
      </c>
      <c r="Q371" s="40">
        <f t="shared" si="183"/>
        <v>11.884784298740774</v>
      </c>
      <c r="R371" s="40">
        <f t="shared" si="183"/>
        <v>23.647172275360372</v>
      </c>
      <c r="S371" s="41">
        <f t="shared" si="183"/>
        <v>0.35</v>
      </c>
      <c r="T371" s="41">
        <f t="shared" si="183"/>
        <v>0.35</v>
      </c>
      <c r="U371" s="42">
        <f t="shared" si="183"/>
        <v>2.8202000604897064</v>
      </c>
      <c r="V371" s="42">
        <f t="shared" si="183"/>
        <v>2.8201991619414466</v>
      </c>
      <c r="W371" s="43">
        <f t="shared" si="183"/>
        <v>3.564560365785904</v>
      </c>
      <c r="X371" s="43">
        <f t="shared" si="183"/>
        <v>3.5645598568447534</v>
      </c>
      <c r="AD371"/>
      <c r="AG371" s="3">
        <f t="shared" si="171"/>
        <v>43.421351511912064</v>
      </c>
      <c r="AH371" s="36">
        <f t="shared" si="184"/>
        <v>2.1354055391817122</v>
      </c>
      <c r="AI371" s="36">
        <f t="shared" si="184"/>
        <v>3.5645601525634878</v>
      </c>
      <c r="AJ371" s="36">
        <f t="shared" si="184"/>
        <v>3.2766042917412985</v>
      </c>
      <c r="AK371" s="36">
        <f t="shared" si="184"/>
        <v>3.3266043779110466</v>
      </c>
      <c r="AL371" s="36">
        <f t="shared" si="184"/>
        <v>1.8080659974651792</v>
      </c>
      <c r="AM371" s="37">
        <f t="shared" si="184"/>
        <v>1.7022281771982226</v>
      </c>
      <c r="AN371" s="38">
        <f t="shared" si="184"/>
        <v>3.3597420242908864</v>
      </c>
      <c r="AO371" s="39">
        <f t="shared" si="184"/>
        <v>1.0833608968124051</v>
      </c>
      <c r="AP371" s="39">
        <f t="shared" si="184"/>
        <v>1.0833608968124051</v>
      </c>
      <c r="AQ371" s="40">
        <f t="shared" si="184"/>
        <v>6.9347019161568468</v>
      </c>
      <c r="AR371" s="40">
        <f t="shared" si="184"/>
        <v>11.884784298740774</v>
      </c>
      <c r="AS371" s="40">
        <f t="shared" si="184"/>
        <v>23.647172275360372</v>
      </c>
      <c r="AT371" s="41">
        <f t="shared" si="184"/>
        <v>0.35</v>
      </c>
      <c r="AU371" s="41">
        <f t="shared" si="184"/>
        <v>0.35</v>
      </c>
      <c r="AV371" s="42">
        <f t="shared" si="184"/>
        <v>2.8201944181545429</v>
      </c>
      <c r="AW371" s="42">
        <f t="shared" si="184"/>
        <v>2.8201861914803685</v>
      </c>
      <c r="AX371" s="43">
        <f t="shared" si="184"/>
        <v>3.5645603605647938</v>
      </c>
      <c r="AY371" s="43">
        <f t="shared" si="184"/>
        <v>3.5645573266788233</v>
      </c>
    </row>
    <row r="372" spans="6:51" x14ac:dyDescent="0.3">
      <c r="F372" s="3">
        <v>58</v>
      </c>
      <c r="G372" s="36">
        <f t="shared" si="183"/>
        <v>2.135405685698835</v>
      </c>
      <c r="H372" s="36">
        <f t="shared" si="183"/>
        <v>3.5645603596481501</v>
      </c>
      <c r="I372" s="36">
        <f t="shared" si="183"/>
        <v>3.2766046995307554</v>
      </c>
      <c r="J372" s="36">
        <f t="shared" si="183"/>
        <v>3.3266046928686217</v>
      </c>
      <c r="K372" s="36">
        <f t="shared" si="183"/>
        <v>2.4123439404569997</v>
      </c>
      <c r="L372" s="37">
        <f t="shared" si="183"/>
        <v>1.7022281771982226</v>
      </c>
      <c r="M372" s="38">
        <f t="shared" si="183"/>
        <v>3.3672809559125847</v>
      </c>
      <c r="N372" s="39">
        <f t="shared" si="183"/>
        <v>1.0833608968124051</v>
      </c>
      <c r="O372" s="39">
        <f t="shared" si="183"/>
        <v>1.0833608968124051</v>
      </c>
      <c r="P372" s="40">
        <f t="shared" si="183"/>
        <v>6.9347019161568468</v>
      </c>
      <c r="Q372" s="40">
        <f t="shared" si="183"/>
        <v>11.884784298740774</v>
      </c>
      <c r="R372" s="40">
        <f t="shared" si="183"/>
        <v>23.647172275360372</v>
      </c>
      <c r="S372" s="41">
        <f t="shared" si="183"/>
        <v>0.35</v>
      </c>
      <c r="T372" s="41">
        <f t="shared" si="183"/>
        <v>0.35</v>
      </c>
      <c r="U372" s="42">
        <f t="shared" si="183"/>
        <v>2.8202001290494141</v>
      </c>
      <c r="V372" s="42">
        <f t="shared" si="183"/>
        <v>2.8201993459812029</v>
      </c>
      <c r="W372" s="43">
        <f t="shared" si="183"/>
        <v>3.5645603658929486</v>
      </c>
      <c r="X372" s="43">
        <f t="shared" si="183"/>
        <v>3.5645599050751748</v>
      </c>
      <c r="AD372"/>
      <c r="AG372" s="3">
        <f t="shared" si="171"/>
        <v>43.772189209830003</v>
      </c>
      <c r="AH372" s="36">
        <f t="shared" si="184"/>
        <v>2.1354055540508039</v>
      </c>
      <c r="AI372" s="36">
        <f t="shared" si="184"/>
        <v>3.5645601719371807</v>
      </c>
      <c r="AJ372" s="36">
        <f t="shared" si="184"/>
        <v>3.2766043415345996</v>
      </c>
      <c r="AK372" s="36">
        <f t="shared" si="184"/>
        <v>3.326604407059782</v>
      </c>
      <c r="AL372" s="36">
        <f t="shared" si="184"/>
        <v>1.8393782648355328</v>
      </c>
      <c r="AM372" s="37">
        <f t="shared" si="184"/>
        <v>1.7022281771982226</v>
      </c>
      <c r="AN372" s="38">
        <f t="shared" si="184"/>
        <v>3.3601375509086826</v>
      </c>
      <c r="AO372" s="39">
        <f t="shared" si="184"/>
        <v>1.0833608968124051</v>
      </c>
      <c r="AP372" s="39">
        <f t="shared" si="184"/>
        <v>1.0833608968124051</v>
      </c>
      <c r="AQ372" s="40">
        <f t="shared" si="184"/>
        <v>6.9347019161568468</v>
      </c>
      <c r="AR372" s="40">
        <f t="shared" si="184"/>
        <v>11.884784298740774</v>
      </c>
      <c r="AS372" s="40">
        <f t="shared" si="184"/>
        <v>23.647172275360372</v>
      </c>
      <c r="AT372" s="41">
        <f t="shared" si="184"/>
        <v>0.35</v>
      </c>
      <c r="AU372" s="41">
        <f t="shared" si="184"/>
        <v>0.35</v>
      </c>
      <c r="AV372" s="42">
        <f t="shared" si="184"/>
        <v>2.8201948701321173</v>
      </c>
      <c r="AW372" s="42">
        <f t="shared" si="184"/>
        <v>2.8201871673441499</v>
      </c>
      <c r="AX372" s="43">
        <f t="shared" si="184"/>
        <v>3.5645603609146117</v>
      </c>
      <c r="AY372" s="43">
        <f t="shared" si="184"/>
        <v>3.5645574982772024</v>
      </c>
    </row>
    <row r="373" spans="6:51" x14ac:dyDescent="0.3">
      <c r="F373" s="3">
        <v>59</v>
      </c>
      <c r="G373" s="36">
        <f t="shared" si="183"/>
        <v>2.1354056866705555</v>
      </c>
      <c r="H373" s="36">
        <f t="shared" si="183"/>
        <v>3.5645603609508747</v>
      </c>
      <c r="I373" s="36">
        <f t="shared" si="183"/>
        <v>3.276604700671951</v>
      </c>
      <c r="J373" s="36">
        <f t="shared" si="183"/>
        <v>3.3266046949475081</v>
      </c>
      <c r="K373" s="36">
        <f t="shared" si="183"/>
        <v>2.4278872828539497</v>
      </c>
      <c r="L373" s="37">
        <f t="shared" si="183"/>
        <v>1.7022281771982226</v>
      </c>
      <c r="M373" s="38">
        <f t="shared" si="183"/>
        <v>3.3674603997728743</v>
      </c>
      <c r="N373" s="39">
        <f t="shared" si="183"/>
        <v>1.0833608968124051</v>
      </c>
      <c r="O373" s="39">
        <f t="shared" si="183"/>
        <v>1.0833608968124051</v>
      </c>
      <c r="P373" s="40">
        <f t="shared" si="183"/>
        <v>6.9347019161568468</v>
      </c>
      <c r="Q373" s="40">
        <f t="shared" si="183"/>
        <v>11.884784298740774</v>
      </c>
      <c r="R373" s="40">
        <f t="shared" si="183"/>
        <v>23.647172275360372</v>
      </c>
      <c r="S373" s="41">
        <f t="shared" si="183"/>
        <v>0.35</v>
      </c>
      <c r="T373" s="41">
        <f t="shared" si="183"/>
        <v>0.35</v>
      </c>
      <c r="U373" s="42">
        <f t="shared" si="183"/>
        <v>2.8202001862294033</v>
      </c>
      <c r="V373" s="42">
        <f t="shared" si="183"/>
        <v>2.8201995015864076</v>
      </c>
      <c r="W373" s="43">
        <f t="shared" si="183"/>
        <v>3.5645603659874867</v>
      </c>
      <c r="X373" s="43">
        <f t="shared" si="183"/>
        <v>3.5645599472116372</v>
      </c>
      <c r="AD373"/>
      <c r="AG373" s="3">
        <f t="shared" si="171"/>
        <v>44.095470792826781</v>
      </c>
      <c r="AH373" s="36">
        <f t="shared" si="184"/>
        <v>2.1354055662826155</v>
      </c>
      <c r="AI373" s="36">
        <f t="shared" si="184"/>
        <v>3.5645601881199358</v>
      </c>
      <c r="AJ373" s="36">
        <f t="shared" si="184"/>
        <v>3.2766043817132493</v>
      </c>
      <c r="AK373" s="36">
        <f t="shared" si="184"/>
        <v>3.3266044314290566</v>
      </c>
      <c r="AL373" s="36">
        <f t="shared" si="184"/>
        <v>1.8668891227243027</v>
      </c>
      <c r="AM373" s="37">
        <f t="shared" si="184"/>
        <v>1.7022281771982226</v>
      </c>
      <c r="AN373" s="38">
        <f t="shared" si="184"/>
        <v>3.3604855224869694</v>
      </c>
      <c r="AO373" s="39">
        <f t="shared" si="184"/>
        <v>1.0833608968124051</v>
      </c>
      <c r="AP373" s="39">
        <f t="shared" si="184"/>
        <v>1.0833608968124051</v>
      </c>
      <c r="AQ373" s="40">
        <f t="shared" si="184"/>
        <v>6.9347019161568468</v>
      </c>
      <c r="AR373" s="40">
        <f t="shared" si="184"/>
        <v>11.884784298740774</v>
      </c>
      <c r="AS373" s="40">
        <f t="shared" si="184"/>
        <v>23.647172275360372</v>
      </c>
      <c r="AT373" s="41">
        <f t="shared" si="184"/>
        <v>0.35</v>
      </c>
      <c r="AU373" s="41">
        <f t="shared" si="184"/>
        <v>0.35</v>
      </c>
      <c r="AV373" s="42">
        <f t="shared" si="184"/>
        <v>2.8201952542252258</v>
      </c>
      <c r="AW373" s="42">
        <f t="shared" si="184"/>
        <v>2.8201880015627649</v>
      </c>
      <c r="AX373" s="43">
        <f t="shared" si="184"/>
        <v>3.5645603612156953</v>
      </c>
      <c r="AY373" s="43">
        <f t="shared" si="184"/>
        <v>3.5645576460633066</v>
      </c>
    </row>
    <row r="374" spans="6:51" x14ac:dyDescent="0.3">
      <c r="F374" s="3">
        <v>60</v>
      </c>
      <c r="G374" s="36">
        <f t="shared" si="183"/>
        <v>2.1354056874810881</v>
      </c>
      <c r="H374" s="36">
        <f t="shared" si="183"/>
        <v>3.5645603620048258</v>
      </c>
      <c r="I374" s="36">
        <f t="shared" si="183"/>
        <v>3.2766047015569306</v>
      </c>
      <c r="J374" s="36">
        <f t="shared" ref="J374:X374" si="185">J$160+J302</f>
        <v>3.3266046966377272</v>
      </c>
      <c r="K374" s="36">
        <f t="shared" si="185"/>
        <v>2.441987636834706</v>
      </c>
      <c r="L374" s="37">
        <f t="shared" si="185"/>
        <v>1.7022281771982226</v>
      </c>
      <c r="M374" s="38">
        <f t="shared" si="185"/>
        <v>3.3676214330497878</v>
      </c>
      <c r="N374" s="39">
        <f t="shared" si="185"/>
        <v>1.0833608968124051</v>
      </c>
      <c r="O374" s="39">
        <f t="shared" si="185"/>
        <v>1.0833608968124051</v>
      </c>
      <c r="P374" s="40">
        <f t="shared" si="185"/>
        <v>6.9347019161568468</v>
      </c>
      <c r="Q374" s="40">
        <f t="shared" si="185"/>
        <v>11.884784298740774</v>
      </c>
      <c r="R374" s="40">
        <f t="shared" si="185"/>
        <v>23.647172275360372</v>
      </c>
      <c r="S374" s="41">
        <f t="shared" si="185"/>
        <v>0.35</v>
      </c>
      <c r="T374" s="41">
        <f t="shared" si="185"/>
        <v>0.35</v>
      </c>
      <c r="U374" s="42">
        <f t="shared" si="185"/>
        <v>2.8202002340921806</v>
      </c>
      <c r="V374" s="42">
        <f t="shared" si="185"/>
        <v>2.8201996335951005</v>
      </c>
      <c r="W374" s="43">
        <f t="shared" si="185"/>
        <v>3.5645603660712921</v>
      </c>
      <c r="X374" s="43">
        <f t="shared" si="185"/>
        <v>3.5645599841540809</v>
      </c>
      <c r="AD374"/>
      <c r="AG374" s="3">
        <f t="shared" si="171"/>
        <v>44.39336062201312</v>
      </c>
      <c r="AH374" s="36">
        <f t="shared" si="184"/>
        <v>2.13540557644885</v>
      </c>
      <c r="AI374" s="36">
        <f t="shared" si="184"/>
        <v>3.5645602017499565</v>
      </c>
      <c r="AJ374" s="36">
        <f t="shared" si="184"/>
        <v>3.2766044145068762</v>
      </c>
      <c r="AK374" s="36">
        <f t="shared" ref="AK374:AY374" si="186">AK$160+AK302</f>
        <v>3.3266044519714129</v>
      </c>
      <c r="AL374" s="36">
        <f t="shared" si="186"/>
        <v>1.891160653575797</v>
      </c>
      <c r="AM374" s="37">
        <f t="shared" si="186"/>
        <v>1.7022281771982226</v>
      </c>
      <c r="AN374" s="38">
        <f t="shared" si="186"/>
        <v>3.3607928298594056</v>
      </c>
      <c r="AO374" s="39">
        <f t="shared" si="186"/>
        <v>1.0833608968124051</v>
      </c>
      <c r="AP374" s="39">
        <f t="shared" si="186"/>
        <v>1.0833608968124051</v>
      </c>
      <c r="AQ374" s="40">
        <f t="shared" si="186"/>
        <v>6.9347019161568468</v>
      </c>
      <c r="AR374" s="40">
        <f t="shared" si="186"/>
        <v>11.884784298740774</v>
      </c>
      <c r="AS374" s="40">
        <f t="shared" si="186"/>
        <v>23.647172275360372</v>
      </c>
      <c r="AT374" s="41">
        <f t="shared" si="186"/>
        <v>0.35</v>
      </c>
      <c r="AU374" s="41">
        <f t="shared" si="186"/>
        <v>0.35</v>
      </c>
      <c r="AV374" s="42">
        <f t="shared" si="186"/>
        <v>2.8201955828615568</v>
      </c>
      <c r="AW374" s="42">
        <f t="shared" si="186"/>
        <v>2.8201887192177759</v>
      </c>
      <c r="AX374" s="43">
        <f t="shared" si="186"/>
        <v>3.5645603614764241</v>
      </c>
      <c r="AY374" s="43">
        <f t="shared" si="186"/>
        <v>3.564557774092652</v>
      </c>
    </row>
    <row r="375" spans="6:51" x14ac:dyDescent="0.3">
      <c r="F375" s="3">
        <v>61</v>
      </c>
      <c r="G375" s="36">
        <f t="shared" ref="G375:X384" si="187">G$160+G303</f>
        <v>2.1354056881617551</v>
      </c>
      <c r="H375" s="36">
        <f t="shared" si="187"/>
        <v>3.5645603628613558</v>
      </c>
      <c r="I375" s="36">
        <f t="shared" si="187"/>
        <v>3.2766047022485081</v>
      </c>
      <c r="J375" s="36">
        <f t="shared" si="187"/>
        <v>3.326604698018234</v>
      </c>
      <c r="K375" s="36">
        <f t="shared" si="187"/>
        <v>2.4548015684563791</v>
      </c>
      <c r="L375" s="37">
        <f t="shared" si="187"/>
        <v>1.7022281771982226</v>
      </c>
      <c r="M375" s="38">
        <f t="shared" si="187"/>
        <v>3.3677662074567594</v>
      </c>
      <c r="N375" s="39">
        <f t="shared" si="187"/>
        <v>1.0833608968124051</v>
      </c>
      <c r="O375" s="39">
        <f t="shared" si="187"/>
        <v>1.0833608968124051</v>
      </c>
      <c r="P375" s="40">
        <f t="shared" si="187"/>
        <v>6.9347019161568468</v>
      </c>
      <c r="Q375" s="40">
        <f t="shared" si="187"/>
        <v>11.884784298740774</v>
      </c>
      <c r="R375" s="40">
        <f t="shared" si="187"/>
        <v>23.647172275360372</v>
      </c>
      <c r="S375" s="41">
        <f t="shared" si="187"/>
        <v>0.35</v>
      </c>
      <c r="T375" s="41">
        <f t="shared" si="187"/>
        <v>0.35</v>
      </c>
      <c r="U375" s="42">
        <f t="shared" si="187"/>
        <v>2.8202002742991317</v>
      </c>
      <c r="V375" s="42">
        <f t="shared" si="187"/>
        <v>2.8201997459569146</v>
      </c>
      <c r="W375" s="43">
        <f t="shared" si="187"/>
        <v>3.5645603661458494</v>
      </c>
      <c r="X375" s="43">
        <f t="shared" si="187"/>
        <v>3.5645600166531395</v>
      </c>
      <c r="AD375"/>
      <c r="AG375" s="3">
        <f t="shared" si="171"/>
        <v>44.667853061421738</v>
      </c>
      <c r="AH375" s="36">
        <f t="shared" ref="AH375:AY384" si="188">AH$160+AH303</f>
        <v>2.1354055849768567</v>
      </c>
      <c r="AI375" s="36">
        <f t="shared" si="188"/>
        <v>3.5645602133169954</v>
      </c>
      <c r="AJ375" s="36">
        <f t="shared" si="188"/>
        <v>3.2766044415524416</v>
      </c>
      <c r="AK375" s="36">
        <f t="shared" si="188"/>
        <v>3.3266044694183807</v>
      </c>
      <c r="AL375" s="36">
        <f t="shared" si="188"/>
        <v>1.9126549395908612</v>
      </c>
      <c r="AM375" s="37">
        <f t="shared" si="188"/>
        <v>1.7022281771982226</v>
      </c>
      <c r="AN375" s="38">
        <f t="shared" si="188"/>
        <v>3.361065175753815</v>
      </c>
      <c r="AO375" s="39">
        <f t="shared" si="188"/>
        <v>1.0833608968124051</v>
      </c>
      <c r="AP375" s="39">
        <f t="shared" si="188"/>
        <v>1.0833608968124051</v>
      </c>
      <c r="AQ375" s="40">
        <f t="shared" si="188"/>
        <v>6.9347019161568468</v>
      </c>
      <c r="AR375" s="40">
        <f t="shared" si="188"/>
        <v>11.884784298740774</v>
      </c>
      <c r="AS375" s="40">
        <f t="shared" si="188"/>
        <v>23.647172275360372</v>
      </c>
      <c r="AT375" s="41">
        <f t="shared" si="188"/>
        <v>0.35</v>
      </c>
      <c r="AU375" s="41">
        <f t="shared" si="188"/>
        <v>0.35</v>
      </c>
      <c r="AV375" s="42">
        <f t="shared" si="188"/>
        <v>2.8201958657994917</v>
      </c>
      <c r="AW375" s="42">
        <f t="shared" si="188"/>
        <v>2.8201893401619187</v>
      </c>
      <c r="AX375" s="43">
        <f t="shared" si="188"/>
        <v>3.5645603617034567</v>
      </c>
      <c r="AY375" s="43">
        <f t="shared" si="188"/>
        <v>3.5645578855992346</v>
      </c>
    </row>
    <row r="376" spans="6:51" x14ac:dyDescent="0.3">
      <c r="F376" s="3">
        <v>62</v>
      </c>
      <c r="G376" s="36">
        <f t="shared" si="187"/>
        <v>2.1354056887370336</v>
      </c>
      <c r="H376" s="36">
        <f t="shared" si="187"/>
        <v>3.5645603635605201</v>
      </c>
      <c r="I376" s="36">
        <f t="shared" si="187"/>
        <v>3.2766047027929952</v>
      </c>
      <c r="J376" s="36">
        <f t="shared" si="187"/>
        <v>3.3266046991508285</v>
      </c>
      <c r="K376" s="36">
        <f t="shared" si="187"/>
        <v>2.4664657860308568</v>
      </c>
      <c r="L376" s="37">
        <f t="shared" si="187"/>
        <v>1.7022281771982226</v>
      </c>
      <c r="M376" s="38">
        <f t="shared" si="187"/>
        <v>3.3678965982381288</v>
      </c>
      <c r="N376" s="39">
        <f t="shared" si="187"/>
        <v>1.0833608968124051</v>
      </c>
      <c r="O376" s="39">
        <f t="shared" si="187"/>
        <v>1.0833608968124051</v>
      </c>
      <c r="P376" s="40">
        <f t="shared" si="187"/>
        <v>6.9347019161568468</v>
      </c>
      <c r="Q376" s="40">
        <f t="shared" si="187"/>
        <v>11.884784298740774</v>
      </c>
      <c r="R376" s="40">
        <f t="shared" si="187"/>
        <v>23.647172275360372</v>
      </c>
      <c r="S376" s="41">
        <f t="shared" si="187"/>
        <v>0.35</v>
      </c>
      <c r="T376" s="41">
        <f t="shared" si="187"/>
        <v>0.35</v>
      </c>
      <c r="U376" s="42">
        <f t="shared" si="187"/>
        <v>2.8202003081932632</v>
      </c>
      <c r="V376" s="42">
        <f t="shared" si="187"/>
        <v>2.8201998419068408</v>
      </c>
      <c r="W376" s="43">
        <f t="shared" si="187"/>
        <v>3.564560366212405</v>
      </c>
      <c r="X376" s="43">
        <f t="shared" si="187"/>
        <v>3.564560045337303</v>
      </c>
      <c r="AD376"/>
      <c r="AG376" s="3">
        <f t="shared" si="171"/>
        <v>44.920785830218492</v>
      </c>
      <c r="AH376" s="36">
        <f t="shared" si="188"/>
        <v>2.1354055921905606</v>
      </c>
      <c r="AI376" s="36">
        <f t="shared" si="188"/>
        <v>3.5645602232011258</v>
      </c>
      <c r="AJ376" s="36">
        <f t="shared" si="188"/>
        <v>3.2766044640691003</v>
      </c>
      <c r="AK376" s="36">
        <f t="shared" si="188"/>
        <v>3.3266044843381049</v>
      </c>
      <c r="AL376" s="36">
        <f t="shared" si="188"/>
        <v>1.931754760299168</v>
      </c>
      <c r="AM376" s="37">
        <f t="shared" si="188"/>
        <v>1.7022281771982226</v>
      </c>
      <c r="AN376" s="38">
        <f t="shared" si="188"/>
        <v>3.3613073108541114</v>
      </c>
      <c r="AO376" s="39">
        <f t="shared" si="188"/>
        <v>1.0833608968124051</v>
      </c>
      <c r="AP376" s="39">
        <f t="shared" si="188"/>
        <v>1.0833608968124051</v>
      </c>
      <c r="AQ376" s="40">
        <f t="shared" si="188"/>
        <v>6.9347019161568468</v>
      </c>
      <c r="AR376" s="40">
        <f t="shared" si="188"/>
        <v>11.884784298740774</v>
      </c>
      <c r="AS376" s="40">
        <f t="shared" si="188"/>
        <v>23.647172275360372</v>
      </c>
      <c r="AT376" s="41">
        <f t="shared" si="188"/>
        <v>0.35</v>
      </c>
      <c r="AU376" s="41">
        <f t="shared" si="188"/>
        <v>0.35</v>
      </c>
      <c r="AV376" s="42">
        <f t="shared" si="188"/>
        <v>2.820196110776763</v>
      </c>
      <c r="AW376" s="42">
        <f t="shared" si="188"/>
        <v>2.820189880256371</v>
      </c>
      <c r="AX376" s="43">
        <f t="shared" si="188"/>
        <v>3.5645603619021333</v>
      </c>
      <c r="AY376" s="43">
        <f t="shared" si="188"/>
        <v>3.5645579831861145</v>
      </c>
    </row>
    <row r="377" spans="6:51" x14ac:dyDescent="0.3">
      <c r="F377" s="3">
        <v>63</v>
      </c>
      <c r="G377" s="36">
        <f t="shared" si="187"/>
        <v>2.1354056892261948</v>
      </c>
      <c r="H377" s="36">
        <f t="shared" si="187"/>
        <v>3.5645603641337016</v>
      </c>
      <c r="I377" s="36">
        <f t="shared" si="187"/>
        <v>3.2766047032247951</v>
      </c>
      <c r="J377" s="36">
        <f t="shared" si="187"/>
        <v>3.3266047000841015</v>
      </c>
      <c r="K377" s="36">
        <f t="shared" si="187"/>
        <v>2.4771000161703789</v>
      </c>
      <c r="L377" s="37">
        <f t="shared" si="187"/>
        <v>1.7022281771982226</v>
      </c>
      <c r="M377" s="38">
        <f t="shared" si="187"/>
        <v>3.3680142423493464</v>
      </c>
      <c r="N377" s="39">
        <f t="shared" si="187"/>
        <v>1.0833608968124051</v>
      </c>
      <c r="O377" s="39">
        <f t="shared" si="187"/>
        <v>1.0833608968124051</v>
      </c>
      <c r="P377" s="40">
        <f t="shared" si="187"/>
        <v>6.9347019161568468</v>
      </c>
      <c r="Q377" s="40">
        <f t="shared" si="187"/>
        <v>11.884784298740774</v>
      </c>
      <c r="R377" s="40">
        <f t="shared" si="187"/>
        <v>23.647172275360372</v>
      </c>
      <c r="S377" s="41">
        <f t="shared" si="187"/>
        <v>0.35</v>
      </c>
      <c r="T377" s="41">
        <f t="shared" si="187"/>
        <v>0.35</v>
      </c>
      <c r="U377" s="42">
        <f t="shared" si="187"/>
        <v>2.8202003368639921</v>
      </c>
      <c r="V377" s="42">
        <f t="shared" si="187"/>
        <v>2.8201999241031279</v>
      </c>
      <c r="W377" s="43">
        <f t="shared" si="187"/>
        <v>3.564560366272012</v>
      </c>
      <c r="X377" s="43">
        <f t="shared" si="187"/>
        <v>3.5645600707347453</v>
      </c>
      <c r="AD377"/>
      <c r="AG377" s="3">
        <f t="shared" si="171"/>
        <v>45.153852306180539</v>
      </c>
      <c r="AH377" s="36">
        <f t="shared" si="188"/>
        <v>2.1354055983386688</v>
      </c>
      <c r="AI377" s="36">
        <f t="shared" si="188"/>
        <v>3.5645602317004106</v>
      </c>
      <c r="AJ377" s="36">
        <f t="shared" si="188"/>
        <v>3.2766044829769756</v>
      </c>
      <c r="AK377" s="36">
        <f t="shared" si="188"/>
        <v>3.3266044971764797</v>
      </c>
      <c r="AL377" s="36">
        <f t="shared" si="188"/>
        <v>1.9487794621269865</v>
      </c>
      <c r="AM377" s="37">
        <f t="shared" si="188"/>
        <v>1.7022281771982226</v>
      </c>
      <c r="AN377" s="38">
        <f t="shared" si="188"/>
        <v>3.3615232174033154</v>
      </c>
      <c r="AO377" s="39">
        <f t="shared" si="188"/>
        <v>1.0833608968124051</v>
      </c>
      <c r="AP377" s="39">
        <f t="shared" si="188"/>
        <v>1.0833608968124051</v>
      </c>
      <c r="AQ377" s="40">
        <f t="shared" si="188"/>
        <v>6.9347019161568468</v>
      </c>
      <c r="AR377" s="40">
        <f t="shared" si="188"/>
        <v>11.884784298740774</v>
      </c>
      <c r="AS377" s="40">
        <f t="shared" si="188"/>
        <v>23.647172275360372</v>
      </c>
      <c r="AT377" s="41">
        <f t="shared" si="188"/>
        <v>0.35</v>
      </c>
      <c r="AU377" s="41">
        <f t="shared" si="188"/>
        <v>0.35</v>
      </c>
      <c r="AV377" s="42">
        <f t="shared" si="188"/>
        <v>2.8201963239852574</v>
      </c>
      <c r="AW377" s="42">
        <f t="shared" si="188"/>
        <v>2.8201903522843299</v>
      </c>
      <c r="AX377" s="43">
        <f t="shared" si="188"/>
        <v>3.5645603620767803</v>
      </c>
      <c r="AY377" s="43">
        <f t="shared" si="188"/>
        <v>3.5645580689667868</v>
      </c>
    </row>
    <row r="378" spans="6:51" x14ac:dyDescent="0.3">
      <c r="F378" s="3">
        <v>64</v>
      </c>
      <c r="G378" s="36">
        <f t="shared" si="187"/>
        <v>2.1354056896445197</v>
      </c>
      <c r="H378" s="36">
        <f t="shared" si="187"/>
        <v>3.5645603646055943</v>
      </c>
      <c r="I378" s="36">
        <f t="shared" si="187"/>
        <v>3.2766047035696451</v>
      </c>
      <c r="J378" s="36">
        <f t="shared" si="187"/>
        <v>3.326604700856425</v>
      </c>
      <c r="K378" s="36">
        <f t="shared" si="187"/>
        <v>2.4868094173018775</v>
      </c>
      <c r="L378" s="37">
        <f t="shared" si="187"/>
        <v>1.7022281771982226</v>
      </c>
      <c r="M378" s="38">
        <f t="shared" si="187"/>
        <v>3.3681205710603344</v>
      </c>
      <c r="N378" s="39">
        <f t="shared" si="187"/>
        <v>1.0833608968124051</v>
      </c>
      <c r="O378" s="39">
        <f t="shared" si="187"/>
        <v>1.0833608968124051</v>
      </c>
      <c r="P378" s="40">
        <f t="shared" si="187"/>
        <v>6.9347019161568468</v>
      </c>
      <c r="Q378" s="40">
        <f t="shared" si="187"/>
        <v>11.884784298740774</v>
      </c>
      <c r="R378" s="40">
        <f t="shared" si="187"/>
        <v>23.647172275360372</v>
      </c>
      <c r="S378" s="41">
        <f t="shared" si="187"/>
        <v>0.35</v>
      </c>
      <c r="T378" s="41">
        <f t="shared" si="187"/>
        <v>0.35</v>
      </c>
      <c r="U378" s="42">
        <f t="shared" si="187"/>
        <v>2.8202003611980553</v>
      </c>
      <c r="V378" s="42">
        <f t="shared" si="187"/>
        <v>2.8201999947370786</v>
      </c>
      <c r="W378" s="43">
        <f t="shared" si="187"/>
        <v>3.5645603663255616</v>
      </c>
      <c r="X378" s="43">
        <f t="shared" si="187"/>
        <v>3.5645600932909409</v>
      </c>
      <c r="AD378"/>
      <c r="AG378" s="3">
        <f t="shared" si="171"/>
        <v>45.368612862812959</v>
      </c>
      <c r="AH378" s="36">
        <f t="shared" si="188"/>
        <v>2.1354056036144193</v>
      </c>
      <c r="AI378" s="36">
        <f t="shared" si="188"/>
        <v>3.5645602390508953</v>
      </c>
      <c r="AJ378" s="36">
        <f t="shared" si="188"/>
        <v>3.2766044989791299</v>
      </c>
      <c r="AK378" s="36">
        <f t="shared" si="188"/>
        <v>3.3266045082868936</v>
      </c>
      <c r="AL378" s="36">
        <f t="shared" si="188"/>
        <v>1.9639972408957447</v>
      </c>
      <c r="AM378" s="37">
        <f t="shared" si="188"/>
        <v>1.7022281771982226</v>
      </c>
      <c r="AN378" s="38">
        <f t="shared" si="188"/>
        <v>3.3617162531147895</v>
      </c>
      <c r="AO378" s="39">
        <f t="shared" si="188"/>
        <v>1.0833608968124051</v>
      </c>
      <c r="AP378" s="39">
        <f t="shared" si="188"/>
        <v>1.0833608968124051</v>
      </c>
      <c r="AQ378" s="40">
        <f t="shared" si="188"/>
        <v>6.9347019161568468</v>
      </c>
      <c r="AR378" s="40">
        <f t="shared" si="188"/>
        <v>11.884784298740774</v>
      </c>
      <c r="AS378" s="40">
        <f t="shared" si="188"/>
        <v>23.647172275360372</v>
      </c>
      <c r="AT378" s="41">
        <f t="shared" si="188"/>
        <v>0.35</v>
      </c>
      <c r="AU378" s="41">
        <f t="shared" si="188"/>
        <v>0.35</v>
      </c>
      <c r="AV378" s="42">
        <f t="shared" si="188"/>
        <v>2.8201965104224826</v>
      </c>
      <c r="AW378" s="42">
        <f t="shared" si="188"/>
        <v>2.8201907666328965</v>
      </c>
      <c r="AX378" s="43">
        <f t="shared" si="188"/>
        <v>3.5645603622309308</v>
      </c>
      <c r="AY378" s="43">
        <f t="shared" si="188"/>
        <v>3.5645581446712225</v>
      </c>
    </row>
    <row r="379" spans="6:51" x14ac:dyDescent="0.3">
      <c r="F379" s="3">
        <v>65</v>
      </c>
      <c r="G379" s="36">
        <f t="shared" si="187"/>
        <v>2.1354056900042084</v>
      </c>
      <c r="H379" s="36">
        <f t="shared" si="187"/>
        <v>3.5645603649957094</v>
      </c>
      <c r="I379" s="36">
        <f t="shared" si="187"/>
        <v>3.2766047038469379</v>
      </c>
      <c r="J379" s="36">
        <f t="shared" si="187"/>
        <v>3.3266047014982334</v>
      </c>
      <c r="K379" s="36">
        <f t="shared" si="187"/>
        <v>2.4956866114964074</v>
      </c>
      <c r="L379" s="37">
        <f t="shared" si="187"/>
        <v>1.7022281771982226</v>
      </c>
      <c r="M379" s="38">
        <f t="shared" si="187"/>
        <v>3.3682168378326383</v>
      </c>
      <c r="N379" s="39">
        <f t="shared" si="187"/>
        <v>1.0833608968124051</v>
      </c>
      <c r="O379" s="39">
        <f t="shared" si="187"/>
        <v>1.0833608968124051</v>
      </c>
      <c r="P379" s="40">
        <f t="shared" si="187"/>
        <v>6.9347019161568468</v>
      </c>
      <c r="Q379" s="40">
        <f t="shared" si="187"/>
        <v>11.884784298740774</v>
      </c>
      <c r="R379" s="40">
        <f t="shared" si="187"/>
        <v>23.647172275360372</v>
      </c>
      <c r="S379" s="41">
        <f t="shared" si="187"/>
        <v>0.35</v>
      </c>
      <c r="T379" s="41">
        <f t="shared" si="187"/>
        <v>0.35</v>
      </c>
      <c r="U379" s="42">
        <f t="shared" si="187"/>
        <v>2.8202003819196486</v>
      </c>
      <c r="V379" s="42">
        <f t="shared" si="187"/>
        <v>2.8202000556207429</v>
      </c>
      <c r="W379" s="43">
        <f t="shared" si="187"/>
        <v>3.5645603663738124</v>
      </c>
      <c r="X379" s="43">
        <f t="shared" si="187"/>
        <v>3.5645601133829294</v>
      </c>
      <c r="AD379"/>
      <c r="AG379" s="3">
        <f t="shared" ref="AG379:AG384" si="189">AE79</f>
        <v>45.566505316005475</v>
      </c>
      <c r="AH379" s="36">
        <f t="shared" si="188"/>
        <v>2.1354056081696182</v>
      </c>
      <c r="AI379" s="36">
        <f t="shared" si="188"/>
        <v>3.5645602454412297</v>
      </c>
      <c r="AJ379" s="36">
        <f t="shared" si="188"/>
        <v>3.2766045126189773</v>
      </c>
      <c r="AK379" s="36">
        <f t="shared" si="188"/>
        <v>3.3266045179519934</v>
      </c>
      <c r="AL379" s="36">
        <f t="shared" si="188"/>
        <v>1.9776347321783934</v>
      </c>
      <c r="AM379" s="37">
        <f t="shared" si="188"/>
        <v>1.7022281771982226</v>
      </c>
      <c r="AN379" s="38">
        <f t="shared" si="188"/>
        <v>3.3618892648046619</v>
      </c>
      <c r="AO379" s="39">
        <f t="shared" si="188"/>
        <v>1.0833608968124051</v>
      </c>
      <c r="AP379" s="39">
        <f t="shared" si="188"/>
        <v>1.0833608968124051</v>
      </c>
      <c r="AQ379" s="40">
        <f t="shared" si="188"/>
        <v>6.9347019161568468</v>
      </c>
      <c r="AR379" s="40">
        <f t="shared" si="188"/>
        <v>11.884784298740774</v>
      </c>
      <c r="AS379" s="40">
        <f t="shared" si="188"/>
        <v>23.647172275360372</v>
      </c>
      <c r="AT379" s="41">
        <f t="shared" si="188"/>
        <v>0.35</v>
      </c>
      <c r="AU379" s="41">
        <f t="shared" si="188"/>
        <v>0.35</v>
      </c>
      <c r="AV379" s="42">
        <f t="shared" si="188"/>
        <v>2.820196674154503</v>
      </c>
      <c r="AW379" s="42">
        <f t="shared" si="188"/>
        <v>2.8201911318071993</v>
      </c>
      <c r="AX379" s="43">
        <f t="shared" si="188"/>
        <v>3.5645603623674944</v>
      </c>
      <c r="AY379" s="43">
        <f t="shared" si="188"/>
        <v>3.5645582117262258</v>
      </c>
    </row>
    <row r="380" spans="6:51" x14ac:dyDescent="0.3">
      <c r="F380" s="3">
        <v>66</v>
      </c>
      <c r="G380" s="36">
        <f t="shared" si="187"/>
        <v>2.1354056903150656</v>
      </c>
      <c r="H380" s="36">
        <f t="shared" si="187"/>
        <v>3.5645603653195304</v>
      </c>
      <c r="I380" s="36">
        <f t="shared" si="187"/>
        <v>3.2766047040713868</v>
      </c>
      <c r="J380" s="36">
        <f t="shared" si="187"/>
        <v>3.3266047020337646</v>
      </c>
      <c r="K380" s="36">
        <f t="shared" si="187"/>
        <v>2.5038134003216044</v>
      </c>
      <c r="L380" s="37">
        <f t="shared" si="187"/>
        <v>1.7022281771982226</v>
      </c>
      <c r="M380" s="38">
        <f t="shared" si="187"/>
        <v>3.368304142187033</v>
      </c>
      <c r="N380" s="39">
        <f t="shared" si="187"/>
        <v>1.0833608968124051</v>
      </c>
      <c r="O380" s="39">
        <f t="shared" si="187"/>
        <v>1.0833608968124051</v>
      </c>
      <c r="P380" s="40">
        <f t="shared" si="187"/>
        <v>6.9347019161568468</v>
      </c>
      <c r="Q380" s="40">
        <f t="shared" si="187"/>
        <v>11.884784298740774</v>
      </c>
      <c r="R380" s="40">
        <f t="shared" si="187"/>
        <v>23.647172275360372</v>
      </c>
      <c r="S380" s="41">
        <f t="shared" si="187"/>
        <v>0.35</v>
      </c>
      <c r="T380" s="41">
        <f t="shared" si="187"/>
        <v>0.35</v>
      </c>
      <c r="U380" s="42">
        <f t="shared" si="187"/>
        <v>2.8202003996221809</v>
      </c>
      <c r="V380" s="42">
        <f t="shared" si="187"/>
        <v>2.8202001082571795</v>
      </c>
      <c r="W380" s="43">
        <f t="shared" si="187"/>
        <v>3.5645603664174121</v>
      </c>
      <c r="X380" s="43">
        <f t="shared" si="187"/>
        <v>3.5645601313309188</v>
      </c>
      <c r="AD380"/>
      <c r="AG380" s="3">
        <f t="shared" si="189"/>
        <v>45.748854550169469</v>
      </c>
      <c r="AH380" s="36">
        <f t="shared" si="188"/>
        <v>2.1354056121247491</v>
      </c>
      <c r="AI380" s="36">
        <f t="shared" si="188"/>
        <v>3.5645602510234844</v>
      </c>
      <c r="AJ380" s="36">
        <f t="shared" si="188"/>
        <v>3.2766045243210655</v>
      </c>
      <c r="AK380" s="36">
        <f t="shared" si="188"/>
        <v>3.3266045263997905</v>
      </c>
      <c r="AL380" s="36">
        <f t="shared" si="188"/>
        <v>1.9898845618889474</v>
      </c>
      <c r="AM380" s="37">
        <f t="shared" si="188"/>
        <v>1.7022281771982226</v>
      </c>
      <c r="AN380" s="38">
        <f t="shared" si="188"/>
        <v>3.3620446787454066</v>
      </c>
      <c r="AO380" s="39">
        <f t="shared" si="188"/>
        <v>1.0833608968124051</v>
      </c>
      <c r="AP380" s="39">
        <f t="shared" si="188"/>
        <v>1.0833608968124051</v>
      </c>
      <c r="AQ380" s="40">
        <f t="shared" si="188"/>
        <v>6.9347019161568468</v>
      </c>
      <c r="AR380" s="40">
        <f t="shared" si="188"/>
        <v>11.884784298740774</v>
      </c>
      <c r="AS380" s="40">
        <f t="shared" si="188"/>
        <v>23.647172275360372</v>
      </c>
      <c r="AT380" s="41">
        <f t="shared" si="188"/>
        <v>0.35</v>
      </c>
      <c r="AU380" s="41">
        <f t="shared" si="188"/>
        <v>0.35</v>
      </c>
      <c r="AV380" s="42">
        <f t="shared" si="188"/>
        <v>2.8201968185146065</v>
      </c>
      <c r="AW380" s="42">
        <f t="shared" si="188"/>
        <v>2.8201914548217526</v>
      </c>
      <c r="AX380" s="43">
        <f t="shared" si="188"/>
        <v>3.5645603624888835</v>
      </c>
      <c r="AY380" s="43">
        <f t="shared" si="188"/>
        <v>3.564558271316935</v>
      </c>
    </row>
    <row r="381" spans="6:51" x14ac:dyDescent="0.3">
      <c r="F381" s="3">
        <v>67</v>
      </c>
      <c r="G381" s="36">
        <f t="shared" si="187"/>
        <v>2.1354056905850207</v>
      </c>
      <c r="H381" s="36">
        <f t="shared" si="187"/>
        <v>3.5645603655893909</v>
      </c>
      <c r="I381" s="36">
        <f t="shared" si="187"/>
        <v>3.2766047042542268</v>
      </c>
      <c r="J381" s="36">
        <f t="shared" si="187"/>
        <v>3.3266047024824053</v>
      </c>
      <c r="K381" s="36">
        <f t="shared" si="187"/>
        <v>2.5112622182919937</v>
      </c>
      <c r="L381" s="37">
        <f t="shared" si="187"/>
        <v>1.7022281771982226</v>
      </c>
      <c r="M381" s="38">
        <f t="shared" si="187"/>
        <v>3.3683834501658496</v>
      </c>
      <c r="N381" s="39">
        <f t="shared" si="187"/>
        <v>1.0833608968124051</v>
      </c>
      <c r="O381" s="39">
        <f t="shared" si="187"/>
        <v>1.0833608968124051</v>
      </c>
      <c r="P381" s="40">
        <f t="shared" si="187"/>
        <v>6.9347019161568468</v>
      </c>
      <c r="Q381" s="40">
        <f t="shared" si="187"/>
        <v>11.884784298740774</v>
      </c>
      <c r="R381" s="40">
        <f t="shared" si="187"/>
        <v>23.647172275360372</v>
      </c>
      <c r="S381" s="41">
        <f t="shared" si="187"/>
        <v>0.35</v>
      </c>
      <c r="T381" s="41">
        <f t="shared" si="187"/>
        <v>0.35</v>
      </c>
      <c r="U381" s="42">
        <f t="shared" si="187"/>
        <v>2.8202004147934758</v>
      </c>
      <c r="V381" s="42">
        <f t="shared" si="187"/>
        <v>2.8202001538969292</v>
      </c>
      <c r="W381" s="43">
        <f t="shared" si="187"/>
        <v>3.5645603664569161</v>
      </c>
      <c r="X381" s="43">
        <f t="shared" si="187"/>
        <v>3.5645601474077546</v>
      </c>
      <c r="AD381"/>
      <c r="AG381" s="3">
        <f t="shared" si="189"/>
        <v>45.916881388301817</v>
      </c>
      <c r="AH381" s="36">
        <f t="shared" si="188"/>
        <v>2.1354056155763521</v>
      </c>
      <c r="AI381" s="36">
        <f t="shared" si="188"/>
        <v>3.5645602559212333</v>
      </c>
      <c r="AJ381" s="36">
        <f t="shared" si="188"/>
        <v>3.2766045344204118</v>
      </c>
      <c r="AK381" s="36">
        <f t="shared" si="188"/>
        <v>3.3266045338157069</v>
      </c>
      <c r="AL381" s="36">
        <f t="shared" si="188"/>
        <v>2.0009113375133873</v>
      </c>
      <c r="AM381" s="37">
        <f t="shared" si="188"/>
        <v>1.7022281771982226</v>
      </c>
      <c r="AN381" s="38">
        <f t="shared" si="188"/>
        <v>3.3621845729890287</v>
      </c>
      <c r="AO381" s="39">
        <f t="shared" si="188"/>
        <v>1.0833608968124051</v>
      </c>
      <c r="AP381" s="39">
        <f t="shared" si="188"/>
        <v>1.0833608968124051</v>
      </c>
      <c r="AQ381" s="40">
        <f t="shared" si="188"/>
        <v>6.9347019161568468</v>
      </c>
      <c r="AR381" s="40">
        <f t="shared" si="188"/>
        <v>11.884784298740774</v>
      </c>
      <c r="AS381" s="40">
        <f t="shared" si="188"/>
        <v>23.647172275360372</v>
      </c>
      <c r="AT381" s="41">
        <f t="shared" si="188"/>
        <v>0.35</v>
      </c>
      <c r="AU381" s="41">
        <f t="shared" si="188"/>
        <v>0.35</v>
      </c>
      <c r="AV381" s="42">
        <f t="shared" si="188"/>
        <v>2.8201969462548218</v>
      </c>
      <c r="AW381" s="42">
        <f t="shared" si="188"/>
        <v>2.8201917415010485</v>
      </c>
      <c r="AX381" s="43">
        <f t="shared" si="188"/>
        <v>3.5645603625971143</v>
      </c>
      <c r="AY381" s="43">
        <f t="shared" si="188"/>
        <v>3.5645583244343073</v>
      </c>
    </row>
    <row r="382" spans="6:51" x14ac:dyDescent="0.3">
      <c r="F382" s="3">
        <v>68</v>
      </c>
      <c r="G382" s="36">
        <f t="shared" si="187"/>
        <v>2.1354056908205266</v>
      </c>
      <c r="H382" s="36">
        <f t="shared" si="187"/>
        <v>3.5645603658151583</v>
      </c>
      <c r="I382" s="36">
        <f t="shared" si="187"/>
        <v>3.2766047044040967</v>
      </c>
      <c r="J382" s="36">
        <f t="shared" si="187"/>
        <v>3.3266047028597212</v>
      </c>
      <c r="K382" s="36">
        <f t="shared" si="187"/>
        <v>2.5180973677370537</v>
      </c>
      <c r="L382" s="37">
        <f t="shared" si="187"/>
        <v>1.7022281771982226</v>
      </c>
      <c r="M382" s="38">
        <f t="shared" si="187"/>
        <v>3.3684556118998974</v>
      </c>
      <c r="N382" s="39">
        <f t="shared" si="187"/>
        <v>1.0833608968124051</v>
      </c>
      <c r="O382" s="39">
        <f t="shared" si="187"/>
        <v>1.0833608968124051</v>
      </c>
      <c r="P382" s="40">
        <f t="shared" si="187"/>
        <v>6.9347019161568468</v>
      </c>
      <c r="Q382" s="40">
        <f t="shared" si="187"/>
        <v>11.884784298740774</v>
      </c>
      <c r="R382" s="40">
        <f t="shared" si="187"/>
        <v>23.647172275360372</v>
      </c>
      <c r="S382" s="41">
        <f t="shared" si="187"/>
        <v>0.35</v>
      </c>
      <c r="T382" s="41">
        <f t="shared" si="187"/>
        <v>0.35</v>
      </c>
      <c r="U382" s="42">
        <f t="shared" si="187"/>
        <v>2.8202004278358452</v>
      </c>
      <c r="V382" s="42">
        <f t="shared" si="187"/>
        <v>2.8202001935835397</v>
      </c>
      <c r="W382" s="43">
        <f t="shared" si="187"/>
        <v>3.5645603664928025</v>
      </c>
      <c r="X382" s="43">
        <f t="shared" si="187"/>
        <v>3.5645601618466727</v>
      </c>
      <c r="AD382"/>
      <c r="AG382" s="3">
        <f t="shared" si="189"/>
        <v>46.071710765360585</v>
      </c>
      <c r="AH382" s="36">
        <f t="shared" si="188"/>
        <v>2.1354056186024719</v>
      </c>
      <c r="AI382" s="36">
        <f t="shared" si="188"/>
        <v>3.5645602602356568</v>
      </c>
      <c r="AJ382" s="36">
        <f t="shared" si="188"/>
        <v>3.2766045431838728</v>
      </c>
      <c r="AK382" s="36">
        <f t="shared" si="188"/>
        <v>3.3266045403516711</v>
      </c>
      <c r="AL382" s="36">
        <f t="shared" si="188"/>
        <v>2.0108564371539273</v>
      </c>
      <c r="AM382" s="37">
        <f t="shared" si="188"/>
        <v>1.7022281771982226</v>
      </c>
      <c r="AN382" s="38">
        <f t="shared" si="188"/>
        <v>3.3623107356259734</v>
      </c>
      <c r="AO382" s="39">
        <f t="shared" si="188"/>
        <v>1.0833608968124051</v>
      </c>
      <c r="AP382" s="39">
        <f t="shared" si="188"/>
        <v>1.0833608968124051</v>
      </c>
      <c r="AQ382" s="40">
        <f t="shared" si="188"/>
        <v>6.9347019161568468</v>
      </c>
      <c r="AR382" s="40">
        <f t="shared" si="188"/>
        <v>11.884784298740774</v>
      </c>
      <c r="AS382" s="40">
        <f t="shared" si="188"/>
        <v>23.647172275360372</v>
      </c>
      <c r="AT382" s="41">
        <f t="shared" si="188"/>
        <v>0.35</v>
      </c>
      <c r="AU382" s="41">
        <f t="shared" si="188"/>
        <v>0.35</v>
      </c>
      <c r="AV382" s="42">
        <f t="shared" si="188"/>
        <v>2.8201970596625063</v>
      </c>
      <c r="AW382" s="42">
        <f t="shared" si="188"/>
        <v>2.8201919967124045</v>
      </c>
      <c r="AX382" s="43">
        <f t="shared" si="188"/>
        <v>3.5645603626938809</v>
      </c>
      <c r="AY382" s="43">
        <f t="shared" si="188"/>
        <v>3.5645583719121081</v>
      </c>
    </row>
    <row r="383" spans="6:51" x14ac:dyDescent="0.3">
      <c r="F383" s="3">
        <v>69</v>
      </c>
      <c r="G383" s="36">
        <f t="shared" si="187"/>
        <v>2.1354056910268637</v>
      </c>
      <c r="H383" s="36">
        <f t="shared" si="187"/>
        <v>3.5645603660047556</v>
      </c>
      <c r="I383" s="36">
        <f t="shared" si="187"/>
        <v>3.2766047045276796</v>
      </c>
      <c r="J383" s="36">
        <f t="shared" si="187"/>
        <v>3.3266047031782628</v>
      </c>
      <c r="K383" s="36">
        <f t="shared" si="187"/>
        <v>2.5243760710394194</v>
      </c>
      <c r="L383" s="37">
        <f t="shared" si="187"/>
        <v>1.7022281771982226</v>
      </c>
      <c r="M383" s="38">
        <f t="shared" si="187"/>
        <v>3.3685213767105999</v>
      </c>
      <c r="N383" s="39">
        <f t="shared" si="187"/>
        <v>1.0833608968124051</v>
      </c>
      <c r="O383" s="39">
        <f t="shared" si="187"/>
        <v>1.0833608968124051</v>
      </c>
      <c r="P383" s="40">
        <f t="shared" si="187"/>
        <v>6.9347019161568468</v>
      </c>
      <c r="Q383" s="40">
        <f t="shared" si="187"/>
        <v>11.884784298740774</v>
      </c>
      <c r="R383" s="40">
        <f t="shared" si="187"/>
        <v>23.647172275360372</v>
      </c>
      <c r="S383" s="41">
        <f t="shared" si="187"/>
        <v>0.35</v>
      </c>
      <c r="T383" s="41">
        <f t="shared" si="187"/>
        <v>0.35</v>
      </c>
      <c r="U383" s="42">
        <f t="shared" si="187"/>
        <v>2.8202004390821198</v>
      </c>
      <c r="V383" s="42">
        <f t="shared" si="187"/>
        <v>2.8202002281903775</v>
      </c>
      <c r="W383" s="43">
        <f t="shared" si="187"/>
        <v>3.564560366525483</v>
      </c>
      <c r="X383" s="43">
        <f t="shared" si="187"/>
        <v>3.5645601748476765</v>
      </c>
      <c r="AD383"/>
      <c r="AG383" s="3">
        <f t="shared" si="189"/>
        <v>46.214379259672945</v>
      </c>
      <c r="AH383" s="36">
        <f t="shared" si="188"/>
        <v>2.1354056212667265</v>
      </c>
      <c r="AI383" s="36">
        <f t="shared" si="188"/>
        <v>3.5645602640501908</v>
      </c>
      <c r="AJ383" s="36">
        <f t="shared" si="188"/>
        <v>3.276604550825887</v>
      </c>
      <c r="AK383" s="36">
        <f t="shared" si="188"/>
        <v>3.3266045461330584</v>
      </c>
      <c r="AL383" s="36">
        <f t="shared" si="188"/>
        <v>2.0198418643451399</v>
      </c>
      <c r="AM383" s="37">
        <f t="shared" si="188"/>
        <v>1.7022281771982226</v>
      </c>
      <c r="AN383" s="38">
        <f t="shared" si="188"/>
        <v>3.3624247119993376</v>
      </c>
      <c r="AO383" s="39">
        <f t="shared" si="188"/>
        <v>1.0833608968124051</v>
      </c>
      <c r="AP383" s="39">
        <f t="shared" si="188"/>
        <v>1.0833608968124051</v>
      </c>
      <c r="AQ383" s="40">
        <f t="shared" si="188"/>
        <v>6.9347019161568468</v>
      </c>
      <c r="AR383" s="40">
        <f t="shared" si="188"/>
        <v>11.884784298740774</v>
      </c>
      <c r="AS383" s="40">
        <f t="shared" si="188"/>
        <v>23.647172275360372</v>
      </c>
      <c r="AT383" s="41">
        <f t="shared" si="188"/>
        <v>0.35</v>
      </c>
      <c r="AU383" s="41">
        <f t="shared" si="188"/>
        <v>0.35</v>
      </c>
      <c r="AV383" s="42">
        <f t="shared" si="188"/>
        <v>2.8201971606508009</v>
      </c>
      <c r="AW383" s="42">
        <f t="shared" si="188"/>
        <v>2.8201922245477884</v>
      </c>
      <c r="AX383" s="43">
        <f t="shared" si="188"/>
        <v>3.5645603627806168</v>
      </c>
      <c r="AY383" s="43">
        <f t="shared" si="188"/>
        <v>3.564558414455957</v>
      </c>
    </row>
    <row r="384" spans="6:51" x14ac:dyDescent="0.3">
      <c r="F384" s="3">
        <v>70</v>
      </c>
      <c r="G384" s="36">
        <f t="shared" si="187"/>
        <v>2.1354056912083794</v>
      </c>
      <c r="H384" s="36">
        <f t="shared" si="187"/>
        <v>3.5645603661645699</v>
      </c>
      <c r="I384" s="36">
        <f t="shared" si="187"/>
        <v>3.2766047046301772</v>
      </c>
      <c r="J384" s="36">
        <f t="shared" si="187"/>
        <v>3.3266047034481883</v>
      </c>
      <c r="K384" s="36">
        <f t="shared" si="187"/>
        <v>2.5301493698306503</v>
      </c>
      <c r="L384" s="37">
        <f t="shared" si="187"/>
        <v>1.7022281771982226</v>
      </c>
      <c r="M384" s="38">
        <f t="shared" si="187"/>
        <v>3.3685814061113715</v>
      </c>
      <c r="N384" s="39">
        <f t="shared" si="187"/>
        <v>1.0833608968124051</v>
      </c>
      <c r="O384" s="39">
        <f t="shared" si="187"/>
        <v>1.0833608968124051</v>
      </c>
      <c r="P384" s="40">
        <f t="shared" si="187"/>
        <v>6.9347019161568468</v>
      </c>
      <c r="Q384" s="40">
        <f t="shared" si="187"/>
        <v>11.884784298740774</v>
      </c>
      <c r="R384" s="40">
        <f t="shared" si="187"/>
        <v>23.647172275360372</v>
      </c>
      <c r="S384" s="41">
        <f t="shared" si="187"/>
        <v>0.35</v>
      </c>
      <c r="T384" s="41">
        <f t="shared" si="187"/>
        <v>0.35</v>
      </c>
      <c r="U384" s="42">
        <f t="shared" si="187"/>
        <v>2.8202004488085008</v>
      </c>
      <c r="V384" s="42">
        <f t="shared" si="187"/>
        <v>2.8202002584504853</v>
      </c>
      <c r="W384" s="43">
        <f t="shared" si="187"/>
        <v>3.5645603665553156</v>
      </c>
      <c r="X384" s="43">
        <f t="shared" si="187"/>
        <v>3.5645601865827952</v>
      </c>
      <c r="AD384"/>
      <c r="AG384" s="3">
        <f t="shared" si="189"/>
        <v>46.34584203279789</v>
      </c>
      <c r="AH384" s="36">
        <f t="shared" si="188"/>
        <v>2.1354056236213776</v>
      </c>
      <c r="AI384" s="36">
        <f t="shared" si="188"/>
        <v>3.5645602674341013</v>
      </c>
      <c r="AJ384" s="36">
        <f t="shared" si="188"/>
        <v>3.2766045575201952</v>
      </c>
      <c r="AK384" s="36">
        <f t="shared" si="188"/>
        <v>3.3266045512640217</v>
      </c>
      <c r="AL384" s="36">
        <f t="shared" si="188"/>
        <v>2.0279733713948667</v>
      </c>
      <c r="AM384" s="37">
        <f t="shared" si="188"/>
        <v>1.7022281771982226</v>
      </c>
      <c r="AN384" s="38">
        <f t="shared" si="188"/>
        <v>3.362527843189774</v>
      </c>
      <c r="AO384" s="39">
        <f t="shared" si="188"/>
        <v>1.0833608968124051</v>
      </c>
      <c r="AP384" s="39">
        <f t="shared" si="188"/>
        <v>1.0833608968124051</v>
      </c>
      <c r="AQ384" s="40">
        <f t="shared" si="188"/>
        <v>6.9347019161568468</v>
      </c>
      <c r="AR384" s="40">
        <f t="shared" si="188"/>
        <v>11.884784298740774</v>
      </c>
      <c r="AS384" s="40">
        <f t="shared" si="188"/>
        <v>23.647172275360372</v>
      </c>
      <c r="AT384" s="41">
        <f t="shared" si="188"/>
        <v>0.35</v>
      </c>
      <c r="AU384" s="41">
        <f t="shared" si="188"/>
        <v>0.35</v>
      </c>
      <c r="AV384" s="42">
        <f t="shared" si="188"/>
        <v>2.8201972508293713</v>
      </c>
      <c r="AW384" s="42">
        <f t="shared" si="188"/>
        <v>2.820192428466878</v>
      </c>
      <c r="AX384" s="43">
        <f t="shared" si="188"/>
        <v>3.5645603628585407</v>
      </c>
      <c r="AY384" s="43">
        <f t="shared" si="188"/>
        <v>3.5645584526663079</v>
      </c>
    </row>
    <row r="385" spans="3:52" x14ac:dyDescent="0.3">
      <c r="AD385"/>
    </row>
    <row r="386" spans="3:52" x14ac:dyDescent="0.3">
      <c r="C386" t="s">
        <v>31</v>
      </c>
      <c r="D386" s="3">
        <v>1</v>
      </c>
      <c r="E386" s="3" t="s">
        <v>86</v>
      </c>
      <c r="F386" s="3">
        <v>0</v>
      </c>
      <c r="G386" s="36">
        <f>300*G314*G86</f>
        <v>0</v>
      </c>
      <c r="H386" s="36">
        <f t="shared" ref="H386:X386" si="190">300*H314*H86</f>
        <v>0</v>
      </c>
      <c r="I386" s="36">
        <f t="shared" si="190"/>
        <v>0</v>
      </c>
      <c r="J386" s="36">
        <f t="shared" si="190"/>
        <v>0</v>
      </c>
      <c r="K386" s="36">
        <f t="shared" si="190"/>
        <v>0</v>
      </c>
      <c r="L386" s="37">
        <f t="shared" si="190"/>
        <v>0</v>
      </c>
      <c r="M386" s="38">
        <f t="shared" si="190"/>
        <v>0</v>
      </c>
      <c r="N386" s="39">
        <f t="shared" si="190"/>
        <v>0</v>
      </c>
      <c r="O386" s="39">
        <f t="shared" si="190"/>
        <v>0</v>
      </c>
      <c r="P386" s="40">
        <f t="shared" si="190"/>
        <v>0</v>
      </c>
      <c r="Q386" s="40">
        <f t="shared" si="190"/>
        <v>0</v>
      </c>
      <c r="R386" s="40">
        <f t="shared" si="190"/>
        <v>0</v>
      </c>
      <c r="S386" s="41">
        <f t="shared" si="190"/>
        <v>0</v>
      </c>
      <c r="T386" s="41">
        <f t="shared" si="190"/>
        <v>0</v>
      </c>
      <c r="U386" s="42">
        <f t="shared" si="190"/>
        <v>0</v>
      </c>
      <c r="V386" s="42">
        <f t="shared" si="190"/>
        <v>0</v>
      </c>
      <c r="W386" s="43">
        <f t="shared" si="190"/>
        <v>0</v>
      </c>
      <c r="X386" s="43">
        <f t="shared" si="190"/>
        <v>0</v>
      </c>
      <c r="Y386" t="e">
        <f>NA()</f>
        <v>#N/A</v>
      </c>
      <c r="AD386" t="s">
        <v>31</v>
      </c>
      <c r="AE386" s="3">
        <v>1</v>
      </c>
      <c r="AF386" s="3" t="s">
        <v>86</v>
      </c>
      <c r="AG386" s="3">
        <f>AE14</f>
        <v>3.9906775875039635</v>
      </c>
      <c r="AH386" s="36">
        <f>300*AH314*AH86</f>
        <v>48.33067145029019</v>
      </c>
      <c r="AI386" s="36">
        <f t="shared" ref="AI386:AY386" si="191">300*AI314*AI86</f>
        <v>3696.6511789686933</v>
      </c>
      <c r="AJ386" s="36">
        <f t="shared" si="191"/>
        <v>308.51914049395941</v>
      </c>
      <c r="AK386" s="36">
        <f t="shared" si="191"/>
        <v>3129.196411965544</v>
      </c>
      <c r="AL386" s="36">
        <f t="shared" si="191"/>
        <v>55.421917800557623</v>
      </c>
      <c r="AM386" s="37">
        <f t="shared" si="191"/>
        <v>319.26760563363865</v>
      </c>
      <c r="AN386" s="38">
        <f t="shared" si="191"/>
        <v>489.08538404141774</v>
      </c>
      <c r="AO386" s="39">
        <f t="shared" si="191"/>
        <v>219.97053254841981</v>
      </c>
      <c r="AP386" s="39">
        <f t="shared" si="191"/>
        <v>43.994106509683967</v>
      </c>
      <c r="AQ386" s="40">
        <f t="shared" si="191"/>
        <v>10744.292385126651</v>
      </c>
      <c r="AR386" s="40">
        <f t="shared" si="191"/>
        <v>6498.1363708386516</v>
      </c>
      <c r="AS386" s="40">
        <f t="shared" si="191"/>
        <v>8764.126181875763</v>
      </c>
      <c r="AT386" s="41">
        <f t="shared" si="191"/>
        <v>392.78358235572102</v>
      </c>
      <c r="AU386" s="41">
        <f t="shared" si="191"/>
        <v>328.79386939430003</v>
      </c>
      <c r="AV386" s="42">
        <f t="shared" si="191"/>
        <v>2066.5155334133369</v>
      </c>
      <c r="AW386" s="42">
        <f t="shared" si="191"/>
        <v>1959.1596174664105</v>
      </c>
      <c r="AX386" s="43">
        <f t="shared" si="191"/>
        <v>10073.337279477724</v>
      </c>
      <c r="AY386" s="43">
        <f t="shared" si="191"/>
        <v>4042.0625208799165</v>
      </c>
      <c r="AZ386" t="e">
        <f>NA()</f>
        <v>#N/A</v>
      </c>
    </row>
    <row r="387" spans="3:52" x14ac:dyDescent="0.3">
      <c r="D387" s="3">
        <v>2</v>
      </c>
      <c r="F387" s="3">
        <v>1</v>
      </c>
      <c r="G387" s="36">
        <f t="shared" ref="G387:X401" si="192">300*G315*G87</f>
        <v>0.14590128013599596</v>
      </c>
      <c r="H387" s="36">
        <f t="shared" si="192"/>
        <v>433.23430296484008</v>
      </c>
      <c r="I387" s="36">
        <f t="shared" si="192"/>
        <v>5.9026592949018397</v>
      </c>
      <c r="J387" s="36">
        <f t="shared" si="192"/>
        <v>347.67787970109629</v>
      </c>
      <c r="K387" s="36">
        <f t="shared" si="192"/>
        <v>0.32757272365517115</v>
      </c>
      <c r="L387" s="37">
        <f t="shared" si="192"/>
        <v>7.1071277717769537</v>
      </c>
      <c r="M387" s="38">
        <f t="shared" si="192"/>
        <v>33.604963803518288</v>
      </c>
      <c r="N387" s="39">
        <f t="shared" si="192"/>
        <v>25.3842114277675</v>
      </c>
      <c r="O387" s="39">
        <f t="shared" si="192"/>
        <v>5.0768422855535009</v>
      </c>
      <c r="P387" s="40">
        <f t="shared" si="192"/>
        <v>1881.8348859273276</v>
      </c>
      <c r="Q387" s="40">
        <f t="shared" si="192"/>
        <v>689.42105419885047</v>
      </c>
      <c r="R387" s="40">
        <f t="shared" si="192"/>
        <v>153.35675285767348</v>
      </c>
      <c r="S387" s="41">
        <f t="shared" si="192"/>
        <v>60.326679020217753</v>
      </c>
      <c r="T387" s="41">
        <f t="shared" si="192"/>
        <v>34.136767743312284</v>
      </c>
      <c r="U387" s="42">
        <f t="shared" si="192"/>
        <v>273.50827540230677</v>
      </c>
      <c r="V387" s="42">
        <f t="shared" si="192"/>
        <v>261.11959207801397</v>
      </c>
      <c r="W387" s="43">
        <f t="shared" si="192"/>
        <v>1318.4028520726599</v>
      </c>
      <c r="X387" s="43">
        <f t="shared" si="192"/>
        <v>523.8302887594881</v>
      </c>
      <c r="Y387" t="e">
        <f>NA()</f>
        <v>#N/A</v>
      </c>
      <c r="AD387"/>
      <c r="AE387" s="3">
        <v>2</v>
      </c>
      <c r="AG387" s="3">
        <f t="shared" ref="AG387:AG450" si="193">AE15</f>
        <v>4.1969204825524002</v>
      </c>
      <c r="AH387" s="36">
        <f t="shared" ref="AH387:AY401" si="194">300*AH315*AH87</f>
        <v>58.91152808542919</v>
      </c>
      <c r="AI387" s="36">
        <f t="shared" si="194"/>
        <v>4003.5015031157122</v>
      </c>
      <c r="AJ387" s="36">
        <f t="shared" si="194"/>
        <v>354.11934618450084</v>
      </c>
      <c r="AK387" s="36">
        <f t="shared" si="194"/>
        <v>3426.8369148417032</v>
      </c>
      <c r="AL387" s="36">
        <f t="shared" si="194"/>
        <v>65.966714374627955</v>
      </c>
      <c r="AM387" s="37">
        <f t="shared" si="194"/>
        <v>362.7808705794173</v>
      </c>
      <c r="AN387" s="38">
        <f t="shared" si="194"/>
        <v>537.62298638730852</v>
      </c>
      <c r="AO387" s="39">
        <f t="shared" si="194"/>
        <v>237.54339198052014</v>
      </c>
      <c r="AP387" s="39">
        <f t="shared" si="194"/>
        <v>47.508678396104031</v>
      </c>
      <c r="AQ387" s="40">
        <f t="shared" si="194"/>
        <v>11427.021028397605</v>
      </c>
      <c r="AR387" s="40">
        <f t="shared" si="194"/>
        <v>7026.7854907117508</v>
      </c>
      <c r="AS387" s="40">
        <f t="shared" si="194"/>
        <v>10035.242316281017</v>
      </c>
      <c r="AT387" s="41">
        <f t="shared" si="194"/>
        <v>419.65122302816559</v>
      </c>
      <c r="AU387" s="41">
        <f t="shared" si="194"/>
        <v>356.06196173207627</v>
      </c>
      <c r="AV387" s="42">
        <f t="shared" si="194"/>
        <v>2220.0552348018105</v>
      </c>
      <c r="AW387" s="42">
        <f t="shared" si="194"/>
        <v>2104.1229409269699</v>
      </c>
      <c r="AX387" s="43">
        <f t="shared" si="194"/>
        <v>10798.20793037297</v>
      </c>
      <c r="AY387" s="43">
        <f t="shared" si="194"/>
        <v>4387.1216822190108</v>
      </c>
      <c r="AZ387" t="e">
        <f>NA()</f>
        <v>#N/A</v>
      </c>
    </row>
    <row r="388" spans="3:52" x14ac:dyDescent="0.3">
      <c r="D388" s="3">
        <v>3</v>
      </c>
      <c r="F388" s="3">
        <v>2</v>
      </c>
      <c r="G388" s="36">
        <f t="shared" si="192"/>
        <v>2.8595981358790588</v>
      </c>
      <c r="H388" s="36">
        <f t="shared" si="192"/>
        <v>1229.8020518950361</v>
      </c>
      <c r="I388" s="36">
        <f t="shared" si="192"/>
        <v>44.2114461522334</v>
      </c>
      <c r="J388" s="36">
        <f t="shared" si="192"/>
        <v>962.16230247460373</v>
      </c>
      <c r="K388" s="36">
        <f t="shared" si="192"/>
        <v>4.570269085907201</v>
      </c>
      <c r="L388" s="37">
        <f t="shared" si="192"/>
        <v>50.548794319500693</v>
      </c>
      <c r="M388" s="38">
        <f t="shared" si="192"/>
        <v>130.41226514262704</v>
      </c>
      <c r="N388" s="39">
        <f t="shared" si="192"/>
        <v>75.543641162458158</v>
      </c>
      <c r="O388" s="39">
        <f t="shared" si="192"/>
        <v>15.108728232491631</v>
      </c>
      <c r="P388" s="40">
        <f t="shared" si="192"/>
        <v>4545.6783712764645</v>
      </c>
      <c r="Q388" s="40">
        <f t="shared" si="192"/>
        <v>2158.9559694981531</v>
      </c>
      <c r="R388" s="40">
        <f t="shared" si="192"/>
        <v>1237.6207682245345</v>
      </c>
      <c r="S388" s="41">
        <f t="shared" si="192"/>
        <v>155.81176827490702</v>
      </c>
      <c r="T388" s="41">
        <f t="shared" si="192"/>
        <v>107.6877184156283</v>
      </c>
      <c r="U388" s="42">
        <f t="shared" si="192"/>
        <v>760.71706464435181</v>
      </c>
      <c r="V388" s="42">
        <f t="shared" si="192"/>
        <v>723.84823181931677</v>
      </c>
      <c r="W388" s="43">
        <f t="shared" si="192"/>
        <v>3562.5136752489016</v>
      </c>
      <c r="X388" s="43">
        <f t="shared" si="192"/>
        <v>1419.6229257312923</v>
      </c>
      <c r="Y388" t="e">
        <f>NA()</f>
        <v>#N/A</v>
      </c>
      <c r="AD388"/>
      <c r="AE388" s="3">
        <v>3</v>
      </c>
      <c r="AG388" s="3">
        <f t="shared" si="193"/>
        <v>4.4138222521466401</v>
      </c>
      <c r="AH388" s="36">
        <f t="shared" si="194"/>
        <v>71.707246153542854</v>
      </c>
      <c r="AI388" s="36">
        <f t="shared" si="194"/>
        <v>4334.5541590439398</v>
      </c>
      <c r="AJ388" s="36">
        <f t="shared" si="194"/>
        <v>406.18888660985323</v>
      </c>
      <c r="AK388" s="36">
        <f t="shared" si="194"/>
        <v>3750.2585974699973</v>
      </c>
      <c r="AL388" s="36">
        <f t="shared" si="194"/>
        <v>78.412562057911472</v>
      </c>
      <c r="AM388" s="37">
        <f t="shared" si="194"/>
        <v>411.75642696087368</v>
      </c>
      <c r="AN388" s="38">
        <f t="shared" si="194"/>
        <v>590.79363947367824</v>
      </c>
      <c r="AO388" s="39">
        <f t="shared" si="194"/>
        <v>256.47100554251568</v>
      </c>
      <c r="AP388" s="39">
        <f t="shared" si="194"/>
        <v>51.294201108503124</v>
      </c>
      <c r="AQ388" s="40">
        <f t="shared" si="194"/>
        <v>12150.73596479777</v>
      </c>
      <c r="AR388" s="40">
        <f t="shared" si="194"/>
        <v>7595.6122182286172</v>
      </c>
      <c r="AS388" s="40">
        <f t="shared" si="194"/>
        <v>11476.357543885539</v>
      </c>
      <c r="AT388" s="41">
        <f t="shared" si="194"/>
        <v>448.25750030558356</v>
      </c>
      <c r="AU388" s="41">
        <f t="shared" si="194"/>
        <v>385.47523016308287</v>
      </c>
      <c r="AV388" s="42">
        <f t="shared" si="194"/>
        <v>2384.4947784281658</v>
      </c>
      <c r="AW388" s="42">
        <f t="shared" si="194"/>
        <v>2259.324923198646</v>
      </c>
      <c r="AX388" s="43">
        <f t="shared" si="194"/>
        <v>11563.444790767555</v>
      </c>
      <c r="AY388" s="43">
        <f t="shared" si="194"/>
        <v>4758.6674411964686</v>
      </c>
      <c r="AZ388" t="e">
        <f>NA()</f>
        <v>#N/A</v>
      </c>
    </row>
    <row r="389" spans="3:52" x14ac:dyDescent="0.3">
      <c r="D389" s="3">
        <v>4</v>
      </c>
      <c r="F389" s="3">
        <v>3</v>
      </c>
      <c r="G389" s="36">
        <f t="shared" si="192"/>
        <v>15.381970061486639</v>
      </c>
      <c r="H389" s="36">
        <f t="shared" si="192"/>
        <v>2345.862528921311</v>
      </c>
      <c r="I389" s="36">
        <f t="shared" si="192"/>
        <v>139.77177020643524</v>
      </c>
      <c r="J389" s="36">
        <f t="shared" si="192"/>
        <v>1855.2515525425549</v>
      </c>
      <c r="K389" s="36">
        <f t="shared" si="192"/>
        <v>20.208004653967784</v>
      </c>
      <c r="L389" s="37">
        <f t="shared" si="192"/>
        <v>151.91659418957411</v>
      </c>
      <c r="M389" s="38">
        <f t="shared" si="192"/>
        <v>284.72348585882258</v>
      </c>
      <c r="N389" s="39">
        <f t="shared" si="192"/>
        <v>141.89311937657234</v>
      </c>
      <c r="O389" s="39">
        <f t="shared" si="192"/>
        <v>28.378623875314471</v>
      </c>
      <c r="P389" s="40">
        <f t="shared" si="192"/>
        <v>7555.0445328013311</v>
      </c>
      <c r="Q389" s="40">
        <f t="shared" si="192"/>
        <v>4146.9152620831028</v>
      </c>
      <c r="R389" s="40">
        <f t="shared" si="192"/>
        <v>3985.3189494464505</v>
      </c>
      <c r="S389" s="41">
        <f t="shared" si="192"/>
        <v>269.04538394588212</v>
      </c>
      <c r="T389" s="41">
        <f t="shared" si="192"/>
        <v>208.34805507000141</v>
      </c>
      <c r="U389" s="42">
        <f t="shared" si="192"/>
        <v>1372.2681392433635</v>
      </c>
      <c r="V389" s="42">
        <f t="shared" si="192"/>
        <v>1303.0176554591985</v>
      </c>
      <c r="W389" s="43">
        <f t="shared" si="192"/>
        <v>6672.9335606118029</v>
      </c>
      <c r="X389" s="43">
        <f t="shared" si="192"/>
        <v>2520.8030844920509</v>
      </c>
      <c r="Y389" t="e">
        <f>NA()</f>
        <v>#N/A</v>
      </c>
      <c r="AD389"/>
      <c r="AE389" s="3">
        <v>4</v>
      </c>
      <c r="AG389" s="3">
        <f t="shared" si="193"/>
        <v>4.641933759416089</v>
      </c>
      <c r="AH389" s="36">
        <f t="shared" si="194"/>
        <v>87.153060162288995</v>
      </c>
      <c r="AI389" s="36">
        <f t="shared" si="194"/>
        <v>4691.3631235634339</v>
      </c>
      <c r="AJ389" s="36">
        <f t="shared" si="194"/>
        <v>465.58969128502628</v>
      </c>
      <c r="AK389" s="36">
        <f t="shared" si="194"/>
        <v>4101.0567627714199</v>
      </c>
      <c r="AL389" s="36">
        <f t="shared" si="194"/>
        <v>93.075892286789454</v>
      </c>
      <c r="AM389" s="37">
        <f t="shared" si="194"/>
        <v>466.78910936377559</v>
      </c>
      <c r="AN389" s="38">
        <f t="shared" si="194"/>
        <v>649.01087250294609</v>
      </c>
      <c r="AO389" s="39">
        <f t="shared" si="194"/>
        <v>276.85114520318939</v>
      </c>
      <c r="AP389" s="39">
        <f t="shared" si="194"/>
        <v>55.370229040637895</v>
      </c>
      <c r="AQ389" s="40">
        <f t="shared" si="194"/>
        <v>12917.61286780736</v>
      </c>
      <c r="AR389" s="40">
        <f t="shared" si="194"/>
        <v>8207.2809040947632</v>
      </c>
      <c r="AS389" s="40">
        <f t="shared" si="194"/>
        <v>13107.292772527235</v>
      </c>
      <c r="AT389" s="41">
        <f t="shared" si="194"/>
        <v>478.70262881923452</v>
      </c>
      <c r="AU389" s="41">
        <f t="shared" si="194"/>
        <v>417.18626019544104</v>
      </c>
      <c r="AV389" s="42">
        <f t="shared" si="194"/>
        <v>2578.564548791122</v>
      </c>
      <c r="AW389" s="42">
        <f t="shared" si="194"/>
        <v>2425.4254243257606</v>
      </c>
      <c r="AX389" s="43">
        <f t="shared" si="194"/>
        <v>12370.24078432832</v>
      </c>
      <c r="AY389" s="43">
        <f t="shared" si="194"/>
        <v>5158.0895049788232</v>
      </c>
      <c r="AZ389" t="e">
        <f>NA()</f>
        <v>#N/A</v>
      </c>
    </row>
    <row r="390" spans="3:52" x14ac:dyDescent="0.3">
      <c r="D390" s="3">
        <v>5</v>
      </c>
      <c r="F390" s="3">
        <v>4</v>
      </c>
      <c r="G390" s="36">
        <f t="shared" si="192"/>
        <v>48.777239122232544</v>
      </c>
      <c r="H390" s="36">
        <f t="shared" si="192"/>
        <v>3710.3474515734047</v>
      </c>
      <c r="I390" s="36">
        <f t="shared" si="192"/>
        <v>310.49920124924461</v>
      </c>
      <c r="J390" s="36">
        <f t="shared" si="192"/>
        <v>3142.432354688598</v>
      </c>
      <c r="K390" s="36">
        <f t="shared" si="192"/>
        <v>55.872322343352131</v>
      </c>
      <c r="L390" s="37">
        <f t="shared" si="192"/>
        <v>321.16994703853584</v>
      </c>
      <c r="M390" s="38">
        <f t="shared" si="192"/>
        <v>491.23624846238283</v>
      </c>
      <c r="N390" s="39">
        <f t="shared" si="192"/>
        <v>220.75567791600244</v>
      </c>
      <c r="O390" s="39">
        <f t="shared" si="192"/>
        <v>44.151135583200485</v>
      </c>
      <c r="P390" s="40">
        <f t="shared" si="192"/>
        <v>10775.031743885333</v>
      </c>
      <c r="Q390" s="40">
        <f t="shared" si="192"/>
        <v>6521.7654721259514</v>
      </c>
      <c r="R390" s="40">
        <f t="shared" si="192"/>
        <v>8819.4989792987417</v>
      </c>
      <c r="S390" s="41">
        <f t="shared" si="192"/>
        <v>393.99070204551748</v>
      </c>
      <c r="T390" s="41">
        <f t="shared" si="192"/>
        <v>330.0112639152573</v>
      </c>
      <c r="U390" s="42">
        <f t="shared" si="192"/>
        <v>2073.3943446941771</v>
      </c>
      <c r="V390" s="42">
        <f t="shared" si="192"/>
        <v>1965.6552410579191</v>
      </c>
      <c r="W390" s="43">
        <f t="shared" si="192"/>
        <v>10106.02830862422</v>
      </c>
      <c r="X390" s="43">
        <f t="shared" si="192"/>
        <v>4057.4758483140599</v>
      </c>
      <c r="Y390" t="e">
        <f>NA()</f>
        <v>#N/A</v>
      </c>
      <c r="AD390"/>
      <c r="AE390" s="3">
        <v>5</v>
      </c>
      <c r="AG390" s="3">
        <f t="shared" si="193"/>
        <v>4.8818343367423189</v>
      </c>
      <c r="AH390" s="36">
        <f t="shared" si="194"/>
        <v>105.76196198261981</v>
      </c>
      <c r="AI390" s="36">
        <f t="shared" si="194"/>
        <v>5075.5213332033345</v>
      </c>
      <c r="AJ390" s="36">
        <f t="shared" si="194"/>
        <v>533.28712099359655</v>
      </c>
      <c r="AK390" s="36">
        <f t="shared" si="194"/>
        <v>4480.8222824027871</v>
      </c>
      <c r="AL390" s="36">
        <f t="shared" si="194"/>
        <v>110.31937879198009</v>
      </c>
      <c r="AM390" s="37">
        <f t="shared" si="194"/>
        <v>528.521189363644</v>
      </c>
      <c r="AN390" s="38">
        <f t="shared" si="194"/>
        <v>712.72065518270085</v>
      </c>
      <c r="AO390" s="39">
        <f t="shared" si="194"/>
        <v>298.78773102858401</v>
      </c>
      <c r="AP390" s="39">
        <f t="shared" si="194"/>
        <v>59.7575462057168</v>
      </c>
      <c r="AQ390" s="40">
        <f t="shared" si="194"/>
        <v>13729.908659191944</v>
      </c>
      <c r="AR390" s="40">
        <f t="shared" si="194"/>
        <v>8864.5788068855018</v>
      </c>
      <c r="AS390" s="40">
        <f t="shared" si="194"/>
        <v>14949.599558118372</v>
      </c>
      <c r="AT390" s="41">
        <f t="shared" si="194"/>
        <v>511.09106238776133</v>
      </c>
      <c r="AU390" s="41">
        <f t="shared" si="194"/>
        <v>451.35623491001144</v>
      </c>
      <c r="AV390" s="42">
        <f t="shared" si="194"/>
        <v>2809.2560792004469</v>
      </c>
      <c r="AW390" s="42">
        <f t="shared" si="194"/>
        <v>2630.4260949612863</v>
      </c>
      <c r="AX390" s="43">
        <f t="shared" si="194"/>
        <v>13219.811664869199</v>
      </c>
      <c r="AY390" s="43">
        <f t="shared" si="194"/>
        <v>5586.7581460108822</v>
      </c>
      <c r="AZ390" t="e">
        <f>NA()</f>
        <v>#N/A</v>
      </c>
    </row>
    <row r="391" spans="3:52" x14ac:dyDescent="0.3">
      <c r="D391" s="3">
        <v>6</v>
      </c>
      <c r="F391" s="3">
        <v>5</v>
      </c>
      <c r="G391" s="36">
        <f t="shared" si="192"/>
        <v>115.87155961067234</v>
      </c>
      <c r="H391" s="36">
        <f t="shared" si="192"/>
        <v>5267.895699230693</v>
      </c>
      <c r="I391" s="36">
        <f t="shared" si="192"/>
        <v>568.62903988691687</v>
      </c>
      <c r="J391" s="36">
        <f t="shared" si="192"/>
        <v>4671.6649901121591</v>
      </c>
      <c r="K391" s="36">
        <f t="shared" si="192"/>
        <v>119.524145255677</v>
      </c>
      <c r="L391" s="37">
        <f t="shared" si="192"/>
        <v>560.36332769395005</v>
      </c>
      <c r="M391" s="38">
        <f t="shared" si="192"/>
        <v>745.0190125987076</v>
      </c>
      <c r="N391" s="39">
        <f t="shared" si="192"/>
        <v>309.7758981642196</v>
      </c>
      <c r="O391" s="39">
        <f t="shared" si="192"/>
        <v>61.955179632843915</v>
      </c>
      <c r="P391" s="40">
        <f t="shared" si="192"/>
        <v>14132.019199713579</v>
      </c>
      <c r="Q391" s="40">
        <f t="shared" si="192"/>
        <v>9193.358848339687</v>
      </c>
      <c r="R391" s="40">
        <f t="shared" si="192"/>
        <v>15904.657979271371</v>
      </c>
      <c r="S391" s="41">
        <f t="shared" si="192"/>
        <v>527.17504200655912</v>
      </c>
      <c r="T391" s="41">
        <f t="shared" si="192"/>
        <v>468.48375895776007</v>
      </c>
      <c r="U391" s="42">
        <f t="shared" si="192"/>
        <v>2925.426659576673</v>
      </c>
      <c r="V391" s="42">
        <f t="shared" si="192"/>
        <v>2738.8711750798971</v>
      </c>
      <c r="W391" s="43">
        <f t="shared" si="192"/>
        <v>13638.376146528419</v>
      </c>
      <c r="X391" s="43">
        <f t="shared" si="192"/>
        <v>5800.8429810525986</v>
      </c>
      <c r="Y391" t="e">
        <f>NA()</f>
        <v>#N/A</v>
      </c>
      <c r="AD391"/>
      <c r="AE391" s="3">
        <v>6</v>
      </c>
      <c r="AG391" s="3">
        <f t="shared" si="193"/>
        <v>5.1341332570833993</v>
      </c>
      <c r="AH391" s="36">
        <f t="shared" si="194"/>
        <v>128.1365109390151</v>
      </c>
      <c r="AI391" s="36">
        <f t="shared" si="194"/>
        <v>5488.6546207628107</v>
      </c>
      <c r="AJ391" s="36">
        <f t="shared" si="194"/>
        <v>610.36006557170606</v>
      </c>
      <c r="AK391" s="36">
        <f t="shared" si="194"/>
        <v>4891.1288018013438</v>
      </c>
      <c r="AL391" s="36">
        <f t="shared" si="194"/>
        <v>130.55715072493481</v>
      </c>
      <c r="AM391" s="37">
        <f t="shared" si="194"/>
        <v>597.64279978892796</v>
      </c>
      <c r="AN391" s="38">
        <f t="shared" si="194"/>
        <v>782.40323932995022</v>
      </c>
      <c r="AO391" s="39">
        <f t="shared" si="194"/>
        <v>322.39109180411737</v>
      </c>
      <c r="AP391" s="39">
        <f t="shared" si="194"/>
        <v>64.478218360823476</v>
      </c>
      <c r="AQ391" s="40">
        <f t="shared" si="194"/>
        <v>14589.960169255741</v>
      </c>
      <c r="AR391" s="40">
        <f t="shared" si="194"/>
        <v>9570.413932238811</v>
      </c>
      <c r="AS391" s="40">
        <f t="shared" si="194"/>
        <v>17026.594717491495</v>
      </c>
      <c r="AT391" s="41">
        <f t="shared" si="194"/>
        <v>545.53147094616975</v>
      </c>
      <c r="AU391" s="41">
        <f t="shared" si="194"/>
        <v>488.15509445053101</v>
      </c>
      <c r="AV391" s="42">
        <f t="shared" si="194"/>
        <v>3059.2386784178834</v>
      </c>
      <c r="AW391" s="42">
        <f t="shared" si="194"/>
        <v>2863.8028755366022</v>
      </c>
      <c r="AX391" s="43">
        <f t="shared" si="194"/>
        <v>14113.405061479798</v>
      </c>
      <c r="AY391" s="43">
        <f t="shared" si="194"/>
        <v>6046.0145775575593</v>
      </c>
      <c r="AZ391" t="e">
        <f>NA()</f>
        <v>#N/A</v>
      </c>
    </row>
    <row r="392" spans="3:52" x14ac:dyDescent="0.3">
      <c r="D392" s="3">
        <v>7</v>
      </c>
      <c r="F392" s="3">
        <v>6</v>
      </c>
      <c r="G392" s="36">
        <f t="shared" si="192"/>
        <v>229.42428588777696</v>
      </c>
      <c r="H392" s="36">
        <f t="shared" si="192"/>
        <v>6967.6743191086753</v>
      </c>
      <c r="I392" s="36">
        <f t="shared" si="192"/>
        <v>921.77471372328318</v>
      </c>
      <c r="J392" s="36">
        <f t="shared" si="192"/>
        <v>6369.8084802910453</v>
      </c>
      <c r="K392" s="36">
        <f t="shared" si="192"/>
        <v>217.51965453062638</v>
      </c>
      <c r="L392" s="37">
        <f t="shared" si="192"/>
        <v>866.37821204547163</v>
      </c>
      <c r="M392" s="38">
        <f t="shared" si="192"/>
        <v>1041.4874160619411</v>
      </c>
      <c r="N392" s="39">
        <f t="shared" si="192"/>
        <v>407.23817838674512</v>
      </c>
      <c r="O392" s="39">
        <f t="shared" si="192"/>
        <v>81.447635677349027</v>
      </c>
      <c r="P392" s="40">
        <f t="shared" si="192"/>
        <v>17578.585970540418</v>
      </c>
      <c r="Q392" s="40">
        <f t="shared" si="192"/>
        <v>12093.780769196614</v>
      </c>
      <c r="R392" s="40">
        <f t="shared" si="192"/>
        <v>25215.162535503572</v>
      </c>
      <c r="S392" s="41">
        <f t="shared" si="192"/>
        <v>666.27277687069022</v>
      </c>
      <c r="T392" s="41">
        <f t="shared" si="192"/>
        <v>620.57841274624388</v>
      </c>
      <c r="U392" s="42">
        <f t="shared" si="192"/>
        <v>3967.7240321389654</v>
      </c>
      <c r="V392" s="42">
        <f t="shared" si="192"/>
        <v>3712.6048514860868</v>
      </c>
      <c r="W392" s="43">
        <f t="shared" si="192"/>
        <v>17169.832050843481</v>
      </c>
      <c r="X392" s="43">
        <f t="shared" si="192"/>
        <v>7673.7729412667741</v>
      </c>
      <c r="Y392" t="e">
        <f>NA()</f>
        <v>#N/A</v>
      </c>
      <c r="AD392"/>
      <c r="AE392" s="3">
        <v>7</v>
      </c>
      <c r="AG392" s="3">
        <f t="shared" si="193"/>
        <v>5.3994712813379797</v>
      </c>
      <c r="AH392" s="36">
        <f t="shared" si="194"/>
        <v>154.98188555911344</v>
      </c>
      <c r="AI392" s="36">
        <f t="shared" si="194"/>
        <v>5932.4157068959903</v>
      </c>
      <c r="AJ392" s="36">
        <f t="shared" si="194"/>
        <v>698.01155022266107</v>
      </c>
      <c r="AK392" s="36">
        <f t="shared" si="194"/>
        <v>5333.520795081231</v>
      </c>
      <c r="AL392" s="36">
        <f t="shared" si="194"/>
        <v>154.26021893949607</v>
      </c>
      <c r="AM392" s="37">
        <f t="shared" si="194"/>
        <v>674.8915884390542</v>
      </c>
      <c r="AN392" s="38">
        <f t="shared" si="194"/>
        <v>858.57498790730608</v>
      </c>
      <c r="AO392" s="39">
        <f t="shared" si="194"/>
        <v>347.77821782321286</v>
      </c>
      <c r="AP392" s="39">
        <f t="shared" si="194"/>
        <v>69.55564356464258</v>
      </c>
      <c r="AQ392" s="40">
        <f t="shared" si="194"/>
        <v>15500.182074905673</v>
      </c>
      <c r="AR392" s="40">
        <f t="shared" si="194"/>
        <v>10327.811405287737</v>
      </c>
      <c r="AS392" s="40">
        <f t="shared" si="194"/>
        <v>19363.368559011673</v>
      </c>
      <c r="AT392" s="41">
        <f t="shared" si="194"/>
        <v>582.13668372738539</v>
      </c>
      <c r="AU392" s="41">
        <f t="shared" si="194"/>
        <v>527.76164392639805</v>
      </c>
      <c r="AV392" s="42">
        <f t="shared" si="194"/>
        <v>3329.7389550759576</v>
      </c>
      <c r="AW392" s="42">
        <f t="shared" si="194"/>
        <v>3116.4172861727093</v>
      </c>
      <c r="AX392" s="43">
        <f t="shared" si="194"/>
        <v>15052.307139349594</v>
      </c>
      <c r="AY392" s="43">
        <f t="shared" si="194"/>
        <v>6537.162451016834</v>
      </c>
      <c r="AZ392" t="e">
        <f>NA()</f>
        <v>#N/A</v>
      </c>
    </row>
    <row r="393" spans="3:52" x14ac:dyDescent="0.3">
      <c r="D393" s="3">
        <v>8</v>
      </c>
      <c r="F393" s="3">
        <v>7</v>
      </c>
      <c r="G393" s="36">
        <f t="shared" si="192"/>
        <v>400.79993983696153</v>
      </c>
      <c r="H393" s="36">
        <f t="shared" si="192"/>
        <v>8767.863988086483</v>
      </c>
      <c r="I393" s="36">
        <f t="shared" si="192"/>
        <v>1373.8219561444248</v>
      </c>
      <c r="J393" s="36">
        <f t="shared" si="192"/>
        <v>8176.1264708465251</v>
      </c>
      <c r="K393" s="36">
        <f t="shared" si="192"/>
        <v>354.2425154791901</v>
      </c>
      <c r="L393" s="37">
        <f t="shared" si="192"/>
        <v>1232.9028963658134</v>
      </c>
      <c r="M393" s="38">
        <f t="shared" si="192"/>
        <v>1376.3820673599766</v>
      </c>
      <c r="N393" s="39">
        <f t="shared" si="192"/>
        <v>511.80597789758366</v>
      </c>
      <c r="O393" s="39">
        <f t="shared" si="192"/>
        <v>102.36119557951673</v>
      </c>
      <c r="P393" s="40">
        <f t="shared" si="192"/>
        <v>21081.441199634563</v>
      </c>
      <c r="Q393" s="40">
        <f t="shared" si="192"/>
        <v>15169.421494103357</v>
      </c>
      <c r="R393" s="40">
        <f t="shared" si="192"/>
        <v>36596.121678334253</v>
      </c>
      <c r="S393" s="41">
        <f t="shared" si="192"/>
        <v>809.59844357827683</v>
      </c>
      <c r="T393" s="41">
        <f t="shared" si="192"/>
        <v>783.74613921083153</v>
      </c>
      <c r="U393" s="42">
        <f t="shared" si="192"/>
        <v>5095.1301643970983</v>
      </c>
      <c r="V393" s="42">
        <f t="shared" si="192"/>
        <v>4767.5674240585622</v>
      </c>
      <c r="W393" s="43">
        <f t="shared" si="192"/>
        <v>20659.064750132067</v>
      </c>
      <c r="X393" s="43">
        <f t="shared" si="192"/>
        <v>9618.5556149843815</v>
      </c>
      <c r="Y393" t="e">
        <f>NA()</f>
        <v>#N/A</v>
      </c>
      <c r="AD393"/>
      <c r="AE393" s="3">
        <v>8</v>
      </c>
      <c r="AG393" s="3">
        <f t="shared" si="193"/>
        <v>5.6785222856789632</v>
      </c>
      <c r="AH393" s="36">
        <f t="shared" si="194"/>
        <v>187.12015569929758</v>
      </c>
      <c r="AI393" s="36">
        <f t="shared" si="194"/>
        <v>6408.4786042254218</v>
      </c>
      <c r="AJ393" s="36">
        <f t="shared" si="194"/>
        <v>797.57976656504911</v>
      </c>
      <c r="AK393" s="36">
        <f t="shared" si="194"/>
        <v>5809.5032587989936</v>
      </c>
      <c r="AL393" s="36">
        <f t="shared" si="194"/>
        <v>181.96202099616815</v>
      </c>
      <c r="AM393" s="37">
        <f t="shared" si="194"/>
        <v>761.05143723510594</v>
      </c>
      <c r="AN393" s="38">
        <f t="shared" si="194"/>
        <v>941.79016652352925</v>
      </c>
      <c r="AO393" s="39">
        <f t="shared" si="194"/>
        <v>375.0730021106113</v>
      </c>
      <c r="AP393" s="39">
        <f t="shared" si="194"/>
        <v>75.014600422122257</v>
      </c>
      <c r="AQ393" s="40">
        <f t="shared" si="194"/>
        <v>16463.06402196721</v>
      </c>
      <c r="AR393" s="40">
        <f t="shared" si="194"/>
        <v>11139.908165888211</v>
      </c>
      <c r="AS393" s="40">
        <f t="shared" si="194"/>
        <v>21986.760433529926</v>
      </c>
      <c r="AT393" s="41">
        <f t="shared" si="194"/>
        <v>621.02359384344845</v>
      </c>
      <c r="AU393" s="41">
        <f t="shared" si="194"/>
        <v>570.3635995065988</v>
      </c>
      <c r="AV393" s="42">
        <f t="shared" si="194"/>
        <v>3621.9943879493071</v>
      </c>
      <c r="AW393" s="42">
        <f t="shared" si="194"/>
        <v>3389.4554920379232</v>
      </c>
      <c r="AX393" s="43">
        <f t="shared" si="194"/>
        <v>16037.845694740583</v>
      </c>
      <c r="AY393" s="43">
        <f t="shared" si="194"/>
        <v>7061.4609571974743</v>
      </c>
      <c r="AZ393" t="e">
        <f>NA()</f>
        <v>#N/A</v>
      </c>
    </row>
    <row r="394" spans="3:52" x14ac:dyDescent="0.3">
      <c r="D394" s="3">
        <v>9</v>
      </c>
      <c r="F394" s="3">
        <v>8</v>
      </c>
      <c r="G394" s="36">
        <f t="shared" si="192"/>
        <v>668.9378009701619</v>
      </c>
      <c r="H394" s="36">
        <f t="shared" si="192"/>
        <v>10636.720561539678</v>
      </c>
      <c r="I394" s="36">
        <f t="shared" si="192"/>
        <v>1925.6820933202284</v>
      </c>
      <c r="J394" s="36">
        <f t="shared" si="192"/>
        <v>10046.299721206513</v>
      </c>
      <c r="K394" s="36">
        <f t="shared" si="192"/>
        <v>532.08185910072848</v>
      </c>
      <c r="L394" s="37">
        <f t="shared" si="192"/>
        <v>1651.8468179968995</v>
      </c>
      <c r="M394" s="38">
        <f t="shared" si="192"/>
        <v>1745.7477023859992</v>
      </c>
      <c r="N394" s="39">
        <f t="shared" si="192"/>
        <v>622.39429045960594</v>
      </c>
      <c r="O394" s="39">
        <f t="shared" si="192"/>
        <v>124.47885809192121</v>
      </c>
      <c r="P394" s="40">
        <f t="shared" si="192"/>
        <v>24615.959761555288</v>
      </c>
      <c r="Q394" s="40">
        <f t="shared" si="192"/>
        <v>18376.812780139328</v>
      </c>
      <c r="R394" s="40">
        <f t="shared" si="192"/>
        <v>49812.174169000042</v>
      </c>
      <c r="S394" s="41">
        <f t="shared" si="192"/>
        <v>955.8704972935102</v>
      </c>
      <c r="T394" s="41">
        <f t="shared" si="192"/>
        <v>955.88594059044124</v>
      </c>
      <c r="U394" s="42">
        <f t="shared" si="192"/>
        <v>6282.0663229895126</v>
      </c>
      <c r="V394" s="42">
        <f t="shared" si="192"/>
        <v>5880.0729224355891</v>
      </c>
      <c r="W394" s="43">
        <f t="shared" si="192"/>
        <v>24087.248994859281</v>
      </c>
      <c r="X394" s="43">
        <f t="shared" si="192"/>
        <v>11595.864281403325</v>
      </c>
      <c r="Y394" t="e">
        <f>NA()</f>
        <v>#N/A</v>
      </c>
      <c r="AD394"/>
      <c r="AE394" s="3">
        <v>9</v>
      </c>
      <c r="AG394" s="3">
        <f t="shared" si="193"/>
        <v>5.9719949729896937</v>
      </c>
      <c r="AH394" s="36">
        <f t="shared" si="194"/>
        <v>225.50570050350842</v>
      </c>
      <c r="AI394" s="36">
        <f t="shared" si="194"/>
        <v>6918.5338245431603</v>
      </c>
      <c r="AJ394" s="36">
        <f t="shared" si="194"/>
        <v>910.54941287001225</v>
      </c>
      <c r="AK394" s="36">
        <f t="shared" si="194"/>
        <v>6320.5338765933539</v>
      </c>
      <c r="AL394" s="36">
        <f t="shared" si="194"/>
        <v>214.26395833199823</v>
      </c>
      <c r="AM394" s="37">
        <f t="shared" si="194"/>
        <v>856.95007019769503</v>
      </c>
      <c r="AN394" s="38">
        <f t="shared" si="194"/>
        <v>1032.642667823319</v>
      </c>
      <c r="AO394" s="39">
        <f t="shared" si="194"/>
        <v>404.40646579166594</v>
      </c>
      <c r="AP394" s="39">
        <f t="shared" si="194"/>
        <v>80.881293158333193</v>
      </c>
      <c r="AQ394" s="40">
        <f t="shared" si="194"/>
        <v>17481.166831247527</v>
      </c>
      <c r="AR394" s="40">
        <f t="shared" si="194"/>
        <v>12009.945761739718</v>
      </c>
      <c r="AS394" s="40">
        <f t="shared" si="194"/>
        <v>24925.294744615134</v>
      </c>
      <c r="AT394" s="41">
        <f t="shared" si="194"/>
        <v>662.31301901515906</v>
      </c>
      <c r="AU394" s="41">
        <f t="shared" si="194"/>
        <v>616.15756139864391</v>
      </c>
      <c r="AV394" s="42">
        <f t="shared" si="194"/>
        <v>3937.2445113091821</v>
      </c>
      <c r="AW394" s="42">
        <f t="shared" si="194"/>
        <v>3684.1091667102196</v>
      </c>
      <c r="AX394" s="43">
        <f t="shared" si="194"/>
        <v>17071.388600085735</v>
      </c>
      <c r="AY394" s="43">
        <f t="shared" si="194"/>
        <v>7620.1199669614653</v>
      </c>
      <c r="AZ394" t="e">
        <f>NA()</f>
        <v>#N/A</v>
      </c>
    </row>
    <row r="395" spans="3:52" x14ac:dyDescent="0.3">
      <c r="D395" s="3">
        <v>10</v>
      </c>
      <c r="F395" s="3">
        <v>9</v>
      </c>
      <c r="G395" s="36">
        <f t="shared" si="192"/>
        <v>1069.8726345852629</v>
      </c>
      <c r="H395" s="36">
        <f t="shared" si="192"/>
        <v>12551.404620216115</v>
      </c>
      <c r="I395" s="36">
        <f t="shared" si="192"/>
        <v>2575.9246095817507</v>
      </c>
      <c r="J395" s="36">
        <f t="shared" si="192"/>
        <v>11950.790936754069</v>
      </c>
      <c r="K395" s="36">
        <f t="shared" si="192"/>
        <v>751.60727953802143</v>
      </c>
      <c r="L395" s="37">
        <f t="shared" si="192"/>
        <v>2114.3322317738771</v>
      </c>
      <c r="M395" s="38">
        <f t="shared" si="192"/>
        <v>2145.9136229729179</v>
      </c>
      <c r="N395" s="39">
        <f t="shared" si="192"/>
        <v>738.09774779631084</v>
      </c>
      <c r="O395" s="39">
        <f t="shared" si="192"/>
        <v>147.6195495592622</v>
      </c>
      <c r="P395" s="40">
        <f t="shared" si="192"/>
        <v>28163.289614695361</v>
      </c>
      <c r="Q395" s="40">
        <f t="shared" si="192"/>
        <v>21680.118440426406</v>
      </c>
      <c r="R395" s="40">
        <f t="shared" si="192"/>
        <v>64584.520210674316</v>
      </c>
      <c r="S395" s="41">
        <f t="shared" si="192"/>
        <v>1104.0831903742908</v>
      </c>
      <c r="T395" s="41">
        <f t="shared" si="192"/>
        <v>1135.2324184042527</v>
      </c>
      <c r="U395" s="42">
        <f t="shared" si="192"/>
        <v>7508.3868597026521</v>
      </c>
      <c r="V395" s="42">
        <f t="shared" si="192"/>
        <v>7031.0699540251599</v>
      </c>
      <c r="W395" s="43">
        <f t="shared" si="192"/>
        <v>27443.046361607328</v>
      </c>
      <c r="X395" s="43">
        <f t="shared" si="192"/>
        <v>13580.472393725506</v>
      </c>
      <c r="Y395" t="e">
        <f>NA()</f>
        <v>#N/A</v>
      </c>
      <c r="AD395"/>
      <c r="AE395" s="3">
        <v>10</v>
      </c>
      <c r="AG395" s="3">
        <f t="shared" si="193"/>
        <v>6.2806346727491738</v>
      </c>
      <c r="AH395" s="36">
        <f t="shared" si="194"/>
        <v>271.24162944176601</v>
      </c>
      <c r="AI395" s="36">
        <f t="shared" si="194"/>
        <v>7464.2847863039469</v>
      </c>
      <c r="AJ395" s="36">
        <f t="shared" si="194"/>
        <v>1038.5631907635986</v>
      </c>
      <c r="AK395" s="36">
        <f t="shared" si="194"/>
        <v>6868.0184703677915</v>
      </c>
      <c r="AL395" s="36">
        <f t="shared" si="194"/>
        <v>251.840762141613</v>
      </c>
      <c r="AM395" s="37">
        <f t="shared" si="194"/>
        <v>963.45536407974816</v>
      </c>
      <c r="AN395" s="38">
        <f t="shared" si="194"/>
        <v>1131.7676340985345</v>
      </c>
      <c r="AO395" s="39">
        <f t="shared" si="194"/>
        <v>435.91696271153455</v>
      </c>
      <c r="AP395" s="39">
        <f t="shared" si="194"/>
        <v>87.183392542306905</v>
      </c>
      <c r="AQ395" s="40">
        <f t="shared" si="194"/>
        <v>18557.117681003947</v>
      </c>
      <c r="AR395" s="40">
        <f t="shared" si="194"/>
        <v>12941.261001352254</v>
      </c>
      <c r="AS395" s="40">
        <f t="shared" si="194"/>
        <v>28209.070101611916</v>
      </c>
      <c r="AT395" s="41">
        <f t="shared" si="194"/>
        <v>706.12951280186508</v>
      </c>
      <c r="AU395" s="41">
        <f t="shared" si="194"/>
        <v>665.34890129321718</v>
      </c>
      <c r="AV395" s="42">
        <f t="shared" si="194"/>
        <v>4276.7221106795059</v>
      </c>
      <c r="AW395" s="42">
        <f t="shared" si="194"/>
        <v>4001.5666421773967</v>
      </c>
      <c r="AX395" s="43">
        <f t="shared" si="194"/>
        <v>18154.336713453391</v>
      </c>
      <c r="AY395" s="43">
        <f t="shared" si="194"/>
        <v>8214.2975522677825</v>
      </c>
      <c r="AZ395" t="e">
        <f>NA()</f>
        <v>#N/A</v>
      </c>
    </row>
    <row r="396" spans="3:52" x14ac:dyDescent="0.3">
      <c r="D396" s="3">
        <v>11</v>
      </c>
      <c r="F396" s="3">
        <v>10</v>
      </c>
      <c r="G396" s="36">
        <f t="shared" si="192"/>
        <v>1615.7272393885542</v>
      </c>
      <c r="H396" s="36">
        <f t="shared" si="192"/>
        <v>14495.953153330685</v>
      </c>
      <c r="I396" s="36">
        <f t="shared" si="192"/>
        <v>3321.3064205443825</v>
      </c>
      <c r="J396" s="36">
        <f t="shared" si="192"/>
        <v>13871.181797133253</v>
      </c>
      <c r="K396" s="36">
        <f t="shared" si="192"/>
        <v>1011.8427079543445</v>
      </c>
      <c r="L396" s="37">
        <f t="shared" si="192"/>
        <v>2611.3722540987114</v>
      </c>
      <c r="M396" s="38">
        <f t="shared" si="192"/>
        <v>2573.4753400178465</v>
      </c>
      <c r="N396" s="39">
        <f t="shared" si="192"/>
        <v>858.14605158026893</v>
      </c>
      <c r="O396" s="39">
        <f t="shared" si="192"/>
        <v>171.62921031605379</v>
      </c>
      <c r="P396" s="40">
        <f t="shared" si="192"/>
        <v>31708.65352881694</v>
      </c>
      <c r="Q396" s="40">
        <f t="shared" si="192"/>
        <v>25049.477688322622</v>
      </c>
      <c r="R396" s="40">
        <f t="shared" si="192"/>
        <v>80617.89781264757</v>
      </c>
      <c r="S396" s="41">
        <f t="shared" si="192"/>
        <v>1253.4297427577822</v>
      </c>
      <c r="T396" s="41">
        <f t="shared" si="192"/>
        <v>1320.2827103546638</v>
      </c>
      <c r="U396" s="42">
        <f t="shared" si="192"/>
        <v>8759.0815471389396</v>
      </c>
      <c r="V396" s="42">
        <f t="shared" si="192"/>
        <v>8206.0404416163801</v>
      </c>
      <c r="W396" s="43">
        <f t="shared" si="192"/>
        <v>30717.744601875271</v>
      </c>
      <c r="X396" s="43">
        <f t="shared" si="192"/>
        <v>15556.734609482324</v>
      </c>
      <c r="Y396" t="e">
        <f>NA()</f>
        <v>#N/A</v>
      </c>
      <c r="AD396"/>
      <c r="AE396" s="3">
        <v>11</v>
      </c>
      <c r="AG396" s="3">
        <f t="shared" si="193"/>
        <v>6.6052252339374462</v>
      </c>
      <c r="AH396" s="36">
        <f t="shared" si="194"/>
        <v>325.59697875415355</v>
      </c>
      <c r="AI396" s="36">
        <f t="shared" si="194"/>
        <v>8047.4457913076312</v>
      </c>
      <c r="AJ396" s="36">
        <f t="shared" si="194"/>
        <v>1183.4332627346805</v>
      </c>
      <c r="AK396" s="36">
        <f t="shared" si="194"/>
        <v>7453.3104628586898</v>
      </c>
      <c r="AL396" s="36">
        <f t="shared" si="194"/>
        <v>295.44548310543081</v>
      </c>
      <c r="AM396" s="37">
        <f t="shared" si="194"/>
        <v>1081.4701702174789</v>
      </c>
      <c r="AN396" s="38">
        <f t="shared" si="194"/>
        <v>1239.8429378723329</v>
      </c>
      <c r="AO396" s="39">
        <f t="shared" si="194"/>
        <v>469.75035774978824</v>
      </c>
      <c r="AP396" s="39">
        <f t="shared" si="194"/>
        <v>93.950071549957656</v>
      </c>
      <c r="AQ396" s="40">
        <f t="shared" si="194"/>
        <v>19693.604151890388</v>
      </c>
      <c r="AR396" s="40">
        <f t="shared" si="194"/>
        <v>13937.274217618866</v>
      </c>
      <c r="AS396" s="40">
        <f t="shared" si="194"/>
        <v>31869.594004839662</v>
      </c>
      <c r="AT396" s="41">
        <f t="shared" si="194"/>
        <v>752.60112029501568</v>
      </c>
      <c r="AU396" s="41">
        <f t="shared" si="194"/>
        <v>718.15155073154506</v>
      </c>
      <c r="AV396" s="42">
        <f t="shared" si="194"/>
        <v>4641.644858825246</v>
      </c>
      <c r="AW396" s="42">
        <f t="shared" si="194"/>
        <v>4343.0041498728269</v>
      </c>
      <c r="AX396" s="43">
        <f t="shared" si="194"/>
        <v>19288.110655053842</v>
      </c>
      <c r="AY396" s="43">
        <f t="shared" si="194"/>
        <v>8845.1000840531779</v>
      </c>
      <c r="AZ396" t="e">
        <f>NA()</f>
        <v>#N/A</v>
      </c>
    </row>
    <row r="397" spans="3:52" x14ac:dyDescent="0.3">
      <c r="D397" s="3">
        <v>12</v>
      </c>
      <c r="F397" s="3">
        <v>11</v>
      </c>
      <c r="G397" s="36">
        <f t="shared" si="192"/>
        <v>2317.8945703255076</v>
      </c>
      <c r="H397" s="36">
        <f t="shared" si="192"/>
        <v>16459.254011362798</v>
      </c>
      <c r="I397" s="36">
        <f t="shared" si="192"/>
        <v>4420.7135581532439</v>
      </c>
      <c r="J397" s="36">
        <f t="shared" si="192"/>
        <v>15796.478982523318</v>
      </c>
      <c r="K397" s="36">
        <f t="shared" si="192"/>
        <v>1310.5762972102616</v>
      </c>
      <c r="L397" s="37">
        <f t="shared" si="192"/>
        <v>3134.3181682937411</v>
      </c>
      <c r="M397" s="38">
        <f t="shared" si="192"/>
        <v>3025.2773484825666</v>
      </c>
      <c r="N397" s="39">
        <f t="shared" si="192"/>
        <v>981.87438836662409</v>
      </c>
      <c r="O397" s="39">
        <f t="shared" si="192"/>
        <v>196.37487767332479</v>
      </c>
      <c r="P397" s="40">
        <f t="shared" si="192"/>
        <v>35240.27520599564</v>
      </c>
      <c r="Q397" s="40">
        <f t="shared" si="192"/>
        <v>28459.838843235448</v>
      </c>
      <c r="R397" s="40">
        <f t="shared" si="192"/>
        <v>97619.453295430227</v>
      </c>
      <c r="S397" s="41">
        <f t="shared" si="192"/>
        <v>1403.2528231202111</v>
      </c>
      <c r="T397" s="41">
        <f t="shared" si="192"/>
        <v>1509.7457869757868</v>
      </c>
      <c r="U397" s="42">
        <f t="shared" si="192"/>
        <v>10023.404613789475</v>
      </c>
      <c r="V397" s="42">
        <f t="shared" si="192"/>
        <v>9394.3499227061893</v>
      </c>
      <c r="W397" s="43">
        <f t="shared" si="192"/>
        <v>33904.127396447424</v>
      </c>
      <c r="X397" s="43">
        <f t="shared" si="192"/>
        <v>17515.004500265557</v>
      </c>
      <c r="Y397" t="e">
        <f>NA()</f>
        <v>#N/A</v>
      </c>
      <c r="AD397"/>
      <c r="AE397" s="3">
        <v>12</v>
      </c>
      <c r="AG397" s="3">
        <f t="shared" si="193"/>
        <v>6.9465910157685737</v>
      </c>
      <c r="AH397" s="36">
        <f t="shared" si="194"/>
        <v>390.02435261959022</v>
      </c>
      <c r="AI397" s="36">
        <f t="shared" si="194"/>
        <v>8669.7418689206952</v>
      </c>
      <c r="AJ397" s="36">
        <f t="shared" si="194"/>
        <v>1347.1524259084581</v>
      </c>
      <c r="AK397" s="36">
        <f t="shared" si="194"/>
        <v>8077.7148997644317</v>
      </c>
      <c r="AL397" s="36">
        <f t="shared" si="194"/>
        <v>345.91385480417938</v>
      </c>
      <c r="AM397" s="37">
        <f t="shared" si="194"/>
        <v>1211.9254566691914</v>
      </c>
      <c r="AN397" s="38">
        <f t="shared" si="194"/>
        <v>1357.5904741488428</v>
      </c>
      <c r="AO397" s="39">
        <f t="shared" si="194"/>
        <v>506.06017256736243</v>
      </c>
      <c r="AP397" s="39">
        <f t="shared" si="194"/>
        <v>101.21203451347249</v>
      </c>
      <c r="AQ397" s="40">
        <f t="shared" si="194"/>
        <v>20893.367014302716</v>
      </c>
      <c r="AR397" s="40">
        <f t="shared" si="194"/>
        <v>15001.474884260873</v>
      </c>
      <c r="AS397" s="40">
        <f t="shared" si="194"/>
        <v>35939.55538026322</v>
      </c>
      <c r="AT397" s="41">
        <f t="shared" si="194"/>
        <v>801.85907186970792</v>
      </c>
      <c r="AU397" s="41">
        <f t="shared" si="194"/>
        <v>774.78767574123185</v>
      </c>
      <c r="AV397" s="42">
        <f t="shared" si="194"/>
        <v>5033.2078681777257</v>
      </c>
      <c r="AW397" s="42">
        <f t="shared" si="194"/>
        <v>4709.5775703067911</v>
      </c>
      <c r="AX397" s="43">
        <f t="shared" si="194"/>
        <v>20474.131209312021</v>
      </c>
      <c r="AY397" s="43">
        <f t="shared" si="194"/>
        <v>9513.5849107268641</v>
      </c>
      <c r="AZ397" t="e">
        <f>NA()</f>
        <v>#N/A</v>
      </c>
    </row>
    <row r="398" spans="3:52" x14ac:dyDescent="0.3">
      <c r="D398" s="3">
        <v>13</v>
      </c>
      <c r="F398" s="3">
        <v>12</v>
      </c>
      <c r="G398" s="36">
        <f t="shared" si="192"/>
        <v>3175.509931585616</v>
      </c>
      <c r="H398" s="36">
        <f t="shared" si="192"/>
        <v>18433.403113818207</v>
      </c>
      <c r="I398" s="36">
        <f t="shared" si="192"/>
        <v>6084.6834788091664</v>
      </c>
      <c r="J398" s="36">
        <f t="shared" si="192"/>
        <v>17720.194294898152</v>
      </c>
      <c r="K398" s="36">
        <f t="shared" si="192"/>
        <v>1644.6677362830771</v>
      </c>
      <c r="L398" s="37">
        <f t="shared" si="192"/>
        <v>3675.1387677738826</v>
      </c>
      <c r="M398" s="38">
        <f t="shared" si="192"/>
        <v>3498.3969659201884</v>
      </c>
      <c r="N398" s="39">
        <f t="shared" si="192"/>
        <v>1108.7027435114544</v>
      </c>
      <c r="O398" s="39">
        <f t="shared" si="192"/>
        <v>221.74054870229088</v>
      </c>
      <c r="P398" s="40">
        <f t="shared" si="192"/>
        <v>38748.661102468381</v>
      </c>
      <c r="Q398" s="40">
        <f t="shared" si="192"/>
        <v>31890.098447401393</v>
      </c>
      <c r="R398" s="40">
        <f t="shared" si="192"/>
        <v>115311.31198035926</v>
      </c>
      <c r="S398" s="41">
        <f t="shared" si="192"/>
        <v>1553.0108461993125</v>
      </c>
      <c r="T398" s="41">
        <f t="shared" si="192"/>
        <v>1702.5054763279197</v>
      </c>
      <c r="U398" s="42">
        <f t="shared" si="192"/>
        <v>11293.863022570107</v>
      </c>
      <c r="V398" s="42">
        <f t="shared" si="192"/>
        <v>10588.421167861316</v>
      </c>
      <c r="W398" s="43">
        <f t="shared" si="192"/>
        <v>36996.369475576299</v>
      </c>
      <c r="X398" s="43">
        <f t="shared" si="192"/>
        <v>19449.178884782963</v>
      </c>
      <c r="Y398" t="e">
        <f>NA()</f>
        <v>#N/A</v>
      </c>
      <c r="AD398"/>
      <c r="AE398" s="3">
        <v>13</v>
      </c>
      <c r="AG398" s="3">
        <f t="shared" si="193"/>
        <v>7.3055989813069928</v>
      </c>
      <c r="AH398" s="36">
        <f t="shared" si="194"/>
        <v>466.17755654263999</v>
      </c>
      <c r="AI398" s="36">
        <f t="shared" si="194"/>
        <v>9332.9106687411168</v>
      </c>
      <c r="AJ398" s="36">
        <f t="shared" si="194"/>
        <v>1531.9047027205297</v>
      </c>
      <c r="AK398" s="36">
        <f t="shared" si="194"/>
        <v>8742.497312346839</v>
      </c>
      <c r="AL398" s="36">
        <f t="shared" si="194"/>
        <v>404.16773255965069</v>
      </c>
      <c r="AM398" s="37">
        <f t="shared" si="194"/>
        <v>1355.7715876129098</v>
      </c>
      <c r="AN398" s="38">
        <f t="shared" si="194"/>
        <v>1485.7772115099976</v>
      </c>
      <c r="AO398" s="39">
        <f t="shared" si="194"/>
        <v>545.0076917658854</v>
      </c>
      <c r="AP398" s="39">
        <f t="shared" si="194"/>
        <v>109.0015383531771</v>
      </c>
      <c r="AQ398" s="40">
        <f t="shared" si="194"/>
        <v>22159.191632537346</v>
      </c>
      <c r="AR398" s="40">
        <f t="shared" si="194"/>
        <v>16137.404322490012</v>
      </c>
      <c r="AS398" s="40">
        <f t="shared" si="194"/>
        <v>40452.527499466843</v>
      </c>
      <c r="AT398" s="41">
        <f t="shared" si="194"/>
        <v>854.03740824931901</v>
      </c>
      <c r="AU398" s="41">
        <f t="shared" si="194"/>
        <v>835.48722201621138</v>
      </c>
      <c r="AV398" s="42">
        <f t="shared" si="194"/>
        <v>5452.5776540584948</v>
      </c>
      <c r="AW398" s="42">
        <f t="shared" si="194"/>
        <v>5102.4151442076336</v>
      </c>
      <c r="AX398" s="43">
        <f t="shared" si="194"/>
        <v>21713.793501207256</v>
      </c>
      <c r="AY398" s="43">
        <f t="shared" si="194"/>
        <v>10220.765388482721</v>
      </c>
      <c r="AZ398" t="e">
        <f>NA()</f>
        <v>#N/A</v>
      </c>
    </row>
    <row r="399" spans="3:52" x14ac:dyDescent="0.3">
      <c r="D399" s="3">
        <v>14</v>
      </c>
      <c r="F399" s="3">
        <v>13</v>
      </c>
      <c r="G399" s="36">
        <f t="shared" si="192"/>
        <v>4176.8117091172626</v>
      </c>
      <c r="H399" s="36">
        <f t="shared" si="192"/>
        <v>20412.525819886039</v>
      </c>
      <c r="I399" s="36">
        <f t="shared" si="192"/>
        <v>7911.9618239526271</v>
      </c>
      <c r="J399" s="36">
        <f t="shared" si="192"/>
        <v>19638.33869834834</v>
      </c>
      <c r="K399" s="36">
        <f t="shared" si="192"/>
        <v>2010.3308703868099</v>
      </c>
      <c r="L399" s="37">
        <f t="shared" si="192"/>
        <v>4226.5790534275357</v>
      </c>
      <c r="M399" s="38">
        <f t="shared" si="192"/>
        <v>3990.1291702640233</v>
      </c>
      <c r="N399" s="39">
        <f t="shared" si="192"/>
        <v>1238.1208348584159</v>
      </c>
      <c r="O399" s="39">
        <f t="shared" si="192"/>
        <v>247.6241669716832</v>
      </c>
      <c r="P399" s="40">
        <f t="shared" si="192"/>
        <v>42226.098620359182</v>
      </c>
      <c r="Q399" s="40">
        <f t="shared" si="192"/>
        <v>35322.442612418512</v>
      </c>
      <c r="R399" s="40">
        <f t="shared" si="192"/>
        <v>133438.38712763123</v>
      </c>
      <c r="S399" s="41">
        <f t="shared" si="192"/>
        <v>1702.2540369237338</v>
      </c>
      <c r="T399" s="41">
        <f t="shared" si="192"/>
        <v>1897.5924475935717</v>
      </c>
      <c r="U399" s="42">
        <f t="shared" si="192"/>
        <v>12565.293507545442</v>
      </c>
      <c r="V399" s="42">
        <f t="shared" si="192"/>
        <v>11782.941113858542</v>
      </c>
      <c r="W399" s="43">
        <f t="shared" si="192"/>
        <v>39990.061483250676</v>
      </c>
      <c r="X399" s="43">
        <f t="shared" si="192"/>
        <v>21355.170084427988</v>
      </c>
      <c r="Y399" t="e">
        <f>NA()</f>
        <v>#N/A</v>
      </c>
      <c r="AD399"/>
      <c r="AE399" s="3">
        <v>14</v>
      </c>
      <c r="AG399" s="3">
        <f t="shared" si="193"/>
        <v>7.683160899284454</v>
      </c>
      <c r="AH399" s="36">
        <f t="shared" si="194"/>
        <v>568.882514499389</v>
      </c>
      <c r="AI399" s="36">
        <f t="shared" si="194"/>
        <v>10038.70641774967</v>
      </c>
      <c r="AJ399" s="36">
        <f t="shared" si="194"/>
        <v>1740.0749886126378</v>
      </c>
      <c r="AK399" s="36">
        <f t="shared" si="194"/>
        <v>9448.8973481849516</v>
      </c>
      <c r="AL399" s="36">
        <f t="shared" si="194"/>
        <v>471.21726018531041</v>
      </c>
      <c r="AM399" s="37">
        <f t="shared" si="194"/>
        <v>1513.9675740046007</v>
      </c>
      <c r="AN399" s="38">
        <f t="shared" si="194"/>
        <v>1625.2159423246137</v>
      </c>
      <c r="AO399" s="39">
        <f t="shared" si="194"/>
        <v>586.76202163790401</v>
      </c>
      <c r="AP399" s="39">
        <f t="shared" si="194"/>
        <v>117.35240432758081</v>
      </c>
      <c r="AQ399" s="40">
        <f t="shared" si="194"/>
        <v>23493.897855568895</v>
      </c>
      <c r="AR399" s="40">
        <f t="shared" si="194"/>
        <v>17348.635234876379</v>
      </c>
      <c r="AS399" s="40">
        <f t="shared" si="194"/>
        <v>45442.594403200928</v>
      </c>
      <c r="AT399" s="41">
        <f t="shared" si="194"/>
        <v>909.27252984334996</v>
      </c>
      <c r="AU399" s="41">
        <f t="shared" si="194"/>
        <v>900.48731392270577</v>
      </c>
      <c r="AV399" s="42">
        <f t="shared" si="194"/>
        <v>5900.8879833456622</v>
      </c>
      <c r="AW399" s="42">
        <f t="shared" si="194"/>
        <v>5522.6116043794982</v>
      </c>
      <c r="AX399" s="43">
        <f t="shared" si="194"/>
        <v>23008.43548056396</v>
      </c>
      <c r="AY399" s="43">
        <f t="shared" si="194"/>
        <v>10967.617776837349</v>
      </c>
      <c r="AZ399" t="e">
        <f>NA()</f>
        <v>#N/A</v>
      </c>
    </row>
    <row r="400" spans="3:52" x14ac:dyDescent="0.3">
      <c r="D400" s="3">
        <v>15</v>
      </c>
      <c r="F400" s="3">
        <v>14</v>
      </c>
      <c r="G400" s="36">
        <f t="shared" si="192"/>
        <v>5303.1182369258186</v>
      </c>
      <c r="H400" s="36">
        <f t="shared" si="192"/>
        <v>22392.002637738762</v>
      </c>
      <c r="I400" s="36">
        <f t="shared" si="192"/>
        <v>9853.6083143200976</v>
      </c>
      <c r="J400" s="36">
        <f t="shared" si="192"/>
        <v>21548.183558306235</v>
      </c>
      <c r="K400" s="36">
        <f t="shared" si="192"/>
        <v>2403.3804281985508</v>
      </c>
      <c r="L400" s="37">
        <f t="shared" si="192"/>
        <v>4782.2337504300058</v>
      </c>
      <c r="M400" s="38">
        <f t="shared" si="192"/>
        <v>4497.9723764574874</v>
      </c>
      <c r="N400" s="39">
        <f t="shared" si="192"/>
        <v>1369.6767723689586</v>
      </c>
      <c r="O400" s="39">
        <f t="shared" si="192"/>
        <v>273.93535447379173</v>
      </c>
      <c r="P400" s="40">
        <f t="shared" si="192"/>
        <v>45666.292925306749</v>
      </c>
      <c r="Q400" s="40">
        <f t="shared" si="192"/>
        <v>38741.828910466946</v>
      </c>
      <c r="R400" s="40">
        <f t="shared" si="192"/>
        <v>151772.67921890435</v>
      </c>
      <c r="S400" s="41">
        <f t="shared" si="192"/>
        <v>1850.6068403248028</v>
      </c>
      <c r="T400" s="41">
        <f t="shared" si="192"/>
        <v>2094.1623319621767</v>
      </c>
      <c r="U400" s="42">
        <f t="shared" si="192"/>
        <v>13834.120016804132</v>
      </c>
      <c r="V400" s="42">
        <f t="shared" si="192"/>
        <v>12974.19586141804</v>
      </c>
      <c r="W400" s="43">
        <f t="shared" si="192"/>
        <v>42882.157944979132</v>
      </c>
      <c r="X400" s="43">
        <f t="shared" si="192"/>
        <v>23230.025271285558</v>
      </c>
      <c r="Y400" t="e">
        <f>NA()</f>
        <v>#N/A</v>
      </c>
      <c r="AD400"/>
      <c r="AE400" s="3">
        <v>15</v>
      </c>
      <c r="AG400" s="3">
        <f t="shared" si="193"/>
        <v>8.0802356597094089</v>
      </c>
      <c r="AH400" s="36">
        <f t="shared" si="194"/>
        <v>696.21764815655683</v>
      </c>
      <c r="AI400" s="36">
        <f t="shared" si="194"/>
        <v>10788.905750730004</v>
      </c>
      <c r="AJ400" s="36">
        <f t="shared" si="194"/>
        <v>1974.2573312551033</v>
      </c>
      <c r="AK400" s="36">
        <f t="shared" si="194"/>
        <v>10198.146674857282</v>
      </c>
      <c r="AL400" s="36">
        <f t="shared" si="194"/>
        <v>548.16136901712946</v>
      </c>
      <c r="AM400" s="37">
        <f t="shared" si="194"/>
        <v>1687.4681574326464</v>
      </c>
      <c r="AN400" s="38">
        <f t="shared" si="194"/>
        <v>1776.7656650835429</v>
      </c>
      <c r="AO400" s="39">
        <f t="shared" si="194"/>
        <v>631.50009284593796</v>
      </c>
      <c r="AP400" s="39">
        <f t="shared" si="194"/>
        <v>126.30001856918761</v>
      </c>
      <c r="AQ400" s="40">
        <f t="shared" si="194"/>
        <v>24900.328260831247</v>
      </c>
      <c r="AR400" s="40">
        <f t="shared" si="194"/>
        <v>18638.747808740671</v>
      </c>
      <c r="AS400" s="40">
        <f t="shared" si="194"/>
        <v>50943.894968798406</v>
      </c>
      <c r="AT400" s="41">
        <f t="shared" si="194"/>
        <v>967.7026630839282</v>
      </c>
      <c r="AU400" s="41">
        <f t="shared" si="194"/>
        <v>970.03148973812904</v>
      </c>
      <c r="AV400" s="42">
        <f t="shared" si="194"/>
        <v>6379.2380171988889</v>
      </c>
      <c r="AW400" s="42">
        <f t="shared" si="194"/>
        <v>5971.2241561903766</v>
      </c>
      <c r="AX400" s="43">
        <f t="shared" si="194"/>
        <v>24359.301587246784</v>
      </c>
      <c r="AY400" s="43">
        <f t="shared" si="194"/>
        <v>11755.089250793062</v>
      </c>
      <c r="AZ400" t="e">
        <f>NA()</f>
        <v>#N/A</v>
      </c>
    </row>
    <row r="401" spans="4:52" x14ac:dyDescent="0.3">
      <c r="D401" s="3">
        <v>16</v>
      </c>
      <c r="F401" s="3">
        <v>15</v>
      </c>
      <c r="G401" s="36">
        <f t="shared" si="192"/>
        <v>6533.4252349213693</v>
      </c>
      <c r="H401" s="36">
        <f t="shared" si="192"/>
        <v>24367.995820920132</v>
      </c>
      <c r="I401" s="36">
        <f t="shared" si="192"/>
        <v>11871.424347179462</v>
      </c>
      <c r="J401" s="36">
        <f t="shared" ref="J401:X401" si="195">300*J329*J101</f>
        <v>23447.56873803194</v>
      </c>
      <c r="K401" s="36">
        <f t="shared" si="195"/>
        <v>2819.4387111103601</v>
      </c>
      <c r="L401" s="37">
        <f t="shared" si="195"/>
        <v>5336.5620512336791</v>
      </c>
      <c r="M401" s="38">
        <f t="shared" si="195"/>
        <v>5019.6150951181235</v>
      </c>
      <c r="N401" s="39">
        <f t="shared" si="195"/>
        <v>1502.968288049944</v>
      </c>
      <c r="O401" s="39">
        <f t="shared" si="195"/>
        <v>300.59365760998878</v>
      </c>
      <c r="P401" s="40">
        <f t="shared" si="195"/>
        <v>49064.096404627373</v>
      </c>
      <c r="Q401" s="40">
        <f t="shared" si="195"/>
        <v>42135.56982826328</v>
      </c>
      <c r="R401" s="40">
        <f t="shared" si="195"/>
        <v>170115.0555639496</v>
      </c>
      <c r="S401" s="41">
        <f t="shared" si="195"/>
        <v>1997.7546284931798</v>
      </c>
      <c r="T401" s="41">
        <f t="shared" si="195"/>
        <v>2291.4782173713647</v>
      </c>
      <c r="U401" s="42">
        <f t="shared" si="195"/>
        <v>15097.804184961358</v>
      </c>
      <c r="V401" s="42">
        <f t="shared" si="195"/>
        <v>14159.558606404426</v>
      </c>
      <c r="W401" s="43">
        <f t="shared" si="195"/>
        <v>45670.848716469984</v>
      </c>
      <c r="X401" s="43">
        <f t="shared" si="195"/>
        <v>25071.452124984451</v>
      </c>
      <c r="Y401" t="e">
        <f>NA()</f>
        <v>#N/A</v>
      </c>
      <c r="AD401"/>
      <c r="AE401" s="3">
        <v>16</v>
      </c>
      <c r="AG401" s="3">
        <f t="shared" si="193"/>
        <v>8.4978317091498283</v>
      </c>
      <c r="AH401" s="36">
        <f t="shared" si="194"/>
        <v>851.57597015172712</v>
      </c>
      <c r="AI401" s="36">
        <f t="shared" si="194"/>
        <v>11585.314984652001</v>
      </c>
      <c r="AJ401" s="36">
        <f t="shared" si="194"/>
        <v>2237.2613460851549</v>
      </c>
      <c r="AK401" s="36">
        <f t="shared" ref="AK401:AY401" si="196">300*AK329*AK101</f>
        <v>10991.490197908844</v>
      </c>
      <c r="AL401" s="36">
        <f t="shared" si="196"/>
        <v>636.18616966000025</v>
      </c>
      <c r="AM401" s="37">
        <f t="shared" si="196"/>
        <v>1877.2086296565071</v>
      </c>
      <c r="AN401" s="38">
        <f t="shared" si="196"/>
        <v>1941.3315243898351</v>
      </c>
      <c r="AO401" s="39">
        <f t="shared" si="196"/>
        <v>679.40659749661415</v>
      </c>
      <c r="AP401" s="39">
        <f t="shared" si="196"/>
        <v>135.88131949932287</v>
      </c>
      <c r="AQ401" s="40">
        <f t="shared" si="196"/>
        <v>26381.334615494583</v>
      </c>
      <c r="AR401" s="40">
        <f t="shared" si="196"/>
        <v>20011.30214364878</v>
      </c>
      <c r="AS401" s="40">
        <f t="shared" si="196"/>
        <v>56990.080296957232</v>
      </c>
      <c r="AT401" s="41">
        <f t="shared" si="196"/>
        <v>1029.4672363309539</v>
      </c>
      <c r="AU401" s="41">
        <f t="shared" si="196"/>
        <v>1044.3687548237654</v>
      </c>
      <c r="AV401" s="42">
        <f t="shared" si="196"/>
        <v>6888.6930384040816</v>
      </c>
      <c r="AW401" s="42">
        <f t="shared" si="196"/>
        <v>6449.2706587855082</v>
      </c>
      <c r="AX401" s="43">
        <f t="shared" si="196"/>
        <v>25767.502728420517</v>
      </c>
      <c r="AY401" s="43">
        <f t="shared" si="196"/>
        <v>12584.10604088139</v>
      </c>
      <c r="AZ401" t="e">
        <f>NA()</f>
        <v>#N/A</v>
      </c>
    </row>
    <row r="402" spans="4:52" x14ac:dyDescent="0.3">
      <c r="D402" s="3">
        <v>17</v>
      </c>
      <c r="F402" s="3">
        <v>16</v>
      </c>
      <c r="G402" s="36">
        <f t="shared" ref="G402:X416" si="197">300*G330*G102</f>
        <v>7847.9117898945133</v>
      </c>
      <c r="H402" s="36">
        <f t="shared" si="197"/>
        <v>26337.177883892178</v>
      </c>
      <c r="I402" s="36">
        <f t="shared" si="197"/>
        <v>13939.099799262791</v>
      </c>
      <c r="J402" s="36">
        <f t="shared" si="197"/>
        <v>25334.559191726479</v>
      </c>
      <c r="K402" s="36">
        <f t="shared" si="197"/>
        <v>3254.1024742828404</v>
      </c>
      <c r="L402" s="37">
        <f t="shared" si="197"/>
        <v>5884.8630904304246</v>
      </c>
      <c r="M402" s="38">
        <f t="shared" si="197"/>
        <v>5609.6990466410261</v>
      </c>
      <c r="N402" s="39">
        <f t="shared" si="197"/>
        <v>1637.6357984737131</v>
      </c>
      <c r="O402" s="39">
        <f t="shared" si="197"/>
        <v>327.52715969474264</v>
      </c>
      <c r="P402" s="40">
        <f t="shared" si="197"/>
        <v>52415.302238049713</v>
      </c>
      <c r="Q402" s="40">
        <f t="shared" si="197"/>
        <v>45492.991998293735</v>
      </c>
      <c r="R402" s="40">
        <f t="shared" si="197"/>
        <v>188295.27601211728</v>
      </c>
      <c r="S402" s="41">
        <f t="shared" si="197"/>
        <v>2143.4334188132834</v>
      </c>
      <c r="T402" s="41">
        <f t="shared" si="197"/>
        <v>2488.8963642116332</v>
      </c>
      <c r="U402" s="42">
        <f t="shared" si="197"/>
        <v>16354.46399409574</v>
      </c>
      <c r="V402" s="42">
        <f t="shared" si="197"/>
        <v>15337.119251558463</v>
      </c>
      <c r="W402" s="43">
        <f t="shared" si="197"/>
        <v>48355.392622428582</v>
      </c>
      <c r="X402" s="43">
        <f t="shared" si="197"/>
        <v>26877.579639965123</v>
      </c>
      <c r="Y402" t="e">
        <f>NA()</f>
        <v>#N/A</v>
      </c>
      <c r="AD402"/>
      <c r="AE402" s="3">
        <v>17</v>
      </c>
      <c r="AG402" s="3">
        <f t="shared" si="193"/>
        <v>8.937009611874279</v>
      </c>
      <c r="AH402" s="36">
        <f t="shared" ref="AH402:AY416" si="198">300*AH330*AH102</f>
        <v>1040.522377259781</v>
      </c>
      <c r="AI402" s="36">
        <f t="shared" si="198"/>
        <v>12429.778157206261</v>
      </c>
      <c r="AJ402" s="36">
        <f t="shared" si="198"/>
        <v>2532.1162006439072</v>
      </c>
      <c r="AK402" s="36">
        <f t="shared" si="198"/>
        <v>11830.209172008186</v>
      </c>
      <c r="AL402" s="36">
        <f t="shared" si="198"/>
        <v>736.56076094853324</v>
      </c>
      <c r="AM402" s="37">
        <f t="shared" si="198"/>
        <v>2084.087345015947</v>
      </c>
      <c r="AN402" s="38">
        <f t="shared" si="198"/>
        <v>2119.8642265498643</v>
      </c>
      <c r="AO402" s="39">
        <f t="shared" si="198"/>
        <v>730.6738501840706</v>
      </c>
      <c r="AP402" s="39">
        <f t="shared" si="198"/>
        <v>146.13477003681413</v>
      </c>
      <c r="AQ402" s="40">
        <f t="shared" si="198"/>
        <v>27939.762419747574</v>
      </c>
      <c r="AR402" s="40">
        <f t="shared" si="198"/>
        <v>21469.806778129456</v>
      </c>
      <c r="AS402" s="40">
        <f t="shared" si="198"/>
        <v>63613.682207622907</v>
      </c>
      <c r="AT402" s="41">
        <f t="shared" si="198"/>
        <v>1094.7061578611863</v>
      </c>
      <c r="AU402" s="41">
        <f t="shared" si="198"/>
        <v>1123.7524339537106</v>
      </c>
      <c r="AV402" s="42">
        <f t="shared" si="198"/>
        <v>7430.2878824343352</v>
      </c>
      <c r="AW402" s="42">
        <f t="shared" si="198"/>
        <v>6957.7302348075</v>
      </c>
      <c r="AX402" s="43">
        <f t="shared" si="198"/>
        <v>27233.97385172893</v>
      </c>
      <c r="AY402" s="43">
        <f t="shared" si="198"/>
        <v>13455.580522835056</v>
      </c>
      <c r="AZ402" t="e">
        <f>NA()</f>
        <v>#N/A</v>
      </c>
    </row>
    <row r="403" spans="4:52" x14ac:dyDescent="0.3">
      <c r="D403" s="3">
        <v>18</v>
      </c>
      <c r="F403" s="3">
        <v>17</v>
      </c>
      <c r="G403" s="36">
        <f t="shared" si="197"/>
        <v>9229.6594963176631</v>
      </c>
      <c r="H403" s="36">
        <f t="shared" si="197"/>
        <v>28296.584973739002</v>
      </c>
      <c r="I403" s="36">
        <f t="shared" si="197"/>
        <v>16040.472362677747</v>
      </c>
      <c r="J403" s="36">
        <f t="shared" si="197"/>
        <v>27207.303112318339</v>
      </c>
      <c r="K403" s="36">
        <f t="shared" si="197"/>
        <v>3703.0727781098308</v>
      </c>
      <c r="L403" s="37">
        <f t="shared" si="197"/>
        <v>6423.2264197023369</v>
      </c>
      <c r="M403" s="38">
        <f t="shared" si="197"/>
        <v>6293.2860451003771</v>
      </c>
      <c r="N403" s="39">
        <f t="shared" si="197"/>
        <v>1773.3568109149778</v>
      </c>
      <c r="O403" s="39">
        <f t="shared" si="197"/>
        <v>354.67136218299555</v>
      </c>
      <c r="P403" s="40">
        <f t="shared" si="197"/>
        <v>55716.483665649757</v>
      </c>
      <c r="Q403" s="40">
        <f t="shared" si="197"/>
        <v>48805.153485855684</v>
      </c>
      <c r="R403" s="40">
        <f t="shared" si="197"/>
        <v>206170.84617844183</v>
      </c>
      <c r="S403" s="41">
        <f t="shared" si="197"/>
        <v>2287.4217643716734</v>
      </c>
      <c r="T403" s="41">
        <f t="shared" si="197"/>
        <v>2685.8543592285073</v>
      </c>
      <c r="U403" s="42">
        <f t="shared" si="197"/>
        <v>17602.623414085912</v>
      </c>
      <c r="V403" s="42">
        <f t="shared" si="197"/>
        <v>16505.429850151238</v>
      </c>
      <c r="W403" s="43">
        <f t="shared" si="197"/>
        <v>50935.944435986232</v>
      </c>
      <c r="X403" s="43">
        <f t="shared" si="197"/>
        <v>28646.845118614387</v>
      </c>
      <c r="Y403" t="e">
        <f>NA()</f>
        <v>#N/A</v>
      </c>
      <c r="AD403"/>
      <c r="AE403" s="3">
        <v>18</v>
      </c>
      <c r="AG403" s="3">
        <f t="shared" si="193"/>
        <v>9.3988847433557776</v>
      </c>
      <c r="AH403" s="36">
        <f t="shared" si="198"/>
        <v>1269.3298725349969</v>
      </c>
      <c r="AI403" s="36">
        <f t="shared" si="198"/>
        <v>13324.184911262628</v>
      </c>
      <c r="AJ403" s="36">
        <f t="shared" si="198"/>
        <v>2862.0715274094377</v>
      </c>
      <c r="AK403" s="36">
        <f t="shared" si="198"/>
        <v>12715.644373788178</v>
      </c>
      <c r="AL403" s="36">
        <f t="shared" si="198"/>
        <v>850.62995729220586</v>
      </c>
      <c r="AM403" s="37">
        <f t="shared" si="198"/>
        <v>2308.9459529224</v>
      </c>
      <c r="AN403" s="38">
        <f t="shared" si="198"/>
        <v>2313.358841207239</v>
      </c>
      <c r="AO403" s="39">
        <f t="shared" si="198"/>
        <v>785.50156167844284</v>
      </c>
      <c r="AP403" s="39">
        <f t="shared" si="198"/>
        <v>157.10031233568856</v>
      </c>
      <c r="AQ403" s="40">
        <f t="shared" si="198"/>
        <v>29578.433398958503</v>
      </c>
      <c r="AR403" s="40">
        <f t="shared" si="198"/>
        <v>23017.683121009402</v>
      </c>
      <c r="AS403" s="40">
        <f t="shared" si="198"/>
        <v>70845.393379092202</v>
      </c>
      <c r="AT403" s="41">
        <f t="shared" si="198"/>
        <v>1163.5589885271909</v>
      </c>
      <c r="AU403" s="41">
        <f t="shared" si="198"/>
        <v>1208.4388038392658</v>
      </c>
      <c r="AV403" s="42">
        <f t="shared" si="198"/>
        <v>8005.0329709389489</v>
      </c>
      <c r="AW403" s="42">
        <f t="shared" si="198"/>
        <v>7497.5463640437983</v>
      </c>
      <c r="AX403" s="43">
        <f t="shared" si="198"/>
        <v>28759.430436020048</v>
      </c>
      <c r="AY403" s="43">
        <f t="shared" si="198"/>
        <v>14370.415967853356</v>
      </c>
      <c r="AZ403" t="e">
        <f>NA()</f>
        <v>#N/A</v>
      </c>
    </row>
    <row r="404" spans="4:52" x14ac:dyDescent="0.3">
      <c r="D404" s="3">
        <v>19</v>
      </c>
      <c r="F404" s="3">
        <v>18</v>
      </c>
      <c r="G404" s="36">
        <f t="shared" si="197"/>
        <v>10664.836830898856</v>
      </c>
      <c r="H404" s="36">
        <f t="shared" si="197"/>
        <v>30243.541823303669</v>
      </c>
      <c r="I404" s="36">
        <f t="shared" si="197"/>
        <v>18166.555377425462</v>
      </c>
      <c r="J404" s="36">
        <f t="shared" si="197"/>
        <v>29063.995012275544</v>
      </c>
      <c r="K404" s="36">
        <f t="shared" si="197"/>
        <v>4162.2519162555527</v>
      </c>
      <c r="L404" s="37">
        <f t="shared" si="197"/>
        <v>6948.4677936629887</v>
      </c>
      <c r="M404" s="38">
        <f t="shared" si="197"/>
        <v>6991.0764308479829</v>
      </c>
      <c r="N404" s="39">
        <f t="shared" si="197"/>
        <v>1909.8413384705204</v>
      </c>
      <c r="O404" s="39">
        <f t="shared" si="197"/>
        <v>381.96826769410404</v>
      </c>
      <c r="P404" s="40">
        <f t="shared" si="197"/>
        <v>58964.866658255662</v>
      </c>
      <c r="Q404" s="40">
        <f t="shared" si="197"/>
        <v>52064.606550132878</v>
      </c>
      <c r="R404" s="40">
        <f t="shared" si="197"/>
        <v>223625.13184621022</v>
      </c>
      <c r="S404" s="41">
        <f t="shared" si="197"/>
        <v>2429.5342504706573</v>
      </c>
      <c r="T404" s="41">
        <f t="shared" si="197"/>
        <v>2881.8611587643441</v>
      </c>
      <c r="U404" s="42">
        <f t="shared" si="197"/>
        <v>18841.056489406674</v>
      </c>
      <c r="V404" s="42">
        <f t="shared" si="197"/>
        <v>17663.337461461866</v>
      </c>
      <c r="W404" s="43">
        <f t="shared" si="197"/>
        <v>53413.392742788281</v>
      </c>
      <c r="X404" s="43">
        <f t="shared" si="197"/>
        <v>30377.94342741865</v>
      </c>
      <c r="Y404" t="e">
        <f>NA()</f>
        <v>#N/A</v>
      </c>
      <c r="AD404"/>
      <c r="AE404" s="3">
        <v>19</v>
      </c>
      <c r="AG404" s="3">
        <f t="shared" si="193"/>
        <v>9.8846301229790683</v>
      </c>
      <c r="AH404" s="36">
        <f t="shared" si="198"/>
        <v>1544.8838931451476</v>
      </c>
      <c r="AI404" s="36">
        <f t="shared" si="198"/>
        <v>14270.477109307949</v>
      </c>
      <c r="AJ404" s="36">
        <f t="shared" si="198"/>
        <v>3230.5945543666103</v>
      </c>
      <c r="AK404" s="36">
        <f t="shared" si="198"/>
        <v>13649.217201958556</v>
      </c>
      <c r="AL404" s="36">
        <f t="shared" si="198"/>
        <v>979.80343018945757</v>
      </c>
      <c r="AM404" s="37">
        <f t="shared" si="198"/>
        <v>2552.5474636396548</v>
      </c>
      <c r="AN404" s="38">
        <f t="shared" si="198"/>
        <v>2522.8528922589694</v>
      </c>
      <c r="AO404" s="39">
        <f t="shared" si="198"/>
        <v>844.09651304832778</v>
      </c>
      <c r="AP404" s="39">
        <f t="shared" si="198"/>
        <v>168.81930260966558</v>
      </c>
      <c r="AQ404" s="40">
        <f t="shared" si="198"/>
        <v>31300.125816781663</v>
      </c>
      <c r="AR404" s="40">
        <f t="shared" si="198"/>
        <v>24658.225634277922</v>
      </c>
      <c r="AS404" s="40">
        <f t="shared" si="198"/>
        <v>78713.263066969099</v>
      </c>
      <c r="AT404" s="41">
        <f t="shared" si="198"/>
        <v>1236.1640018954474</v>
      </c>
      <c r="AU404" s="41">
        <f t="shared" si="198"/>
        <v>1298.6854870764514</v>
      </c>
      <c r="AV404" s="42">
        <f t="shared" si="198"/>
        <v>8613.9225885594897</v>
      </c>
      <c r="AW404" s="42">
        <f t="shared" si="198"/>
        <v>8069.6323021413127</v>
      </c>
      <c r="AX404" s="43">
        <f t="shared" si="198"/>
        <v>30344.325151315443</v>
      </c>
      <c r="AY404" s="43">
        <f t="shared" si="198"/>
        <v>15329.507655709489</v>
      </c>
      <c r="AZ404" t="e">
        <f>NA()</f>
        <v>#N/A</v>
      </c>
    </row>
    <row r="405" spans="4:52" x14ac:dyDescent="0.3">
      <c r="D405" s="3">
        <v>20</v>
      </c>
      <c r="F405" s="3">
        <v>19</v>
      </c>
      <c r="G405" s="36">
        <f t="shared" si="197"/>
        <v>12142.038366857345</v>
      </c>
      <c r="H405" s="36">
        <f t="shared" si="197"/>
        <v>32175.624529570072</v>
      </c>
      <c r="I405" s="36">
        <f t="shared" si="197"/>
        <v>20312.56763772984</v>
      </c>
      <c r="J405" s="36">
        <f t="shared" si="197"/>
        <v>30902.885896892036</v>
      </c>
      <c r="K405" s="36">
        <f t="shared" si="197"/>
        <v>4627.8120578230864</v>
      </c>
      <c r="L405" s="37">
        <f t="shared" si="197"/>
        <v>7458.0576026107474</v>
      </c>
      <c r="M405" s="38">
        <f t="shared" si="197"/>
        <v>7699.0371110530114</v>
      </c>
      <c r="N405" s="39">
        <f t="shared" si="197"/>
        <v>2046.8280887667493</v>
      </c>
      <c r="O405" s="39">
        <f t="shared" si="197"/>
        <v>409.36561775334985</v>
      </c>
      <c r="P405" s="40">
        <f t="shared" si="197"/>
        <v>62158.227540923333</v>
      </c>
      <c r="Q405" s="40">
        <f t="shared" si="197"/>
        <v>55265.196693698534</v>
      </c>
      <c r="R405" s="40">
        <f t="shared" si="197"/>
        <v>240565.05204424966</v>
      </c>
      <c r="S405" s="41">
        <f t="shared" si="197"/>
        <v>2569.6162043286381</v>
      </c>
      <c r="T405" s="41">
        <f t="shared" si="197"/>
        <v>3076.488625647828</v>
      </c>
      <c r="U405" s="42">
        <f t="shared" si="197"/>
        <v>20068.695488031179</v>
      </c>
      <c r="V405" s="42">
        <f t="shared" si="197"/>
        <v>18809.879142895221</v>
      </c>
      <c r="W405" s="43">
        <f t="shared" si="197"/>
        <v>55789.216270008415</v>
      </c>
      <c r="X405" s="43">
        <f t="shared" si="197"/>
        <v>32069.803664293977</v>
      </c>
      <c r="Y405" t="e">
        <f>NA()</f>
        <v>#N/A</v>
      </c>
      <c r="AD405"/>
      <c r="AE405" s="3">
        <v>20</v>
      </c>
      <c r="AG405" s="3">
        <f t="shared" si="193"/>
        <v>10.395479393145562</v>
      </c>
      <c r="AH405" s="36">
        <f t="shared" si="198"/>
        <v>1874.507686036128</v>
      </c>
      <c r="AI405" s="36">
        <f t="shared" si="198"/>
        <v>15270.652934337146</v>
      </c>
      <c r="AJ405" s="36">
        <f t="shared" si="198"/>
        <v>3641.3626780140603</v>
      </c>
      <c r="AK405" s="36">
        <f t="shared" si="198"/>
        <v>14632.446427356372</v>
      </c>
      <c r="AL405" s="36">
        <f t="shared" si="198"/>
        <v>1125.540778164635</v>
      </c>
      <c r="AM405" s="37">
        <f t="shared" si="198"/>
        <v>2815.5523624197353</v>
      </c>
      <c r="AN405" s="38">
        <f t="shared" si="198"/>
        <v>2749.4236346686248</v>
      </c>
      <c r="AO405" s="39">
        <f t="shared" si="198"/>
        <v>906.67211715285441</v>
      </c>
      <c r="AP405" s="39">
        <f t="shared" si="198"/>
        <v>181.33442343057089</v>
      </c>
      <c r="AQ405" s="40">
        <f t="shared" si="198"/>
        <v>33107.552489833914</v>
      </c>
      <c r="AR405" s="40">
        <f t="shared" si="198"/>
        <v>26394.557668692301</v>
      </c>
      <c r="AS405" s="40">
        <f t="shared" si="198"/>
        <v>87241.816395687682</v>
      </c>
      <c r="AT405" s="41">
        <f t="shared" si="198"/>
        <v>1312.6571250794623</v>
      </c>
      <c r="AU405" s="41">
        <f t="shared" si="198"/>
        <v>1394.7495893900223</v>
      </c>
      <c r="AV405" s="42">
        <f t="shared" si="198"/>
        <v>9257.9447676358704</v>
      </c>
      <c r="AW405" s="42">
        <f t="shared" si="198"/>
        <v>8674.8784219484332</v>
      </c>
      <c r="AX405" s="43">
        <f t="shared" si="198"/>
        <v>31988.805784534532</v>
      </c>
      <c r="AY405" s="43">
        <f t="shared" si="198"/>
        <v>16333.739160740899</v>
      </c>
      <c r="AZ405" t="e">
        <f>NA()</f>
        <v>#N/A</v>
      </c>
    </row>
    <row r="406" spans="4:52" x14ac:dyDescent="0.3">
      <c r="D406" s="3">
        <v>21</v>
      </c>
      <c r="F406" s="3">
        <v>20</v>
      </c>
      <c r="G406" s="36">
        <f t="shared" si="197"/>
        <v>13651.425129193616</v>
      </c>
      <c r="H406" s="36">
        <f t="shared" si="197"/>
        <v>34090.64133490371</v>
      </c>
      <c r="I406" s="36">
        <f t="shared" si="197"/>
        <v>22475.615423982799</v>
      </c>
      <c r="J406" s="36">
        <f t="shared" si="197"/>
        <v>32722.308938470702</v>
      </c>
      <c r="K406" s="36">
        <f t="shared" si="197"/>
        <v>5096.240272085005</v>
      </c>
      <c r="L406" s="37">
        <f t="shared" si="197"/>
        <v>7950.047065714346</v>
      </c>
      <c r="M406" s="38">
        <f t="shared" si="197"/>
        <v>8413.6445462312149</v>
      </c>
      <c r="N406" s="39">
        <f t="shared" si="197"/>
        <v>2184.0812566565833</v>
      </c>
      <c r="O406" s="39">
        <f t="shared" si="197"/>
        <v>436.81625133131661</v>
      </c>
      <c r="P406" s="40">
        <f t="shared" si="197"/>
        <v>65294.809614861864</v>
      </c>
      <c r="Q406" s="40">
        <f t="shared" si="197"/>
        <v>58401.891130224605</v>
      </c>
      <c r="R406" s="40">
        <f t="shared" si="197"/>
        <v>256918.5783737936</v>
      </c>
      <c r="S406" s="41">
        <f t="shared" si="197"/>
        <v>2707.5393383916066</v>
      </c>
      <c r="T406" s="41">
        <f t="shared" si="197"/>
        <v>3269.3642674653429</v>
      </c>
      <c r="U406" s="42">
        <f t="shared" si="197"/>
        <v>21284.580174291379</v>
      </c>
      <c r="V406" s="42">
        <f t="shared" si="197"/>
        <v>19944.218951680079</v>
      </c>
      <c r="W406" s="43">
        <f t="shared" si="197"/>
        <v>58065.360535387677</v>
      </c>
      <c r="X406" s="43">
        <f t="shared" si="197"/>
        <v>33721.575686518438</v>
      </c>
      <c r="Y406" t="e">
        <f>NA()</f>
        <v>#N/A</v>
      </c>
      <c r="AD406"/>
      <c r="AE406" s="3">
        <v>21</v>
      </c>
      <c r="AG406" s="3">
        <f t="shared" si="193"/>
        <v>10.932729952341878</v>
      </c>
      <c r="AH406" s="36">
        <f t="shared" si="198"/>
        <v>2265.7078092535717</v>
      </c>
      <c r="AI406" s="36">
        <f t="shared" si="198"/>
        <v>16326.76720218708</v>
      </c>
      <c r="AJ406" s="36">
        <f t="shared" si="198"/>
        <v>4315.9816234296195</v>
      </c>
      <c r="AK406" s="36">
        <f t="shared" si="198"/>
        <v>15666.958373354379</v>
      </c>
      <c r="AL406" s="36">
        <f t="shared" si="198"/>
        <v>1289.3320879325977</v>
      </c>
      <c r="AM406" s="37">
        <f t="shared" si="198"/>
        <v>3098.493103694982</v>
      </c>
      <c r="AN406" s="38">
        <f t="shared" si="198"/>
        <v>2994.1844080773108</v>
      </c>
      <c r="AO406" s="39">
        <f t="shared" si="198"/>
        <v>973.44785364626887</v>
      </c>
      <c r="AP406" s="39">
        <f t="shared" si="198"/>
        <v>194.68957072925377</v>
      </c>
      <c r="AQ406" s="40">
        <f t="shared" si="198"/>
        <v>35003.336397068997</v>
      </c>
      <c r="AR406" s="40">
        <f t="shared" si="198"/>
        <v>28229.582921925226</v>
      </c>
      <c r="AS406" s="40">
        <f t="shared" si="198"/>
        <v>96451.10987785722</v>
      </c>
      <c r="AT406" s="41">
        <f t="shared" si="198"/>
        <v>1393.1707541065755</v>
      </c>
      <c r="AU406" s="41">
        <f t="shared" si="198"/>
        <v>1496.8855632442805</v>
      </c>
      <c r="AV406" s="42">
        <f t="shared" si="198"/>
        <v>9938.091876160157</v>
      </c>
      <c r="AW406" s="42">
        <f t="shared" si="198"/>
        <v>9314.1608213346353</v>
      </c>
      <c r="AX406" s="43">
        <f t="shared" si="198"/>
        <v>33692.675320534618</v>
      </c>
      <c r="AY406" s="43">
        <f t="shared" si="198"/>
        <v>17383.972847093512</v>
      </c>
      <c r="AZ406" t="e">
        <f>NA()</f>
        <v>#N/A</v>
      </c>
    </row>
    <row r="407" spans="4:52" x14ac:dyDescent="0.3">
      <c r="D407" s="3">
        <v>22</v>
      </c>
      <c r="F407" s="3">
        <v>21</v>
      </c>
      <c r="G407" s="36">
        <f t="shared" si="197"/>
        <v>15184.044597226544</v>
      </c>
      <c r="H407" s="36">
        <f t="shared" si="197"/>
        <v>35986.620651036392</v>
      </c>
      <c r="I407" s="36">
        <f t="shared" si="197"/>
        <v>24653.200680739988</v>
      </c>
      <c r="J407" s="36">
        <f t="shared" si="197"/>
        <v>34520.705239978066</v>
      </c>
      <c r="K407" s="36">
        <f t="shared" si="197"/>
        <v>5564.3643373601844</v>
      </c>
      <c r="L407" s="37">
        <f t="shared" si="197"/>
        <v>8422.9956498035372</v>
      </c>
      <c r="M407" s="38">
        <f t="shared" si="197"/>
        <v>9131.8642864197809</v>
      </c>
      <c r="N407" s="39">
        <f t="shared" si="197"/>
        <v>2321.3877961133976</v>
      </c>
      <c r="O407" s="39">
        <f t="shared" si="197"/>
        <v>464.27755922267966</v>
      </c>
      <c r="P407" s="40">
        <f t="shared" si="197"/>
        <v>68373.25448773797</v>
      </c>
      <c r="Q407" s="40">
        <f t="shared" si="197"/>
        <v>61470.631422585509</v>
      </c>
      <c r="R407" s="40">
        <f t="shared" si="197"/>
        <v>272632.19950618042</v>
      </c>
      <c r="S407" s="41">
        <f t="shared" si="197"/>
        <v>2843.1981239525489</v>
      </c>
      <c r="T407" s="41">
        <f t="shared" si="197"/>
        <v>3460.1649556928469</v>
      </c>
      <c r="U407" s="42">
        <f t="shared" si="197"/>
        <v>22487.832040248319</v>
      </c>
      <c r="V407" s="42">
        <f t="shared" si="197"/>
        <v>21065.612051170443</v>
      </c>
      <c r="W407" s="43">
        <f t="shared" si="197"/>
        <v>60244.133858062829</v>
      </c>
      <c r="X407" s="43">
        <f t="shared" si="197"/>
        <v>35332.61855919566</v>
      </c>
      <c r="Y407" t="e">
        <f>NA()</f>
        <v>#N/A</v>
      </c>
      <c r="AD407"/>
      <c r="AE407" s="3">
        <v>22</v>
      </c>
      <c r="AG407" s="3">
        <f t="shared" si="193"/>
        <v>11.497746250129051</v>
      </c>
      <c r="AH407" s="36">
        <f t="shared" si="198"/>
        <v>2725.8557023876465</v>
      </c>
      <c r="AI407" s="36">
        <f t="shared" si="198"/>
        <v>17440.926692622626</v>
      </c>
      <c r="AJ407" s="36">
        <f t="shared" si="198"/>
        <v>5225.1688460741207</v>
      </c>
      <c r="AK407" s="36">
        <f t="shared" si="198"/>
        <v>16754.488585570572</v>
      </c>
      <c r="AL407" s="36">
        <f t="shared" si="198"/>
        <v>1472.6736343826303</v>
      </c>
      <c r="AM407" s="37">
        <f t="shared" si="198"/>
        <v>3401.7474461445313</v>
      </c>
      <c r="AN407" s="38">
        <f t="shared" si="198"/>
        <v>3258.2799537062911</v>
      </c>
      <c r="AO407" s="39">
        <f t="shared" si="198"/>
        <v>1044.648562938401</v>
      </c>
      <c r="AP407" s="39">
        <f t="shared" si="198"/>
        <v>208.92971258768023</v>
      </c>
      <c r="AQ407" s="40">
        <f t="shared" si="198"/>
        <v>36989.983794052481</v>
      </c>
      <c r="AR407" s="40">
        <f t="shared" si="198"/>
        <v>30165.932573346494</v>
      </c>
      <c r="AS407" s="40">
        <f t="shared" si="198"/>
        <v>106355.74098619496</v>
      </c>
      <c r="AT407" s="41">
        <f t="shared" si="198"/>
        <v>1477.8324385319972</v>
      </c>
      <c r="AU407" s="41">
        <f t="shared" si="198"/>
        <v>1605.3427827404666</v>
      </c>
      <c r="AV407" s="42">
        <f t="shared" si="198"/>
        <v>10655.370772720949</v>
      </c>
      <c r="AW407" s="42">
        <f t="shared" si="198"/>
        <v>9988.3503022552995</v>
      </c>
      <c r="AX407" s="43">
        <f t="shared" si="198"/>
        <v>35455.354847732538</v>
      </c>
      <c r="AY407" s="43">
        <f t="shared" si="198"/>
        <v>18481.033942011327</v>
      </c>
      <c r="AZ407" t="e">
        <f>NA()</f>
        <v>#N/A</v>
      </c>
    </row>
    <row r="408" spans="4:52" x14ac:dyDescent="0.3">
      <c r="D408" s="3">
        <v>23</v>
      </c>
      <c r="F408" s="3">
        <v>22</v>
      </c>
      <c r="G408" s="36">
        <f t="shared" si="197"/>
        <v>16731.445436474853</v>
      </c>
      <c r="H408" s="36">
        <f t="shared" si="197"/>
        <v>37861.801031304763</v>
      </c>
      <c r="I408" s="36">
        <f t="shared" si="197"/>
        <v>26842.449698116579</v>
      </c>
      <c r="J408" s="36">
        <f t="shared" si="197"/>
        <v>36296.64345508055</v>
      </c>
      <c r="K408" s="36">
        <f t="shared" si="197"/>
        <v>6029.3633077836748</v>
      </c>
      <c r="L408" s="37">
        <f t="shared" si="197"/>
        <v>8875.9019672475333</v>
      </c>
      <c r="M408" s="38">
        <f t="shared" si="197"/>
        <v>9851.1142108661497</v>
      </c>
      <c r="N408" s="39">
        <f t="shared" si="197"/>
        <v>2458.5550777691224</v>
      </c>
      <c r="O408" s="39">
        <f t="shared" si="197"/>
        <v>491.71101555382455</v>
      </c>
      <c r="P408" s="40">
        <f t="shared" si="197"/>
        <v>71392.544960606538</v>
      </c>
      <c r="Q408" s="40">
        <f t="shared" si="197"/>
        <v>64468.206208255411</v>
      </c>
      <c r="R408" s="40">
        <f t="shared" si="197"/>
        <v>287668.45805465855</v>
      </c>
      <c r="S408" s="41">
        <f t="shared" si="197"/>
        <v>2976.5067443655694</v>
      </c>
      <c r="T408" s="41">
        <f t="shared" si="197"/>
        <v>3648.6114561325658</v>
      </c>
      <c r="U408" s="42">
        <f t="shared" si="197"/>
        <v>23677.642725892634</v>
      </c>
      <c r="V408" s="42">
        <f t="shared" si="197"/>
        <v>22173.385476054722</v>
      </c>
      <c r="W408" s="43">
        <f t="shared" si="197"/>
        <v>62328.120627420234</v>
      </c>
      <c r="X408" s="43">
        <f t="shared" si="197"/>
        <v>36902.487958862454</v>
      </c>
      <c r="Y408" t="e">
        <f>NA()</f>
        <v>#N/A</v>
      </c>
      <c r="AD408"/>
      <c r="AE408" s="3">
        <v>23</v>
      </c>
      <c r="AG408" s="3">
        <f t="shared" si="193"/>
        <v>12.09196325242066</v>
      </c>
      <c r="AH408" s="36">
        <f t="shared" si="198"/>
        <v>3261.8417100892066</v>
      </c>
      <c r="AI408" s="36">
        <f t="shared" si="198"/>
        <v>18615.279507656269</v>
      </c>
      <c r="AJ408" s="36">
        <f t="shared" si="198"/>
        <v>6246.7129455292434</v>
      </c>
      <c r="AK408" s="36">
        <f t="shared" si="198"/>
        <v>17896.873541568992</v>
      </c>
      <c r="AL408" s="36">
        <f t="shared" si="198"/>
        <v>1677.0384935507063</v>
      </c>
      <c r="AM408" s="37">
        <f t="shared" si="198"/>
        <v>3725.5112273429463</v>
      </c>
      <c r="AN408" s="38">
        <f t="shared" si="198"/>
        <v>3542.8805784063729</v>
      </c>
      <c r="AO408" s="39">
        <f t="shared" si="198"/>
        <v>1120.5035839861889</v>
      </c>
      <c r="AP408" s="39">
        <f t="shared" si="198"/>
        <v>224.10071679723779</v>
      </c>
      <c r="AQ408" s="40">
        <f t="shared" si="198"/>
        <v>39069.854764642449</v>
      </c>
      <c r="AR408" s="40">
        <f t="shared" si="198"/>
        <v>32205.908250746048</v>
      </c>
      <c r="AS408" s="40">
        <f t="shared" si="198"/>
        <v>116963.83511864621</v>
      </c>
      <c r="AT408" s="41">
        <f t="shared" si="198"/>
        <v>1566.7634311780023</v>
      </c>
      <c r="AU408" s="41">
        <f t="shared" si="198"/>
        <v>1720.3628173295858</v>
      </c>
      <c r="AV408" s="42">
        <f t="shared" si="198"/>
        <v>11410.811230139972</v>
      </c>
      <c r="AW408" s="42">
        <f t="shared" si="198"/>
        <v>10698.320629598409</v>
      </c>
      <c r="AX408" s="43">
        <f t="shared" si="198"/>
        <v>37275.849760512174</v>
      </c>
      <c r="AY408" s="43">
        <f t="shared" si="198"/>
        <v>19625.687967599799</v>
      </c>
      <c r="AZ408" t="e">
        <f>NA()</f>
        <v>#N/A</v>
      </c>
    </row>
    <row r="409" spans="4:52" x14ac:dyDescent="0.3">
      <c r="D409" s="3">
        <v>24</v>
      </c>
      <c r="F409" s="3">
        <v>23</v>
      </c>
      <c r="G409" s="36">
        <f t="shared" si="197"/>
        <v>18285.544069843836</v>
      </c>
      <c r="H409" s="36">
        <f t="shared" si="197"/>
        <v>39714.620863070661</v>
      </c>
      <c r="I409" s="36">
        <f t="shared" si="197"/>
        <v>29039.850358514217</v>
      </c>
      <c r="J409" s="36">
        <f t="shared" si="197"/>
        <v>38048.831785587645</v>
      </c>
      <c r="K409" s="36">
        <f t="shared" si="197"/>
        <v>6488.7663129636949</v>
      </c>
      <c r="L409" s="37">
        <f t="shared" si="197"/>
        <v>9308.1395254445251</v>
      </c>
      <c r="M409" s="38">
        <f t="shared" si="197"/>
        <v>10569.218810251901</v>
      </c>
      <c r="N409" s="39">
        <f t="shared" si="197"/>
        <v>2595.4088607841982</v>
      </c>
      <c r="O409" s="39">
        <f t="shared" si="197"/>
        <v>519.08177215683963</v>
      </c>
      <c r="P409" s="40">
        <f t="shared" si="197"/>
        <v>74351.957115370868</v>
      </c>
      <c r="Q409" s="40">
        <f t="shared" si="197"/>
        <v>67392.140783251074</v>
      </c>
      <c r="R409" s="40">
        <f t="shared" si="197"/>
        <v>302003.6286017645</v>
      </c>
      <c r="S409" s="41">
        <f t="shared" si="197"/>
        <v>3107.3965141938975</v>
      </c>
      <c r="T409" s="41">
        <f t="shared" si="197"/>
        <v>3834.4636380794982</v>
      </c>
      <c r="U409" s="42">
        <f t="shared" si="197"/>
        <v>24853.269817035467</v>
      </c>
      <c r="V409" s="42">
        <f t="shared" si="197"/>
        <v>23266.928571803313</v>
      </c>
      <c r="W409" s="43">
        <f t="shared" si="197"/>
        <v>64320.109434835918</v>
      </c>
      <c r="X409" s="43">
        <f t="shared" si="197"/>
        <v>38430.921923556984</v>
      </c>
      <c r="Y409" t="e">
        <f>NA()</f>
        <v>#N/A</v>
      </c>
      <c r="AD409"/>
      <c r="AE409" s="3">
        <v>24</v>
      </c>
      <c r="AG409" s="3">
        <f t="shared" si="193"/>
        <v>12.716890085850565</v>
      </c>
      <c r="AH409" s="36">
        <f t="shared" si="198"/>
        <v>3879.7564648902435</v>
      </c>
      <c r="AI409" s="36">
        <f t="shared" si="198"/>
        <v>19851.997774960764</v>
      </c>
      <c r="AJ409" s="36">
        <f t="shared" si="198"/>
        <v>7381.0830550293122</v>
      </c>
      <c r="AK409" s="36">
        <f t="shared" si="198"/>
        <v>19096.031617665241</v>
      </c>
      <c r="AL409" s="36">
        <f t="shared" si="198"/>
        <v>1903.84201540392</v>
      </c>
      <c r="AM409" s="37">
        <f t="shared" si="198"/>
        <v>4069.7713180767719</v>
      </c>
      <c r="AN409" s="38">
        <f t="shared" si="198"/>
        <v>3849.1750493676468</v>
      </c>
      <c r="AO409" s="39">
        <f t="shared" si="198"/>
        <v>1201.2457203995034</v>
      </c>
      <c r="AP409" s="39">
        <f t="shared" si="198"/>
        <v>240.2491440799007</v>
      </c>
      <c r="AQ409" s="40">
        <f t="shared" si="198"/>
        <v>41245.131170797045</v>
      </c>
      <c r="AR409" s="40">
        <f t="shared" si="198"/>
        <v>34351.421103377332</v>
      </c>
      <c r="AS409" s="40">
        <f t="shared" si="198"/>
        <v>128276.03893132738</v>
      </c>
      <c r="AT409" s="41">
        <f t="shared" si="198"/>
        <v>1660.0771003692255</v>
      </c>
      <c r="AU409" s="41">
        <f t="shared" si="198"/>
        <v>1842.1763953485079</v>
      </c>
      <c r="AV409" s="42">
        <f t="shared" si="198"/>
        <v>12205.471266159384</v>
      </c>
      <c r="AW409" s="42">
        <f t="shared" si="198"/>
        <v>11444.954853415629</v>
      </c>
      <c r="AX409" s="43">
        <f t="shared" si="198"/>
        <v>39152.719585529536</v>
      </c>
      <c r="AY409" s="43">
        <f t="shared" si="198"/>
        <v>20818.611763566467</v>
      </c>
      <c r="AZ409" t="e">
        <f>NA()</f>
        <v>#N/A</v>
      </c>
    </row>
    <row r="410" spans="4:52" x14ac:dyDescent="0.3">
      <c r="D410" s="3">
        <v>25</v>
      </c>
      <c r="F410" s="3">
        <v>24</v>
      </c>
      <c r="G410" s="36">
        <f t="shared" si="197"/>
        <v>19838.646301353056</v>
      </c>
      <c r="H410" s="36">
        <f t="shared" si="197"/>
        <v>41543.707135708653</v>
      </c>
      <c r="I410" s="36">
        <f t="shared" si="197"/>
        <v>31241.288129014432</v>
      </c>
      <c r="J410" s="36">
        <f t="shared" si="197"/>
        <v>39776.123046863264</v>
      </c>
      <c r="K410" s="36">
        <f t="shared" si="197"/>
        <v>6940.4425533129697</v>
      </c>
      <c r="L410" s="37">
        <f t="shared" si="197"/>
        <v>9719.3980687937001</v>
      </c>
      <c r="M410" s="38">
        <f t="shared" si="197"/>
        <v>11284.359991505338</v>
      </c>
      <c r="N410" s="39">
        <f t="shared" si="197"/>
        <v>2731.7915238700066</v>
      </c>
      <c r="O410" s="39">
        <f t="shared" si="197"/>
        <v>546.35830477400134</v>
      </c>
      <c r="P410" s="40">
        <f t="shared" si="197"/>
        <v>77251.019813784544</v>
      </c>
      <c r="Q410" s="40">
        <f t="shared" si="197"/>
        <v>70240.600954776834</v>
      </c>
      <c r="R410" s="40">
        <f t="shared" si="197"/>
        <v>315625.57755685784</v>
      </c>
      <c r="S410" s="41">
        <f t="shared" si="197"/>
        <v>3235.8136772446896</v>
      </c>
      <c r="T410" s="41">
        <f t="shared" si="197"/>
        <v>4017.5162569913537</v>
      </c>
      <c r="U410" s="42">
        <f t="shared" si="197"/>
        <v>26014.035942690694</v>
      </c>
      <c r="V410" s="42">
        <f t="shared" si="197"/>
        <v>24345.688641653818</v>
      </c>
      <c r="W410" s="43">
        <f t="shared" si="197"/>
        <v>66223.033774620402</v>
      </c>
      <c r="X410" s="43">
        <f t="shared" si="197"/>
        <v>39917.825308851672</v>
      </c>
      <c r="Y410" t="e">
        <f>NA()</f>
        <v>#N/A</v>
      </c>
      <c r="AD410"/>
      <c r="AE410" s="3">
        <v>25</v>
      </c>
      <c r="AG410" s="3">
        <f t="shared" si="193"/>
        <v>13.374113870485857</v>
      </c>
      <c r="AH410" s="36">
        <f t="shared" si="198"/>
        <v>4584.6631213409546</v>
      </c>
      <c r="AI410" s="36">
        <f t="shared" si="198"/>
        <v>21153.25340479409</v>
      </c>
      <c r="AJ410" s="36">
        <f t="shared" si="198"/>
        <v>8627.2805028001512</v>
      </c>
      <c r="AK410" s="36">
        <f t="shared" si="198"/>
        <v>20353.93330336464</v>
      </c>
      <c r="AL410" s="36">
        <f t="shared" si="198"/>
        <v>2154.4023242214062</v>
      </c>
      <c r="AM410" s="37">
        <f t="shared" si="198"/>
        <v>4434.2796343422624</v>
      </c>
      <c r="AN410" s="38">
        <f t="shared" si="198"/>
        <v>4178.3621055539161</v>
      </c>
      <c r="AO410" s="39">
        <f t="shared" si="198"/>
        <v>1287.1100191804273</v>
      </c>
      <c r="AP410" s="39">
        <f t="shared" si="198"/>
        <v>257.42200383608554</v>
      </c>
      <c r="AQ410" s="40">
        <f t="shared" si="198"/>
        <v>43517.781996046542</v>
      </c>
      <c r="AR410" s="40">
        <f t="shared" si="198"/>
        <v>36603.927393139202</v>
      </c>
      <c r="AS410" s="40">
        <f t="shared" si="198"/>
        <v>140284.5544680178</v>
      </c>
      <c r="AT410" s="41">
        <f t="shared" si="198"/>
        <v>1757.8772038957666</v>
      </c>
      <c r="AU410" s="41">
        <f t="shared" si="198"/>
        <v>1971.0000528460998</v>
      </c>
      <c r="AV410" s="42">
        <f t="shared" si="198"/>
        <v>13040.438076208944</v>
      </c>
      <c r="AW410" s="42">
        <f t="shared" si="198"/>
        <v>12229.148449090881</v>
      </c>
      <c r="AX410" s="43">
        <f t="shared" si="198"/>
        <v>41084.051682724428</v>
      </c>
      <c r="AY410" s="43">
        <f t="shared" si="198"/>
        <v>22060.358780149865</v>
      </c>
      <c r="AZ410" t="e">
        <f>NA()</f>
        <v>#N/A</v>
      </c>
    </row>
    <row r="411" spans="4:52" x14ac:dyDescent="0.3">
      <c r="D411" s="3">
        <v>26</v>
      </c>
      <c r="F411" s="3">
        <v>25</v>
      </c>
      <c r="G411" s="36">
        <f t="shared" si="197"/>
        <v>21383.535265900256</v>
      </c>
      <c r="H411" s="36">
        <f t="shared" si="197"/>
        <v>43347.863366419828</v>
      </c>
      <c r="I411" s="36">
        <f t="shared" si="197"/>
        <v>33442.220822189105</v>
      </c>
      <c r="J411" s="36">
        <f t="shared" si="197"/>
        <v>41477.514264427693</v>
      </c>
      <c r="K411" s="36">
        <f t="shared" si="197"/>
        <v>7382.5849631273486</v>
      </c>
      <c r="L411" s="37">
        <f t="shared" si="197"/>
        <v>10109.630809245422</v>
      </c>
      <c r="M411" s="38">
        <f t="shared" si="197"/>
        <v>11995.028244932735</v>
      </c>
      <c r="N411" s="39">
        <f t="shared" si="197"/>
        <v>2867.5605121854219</v>
      </c>
      <c r="O411" s="39">
        <f t="shared" si="197"/>
        <v>573.51210243708442</v>
      </c>
      <c r="P411" s="40">
        <f t="shared" si="197"/>
        <v>80089.480230380257</v>
      </c>
      <c r="Q411" s="40">
        <f t="shared" si="197"/>
        <v>73012.309058868559</v>
      </c>
      <c r="R411" s="40">
        <f t="shared" si="197"/>
        <v>328531.82532712264</v>
      </c>
      <c r="S411" s="41">
        <f t="shared" si="197"/>
        <v>3361.7175158943451</v>
      </c>
      <c r="T411" s="41">
        <f t="shared" si="197"/>
        <v>4197.5952260113218</v>
      </c>
      <c r="U411" s="42">
        <f t="shared" si="197"/>
        <v>27159.328886836582</v>
      </c>
      <c r="V411" s="42">
        <f t="shared" si="197"/>
        <v>25409.169076966991</v>
      </c>
      <c r="W411" s="43">
        <f t="shared" si="197"/>
        <v>68039.923274918197</v>
      </c>
      <c r="X411" s="43">
        <f t="shared" si="197"/>
        <v>41363.25359286389</v>
      </c>
      <c r="Y411" t="e">
        <f>NA()</f>
        <v>#N/A</v>
      </c>
      <c r="AD411"/>
      <c r="AE411" s="3">
        <v>26</v>
      </c>
      <c r="AG411" s="3">
        <f t="shared" si="193"/>
        <v>14.06530375061889</v>
      </c>
      <c r="AH411" s="36">
        <f t="shared" si="198"/>
        <v>5380.5145311504093</v>
      </c>
      <c r="AI411" s="36">
        <f t="shared" si="198"/>
        <v>22521.18703949928</v>
      </c>
      <c r="AJ411" s="36">
        <f t="shared" si="198"/>
        <v>9983.4005348754454</v>
      </c>
      <c r="AK411" s="36">
        <f t="shared" si="198"/>
        <v>21672.561445269606</v>
      </c>
      <c r="AL411" s="36">
        <f t="shared" si="198"/>
        <v>2429.896282912257</v>
      </c>
      <c r="AM411" s="37">
        <f t="shared" si="198"/>
        <v>4818.5292109548627</v>
      </c>
      <c r="AN411" s="38">
        <f t="shared" si="198"/>
        <v>4531.6404780247549</v>
      </c>
      <c r="AO411" s="39">
        <f t="shared" si="198"/>
        <v>1378.3323465373726</v>
      </c>
      <c r="AP411" s="39">
        <f t="shared" si="198"/>
        <v>275.66646930747453</v>
      </c>
      <c r="AQ411" s="40">
        <f t="shared" si="198"/>
        <v>45889.526120261078</v>
      </c>
      <c r="AR411" s="40">
        <f t="shared" si="198"/>
        <v>38964.361171476514</v>
      </c>
      <c r="AS411" s="40">
        <f t="shared" si="198"/>
        <v>152972.25342381641</v>
      </c>
      <c r="AT411" s="41">
        <f t="shared" si="198"/>
        <v>1860.2560262026636</v>
      </c>
      <c r="AU411" s="41">
        <f t="shared" si="198"/>
        <v>2107.0324687104494</v>
      </c>
      <c r="AV411" s="42">
        <f t="shared" si="198"/>
        <v>13916.823448779405</v>
      </c>
      <c r="AW411" s="42">
        <f t="shared" si="198"/>
        <v>13051.808113205971</v>
      </c>
      <c r="AX411" s="43">
        <f t="shared" si="198"/>
        <v>43067.439067767955</v>
      </c>
      <c r="AY411" s="43">
        <f t="shared" si="198"/>
        <v>23351.319715525311</v>
      </c>
      <c r="AZ411" t="e">
        <f>NA()</f>
        <v>#N/A</v>
      </c>
    </row>
    <row r="412" spans="4:52" x14ac:dyDescent="0.3">
      <c r="D412" s="3">
        <v>27</v>
      </c>
      <c r="F412" s="3">
        <v>26</v>
      </c>
      <c r="G412" s="36">
        <f t="shared" si="197"/>
        <v>22913.567082581121</v>
      </c>
      <c r="H412" s="36">
        <f t="shared" si="197"/>
        <v>45126.057032196499</v>
      </c>
      <c r="I412" s="36">
        <f t="shared" si="197"/>
        <v>35637.89021969695</v>
      </c>
      <c r="J412" s="36">
        <f t="shared" si="197"/>
        <v>43152.142351080001</v>
      </c>
      <c r="K412" s="36">
        <f t="shared" si="197"/>
        <v>7813.6895639049262</v>
      </c>
      <c r="L412" s="37">
        <f t="shared" si="197"/>
        <v>10479.007535893854</v>
      </c>
      <c r="M412" s="38">
        <f t="shared" si="197"/>
        <v>12699.976663998568</v>
      </c>
      <c r="N412" s="39">
        <f t="shared" si="197"/>
        <v>3002.5869657431954</v>
      </c>
      <c r="O412" s="39">
        <f t="shared" si="197"/>
        <v>600.51739314863914</v>
      </c>
      <c r="P412" s="40">
        <f t="shared" si="197"/>
        <v>82867.274344888167</v>
      </c>
      <c r="Q412" s="40">
        <f t="shared" si="197"/>
        <v>75706.470415066637</v>
      </c>
      <c r="R412" s="40">
        <f t="shared" si="197"/>
        <v>340727.81710476626</v>
      </c>
      <c r="S412" s="41">
        <f t="shared" si="197"/>
        <v>3485.078718548617</v>
      </c>
      <c r="T412" s="41">
        <f t="shared" si="197"/>
        <v>4374.5543074160969</v>
      </c>
      <c r="U412" s="42">
        <f t="shared" si="197"/>
        <v>28288.601550575087</v>
      </c>
      <c r="V412" s="42">
        <f t="shared" si="197"/>
        <v>26456.928401802674</v>
      </c>
      <c r="W412" s="43">
        <f t="shared" si="197"/>
        <v>69773.863710913982</v>
      </c>
      <c r="X412" s="43">
        <f t="shared" si="197"/>
        <v>42767.396652788011</v>
      </c>
      <c r="Y412" t="e">
        <f>NA()</f>
        <v>#N/A</v>
      </c>
      <c r="AD412"/>
      <c r="AE412" s="3">
        <v>27</v>
      </c>
      <c r="AG412" s="3">
        <f t="shared" si="193"/>
        <v>14.792215133875402</v>
      </c>
      <c r="AH412" s="36">
        <f t="shared" si="198"/>
        <v>6270.2381976950992</v>
      </c>
      <c r="AI412" s="36">
        <f t="shared" si="198"/>
        <v>23957.8707555847</v>
      </c>
      <c r="AJ412" s="36">
        <f t="shared" si="198"/>
        <v>11447.345197002651</v>
      </c>
      <c r="AK412" s="36">
        <f t="shared" si="198"/>
        <v>23053.863013988041</v>
      </c>
      <c r="AL412" s="36">
        <f t="shared" si="198"/>
        <v>2731.3116692142717</v>
      </c>
      <c r="AM412" s="37">
        <f t="shared" si="198"/>
        <v>5221.733444612707</v>
      </c>
      <c r="AN412" s="38">
        <f t="shared" si="198"/>
        <v>4910.1973216633178</v>
      </c>
      <c r="AO412" s="39">
        <f t="shared" si="198"/>
        <v>1475.1477456895718</v>
      </c>
      <c r="AP412" s="39">
        <f t="shared" si="198"/>
        <v>295.02954913791433</v>
      </c>
      <c r="AQ412" s="40">
        <f t="shared" si="198"/>
        <v>48361.792613354133</v>
      </c>
      <c r="AR412" s="40">
        <f t="shared" si="198"/>
        <v>41433.064782886126</v>
      </c>
      <c r="AS412" s="40">
        <f t="shared" si="198"/>
        <v>166311.91482175564</v>
      </c>
      <c r="AT412" s="41">
        <f t="shared" si="198"/>
        <v>1967.2923830129812</v>
      </c>
      <c r="AU412" s="41">
        <f t="shared" si="198"/>
        <v>2250.4504938327896</v>
      </c>
      <c r="AV412" s="42">
        <f t="shared" si="198"/>
        <v>14835.752851124495</v>
      </c>
      <c r="AW412" s="42">
        <f t="shared" si="198"/>
        <v>13913.845252610798</v>
      </c>
      <c r="AX412" s="43">
        <f t="shared" si="198"/>
        <v>45099.962661962047</v>
      </c>
      <c r="AY412" s="43">
        <f t="shared" si="198"/>
        <v>24691.6798758474</v>
      </c>
      <c r="AZ412" t="e">
        <f>NA()</f>
        <v>#N/A</v>
      </c>
    </row>
    <row r="413" spans="4:52" x14ac:dyDescent="0.3">
      <c r="D413" s="3">
        <v>28</v>
      </c>
      <c r="F413" s="3">
        <v>27</v>
      </c>
      <c r="G413" s="36">
        <f t="shared" si="197"/>
        <v>24422.744719230857</v>
      </c>
      <c r="H413" s="36">
        <f t="shared" si="197"/>
        <v>46877.406895781911</v>
      </c>
      <c r="I413" s="36">
        <f t="shared" si="197"/>
        <v>37823.516196830104</v>
      </c>
      <c r="J413" s="36">
        <f t="shared" si="197"/>
        <v>44799.277209515305</v>
      </c>
      <c r="K413" s="36">
        <f t="shared" si="197"/>
        <v>8232.5321314090816</v>
      </c>
      <c r="L413" s="37">
        <f t="shared" si="197"/>
        <v>10827.873391216486</v>
      </c>
      <c r="M413" s="38">
        <f t="shared" si="197"/>
        <v>13398.179260510218</v>
      </c>
      <c r="N413" s="39">
        <f t="shared" si="197"/>
        <v>3136.7545017318917</v>
      </c>
      <c r="O413" s="39">
        <f t="shared" si="197"/>
        <v>627.35090034637835</v>
      </c>
      <c r="P413" s="40">
        <f t="shared" si="197"/>
        <v>85584.501546393294</v>
      </c>
      <c r="Q413" s="40">
        <f t="shared" si="197"/>
        <v>78322.708784683797</v>
      </c>
      <c r="R413" s="40">
        <f t="shared" si="197"/>
        <v>352225.39890758425</v>
      </c>
      <c r="S413" s="41">
        <f t="shared" si="197"/>
        <v>3605.8779629569617</v>
      </c>
      <c r="T413" s="41">
        <f t="shared" si="197"/>
        <v>4548.2721672487196</v>
      </c>
      <c r="U413" s="42">
        <f t="shared" si="197"/>
        <v>29401.371266433012</v>
      </c>
      <c r="V413" s="42">
        <f t="shared" si="197"/>
        <v>27488.579397169782</v>
      </c>
      <c r="W413" s="43">
        <f t="shared" si="197"/>
        <v>71427.964330451869</v>
      </c>
      <c r="X413" s="43">
        <f t="shared" si="197"/>
        <v>44130.563004694981</v>
      </c>
      <c r="Y413" t="e">
        <f>NA()</f>
        <v>#N/A</v>
      </c>
      <c r="AD413"/>
      <c r="AE413" s="3">
        <v>28</v>
      </c>
      <c r="AG413" s="3">
        <f t="shared" si="193"/>
        <v>15.556694149404674</v>
      </c>
      <c r="AH413" s="36">
        <f t="shared" si="198"/>
        <v>7255.9633939291771</v>
      </c>
      <c r="AI413" s="36">
        <f t="shared" si="198"/>
        <v>25465.265438975111</v>
      </c>
      <c r="AJ413" s="36">
        <f t="shared" si="198"/>
        <v>13017.571349181862</v>
      </c>
      <c r="AK413" s="36">
        <f t="shared" si="198"/>
        <v>24499.694429959138</v>
      </c>
      <c r="AL413" s="36">
        <f t="shared" si="198"/>
        <v>3059.3966571456749</v>
      </c>
      <c r="AM413" s="37">
        <f t="shared" si="198"/>
        <v>5642.8096850978154</v>
      </c>
      <c r="AN413" s="38">
        <f t="shared" si="198"/>
        <v>5315.1949761843189</v>
      </c>
      <c r="AO413" s="39">
        <f t="shared" si="198"/>
        <v>1577.788562475969</v>
      </c>
      <c r="AP413" s="39">
        <f t="shared" si="198"/>
        <v>315.55771249519381</v>
      </c>
      <c r="AQ413" s="40">
        <f t="shared" si="198"/>
        <v>50935.678694042203</v>
      </c>
      <c r="AR413" s="40">
        <f t="shared" si="198"/>
        <v>44009.718125098552</v>
      </c>
      <c r="AS413" s="40">
        <f t="shared" si="198"/>
        <v>180265.63189306701</v>
      </c>
      <c r="AT413" s="41">
        <f t="shared" si="198"/>
        <v>2079.0495007730697</v>
      </c>
      <c r="AU413" s="41">
        <f t="shared" si="198"/>
        <v>2401.404890026211</v>
      </c>
      <c r="AV413" s="42">
        <f t="shared" si="198"/>
        <v>15798.347777618237</v>
      </c>
      <c r="AW413" s="42">
        <f t="shared" si="198"/>
        <v>14816.163510180731</v>
      </c>
      <c r="AX413" s="43">
        <f t="shared" si="198"/>
        <v>47178.178380211539</v>
      </c>
      <c r="AY413" s="43">
        <f t="shared" si="198"/>
        <v>26081.374822193342</v>
      </c>
      <c r="AZ413" t="e">
        <f>NA()</f>
        <v>#N/A</v>
      </c>
    </row>
    <row r="414" spans="4:52" x14ac:dyDescent="0.3">
      <c r="D414" s="3">
        <v>29</v>
      </c>
      <c r="F414" s="3">
        <v>28</v>
      </c>
      <c r="G414" s="36">
        <f t="shared" si="197"/>
        <v>25905.760565085988</v>
      </c>
      <c r="H414" s="36">
        <f t="shared" si="197"/>
        <v>48601.170556591482</v>
      </c>
      <c r="I414" s="36">
        <f t="shared" si="197"/>
        <v>39994.451039975895</v>
      </c>
      <c r="J414" s="36">
        <f t="shared" si="197"/>
        <v>46418.313315088861</v>
      </c>
      <c r="K414" s="36">
        <f t="shared" si="197"/>
        <v>8638.1434544378371</v>
      </c>
      <c r="L414" s="37">
        <f t="shared" si="197"/>
        <v>11156.712973862763</v>
      </c>
      <c r="M414" s="38">
        <f t="shared" si="197"/>
        <v>14088.794247423484</v>
      </c>
      <c r="N414" s="39">
        <f t="shared" si="197"/>
        <v>3269.9581283662019</v>
      </c>
      <c r="O414" s="39">
        <f t="shared" si="197"/>
        <v>653.99162567324049</v>
      </c>
      <c r="P414" s="40">
        <f t="shared" si="197"/>
        <v>88241.402673223172</v>
      </c>
      <c r="Q414" s="40">
        <f t="shared" si="197"/>
        <v>80861.009633092122</v>
      </c>
      <c r="R414" s="40">
        <f t="shared" si="197"/>
        <v>363041.48919639451</v>
      </c>
      <c r="S414" s="41">
        <f t="shared" si="197"/>
        <v>3724.104681397986</v>
      </c>
      <c r="T414" s="41">
        <f t="shared" si="197"/>
        <v>4718.6497459650536</v>
      </c>
      <c r="U414" s="42">
        <f t="shared" si="197"/>
        <v>30497.218337497547</v>
      </c>
      <c r="V414" s="42">
        <f t="shared" si="197"/>
        <v>28503.78791740827</v>
      </c>
      <c r="W414" s="43">
        <f t="shared" si="197"/>
        <v>73005.331267095098</v>
      </c>
      <c r="X414" s="43">
        <f t="shared" si="197"/>
        <v>45453.164848119981</v>
      </c>
      <c r="Y414" t="e">
        <f>NA()</f>
        <v>#N/A</v>
      </c>
      <c r="AD414"/>
      <c r="AE414" s="3">
        <v>29</v>
      </c>
      <c r="AG414" s="3">
        <f t="shared" si="193"/>
        <v>16.360682336474195</v>
      </c>
      <c r="AH414" s="36">
        <f t="shared" si="198"/>
        <v>8339.3138248235609</v>
      </c>
      <c r="AI414" s="36">
        <f t="shared" si="198"/>
        <v>27045.174011593488</v>
      </c>
      <c r="AJ414" s="36">
        <f t="shared" si="198"/>
        <v>14693.734367844518</v>
      </c>
      <c r="AK414" s="36">
        <f t="shared" si="198"/>
        <v>26011.76279159054</v>
      </c>
      <c r="AL414" s="36">
        <f t="shared" si="198"/>
        <v>3414.6080617958769</v>
      </c>
      <c r="AM414" s="37">
        <f t="shared" si="198"/>
        <v>6080.3683795102097</v>
      </c>
      <c r="AN414" s="38">
        <f t="shared" si="198"/>
        <v>5854.3438745934172</v>
      </c>
      <c r="AO414" s="39">
        <f t="shared" si="198"/>
        <v>1686.4823259836689</v>
      </c>
      <c r="AP414" s="39">
        <f t="shared" si="198"/>
        <v>337.29646519673378</v>
      </c>
      <c r="AQ414" s="40">
        <f t="shared" si="198"/>
        <v>53611.90556718647</v>
      </c>
      <c r="AR414" s="40">
        <f t="shared" si="198"/>
        <v>46693.267798315894</v>
      </c>
      <c r="AS414" s="40">
        <f t="shared" si="198"/>
        <v>194784.43456104252</v>
      </c>
      <c r="AT414" s="41">
        <f t="shared" si="198"/>
        <v>2195.5727819866465</v>
      </c>
      <c r="AU414" s="41">
        <f t="shared" si="198"/>
        <v>2560.0158037092651</v>
      </c>
      <c r="AV414" s="42">
        <f t="shared" si="198"/>
        <v>16805.701415369724</v>
      </c>
      <c r="AW414" s="42">
        <f t="shared" si="198"/>
        <v>15759.640057659295</v>
      </c>
      <c r="AX414" s="43">
        <f t="shared" si="198"/>
        <v>49298.109594499438</v>
      </c>
      <c r="AY414" s="43">
        <f t="shared" si="198"/>
        <v>27520.045927635267</v>
      </c>
      <c r="AZ414" t="e">
        <f>NA()</f>
        <v>#N/A</v>
      </c>
    </row>
    <row r="415" spans="4:52" x14ac:dyDescent="0.3">
      <c r="D415" s="3">
        <v>30</v>
      </c>
      <c r="F415" s="3">
        <v>29</v>
      </c>
      <c r="G415" s="36">
        <f t="shared" si="197"/>
        <v>27358.009036578274</v>
      </c>
      <c r="H415" s="36">
        <f t="shared" si="197"/>
        <v>50296.732471523232</v>
      </c>
      <c r="I415" s="36">
        <f t="shared" si="197"/>
        <v>42146.290078429513</v>
      </c>
      <c r="J415" s="36">
        <f t="shared" si="197"/>
        <v>48008.76055214653</v>
      </c>
      <c r="K415" s="36">
        <f t="shared" si="197"/>
        <v>9029.7841699314722</v>
      </c>
      <c r="L415" s="37">
        <f t="shared" si="197"/>
        <v>11466.119354479446</v>
      </c>
      <c r="M415" s="38">
        <f t="shared" si="197"/>
        <v>14771.13242590317</v>
      </c>
      <c r="N415" s="39">
        <f t="shared" si="197"/>
        <v>3402.1032719304776</v>
      </c>
      <c r="O415" s="39">
        <f t="shared" si="197"/>
        <v>680.42065438609563</v>
      </c>
      <c r="P415" s="40">
        <f t="shared" si="197"/>
        <v>90838.340944249911</v>
      </c>
      <c r="Q415" s="40">
        <f t="shared" si="197"/>
        <v>83321.670184308532</v>
      </c>
      <c r="R415" s="40">
        <f t="shared" si="197"/>
        <v>373196.93253455154</v>
      </c>
      <c r="S415" s="41">
        <f t="shared" si="197"/>
        <v>3839.7559801597176</v>
      </c>
      <c r="T415" s="41">
        <f t="shared" si="197"/>
        <v>4885.6079055269583</v>
      </c>
      <c r="U415" s="42">
        <f t="shared" si="197"/>
        <v>31575.783862485005</v>
      </c>
      <c r="V415" s="42">
        <f t="shared" si="197"/>
        <v>29502.271268990298</v>
      </c>
      <c r="W415" s="43">
        <f t="shared" si="197"/>
        <v>74509.046023641873</v>
      </c>
      <c r="X415" s="43">
        <f t="shared" si="197"/>
        <v>46735.704124677584</v>
      </c>
      <c r="Y415" t="e">
        <f>NA()</f>
        <v>#N/A</v>
      </c>
      <c r="AD415"/>
      <c r="AE415" s="3">
        <v>30</v>
      </c>
      <c r="AG415" s="3">
        <f t="shared" si="193"/>
        <v>17.206221575376418</v>
      </c>
      <c r="AH415" s="36">
        <f t="shared" si="198"/>
        <v>9521.6563851108276</v>
      </c>
      <c r="AI415" s="36">
        <f t="shared" si="198"/>
        <v>28699.191815389717</v>
      </c>
      <c r="AJ415" s="36">
        <f t="shared" si="198"/>
        <v>16477.09590869927</v>
      </c>
      <c r="AK415" s="36">
        <f t="shared" si="198"/>
        <v>27591.565392851779</v>
      </c>
      <c r="AL415" s="36">
        <f t="shared" si="198"/>
        <v>3797.0601693694293</v>
      </c>
      <c r="AM415" s="37">
        <f t="shared" si="198"/>
        <v>6532.7089447432318</v>
      </c>
      <c r="AN415" s="38">
        <f t="shared" si="198"/>
        <v>6436.1632671705875</v>
      </c>
      <c r="AO415" s="39">
        <f t="shared" si="198"/>
        <v>1801.4493733985914</v>
      </c>
      <c r="AP415" s="39">
        <f t="shared" si="198"/>
        <v>360.28987467971831</v>
      </c>
      <c r="AQ415" s="40">
        <f t="shared" si="198"/>
        <v>56390.772429850091</v>
      </c>
      <c r="AR415" s="40">
        <f t="shared" si="198"/>
        <v>49481.85748730832</v>
      </c>
      <c r="AS415" s="40">
        <f t="shared" si="198"/>
        <v>209808.17218628718</v>
      </c>
      <c r="AT415" s="41">
        <f t="shared" si="198"/>
        <v>2316.8874716926821</v>
      </c>
      <c r="AU415" s="41">
        <f t="shared" si="198"/>
        <v>2726.3680099822782</v>
      </c>
      <c r="AV415" s="42">
        <f t="shared" si="198"/>
        <v>17858.848151243241</v>
      </c>
      <c r="AW415" s="42">
        <f t="shared" si="198"/>
        <v>16745.100815809303</v>
      </c>
      <c r="AX415" s="43">
        <f t="shared" si="198"/>
        <v>51455.245635276377</v>
      </c>
      <c r="AY415" s="43">
        <f t="shared" si="198"/>
        <v>29006.997408384457</v>
      </c>
      <c r="AZ415" t="e">
        <f>NA()</f>
        <v>#N/A</v>
      </c>
    </row>
    <row r="416" spans="4:52" x14ac:dyDescent="0.3">
      <c r="D416" s="3">
        <v>31</v>
      </c>
      <c r="F416" s="3">
        <v>30</v>
      </c>
      <c r="G416" s="36">
        <f t="shared" si="197"/>
        <v>28775.574985149306</v>
      </c>
      <c r="H416" s="36">
        <f t="shared" si="197"/>
        <v>51963.592606773156</v>
      </c>
      <c r="I416" s="36">
        <f t="shared" si="197"/>
        <v>44274.94357768754</v>
      </c>
      <c r="J416" s="36">
        <f t="shared" ref="J416:X416" si="199">300*J344*J116</f>
        <v>49570.234841766985</v>
      </c>
      <c r="K416" s="36">
        <f t="shared" si="199"/>
        <v>9406.9199143033711</v>
      </c>
      <c r="L416" s="37">
        <f t="shared" si="199"/>
        <v>11756.767556239629</v>
      </c>
      <c r="M416" s="38">
        <f t="shared" si="199"/>
        <v>15444.630465404327</v>
      </c>
      <c r="N416" s="39">
        <f t="shared" si="199"/>
        <v>3533.1049018673684</v>
      </c>
      <c r="O416" s="39">
        <f t="shared" si="199"/>
        <v>706.62098037347369</v>
      </c>
      <c r="P416" s="40">
        <f t="shared" si="199"/>
        <v>93375.78533940413</v>
      </c>
      <c r="Q416" s="40">
        <f t="shared" si="199"/>
        <v>85705.255408657773</v>
      </c>
      <c r="R416" s="40">
        <f t="shared" si="199"/>
        <v>382715.51966672426</v>
      </c>
      <c r="S416" s="41">
        <f t="shared" si="199"/>
        <v>3952.8356907402394</v>
      </c>
      <c r="T416" s="41">
        <f t="shared" si="199"/>
        <v>5049.0853194842412</v>
      </c>
      <c r="U416" s="42">
        <f t="shared" si="199"/>
        <v>32636.766988521042</v>
      </c>
      <c r="V416" s="42">
        <f t="shared" si="199"/>
        <v>30483.79616004727</v>
      </c>
      <c r="W416" s="43">
        <f t="shared" si="199"/>
        <v>75942.148182407138</v>
      </c>
      <c r="X416" s="43">
        <f t="shared" si="199"/>
        <v>47978.759696838395</v>
      </c>
      <c r="Y416" t="e">
        <f>NA()</f>
        <v>#N/A</v>
      </c>
      <c r="AD416"/>
      <c r="AE416" s="3">
        <v>31</v>
      </c>
      <c r="AG416" s="3">
        <f t="shared" si="193"/>
        <v>18.095459273170505</v>
      </c>
      <c r="AH416" s="36">
        <f t="shared" si="198"/>
        <v>10804.199392869185</v>
      </c>
      <c r="AI416" s="36">
        <f t="shared" si="198"/>
        <v>30428.655453085961</v>
      </c>
      <c r="AJ416" s="36">
        <f t="shared" si="198"/>
        <v>18370.605580097061</v>
      </c>
      <c r="AK416" s="36">
        <f t="shared" ref="AK416:AY416" si="200">300*AK344*AK116</f>
        <v>29240.329711355644</v>
      </c>
      <c r="AL416" s="36">
        <f t="shared" si="200"/>
        <v>4206.4763117069733</v>
      </c>
      <c r="AM416" s="37">
        <f t="shared" si="200"/>
        <v>6997.8234478355535</v>
      </c>
      <c r="AN416" s="38">
        <f t="shared" si="200"/>
        <v>7058.2780973795452</v>
      </c>
      <c r="AO416" s="39">
        <f t="shared" si="200"/>
        <v>1922.9002109417877</v>
      </c>
      <c r="AP416" s="39">
        <f t="shared" si="200"/>
        <v>384.58004218835754</v>
      </c>
      <c r="AQ416" s="40">
        <f t="shared" si="200"/>
        <v>59272.109022081153</v>
      </c>
      <c r="AR416" s="40">
        <f t="shared" si="200"/>
        <v>52372.761135274537</v>
      </c>
      <c r="AS416" s="40">
        <f t="shared" si="200"/>
        <v>225265.69675790437</v>
      </c>
      <c r="AT416" s="41">
        <f t="shared" si="200"/>
        <v>2442.996245041169</v>
      </c>
      <c r="AU416" s="41">
        <f t="shared" si="200"/>
        <v>2900.5059746368779</v>
      </c>
      <c r="AV416" s="42">
        <f t="shared" si="200"/>
        <v>18958.727867565969</v>
      </c>
      <c r="AW416" s="42">
        <f t="shared" si="200"/>
        <v>17773.290188877349</v>
      </c>
      <c r="AX416" s="43">
        <f t="shared" si="200"/>
        <v>53644.547094694179</v>
      </c>
      <c r="AY416" s="43">
        <f t="shared" si="200"/>
        <v>30541.156240263175</v>
      </c>
      <c r="AZ416" t="e">
        <f>NA()</f>
        <v>#N/A</v>
      </c>
    </row>
    <row r="417" spans="4:52" x14ac:dyDescent="0.3">
      <c r="D417" s="3">
        <v>32</v>
      </c>
      <c r="F417" s="3">
        <v>31</v>
      </c>
      <c r="G417" s="36">
        <f t="shared" ref="G417:X431" si="201">300*G345*G117</f>
        <v>30155.204553118034</v>
      </c>
      <c r="H417" s="36">
        <f t="shared" si="201"/>
        <v>53601.355812355672</v>
      </c>
      <c r="I417" s="36">
        <f t="shared" si="201"/>
        <v>46376.677877305781</v>
      </c>
      <c r="J417" s="36">
        <f t="shared" si="201"/>
        <v>51102.448916557725</v>
      </c>
      <c r="K417" s="36">
        <f t="shared" si="201"/>
        <v>9769.1973298510748</v>
      </c>
      <c r="L417" s="37">
        <f t="shared" si="201"/>
        <v>12029.392043787107</v>
      </c>
      <c r="M417" s="38">
        <f t="shared" si="201"/>
        <v>16108.828660187477</v>
      </c>
      <c r="N417" s="39">
        <f t="shared" si="201"/>
        <v>3662.8867412951663</v>
      </c>
      <c r="O417" s="39">
        <f t="shared" si="201"/>
        <v>732.57734825903333</v>
      </c>
      <c r="P417" s="40">
        <f t="shared" si="201"/>
        <v>95854.296067188669</v>
      </c>
      <c r="Q417" s="40">
        <f t="shared" si="201"/>
        <v>88012.559209284358</v>
      </c>
      <c r="R417" s="40">
        <f t="shared" si="201"/>
        <v>391623.15755730384</v>
      </c>
      <c r="S417" s="41">
        <f t="shared" si="201"/>
        <v>4063.3535341388783</v>
      </c>
      <c r="T417" s="41">
        <f t="shared" si="201"/>
        <v>5209.0365775450055</v>
      </c>
      <c r="U417" s="42">
        <f t="shared" si="201"/>
        <v>33679.921754202638</v>
      </c>
      <c r="V417" s="42">
        <f t="shared" si="201"/>
        <v>31448.176294085479</v>
      </c>
      <c r="W417" s="43">
        <f t="shared" si="201"/>
        <v>77307.62164164873</v>
      </c>
      <c r="X417" s="43">
        <f t="shared" si="201"/>
        <v>49182.975678680588</v>
      </c>
      <c r="Y417" t="e">
        <f>NA()</f>
        <v>#N/A</v>
      </c>
      <c r="AD417"/>
      <c r="AE417" s="3">
        <v>32</v>
      </c>
      <c r="AG417" s="3">
        <f t="shared" si="193"/>
        <v>19.030653817429357</v>
      </c>
      <c r="AH417" s="36">
        <f t="shared" ref="AH417:AY431" si="202">300*AH345*AH117</f>
        <v>12187.876033454984</v>
      </c>
      <c r="AI417" s="36">
        <f t="shared" si="202"/>
        <v>32234.591260667243</v>
      </c>
      <c r="AJ417" s="36">
        <f t="shared" si="202"/>
        <v>20378.632846920318</v>
      </c>
      <c r="AK417" s="36">
        <f t="shared" si="202"/>
        <v>30958.955645850208</v>
      </c>
      <c r="AL417" s="36">
        <f t="shared" si="202"/>
        <v>4642.1456250086794</v>
      </c>
      <c r="AM417" s="37">
        <f t="shared" si="202"/>
        <v>7473.4090048149446</v>
      </c>
      <c r="AN417" s="38">
        <f t="shared" si="202"/>
        <v>7720.8604918415949</v>
      </c>
      <c r="AO417" s="39">
        <f t="shared" si="202"/>
        <v>2051.0326061772571</v>
      </c>
      <c r="AP417" s="39">
        <f t="shared" si="202"/>
        <v>410.20652123545142</v>
      </c>
      <c r="AQ417" s="40">
        <f t="shared" si="202"/>
        <v>62255.227193356928</v>
      </c>
      <c r="AR417" s="40">
        <f t="shared" si="202"/>
        <v>55362.320680150333</v>
      </c>
      <c r="AS417" s="40">
        <f t="shared" si="202"/>
        <v>241075.37925019147</v>
      </c>
      <c r="AT417" s="41">
        <f t="shared" si="202"/>
        <v>2573.8767411134809</v>
      </c>
      <c r="AU417" s="41">
        <f t="shared" si="202"/>
        <v>3082.4287947575694</v>
      </c>
      <c r="AV417" s="42">
        <f t="shared" si="202"/>
        <v>20106.146302283454</v>
      </c>
      <c r="AW417" s="42">
        <f t="shared" si="202"/>
        <v>18844.836277027836</v>
      </c>
      <c r="AX417" s="43">
        <f t="shared" si="202"/>
        <v>55860.458756518048</v>
      </c>
      <c r="AY417" s="43">
        <f t="shared" si="202"/>
        <v>32121.036161271884</v>
      </c>
      <c r="AZ417" t="e">
        <f>NA()</f>
        <v>#N/A</v>
      </c>
    </row>
    <row r="418" spans="4:52" x14ac:dyDescent="0.3">
      <c r="D418" s="3">
        <v>33</v>
      </c>
      <c r="F418" s="3">
        <v>32</v>
      </c>
      <c r="G418" s="36">
        <f t="shared" si="201"/>
        <v>31494.264396954299</v>
      </c>
      <c r="H418" s="36">
        <f t="shared" si="201"/>
        <v>55209.721958667084</v>
      </c>
      <c r="I418" s="36">
        <f t="shared" si="201"/>
        <v>48448.133794183654</v>
      </c>
      <c r="J418" s="36">
        <f t="shared" si="201"/>
        <v>52605.203464458762</v>
      </c>
      <c r="K418" s="36">
        <f t="shared" si="201"/>
        <v>10116.421302447905</v>
      </c>
      <c r="L418" s="37">
        <f t="shared" si="201"/>
        <v>12284.76777451656</v>
      </c>
      <c r="M418" s="38">
        <f t="shared" si="201"/>
        <v>16763.352643421571</v>
      </c>
      <c r="N418" s="39">
        <f t="shared" si="201"/>
        <v>3791.380552367174</v>
      </c>
      <c r="O418" s="39">
        <f t="shared" si="201"/>
        <v>758.27611047343476</v>
      </c>
      <c r="P418" s="40">
        <f t="shared" si="201"/>
        <v>98274.511820240979</v>
      </c>
      <c r="Q418" s="40">
        <f t="shared" si="201"/>
        <v>90244.570176630048</v>
      </c>
      <c r="R418" s="40">
        <f t="shared" si="201"/>
        <v>399947.17295364151</v>
      </c>
      <c r="S418" s="41">
        <f t="shared" si="201"/>
        <v>4171.3243827485485</v>
      </c>
      <c r="T418" s="41">
        <f t="shared" si="201"/>
        <v>5365.4304801950002</v>
      </c>
      <c r="U418" s="42">
        <f t="shared" si="201"/>
        <v>34705.053675793381</v>
      </c>
      <c r="V418" s="42">
        <f t="shared" si="201"/>
        <v>32395.269704312683</v>
      </c>
      <c r="W418" s="43">
        <f t="shared" si="201"/>
        <v>78608.383795214439</v>
      </c>
      <c r="X418" s="43">
        <f t="shared" si="201"/>
        <v>50349.050900189017</v>
      </c>
      <c r="Y418" t="e">
        <f>NA()</f>
        <v>#N/A</v>
      </c>
      <c r="AD418"/>
      <c r="AE418" s="3">
        <v>33</v>
      </c>
      <c r="AG418" s="3">
        <f t="shared" si="193"/>
        <v>20.01418031184258</v>
      </c>
      <c r="AH418" s="36">
        <f t="shared" si="202"/>
        <v>13673.016207918274</v>
      </c>
      <c r="AI418" s="36">
        <f t="shared" si="202"/>
        <v>34117.664381547067</v>
      </c>
      <c r="AJ418" s="36">
        <f t="shared" si="202"/>
        <v>22506.398779560328</v>
      </c>
      <c r="AK418" s="36">
        <f t="shared" si="202"/>
        <v>32747.961266896062</v>
      </c>
      <c r="AL418" s="36">
        <f t="shared" si="202"/>
        <v>5102.8876227857718</v>
      </c>
      <c r="AM418" s="37">
        <f t="shared" si="202"/>
        <v>7956.8895622774544</v>
      </c>
      <c r="AN418" s="38">
        <f t="shared" si="202"/>
        <v>8423.8104892900319</v>
      </c>
      <c r="AO418" s="39">
        <f t="shared" si="202"/>
        <v>2186.0284112475597</v>
      </c>
      <c r="AP418" s="39">
        <f t="shared" si="202"/>
        <v>437.20568224951194</v>
      </c>
      <c r="AQ418" s="40">
        <f t="shared" si="202"/>
        <v>65338.872059016176</v>
      </c>
      <c r="AR418" s="40">
        <f t="shared" si="202"/>
        <v>58445.890323853564</v>
      </c>
      <c r="AS418" s="40">
        <f t="shared" si="202"/>
        <v>257145.98131795489</v>
      </c>
      <c r="AT418" s="41">
        <f t="shared" si="202"/>
        <v>2709.479073781582</v>
      </c>
      <c r="AU418" s="41">
        <f t="shared" si="202"/>
        <v>3272.0850927366255</v>
      </c>
      <c r="AV418" s="42">
        <f t="shared" si="202"/>
        <v>21301.732948706642</v>
      </c>
      <c r="AW418" s="42">
        <f t="shared" si="202"/>
        <v>19960.21281628036</v>
      </c>
      <c r="AX418" s="43">
        <f t="shared" si="202"/>
        <v>58096.930985926185</v>
      </c>
      <c r="AY418" s="43">
        <f t="shared" si="202"/>
        <v>33744.706732114726</v>
      </c>
      <c r="AZ418" t="e">
        <f>NA()</f>
        <v>#N/A</v>
      </c>
    </row>
    <row r="419" spans="4:52" x14ac:dyDescent="0.3">
      <c r="D419" s="3">
        <v>34</v>
      </c>
      <c r="F419" s="3">
        <v>33</v>
      </c>
      <c r="G419" s="36">
        <f t="shared" si="201"/>
        <v>32790.693973034256</v>
      </c>
      <c r="H419" s="36">
        <f t="shared" si="201"/>
        <v>56788.476837572925</v>
      </c>
      <c r="I419" s="36">
        <f t="shared" si="201"/>
        <v>50486.329091544241</v>
      </c>
      <c r="J419" s="36">
        <f t="shared" si="201"/>
        <v>54078.378769242845</v>
      </c>
      <c r="K419" s="36">
        <f t="shared" si="201"/>
        <v>10448.53367707813</v>
      </c>
      <c r="L419" s="37">
        <f t="shared" si="201"/>
        <v>12523.694388084277</v>
      </c>
      <c r="M419" s="38">
        <f t="shared" si="201"/>
        <v>17407.898508612125</v>
      </c>
      <c r="N419" s="39">
        <f t="shared" si="201"/>
        <v>3918.5254875277469</v>
      </c>
      <c r="O419" s="39">
        <f t="shared" si="201"/>
        <v>783.70509750554936</v>
      </c>
      <c r="P419" s="40">
        <f t="shared" si="201"/>
        <v>100637.13857046276</v>
      </c>
      <c r="Q419" s="40">
        <f t="shared" si="201"/>
        <v>92402.441366120183</v>
      </c>
      <c r="R419" s="40">
        <f t="shared" si="201"/>
        <v>407715.73363633821</v>
      </c>
      <c r="S419" s="41">
        <f t="shared" si="201"/>
        <v>4276.767606881901</v>
      </c>
      <c r="T419" s="41">
        <f t="shared" si="201"/>
        <v>5518.2485022815572</v>
      </c>
      <c r="U419" s="42">
        <f t="shared" si="201"/>
        <v>35712.016206420078</v>
      </c>
      <c r="V419" s="42">
        <f t="shared" si="201"/>
        <v>33324.975925109749</v>
      </c>
      <c r="W419" s="43">
        <f t="shared" si="201"/>
        <v>79847.277169275971</v>
      </c>
      <c r="X419" s="43">
        <f t="shared" si="201"/>
        <v>51477.729454911474</v>
      </c>
      <c r="Y419" t="e">
        <f>NA()</f>
        <v>#N/A</v>
      </c>
      <c r="AD419"/>
      <c r="AE419" s="3">
        <v>34</v>
      </c>
      <c r="AG419" s="3">
        <f t="shared" si="193"/>
        <v>21.048536608242266</v>
      </c>
      <c r="AH419" s="36">
        <f t="shared" si="202"/>
        <v>15258.875510042559</v>
      </c>
      <c r="AI419" s="36">
        <f t="shared" si="202"/>
        <v>36078.129174613139</v>
      </c>
      <c r="AJ419" s="36">
        <f t="shared" si="202"/>
        <v>24759.215798762911</v>
      </c>
      <c r="AK419" s="36">
        <f t="shared" si="202"/>
        <v>34607.432811613355</v>
      </c>
      <c r="AL419" s="36">
        <f t="shared" si="202"/>
        <v>5587.0272790279896</v>
      </c>
      <c r="AM419" s="37">
        <f t="shared" si="202"/>
        <v>8445.4474031819191</v>
      </c>
      <c r="AN419" s="38">
        <f t="shared" si="202"/>
        <v>9166.7695307939339</v>
      </c>
      <c r="AO419" s="39">
        <f t="shared" si="202"/>
        <v>2328.0501217928327</v>
      </c>
      <c r="AP419" s="39">
        <f t="shared" si="202"/>
        <v>465.61002435856648</v>
      </c>
      <c r="AQ419" s="40">
        <f t="shared" si="202"/>
        <v>68521.173431859715</v>
      </c>
      <c r="AR419" s="40">
        <f t="shared" si="202"/>
        <v>61617.78948245327</v>
      </c>
      <c r="AS419" s="40">
        <f t="shared" si="202"/>
        <v>273377.89100461634</v>
      </c>
      <c r="AT419" s="41">
        <f t="shared" si="202"/>
        <v>2849.7233564381145</v>
      </c>
      <c r="AU419" s="41">
        <f t="shared" si="202"/>
        <v>3469.3679534842709</v>
      </c>
      <c r="AV419" s="42">
        <f t="shared" si="202"/>
        <v>22545.898025818762</v>
      </c>
      <c r="AW419" s="42">
        <f t="shared" si="202"/>
        <v>21119.699263269002</v>
      </c>
      <c r="AX419" s="43">
        <f t="shared" si="202"/>
        <v>60347.450361314222</v>
      </c>
      <c r="AY419" s="43">
        <f t="shared" si="202"/>
        <v>35409.768215203447</v>
      </c>
      <c r="AZ419" t="e">
        <f>NA()</f>
        <v>#N/A</v>
      </c>
    </row>
    <row r="420" spans="4:52" x14ac:dyDescent="0.3">
      <c r="D420" s="3">
        <v>35</v>
      </c>
      <c r="F420" s="3">
        <v>34</v>
      </c>
      <c r="G420" s="36">
        <f t="shared" si="201"/>
        <v>34042.954375564637</v>
      </c>
      <c r="H420" s="36">
        <f t="shared" si="201"/>
        <v>58337.483806179036</v>
      </c>
      <c r="I420" s="36">
        <f t="shared" si="201"/>
        <v>52488.650279157831</v>
      </c>
      <c r="J420" s="36">
        <f t="shared" si="201"/>
        <v>55521.926911163777</v>
      </c>
      <c r="K420" s="36">
        <f t="shared" si="201"/>
        <v>10765.593596092194</v>
      </c>
      <c r="L420" s="37">
        <f t="shared" si="201"/>
        <v>12746.983139130458</v>
      </c>
      <c r="M420" s="38">
        <f t="shared" si="201"/>
        <v>18042.220802451422</v>
      </c>
      <c r="N420" s="39">
        <f t="shared" si="201"/>
        <v>4044.2674990572691</v>
      </c>
      <c r="O420" s="39">
        <f t="shared" si="201"/>
        <v>808.85349981145384</v>
      </c>
      <c r="P420" s="40">
        <f t="shared" si="201"/>
        <v>102942.93969583669</v>
      </c>
      <c r="Q420" s="40">
        <f t="shared" si="201"/>
        <v>94487.463626601268</v>
      </c>
      <c r="R420" s="40">
        <f t="shared" si="201"/>
        <v>414957.3724755632</v>
      </c>
      <c r="S420" s="41">
        <f t="shared" si="201"/>
        <v>4379.7064950057966</v>
      </c>
      <c r="T420" s="41">
        <f t="shared" si="201"/>
        <v>5667.4834072718668</v>
      </c>
      <c r="U420" s="42">
        <f t="shared" si="201"/>
        <v>36700.707171464572</v>
      </c>
      <c r="V420" s="42">
        <f t="shared" si="201"/>
        <v>34237.233086209853</v>
      </c>
      <c r="W420" s="43">
        <f t="shared" si="201"/>
        <v>81027.063109739378</v>
      </c>
      <c r="X420" s="43">
        <f t="shared" si="201"/>
        <v>52569.792262422372</v>
      </c>
      <c r="Y420" t="e">
        <f>NA()</f>
        <v>#N/A</v>
      </c>
      <c r="AD420"/>
      <c r="AE420" s="3">
        <v>35</v>
      </c>
      <c r="AG420" s="3">
        <f t="shared" si="193"/>
        <v>22.136349650370814</v>
      </c>
      <c r="AH420" s="36">
        <f t="shared" si="202"/>
        <v>16943.12784715819</v>
      </c>
      <c r="AI420" s="36">
        <f t="shared" si="202"/>
        <v>38115.781468210203</v>
      </c>
      <c r="AJ420" s="36">
        <f t="shared" si="202"/>
        <v>27141.670656155558</v>
      </c>
      <c r="AK420" s="36">
        <f t="shared" si="202"/>
        <v>36536.979191800383</v>
      </c>
      <c r="AL420" s="36">
        <f t="shared" si="202"/>
        <v>6092.3832274514471</v>
      </c>
      <c r="AM420" s="37">
        <f t="shared" si="202"/>
        <v>8936.0643260460238</v>
      </c>
      <c r="AN420" s="38">
        <f t="shared" si="202"/>
        <v>9949.1389991198321</v>
      </c>
      <c r="AO420" s="39">
        <f t="shared" si="202"/>
        <v>2477.2371825070204</v>
      </c>
      <c r="AP420" s="39">
        <f t="shared" si="202"/>
        <v>495.44743650140407</v>
      </c>
      <c r="AQ420" s="40">
        <f t="shared" si="202"/>
        <v>71799.598330877983</v>
      </c>
      <c r="AR420" s="40">
        <f t="shared" si="202"/>
        <v>64871.26670851971</v>
      </c>
      <c r="AS420" s="40">
        <f t="shared" si="202"/>
        <v>289664.71507146308</v>
      </c>
      <c r="AT420" s="41">
        <f t="shared" si="202"/>
        <v>2994.4972837615501</v>
      </c>
      <c r="AU420" s="41">
        <f t="shared" si="202"/>
        <v>3674.1100100311478</v>
      </c>
      <c r="AV420" s="42">
        <f t="shared" si="202"/>
        <v>23838.789970349979</v>
      </c>
      <c r="AW420" s="42">
        <f t="shared" si="202"/>
        <v>22323.34048247285</v>
      </c>
      <c r="AX420" s="43">
        <f t="shared" si="202"/>
        <v>62605.080216834285</v>
      </c>
      <c r="AY420" s="43">
        <f t="shared" si="202"/>
        <v>37113.332865502496</v>
      </c>
      <c r="AZ420" t="e">
        <f>NA()</f>
        <v>#N/A</v>
      </c>
    </row>
    <row r="421" spans="4:52" x14ac:dyDescent="0.3">
      <c r="D421" s="3">
        <v>36</v>
      </c>
      <c r="F421" s="3">
        <v>35</v>
      </c>
      <c r="G421" s="36">
        <f t="shared" si="201"/>
        <v>35249.976215242757</v>
      </c>
      <c r="H421" s="36">
        <f t="shared" si="201"/>
        <v>59856.676136555805</v>
      </c>
      <c r="I421" s="36">
        <f t="shared" si="201"/>
        <v>54452.837597526886</v>
      </c>
      <c r="J421" s="36">
        <f t="shared" si="201"/>
        <v>56935.864548866091</v>
      </c>
      <c r="K421" s="36">
        <f t="shared" si="201"/>
        <v>11067.759526696624</v>
      </c>
      <c r="L421" s="37">
        <f t="shared" si="201"/>
        <v>12955.446211054885</v>
      </c>
      <c r="M421" s="38">
        <f t="shared" si="201"/>
        <v>18666.122894698183</v>
      </c>
      <c r="N421" s="39">
        <f t="shared" si="201"/>
        <v>4168.5588003970506</v>
      </c>
      <c r="O421" s="39">
        <f t="shared" si="201"/>
        <v>833.71176007941017</v>
      </c>
      <c r="P421" s="40">
        <f t="shared" si="201"/>
        <v>105192.72726395492</v>
      </c>
      <c r="Q421" s="40">
        <f t="shared" si="201"/>
        <v>96501.042068162671</v>
      </c>
      <c r="R421" s="40">
        <f t="shared" si="201"/>
        <v>421700.60057499137</v>
      </c>
      <c r="S421" s="41">
        <f t="shared" si="201"/>
        <v>4480.1677384244276</v>
      </c>
      <c r="T421" s="41">
        <f t="shared" si="201"/>
        <v>5813.1379962394303</v>
      </c>
      <c r="U421" s="42">
        <f t="shared" si="201"/>
        <v>37671.065257879309</v>
      </c>
      <c r="V421" s="42">
        <f t="shared" si="201"/>
        <v>35132.014999935593</v>
      </c>
      <c r="W421" s="43">
        <f t="shared" si="201"/>
        <v>82150.417179755954</v>
      </c>
      <c r="X421" s="43">
        <f t="shared" si="201"/>
        <v>53626.049567993352</v>
      </c>
      <c r="Y421" t="e">
        <f>NA()</f>
        <v>#N/A</v>
      </c>
      <c r="AD421"/>
      <c r="AE421" s="3">
        <v>36</v>
      </c>
      <c r="AG421" s="3">
        <f t="shared" si="193"/>
        <v>23.280382145502159</v>
      </c>
      <c r="AH421" s="36">
        <f t="shared" si="202"/>
        <v>18721.427148642615</v>
      </c>
      <c r="AI421" s="36">
        <f t="shared" si="202"/>
        <v>40229.913012093726</v>
      </c>
      <c r="AJ421" s="36">
        <f t="shared" si="202"/>
        <v>29656.876356071796</v>
      </c>
      <c r="AK421" s="36">
        <f t="shared" si="202"/>
        <v>38535.690961230015</v>
      </c>
      <c r="AL421" s="36">
        <f t="shared" si="202"/>
        <v>6616.2714108759055</v>
      </c>
      <c r="AM421" s="37">
        <f t="shared" si="202"/>
        <v>9425.5719983862982</v>
      </c>
      <c r="AN421" s="38">
        <f t="shared" si="202"/>
        <v>10770.100894482564</v>
      </c>
      <c r="AO421" s="39">
        <f t="shared" si="202"/>
        <v>2633.7020575362676</v>
      </c>
      <c r="AP421" s="39">
        <f t="shared" si="202"/>
        <v>526.7404115072535</v>
      </c>
      <c r="AQ421" s="40">
        <f t="shared" si="202"/>
        <v>75170.905489646568</v>
      </c>
      <c r="AR421" s="40">
        <f t="shared" si="202"/>
        <v>68198.476972615856</v>
      </c>
      <c r="AS421" s="40">
        <f t="shared" si="202"/>
        <v>305895.20258622122</v>
      </c>
      <c r="AT421" s="41">
        <f t="shared" si="202"/>
        <v>3143.6538201763869</v>
      </c>
      <c r="AU421" s="41">
        <f t="shared" si="202"/>
        <v>3886.0787981378135</v>
      </c>
      <c r="AV421" s="42">
        <f t="shared" si="202"/>
        <v>25180.254714990824</v>
      </c>
      <c r="AW421" s="42">
        <f t="shared" si="202"/>
        <v>23570.907416379494</v>
      </c>
      <c r="AX421" s="43">
        <f t="shared" si="202"/>
        <v>64862.511588995367</v>
      </c>
      <c r="AY421" s="43">
        <f t="shared" si="202"/>
        <v>38852.013117309216</v>
      </c>
      <c r="AZ421" t="e">
        <f>NA()</f>
        <v>#N/A</v>
      </c>
    </row>
    <row r="422" spans="4:52" x14ac:dyDescent="0.3">
      <c r="D422" s="3">
        <v>37</v>
      </c>
      <c r="F422" s="3">
        <v>36</v>
      </c>
      <c r="G422" s="36">
        <f t="shared" si="201"/>
        <v>36411.10825906344</v>
      </c>
      <c r="H422" s="36">
        <f t="shared" si="201"/>
        <v>61346.050026541823</v>
      </c>
      <c r="I422" s="36">
        <f t="shared" si="201"/>
        <v>56376.965899322728</v>
      </c>
      <c r="J422" s="36">
        <f t="shared" si="201"/>
        <v>58320.266276797527</v>
      </c>
      <c r="K422" s="36">
        <f t="shared" si="201"/>
        <v>11355.27298504363</v>
      </c>
      <c r="L422" s="37">
        <f t="shared" si="201"/>
        <v>13149.88808297323</v>
      </c>
      <c r="M422" s="38">
        <f t="shared" si="201"/>
        <v>19279.449286104842</v>
      </c>
      <c r="N422" s="39">
        <f t="shared" si="201"/>
        <v>4291.3573736534372</v>
      </c>
      <c r="O422" s="39">
        <f t="shared" si="201"/>
        <v>858.2714747306876</v>
      </c>
      <c r="P422" s="40">
        <f t="shared" si="201"/>
        <v>107387.35432415399</v>
      </c>
      <c r="Q422" s="40">
        <f t="shared" si="201"/>
        <v>98444.675309906204</v>
      </c>
      <c r="R422" s="40">
        <f t="shared" si="201"/>
        <v>427973.59704404004</v>
      </c>
      <c r="S422" s="41">
        <f t="shared" si="201"/>
        <v>4578.1809725199928</v>
      </c>
      <c r="T422" s="41">
        <f t="shared" si="201"/>
        <v>5955.2239776126744</v>
      </c>
      <c r="U422" s="42">
        <f t="shared" si="201"/>
        <v>38623.066613069292</v>
      </c>
      <c r="V422" s="42">
        <f t="shared" si="201"/>
        <v>36009.328296139465</v>
      </c>
      <c r="W422" s="43">
        <f t="shared" si="201"/>
        <v>83219.925981294204</v>
      </c>
      <c r="X422" s="43">
        <f t="shared" si="201"/>
        <v>54647.334299030983</v>
      </c>
      <c r="Y422" t="e">
        <f>NA()</f>
        <v>#N/A</v>
      </c>
      <c r="AD422"/>
      <c r="AE422" s="3">
        <v>37</v>
      </c>
      <c r="AG422" s="3">
        <f t="shared" si="193"/>
        <v>24.483539580860253</v>
      </c>
      <c r="AH422" s="36">
        <f t="shared" si="202"/>
        <v>20587.11146743433</v>
      </c>
      <c r="AI422" s="36">
        <f t="shared" si="202"/>
        <v>42419.268407012445</v>
      </c>
      <c r="AJ422" s="36">
        <f t="shared" si="202"/>
        <v>32305.880439275301</v>
      </c>
      <c r="AK422" s="36">
        <f t="shared" si="202"/>
        <v>40602.103537116542</v>
      </c>
      <c r="AL422" s="36">
        <f t="shared" si="202"/>
        <v>7155.5260458797247</v>
      </c>
      <c r="AM422" s="37">
        <f t="shared" si="202"/>
        <v>9910.7105011660951</v>
      </c>
      <c r="AN422" s="38">
        <f t="shared" si="202"/>
        <v>11628.637363242213</v>
      </c>
      <c r="AO422" s="39">
        <f t="shared" si="202"/>
        <v>2797.5260922583484</v>
      </c>
      <c r="AP422" s="39">
        <f t="shared" si="202"/>
        <v>559.50521845166975</v>
      </c>
      <c r="AQ422" s="40">
        <f t="shared" si="202"/>
        <v>78631.102908505185</v>
      </c>
      <c r="AR422" s="40">
        <f t="shared" si="202"/>
        <v>71590.474724631626</v>
      </c>
      <c r="AS422" s="40">
        <f t="shared" si="202"/>
        <v>321955.45547000249</v>
      </c>
      <c r="AT422" s="41">
        <f t="shared" si="202"/>
        <v>3297.0090511567641</v>
      </c>
      <c r="AU422" s="41">
        <f t="shared" si="202"/>
        <v>4104.9725153777008</v>
      </c>
      <c r="AV422" s="42">
        <f t="shared" si="202"/>
        <v>26569.797766278494</v>
      </c>
      <c r="AW422" s="42">
        <f t="shared" si="202"/>
        <v>24861.859951168313</v>
      </c>
      <c r="AX422" s="43">
        <f t="shared" si="202"/>
        <v>67112.124825777282</v>
      </c>
      <c r="AY422" s="43">
        <f t="shared" si="202"/>
        <v>40621.917099695223</v>
      </c>
      <c r="AZ422" t="e">
        <f>NA()</f>
        <v>#N/A</v>
      </c>
    </row>
    <row r="423" spans="4:52" x14ac:dyDescent="0.3">
      <c r="D423" s="3">
        <v>38</v>
      </c>
      <c r="F423" s="3">
        <v>37</v>
      </c>
      <c r="G423" s="36">
        <f t="shared" si="201"/>
        <v>37526.067985334179</v>
      </c>
      <c r="H423" s="36">
        <f t="shared" si="201"/>
        <v>62805.658223226332</v>
      </c>
      <c r="I423" s="36">
        <f t="shared" si="201"/>
        <v>58259.4232879681</v>
      </c>
      <c r="J423" s="36">
        <f t="shared" si="201"/>
        <v>59675.258536133253</v>
      </c>
      <c r="K423" s="36">
        <f t="shared" si="201"/>
        <v>11628.443920767046</v>
      </c>
      <c r="L423" s="37">
        <f t="shared" si="201"/>
        <v>13331.098656074937</v>
      </c>
      <c r="M423" s="38">
        <f t="shared" si="201"/>
        <v>19882.079475734728</v>
      </c>
      <c r="N423" s="39">
        <f t="shared" si="201"/>
        <v>4412.6265184367403</v>
      </c>
      <c r="O423" s="39">
        <f t="shared" si="201"/>
        <v>882.52530368734813</v>
      </c>
      <c r="P423" s="40">
        <f t="shared" si="201"/>
        <v>109527.70808222903</v>
      </c>
      <c r="Q423" s="40">
        <f t="shared" si="201"/>
        <v>100319.93719261253</v>
      </c>
      <c r="R423" s="40">
        <f t="shared" si="201"/>
        <v>433803.96421855461</v>
      </c>
      <c r="S423" s="41">
        <f t="shared" si="201"/>
        <v>4673.7783677917168</v>
      </c>
      <c r="T423" s="41">
        <f t="shared" si="201"/>
        <v>6093.7609454028643</v>
      </c>
      <c r="U423" s="42">
        <f t="shared" si="201"/>
        <v>39556.721590925721</v>
      </c>
      <c r="V423" s="42">
        <f t="shared" si="201"/>
        <v>36869.209645160547</v>
      </c>
      <c r="W423" s="43">
        <f t="shared" si="201"/>
        <v>84238.085160062736</v>
      </c>
      <c r="X423" s="43">
        <f t="shared" si="201"/>
        <v>55634.496198977431</v>
      </c>
      <c r="Y423" t="e">
        <f>NA()</f>
        <v>#N/A</v>
      </c>
      <c r="AD423"/>
      <c r="AE423" s="3">
        <v>38</v>
      </c>
      <c r="AG423" s="3">
        <f t="shared" si="193"/>
        <v>25.748877602654176</v>
      </c>
      <c r="AH423" s="36">
        <f t="shared" si="202"/>
        <v>22531.079178091608</v>
      </c>
      <c r="AI423" s="36">
        <f t="shared" si="202"/>
        <v>44682.004815830704</v>
      </c>
      <c r="AJ423" s="36">
        <f t="shared" si="202"/>
        <v>35087.26662661595</v>
      </c>
      <c r="AK423" s="36">
        <f t="shared" si="202"/>
        <v>42734.164492942655</v>
      </c>
      <c r="AL423" s="36">
        <f t="shared" si="202"/>
        <v>7706.5391006872715</v>
      </c>
      <c r="AM423" s="37">
        <f t="shared" si="202"/>
        <v>10388.193587929491</v>
      </c>
      <c r="AN423" s="38">
        <f t="shared" si="202"/>
        <v>12523.545826494292</v>
      </c>
      <c r="AO423" s="39">
        <f t="shared" si="202"/>
        <v>2968.7552023977637</v>
      </c>
      <c r="AP423" s="39">
        <f t="shared" si="202"/>
        <v>593.75104047955278</v>
      </c>
      <c r="AQ423" s="40">
        <f t="shared" si="202"/>
        <v>82175.409613644035</v>
      </c>
      <c r="AR423" s="40">
        <f t="shared" si="202"/>
        <v>75037.225112489221</v>
      </c>
      <c r="AS423" s="40">
        <f t="shared" si="202"/>
        <v>337731.36296813394</v>
      </c>
      <c r="AT423" s="41">
        <f t="shared" si="202"/>
        <v>3454.3402597889021</v>
      </c>
      <c r="AU423" s="41">
        <f t="shared" si="202"/>
        <v>4330.4163337566015</v>
      </c>
      <c r="AV423" s="42">
        <f t="shared" si="202"/>
        <v>28006.549829842344</v>
      </c>
      <c r="AW423" s="42">
        <f t="shared" si="202"/>
        <v>26195.312970069223</v>
      </c>
      <c r="AX423" s="43">
        <f t="shared" si="202"/>
        <v>69346.061826734673</v>
      </c>
      <c r="AY423" s="43">
        <f t="shared" si="202"/>
        <v>42418.651908010361</v>
      </c>
      <c r="AZ423" t="e">
        <f>NA()</f>
        <v>#N/A</v>
      </c>
    </row>
    <row r="424" spans="4:52" x14ac:dyDescent="0.3">
      <c r="D424" s="3">
        <v>39</v>
      </c>
      <c r="F424" s="3">
        <v>38</v>
      </c>
      <c r="G424" s="36">
        <f t="shared" si="201"/>
        <v>38594.89479827867</v>
      </c>
      <c r="H424" s="36">
        <f t="shared" si="201"/>
        <v>64235.604210215133</v>
      </c>
      <c r="I424" s="36">
        <f t="shared" si="201"/>
        <v>60098.888762944625</v>
      </c>
      <c r="J424" s="36">
        <f t="shared" si="201"/>
        <v>61001.014048135839</v>
      </c>
      <c r="K424" s="36">
        <f t="shared" si="201"/>
        <v>11887.637694857083</v>
      </c>
      <c r="L424" s="37">
        <f t="shared" si="201"/>
        <v>13499.847878435412</v>
      </c>
      <c r="M424" s="38">
        <f t="shared" si="201"/>
        <v>20473.923068489137</v>
      </c>
      <c r="N424" s="39">
        <f t="shared" si="201"/>
        <v>4532.3344378238698</v>
      </c>
      <c r="O424" s="39">
        <f t="shared" si="201"/>
        <v>906.46688756477397</v>
      </c>
      <c r="P424" s="40">
        <f t="shared" si="201"/>
        <v>111614.70384996262</v>
      </c>
      <c r="Q424" s="40">
        <f t="shared" si="201"/>
        <v>102128.46067937945</v>
      </c>
      <c r="R424" s="40">
        <f t="shared" si="201"/>
        <v>439218.53839867614</v>
      </c>
      <c r="S424" s="41">
        <f t="shared" si="201"/>
        <v>4766.9942648759425</v>
      </c>
      <c r="T424" s="41">
        <f t="shared" si="201"/>
        <v>6228.7754550677937</v>
      </c>
      <c r="U424" s="42">
        <f t="shared" si="201"/>
        <v>40472.071668447628</v>
      </c>
      <c r="V424" s="42">
        <f t="shared" si="201"/>
        <v>37711.723096919508</v>
      </c>
      <c r="W424" s="43">
        <f t="shared" si="201"/>
        <v>85207.298390878248</v>
      </c>
      <c r="X424" s="43">
        <f t="shared" si="201"/>
        <v>56588.396662907115</v>
      </c>
      <c r="Y424" t="e">
        <f>NA()</f>
        <v>#N/A</v>
      </c>
      <c r="AD424"/>
      <c r="AE424" s="3">
        <v>39</v>
      </c>
      <c r="AG424" s="3">
        <f t="shared" si="193"/>
        <v>27.079609776470498</v>
      </c>
      <c r="AH424" s="36">
        <f t="shared" si="202"/>
        <v>24541.830904648377</v>
      </c>
      <c r="AI424" s="36">
        <f t="shared" si="202"/>
        <v>47015.654872122723</v>
      </c>
      <c r="AJ424" s="36">
        <f t="shared" si="202"/>
        <v>37996.941904457024</v>
      </c>
      <c r="AK424" s="36">
        <f t="shared" si="202"/>
        <v>44929.204906369247</v>
      </c>
      <c r="AL424" s="36">
        <f t="shared" si="202"/>
        <v>8265.3186350463347</v>
      </c>
      <c r="AM424" s="37">
        <f t="shared" si="202"/>
        <v>10854.77871216214</v>
      </c>
      <c r="AN424" s="38">
        <f t="shared" si="202"/>
        <v>13453.446921094392</v>
      </c>
      <c r="AO424" s="39">
        <f t="shared" si="202"/>
        <v>3147.3954368866694</v>
      </c>
      <c r="AP424" s="39">
        <f t="shared" si="202"/>
        <v>629.47908737733394</v>
      </c>
      <c r="AQ424" s="40">
        <f t="shared" si="202"/>
        <v>85798.222898297347</v>
      </c>
      <c r="AR424" s="40">
        <f t="shared" si="202"/>
        <v>78527.635600854905</v>
      </c>
      <c r="AS424" s="40">
        <f t="shared" si="202"/>
        <v>353111.17982948961</v>
      </c>
      <c r="AT424" s="41">
        <f t="shared" si="202"/>
        <v>3615.3842967936848</v>
      </c>
      <c r="AU424" s="41">
        <f t="shared" si="202"/>
        <v>4561.9594264656716</v>
      </c>
      <c r="AV424" s="42">
        <f t="shared" si="202"/>
        <v>29489.236495384655</v>
      </c>
      <c r="AW424" s="42">
        <f t="shared" si="202"/>
        <v>27570.006355436686</v>
      </c>
      <c r="AX424" s="43">
        <f t="shared" si="202"/>
        <v>71556.308543622625</v>
      </c>
      <c r="AY424" s="43">
        <f t="shared" si="202"/>
        <v>44237.335079473487</v>
      </c>
      <c r="AZ424" t="e">
        <f>NA()</f>
        <v>#N/A</v>
      </c>
    </row>
    <row r="425" spans="4:52" x14ac:dyDescent="0.3">
      <c r="D425" s="3">
        <v>40</v>
      </c>
      <c r="F425" s="3">
        <v>39</v>
      </c>
      <c r="G425" s="36">
        <f t="shared" si="201"/>
        <v>39617.906352541366</v>
      </c>
      <c r="H425" s="36">
        <f t="shared" si="201"/>
        <v>65636.036911180461</v>
      </c>
      <c r="I425" s="36">
        <f t="shared" si="201"/>
        <v>61894.309697775272</v>
      </c>
      <c r="J425" s="36">
        <f t="shared" si="201"/>
        <v>62297.746734480366</v>
      </c>
      <c r="K425" s="36">
        <f t="shared" si="201"/>
        <v>12133.263562784767</v>
      </c>
      <c r="L425" s="37">
        <f t="shared" si="201"/>
        <v>13656.881638229905</v>
      </c>
      <c r="M425" s="38">
        <f t="shared" si="201"/>
        <v>21054.915858888711</v>
      </c>
      <c r="N425" s="39">
        <f t="shared" si="201"/>
        <v>4650.4538577672038</v>
      </c>
      <c r="O425" s="39">
        <f t="shared" si="201"/>
        <v>930.09077155344073</v>
      </c>
      <c r="P425" s="40">
        <f t="shared" si="201"/>
        <v>113649.27967689731</v>
      </c>
      <c r="Q425" s="40">
        <f t="shared" si="201"/>
        <v>103871.92370020425</v>
      </c>
      <c r="R425" s="40">
        <f t="shared" si="201"/>
        <v>444243.2473573134</v>
      </c>
      <c r="S425" s="41">
        <f t="shared" si="201"/>
        <v>4857.8648485185031</v>
      </c>
      <c r="T425" s="41">
        <f t="shared" si="201"/>
        <v>6360.3001874049924</v>
      </c>
      <c r="U425" s="42">
        <f t="shared" si="201"/>
        <v>41369.186545667319</v>
      </c>
      <c r="V425" s="42">
        <f t="shared" si="201"/>
        <v>38536.957554384353</v>
      </c>
      <c r="W425" s="43">
        <f t="shared" si="201"/>
        <v>86129.877172201508</v>
      </c>
      <c r="X425" s="43">
        <f t="shared" si="201"/>
        <v>57509.904203926511</v>
      </c>
      <c r="Y425" t="e">
        <f>NA()</f>
        <v>#N/A</v>
      </c>
      <c r="AD425"/>
      <c r="AE425" s="3">
        <v>40</v>
      </c>
      <c r="AG425" s="3">
        <f t="shared" si="193"/>
        <v>28.479115748731825</v>
      </c>
      <c r="AH425" s="36">
        <f t="shared" si="202"/>
        <v>26605.651642637364</v>
      </c>
      <c r="AI425" s="36">
        <f t="shared" si="202"/>
        <v>49417.093379428254</v>
      </c>
      <c r="AJ425" s="36">
        <f t="shared" si="202"/>
        <v>41028.073406825111</v>
      </c>
      <c r="AK425" s="36">
        <f t="shared" si="202"/>
        <v>47183.915009377968</v>
      </c>
      <c r="AL425" s="36">
        <f t="shared" si="202"/>
        <v>8827.5653554868986</v>
      </c>
      <c r="AM425" s="37">
        <f t="shared" si="202"/>
        <v>11307.33946444809</v>
      </c>
      <c r="AN425" s="38">
        <f t="shared" si="202"/>
        <v>14416.783333879244</v>
      </c>
      <c r="AO425" s="39">
        <f t="shared" si="202"/>
        <v>3333.4084722848893</v>
      </c>
      <c r="AP425" s="39">
        <f t="shared" si="202"/>
        <v>666.68169445697788</v>
      </c>
      <c r="AQ425" s="40">
        <f t="shared" si="202"/>
        <v>89493.092421180161</v>
      </c>
      <c r="AR425" s="40">
        <f t="shared" si="202"/>
        <v>82049.609992117097</v>
      </c>
      <c r="AS425" s="40">
        <f t="shared" si="202"/>
        <v>367988.15377182479</v>
      </c>
      <c r="AT425" s="41">
        <f t="shared" si="202"/>
        <v>3779.836317209385</v>
      </c>
      <c r="AU425" s="41">
        <f t="shared" si="202"/>
        <v>4799.0728779201163</v>
      </c>
      <c r="AV425" s="42">
        <f t="shared" si="202"/>
        <v>31016.152323153059</v>
      </c>
      <c r="AW425" s="42">
        <f t="shared" si="202"/>
        <v>28984.27949658296</v>
      </c>
      <c r="AX425" s="43">
        <f t="shared" si="202"/>
        <v>73734.786991294619</v>
      </c>
      <c r="AY425" s="43">
        <f t="shared" si="202"/>
        <v>46072.614743491889</v>
      </c>
      <c r="AZ425" t="e">
        <f>NA()</f>
        <v>#N/A</v>
      </c>
    </row>
    <row r="426" spans="4:52" x14ac:dyDescent="0.3">
      <c r="D426" s="3">
        <v>41</v>
      </c>
      <c r="F426" s="3">
        <v>40</v>
      </c>
      <c r="G426" s="36">
        <f t="shared" si="201"/>
        <v>40595.658227365617</v>
      </c>
      <c r="H426" s="36">
        <f t="shared" si="201"/>
        <v>67007.145864695412</v>
      </c>
      <c r="I426" s="36">
        <f t="shared" si="201"/>
        <v>63644.879688085057</v>
      </c>
      <c r="J426" s="36">
        <f t="shared" si="201"/>
        <v>63565.707087671544</v>
      </c>
      <c r="K426" s="36">
        <f t="shared" si="201"/>
        <v>12365.764561615406</v>
      </c>
      <c r="L426" s="37">
        <f t="shared" si="201"/>
        <v>13802.918723867819</v>
      </c>
      <c r="M426" s="38">
        <f t="shared" si="201"/>
        <v>21625.016676362458</v>
      </c>
      <c r="N426" s="39">
        <f t="shared" si="201"/>
        <v>4766.9616767241714</v>
      </c>
      <c r="O426" s="39">
        <f t="shared" si="201"/>
        <v>953.39233534483446</v>
      </c>
      <c r="P426" s="40">
        <f t="shared" si="201"/>
        <v>115632.39158448916</v>
      </c>
      <c r="Q426" s="40">
        <f t="shared" si="201"/>
        <v>105552.03672498518</v>
      </c>
      <c r="R426" s="40">
        <f t="shared" si="201"/>
        <v>448903.00697368034</v>
      </c>
      <c r="S426" s="41">
        <f t="shared" si="201"/>
        <v>4946.4278561342217</v>
      </c>
      <c r="T426" s="41">
        <f t="shared" si="201"/>
        <v>6488.3731919375077</v>
      </c>
      <c r="U426" s="42">
        <f t="shared" si="201"/>
        <v>42248.161433718516</v>
      </c>
      <c r="V426" s="42">
        <f t="shared" si="201"/>
        <v>39345.024391901141</v>
      </c>
      <c r="W426" s="43">
        <f t="shared" si="201"/>
        <v>87008.041285113344</v>
      </c>
      <c r="X426" s="43">
        <f t="shared" si="201"/>
        <v>58399.890484985961</v>
      </c>
      <c r="Y426" t="e">
        <f>NA()</f>
        <v>#N/A</v>
      </c>
      <c r="AD426"/>
      <c r="AE426" s="3">
        <v>41</v>
      </c>
      <c r="AG426" s="3">
        <f t="shared" si="193"/>
        <v>29.950949829949028</v>
      </c>
      <c r="AH426" s="36">
        <f t="shared" si="202"/>
        <v>28706.903896614145</v>
      </c>
      <c r="AI426" s="36">
        <f t="shared" si="202"/>
        <v>51882.508606762436</v>
      </c>
      <c r="AJ426" s="36">
        <f t="shared" si="202"/>
        <v>44171.131599611123</v>
      </c>
      <c r="AK426" s="36">
        <f t="shared" si="202"/>
        <v>49494.324693889808</v>
      </c>
      <c r="AL426" s="36">
        <f t="shared" si="202"/>
        <v>9388.7656533868158</v>
      </c>
      <c r="AM426" s="37">
        <f t="shared" si="202"/>
        <v>11742.937742961089</v>
      </c>
      <c r="AN426" s="38">
        <f t="shared" si="202"/>
        <v>15411.808781451036</v>
      </c>
      <c r="AO426" s="39">
        <f t="shared" si="202"/>
        <v>3526.7071087697368</v>
      </c>
      <c r="AP426" s="39">
        <f t="shared" si="202"/>
        <v>705.34142175394743</v>
      </c>
      <c r="AQ426" s="40">
        <f t="shared" si="202"/>
        <v>93252.702619057134</v>
      </c>
      <c r="AR426" s="40">
        <f t="shared" si="202"/>
        <v>85590.126494394426</v>
      </c>
      <c r="AS426" s="40">
        <f t="shared" si="202"/>
        <v>382263.09794766165</v>
      </c>
      <c r="AT426" s="41">
        <f t="shared" si="202"/>
        <v>3947.3489607947154</v>
      </c>
      <c r="AU426" s="41">
        <f t="shared" si="202"/>
        <v>5041.14865080646</v>
      </c>
      <c r="AV426" s="42">
        <f t="shared" si="202"/>
        <v>32585.13958558931</v>
      </c>
      <c r="AW426" s="42">
        <f t="shared" si="202"/>
        <v>30436.050710927782</v>
      </c>
      <c r="AX426" s="43">
        <f t="shared" si="202"/>
        <v>75873.455608577249</v>
      </c>
      <c r="AY426" s="43">
        <f t="shared" si="202"/>
        <v>47918.698918346556</v>
      </c>
      <c r="AZ426" t="e">
        <f>NA()</f>
        <v>#N/A</v>
      </c>
    </row>
    <row r="427" spans="4:52" x14ac:dyDescent="0.3">
      <c r="D427" s="3">
        <v>42</v>
      </c>
      <c r="F427" s="3">
        <v>41</v>
      </c>
      <c r="G427" s="36">
        <f t="shared" si="201"/>
        <v>41528.907039804646</v>
      </c>
      <c r="H427" s="36">
        <f t="shared" si="201"/>
        <v>68349.156828425592</v>
      </c>
      <c r="I427" s="36">
        <f t="shared" si="201"/>
        <v>65350.017112719426</v>
      </c>
      <c r="J427" s="36">
        <f t="shared" si="201"/>
        <v>64805.177955126419</v>
      </c>
      <c r="K427" s="36">
        <f t="shared" si="201"/>
        <v>12585.608692704469</v>
      </c>
      <c r="L427" s="37">
        <f t="shared" si="201"/>
        <v>13938.648675632719</v>
      </c>
      <c r="M427" s="38">
        <f t="shared" si="201"/>
        <v>22184.204819833012</v>
      </c>
      <c r="N427" s="39">
        <f t="shared" si="201"/>
        <v>4881.8386426669131</v>
      </c>
      <c r="O427" s="39">
        <f t="shared" si="201"/>
        <v>976.36772853338266</v>
      </c>
      <c r="P427" s="40">
        <f t="shared" si="201"/>
        <v>117565.00933347098</v>
      </c>
      <c r="Q427" s="40">
        <f t="shared" si="201"/>
        <v>107170.53187420763</v>
      </c>
      <c r="R427" s="40">
        <f t="shared" si="201"/>
        <v>453221.65035353467</v>
      </c>
      <c r="S427" s="41">
        <f t="shared" si="201"/>
        <v>5032.7223171497972</v>
      </c>
      <c r="T427" s="41">
        <f t="shared" si="201"/>
        <v>6613.0372021834173</v>
      </c>
      <c r="U427" s="42">
        <f t="shared" si="201"/>
        <v>43109.11453027252</v>
      </c>
      <c r="V427" s="42">
        <f t="shared" si="201"/>
        <v>40136.055223014882</v>
      </c>
      <c r="W427" s="43">
        <f t="shared" si="201"/>
        <v>87843.919794344969</v>
      </c>
      <c r="X427" s="43">
        <f t="shared" si="201"/>
        <v>59259.226856383808</v>
      </c>
      <c r="Y427" t="e">
        <f>NA()</f>
        <v>#N/A</v>
      </c>
      <c r="AD427"/>
      <c r="AE427" s="3">
        <v>42</v>
      </c>
      <c r="AG427" s="3">
        <f t="shared" si="193"/>
        <v>31.353323826064784</v>
      </c>
      <c r="AH427" s="36">
        <f t="shared" si="202"/>
        <v>30633.078952149051</v>
      </c>
      <c r="AI427" s="36">
        <f t="shared" si="202"/>
        <v>54173.001078257854</v>
      </c>
      <c r="AJ427" s="36">
        <f t="shared" si="202"/>
        <v>47112.193347512599</v>
      </c>
      <c r="AK427" s="36">
        <f t="shared" si="202"/>
        <v>51636.781227211919</v>
      </c>
      <c r="AL427" s="36">
        <f t="shared" si="202"/>
        <v>9893.6052826646282</v>
      </c>
      <c r="AM427" s="37">
        <f t="shared" si="202"/>
        <v>12121.552096336178</v>
      </c>
      <c r="AN427" s="38">
        <f t="shared" si="202"/>
        <v>16341.209815153443</v>
      </c>
      <c r="AO427" s="39">
        <f t="shared" si="202"/>
        <v>3708.43710102559</v>
      </c>
      <c r="AP427" s="39">
        <f t="shared" si="202"/>
        <v>741.68742020511809</v>
      </c>
      <c r="AQ427" s="40">
        <f t="shared" si="202"/>
        <v>96716.040693065399</v>
      </c>
      <c r="AR427" s="40">
        <f t="shared" si="202"/>
        <v>88809.727331400718</v>
      </c>
      <c r="AS427" s="40">
        <f t="shared" si="202"/>
        <v>394629.46635380929</v>
      </c>
      <c r="AT427" s="41">
        <f t="shared" si="202"/>
        <v>4101.7922749925519</v>
      </c>
      <c r="AU427" s="41">
        <f t="shared" si="202"/>
        <v>5264.7018818766946</v>
      </c>
      <c r="AV427" s="42">
        <f t="shared" si="202"/>
        <v>34044.19280541069</v>
      </c>
      <c r="AW427" s="42">
        <f t="shared" si="202"/>
        <v>31784.78787871038</v>
      </c>
      <c r="AX427" s="43">
        <f t="shared" si="202"/>
        <v>77774.45656753298</v>
      </c>
      <c r="AY427" s="43">
        <f t="shared" si="202"/>
        <v>49599.297678383431</v>
      </c>
      <c r="AZ427" t="e">
        <f>NA()</f>
        <v>#N/A</v>
      </c>
    </row>
    <row r="428" spans="4:52" x14ac:dyDescent="0.3">
      <c r="D428" s="3">
        <v>43</v>
      </c>
      <c r="F428" s="3">
        <v>42</v>
      </c>
      <c r="G428" s="36">
        <f t="shared" si="201"/>
        <v>42418.576979446778</v>
      </c>
      <c r="H428" s="36">
        <f t="shared" si="201"/>
        <v>69662.327774047924</v>
      </c>
      <c r="I428" s="36">
        <f t="shared" si="201"/>
        <v>67009.344620496224</v>
      </c>
      <c r="J428" s="36">
        <f t="shared" si="201"/>
        <v>66016.470702024497</v>
      </c>
      <c r="K428" s="36">
        <f t="shared" si="201"/>
        <v>12793.281288990283</v>
      </c>
      <c r="L428" s="37">
        <f t="shared" si="201"/>
        <v>14064.730376935022</v>
      </c>
      <c r="M428" s="38">
        <f t="shared" si="201"/>
        <v>22732.477945285675</v>
      </c>
      <c r="N428" s="39">
        <f t="shared" si="201"/>
        <v>4995.069054960737</v>
      </c>
      <c r="O428" s="39">
        <f t="shared" si="201"/>
        <v>999.01381099214746</v>
      </c>
      <c r="P428" s="40">
        <f t="shared" si="201"/>
        <v>119448.11266428418</v>
      </c>
      <c r="Q428" s="40">
        <f t="shared" si="201"/>
        <v>108729.15339821239</v>
      </c>
      <c r="R428" s="40">
        <f t="shared" si="201"/>
        <v>457221.88370744663</v>
      </c>
      <c r="S428" s="41">
        <f t="shared" si="201"/>
        <v>5116.7883198036698</v>
      </c>
      <c r="T428" s="41">
        <f t="shared" si="201"/>
        <v>6734.3390160095896</v>
      </c>
      <c r="U428" s="42">
        <f t="shared" si="201"/>
        <v>43952.184677704994</v>
      </c>
      <c r="V428" s="42">
        <f t="shared" si="201"/>
        <v>40910.199818081761</v>
      </c>
      <c r="W428" s="43">
        <f t="shared" si="201"/>
        <v>88639.55248783651</v>
      </c>
      <c r="X428" s="43">
        <f t="shared" si="201"/>
        <v>60088.781344808027</v>
      </c>
      <c r="Y428" t="e">
        <f>NA()</f>
        <v>#N/A</v>
      </c>
      <c r="AD428"/>
      <c r="AE428" s="3">
        <v>43</v>
      </c>
      <c r="AG428" s="3">
        <f t="shared" si="193"/>
        <v>32.652029896613442</v>
      </c>
      <c r="AH428" s="36">
        <f t="shared" si="202"/>
        <v>32344.517899990806</v>
      </c>
      <c r="AI428" s="36">
        <f t="shared" si="202"/>
        <v>56242.486624301906</v>
      </c>
      <c r="AJ428" s="36">
        <f t="shared" si="202"/>
        <v>49781.04214715628</v>
      </c>
      <c r="AK428" s="36">
        <f t="shared" si="202"/>
        <v>53569.117799577303</v>
      </c>
      <c r="AL428" s="36">
        <f t="shared" si="202"/>
        <v>10334.681378199093</v>
      </c>
      <c r="AM428" s="37">
        <f t="shared" si="202"/>
        <v>12442.370550305524</v>
      </c>
      <c r="AN428" s="38">
        <f t="shared" si="202"/>
        <v>17184.76421678652</v>
      </c>
      <c r="AO428" s="39">
        <f t="shared" si="202"/>
        <v>3874.4393857591613</v>
      </c>
      <c r="AP428" s="39">
        <f t="shared" si="202"/>
        <v>774.88787715183219</v>
      </c>
      <c r="AQ428" s="40">
        <f t="shared" si="202"/>
        <v>99821.501609162122</v>
      </c>
      <c r="AR428" s="40">
        <f t="shared" si="202"/>
        <v>91659.89936284133</v>
      </c>
      <c r="AS428" s="40">
        <f t="shared" si="202"/>
        <v>405073.74001370755</v>
      </c>
      <c r="AT428" s="41">
        <f t="shared" si="202"/>
        <v>4240.3618813561061</v>
      </c>
      <c r="AU428" s="41">
        <f t="shared" si="202"/>
        <v>5465.4787347799656</v>
      </c>
      <c r="AV428" s="42">
        <f t="shared" si="202"/>
        <v>35363.691826487047</v>
      </c>
      <c r="AW428" s="42">
        <f t="shared" si="202"/>
        <v>33003.443063144339</v>
      </c>
      <c r="AX428" s="43">
        <f t="shared" si="202"/>
        <v>79423.023651653697</v>
      </c>
      <c r="AY428" s="43">
        <f t="shared" si="202"/>
        <v>51089.17737167365</v>
      </c>
      <c r="AZ428" t="e">
        <f>NA()</f>
        <v>#N/A</v>
      </c>
    </row>
    <row r="429" spans="4:52" x14ac:dyDescent="0.3">
      <c r="D429" s="3">
        <v>44</v>
      </c>
      <c r="F429" s="3">
        <v>43</v>
      </c>
      <c r="G429" s="36">
        <f t="shared" si="201"/>
        <v>43265.72967212346</v>
      </c>
      <c r="H429" s="36">
        <f t="shared" si="201"/>
        <v>70946.945237575041</v>
      </c>
      <c r="I429" s="36">
        <f t="shared" si="201"/>
        <v>68622.669667687369</v>
      </c>
      <c r="J429" s="36">
        <f t="shared" si="201"/>
        <v>67199.921720143189</v>
      </c>
      <c r="K429" s="36">
        <f t="shared" si="201"/>
        <v>13493.664911120426</v>
      </c>
      <c r="L429" s="37">
        <f t="shared" si="201"/>
        <v>14181.79125431896</v>
      </c>
      <c r="M429" s="38">
        <f t="shared" si="201"/>
        <v>23269.850299723315</v>
      </c>
      <c r="N429" s="39">
        <f t="shared" si="201"/>
        <v>5106.6404888831894</v>
      </c>
      <c r="O429" s="39">
        <f t="shared" si="201"/>
        <v>1021.3280977766379</v>
      </c>
      <c r="P429" s="40">
        <f t="shared" si="201"/>
        <v>121282.68795811012</v>
      </c>
      <c r="Q429" s="40">
        <f t="shared" si="201"/>
        <v>110229.6493748838</v>
      </c>
      <c r="R429" s="40">
        <f t="shared" si="201"/>
        <v>460925.26407164196</v>
      </c>
      <c r="S429" s="41">
        <f t="shared" si="201"/>
        <v>5198.6668024840328</v>
      </c>
      <c r="T429" s="41">
        <f t="shared" si="201"/>
        <v>6852.3289349787256</v>
      </c>
      <c r="U429" s="42">
        <f t="shared" si="201"/>
        <v>44777.52919681638</v>
      </c>
      <c r="V429" s="42">
        <f t="shared" si="201"/>
        <v>41667.62416888975</v>
      </c>
      <c r="W429" s="43">
        <f t="shared" si="201"/>
        <v>89396.891667246178</v>
      </c>
      <c r="X429" s="43">
        <f t="shared" si="201"/>
        <v>60889.416045046521</v>
      </c>
      <c r="Y429" t="e">
        <f>NA()</f>
        <v>#N/A</v>
      </c>
      <c r="AD429"/>
      <c r="AE429" s="3">
        <v>44</v>
      </c>
      <c r="AG429" s="3">
        <f t="shared" si="193"/>
        <v>33.848730698226525</v>
      </c>
      <c r="AH429" s="36">
        <f t="shared" si="202"/>
        <v>33856.408503352017</v>
      </c>
      <c r="AI429" s="36">
        <f t="shared" si="202"/>
        <v>58105.079613482958</v>
      </c>
      <c r="AJ429" s="36">
        <f t="shared" si="202"/>
        <v>52188.156737688892</v>
      </c>
      <c r="AK429" s="36">
        <f t="shared" si="202"/>
        <v>55305.464293326753</v>
      </c>
      <c r="AL429" s="36">
        <f t="shared" si="202"/>
        <v>10718.59318519236</v>
      </c>
      <c r="AM429" s="37">
        <f t="shared" si="202"/>
        <v>12714.178075200993</v>
      </c>
      <c r="AN429" s="38">
        <f t="shared" si="202"/>
        <v>17946.931878730677</v>
      </c>
      <c r="AO429" s="39">
        <f t="shared" si="202"/>
        <v>4025.3386096486774</v>
      </c>
      <c r="AP429" s="39">
        <f t="shared" si="202"/>
        <v>805.06772192973551</v>
      </c>
      <c r="AQ429" s="40">
        <f t="shared" si="202"/>
        <v>102597.75898025393</v>
      </c>
      <c r="AR429" s="40">
        <f t="shared" si="202"/>
        <v>94176.685764976224</v>
      </c>
      <c r="AS429" s="40">
        <f t="shared" si="202"/>
        <v>413894.62946708343</v>
      </c>
      <c r="AT429" s="41">
        <f t="shared" si="202"/>
        <v>4364.2947430118975</v>
      </c>
      <c r="AU429" s="41">
        <f t="shared" si="202"/>
        <v>5645.1387559239729</v>
      </c>
      <c r="AV429" s="42">
        <f t="shared" si="202"/>
        <v>36552.324362679923</v>
      </c>
      <c r="AW429" s="42">
        <f t="shared" si="202"/>
        <v>34100.358121224519</v>
      </c>
      <c r="AX429" s="43">
        <f t="shared" si="202"/>
        <v>80852.28518200136</v>
      </c>
      <c r="AY429" s="43">
        <f t="shared" si="202"/>
        <v>52406.91541175358</v>
      </c>
      <c r="AZ429" t="e">
        <f>NA()</f>
        <v>#N/A</v>
      </c>
    </row>
    <row r="430" spans="4:52" x14ac:dyDescent="0.3">
      <c r="D430" s="3">
        <v>45</v>
      </c>
      <c r="F430" s="3">
        <v>44</v>
      </c>
      <c r="G430" s="36">
        <f t="shared" si="201"/>
        <v>44071.537228633111</v>
      </c>
      <c r="H430" s="36">
        <f t="shared" si="201"/>
        <v>72203.320992947323</v>
      </c>
      <c r="I430" s="36">
        <f t="shared" si="201"/>
        <v>70189.96617243503</v>
      </c>
      <c r="J430" s="36">
        <f t="shared" si="201"/>
        <v>68355.889252277193</v>
      </c>
      <c r="K430" s="36">
        <f t="shared" si="201"/>
        <v>14386.591644015429</v>
      </c>
      <c r="L430" s="37">
        <f t="shared" si="201"/>
        <v>14290.426974032393</v>
      </c>
      <c r="M430" s="38">
        <f t="shared" si="201"/>
        <v>23796.351219099051</v>
      </c>
      <c r="N430" s="39">
        <f t="shared" si="201"/>
        <v>5216.5435408000685</v>
      </c>
      <c r="O430" s="39">
        <f t="shared" si="201"/>
        <v>1043.308708160014</v>
      </c>
      <c r="P430" s="40">
        <f t="shared" si="201"/>
        <v>123069.72527257295</v>
      </c>
      <c r="Q430" s="40">
        <f t="shared" si="201"/>
        <v>111673.76449222033</v>
      </c>
      <c r="R430" s="40">
        <f t="shared" si="201"/>
        <v>464352.19467662886</v>
      </c>
      <c r="S430" s="41">
        <f t="shared" si="201"/>
        <v>5278.3993670358741</v>
      </c>
      <c r="T430" s="41">
        <f t="shared" si="201"/>
        <v>6967.0602572212156</v>
      </c>
      <c r="U430" s="42">
        <f t="shared" si="201"/>
        <v>45585.321887364873</v>
      </c>
      <c r="V430" s="42">
        <f t="shared" si="201"/>
        <v>42408.508695384109</v>
      </c>
      <c r="W430" s="43">
        <f t="shared" si="201"/>
        <v>90117.804215356955</v>
      </c>
      <c r="X430" s="43">
        <f t="shared" si="201"/>
        <v>61661.984870422915</v>
      </c>
      <c r="Y430" t="e">
        <f>NA()</f>
        <v>#N/A</v>
      </c>
      <c r="AD430"/>
      <c r="AE430" s="3">
        <v>45</v>
      </c>
      <c r="AG430" s="3">
        <f t="shared" si="193"/>
        <v>34.951438109131615</v>
      </c>
      <c r="AH430" s="36">
        <f t="shared" si="202"/>
        <v>35192.417361962085</v>
      </c>
      <c r="AI430" s="36">
        <f t="shared" si="202"/>
        <v>59783.5903464355</v>
      </c>
      <c r="AJ430" s="36">
        <f t="shared" si="202"/>
        <v>54358.364108255191</v>
      </c>
      <c r="AK430" s="36">
        <f t="shared" si="202"/>
        <v>56867.884212741927</v>
      </c>
      <c r="AL430" s="36">
        <f t="shared" si="202"/>
        <v>11053.426518490489</v>
      </c>
      <c r="AM430" s="37">
        <f t="shared" si="202"/>
        <v>12945.653213509411</v>
      </c>
      <c r="AN430" s="38">
        <f t="shared" si="202"/>
        <v>18636.068238377091</v>
      </c>
      <c r="AO430" s="39">
        <f t="shared" si="202"/>
        <v>4162.5571468844728</v>
      </c>
      <c r="AP430" s="39">
        <f t="shared" si="202"/>
        <v>832.51142937689463</v>
      </c>
      <c r="AQ430" s="40">
        <f t="shared" si="202"/>
        <v>105084.75466646055</v>
      </c>
      <c r="AR430" s="40">
        <f t="shared" si="202"/>
        <v>96404.887177519238</v>
      </c>
      <c r="AS430" s="40">
        <f t="shared" si="202"/>
        <v>421384.22548257053</v>
      </c>
      <c r="AT430" s="41">
        <f t="shared" si="202"/>
        <v>4475.3459538504112</v>
      </c>
      <c r="AU430" s="41">
        <f t="shared" si="202"/>
        <v>5806.1473024762081</v>
      </c>
      <c r="AV430" s="42">
        <f t="shared" si="202"/>
        <v>37624.366855496672</v>
      </c>
      <c r="AW430" s="42">
        <f t="shared" si="202"/>
        <v>35088.966431360059</v>
      </c>
      <c r="AX430" s="43">
        <f t="shared" si="202"/>
        <v>82097.129435284354</v>
      </c>
      <c r="AY430" s="43">
        <f t="shared" si="202"/>
        <v>53575.570446652964</v>
      </c>
      <c r="AZ430" t="e">
        <f>NA()</f>
        <v>#N/A</v>
      </c>
    </row>
    <row r="431" spans="4:52" x14ac:dyDescent="0.3">
      <c r="D431" s="3">
        <v>46</v>
      </c>
      <c r="F431" s="3">
        <v>45</v>
      </c>
      <c r="G431" s="36">
        <f t="shared" si="201"/>
        <v>44837.258300684422</v>
      </c>
      <c r="H431" s="36">
        <f t="shared" si="201"/>
        <v>73431.78901974787</v>
      </c>
      <c r="I431" s="36">
        <f t="shared" si="201"/>
        <v>71711.357312451437</v>
      </c>
      <c r="J431" s="36">
        <f t="shared" ref="J431:X431" si="203">300*J359*J131</f>
        <v>69484.750504289012</v>
      </c>
      <c r="K431" s="36">
        <f t="shared" si="203"/>
        <v>15193.966295423625</v>
      </c>
      <c r="L431" s="37">
        <f t="shared" si="203"/>
        <v>14391.201539425736</v>
      </c>
      <c r="M431" s="38">
        <f t="shared" si="203"/>
        <v>24312.023827229244</v>
      </c>
      <c r="N431" s="39">
        <f t="shared" si="203"/>
        <v>5324.771592226668</v>
      </c>
      <c r="O431" s="39">
        <f t="shared" si="203"/>
        <v>1064.9543184453337</v>
      </c>
      <c r="P431" s="40">
        <f t="shared" si="203"/>
        <v>124810.21571178519</v>
      </c>
      <c r="Q431" s="40">
        <f t="shared" si="203"/>
        <v>113063.23379688666</v>
      </c>
      <c r="R431" s="40">
        <f t="shared" si="203"/>
        <v>467521.9344027586</v>
      </c>
      <c r="S431" s="41">
        <f t="shared" si="203"/>
        <v>5356.0281117689365</v>
      </c>
      <c r="T431" s="41">
        <f t="shared" si="203"/>
        <v>7078.5888189124444</v>
      </c>
      <c r="U431" s="42">
        <f t="shared" si="203"/>
        <v>46375.751185818801</v>
      </c>
      <c r="V431" s="42">
        <f t="shared" si="203"/>
        <v>43133.046588213903</v>
      </c>
      <c r="W431" s="43">
        <f t="shared" si="203"/>
        <v>90804.07387781037</v>
      </c>
      <c r="X431" s="43">
        <f t="shared" si="203"/>
        <v>62407.331622537546</v>
      </c>
      <c r="Y431" t="e">
        <f>NA()</f>
        <v>#N/A</v>
      </c>
      <c r="AD431"/>
      <c r="AE431" s="3">
        <v>46</v>
      </c>
      <c r="AG431" s="3">
        <f t="shared" si="193"/>
        <v>35.967534724447624</v>
      </c>
      <c r="AH431" s="36">
        <f t="shared" si="202"/>
        <v>36374.136330946858</v>
      </c>
      <c r="AI431" s="36">
        <f t="shared" si="202"/>
        <v>61298.165008084427</v>
      </c>
      <c r="AJ431" s="36">
        <f t="shared" si="202"/>
        <v>56315.145097424298</v>
      </c>
      <c r="AK431" s="36">
        <f t="shared" ref="AK431:AY431" si="204">300*AK359*AK131</f>
        <v>58275.784000002401</v>
      </c>
      <c r="AL431" s="36">
        <f t="shared" si="204"/>
        <v>11346.165875803064</v>
      </c>
      <c r="AM431" s="37">
        <f t="shared" si="204"/>
        <v>13143.787501634732</v>
      </c>
      <c r="AN431" s="38">
        <f t="shared" si="204"/>
        <v>19259.704899931145</v>
      </c>
      <c r="AO431" s="39">
        <f t="shared" si="204"/>
        <v>4287.3945198829915</v>
      </c>
      <c r="AP431" s="39">
        <f t="shared" si="204"/>
        <v>857.47890397659842</v>
      </c>
      <c r="AQ431" s="40">
        <f t="shared" si="204"/>
        <v>107316.96242527771</v>
      </c>
      <c r="AR431" s="40">
        <f t="shared" si="204"/>
        <v>98382.657217524291</v>
      </c>
      <c r="AS431" s="40">
        <f t="shared" si="204"/>
        <v>427777.04159827169</v>
      </c>
      <c r="AT431" s="41">
        <f t="shared" si="204"/>
        <v>4575.0370681934482</v>
      </c>
      <c r="AU431" s="41">
        <f t="shared" si="204"/>
        <v>5950.6669819747167</v>
      </c>
      <c r="AV431" s="42">
        <f t="shared" si="204"/>
        <v>38592.44791030616</v>
      </c>
      <c r="AW431" s="42">
        <f t="shared" si="204"/>
        <v>35981.120131943324</v>
      </c>
      <c r="AX431" s="43">
        <f t="shared" si="204"/>
        <v>83186.023807580641</v>
      </c>
      <c r="AY431" s="43">
        <f t="shared" si="204"/>
        <v>54614.718558965709</v>
      </c>
      <c r="AZ431" t="e">
        <f>NA()</f>
        <v>#N/A</v>
      </c>
    </row>
    <row r="432" spans="4:52" x14ac:dyDescent="0.3">
      <c r="D432" s="3">
        <v>47</v>
      </c>
      <c r="F432" s="3">
        <v>46</v>
      </c>
      <c r="G432" s="36">
        <f t="shared" ref="G432:X446" si="205">300*G360*G132</f>
        <v>45564.216945646403</v>
      </c>
      <c r="H432" s="36">
        <f t="shared" si="205"/>
        <v>74632.702738657987</v>
      </c>
      <c r="I432" s="36">
        <f t="shared" si="205"/>
        <v>73187.099465241059</v>
      </c>
      <c r="J432" s="36">
        <f t="shared" si="205"/>
        <v>70586.899019234639</v>
      </c>
      <c r="K432" s="36">
        <f t="shared" si="205"/>
        <v>15925.746788175633</v>
      </c>
      <c r="L432" s="37">
        <f t="shared" si="205"/>
        <v>14484.647707872009</v>
      </c>
      <c r="M432" s="38">
        <f t="shared" si="205"/>
        <v>24816.92388806001</v>
      </c>
      <c r="N432" s="39">
        <f t="shared" si="205"/>
        <v>5431.3205911871346</v>
      </c>
      <c r="O432" s="39">
        <f t="shared" si="205"/>
        <v>1086.2641182374271</v>
      </c>
      <c r="P432" s="40">
        <f t="shared" si="205"/>
        <v>126505.14909522615</v>
      </c>
      <c r="Q432" s="40">
        <f t="shared" si="205"/>
        <v>114399.77730275753</v>
      </c>
      <c r="R432" s="40">
        <f t="shared" si="205"/>
        <v>470452.61831590824</v>
      </c>
      <c r="S432" s="41">
        <f t="shared" si="205"/>
        <v>5431.5954821589376</v>
      </c>
      <c r="T432" s="41">
        <f t="shared" si="205"/>
        <v>7186.9725799216667</v>
      </c>
      <c r="U432" s="42">
        <f t="shared" si="205"/>
        <v>47149.018470383133</v>
      </c>
      <c r="V432" s="42">
        <f t="shared" si="205"/>
        <v>43841.442279984549</v>
      </c>
      <c r="W432" s="43">
        <f t="shared" si="205"/>
        <v>91457.40370636544</v>
      </c>
      <c r="X432" s="43">
        <f t="shared" si="205"/>
        <v>63126.288345009292</v>
      </c>
      <c r="Y432" t="e">
        <f>NA()</f>
        <v>#N/A</v>
      </c>
      <c r="AD432"/>
      <c r="AE432" s="3">
        <v>47</v>
      </c>
      <c r="AG432" s="3">
        <f t="shared" si="193"/>
        <v>36.903823282451604</v>
      </c>
      <c r="AH432" s="36">
        <f t="shared" ref="AH432:AY446" si="206">300*AH360*AH132</f>
        <v>37420.842773304881</v>
      </c>
      <c r="AI432" s="36">
        <f t="shared" si="206"/>
        <v>62666.569120746062</v>
      </c>
      <c r="AJ432" s="36">
        <f t="shared" si="206"/>
        <v>58080.224409822156</v>
      </c>
      <c r="AK432" s="36">
        <f t="shared" si="206"/>
        <v>59546.213625958182</v>
      </c>
      <c r="AL432" s="36">
        <f t="shared" si="206"/>
        <v>11602.784899924527</v>
      </c>
      <c r="AM432" s="37">
        <f t="shared" si="206"/>
        <v>13314.224087442337</v>
      </c>
      <c r="AN432" s="38">
        <f t="shared" si="206"/>
        <v>19824.588077632074</v>
      </c>
      <c r="AO432" s="39">
        <f t="shared" si="206"/>
        <v>4401.0306366537488</v>
      </c>
      <c r="AP432" s="39">
        <f t="shared" si="206"/>
        <v>880.20612733074984</v>
      </c>
      <c r="AQ432" s="40">
        <f t="shared" si="206"/>
        <v>109324.18972604134</v>
      </c>
      <c r="AR432" s="40">
        <f t="shared" si="206"/>
        <v>100142.50765168293</v>
      </c>
      <c r="AS432" s="40">
        <f t="shared" si="206"/>
        <v>433261.71012132603</v>
      </c>
      <c r="AT432" s="41">
        <f t="shared" si="206"/>
        <v>4664.6881923512428</v>
      </c>
      <c r="AU432" s="41">
        <f t="shared" si="206"/>
        <v>6080.5904830656946</v>
      </c>
      <c r="AV432" s="42">
        <f t="shared" si="206"/>
        <v>39467.722193577225</v>
      </c>
      <c r="AW432" s="42">
        <f t="shared" si="206"/>
        <v>36787.265159854345</v>
      </c>
      <c r="AX432" s="43">
        <f t="shared" si="206"/>
        <v>84142.32678455775</v>
      </c>
      <c r="AY432" s="43">
        <f t="shared" si="206"/>
        <v>55541.013609358713</v>
      </c>
      <c r="AZ432" t="e">
        <f>NA()</f>
        <v>#N/A</v>
      </c>
    </row>
    <row r="433" spans="4:52" x14ac:dyDescent="0.3">
      <c r="D433" s="3">
        <v>48</v>
      </c>
      <c r="F433" s="3">
        <v>47</v>
      </c>
      <c r="G433" s="36">
        <f t="shared" si="205"/>
        <v>46253.784090990957</v>
      </c>
      <c r="H433" s="36">
        <f t="shared" si="205"/>
        <v>75806.432490795967</v>
      </c>
      <c r="I433" s="36">
        <f t="shared" si="205"/>
        <v>74617.567271589854</v>
      </c>
      <c r="J433" s="36">
        <f t="shared" si="205"/>
        <v>71662.742290284601</v>
      </c>
      <c r="K433" s="36">
        <f t="shared" si="205"/>
        <v>16590.503125356467</v>
      </c>
      <c r="L433" s="37">
        <f t="shared" si="205"/>
        <v>14571.267658480621</v>
      </c>
      <c r="M433" s="38">
        <f t="shared" si="205"/>
        <v>25311.118775684579</v>
      </c>
      <c r="N433" s="39">
        <f t="shared" si="205"/>
        <v>5536.1888494461127</v>
      </c>
      <c r="O433" s="39">
        <f t="shared" si="205"/>
        <v>1107.2377698892226</v>
      </c>
      <c r="P433" s="40">
        <f t="shared" si="205"/>
        <v>128155.51189409752</v>
      </c>
      <c r="Q433" s="40">
        <f t="shared" si="205"/>
        <v>115685.09536488273</v>
      </c>
      <c r="R433" s="40">
        <f t="shared" si="205"/>
        <v>473161.28675791126</v>
      </c>
      <c r="S433" s="41">
        <f t="shared" si="205"/>
        <v>5505.1441374601991</v>
      </c>
      <c r="T433" s="41">
        <f t="shared" si="205"/>
        <v>7292.2712496296072</v>
      </c>
      <c r="U433" s="42">
        <f t="shared" si="205"/>
        <v>47905.336503352744</v>
      </c>
      <c r="V433" s="42">
        <f t="shared" si="205"/>
        <v>44533.91003767756</v>
      </c>
      <c r="W433" s="43">
        <f t="shared" si="205"/>
        <v>92079.418619203163</v>
      </c>
      <c r="X433" s="43">
        <f t="shared" si="205"/>
        <v>63819.673929631812</v>
      </c>
      <c r="Y433" t="e">
        <f>NA()</f>
        <v>#N/A</v>
      </c>
      <c r="AD433"/>
      <c r="AE433" s="3">
        <v>48</v>
      </c>
      <c r="AG433" s="3">
        <f t="shared" si="193"/>
        <v>37.766572208720326</v>
      </c>
      <c r="AH433" s="36">
        <f t="shared" si="206"/>
        <v>38349.515821549241</v>
      </c>
      <c r="AI433" s="36">
        <f t="shared" si="206"/>
        <v>63904.461791026275</v>
      </c>
      <c r="AJ433" s="36">
        <f t="shared" si="206"/>
        <v>59673.412486855748</v>
      </c>
      <c r="AK433" s="36">
        <f t="shared" si="206"/>
        <v>60694.151023966755</v>
      </c>
      <c r="AL433" s="36">
        <f t="shared" si="206"/>
        <v>11828.364252243675</v>
      </c>
      <c r="AM433" s="37">
        <f t="shared" si="206"/>
        <v>13461.532314162965</v>
      </c>
      <c r="AN433" s="38">
        <f t="shared" si="206"/>
        <v>20336.739176226249</v>
      </c>
      <c r="AO433" s="39">
        <f t="shared" si="206"/>
        <v>4504.5324720206954</v>
      </c>
      <c r="AP433" s="39">
        <f t="shared" si="206"/>
        <v>900.90649440413915</v>
      </c>
      <c r="AQ433" s="40">
        <f t="shared" si="206"/>
        <v>111132.26586074337</v>
      </c>
      <c r="AR433" s="40">
        <f t="shared" si="206"/>
        <v>101712.18430779078</v>
      </c>
      <c r="AS433" s="40">
        <f t="shared" si="206"/>
        <v>437990.44534390717</v>
      </c>
      <c r="AT433" s="41">
        <f t="shared" si="206"/>
        <v>4745.4462765088019</v>
      </c>
      <c r="AU433" s="41">
        <f t="shared" si="206"/>
        <v>6197.5728399816135</v>
      </c>
      <c r="AV433" s="42">
        <f t="shared" si="206"/>
        <v>40260.038015600672</v>
      </c>
      <c r="AW433" s="42">
        <f t="shared" si="206"/>
        <v>37516.606640083381</v>
      </c>
      <c r="AX433" s="43">
        <f t="shared" si="206"/>
        <v>84985.31298663035</v>
      </c>
      <c r="AY433" s="43">
        <f t="shared" si="206"/>
        <v>56368.659993545938</v>
      </c>
      <c r="AZ433" t="e">
        <f>NA()</f>
        <v>#N/A</v>
      </c>
    </row>
    <row r="434" spans="4:52" x14ac:dyDescent="0.3">
      <c r="D434" s="3">
        <v>49</v>
      </c>
      <c r="F434" s="3">
        <v>48</v>
      </c>
      <c r="G434" s="36">
        <f t="shared" si="205"/>
        <v>46907.361386016448</v>
      </c>
      <c r="H434" s="36">
        <f t="shared" si="205"/>
        <v>76953.363239369995</v>
      </c>
      <c r="I434" s="36">
        <f t="shared" si="205"/>
        <v>76003.23979048671</v>
      </c>
      <c r="J434" s="36">
        <f t="shared" si="205"/>
        <v>72712.699591280791</v>
      </c>
      <c r="K434" s="36">
        <f t="shared" si="205"/>
        <v>17195.636358223284</v>
      </c>
      <c r="L434" s="37">
        <f t="shared" si="205"/>
        <v>14651.533852797151</v>
      </c>
      <c r="M434" s="38">
        <f t="shared" si="205"/>
        <v>25794.686535805158</v>
      </c>
      <c r="N434" s="39">
        <f t="shared" si="205"/>
        <v>5639.3768543282476</v>
      </c>
      <c r="O434" s="39">
        <f t="shared" si="205"/>
        <v>1127.8753708656495</v>
      </c>
      <c r="P434" s="40">
        <f t="shared" si="205"/>
        <v>129762.28540739967</v>
      </c>
      <c r="Q434" s="40">
        <f t="shared" si="205"/>
        <v>116920.86473441594</v>
      </c>
      <c r="R434" s="40">
        <f t="shared" si="205"/>
        <v>475663.92088252463</v>
      </c>
      <c r="S434" s="41">
        <f t="shared" si="205"/>
        <v>5576.7168316445777</v>
      </c>
      <c r="T434" s="41">
        <f t="shared" si="205"/>
        <v>7394.5459492952259</v>
      </c>
      <c r="U434" s="42">
        <f t="shared" si="205"/>
        <v>48644.92800107746</v>
      </c>
      <c r="V434" s="42">
        <f t="shared" si="205"/>
        <v>45210.672668565632</v>
      </c>
      <c r="W434" s="43">
        <f t="shared" si="205"/>
        <v>92671.668040890974</v>
      </c>
      <c r="X434" s="43">
        <f t="shared" si="205"/>
        <v>64488.292946705624</v>
      </c>
      <c r="Y434" t="e">
        <f>NA()</f>
        <v>#N/A</v>
      </c>
      <c r="AD434"/>
      <c r="AE434" s="3">
        <v>49</v>
      </c>
      <c r="AG434" s="3">
        <f t="shared" si="193"/>
        <v>38.561557583063312</v>
      </c>
      <c r="AH434" s="36">
        <f t="shared" si="206"/>
        <v>39174.984226550303</v>
      </c>
      <c r="AI434" s="36">
        <f t="shared" si="206"/>
        <v>65025.649792550801</v>
      </c>
      <c r="AJ434" s="36">
        <f t="shared" si="206"/>
        <v>61112.600211404831</v>
      </c>
      <c r="AK434" s="36">
        <f t="shared" si="206"/>
        <v>61732.761725762641</v>
      </c>
      <c r="AL434" s="36">
        <f t="shared" si="206"/>
        <v>12027.213324351464</v>
      </c>
      <c r="AM434" s="37">
        <f t="shared" si="206"/>
        <v>13589.426900219643</v>
      </c>
      <c r="AN434" s="38">
        <f t="shared" si="206"/>
        <v>20801.522903481491</v>
      </c>
      <c r="AO434" s="39">
        <f t="shared" si="206"/>
        <v>4598.8624190786786</v>
      </c>
      <c r="AP434" s="39">
        <f t="shared" si="206"/>
        <v>919.77248381573577</v>
      </c>
      <c r="AQ434" s="40">
        <f t="shared" si="206"/>
        <v>112763.62760927182</v>
      </c>
      <c r="AR434" s="40">
        <f t="shared" si="206"/>
        <v>103115.41585943864</v>
      </c>
      <c r="AS434" s="40">
        <f t="shared" si="206"/>
        <v>442086.5754325614</v>
      </c>
      <c r="AT434" s="41">
        <f t="shared" si="206"/>
        <v>4818.3096651860797</v>
      </c>
      <c r="AU434" s="41">
        <f t="shared" si="206"/>
        <v>6303.0614532076324</v>
      </c>
      <c r="AV434" s="42">
        <f t="shared" si="206"/>
        <v>40978.092637179252</v>
      </c>
      <c r="AW434" s="42">
        <f t="shared" si="206"/>
        <v>38177.260254663866</v>
      </c>
      <c r="AX434" s="43">
        <f t="shared" si="206"/>
        <v>85730.976106240108</v>
      </c>
      <c r="AY434" s="43">
        <f t="shared" si="206"/>
        <v>57109.80812634559</v>
      </c>
      <c r="AZ434" t="e">
        <f>NA()</f>
        <v>#N/A</v>
      </c>
    </row>
    <row r="435" spans="4:52" x14ac:dyDescent="0.3">
      <c r="D435" s="3">
        <v>50</v>
      </c>
      <c r="F435" s="3">
        <v>49</v>
      </c>
      <c r="G435" s="36">
        <f t="shared" si="205"/>
        <v>47526.367230605705</v>
      </c>
      <c r="H435" s="36">
        <f t="shared" si="205"/>
        <v>78073.892474142951</v>
      </c>
      <c r="I435" s="36">
        <f t="shared" si="205"/>
        <v>77344.687705179778</v>
      </c>
      <c r="J435" s="36">
        <f t="shared" si="205"/>
        <v>73737.200005722712</v>
      </c>
      <c r="K435" s="36">
        <f t="shared" si="205"/>
        <v>17747.560784620135</v>
      </c>
      <c r="L435" s="37">
        <f t="shared" si="205"/>
        <v>14725.890040119077</v>
      </c>
      <c r="M435" s="38">
        <f t="shared" si="205"/>
        <v>26267.715019436306</v>
      </c>
      <c r="N435" s="39">
        <f t="shared" si="205"/>
        <v>5740.8870939656672</v>
      </c>
      <c r="O435" s="39">
        <f t="shared" si="205"/>
        <v>1148.1774187931335</v>
      </c>
      <c r="P435" s="40">
        <f t="shared" si="205"/>
        <v>131326.44415310078</v>
      </c>
      <c r="Q435" s="40">
        <f t="shared" si="205"/>
        <v>118108.73521903115</v>
      </c>
      <c r="R435" s="40">
        <f t="shared" si="205"/>
        <v>477975.48288574023</v>
      </c>
      <c r="S435" s="41">
        <f t="shared" si="205"/>
        <v>5646.3563072533771</v>
      </c>
      <c r="T435" s="41">
        <f t="shared" si="205"/>
        <v>7493.8589076941453</v>
      </c>
      <c r="U435" s="42">
        <f t="shared" si="205"/>
        <v>49368.024322206104</v>
      </c>
      <c r="V435" s="42">
        <f t="shared" si="205"/>
        <v>45871.960332022914</v>
      </c>
      <c r="W435" s="43">
        <f t="shared" si="205"/>
        <v>93235.628590678825</v>
      </c>
      <c r="X435" s="43">
        <f t="shared" si="205"/>
        <v>65132.934674305514</v>
      </c>
      <c r="Y435" t="e">
        <f>NA()</f>
        <v>#N/A</v>
      </c>
      <c r="AD435"/>
      <c r="AE435" s="3">
        <v>50</v>
      </c>
      <c r="AG435" s="3">
        <f t="shared" si="193"/>
        <v>39.294101810214748</v>
      </c>
      <c r="AH435" s="36">
        <f t="shared" si="206"/>
        <v>39910.132691185441</v>
      </c>
      <c r="AI435" s="36">
        <f t="shared" si="206"/>
        <v>66042.316974709029</v>
      </c>
      <c r="AJ435" s="36">
        <f t="shared" si="206"/>
        <v>62413.841314199701</v>
      </c>
      <c r="AK435" s="36">
        <f t="shared" si="206"/>
        <v>62673.630740894143</v>
      </c>
      <c r="AL435" s="36">
        <f t="shared" si="206"/>
        <v>12202.984377365452</v>
      </c>
      <c r="AM435" s="37">
        <f t="shared" si="206"/>
        <v>13700.941447664603</v>
      </c>
      <c r="AN435" s="38">
        <f t="shared" si="206"/>
        <v>21223.715458178187</v>
      </c>
      <c r="AO435" s="39">
        <f t="shared" si="206"/>
        <v>4684.8872400494001</v>
      </c>
      <c r="AP435" s="39">
        <f t="shared" si="206"/>
        <v>936.97744800988016</v>
      </c>
      <c r="AQ435" s="40">
        <f t="shared" si="206"/>
        <v>114237.81539082753</v>
      </c>
      <c r="AR435" s="40">
        <f t="shared" si="206"/>
        <v>104372.5466651569</v>
      </c>
      <c r="AS435" s="40">
        <f t="shared" si="206"/>
        <v>445650.48558111506</v>
      </c>
      <c r="AT435" s="41">
        <f t="shared" si="206"/>
        <v>4884.1491975143254</v>
      </c>
      <c r="AU435" s="41">
        <f t="shared" si="206"/>
        <v>6398.3231597527983</v>
      </c>
      <c r="AV435" s="42">
        <f t="shared" si="206"/>
        <v>41629.572761255105</v>
      </c>
      <c r="AW435" s="42">
        <f t="shared" si="206"/>
        <v>38776.387998345665</v>
      </c>
      <c r="AX435" s="43">
        <f t="shared" si="206"/>
        <v>86392.660147008515</v>
      </c>
      <c r="AY435" s="43">
        <f t="shared" si="206"/>
        <v>57774.883729912726</v>
      </c>
      <c r="AZ435" t="e">
        <f>NA()</f>
        <v>#N/A</v>
      </c>
    </row>
    <row r="436" spans="4:52" x14ac:dyDescent="0.3">
      <c r="D436" s="3">
        <v>51</v>
      </c>
      <c r="F436" s="3">
        <v>50</v>
      </c>
      <c r="G436" s="36">
        <f t="shared" si="205"/>
        <v>48112.22477689034</v>
      </c>
      <c r="H436" s="36">
        <f t="shared" si="205"/>
        <v>79168.428301062333</v>
      </c>
      <c r="I436" s="36">
        <f t="shared" si="205"/>
        <v>78642.561534534645</v>
      </c>
      <c r="J436" s="36">
        <f t="shared" si="205"/>
        <v>74736.680636756733</v>
      </c>
      <c r="K436" s="36">
        <f t="shared" si="205"/>
        <v>18251.85559010509</v>
      </c>
      <c r="L436" s="37">
        <f t="shared" si="205"/>
        <v>14794.75236718126</v>
      </c>
      <c r="M436" s="38">
        <f t="shared" si="205"/>
        <v>26730.301075010429</v>
      </c>
      <c r="N436" s="39">
        <f t="shared" si="205"/>
        <v>5840.7238949234606</v>
      </c>
      <c r="O436" s="39">
        <f t="shared" si="205"/>
        <v>1168.1447789846923</v>
      </c>
      <c r="P436" s="40">
        <f t="shared" si="205"/>
        <v>132848.95445249602</v>
      </c>
      <c r="Q436" s="40">
        <f t="shared" si="205"/>
        <v>119250.32688132915</v>
      </c>
      <c r="R436" s="40">
        <f t="shared" si="205"/>
        <v>480109.95948586514</v>
      </c>
      <c r="S436" s="41">
        <f t="shared" si="205"/>
        <v>5714.1052008995002</v>
      </c>
      <c r="T436" s="41">
        <f t="shared" si="205"/>
        <v>7590.2731870570415</v>
      </c>
      <c r="U436" s="42">
        <f t="shared" si="205"/>
        <v>50074.864265350727</v>
      </c>
      <c r="V436" s="42">
        <f t="shared" si="205"/>
        <v>46518.009449841658</v>
      </c>
      <c r="W436" s="43">
        <f t="shared" si="205"/>
        <v>93772.706792969155</v>
      </c>
      <c r="X436" s="43">
        <f t="shared" si="205"/>
        <v>65754.372303929777</v>
      </c>
      <c r="Y436" t="e">
        <f>NA()</f>
        <v>#N/A</v>
      </c>
      <c r="AD436"/>
      <c r="AE436" s="3">
        <v>51</v>
      </c>
      <c r="AG436" s="3">
        <f t="shared" si="193"/>
        <v>39.969109253183596</v>
      </c>
      <c r="AH436" s="36">
        <f t="shared" si="206"/>
        <v>40566.125223598086</v>
      </c>
      <c r="AI436" s="36">
        <f t="shared" si="206"/>
        <v>66965.228077958061</v>
      </c>
      <c r="AJ436" s="36">
        <f t="shared" si="206"/>
        <v>63591.480866135738</v>
      </c>
      <c r="AK436" s="36">
        <f t="shared" si="206"/>
        <v>63526.966814105086</v>
      </c>
      <c r="AL436" s="36">
        <f t="shared" si="206"/>
        <v>12358.774341690409</v>
      </c>
      <c r="AM436" s="37">
        <f t="shared" si="206"/>
        <v>13798.565279199409</v>
      </c>
      <c r="AN436" s="38">
        <f t="shared" si="206"/>
        <v>21607.569122009274</v>
      </c>
      <c r="AO436" s="39">
        <f t="shared" si="206"/>
        <v>4763.3869844725232</v>
      </c>
      <c r="AP436" s="39">
        <f t="shared" si="206"/>
        <v>952.6773968945048</v>
      </c>
      <c r="AQ436" s="40">
        <f t="shared" si="206"/>
        <v>115571.89260296806</v>
      </c>
      <c r="AR436" s="40">
        <f t="shared" si="206"/>
        <v>105501.06804003728</v>
      </c>
      <c r="AS436" s="40">
        <f t="shared" si="206"/>
        <v>448764.28920027235</v>
      </c>
      <c r="AT436" s="41">
        <f t="shared" si="206"/>
        <v>4943.7262385283648</v>
      </c>
      <c r="AU436" s="41">
        <f t="shared" si="206"/>
        <v>6484.4681785727253</v>
      </c>
      <c r="AV436" s="42">
        <f t="shared" si="206"/>
        <v>42221.279660297449</v>
      </c>
      <c r="AW436" s="42">
        <f t="shared" si="206"/>
        <v>39320.318328088688</v>
      </c>
      <c r="AX436" s="43">
        <f t="shared" si="206"/>
        <v>86981.557804716707</v>
      </c>
      <c r="AY436" s="43">
        <f t="shared" si="206"/>
        <v>58372.861396044835</v>
      </c>
      <c r="AZ436" t="e">
        <f>NA()</f>
        <v>#N/A</v>
      </c>
    </row>
    <row r="437" spans="4:52" x14ac:dyDescent="0.3">
      <c r="D437" s="3">
        <v>52</v>
      </c>
      <c r="F437" s="3">
        <v>51</v>
      </c>
      <c r="G437" s="36">
        <f t="shared" si="205"/>
        <v>48666.351708588038</v>
      </c>
      <c r="H437" s="36">
        <f t="shared" si="205"/>
        <v>80237.387701079002</v>
      </c>
      <c r="I437" s="36">
        <f t="shared" si="205"/>
        <v>79897.580800434604</v>
      </c>
      <c r="J437" s="36">
        <f t="shared" si="205"/>
        <v>75711.584982359433</v>
      </c>
      <c r="K437" s="36">
        <f t="shared" si="205"/>
        <v>18713.391162230149</v>
      </c>
      <c r="L437" s="37">
        <f t="shared" si="205"/>
        <v>14858.510558930871</v>
      </c>
      <c r="M437" s="38">
        <f t="shared" si="205"/>
        <v>27182.549789044293</v>
      </c>
      <c r="N437" s="39">
        <f t="shared" si="205"/>
        <v>5938.8932712505048</v>
      </c>
      <c r="O437" s="39">
        <f t="shared" si="205"/>
        <v>1187.778654250101</v>
      </c>
      <c r="P437" s="40">
        <f t="shared" si="205"/>
        <v>134330.77318823891</v>
      </c>
      <c r="Q437" s="40">
        <f t="shared" si="205"/>
        <v>120347.22771484546</v>
      </c>
      <c r="R437" s="40">
        <f t="shared" si="205"/>
        <v>482080.40747025225</v>
      </c>
      <c r="S437" s="41">
        <f t="shared" si="205"/>
        <v>5780.0059592893995</v>
      </c>
      <c r="T437" s="41">
        <f t="shared" si="205"/>
        <v>7683.8524366103647</v>
      </c>
      <c r="U437" s="42">
        <f t="shared" si="205"/>
        <v>50765.69296783446</v>
      </c>
      <c r="V437" s="42">
        <f t="shared" si="205"/>
        <v>47149.061707968023</v>
      </c>
      <c r="W437" s="43">
        <f t="shared" si="205"/>
        <v>94284.241788221916</v>
      </c>
      <c r="X437" s="43">
        <f t="shared" si="205"/>
        <v>66353.362302376147</v>
      </c>
      <c r="Y437" t="e">
        <f>NA()</f>
        <v>#N/A</v>
      </c>
      <c r="AD437"/>
      <c r="AE437" s="3">
        <v>52</v>
      </c>
      <c r="AG437" s="3">
        <f t="shared" si="193"/>
        <v>40.591099067826086</v>
      </c>
      <c r="AH437" s="36">
        <f t="shared" si="206"/>
        <v>41152.623126131075</v>
      </c>
      <c r="AI437" s="36">
        <f t="shared" si="206"/>
        <v>67803.907948669483</v>
      </c>
      <c r="AJ437" s="36">
        <f t="shared" si="206"/>
        <v>64658.303942737337</v>
      </c>
      <c r="AK437" s="36">
        <f t="shared" si="206"/>
        <v>64301.780774505889</v>
      </c>
      <c r="AL437" s="36">
        <f t="shared" si="206"/>
        <v>12497.213013445533</v>
      </c>
      <c r="AM437" s="37">
        <f t="shared" si="206"/>
        <v>13884.351258719757</v>
      </c>
      <c r="AN437" s="38">
        <f t="shared" si="206"/>
        <v>21956.871611196748</v>
      </c>
      <c r="AO437" s="39">
        <f t="shared" si="206"/>
        <v>4835.0635167612863</v>
      </c>
      <c r="AP437" s="39">
        <f t="shared" si="206"/>
        <v>967.01270335225718</v>
      </c>
      <c r="AQ437" s="40">
        <f t="shared" si="206"/>
        <v>116780.79976556454</v>
      </c>
      <c r="AR437" s="40">
        <f t="shared" si="206"/>
        <v>106516.06262235496</v>
      </c>
      <c r="AS437" s="40">
        <f t="shared" si="206"/>
        <v>451495.49596235738</v>
      </c>
      <c r="AT437" s="41">
        <f t="shared" si="206"/>
        <v>4997.7080384413266</v>
      </c>
      <c r="AU437" s="41">
        <f t="shared" si="206"/>
        <v>6562.471036204015</v>
      </c>
      <c r="AV437" s="42">
        <f t="shared" si="206"/>
        <v>42759.239489502899</v>
      </c>
      <c r="AW437" s="42">
        <f t="shared" si="206"/>
        <v>39814.651575391785</v>
      </c>
      <c r="AX437" s="43">
        <f t="shared" si="206"/>
        <v>87507.10579195575</v>
      </c>
      <c r="AY437" s="43">
        <f t="shared" si="206"/>
        <v>58911.491725835825</v>
      </c>
      <c r="AZ437" t="e">
        <f>NA()</f>
        <v>#N/A</v>
      </c>
    </row>
    <row r="438" spans="4:52" x14ac:dyDescent="0.3">
      <c r="D438" s="3">
        <v>53</v>
      </c>
      <c r="F438" s="3">
        <v>52</v>
      </c>
      <c r="G438" s="36">
        <f t="shared" si="205"/>
        <v>49190.151613528826</v>
      </c>
      <c r="H438" s="36">
        <f t="shared" si="205"/>
        <v>81281.194943673574</v>
      </c>
      <c r="I438" s="36">
        <f t="shared" si="205"/>
        <v>81110.524100080307</v>
      </c>
      <c r="J438" s="36">
        <f t="shared" si="205"/>
        <v>76662.36146136836</v>
      </c>
      <c r="K438" s="36">
        <f t="shared" si="205"/>
        <v>19136.434447188691</v>
      </c>
      <c r="L438" s="37">
        <f t="shared" si="205"/>
        <v>14917.529143062142</v>
      </c>
      <c r="M438" s="38">
        <f t="shared" si="205"/>
        <v>27624.573768466031</v>
      </c>
      <c r="N438" s="39">
        <f t="shared" si="205"/>
        <v>6035.4027840894823</v>
      </c>
      <c r="O438" s="39">
        <f t="shared" si="205"/>
        <v>1207.0805568178964</v>
      </c>
      <c r="P438" s="40">
        <f t="shared" si="205"/>
        <v>135772.84671861588</v>
      </c>
      <c r="Q438" s="40">
        <f t="shared" si="205"/>
        <v>121400.9917436051</v>
      </c>
      <c r="R438" s="40">
        <f t="shared" si="205"/>
        <v>483899.00034757674</v>
      </c>
      <c r="S438" s="41">
        <f t="shared" si="205"/>
        <v>5844.1007647510014</v>
      </c>
      <c r="T438" s="41">
        <f t="shared" si="205"/>
        <v>7774.6606712679177</v>
      </c>
      <c r="U438" s="42">
        <f t="shared" si="205"/>
        <v>51440.760897727836</v>
      </c>
      <c r="V438" s="42">
        <f t="shared" si="205"/>
        <v>47765.363142928007</v>
      </c>
      <c r="W438" s="43">
        <f t="shared" si="205"/>
        <v>94771.508026330936</v>
      </c>
      <c r="X438" s="43">
        <f t="shared" si="205"/>
        <v>66930.643911833526</v>
      </c>
      <c r="Y438" t="e">
        <f>NA()</f>
        <v>#N/A</v>
      </c>
      <c r="AD438"/>
      <c r="AE438" s="3">
        <v>53</v>
      </c>
      <c r="AG438" s="3">
        <f t="shared" si="193"/>
        <v>41.164235458467118</v>
      </c>
      <c r="AH438" s="36">
        <f t="shared" si="206"/>
        <v>41677.986509584887</v>
      </c>
      <c r="AI438" s="36">
        <f t="shared" si="206"/>
        <v>68566.798081610672</v>
      </c>
      <c r="AJ438" s="36">
        <f t="shared" si="206"/>
        <v>65625.688798419767</v>
      </c>
      <c r="AK438" s="36">
        <f t="shared" si="206"/>
        <v>65006.040398589372</v>
      </c>
      <c r="AL438" s="36">
        <f t="shared" si="206"/>
        <v>12620.538128812186</v>
      </c>
      <c r="AM438" s="37">
        <f t="shared" si="206"/>
        <v>13960.00083328137</v>
      </c>
      <c r="AN438" s="38">
        <f t="shared" si="206"/>
        <v>22274.999632316882</v>
      </c>
      <c r="AO438" s="39">
        <f t="shared" si="206"/>
        <v>4900.5484656766503</v>
      </c>
      <c r="AP438" s="39">
        <f t="shared" si="206"/>
        <v>980.10969313532996</v>
      </c>
      <c r="AQ438" s="40">
        <f t="shared" si="206"/>
        <v>117877.65369373563</v>
      </c>
      <c r="AR438" s="40">
        <f t="shared" si="206"/>
        <v>107430.57543400834</v>
      </c>
      <c r="AS438" s="40">
        <f t="shared" si="206"/>
        <v>453899.89507163659</v>
      </c>
      <c r="AT438" s="41">
        <f t="shared" si="206"/>
        <v>5046.6807961440099</v>
      </c>
      <c r="AU438" s="41">
        <f t="shared" si="206"/>
        <v>6633.1887126549</v>
      </c>
      <c r="AV438" s="42">
        <f t="shared" si="206"/>
        <v>43248.799893446027</v>
      </c>
      <c r="AW438" s="42">
        <f t="shared" si="206"/>
        <v>40264.351903609473</v>
      </c>
      <c r="AX438" s="43">
        <f t="shared" si="206"/>
        <v>87977.299951429013</v>
      </c>
      <c r="AY438" s="43">
        <f t="shared" si="206"/>
        <v>59397.490034587114</v>
      </c>
      <c r="AZ438" t="e">
        <f>NA()</f>
        <v>#N/A</v>
      </c>
    </row>
    <row r="439" spans="4:52" x14ac:dyDescent="0.3">
      <c r="D439" s="3">
        <v>54</v>
      </c>
      <c r="F439" s="3">
        <v>53</v>
      </c>
      <c r="G439" s="36">
        <f t="shared" si="205"/>
        <v>49685.006776784081</v>
      </c>
      <c r="H439" s="36">
        <f t="shared" si="205"/>
        <v>82300.280141952579</v>
      </c>
      <c r="I439" s="36">
        <f t="shared" si="205"/>
        <v>82282.220031311095</v>
      </c>
      <c r="J439" s="36">
        <f t="shared" si="205"/>
        <v>77589.462077333039</v>
      </c>
      <c r="K439" s="36">
        <f t="shared" si="205"/>
        <v>19524.736977899091</v>
      </c>
      <c r="L439" s="37">
        <f t="shared" si="205"/>
        <v>14972.148696046159</v>
      </c>
      <c r="M439" s="38">
        <f t="shared" si="205"/>
        <v>28056.492459829424</v>
      </c>
      <c r="N439" s="39">
        <f t="shared" si="205"/>
        <v>6130.2614110569484</v>
      </c>
      <c r="O439" s="39">
        <f t="shared" si="205"/>
        <v>1226.0522822113896</v>
      </c>
      <c r="P439" s="40">
        <f t="shared" si="205"/>
        <v>137176.10993247386</v>
      </c>
      <c r="Q439" s="40">
        <f t="shared" si="205"/>
        <v>122413.13749682659</v>
      </c>
      <c r="R439" s="40">
        <f t="shared" si="205"/>
        <v>485577.07533230656</v>
      </c>
      <c r="S439" s="41">
        <f t="shared" si="205"/>
        <v>5906.431469356774</v>
      </c>
      <c r="T439" s="41">
        <f t="shared" si="205"/>
        <v>7862.7620732431906</v>
      </c>
      <c r="U439" s="42">
        <f t="shared" si="205"/>
        <v>52100.32293191916</v>
      </c>
      <c r="V439" s="42">
        <f t="shared" si="205"/>
        <v>48367.163306600472</v>
      </c>
      <c r="W439" s="43">
        <f t="shared" si="205"/>
        <v>95235.717927731501</v>
      </c>
      <c r="X439" s="43">
        <f t="shared" si="205"/>
        <v>67486.938772090594</v>
      </c>
      <c r="Y439" t="e">
        <f>NA()</f>
        <v>#N/A</v>
      </c>
      <c r="AD439"/>
      <c r="AE439" s="3">
        <v>54</v>
      </c>
      <c r="AG439" s="3">
        <f t="shared" si="193"/>
        <v>41.692355557131165</v>
      </c>
      <c r="AH439" s="36">
        <f t="shared" si="206"/>
        <v>42149.454722936614</v>
      </c>
      <c r="AI439" s="36">
        <f t="shared" si="206"/>
        <v>69261.392792444327</v>
      </c>
      <c r="AJ439" s="36">
        <f t="shared" si="206"/>
        <v>66503.755473604295</v>
      </c>
      <c r="AK439" s="36">
        <f t="shared" si="206"/>
        <v>65646.804427122042</v>
      </c>
      <c r="AL439" s="36">
        <f t="shared" si="206"/>
        <v>12730.658576710506</v>
      </c>
      <c r="AM439" s="37">
        <f t="shared" si="206"/>
        <v>14026.931260032741</v>
      </c>
      <c r="AN439" s="38">
        <f t="shared" si="206"/>
        <v>22564.966663987037</v>
      </c>
      <c r="AO439" s="39">
        <f t="shared" si="206"/>
        <v>4960.4105132975674</v>
      </c>
      <c r="AP439" s="39">
        <f t="shared" si="206"/>
        <v>992.08210265951345</v>
      </c>
      <c r="AQ439" s="40">
        <f t="shared" si="206"/>
        <v>118874.00049580296</v>
      </c>
      <c r="AR439" s="40">
        <f t="shared" si="206"/>
        <v>108255.92364204682</v>
      </c>
      <c r="AS439" s="40">
        <f t="shared" si="206"/>
        <v>456023.82691280858</v>
      </c>
      <c r="AT439" s="41">
        <f t="shared" si="206"/>
        <v>5091.1607664569437</v>
      </c>
      <c r="AU439" s="41">
        <f t="shared" si="206"/>
        <v>6697.3763010891253</v>
      </c>
      <c r="AV439" s="42">
        <f t="shared" si="206"/>
        <v>43694.714249605713</v>
      </c>
      <c r="AW439" s="42">
        <f t="shared" si="206"/>
        <v>40673.827240532235</v>
      </c>
      <c r="AX439" s="43">
        <f t="shared" si="206"/>
        <v>88398.947688600907</v>
      </c>
      <c r="AY439" s="43">
        <f t="shared" si="206"/>
        <v>59836.693342118306</v>
      </c>
      <c r="AZ439" t="e">
        <f>NA()</f>
        <v>#N/A</v>
      </c>
    </row>
    <row r="440" spans="4:52" x14ac:dyDescent="0.3">
      <c r="D440" s="3">
        <v>55</v>
      </c>
      <c r="F440" s="3">
        <v>54</v>
      </c>
      <c r="G440" s="36">
        <f t="shared" si="205"/>
        <v>50152.272234301199</v>
      </c>
      <c r="H440" s="36">
        <f t="shared" si="205"/>
        <v>83295.077937380935</v>
      </c>
      <c r="I440" s="36">
        <f t="shared" si="205"/>
        <v>83413.538919186569</v>
      </c>
      <c r="J440" s="36">
        <f t="shared" si="205"/>
        <v>78493.341208349259</v>
      </c>
      <c r="K440" s="36">
        <f t="shared" si="205"/>
        <v>19881.608575668266</v>
      </c>
      <c r="L440" s="37">
        <f t="shared" si="205"/>
        <v>15022.687092685395</v>
      </c>
      <c r="M440" s="38">
        <f t="shared" si="205"/>
        <v>28478.431502154403</v>
      </c>
      <c r="N440" s="39">
        <f t="shared" si="205"/>
        <v>6223.4794246732054</v>
      </c>
      <c r="O440" s="39">
        <f t="shared" si="205"/>
        <v>1244.6958849346411</v>
      </c>
      <c r="P440" s="40">
        <f t="shared" si="205"/>
        <v>138541.48543083068</v>
      </c>
      <c r="Q440" s="40">
        <f t="shared" si="205"/>
        <v>123385.14681543001</v>
      </c>
      <c r="R440" s="40">
        <f t="shared" si="205"/>
        <v>487125.18004610197</v>
      </c>
      <c r="S440" s="41">
        <f t="shared" si="205"/>
        <v>5967.0395368223753</v>
      </c>
      <c r="T440" s="41">
        <f t="shared" si="205"/>
        <v>7948.2208145521008</v>
      </c>
      <c r="U440" s="42">
        <f t="shared" si="205"/>
        <v>52744.637513490205</v>
      </c>
      <c r="V440" s="42">
        <f t="shared" si="205"/>
        <v>48954.714503393283</v>
      </c>
      <c r="W440" s="43">
        <f t="shared" si="205"/>
        <v>95678.024500254774</v>
      </c>
      <c r="X440" s="43">
        <f t="shared" si="205"/>
        <v>68022.950650472325</v>
      </c>
      <c r="Y440" t="e">
        <f>NA()</f>
        <v>#N/A</v>
      </c>
      <c r="AD440"/>
      <c r="AE440" s="3">
        <v>55</v>
      </c>
      <c r="AG440" s="3">
        <f t="shared" si="193"/>
        <v>42.178995113033345</v>
      </c>
      <c r="AH440" s="36">
        <f t="shared" si="206"/>
        <v>42573.304711487464</v>
      </c>
      <c r="AI440" s="36">
        <f t="shared" si="206"/>
        <v>69894.357383577808</v>
      </c>
      <c r="AJ440" s="36">
        <f t="shared" si="206"/>
        <v>67301.504925161804</v>
      </c>
      <c r="AK440" s="36">
        <f t="shared" si="206"/>
        <v>66230.338328512953</v>
      </c>
      <c r="AL440" s="36">
        <f t="shared" si="206"/>
        <v>12829.207273798032</v>
      </c>
      <c r="AM440" s="37">
        <f t="shared" si="206"/>
        <v>14086.328914574016</v>
      </c>
      <c r="AN440" s="38">
        <f t="shared" si="206"/>
        <v>22829.465280019511</v>
      </c>
      <c r="AO440" s="39">
        <f t="shared" si="206"/>
        <v>5015.1620045468817</v>
      </c>
      <c r="AP440" s="39">
        <f t="shared" si="206"/>
        <v>1003.0324009093764</v>
      </c>
      <c r="AQ440" s="40">
        <f t="shared" si="206"/>
        <v>119780.02985894235</v>
      </c>
      <c r="AR440" s="40">
        <f t="shared" si="206"/>
        <v>109001.95532644594</v>
      </c>
      <c r="AS440" s="40">
        <f t="shared" si="206"/>
        <v>457905.97851189988</v>
      </c>
      <c r="AT440" s="41">
        <f t="shared" si="206"/>
        <v>5131.603708898735</v>
      </c>
      <c r="AU440" s="41">
        <f t="shared" si="206"/>
        <v>6755.7004836416409</v>
      </c>
      <c r="AV440" s="42">
        <f t="shared" si="206"/>
        <v>44101.21494259873</v>
      </c>
      <c r="AW440" s="42">
        <f t="shared" si="206"/>
        <v>41046.998614215023</v>
      </c>
      <c r="AX440" s="43">
        <f t="shared" si="206"/>
        <v>88777.871208262644</v>
      </c>
      <c r="AY440" s="43">
        <f t="shared" si="206"/>
        <v>60234.191232051206</v>
      </c>
      <c r="AZ440" t="e">
        <f>NA()</f>
        <v>#N/A</v>
      </c>
    </row>
    <row r="441" spans="4:52" x14ac:dyDescent="0.3">
      <c r="D441" s="3">
        <v>56</v>
      </c>
      <c r="F441" s="3">
        <v>55</v>
      </c>
      <c r="G441" s="36">
        <f t="shared" si="205"/>
        <v>50593.270939617847</v>
      </c>
      <c r="H441" s="36">
        <f t="shared" si="205"/>
        <v>84266.026303299092</v>
      </c>
      <c r="I441" s="36">
        <f t="shared" si="205"/>
        <v>84505.385292823179</v>
      </c>
      <c r="J441" s="36">
        <f t="shared" si="205"/>
        <v>79374.454512111784</v>
      </c>
      <c r="K441" s="36">
        <f t="shared" si="205"/>
        <v>20209.979202093331</v>
      </c>
      <c r="L441" s="37">
        <f t="shared" si="205"/>
        <v>15069.440744850412</v>
      </c>
      <c r="M441" s="38">
        <f t="shared" si="205"/>
        <v>28890.522111182359</v>
      </c>
      <c r="N441" s="39">
        <f t="shared" si="205"/>
        <v>6315.0682791832078</v>
      </c>
      <c r="O441" s="39">
        <f t="shared" si="205"/>
        <v>1263.0136558366416</v>
      </c>
      <c r="P441" s="40">
        <f t="shared" si="205"/>
        <v>139869.88282262933</v>
      </c>
      <c r="Q441" s="40">
        <f t="shared" si="205"/>
        <v>124318.46395152665</v>
      </c>
      <c r="R441" s="40">
        <f t="shared" si="205"/>
        <v>488553.11845343333</v>
      </c>
      <c r="S441" s="41">
        <f t="shared" si="205"/>
        <v>6025.9659914423701</v>
      </c>
      <c r="T441" s="41">
        <f t="shared" si="205"/>
        <v>8031.1008985559092</v>
      </c>
      <c r="U441" s="42">
        <f t="shared" si="205"/>
        <v>53373.965882173194</v>
      </c>
      <c r="V441" s="42">
        <f t="shared" si="205"/>
        <v>49528.271094275573</v>
      </c>
      <c r="W441" s="43">
        <f t="shared" si="205"/>
        <v>96099.523902092376</v>
      </c>
      <c r="X441" s="43">
        <f t="shared" si="205"/>
        <v>68539.365266638735</v>
      </c>
      <c r="Y441" t="e">
        <f>NA()</f>
        <v>#N/A</v>
      </c>
      <c r="AD441"/>
      <c r="AE441" s="3">
        <v>56</v>
      </c>
      <c r="AG441" s="3">
        <f t="shared" si="193"/>
        <v>42.627412164320987</v>
      </c>
      <c r="AH441" s="36">
        <f t="shared" si="206"/>
        <v>42954.988228761242</v>
      </c>
      <c r="AI441" s="36">
        <f t="shared" si="206"/>
        <v>70471.630560767793</v>
      </c>
      <c r="AJ441" s="36">
        <f t="shared" si="206"/>
        <v>68026.946362595379</v>
      </c>
      <c r="AK441" s="36">
        <f t="shared" si="206"/>
        <v>66762.214219960399</v>
      </c>
      <c r="AL441" s="36">
        <f t="shared" si="206"/>
        <v>13136.806346269777</v>
      </c>
      <c r="AM441" s="37">
        <f t="shared" si="206"/>
        <v>14139.191716847321</v>
      </c>
      <c r="AN441" s="38">
        <f t="shared" si="206"/>
        <v>23070.904465386247</v>
      </c>
      <c r="AO441" s="39">
        <f t="shared" si="206"/>
        <v>5065.2648954754914</v>
      </c>
      <c r="AP441" s="39">
        <f t="shared" si="206"/>
        <v>1013.0529790950983</v>
      </c>
      <c r="AQ441" s="40">
        <f t="shared" si="206"/>
        <v>120604.75689920344</v>
      </c>
      <c r="AR441" s="40">
        <f t="shared" si="206"/>
        <v>109677.26594651847</v>
      </c>
      <c r="AS441" s="40">
        <f t="shared" si="206"/>
        <v>459578.80795402383</v>
      </c>
      <c r="AT441" s="41">
        <f t="shared" si="206"/>
        <v>5168.4129345340916</v>
      </c>
      <c r="AU441" s="41">
        <f t="shared" si="206"/>
        <v>6808.7511112212769</v>
      </c>
      <c r="AV441" s="42">
        <f t="shared" si="206"/>
        <v>44472.077011514717</v>
      </c>
      <c r="AW441" s="42">
        <f t="shared" si="206"/>
        <v>41387.360237544315</v>
      </c>
      <c r="AX441" s="43">
        <f t="shared" si="206"/>
        <v>89119.071960859059</v>
      </c>
      <c r="AY441" s="43">
        <f t="shared" si="206"/>
        <v>60594.435184190064</v>
      </c>
      <c r="AZ441" t="e">
        <f>NA()</f>
        <v>#N/A</v>
      </c>
    </row>
    <row r="442" spans="4:52" x14ac:dyDescent="0.3">
      <c r="D442" s="3">
        <v>57</v>
      </c>
      <c r="F442" s="3">
        <v>56</v>
      </c>
      <c r="G442" s="36">
        <f t="shared" si="205"/>
        <v>51009.289908765939</v>
      </c>
      <c r="H442" s="36">
        <f t="shared" si="205"/>
        <v>85213.56545734551</v>
      </c>
      <c r="I442" s="36">
        <f t="shared" si="205"/>
        <v>85558.691062711936</v>
      </c>
      <c r="J442" s="36">
        <f t="shared" si="205"/>
        <v>80233.257936387265</v>
      </c>
      <c r="K442" s="36">
        <f t="shared" si="205"/>
        <v>20512.451000737154</v>
      </c>
      <c r="L442" s="37">
        <f t="shared" si="205"/>
        <v>15112.685818108466</v>
      </c>
      <c r="M442" s="38">
        <f t="shared" si="205"/>
        <v>29292.900493542653</v>
      </c>
      <c r="N442" s="39">
        <f t="shared" si="205"/>
        <v>6405.0405051652297</v>
      </c>
      <c r="O442" s="39">
        <f t="shared" si="205"/>
        <v>1281.0081010330462</v>
      </c>
      <c r="P442" s="40">
        <f t="shared" si="205"/>
        <v>141162.19812336535</v>
      </c>
      <c r="Q442" s="40">
        <f t="shared" si="205"/>
        <v>125214.49492611388</v>
      </c>
      <c r="R442" s="40">
        <f t="shared" si="205"/>
        <v>489869.99565933371</v>
      </c>
      <c r="S442" s="41">
        <f t="shared" si="205"/>
        <v>6083.2513733965079</v>
      </c>
      <c r="T442" s="41">
        <f t="shared" si="205"/>
        <v>8111.4660188571261</v>
      </c>
      <c r="U442" s="42">
        <f t="shared" si="205"/>
        <v>53988.571372140745</v>
      </c>
      <c r="V442" s="42">
        <f t="shared" si="205"/>
        <v>50088.088862506367</v>
      </c>
      <c r="W442" s="43">
        <f t="shared" si="205"/>
        <v>96501.257943238859</v>
      </c>
      <c r="X442" s="43">
        <f t="shared" si="205"/>
        <v>69036.850200744622</v>
      </c>
      <c r="Y442" t="e">
        <f>NA()</f>
        <v>#N/A</v>
      </c>
      <c r="AD442"/>
      <c r="AE442" s="3">
        <v>57</v>
      </c>
      <c r="AG442" s="3">
        <f t="shared" si="193"/>
        <v>43.040608850547436</v>
      </c>
      <c r="AH442" s="36">
        <f t="shared" si="206"/>
        <v>43299.249740684631</v>
      </c>
      <c r="AI442" s="36">
        <f t="shared" si="206"/>
        <v>70998.51317100806</v>
      </c>
      <c r="AJ442" s="36">
        <f t="shared" si="206"/>
        <v>68687.212047238878</v>
      </c>
      <c r="AK442" s="36">
        <f t="shared" si="206"/>
        <v>67247.397118342808</v>
      </c>
      <c r="AL442" s="36">
        <f t="shared" si="206"/>
        <v>13531.733838591783</v>
      </c>
      <c r="AM442" s="37">
        <f t="shared" si="206"/>
        <v>14186.363031746483</v>
      </c>
      <c r="AN442" s="38">
        <f t="shared" si="206"/>
        <v>23291.442423794739</v>
      </c>
      <c r="AO442" s="39">
        <f t="shared" si="206"/>
        <v>5111.1360790173767</v>
      </c>
      <c r="AP442" s="39">
        <f t="shared" si="206"/>
        <v>1022.2272158034756</v>
      </c>
      <c r="AQ442" s="40">
        <f t="shared" si="206"/>
        <v>121356.17682700398</v>
      </c>
      <c r="AR442" s="40">
        <f t="shared" si="206"/>
        <v>110289.37975914849</v>
      </c>
      <c r="AS442" s="40">
        <f t="shared" si="206"/>
        <v>461069.67909578112</v>
      </c>
      <c r="AT442" s="41">
        <f t="shared" si="206"/>
        <v>5201.946169494845</v>
      </c>
      <c r="AU442" s="41">
        <f t="shared" si="206"/>
        <v>6857.0511497179868</v>
      </c>
      <c r="AV442" s="42">
        <f t="shared" si="206"/>
        <v>44810.673409877483</v>
      </c>
      <c r="AW442" s="42">
        <f t="shared" si="206"/>
        <v>41698.031566525031</v>
      </c>
      <c r="AX442" s="43">
        <f t="shared" si="206"/>
        <v>89426.864359088911</v>
      </c>
      <c r="AY442" s="43">
        <f t="shared" si="206"/>
        <v>60921.330159630765</v>
      </c>
      <c r="AZ442" t="e">
        <f>NA()</f>
        <v>#N/A</v>
      </c>
    </row>
    <row r="443" spans="4:52" x14ac:dyDescent="0.3">
      <c r="D443" s="3">
        <v>58</v>
      </c>
      <c r="F443" s="3">
        <v>57</v>
      </c>
      <c r="G443" s="36">
        <f t="shared" si="205"/>
        <v>51401.57722065039</v>
      </c>
      <c r="H443" s="36">
        <f t="shared" si="205"/>
        <v>86138.136873781084</v>
      </c>
      <c r="I443" s="36">
        <f t="shared" si="205"/>
        <v>86574.409350323403</v>
      </c>
      <c r="J443" s="36">
        <f t="shared" si="205"/>
        <v>81070.206825981048</v>
      </c>
      <c r="K443" s="36">
        <f t="shared" si="205"/>
        <v>20791.342206512574</v>
      </c>
      <c r="L443" s="37">
        <f t="shared" si="205"/>
        <v>15152.67941751091</v>
      </c>
      <c r="M443" s="38">
        <f t="shared" si="205"/>
        <v>29685.707289785438</v>
      </c>
      <c r="N443" s="39">
        <f t="shared" si="205"/>
        <v>6493.4096113736859</v>
      </c>
      <c r="O443" s="39">
        <f t="shared" si="205"/>
        <v>1298.6819222747374</v>
      </c>
      <c r="P443" s="40">
        <f t="shared" si="205"/>
        <v>142419.31324644305</v>
      </c>
      <c r="Q443" s="40">
        <f t="shared" si="205"/>
        <v>126074.60711382772</v>
      </c>
      <c r="R443" s="40">
        <f t="shared" si="205"/>
        <v>491084.26128908206</v>
      </c>
      <c r="S443" s="41">
        <f t="shared" si="205"/>
        <v>6138.9356998244539</v>
      </c>
      <c r="T443" s="41">
        <f t="shared" si="205"/>
        <v>8189.3794340088007</v>
      </c>
      <c r="U443" s="42">
        <f t="shared" si="205"/>
        <v>54588.718771828142</v>
      </c>
      <c r="V443" s="42">
        <f t="shared" si="205"/>
        <v>50634.424436272413</v>
      </c>
      <c r="W443" s="43">
        <f t="shared" si="205"/>
        <v>96884.216519484035</v>
      </c>
      <c r="X443" s="43">
        <f t="shared" si="205"/>
        <v>69516.054874675392</v>
      </c>
      <c r="Y443" t="e">
        <f>NA()</f>
        <v>#N/A</v>
      </c>
      <c r="AD443"/>
      <c r="AE443" s="3">
        <v>58</v>
      </c>
      <c r="AG443" s="3">
        <f t="shared" si="193"/>
        <v>43.421351511912064</v>
      </c>
      <c r="AH443" s="36">
        <f t="shared" si="206"/>
        <v>43610.227204209812</v>
      </c>
      <c r="AI443" s="36">
        <f t="shared" si="206"/>
        <v>71479.745113973404</v>
      </c>
      <c r="AJ443" s="36">
        <f t="shared" si="206"/>
        <v>69288.65973586624</v>
      </c>
      <c r="AK443" s="36">
        <f t="shared" si="206"/>
        <v>67690.319438117571</v>
      </c>
      <c r="AL443" s="36">
        <f t="shared" si="206"/>
        <v>13881.033988166104</v>
      </c>
      <c r="AM443" s="37">
        <f t="shared" si="206"/>
        <v>14228.558872506945</v>
      </c>
      <c r="AN443" s="38">
        <f t="shared" si="206"/>
        <v>23493.015374673516</v>
      </c>
      <c r="AO443" s="39">
        <f t="shared" si="206"/>
        <v>5153.152137026631</v>
      </c>
      <c r="AP443" s="39">
        <f t="shared" si="206"/>
        <v>1030.6304274053264</v>
      </c>
      <c r="AQ443" s="40">
        <f t="shared" si="206"/>
        <v>122041.39680764596</v>
      </c>
      <c r="AR443" s="40">
        <f t="shared" si="206"/>
        <v>110844.90220069543</v>
      </c>
      <c r="AS443" s="40">
        <f t="shared" si="206"/>
        <v>462401.76942877535</v>
      </c>
      <c r="AT443" s="41">
        <f t="shared" si="206"/>
        <v>5232.5214200825603</v>
      </c>
      <c r="AU443" s="41">
        <f t="shared" si="206"/>
        <v>6901.0652256103422</v>
      </c>
      <c r="AV443" s="42">
        <f t="shared" si="206"/>
        <v>45120.02299330393</v>
      </c>
      <c r="AW443" s="42">
        <f t="shared" si="206"/>
        <v>41981.802423473142</v>
      </c>
      <c r="AX443" s="43">
        <f t="shared" si="206"/>
        <v>89704.985034496713</v>
      </c>
      <c r="AY443" s="43">
        <f t="shared" si="206"/>
        <v>61218.311534162574</v>
      </c>
      <c r="AZ443" t="e">
        <f>NA()</f>
        <v>#N/A</v>
      </c>
    </row>
    <row r="444" spans="4:52" x14ac:dyDescent="0.3">
      <c r="D444" s="3">
        <v>59</v>
      </c>
      <c r="F444" s="3">
        <v>58</v>
      </c>
      <c r="G444" s="36">
        <f t="shared" si="205"/>
        <v>51771.33976184269</v>
      </c>
      <c r="H444" s="36">
        <f t="shared" si="205"/>
        <v>87040.182387498891</v>
      </c>
      <c r="I444" s="36">
        <f t="shared" si="205"/>
        <v>87553.508923637099</v>
      </c>
      <c r="J444" s="36">
        <f t="shared" si="205"/>
        <v>81885.755118056855</v>
      </c>
      <c r="K444" s="36">
        <f t="shared" si="205"/>
        <v>21048.724302762093</v>
      </c>
      <c r="L444" s="37">
        <f t="shared" si="205"/>
        <v>15189.660735939307</v>
      </c>
      <c r="M444" s="38">
        <f t="shared" si="205"/>
        <v>30069.087045515058</v>
      </c>
      <c r="N444" s="39">
        <f t="shared" si="205"/>
        <v>6580.1899933074301</v>
      </c>
      <c r="O444" s="39">
        <f t="shared" si="205"/>
        <v>1316.037998661486</v>
      </c>
      <c r="P444" s="40">
        <f t="shared" si="205"/>
        <v>143642.09557811645</v>
      </c>
      <c r="Q444" s="40">
        <f t="shared" si="205"/>
        <v>126900.12902685608</v>
      </c>
      <c r="R444" s="40">
        <f t="shared" si="205"/>
        <v>492203.751245522</v>
      </c>
      <c r="S444" s="41">
        <f t="shared" si="205"/>
        <v>6193.0584311241873</v>
      </c>
      <c r="T444" s="41">
        <f t="shared" si="205"/>
        <v>8264.9038566314321</v>
      </c>
      <c r="U444" s="42">
        <f t="shared" si="205"/>
        <v>55174.673740902501</v>
      </c>
      <c r="V444" s="42">
        <f t="shared" si="205"/>
        <v>51167.53476380065</v>
      </c>
      <c r="W444" s="43">
        <f t="shared" si="205"/>
        <v>97249.339974476199</v>
      </c>
      <c r="X444" s="43">
        <f t="shared" si="205"/>
        <v>69977.610597163351</v>
      </c>
      <c r="Y444" t="e">
        <f>NA()</f>
        <v>#N/A</v>
      </c>
      <c r="AD444"/>
      <c r="AE444" s="3">
        <v>59</v>
      </c>
      <c r="AG444" s="3">
        <f t="shared" si="193"/>
        <v>43.772189209830003</v>
      </c>
      <c r="AH444" s="36">
        <f t="shared" si="206"/>
        <v>43891.537933417101</v>
      </c>
      <c r="AI444" s="36">
        <f t="shared" si="206"/>
        <v>71919.57205743411</v>
      </c>
      <c r="AJ444" s="36">
        <f t="shared" si="206"/>
        <v>69836.96346217634</v>
      </c>
      <c r="AK444" s="36">
        <f t="shared" si="206"/>
        <v>68094.945406412706</v>
      </c>
      <c r="AL444" s="36">
        <f t="shared" si="206"/>
        <v>14191.087671793519</v>
      </c>
      <c r="AM444" s="37">
        <f t="shared" si="206"/>
        <v>14266.389825404749</v>
      </c>
      <c r="AN444" s="38">
        <f t="shared" si="206"/>
        <v>23677.362810861843</v>
      </c>
      <c r="AO444" s="39">
        <f t="shared" si="206"/>
        <v>5191.6535710901089</v>
      </c>
      <c r="AP444" s="39">
        <f t="shared" si="206"/>
        <v>1038.3307142180217</v>
      </c>
      <c r="AQ444" s="40">
        <f t="shared" si="206"/>
        <v>122666.74866383433</v>
      </c>
      <c r="AR444" s="40">
        <f t="shared" si="206"/>
        <v>111349.64819569199</v>
      </c>
      <c r="AS444" s="40">
        <f t="shared" si="206"/>
        <v>463594.79970145831</v>
      </c>
      <c r="AT444" s="41">
        <f t="shared" si="206"/>
        <v>5260.4219951641917</v>
      </c>
      <c r="AU444" s="41">
        <f t="shared" si="206"/>
        <v>6941.2069743739657</v>
      </c>
      <c r="AV444" s="42">
        <f t="shared" si="206"/>
        <v>45402.832221047647</v>
      </c>
      <c r="AW444" s="42">
        <f t="shared" si="206"/>
        <v>42241.172143165371</v>
      </c>
      <c r="AX444" s="43">
        <f t="shared" si="206"/>
        <v>89956.682532162842</v>
      </c>
      <c r="AY444" s="43">
        <f t="shared" si="206"/>
        <v>61488.409913061208</v>
      </c>
      <c r="AZ444" t="e">
        <f>NA()</f>
        <v>#N/A</v>
      </c>
    </row>
    <row r="445" spans="4:52" x14ac:dyDescent="0.3">
      <c r="D445" s="3">
        <v>60</v>
      </c>
      <c r="F445" s="3">
        <v>59</v>
      </c>
      <c r="G445" s="36">
        <f t="shared" si="205"/>
        <v>52119.741615750405</v>
      </c>
      <c r="H445" s="36">
        <f t="shared" si="205"/>
        <v>87920.143382215421</v>
      </c>
      <c r="I445" s="36">
        <f t="shared" si="205"/>
        <v>88496.969194237972</v>
      </c>
      <c r="J445" s="36">
        <f t="shared" si="205"/>
        <v>82680.354618380574</v>
      </c>
      <c r="K445" s="36">
        <f t="shared" si="205"/>
        <v>21286.453561201368</v>
      </c>
      <c r="L445" s="37">
        <f t="shared" si="205"/>
        <v>15223.852160180237</v>
      </c>
      <c r="M445" s="38">
        <f t="shared" si="205"/>
        <v>30443.187710013124</v>
      </c>
      <c r="N445" s="39">
        <f t="shared" si="205"/>
        <v>6665.3968480354915</v>
      </c>
      <c r="O445" s="39">
        <f t="shared" si="205"/>
        <v>1333.0793696070984</v>
      </c>
      <c r="P445" s="40">
        <f t="shared" si="205"/>
        <v>144831.39762776537</v>
      </c>
      <c r="Q445" s="40">
        <f t="shared" si="205"/>
        <v>127692.35027303634</v>
      </c>
      <c r="R445" s="40">
        <f t="shared" si="205"/>
        <v>493235.72770206386</v>
      </c>
      <c r="S445" s="41">
        <f t="shared" si="205"/>
        <v>6245.6584419807905</v>
      </c>
      <c r="T445" s="41">
        <f t="shared" si="205"/>
        <v>8338.1013556531925</v>
      </c>
      <c r="U445" s="42">
        <f t="shared" si="205"/>
        <v>55746.702279879595</v>
      </c>
      <c r="V445" s="42">
        <f t="shared" si="205"/>
        <v>51687.676636844037</v>
      </c>
      <c r="W445" s="43">
        <f t="shared" si="205"/>
        <v>97597.52138660576</v>
      </c>
      <c r="X445" s="43">
        <f t="shared" si="205"/>
        <v>70422.130664563228</v>
      </c>
      <c r="Y445" t="e">
        <f>NA()</f>
        <v>#N/A</v>
      </c>
      <c r="AD445"/>
      <c r="AE445" s="3">
        <v>60</v>
      </c>
      <c r="AG445" s="3">
        <f t="shared" si="193"/>
        <v>44.095470792826781</v>
      </c>
      <c r="AH445" s="36">
        <f t="shared" si="206"/>
        <v>44146.351635874984</v>
      </c>
      <c r="AI445" s="36">
        <f t="shared" si="206"/>
        <v>72321.803376371769</v>
      </c>
      <c r="AJ445" s="36">
        <f t="shared" si="206"/>
        <v>70337.193604386892</v>
      </c>
      <c r="AK445" s="36">
        <f t="shared" si="206"/>
        <v>68464.826837478482</v>
      </c>
      <c r="AL445" s="36">
        <f t="shared" si="206"/>
        <v>14467.197818395973</v>
      </c>
      <c r="AM445" s="37">
        <f t="shared" si="206"/>
        <v>14300.378798415821</v>
      </c>
      <c r="AN445" s="38">
        <f t="shared" si="206"/>
        <v>23846.049649585577</v>
      </c>
      <c r="AO445" s="39">
        <f t="shared" si="206"/>
        <v>5226.9485644402985</v>
      </c>
      <c r="AP445" s="39">
        <f t="shared" si="206"/>
        <v>1045.3897128880594</v>
      </c>
      <c r="AQ445" s="40">
        <f t="shared" si="206"/>
        <v>123237.88545571898</v>
      </c>
      <c r="AR445" s="40">
        <f t="shared" si="206"/>
        <v>111808.75048096653</v>
      </c>
      <c r="AS445" s="40">
        <f t="shared" si="206"/>
        <v>464665.62295672111</v>
      </c>
      <c r="AT445" s="41">
        <f t="shared" si="206"/>
        <v>5285.9008166360909</v>
      </c>
      <c r="AU445" s="41">
        <f t="shared" si="206"/>
        <v>6977.8453672838705</v>
      </c>
      <c r="AV445" s="42">
        <f t="shared" si="206"/>
        <v>45661.531433720098</v>
      </c>
      <c r="AW445" s="42">
        <f t="shared" si="206"/>
        <v>42478.383574924024</v>
      </c>
      <c r="AX445" s="43">
        <f t="shared" si="206"/>
        <v>90184.791287237153</v>
      </c>
      <c r="AY445" s="43">
        <f t="shared" si="206"/>
        <v>61734.305900441897</v>
      </c>
      <c r="AZ445" t="e">
        <f>NA()</f>
        <v>#N/A</v>
      </c>
    </row>
    <row r="446" spans="4:52" x14ac:dyDescent="0.3">
      <c r="D446" s="3">
        <v>61</v>
      </c>
      <c r="F446" s="3">
        <v>60</v>
      </c>
      <c r="G446" s="36">
        <f t="shared" si="205"/>
        <v>52447.903006451845</v>
      </c>
      <c r="H446" s="36">
        <f t="shared" si="205"/>
        <v>88778.460055981937</v>
      </c>
      <c r="I446" s="36">
        <f t="shared" si="205"/>
        <v>89405.775733739065</v>
      </c>
      <c r="J446" s="36">
        <f t="shared" ref="J446:X446" si="207">300*J374*J146</f>
        <v>83454.454351700013</v>
      </c>
      <c r="K446" s="36">
        <f t="shared" si="207"/>
        <v>21506.1978990959</v>
      </c>
      <c r="L446" s="37">
        <f t="shared" si="207"/>
        <v>15255.460331359714</v>
      </c>
      <c r="M446" s="38">
        <f t="shared" si="207"/>
        <v>30808.160161808213</v>
      </c>
      <c r="N446" s="39">
        <f t="shared" si="207"/>
        <v>6749.0460948488953</v>
      </c>
      <c r="O446" s="39">
        <f t="shared" si="207"/>
        <v>1349.8092189697791</v>
      </c>
      <c r="P446" s="40">
        <f t="shared" si="207"/>
        <v>145988.05674605249</v>
      </c>
      <c r="Q446" s="40">
        <f t="shared" si="207"/>
        <v>128452.52166577816</v>
      </c>
      <c r="R446" s="40">
        <f t="shared" si="207"/>
        <v>494186.91724027263</v>
      </c>
      <c r="S446" s="41">
        <f t="shared" si="207"/>
        <v>6296.7739966783829</v>
      </c>
      <c r="T446" s="41">
        <f t="shared" si="207"/>
        <v>8409.0332704997436</v>
      </c>
      <c r="U446" s="42">
        <f t="shared" si="207"/>
        <v>56305.070248245975</v>
      </c>
      <c r="V446" s="42">
        <f t="shared" si="207"/>
        <v>52195.10625875093</v>
      </c>
      <c r="W446" s="43">
        <f t="shared" si="207"/>
        <v>97929.608778496651</v>
      </c>
      <c r="X446" s="43">
        <f t="shared" si="207"/>
        <v>70850.210509936805</v>
      </c>
      <c r="Y446" t="e">
        <f>NA()</f>
        <v>#N/A</v>
      </c>
      <c r="AD446"/>
      <c r="AE446" s="3">
        <v>61</v>
      </c>
      <c r="AG446" s="3">
        <f t="shared" si="193"/>
        <v>44.39336062201312</v>
      </c>
      <c r="AH446" s="36">
        <f t="shared" si="206"/>
        <v>44377.452498545776</v>
      </c>
      <c r="AI446" s="36">
        <f t="shared" si="206"/>
        <v>72689.862543115247</v>
      </c>
      <c r="AJ446" s="36">
        <f t="shared" si="206"/>
        <v>70793.887284427445</v>
      </c>
      <c r="AK446" s="36">
        <f t="shared" ref="AK446:AY446" si="208">300*AK374*AK146</f>
        <v>68803.15150446372</v>
      </c>
      <c r="AL446" s="36">
        <f t="shared" si="208"/>
        <v>14713.803053490488</v>
      </c>
      <c r="AM446" s="37">
        <f t="shared" si="208"/>
        <v>14330.975453118481</v>
      </c>
      <c r="AN446" s="38">
        <f t="shared" si="208"/>
        <v>24000.485666040822</v>
      </c>
      <c r="AO446" s="39">
        <f t="shared" si="208"/>
        <v>5259.3163249119434</v>
      </c>
      <c r="AP446" s="39">
        <f t="shared" si="208"/>
        <v>1051.8632649823887</v>
      </c>
      <c r="AQ446" s="40">
        <f t="shared" si="208"/>
        <v>123759.86446581423</v>
      </c>
      <c r="AR446" s="40">
        <f t="shared" si="208"/>
        <v>112226.75131062664</v>
      </c>
      <c r="AS446" s="40">
        <f t="shared" si="208"/>
        <v>465628.7022366923</v>
      </c>
      <c r="AT446" s="41">
        <f t="shared" si="208"/>
        <v>5309.1841276387477</v>
      </c>
      <c r="AU446" s="41">
        <f t="shared" si="208"/>
        <v>7011.3101670737051</v>
      </c>
      <c r="AV446" s="42">
        <f t="shared" si="208"/>
        <v>45898.306455313847</v>
      </c>
      <c r="AW446" s="42">
        <f t="shared" si="208"/>
        <v>42695.452660066658</v>
      </c>
      <c r="AX446" s="43">
        <f t="shared" si="208"/>
        <v>90391.792913362224</v>
      </c>
      <c r="AY446" s="43">
        <f t="shared" si="208"/>
        <v>61958.376521441074</v>
      </c>
      <c r="AZ446" t="e">
        <f>NA()</f>
        <v>#N/A</v>
      </c>
    </row>
    <row r="447" spans="4:52" x14ac:dyDescent="0.3">
      <c r="D447" s="3">
        <v>62</v>
      </c>
      <c r="F447" s="3">
        <v>61</v>
      </c>
      <c r="G447" s="36">
        <f t="shared" ref="G447:X456" si="209">300*G375*G147</f>
        <v>52756.899717077096</v>
      </c>
      <c r="H447" s="36">
        <f t="shared" si="209"/>
        <v>89615.570757734749</v>
      </c>
      <c r="I447" s="36">
        <f t="shared" si="209"/>
        <v>90280.916269469628</v>
      </c>
      <c r="J447" s="36">
        <f t="shared" si="209"/>
        <v>84208.499980055145</v>
      </c>
      <c r="K447" s="36">
        <f t="shared" si="209"/>
        <v>21709.459823523561</v>
      </c>
      <c r="L447" s="37">
        <f t="shared" si="209"/>
        <v>15284.67715756637</v>
      </c>
      <c r="M447" s="38">
        <f t="shared" si="209"/>
        <v>31164.15776066167</v>
      </c>
      <c r="N447" s="39">
        <f t="shared" si="209"/>
        <v>6831.1543013405762</v>
      </c>
      <c r="O447" s="39">
        <f t="shared" si="209"/>
        <v>1366.2308602681153</v>
      </c>
      <c r="P447" s="40">
        <f t="shared" si="209"/>
        <v>147112.8949042217</v>
      </c>
      <c r="Q447" s="40">
        <f t="shared" si="209"/>
        <v>129181.85546580922</v>
      </c>
      <c r="R447" s="40">
        <f t="shared" si="209"/>
        <v>495063.5470821191</v>
      </c>
      <c r="S447" s="41">
        <f t="shared" si="209"/>
        <v>6346.4427282894349</v>
      </c>
      <c r="T447" s="41">
        <f t="shared" si="209"/>
        <v>8477.7601361602137</v>
      </c>
      <c r="U447" s="42">
        <f t="shared" si="209"/>
        <v>56850.042927271068</v>
      </c>
      <c r="V447" s="42">
        <f t="shared" si="209"/>
        <v>52690.07885361783</v>
      </c>
      <c r="W447" s="43">
        <f t="shared" si="209"/>
        <v>98246.407247769836</v>
      </c>
      <c r="X447" s="43">
        <f t="shared" si="209"/>
        <v>71262.427893878703</v>
      </c>
      <c r="Y447" t="e">
        <f>NA()</f>
        <v>#N/A</v>
      </c>
      <c r="AD447"/>
      <c r="AE447" s="3">
        <v>62</v>
      </c>
      <c r="AG447" s="3">
        <f t="shared" si="193"/>
        <v>44.667853061421738</v>
      </c>
      <c r="AH447" s="36">
        <f t="shared" ref="AH447:AY456" si="210">300*AH375*AH147</f>
        <v>44587.29197542584</v>
      </c>
      <c r="AI447" s="36">
        <f t="shared" si="210"/>
        <v>73026.831024328203</v>
      </c>
      <c r="AJ447" s="36">
        <f t="shared" si="210"/>
        <v>71211.110147922984</v>
      </c>
      <c r="AK447" s="36">
        <f t="shared" si="210"/>
        <v>69112.785167102687</v>
      </c>
      <c r="AL447" s="36">
        <f t="shared" si="210"/>
        <v>14934.643243612181</v>
      </c>
      <c r="AM447" s="37">
        <f t="shared" si="210"/>
        <v>14358.567991532167</v>
      </c>
      <c r="AN447" s="38">
        <f t="shared" si="210"/>
        <v>24141.942555430625</v>
      </c>
      <c r="AO447" s="39">
        <f t="shared" si="210"/>
        <v>5289.0100553335415</v>
      </c>
      <c r="AP447" s="39">
        <f t="shared" si="210"/>
        <v>1057.8020110667082</v>
      </c>
      <c r="AQ447" s="40">
        <f t="shared" si="210"/>
        <v>124237.2186948875</v>
      </c>
      <c r="AR447" s="40">
        <f t="shared" si="210"/>
        <v>112607.68031236646</v>
      </c>
      <c r="AS447" s="40">
        <f t="shared" si="210"/>
        <v>466496.49974931084</v>
      </c>
      <c r="AT447" s="41">
        <f t="shared" si="210"/>
        <v>5330.4746904738859</v>
      </c>
      <c r="AU447" s="41">
        <f t="shared" si="210"/>
        <v>7041.896640749007</v>
      </c>
      <c r="AV447" s="42">
        <f t="shared" si="210"/>
        <v>46115.126165188631</v>
      </c>
      <c r="AW447" s="42">
        <f t="shared" si="210"/>
        <v>42894.194203304789</v>
      </c>
      <c r="AX447" s="43">
        <f t="shared" si="210"/>
        <v>90579.867202436857</v>
      </c>
      <c r="AY447" s="43">
        <f t="shared" si="210"/>
        <v>62162.734690378536</v>
      </c>
      <c r="AZ447" t="e">
        <f>NA()</f>
        <v>#N/A</v>
      </c>
    </row>
    <row r="448" spans="4:52" x14ac:dyDescent="0.3">
      <c r="D448" s="3">
        <v>63</v>
      </c>
      <c r="F448" s="3">
        <v>62</v>
      </c>
      <c r="G448" s="36">
        <f t="shared" si="209"/>
        <v>53047.762911468548</v>
      </c>
      <c r="H448" s="36">
        <f t="shared" si="209"/>
        <v>90431.911389132205</v>
      </c>
      <c r="I448" s="36">
        <f t="shared" si="209"/>
        <v>91123.377121573489</v>
      </c>
      <c r="J448" s="36">
        <f t="shared" si="209"/>
        <v>84942.933283339618</v>
      </c>
      <c r="K448" s="36">
        <f t="shared" si="209"/>
        <v>21897.596097844576</v>
      </c>
      <c r="L448" s="37">
        <f t="shared" si="209"/>
        <v>15311.680777468262</v>
      </c>
      <c r="M448" s="38">
        <f t="shared" si="209"/>
        <v>31511.335925416268</v>
      </c>
      <c r="N448" s="39">
        <f t="shared" si="209"/>
        <v>6911.7386145458067</v>
      </c>
      <c r="O448" s="39">
        <f t="shared" si="209"/>
        <v>1382.3477229091613</v>
      </c>
      <c r="P448" s="40">
        <f t="shared" si="209"/>
        <v>148206.71852843749</v>
      </c>
      <c r="Q448" s="40">
        <f t="shared" si="209"/>
        <v>129881.5257368528</v>
      </c>
      <c r="R448" s="40">
        <f t="shared" si="209"/>
        <v>495871.3794000026</v>
      </c>
      <c r="S448" s="41">
        <f t="shared" si="209"/>
        <v>6394.7016213729248</v>
      </c>
      <c r="T448" s="41">
        <f t="shared" si="209"/>
        <v>8544.3416181476423</v>
      </c>
      <c r="U448" s="42">
        <f t="shared" si="209"/>
        <v>57381.884623998129</v>
      </c>
      <c r="V448" s="42">
        <f t="shared" si="209"/>
        <v>53172.848313295639</v>
      </c>
      <c r="W448" s="43">
        <f t="shared" si="209"/>
        <v>98548.68101847636</v>
      </c>
      <c r="X448" s="43">
        <f t="shared" si="209"/>
        <v>71659.343131214191</v>
      </c>
      <c r="Y448" t="e">
        <f>NA()</f>
        <v>#N/A</v>
      </c>
      <c r="AD448"/>
      <c r="AE448" s="3">
        <v>63</v>
      </c>
      <c r="AG448" s="3">
        <f t="shared" si="193"/>
        <v>44.920785830218492</v>
      </c>
      <c r="AH448" s="36">
        <f t="shared" si="210"/>
        <v>44778.033705207359</v>
      </c>
      <c r="AI448" s="36">
        <f t="shared" si="210"/>
        <v>73335.486590276574</v>
      </c>
      <c r="AJ448" s="36">
        <f t="shared" si="210"/>
        <v>71592.51052494839</v>
      </c>
      <c r="AK448" s="36">
        <f t="shared" si="210"/>
        <v>69396.30815832963</v>
      </c>
      <c r="AL448" s="36">
        <f t="shared" si="210"/>
        <v>15132.888945506687</v>
      </c>
      <c r="AM448" s="37">
        <f t="shared" si="210"/>
        <v>14383.492824763747</v>
      </c>
      <c r="AN448" s="38">
        <f t="shared" si="210"/>
        <v>24271.56892795501</v>
      </c>
      <c r="AO448" s="39">
        <f t="shared" si="210"/>
        <v>5316.2595936724792</v>
      </c>
      <c r="AP448" s="39">
        <f t="shared" si="210"/>
        <v>1063.2519187344958</v>
      </c>
      <c r="AQ448" s="40">
        <f t="shared" si="210"/>
        <v>124674.01862611642</v>
      </c>
      <c r="AR448" s="40">
        <f t="shared" si="210"/>
        <v>112955.12077755407</v>
      </c>
      <c r="AS448" s="40">
        <f t="shared" si="210"/>
        <v>467279.79532309494</v>
      </c>
      <c r="AT448" s="41">
        <f t="shared" si="210"/>
        <v>5349.9545513304938</v>
      </c>
      <c r="AU448" s="41">
        <f t="shared" si="210"/>
        <v>7069.8696386070214</v>
      </c>
      <c r="AV448" s="42">
        <f t="shared" si="210"/>
        <v>46313.766595299494</v>
      </c>
      <c r="AW448" s="42">
        <f t="shared" si="210"/>
        <v>43076.244368412525</v>
      </c>
      <c r="AX448" s="43">
        <f t="shared" si="210"/>
        <v>90750.934744373837</v>
      </c>
      <c r="AY448" s="43">
        <f t="shared" si="210"/>
        <v>62349.26286982368</v>
      </c>
      <c r="AZ448" t="e">
        <f>NA()</f>
        <v>#N/A</v>
      </c>
    </row>
    <row r="449" spans="4:52" x14ac:dyDescent="0.3">
      <c r="D449" s="3">
        <v>64</v>
      </c>
      <c r="F449" s="3">
        <v>63</v>
      </c>
      <c r="G449" s="36">
        <f t="shared" si="209"/>
        <v>53321.479295968777</v>
      </c>
      <c r="H449" s="36">
        <f t="shared" si="209"/>
        <v>91227.914866401843</v>
      </c>
      <c r="I449" s="36">
        <f t="shared" si="209"/>
        <v>91934.140045860957</v>
      </c>
      <c r="J449" s="36">
        <f t="shared" si="209"/>
        <v>85658.19169691304</v>
      </c>
      <c r="K449" s="36">
        <f t="shared" si="209"/>
        <v>22071.834655161907</v>
      </c>
      <c r="L449" s="37">
        <f t="shared" si="209"/>
        <v>15336.636474515741</v>
      </c>
      <c r="M449" s="38">
        <f t="shared" si="209"/>
        <v>31849.851737111967</v>
      </c>
      <c r="N449" s="39">
        <f t="shared" si="209"/>
        <v>6990.8166968030382</v>
      </c>
      <c r="O449" s="39">
        <f t="shared" si="209"/>
        <v>1398.1633393606076</v>
      </c>
      <c r="P449" s="40">
        <f t="shared" si="209"/>
        <v>149270.31838363831</v>
      </c>
      <c r="Q449" s="40">
        <f t="shared" si="209"/>
        <v>130552.66879924964</v>
      </c>
      <c r="R449" s="40">
        <f t="shared" si="209"/>
        <v>496615.74371385912</v>
      </c>
      <c r="S449" s="41">
        <f t="shared" si="209"/>
        <v>6441.586997846397</v>
      </c>
      <c r="T449" s="41">
        <f t="shared" si="209"/>
        <v>8608.8364564555304</v>
      </c>
      <c r="U449" s="42">
        <f t="shared" si="209"/>
        <v>57900.858313178484</v>
      </c>
      <c r="V449" s="42">
        <f t="shared" si="209"/>
        <v>53643.666879267614</v>
      </c>
      <c r="W449" s="43">
        <f t="shared" si="209"/>
        <v>98837.15541321208</v>
      </c>
      <c r="X449" s="43">
        <f t="shared" si="209"/>
        <v>72041.499348328231</v>
      </c>
      <c r="Y449" t="e">
        <f>NA()</f>
        <v>#N/A</v>
      </c>
      <c r="AD449"/>
      <c r="AE449" s="3">
        <v>64</v>
      </c>
      <c r="AG449" s="3">
        <f t="shared" si="193"/>
        <v>45.153852306180539</v>
      </c>
      <c r="AH449" s="36">
        <f t="shared" si="210"/>
        <v>44951.591779958995</v>
      </c>
      <c r="AI449" s="36">
        <f t="shared" si="210"/>
        <v>73618.336811311223</v>
      </c>
      <c r="AJ449" s="36">
        <f t="shared" si="210"/>
        <v>71941.366894927996</v>
      </c>
      <c r="AK449" s="36">
        <f t="shared" si="210"/>
        <v>69656.04729908696</v>
      </c>
      <c r="AL449" s="36">
        <f t="shared" si="210"/>
        <v>15311.243500602994</v>
      </c>
      <c r="AM449" s="37">
        <f t="shared" si="210"/>
        <v>14406.042538267686</v>
      </c>
      <c r="AN449" s="38">
        <f t="shared" si="210"/>
        <v>24390.40350320861</v>
      </c>
      <c r="AO449" s="39">
        <f t="shared" si="210"/>
        <v>5341.2737610598024</v>
      </c>
      <c r="AP449" s="39">
        <f t="shared" si="210"/>
        <v>1068.2547522119607</v>
      </c>
      <c r="AQ449" s="40">
        <f t="shared" si="210"/>
        <v>125073.92572612056</v>
      </c>
      <c r="AR449" s="40">
        <f t="shared" si="210"/>
        <v>113272.26626791466</v>
      </c>
      <c r="AS449" s="40">
        <f t="shared" si="210"/>
        <v>467987.94814448012</v>
      </c>
      <c r="AT449" s="41">
        <f t="shared" si="210"/>
        <v>5367.7874365269363</v>
      </c>
      <c r="AU449" s="41">
        <f t="shared" si="210"/>
        <v>7095.4671319842028</v>
      </c>
      <c r="AV449" s="42">
        <f t="shared" si="210"/>
        <v>46495.83202915694</v>
      </c>
      <c r="AW449" s="42">
        <f t="shared" si="210"/>
        <v>43243.080352005083</v>
      </c>
      <c r="AX449" s="43">
        <f t="shared" si="210"/>
        <v>90906.692691848846</v>
      </c>
      <c r="AY449" s="43">
        <f t="shared" si="210"/>
        <v>62519.641863455108</v>
      </c>
      <c r="AZ449" t="e">
        <f>NA()</f>
        <v>#N/A</v>
      </c>
    </row>
    <row r="450" spans="4:52" x14ac:dyDescent="0.3">
      <c r="D450" s="3">
        <v>65</v>
      </c>
      <c r="F450" s="3">
        <v>64</v>
      </c>
      <c r="G450" s="36">
        <f t="shared" si="209"/>
        <v>53578.991565584147</v>
      </c>
      <c r="H450" s="36">
        <f t="shared" si="209"/>
        <v>92004.010637356449</v>
      </c>
      <c r="I450" s="36">
        <f t="shared" si="209"/>
        <v>92714.17944892525</v>
      </c>
      <c r="J450" s="36">
        <f t="shared" si="209"/>
        <v>86354.707901497197</v>
      </c>
      <c r="K450" s="36">
        <f t="shared" si="209"/>
        <v>22233.289193151646</v>
      </c>
      <c r="L450" s="37">
        <f t="shared" si="209"/>
        <v>15359.697541952417</v>
      </c>
      <c r="M450" s="38">
        <f t="shared" si="209"/>
        <v>32179.863566721666</v>
      </c>
      <c r="N450" s="39">
        <f t="shared" si="209"/>
        <v>7068.4066660203844</v>
      </c>
      <c r="O450" s="39">
        <f t="shared" si="209"/>
        <v>1413.681333204077</v>
      </c>
      <c r="P450" s="40">
        <f t="shared" si="209"/>
        <v>150304.4695018933</v>
      </c>
      <c r="Q450" s="40">
        <f t="shared" si="209"/>
        <v>131196.3837672447</v>
      </c>
      <c r="R450" s="40">
        <f t="shared" si="209"/>
        <v>497301.56740518688</v>
      </c>
      <c r="S450" s="41">
        <f t="shared" si="209"/>
        <v>6487.1345057272792</v>
      </c>
      <c r="T450" s="41">
        <f t="shared" si="209"/>
        <v>8671.3024176883009</v>
      </c>
      <c r="U450" s="42">
        <f t="shared" si="209"/>
        <v>58407.225314169984</v>
      </c>
      <c r="V450" s="42">
        <f t="shared" si="209"/>
        <v>54102.784856649108</v>
      </c>
      <c r="W450" s="43">
        <f t="shared" si="209"/>
        <v>99112.518746436035</v>
      </c>
      <c r="X450" s="43">
        <f t="shared" si="209"/>
        <v>72409.422766447693</v>
      </c>
      <c r="Y450" t="e">
        <f>NA()</f>
        <v>#N/A</v>
      </c>
      <c r="AD450"/>
      <c r="AE450" s="3">
        <v>65</v>
      </c>
      <c r="AG450" s="3">
        <f t="shared" si="193"/>
        <v>45.368612862812959</v>
      </c>
      <c r="AH450" s="36">
        <f t="shared" si="210"/>
        <v>45109.663400832265</v>
      </c>
      <c r="AI450" s="36">
        <f t="shared" si="210"/>
        <v>73877.648404126347</v>
      </c>
      <c r="AJ450" s="36">
        <f t="shared" si="210"/>
        <v>72260.629490799169</v>
      </c>
      <c r="AK450" s="36">
        <f t="shared" si="210"/>
        <v>69894.103796281808</v>
      </c>
      <c r="AL450" s="36">
        <f t="shared" si="210"/>
        <v>15472.024205426136</v>
      </c>
      <c r="AM450" s="37">
        <f t="shared" si="210"/>
        <v>14426.472481559773</v>
      </c>
      <c r="AN450" s="38">
        <f t="shared" si="210"/>
        <v>24499.386736160257</v>
      </c>
      <c r="AO450" s="39">
        <f t="shared" si="210"/>
        <v>5364.242451743803</v>
      </c>
      <c r="AP450" s="39">
        <f t="shared" si="210"/>
        <v>1072.8484903487606</v>
      </c>
      <c r="AQ450" s="40">
        <f t="shared" si="210"/>
        <v>125440.2389124333</v>
      </c>
      <c r="AR450" s="40">
        <f t="shared" si="210"/>
        <v>113561.96909450633</v>
      </c>
      <c r="AS450" s="40">
        <f t="shared" si="210"/>
        <v>468629.11280748236</v>
      </c>
      <c r="AT450" s="41">
        <f t="shared" si="210"/>
        <v>5384.1208346327921</v>
      </c>
      <c r="AU450" s="41">
        <f t="shared" si="210"/>
        <v>7118.9032881533267</v>
      </c>
      <c r="AV450" s="42">
        <f t="shared" si="210"/>
        <v>46662.773510880281</v>
      </c>
      <c r="AW450" s="42">
        <f t="shared" si="210"/>
        <v>43396.037623456097</v>
      </c>
      <c r="AX450" s="43">
        <f t="shared" si="210"/>
        <v>91048.644893820965</v>
      </c>
      <c r="AY450" s="43">
        <f t="shared" si="210"/>
        <v>62675.375520998015</v>
      </c>
      <c r="AZ450" t="e">
        <f>NA()</f>
        <v>#N/A</v>
      </c>
    </row>
    <row r="451" spans="4:52" x14ac:dyDescent="0.3">
      <c r="D451" s="3">
        <v>66</v>
      </c>
      <c r="F451" s="3">
        <v>65</v>
      </c>
      <c r="G451" s="36">
        <f t="shared" si="209"/>
        <v>53821.199085488937</v>
      </c>
      <c r="H451" s="36">
        <f t="shared" si="209"/>
        <v>92760.624249132947</v>
      </c>
      <c r="I451" s="36">
        <f t="shared" si="209"/>
        <v>93464.459944156668</v>
      </c>
      <c r="J451" s="36">
        <f t="shared" si="209"/>
        <v>87032.909460984811</v>
      </c>
      <c r="K451" s="36">
        <f t="shared" si="209"/>
        <v>22382.971810514213</v>
      </c>
      <c r="L451" s="37">
        <f t="shared" si="209"/>
        <v>15381.00609935287</v>
      </c>
      <c r="M451" s="38">
        <f t="shared" si="209"/>
        <v>32501.53072680717</v>
      </c>
      <c r="N451" s="39">
        <f t="shared" si="209"/>
        <v>7144.5270400558866</v>
      </c>
      <c r="O451" s="39">
        <f t="shared" si="209"/>
        <v>1428.9054080111773</v>
      </c>
      <c r="P451" s="40">
        <f t="shared" si="209"/>
        <v>151309.93115071653</v>
      </c>
      <c r="Q451" s="40">
        <f t="shared" si="209"/>
        <v>131813.73315719605</v>
      </c>
      <c r="R451" s="40">
        <f t="shared" si="209"/>
        <v>497933.40439361305</v>
      </c>
      <c r="S451" s="41">
        <f t="shared" si="209"/>
        <v>6531.3791104662178</v>
      </c>
      <c r="T451" s="41">
        <f t="shared" si="209"/>
        <v>8731.7962546130129</v>
      </c>
      <c r="U451" s="42">
        <f t="shared" si="209"/>
        <v>58901.245000053881</v>
      </c>
      <c r="V451" s="42">
        <f t="shared" si="209"/>
        <v>54550.450357770729</v>
      </c>
      <c r="W451" s="43">
        <f t="shared" si="209"/>
        <v>99375.424139934257</v>
      </c>
      <c r="X451" s="43">
        <f t="shared" si="209"/>
        <v>72763.623006703725</v>
      </c>
      <c r="Y451" t="e">
        <f>NA()</f>
        <v>#N/A</v>
      </c>
      <c r="AD451"/>
      <c r="AE451" s="3">
        <v>66</v>
      </c>
      <c r="AG451" s="3">
        <f t="shared" ref="AG451:AG456" si="211">AE79</f>
        <v>45.566505316005475</v>
      </c>
      <c r="AH451" s="36">
        <f t="shared" si="210"/>
        <v>45253.756795498091</v>
      </c>
      <c r="AI451" s="36">
        <f t="shared" si="210"/>
        <v>74115.47299407098</v>
      </c>
      <c r="AJ451" s="36">
        <f t="shared" si="210"/>
        <v>72552.956787111587</v>
      </c>
      <c r="AK451" s="36">
        <f t="shared" si="210"/>
        <v>70112.377681531929</v>
      </c>
      <c r="AL451" s="36">
        <f t="shared" si="210"/>
        <v>15617.227336264421</v>
      </c>
      <c r="AM451" s="37">
        <f t="shared" si="210"/>
        <v>14445.006242515592</v>
      </c>
      <c r="AN451" s="38">
        <f t="shared" si="210"/>
        <v>24599.371076439264</v>
      </c>
      <c r="AO451" s="39">
        <f t="shared" si="210"/>
        <v>5385.3384951927583</v>
      </c>
      <c r="AP451" s="39">
        <f t="shared" si="210"/>
        <v>1077.0676990385516</v>
      </c>
      <c r="AQ451" s="40">
        <f t="shared" si="210"/>
        <v>125775.93501889508</v>
      </c>
      <c r="AR451" s="40">
        <f t="shared" si="210"/>
        <v>113826.78195685156</v>
      </c>
      <c r="AS451" s="40">
        <f t="shared" si="210"/>
        <v>469210.41840419295</v>
      </c>
      <c r="AT451" s="41">
        <f t="shared" si="210"/>
        <v>5399.0878102090064</v>
      </c>
      <c r="AU451" s="41">
        <f t="shared" si="210"/>
        <v>7140.3711488257559</v>
      </c>
      <c r="AV451" s="42">
        <f t="shared" si="210"/>
        <v>46815.905114124769</v>
      </c>
      <c r="AW451" s="42">
        <f t="shared" si="210"/>
        <v>43536.325062617711</v>
      </c>
      <c r="AX451" s="43">
        <f t="shared" si="210"/>
        <v>91178.127384084102</v>
      </c>
      <c r="AY451" s="43">
        <f t="shared" si="210"/>
        <v>62817.811999212252</v>
      </c>
      <c r="AZ451" t="e">
        <f>NA()</f>
        <v>#N/A</v>
      </c>
    </row>
    <row r="452" spans="4:52" x14ac:dyDescent="0.3">
      <c r="D452" s="3">
        <v>67</v>
      </c>
      <c r="F452" s="3">
        <v>66</v>
      </c>
      <c r="G452" s="36">
        <f t="shared" si="209"/>
        <v>54048.958764902905</v>
      </c>
      <c r="H452" s="36">
        <f t="shared" si="209"/>
        <v>93498.176962566577</v>
      </c>
      <c r="I452" s="36">
        <f t="shared" si="209"/>
        <v>94185.934219341754</v>
      </c>
      <c r="J452" s="36">
        <f t="shared" si="209"/>
        <v>87693.218504149481</v>
      </c>
      <c r="K452" s="36">
        <f t="shared" si="209"/>
        <v>22521.803984452381</v>
      </c>
      <c r="L452" s="37">
        <f t="shared" si="209"/>
        <v>15400.693861791571</v>
      </c>
      <c r="M452" s="38">
        <f t="shared" si="209"/>
        <v>32815.013146345147</v>
      </c>
      <c r="N452" s="39">
        <f t="shared" si="209"/>
        <v>7219.1966849409191</v>
      </c>
      <c r="O452" s="39">
        <f t="shared" si="209"/>
        <v>1443.839336988184</v>
      </c>
      <c r="P452" s="40">
        <f t="shared" si="209"/>
        <v>152287.44683721176</v>
      </c>
      <c r="Q452" s="40">
        <f t="shared" si="209"/>
        <v>132405.74355534746</v>
      </c>
      <c r="R452" s="40">
        <f t="shared" si="209"/>
        <v>498515.4620334896</v>
      </c>
      <c r="S452" s="41">
        <f t="shared" si="209"/>
        <v>6574.3550886199355</v>
      </c>
      <c r="T452" s="41">
        <f t="shared" si="209"/>
        <v>8790.3736724432092</v>
      </c>
      <c r="U452" s="42">
        <f t="shared" si="209"/>
        <v>59383.174536439197</v>
      </c>
      <c r="V452" s="42">
        <f t="shared" si="209"/>
        <v>54986.909073003219</v>
      </c>
      <c r="W452" s="43">
        <f t="shared" si="209"/>
        <v>99626.491261714415</v>
      </c>
      <c r="X452" s="43">
        <f t="shared" si="209"/>
        <v>73104.59341325576</v>
      </c>
      <c r="Y452" t="e">
        <f>NA()</f>
        <v>#N/A</v>
      </c>
      <c r="AD452"/>
      <c r="AE452" s="3">
        <v>67</v>
      </c>
      <c r="AG452" s="3">
        <f t="shared" si="211"/>
        <v>45.748854550169469</v>
      </c>
      <c r="AH452" s="36">
        <f t="shared" si="210"/>
        <v>45385.215133497011</v>
      </c>
      <c r="AI452" s="36">
        <f t="shared" si="210"/>
        <v>74333.669777578703</v>
      </c>
      <c r="AJ452" s="36">
        <f t="shared" si="210"/>
        <v>72820.747529540386</v>
      </c>
      <c r="AK452" s="36">
        <f t="shared" si="210"/>
        <v>70312.589265715549</v>
      </c>
      <c r="AL452" s="36">
        <f t="shared" si="210"/>
        <v>15748.580612075086</v>
      </c>
      <c r="AM452" s="37">
        <f t="shared" si="210"/>
        <v>14461.840213484718</v>
      </c>
      <c r="AN452" s="38">
        <f t="shared" si="210"/>
        <v>24691.130035870839</v>
      </c>
      <c r="AO452" s="39">
        <f t="shared" si="210"/>
        <v>5404.7193170515611</v>
      </c>
      <c r="AP452" s="39">
        <f t="shared" si="210"/>
        <v>1080.9438634103124</v>
      </c>
      <c r="AQ452" s="40">
        <f t="shared" si="210"/>
        <v>126083.70412609557</v>
      </c>
      <c r="AR452" s="40">
        <f t="shared" si="210"/>
        <v>114068.99381060865</v>
      </c>
      <c r="AS452" s="40">
        <f t="shared" si="210"/>
        <v>469738.11759180645</v>
      </c>
      <c r="AT452" s="41">
        <f t="shared" si="210"/>
        <v>5412.8085877117255</v>
      </c>
      <c r="AU452" s="41">
        <f t="shared" si="210"/>
        <v>7160.0449685904614</v>
      </c>
      <c r="AV452" s="42">
        <f t="shared" si="210"/>
        <v>46956.418270486087</v>
      </c>
      <c r="AW452" s="42">
        <f t="shared" si="210"/>
        <v>43665.038278892607</v>
      </c>
      <c r="AX452" s="43">
        <f t="shared" si="210"/>
        <v>91296.330023009941</v>
      </c>
      <c r="AY452" s="43">
        <f t="shared" si="210"/>
        <v>62948.162113118895</v>
      </c>
      <c r="AZ452" t="e">
        <f>NA()</f>
        <v>#N/A</v>
      </c>
    </row>
    <row r="453" spans="4:52" x14ac:dyDescent="0.3">
      <c r="D453" s="3">
        <v>68</v>
      </c>
      <c r="F453" s="3">
        <v>67</v>
      </c>
      <c r="G453" s="36">
        <f t="shared" si="209"/>
        <v>54263.086085836447</v>
      </c>
      <c r="H453" s="36">
        <f t="shared" si="209"/>
        <v>94217.085409441177</v>
      </c>
      <c r="I453" s="36">
        <f t="shared" si="209"/>
        <v>94879.541188519957</v>
      </c>
      <c r="J453" s="36">
        <f t="shared" si="209"/>
        <v>88336.051446572135</v>
      </c>
      <c r="K453" s="36">
        <f t="shared" si="209"/>
        <v>22650.626138572032</v>
      </c>
      <c r="L453" s="37">
        <f t="shared" si="209"/>
        <v>15418.882863041064</v>
      </c>
      <c r="M453" s="38">
        <f t="shared" si="209"/>
        <v>33120.471067929451</v>
      </c>
      <c r="N453" s="39">
        <f t="shared" si="209"/>
        <v>7292.4347666952253</v>
      </c>
      <c r="O453" s="39">
        <f t="shared" si="209"/>
        <v>1458.4869533390452</v>
      </c>
      <c r="P453" s="40">
        <f t="shared" si="209"/>
        <v>153237.74434429864</v>
      </c>
      <c r="Q453" s="40">
        <f t="shared" si="209"/>
        <v>132973.40633504748</v>
      </c>
      <c r="R453" s="40">
        <f t="shared" si="209"/>
        <v>499051.6262966693</v>
      </c>
      <c r="S453" s="41">
        <f t="shared" si="209"/>
        <v>6616.0960236335841</v>
      </c>
      <c r="T453" s="41">
        <f t="shared" si="209"/>
        <v>8847.0893012238612</v>
      </c>
      <c r="U453" s="42">
        <f t="shared" si="209"/>
        <v>59853.268647620396</v>
      </c>
      <c r="V453" s="42">
        <f t="shared" si="209"/>
        <v>55412.404066662566</v>
      </c>
      <c r="W453" s="43">
        <f t="shared" si="209"/>
        <v>99866.30798989402</v>
      </c>
      <c r="X453" s="43">
        <f t="shared" si="209"/>
        <v>73432.811391164752</v>
      </c>
      <c r="Y453" t="e">
        <f>NA()</f>
        <v>#N/A</v>
      </c>
      <c r="AD453"/>
      <c r="AE453" s="3">
        <v>68</v>
      </c>
      <c r="AG453" s="3">
        <f t="shared" si="211"/>
        <v>45.916881388301817</v>
      </c>
      <c r="AH453" s="36">
        <f t="shared" si="210"/>
        <v>45505.237057949562</v>
      </c>
      <c r="AI453" s="36">
        <f t="shared" si="210"/>
        <v>74533.925498738565</v>
      </c>
      <c r="AJ453" s="36">
        <f t="shared" si="210"/>
        <v>73066.168882258688</v>
      </c>
      <c r="AK453" s="36">
        <f t="shared" si="210"/>
        <v>70496.298014292435</v>
      </c>
      <c r="AL453" s="36">
        <f t="shared" si="210"/>
        <v>15867.58580776394</v>
      </c>
      <c r="AM453" s="37">
        <f t="shared" si="210"/>
        <v>14477.147414969773</v>
      </c>
      <c r="AN453" s="38">
        <f t="shared" si="210"/>
        <v>24775.366215810413</v>
      </c>
      <c r="AO453" s="39">
        <f t="shared" si="210"/>
        <v>5422.528422478561</v>
      </c>
      <c r="AP453" s="39">
        <f t="shared" si="210"/>
        <v>1084.5056844957123</v>
      </c>
      <c r="AQ453" s="40">
        <f t="shared" si="210"/>
        <v>126365.98048743386</v>
      </c>
      <c r="AR453" s="40">
        <f t="shared" si="210"/>
        <v>114290.66085208041</v>
      </c>
      <c r="AS453" s="40">
        <f t="shared" si="210"/>
        <v>470217.71116990759</v>
      </c>
      <c r="AT453" s="41">
        <f t="shared" si="210"/>
        <v>5425.3919381017904</v>
      </c>
      <c r="AU453" s="41">
        <f t="shared" si="210"/>
        <v>7178.0822610731293</v>
      </c>
      <c r="AV453" s="42">
        <f t="shared" si="210"/>
        <v>47085.394414116476</v>
      </c>
      <c r="AW453" s="42">
        <f t="shared" si="210"/>
        <v>43783.171354216429</v>
      </c>
      <c r="AX453" s="43">
        <f t="shared" si="210"/>
        <v>91404.314941051736</v>
      </c>
      <c r="AY453" s="43">
        <f t="shared" si="210"/>
        <v>63067.51522173082</v>
      </c>
      <c r="AZ453" t="e">
        <f>NA()</f>
        <v>#N/A</v>
      </c>
    </row>
    <row r="454" spans="4:52" x14ac:dyDescent="0.3">
      <c r="D454" s="3">
        <v>69</v>
      </c>
      <c r="F454" s="3">
        <v>68</v>
      </c>
      <c r="G454" s="36">
        <f t="shared" si="209"/>
        <v>54464.356254093291</v>
      </c>
      <c r="H454" s="36">
        <f t="shared" si="209"/>
        <v>94917.761289157104</v>
      </c>
      <c r="I454" s="36">
        <f t="shared" si="209"/>
        <v>95546.204402672156</v>
      </c>
      <c r="J454" s="36">
        <f t="shared" si="209"/>
        <v>88961.818749399463</v>
      </c>
      <c r="K454" s="36">
        <f t="shared" si="209"/>
        <v>22770.206009438301</v>
      </c>
      <c r="L454" s="37">
        <f t="shared" si="209"/>
        <v>15435.686134414145</v>
      </c>
      <c r="M454" s="38">
        <f t="shared" si="209"/>
        <v>33418.064766519514</v>
      </c>
      <c r="N454" s="39">
        <f t="shared" si="209"/>
        <v>7364.2607064999938</v>
      </c>
      <c r="O454" s="39">
        <f t="shared" si="209"/>
        <v>1472.8521412999989</v>
      </c>
      <c r="P454" s="40">
        <f t="shared" si="209"/>
        <v>154161.53579561395</v>
      </c>
      <c r="Q454" s="40">
        <f t="shared" si="209"/>
        <v>133517.67841441918</v>
      </c>
      <c r="R454" s="40">
        <f t="shared" si="209"/>
        <v>499545.48531361774</v>
      </c>
      <c r="S454" s="41">
        <f t="shared" si="209"/>
        <v>6656.6348035229439</v>
      </c>
      <c r="T454" s="41">
        <f t="shared" si="209"/>
        <v>8901.9966737395498</v>
      </c>
      <c r="U454" s="42">
        <f t="shared" si="209"/>
        <v>60311.779407936301</v>
      </c>
      <c r="V454" s="42">
        <f t="shared" si="209"/>
        <v>55827.175596001034</v>
      </c>
      <c r="W454" s="43">
        <f t="shared" si="209"/>
        <v>100095.43200336611</v>
      </c>
      <c r="X454" s="43">
        <f t="shared" si="209"/>
        <v>73748.738756070699</v>
      </c>
      <c r="Y454" t="e">
        <f>NA()</f>
        <v>#N/A</v>
      </c>
      <c r="AD454"/>
      <c r="AE454" s="3">
        <v>69</v>
      </c>
      <c r="AG454" s="3">
        <f t="shared" si="211"/>
        <v>46.071710765360585</v>
      </c>
      <c r="AH454" s="36">
        <f t="shared" si="210"/>
        <v>45614.894352698517</v>
      </c>
      <c r="AI454" s="36">
        <f t="shared" si="210"/>
        <v>74717.772094436528</v>
      </c>
      <c r="AJ454" s="36">
        <f t="shared" si="210"/>
        <v>73291.18119608135</v>
      </c>
      <c r="AK454" s="36">
        <f t="shared" si="210"/>
        <v>70664.919189026841</v>
      </c>
      <c r="AL454" s="36">
        <f t="shared" si="210"/>
        <v>15975.553587523043</v>
      </c>
      <c r="AM454" s="37">
        <f t="shared" si="210"/>
        <v>14491.080709967791</v>
      </c>
      <c r="AN454" s="38">
        <f t="shared" si="210"/>
        <v>24852.718425495477</v>
      </c>
      <c r="AO454" s="39">
        <f t="shared" si="210"/>
        <v>5438.8967225468159</v>
      </c>
      <c r="AP454" s="39">
        <f t="shared" si="210"/>
        <v>1087.779344509363</v>
      </c>
      <c r="AQ454" s="40">
        <f t="shared" si="210"/>
        <v>126624.96966770268</v>
      </c>
      <c r="AR454" s="40">
        <f t="shared" si="210"/>
        <v>114493.63335986025</v>
      </c>
      <c r="AS454" s="40">
        <f t="shared" si="210"/>
        <v>470654.05260113912</v>
      </c>
      <c r="AT454" s="41">
        <f t="shared" si="210"/>
        <v>5436.9363956870093</v>
      </c>
      <c r="AU454" s="41">
        <f t="shared" si="210"/>
        <v>7194.6255933890134</v>
      </c>
      <c r="AV454" s="42">
        <f t="shared" si="210"/>
        <v>47203.816162719952</v>
      </c>
      <c r="AW454" s="42">
        <f t="shared" si="210"/>
        <v>43891.62721763349</v>
      </c>
      <c r="AX454" s="43">
        <f t="shared" si="210"/>
        <v>91503.032313115662</v>
      </c>
      <c r="AY454" s="43">
        <f t="shared" si="210"/>
        <v>63176.853018739552</v>
      </c>
      <c r="AZ454" t="e">
        <f>NA()</f>
        <v>#N/A</v>
      </c>
    </row>
    <row r="455" spans="4:52" x14ac:dyDescent="0.3">
      <c r="D455" s="3">
        <v>70</v>
      </c>
      <c r="F455" s="3">
        <v>69</v>
      </c>
      <c r="G455" s="36">
        <f t="shared" si="209"/>
        <v>54653.505444294802</v>
      </c>
      <c r="H455" s="36">
        <f t="shared" si="209"/>
        <v>95600.611101628834</v>
      </c>
      <c r="I455" s="36">
        <f t="shared" si="209"/>
        <v>96186.830695630342</v>
      </c>
      <c r="J455" s="36">
        <f t="shared" si="209"/>
        <v>89570.924711823129</v>
      </c>
      <c r="K455" s="36">
        <f t="shared" si="209"/>
        <v>22881.245986080285</v>
      </c>
      <c r="L455" s="37">
        <f t="shared" si="209"/>
        <v>15451.208341018935</v>
      </c>
      <c r="M455" s="38">
        <f t="shared" si="209"/>
        <v>33707.95428887679</v>
      </c>
      <c r="N455" s="39">
        <f t="shared" si="209"/>
        <v>7434.6941390115517</v>
      </c>
      <c r="O455" s="39">
        <f t="shared" si="209"/>
        <v>1486.9388278023105</v>
      </c>
      <c r="P455" s="40">
        <f t="shared" si="209"/>
        <v>155059.51774599016</v>
      </c>
      <c r="Q455" s="40">
        <f t="shared" si="209"/>
        <v>134039.48304648945</v>
      </c>
      <c r="R455" s="40">
        <f t="shared" si="209"/>
        <v>500000.35134889081</v>
      </c>
      <c r="S455" s="41">
        <f t="shared" si="209"/>
        <v>6696.0036202652263</v>
      </c>
      <c r="T455" s="41">
        <f t="shared" si="209"/>
        <v>8955.1482084166728</v>
      </c>
      <c r="U455" s="42">
        <f t="shared" si="209"/>
        <v>60758.956056341965</v>
      </c>
      <c r="V455" s="42">
        <f t="shared" si="209"/>
        <v>56231.460951441361</v>
      </c>
      <c r="W455" s="43">
        <f t="shared" si="209"/>
        <v>100314.39230119761</v>
      </c>
      <c r="X455" s="43">
        <f t="shared" si="209"/>
        <v>74052.822093057708</v>
      </c>
      <c r="Y455" t="e">
        <f>NA()</f>
        <v>#N/A</v>
      </c>
      <c r="AD455"/>
      <c r="AE455" s="3">
        <v>70</v>
      </c>
      <c r="AG455" s="3">
        <f t="shared" si="211"/>
        <v>46.214379259672945</v>
      </c>
      <c r="AH455" s="36">
        <f t="shared" si="210"/>
        <v>45715.147180465807</v>
      </c>
      <c r="AI455" s="36">
        <f t="shared" si="210"/>
        <v>74886.602311823604</v>
      </c>
      <c r="AJ455" s="36">
        <f t="shared" si="210"/>
        <v>73497.55983463068</v>
      </c>
      <c r="AK455" s="36">
        <f t="shared" si="210"/>
        <v>70819.738551492119</v>
      </c>
      <c r="AL455" s="36">
        <f t="shared" si="210"/>
        <v>16073.632150243828</v>
      </c>
      <c r="AM455" s="37">
        <f t="shared" si="210"/>
        <v>14503.775516272286</v>
      </c>
      <c r="AN455" s="38">
        <f t="shared" si="210"/>
        <v>24923.768005024907</v>
      </c>
      <c r="AO455" s="39">
        <f t="shared" si="210"/>
        <v>5453.9437218719841</v>
      </c>
      <c r="AP455" s="39">
        <f t="shared" si="210"/>
        <v>1090.7887443743969</v>
      </c>
      <c r="AQ455" s="40">
        <f t="shared" si="210"/>
        <v>126862.67241633416</v>
      </c>
      <c r="AR455" s="40">
        <f t="shared" si="210"/>
        <v>114679.57901206797</v>
      </c>
      <c r="AS455" s="40">
        <f t="shared" si="210"/>
        <v>471051.43604094605</v>
      </c>
      <c r="AT455" s="41">
        <f t="shared" si="210"/>
        <v>5447.5313285293087</v>
      </c>
      <c r="AU455" s="41">
        <f t="shared" si="210"/>
        <v>7209.8041633847433</v>
      </c>
      <c r="AV455" s="42">
        <f t="shared" si="210"/>
        <v>47312.577223928994</v>
      </c>
      <c r="AW455" s="42">
        <f t="shared" si="210"/>
        <v>43991.22682949045</v>
      </c>
      <c r="AX455" s="43">
        <f t="shared" si="210"/>
        <v>91593.333897118835</v>
      </c>
      <c r="AY455" s="43">
        <f t="shared" si="210"/>
        <v>63277.061537881513</v>
      </c>
      <c r="AZ455" t="e">
        <f>NA()</f>
        <v>#N/A</v>
      </c>
    </row>
    <row r="456" spans="4:52" x14ac:dyDescent="0.3">
      <c r="D456" s="3">
        <v>71</v>
      </c>
      <c r="F456" s="3">
        <v>70</v>
      </c>
      <c r="G456" s="36">
        <f t="shared" si="209"/>
        <v>54831.232114586383</v>
      </c>
      <c r="H456" s="36">
        <f t="shared" si="209"/>
        <v>96266.035913478569</v>
      </c>
      <c r="I456" s="36">
        <f t="shared" si="209"/>
        <v>96802.30904332528</v>
      </c>
      <c r="J456" s="36">
        <f t="shared" si="209"/>
        <v>90163.767294416772</v>
      </c>
      <c r="K456" s="36">
        <f t="shared" si="209"/>
        <v>22984.389568702976</v>
      </c>
      <c r="L456" s="37">
        <f t="shared" si="209"/>
        <v>15465.546377297695</v>
      </c>
      <c r="M456" s="38">
        <f t="shared" si="209"/>
        <v>33990.299212811537</v>
      </c>
      <c r="N456" s="39">
        <f t="shared" si="209"/>
        <v>7503.7548736133085</v>
      </c>
      <c r="O456" s="39">
        <f t="shared" si="209"/>
        <v>1500.7509747226618</v>
      </c>
      <c r="P456" s="40">
        <f t="shared" si="209"/>
        <v>155932.37129469443</v>
      </c>
      <c r="Q456" s="40">
        <f t="shared" si="209"/>
        <v>134539.71063469248</v>
      </c>
      <c r="R456" s="40">
        <f t="shared" si="209"/>
        <v>500419.28128914366</v>
      </c>
      <c r="S456" s="41">
        <f t="shared" si="209"/>
        <v>6734.2339707241463</v>
      </c>
      <c r="T456" s="41">
        <f t="shared" si="209"/>
        <v>9006.5951967350575</v>
      </c>
      <c r="U456" s="42">
        <f t="shared" si="209"/>
        <v>61195.044832360414</v>
      </c>
      <c r="V456" s="42">
        <f t="shared" si="209"/>
        <v>56625.494316354416</v>
      </c>
      <c r="W456" s="43">
        <f t="shared" si="209"/>
        <v>100523.69065284914</v>
      </c>
      <c r="X456" s="43">
        <f t="shared" si="209"/>
        <v>74345.493122385335</v>
      </c>
      <c r="Y456" t="e">
        <f>NA()</f>
        <v>#N/A</v>
      </c>
      <c r="AD456"/>
      <c r="AE456" s="3">
        <v>71</v>
      </c>
      <c r="AG456" s="3">
        <f t="shared" si="211"/>
        <v>46.34584203279789</v>
      </c>
      <c r="AH456" s="36">
        <f t="shared" si="210"/>
        <v>45806.857257682437</v>
      </c>
      <c r="AI456" s="36">
        <f t="shared" si="210"/>
        <v>75041.683558787205</v>
      </c>
      <c r="AJ456" s="36">
        <f t="shared" si="210"/>
        <v>73686.914437806408</v>
      </c>
      <c r="AK456" s="36">
        <f t="shared" si="210"/>
        <v>70961.925381167559</v>
      </c>
      <c r="AL456" s="36">
        <f t="shared" si="210"/>
        <v>16162.830920847613</v>
      </c>
      <c r="AM456" s="37">
        <f t="shared" si="210"/>
        <v>14515.352103570947</v>
      </c>
      <c r="AN456" s="38">
        <f t="shared" si="210"/>
        <v>24989.04445136202</v>
      </c>
      <c r="AO456" s="39">
        <f t="shared" si="210"/>
        <v>5467.7785834042597</v>
      </c>
      <c r="AP456" s="39">
        <f t="shared" si="210"/>
        <v>1093.5557166808519</v>
      </c>
      <c r="AQ456" s="40">
        <f t="shared" si="210"/>
        <v>127080.905718265</v>
      </c>
      <c r="AR456" s="40">
        <f t="shared" si="210"/>
        <v>114850.00319710764</v>
      </c>
      <c r="AS456" s="40">
        <f t="shared" si="210"/>
        <v>471413.67075576005</v>
      </c>
      <c r="AT456" s="41">
        <f t="shared" si="210"/>
        <v>5457.2578822349797</v>
      </c>
      <c r="AU456" s="41">
        <f t="shared" si="210"/>
        <v>7223.7351890393065</v>
      </c>
      <c r="AV456" s="42">
        <f t="shared" si="210"/>
        <v>47412.491189514549</v>
      </c>
      <c r="AW456" s="42">
        <f t="shared" si="210"/>
        <v>44082.717328056038</v>
      </c>
      <c r="AX456" s="43">
        <f t="shared" si="210"/>
        <v>91675.984692942598</v>
      </c>
      <c r="AY456" s="43">
        <f t="shared" si="210"/>
        <v>63368.941632621434</v>
      </c>
      <c r="AZ456" t="e">
        <f>NA()</f>
        <v>#N/A</v>
      </c>
    </row>
  </sheetData>
  <mergeCells count="4">
    <mergeCell ref="BN53:BO53"/>
    <mergeCell ref="BP53:BQ53"/>
    <mergeCell ref="CE53:CF53"/>
    <mergeCell ref="CR53:CS5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J456"/>
  <sheetViews>
    <sheetView workbookViewId="0"/>
  </sheetViews>
  <sheetFormatPr defaultRowHeight="14.4" x14ac:dyDescent="0.3"/>
  <cols>
    <col min="1" max="1" width="12.33203125" customWidth="1"/>
    <col min="2" max="2" width="17" customWidth="1"/>
    <col min="3" max="3" width="17.44140625" customWidth="1"/>
    <col min="4" max="4" width="17.44140625" style="3" customWidth="1"/>
    <col min="5" max="5" width="10.44140625" style="3" customWidth="1"/>
    <col min="6" max="6" width="14" style="3" customWidth="1"/>
    <col min="7" max="9" width="11.5546875" style="3" customWidth="1"/>
    <col min="10" max="26" width="9.109375" style="3" customWidth="1"/>
    <col min="27" max="27" width="10" style="3" customWidth="1"/>
    <col min="28" max="32" width="9.109375" style="3" customWidth="1"/>
    <col min="33" max="33" width="15.33203125" style="3" customWidth="1"/>
    <col min="34" max="54" width="9.109375" style="3" customWidth="1"/>
    <col min="55" max="55" width="12.44140625" style="3" customWidth="1"/>
    <col min="56" max="56" width="10.5546875" style="3" customWidth="1"/>
    <col min="57" max="57" width="9.109375" style="3"/>
    <col min="58" max="58" width="10.88671875" style="3" customWidth="1"/>
    <col min="59" max="59" width="9.109375" style="3"/>
    <col min="60" max="60" width="20.6640625" style="3" customWidth="1"/>
    <col min="61" max="61" width="18" style="3" customWidth="1"/>
    <col min="62" max="62" width="9.6640625" style="3" customWidth="1"/>
    <col min="63" max="63" width="8.44140625" style="3" customWidth="1"/>
    <col min="64" max="64" width="11.109375" style="3" customWidth="1"/>
    <col min="65" max="95" width="12.109375" style="3" customWidth="1"/>
    <col min="96" max="127" width="9.109375" style="3"/>
    <col min="128" max="128" width="12" style="3" bestFit="1" customWidth="1"/>
    <col min="129" max="130" width="9.109375" style="3"/>
    <col min="131" max="131" width="9.6640625" style="3" customWidth="1"/>
    <col min="132" max="132" width="10.6640625" style="3" customWidth="1"/>
    <col min="133" max="259" width="9.109375" style="3"/>
    <col min="260" max="260" width="16.33203125" style="3" customWidth="1"/>
    <col min="261" max="291" width="9.109375" style="3"/>
    <col min="292" max="292" width="15.6640625" style="3" customWidth="1"/>
    <col min="293" max="348" width="9.109375" style="3"/>
  </cols>
  <sheetData>
    <row r="1" spans="1:321" x14ac:dyDescent="0.3">
      <c r="A1" t="s">
        <v>160</v>
      </c>
    </row>
    <row r="2" spans="1:321" x14ac:dyDescent="0.3">
      <c r="B2" s="2" t="s">
        <v>30</v>
      </c>
      <c r="C2" s="54"/>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12"/>
      <c r="BE2" s="12"/>
      <c r="BF2" s="12"/>
      <c r="BG2" s="12"/>
      <c r="BH2" s="12"/>
      <c r="BI2" s="56"/>
      <c r="BJ2" s="12"/>
      <c r="BK2" s="12"/>
      <c r="BL2" s="12"/>
      <c r="BM2" s="12"/>
      <c r="BN2" s="44"/>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44"/>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row>
    <row r="3" spans="1:321" s="3" customFormat="1" x14ac:dyDescent="0.3">
      <c r="A3" s="10" t="s">
        <v>28</v>
      </c>
      <c r="B3" s="9" t="s">
        <v>19</v>
      </c>
      <c r="C3" s="9" t="s">
        <v>27</v>
      </c>
      <c r="D3" s="12"/>
      <c r="E3" s="12"/>
      <c r="F3" s="9" t="s">
        <v>0</v>
      </c>
      <c r="G3" s="57" t="s">
        <v>4</v>
      </c>
      <c r="H3" s="57" t="s">
        <v>5</v>
      </c>
      <c r="I3" s="57" t="s">
        <v>6</v>
      </c>
      <c r="J3" s="57" t="s">
        <v>7</v>
      </c>
      <c r="K3" s="57" t="s">
        <v>8</v>
      </c>
      <c r="L3" s="58" t="s">
        <v>52</v>
      </c>
      <c r="M3" s="59" t="s">
        <v>9</v>
      </c>
      <c r="N3" s="60" t="s">
        <v>10</v>
      </c>
      <c r="O3" s="60" t="s">
        <v>11</v>
      </c>
      <c r="P3" s="61" t="s">
        <v>12</v>
      </c>
      <c r="Q3" s="61" t="s">
        <v>13</v>
      </c>
      <c r="R3" s="61" t="s">
        <v>14</v>
      </c>
      <c r="S3" s="62" t="s">
        <v>20</v>
      </c>
      <c r="T3" s="62" t="s">
        <v>21</v>
      </c>
      <c r="U3" s="63" t="s">
        <v>16</v>
      </c>
      <c r="V3" s="63" t="s">
        <v>17</v>
      </c>
      <c r="W3" s="64" t="s">
        <v>18</v>
      </c>
      <c r="X3" s="64" t="s">
        <v>24</v>
      </c>
      <c r="Y3" s="12" t="s">
        <v>61</v>
      </c>
      <c r="Z3" s="65" t="s">
        <v>80</v>
      </c>
      <c r="AA3" s="65" t="s">
        <v>81</v>
      </c>
      <c r="AB3" s="12"/>
      <c r="AC3" s="12"/>
      <c r="AD3" s="12"/>
      <c r="AE3" s="12"/>
      <c r="AF3" s="12"/>
      <c r="AG3" s="9" t="s">
        <v>0</v>
      </c>
      <c r="AH3" s="57" t="s">
        <v>4</v>
      </c>
      <c r="AI3" s="57" t="s">
        <v>5</v>
      </c>
      <c r="AJ3" s="57" t="s">
        <v>6</v>
      </c>
      <c r="AK3" s="57" t="s">
        <v>7</v>
      </c>
      <c r="AL3" s="57" t="s">
        <v>8</v>
      </c>
      <c r="AM3" s="58" t="s">
        <v>52</v>
      </c>
      <c r="AN3" s="59" t="s">
        <v>9</v>
      </c>
      <c r="AO3" s="60" t="s">
        <v>10</v>
      </c>
      <c r="AP3" s="60" t="s">
        <v>11</v>
      </c>
      <c r="AQ3" s="61" t="s">
        <v>12</v>
      </c>
      <c r="AR3" s="61" t="s">
        <v>13</v>
      </c>
      <c r="AS3" s="61" t="s">
        <v>14</v>
      </c>
      <c r="AT3" s="62" t="s">
        <v>20</v>
      </c>
      <c r="AU3" s="62" t="s">
        <v>21</v>
      </c>
      <c r="AV3" s="63" t="s">
        <v>16</v>
      </c>
      <c r="AW3" s="63" t="s">
        <v>17</v>
      </c>
      <c r="AX3" s="64" t="s">
        <v>18</v>
      </c>
      <c r="AY3" s="64" t="s">
        <v>24</v>
      </c>
      <c r="AZ3" s="12" t="s">
        <v>61</v>
      </c>
      <c r="BA3" s="65" t="s">
        <v>80</v>
      </c>
      <c r="BB3" s="65" t="s">
        <v>81</v>
      </c>
      <c r="BC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EB3" s="12"/>
      <c r="EE3" s="13"/>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Z3" s="12"/>
      <c r="KF3" s="12"/>
    </row>
    <row r="4" spans="1:321" x14ac:dyDescent="0.3">
      <c r="A4" s="18">
        <v>1</v>
      </c>
      <c r="B4" s="16" t="str">
        <f>IF($C$8=FALSE,"",IF('Graph-outputs'!$BT$1=6,INDEX(Settings!$G$5:$G$34,'Calcs-control3'!A4),A4*5-5))</f>
        <v/>
      </c>
      <c r="C4" s="11">
        <v>15</v>
      </c>
      <c r="F4" s="27" t="s">
        <v>1</v>
      </c>
      <c r="G4" s="29">
        <v>90</v>
      </c>
      <c r="H4" s="29">
        <v>110</v>
      </c>
      <c r="I4" s="29">
        <v>110</v>
      </c>
      <c r="J4" s="29">
        <v>110</v>
      </c>
      <c r="K4" s="29">
        <v>30</v>
      </c>
      <c r="L4" s="30"/>
      <c r="M4" s="28">
        <v>45</v>
      </c>
      <c r="N4" s="31">
        <v>30</v>
      </c>
      <c r="O4" s="31">
        <v>30</v>
      </c>
      <c r="P4" s="32">
        <v>75</v>
      </c>
      <c r="Q4" s="32">
        <v>40</v>
      </c>
      <c r="R4" s="32">
        <v>55</v>
      </c>
      <c r="S4" s="33">
        <v>190</v>
      </c>
      <c r="T4" s="33">
        <v>250</v>
      </c>
      <c r="U4" s="34"/>
      <c r="V4" s="34"/>
      <c r="W4" s="35">
        <v>120</v>
      </c>
      <c r="X4" s="35">
        <v>100</v>
      </c>
      <c r="Y4"/>
      <c r="Z4" s="30">
        <v>30</v>
      </c>
      <c r="AA4" s="30">
        <v>60</v>
      </c>
      <c r="AG4" s="27" t="s">
        <v>1</v>
      </c>
      <c r="AH4" s="29">
        <v>90</v>
      </c>
      <c r="AI4" s="29">
        <v>110</v>
      </c>
      <c r="AJ4" s="29">
        <v>110</v>
      </c>
      <c r="AK4" s="29">
        <v>110</v>
      </c>
      <c r="AL4" s="29">
        <v>30</v>
      </c>
      <c r="AM4" s="30"/>
      <c r="AN4" s="28">
        <v>45</v>
      </c>
      <c r="AO4" s="31">
        <v>30</v>
      </c>
      <c r="AP4" s="31">
        <v>30</v>
      </c>
      <c r="AQ4" s="32">
        <v>75</v>
      </c>
      <c r="AR4" s="32">
        <v>40</v>
      </c>
      <c r="AS4" s="32">
        <v>55</v>
      </c>
      <c r="AT4" s="33">
        <v>190</v>
      </c>
      <c r="AU4" s="33">
        <v>250</v>
      </c>
      <c r="AV4" s="34"/>
      <c r="AW4" s="34"/>
      <c r="AX4" s="35">
        <v>120</v>
      </c>
      <c r="AY4" s="35">
        <v>100</v>
      </c>
      <c r="AZ4"/>
      <c r="BA4" s="30">
        <v>30</v>
      </c>
      <c r="BB4" s="30">
        <v>60</v>
      </c>
    </row>
    <row r="5" spans="1:321" x14ac:dyDescent="0.3">
      <c r="A5" s="18">
        <v>2</v>
      </c>
      <c r="B5" s="16" t="str">
        <f>IF($C$8=FALSE,"",IF('Graph-outputs'!$BT$1=6,INDEX(Settings!$G$5:$G$34,'Calcs-control3'!A5),A5*5-5))</f>
        <v/>
      </c>
      <c r="C5" s="6" t="str">
        <f>INDEX($B$4:$B$24, $C$4)</f>
        <v/>
      </c>
      <c r="F5" s="27" t="s">
        <v>2</v>
      </c>
      <c r="G5" s="29">
        <v>6.4899999999999999E-2</v>
      </c>
      <c r="H5" s="29">
        <v>2.8199999999999999E-2</v>
      </c>
      <c r="I5" s="29">
        <v>4.4400000000000002E-2</v>
      </c>
      <c r="J5" s="29">
        <v>2.93E-2</v>
      </c>
      <c r="K5" s="29">
        <v>6.9699999999999998E-2</v>
      </c>
      <c r="L5" s="30"/>
      <c r="M5" s="28">
        <v>3.0499999999999999E-2</v>
      </c>
      <c r="N5" s="31">
        <v>2.3199999999999998E-2</v>
      </c>
      <c r="O5" s="31">
        <v>2.3199999999999998E-2</v>
      </c>
      <c r="P5" s="32">
        <v>2.9700000000000001E-2</v>
      </c>
      <c r="Q5" s="32">
        <v>4.3799999999999999E-2</v>
      </c>
      <c r="R5" s="32">
        <v>8.2900000000000001E-2</v>
      </c>
      <c r="S5" s="33">
        <v>3.1E-2</v>
      </c>
      <c r="T5" s="33">
        <v>3.5000000000000003E-2</v>
      </c>
      <c r="U5" s="34"/>
      <c r="V5" s="34"/>
      <c r="W5" s="35">
        <v>5.7200000000000001E-2</v>
      </c>
      <c r="X5" s="35">
        <v>4.0399999999999998E-2</v>
      </c>
      <c r="Y5"/>
      <c r="Z5" s="30">
        <v>0.08</v>
      </c>
      <c r="AA5" s="30">
        <v>4.9700000000000001E-2</v>
      </c>
      <c r="AG5" s="27" t="s">
        <v>2</v>
      </c>
      <c r="AH5" s="29">
        <v>6.4899999999999999E-2</v>
      </c>
      <c r="AI5" s="29">
        <v>2.8199999999999999E-2</v>
      </c>
      <c r="AJ5" s="29">
        <v>4.4400000000000002E-2</v>
      </c>
      <c r="AK5" s="29">
        <v>2.93E-2</v>
      </c>
      <c r="AL5" s="29">
        <v>6.9699999999999998E-2</v>
      </c>
      <c r="AM5" s="30"/>
      <c r="AN5" s="28">
        <v>3.0499999999999999E-2</v>
      </c>
      <c r="AO5" s="31">
        <v>2.3199999999999998E-2</v>
      </c>
      <c r="AP5" s="31">
        <v>2.3199999999999998E-2</v>
      </c>
      <c r="AQ5" s="32">
        <v>2.9700000000000001E-2</v>
      </c>
      <c r="AR5" s="32">
        <v>4.3799999999999999E-2</v>
      </c>
      <c r="AS5" s="32">
        <v>8.2900000000000001E-2</v>
      </c>
      <c r="AT5" s="33">
        <v>3.1E-2</v>
      </c>
      <c r="AU5" s="33">
        <v>3.5000000000000003E-2</v>
      </c>
      <c r="AV5" s="34"/>
      <c r="AW5" s="34"/>
      <c r="AX5" s="35">
        <v>5.7200000000000001E-2</v>
      </c>
      <c r="AY5" s="35">
        <v>4.0399999999999998E-2</v>
      </c>
      <c r="AZ5"/>
      <c r="BA5" s="30">
        <v>0.08</v>
      </c>
      <c r="BB5" s="30">
        <v>4.9700000000000001E-2</v>
      </c>
    </row>
    <row r="6" spans="1:321" x14ac:dyDescent="0.3">
      <c r="A6" s="18">
        <v>3</v>
      </c>
      <c r="B6" s="16" t="str">
        <f>IF($C$8=FALSE,"",IF('Graph-outputs'!$BT$1=6,INDEX(Settings!$G$5:$G$34,'Calcs-control3'!A6),A6*5-5))</f>
        <v/>
      </c>
      <c r="C6" s="3"/>
      <c r="F6" s="27" t="s">
        <v>3</v>
      </c>
      <c r="G6" s="29">
        <v>4.5</v>
      </c>
      <c r="H6" s="29">
        <v>1.5</v>
      </c>
      <c r="I6" s="29">
        <v>3</v>
      </c>
      <c r="J6" s="29">
        <v>1.5</v>
      </c>
      <c r="K6" s="29">
        <v>4</v>
      </c>
      <c r="L6" s="30"/>
      <c r="M6" s="28">
        <v>2</v>
      </c>
      <c r="N6" s="31">
        <v>1.6</v>
      </c>
      <c r="O6" s="31">
        <v>1.6</v>
      </c>
      <c r="P6" s="32">
        <v>1.3</v>
      </c>
      <c r="Q6" s="32">
        <v>1.7</v>
      </c>
      <c r="R6" s="32">
        <v>3.2</v>
      </c>
      <c r="S6" s="33">
        <v>1.4</v>
      </c>
      <c r="T6" s="33">
        <v>1.7</v>
      </c>
      <c r="U6" s="34"/>
      <c r="V6" s="34"/>
      <c r="W6" s="35">
        <v>1.4</v>
      </c>
      <c r="X6" s="35">
        <v>1.48</v>
      </c>
      <c r="Y6"/>
      <c r="Z6" s="30">
        <v>3</v>
      </c>
      <c r="AA6" s="30">
        <v>1</v>
      </c>
      <c r="AG6" s="27" t="s">
        <v>3</v>
      </c>
      <c r="AH6" s="29">
        <v>4.5</v>
      </c>
      <c r="AI6" s="29">
        <v>1.5</v>
      </c>
      <c r="AJ6" s="29">
        <v>3</v>
      </c>
      <c r="AK6" s="29">
        <v>1.5</v>
      </c>
      <c r="AL6" s="29">
        <v>4</v>
      </c>
      <c r="AM6" s="30"/>
      <c r="AN6" s="28">
        <v>2</v>
      </c>
      <c r="AO6" s="31">
        <v>1.6</v>
      </c>
      <c r="AP6" s="31">
        <v>1.6</v>
      </c>
      <c r="AQ6" s="32">
        <v>1.3</v>
      </c>
      <c r="AR6" s="32">
        <v>1.7</v>
      </c>
      <c r="AS6" s="32">
        <v>3.2</v>
      </c>
      <c r="AT6" s="33">
        <v>1.4</v>
      </c>
      <c r="AU6" s="33">
        <v>1.7</v>
      </c>
      <c r="AV6" s="34"/>
      <c r="AW6" s="34"/>
      <c r="AX6" s="35">
        <v>1.4</v>
      </c>
      <c r="AY6" s="35">
        <v>1.48</v>
      </c>
      <c r="AZ6"/>
      <c r="BA6" s="30">
        <v>3</v>
      </c>
      <c r="BB6" s="30">
        <v>1</v>
      </c>
    </row>
    <row r="7" spans="1:321" x14ac:dyDescent="0.3">
      <c r="A7" s="18">
        <v>4</v>
      </c>
      <c r="B7" s="16" t="str">
        <f>IF($C$8=FALSE,"",IF('Graph-outputs'!$BT$1=6,INDEX(Settings!$G$5:$G$34,'Calcs-control3'!A7),A7*5-5))</f>
        <v/>
      </c>
      <c r="C7" s="47" t="s">
        <v>198</v>
      </c>
      <c r="F7" s="27" t="s">
        <v>29</v>
      </c>
      <c r="S7" s="33" t="str">
        <f t="shared" ref="S7:X7" si="0">$C$5</f>
        <v/>
      </c>
      <c r="T7" s="33" t="str">
        <f t="shared" si="0"/>
        <v/>
      </c>
      <c r="U7" s="34" t="str">
        <f t="shared" si="0"/>
        <v/>
      </c>
      <c r="V7" s="34" t="str">
        <f t="shared" si="0"/>
        <v/>
      </c>
      <c r="W7" s="35" t="str">
        <f t="shared" si="0"/>
        <v/>
      </c>
      <c r="X7" s="35" t="str">
        <f t="shared" si="0"/>
        <v/>
      </c>
      <c r="AG7" s="27" t="s">
        <v>29</v>
      </c>
      <c r="AT7" s="33" t="str">
        <f t="shared" ref="AT7:AY7" si="1">$C$5</f>
        <v/>
      </c>
      <c r="AU7" s="33" t="str">
        <f t="shared" si="1"/>
        <v/>
      </c>
      <c r="AV7" s="34" t="str">
        <f t="shared" si="1"/>
        <v/>
      </c>
      <c r="AW7" s="34" t="str">
        <f t="shared" si="1"/>
        <v/>
      </c>
      <c r="AX7" s="35" t="str">
        <f t="shared" si="1"/>
        <v/>
      </c>
      <c r="AY7" s="35" t="str">
        <f t="shared" si="1"/>
        <v/>
      </c>
      <c r="IZ7" s="12"/>
      <c r="KF7" s="12"/>
    </row>
    <row r="8" spans="1:321" x14ac:dyDescent="0.3">
      <c r="A8" s="18">
        <v>5</v>
      </c>
      <c r="B8" s="16" t="str">
        <f>IF($C$8=FALSE,"",IF('Graph-outputs'!$BT$1=6,INDEX(Settings!$G$5:$G$34,'Calcs-control3'!A8),A8*5-5))</f>
        <v/>
      </c>
      <c r="C8" s="47" t="b">
        <f>IF(AND('Graph-outputs'!$BS$2=TRUE, OR('Graph-outputs'!$BT$1=6,'Graph-outputs'!$BT$1&gt;12)),TRUE,FALSE)</f>
        <v>0</v>
      </c>
      <c r="F8" s="27" t="s">
        <v>67</v>
      </c>
      <c r="S8" s="33" t="e">
        <f>IF(S7&lt;58.8, 0.005*(EXP(0.061*S7)-1), 0.176+0.02*(S7-58.8))</f>
        <v>#VALUE!</v>
      </c>
      <c r="T8" s="33" t="e">
        <f>IF(T7&lt;58.8, 0.005*(EXP(0.061*T7)-1), 0.176+0.02*(T7-58.8))</f>
        <v>#VALUE!</v>
      </c>
      <c r="U8" s="34"/>
      <c r="V8" s="34"/>
      <c r="W8" s="35"/>
      <c r="X8" s="35"/>
      <c r="AG8" s="27" t="s">
        <v>67</v>
      </c>
      <c r="AT8" s="33" t="e">
        <f>IF(AT7&lt;58.8, 0.005*(EXP(0.061*AT7)-1), 0.176+0.02*(AT7-58.8))</f>
        <v>#VALUE!</v>
      </c>
      <c r="AU8" s="33" t="e">
        <f>IF(AU7&lt;58.8, 0.005*(EXP(0.061*AU7)-1), 0.176+0.02*(AU7-58.8))</f>
        <v>#VALUE!</v>
      </c>
      <c r="AV8" s="34"/>
      <c r="AW8" s="34"/>
      <c r="AX8" s="35"/>
      <c r="AY8" s="35"/>
    </row>
    <row r="9" spans="1:321" x14ac:dyDescent="0.3">
      <c r="A9" s="18">
        <v>6</v>
      </c>
      <c r="B9" s="16" t="str">
        <f>IF($C$8=FALSE,"",IF('Graph-outputs'!$BT$1=6,INDEX(Settings!$G$5:$G$34,'Calcs-control3'!A9),A9*5-5))</f>
        <v/>
      </c>
      <c r="C9" s="3"/>
      <c r="F9" s="27" t="s">
        <v>25</v>
      </c>
      <c r="G9" s="29">
        <v>0.9</v>
      </c>
      <c r="H9" s="29">
        <v>0.7</v>
      </c>
      <c r="I9" s="29">
        <v>0.75</v>
      </c>
      <c r="J9" s="29">
        <v>0.8</v>
      </c>
      <c r="K9" s="29">
        <v>0.8</v>
      </c>
      <c r="L9" s="30"/>
      <c r="M9" s="28">
        <v>0.85</v>
      </c>
      <c r="N9" s="31">
        <v>0.9</v>
      </c>
      <c r="O9" s="31">
        <v>0.9</v>
      </c>
      <c r="P9" s="32">
        <v>0.75</v>
      </c>
      <c r="Q9" s="32">
        <v>0.75</v>
      </c>
      <c r="R9" s="32">
        <v>0.75</v>
      </c>
      <c r="S9" s="33"/>
      <c r="T9" s="33"/>
      <c r="U9" s="34">
        <v>0.8</v>
      </c>
      <c r="V9" s="34">
        <v>0.8</v>
      </c>
      <c r="W9" s="35">
        <v>0.8</v>
      </c>
      <c r="X9" s="35">
        <v>0.8</v>
      </c>
      <c r="Y9"/>
      <c r="Z9" s="30">
        <v>0.8</v>
      </c>
      <c r="AA9" s="30"/>
      <c r="AG9" s="27" t="s">
        <v>25</v>
      </c>
      <c r="AH9" s="29">
        <v>0.9</v>
      </c>
      <c r="AI9" s="29">
        <v>0.7</v>
      </c>
      <c r="AJ9" s="29">
        <v>0.75</v>
      </c>
      <c r="AK9" s="29">
        <v>0.8</v>
      </c>
      <c r="AL9" s="29">
        <v>0.8</v>
      </c>
      <c r="AM9" s="30"/>
      <c r="AN9" s="28">
        <v>0.85</v>
      </c>
      <c r="AO9" s="31">
        <v>0.9</v>
      </c>
      <c r="AP9" s="31">
        <v>0.9</v>
      </c>
      <c r="AQ9" s="32">
        <v>0.75</v>
      </c>
      <c r="AR9" s="32">
        <v>0.75</v>
      </c>
      <c r="AS9" s="32">
        <v>0.75</v>
      </c>
      <c r="AT9" s="33"/>
      <c r="AU9" s="33"/>
      <c r="AV9" s="34">
        <v>0.8</v>
      </c>
      <c r="AW9" s="34">
        <v>0.8</v>
      </c>
      <c r="AX9" s="35">
        <v>0.8</v>
      </c>
      <c r="AY9" s="35">
        <v>0.8</v>
      </c>
      <c r="AZ9"/>
      <c r="BA9" s="30">
        <v>0.8</v>
      </c>
      <c r="BB9" s="30"/>
      <c r="CQ9" s="44"/>
    </row>
    <row r="10" spans="1:321" x14ac:dyDescent="0.3">
      <c r="A10" s="18">
        <v>7</v>
      </c>
      <c r="B10" s="16" t="str">
        <f>IF($C$8=FALSE,"",IF('Graph-outputs'!$BT$1=6,INDEX(Settings!$G$5:$G$34,'Calcs-control3'!A10),A10*5-5))</f>
        <v/>
      </c>
      <c r="C10" s="3"/>
      <c r="F10" s="27" t="s">
        <v>26</v>
      </c>
      <c r="G10" s="29">
        <v>72</v>
      </c>
      <c r="H10" s="29">
        <v>64</v>
      </c>
      <c r="I10" s="29">
        <v>62</v>
      </c>
      <c r="J10" s="29">
        <v>66</v>
      </c>
      <c r="K10" s="29">
        <v>56</v>
      </c>
      <c r="L10" s="30">
        <v>62</v>
      </c>
      <c r="M10" s="28">
        <v>106</v>
      </c>
      <c r="N10" s="31">
        <v>32</v>
      </c>
      <c r="O10" s="31">
        <v>32</v>
      </c>
      <c r="P10" s="32">
        <v>38</v>
      </c>
      <c r="Q10" s="32">
        <v>63</v>
      </c>
      <c r="R10" s="32">
        <v>31</v>
      </c>
      <c r="S10" s="33"/>
      <c r="T10" s="33"/>
      <c r="U10" s="34">
        <v>50</v>
      </c>
      <c r="V10" s="34">
        <v>50</v>
      </c>
      <c r="W10" s="35">
        <v>50</v>
      </c>
      <c r="X10" s="35">
        <v>50</v>
      </c>
      <c r="Y10"/>
      <c r="Z10" s="30">
        <v>62</v>
      </c>
      <c r="AA10" s="30"/>
      <c r="AG10" s="27" t="s">
        <v>26</v>
      </c>
      <c r="AH10" s="29">
        <v>72</v>
      </c>
      <c r="AI10" s="29">
        <v>64</v>
      </c>
      <c r="AJ10" s="29">
        <v>62</v>
      </c>
      <c r="AK10" s="29">
        <v>66</v>
      </c>
      <c r="AL10" s="29">
        <v>56</v>
      </c>
      <c r="AM10" s="30">
        <v>62</v>
      </c>
      <c r="AN10" s="28">
        <v>106</v>
      </c>
      <c r="AO10" s="31">
        <v>32</v>
      </c>
      <c r="AP10" s="31">
        <v>32</v>
      </c>
      <c r="AQ10" s="32">
        <v>38</v>
      </c>
      <c r="AR10" s="32">
        <v>63</v>
      </c>
      <c r="AS10" s="32">
        <v>31</v>
      </c>
      <c r="AT10" s="33"/>
      <c r="AU10" s="33"/>
      <c r="AV10" s="34">
        <v>50</v>
      </c>
      <c r="AW10" s="34">
        <v>50</v>
      </c>
      <c r="AX10" s="35">
        <v>50</v>
      </c>
      <c r="AY10" s="35">
        <v>50</v>
      </c>
      <c r="AZ10"/>
      <c r="BA10" s="30">
        <v>62</v>
      </c>
      <c r="BB10" s="30"/>
    </row>
    <row r="11" spans="1:321" x14ac:dyDescent="0.3">
      <c r="A11" s="18">
        <v>8</v>
      </c>
      <c r="B11" s="16" t="str">
        <f>IF($C$8=FALSE,"",IF('Graph-outputs'!$BT$1=6,INDEX(Settings!$G$5:$G$34,'Calcs-control3'!A11),A11*5-5))</f>
        <v/>
      </c>
      <c r="C11" s="3"/>
      <c r="F11" s="27" t="s">
        <v>70</v>
      </c>
      <c r="G11" s="29">
        <f>IF(Settings!$I$6=Settings!$C$46, G10, Settings!$I$6)</f>
        <v>70</v>
      </c>
      <c r="H11" s="29">
        <f>IF(Settings!$I$6=Settings!$C$46, H10, Settings!$I$6)</f>
        <v>70</v>
      </c>
      <c r="I11" s="29">
        <f>IF(Settings!$I$6=Settings!$C$46, I10, Settings!$I$6)</f>
        <v>70</v>
      </c>
      <c r="J11" s="29">
        <f>IF(Settings!$I$6=Settings!$C$46, J10, Settings!$I$6)</f>
        <v>70</v>
      </c>
      <c r="K11" s="29">
        <f>IF(Settings!$I$6=Settings!$C$46, K10, Settings!$I$6)</f>
        <v>70</v>
      </c>
      <c r="L11" s="30">
        <f>IF(Settings!$I$6=Settings!$C$46, L10, Settings!$I$6)</f>
        <v>70</v>
      </c>
      <c r="M11" s="28">
        <f>IF(Settings!$I$6=Settings!$C$46, M10, Settings!$I$6)</f>
        <v>70</v>
      </c>
      <c r="N11" s="31">
        <f>IF(Settings!$I$6=Settings!$C$46, N10, Settings!$I$6)</f>
        <v>70</v>
      </c>
      <c r="O11" s="31">
        <f>IF(Settings!$I$6=Settings!$C$46, O10, Settings!$I$6)</f>
        <v>70</v>
      </c>
      <c r="P11" s="32">
        <f>IF(Settings!$I$6=Settings!$C$46, P10, Settings!$I$6)</f>
        <v>70</v>
      </c>
      <c r="Q11" s="32">
        <f>IF(Settings!$I$6=Settings!$C$46, Q10, Settings!$I$6)</f>
        <v>70</v>
      </c>
      <c r="R11" s="32">
        <f>IF(Settings!$I$6=Settings!$C$46, R10, Settings!$I$6)</f>
        <v>70</v>
      </c>
      <c r="S11" s="33"/>
      <c r="T11" s="33"/>
      <c r="U11" s="34">
        <f>IF(Settings!$I$6=Settings!$C$46, U10, Settings!$I$6)</f>
        <v>70</v>
      </c>
      <c r="V11" s="34">
        <f>IF(Settings!$I$6=Settings!$C$46, V10, Settings!$I$6)</f>
        <v>70</v>
      </c>
      <c r="W11" s="35">
        <f>IF(Settings!$I$6=Settings!$C$46, W10, Settings!$I$6)</f>
        <v>70</v>
      </c>
      <c r="X11" s="35">
        <f>IF(Settings!$I$6=Settings!$C$46, X10, Settings!$I$6)</f>
        <v>70</v>
      </c>
      <c r="Y11"/>
      <c r="Z11" s="30">
        <f>IF(Settings!$I$6=Settings!$C$46, Z10, Settings!$I$6)</f>
        <v>70</v>
      </c>
      <c r="AA11" s="30"/>
      <c r="AG11" s="27" t="s">
        <v>70</v>
      </c>
      <c r="AH11" s="29">
        <f>IF(Settings!$I$6=Settings!$C$46, AH10, Settings!$I$6)</f>
        <v>70</v>
      </c>
      <c r="AI11" s="29">
        <f>IF(Settings!$I$6=Settings!$C$46, AI10, Settings!$I$6)</f>
        <v>70</v>
      </c>
      <c r="AJ11" s="29">
        <f>IF(Settings!$I$6=Settings!$C$46, AJ10, Settings!$I$6)</f>
        <v>70</v>
      </c>
      <c r="AK11" s="29">
        <f>IF(Settings!$I$6=Settings!$C$46, AK10, Settings!$I$6)</f>
        <v>70</v>
      </c>
      <c r="AL11" s="29">
        <f>IF(Settings!$I$6=Settings!$C$46, AL10, Settings!$I$6)</f>
        <v>70</v>
      </c>
      <c r="AM11" s="30">
        <f>IF(Settings!$I$6=Settings!$C$46, AM10, Settings!$I$6)</f>
        <v>70</v>
      </c>
      <c r="AN11" s="28">
        <f>IF(Settings!$I$6=Settings!$C$46, AN10, Settings!$I$6)</f>
        <v>70</v>
      </c>
      <c r="AO11" s="31">
        <f>IF(Settings!$I$6=Settings!$C$46, AO10, Settings!$I$6)</f>
        <v>70</v>
      </c>
      <c r="AP11" s="31">
        <f>IF(Settings!$I$6=Settings!$C$46, AP10, Settings!$I$6)</f>
        <v>70</v>
      </c>
      <c r="AQ11" s="32">
        <f>IF(Settings!$I$6=Settings!$C$46, AQ10, Settings!$I$6)</f>
        <v>70</v>
      </c>
      <c r="AR11" s="32">
        <f>IF(Settings!$I$6=Settings!$C$46, AR10, Settings!$I$6)</f>
        <v>70</v>
      </c>
      <c r="AS11" s="32">
        <f>IF(Settings!$I$6=Settings!$C$46, AS10, Settings!$I$6)</f>
        <v>70</v>
      </c>
      <c r="AT11" s="33"/>
      <c r="AU11" s="33"/>
      <c r="AV11" s="34">
        <f>IF(Settings!$I$6=Settings!$C$46, AV10, Settings!$I$6)</f>
        <v>70</v>
      </c>
      <c r="AW11" s="34">
        <f>IF(Settings!$I$6=Settings!$C$46, AW10, Settings!$I$6)</f>
        <v>70</v>
      </c>
      <c r="AX11" s="35">
        <f>IF(Settings!$I$6=Settings!$C$46, AX10, Settings!$I$6)</f>
        <v>70</v>
      </c>
      <c r="AY11" s="35">
        <f>IF(Settings!$I$6=Settings!$C$46, AY10, Settings!$I$6)</f>
        <v>70</v>
      </c>
      <c r="AZ11"/>
      <c r="BA11" s="30">
        <f>IF(Settings!$I$6=Settings!$C$46, BA10, Settings!$I$6)</f>
        <v>70</v>
      </c>
      <c r="BB11" s="30"/>
    </row>
    <row r="12" spans="1:321" x14ac:dyDescent="0.3">
      <c r="A12" s="18">
        <v>9</v>
      </c>
      <c r="B12" s="16" t="str">
        <f>IF($C$8=FALSE,"",IF('Graph-outputs'!$BT$1=6,INDEX(Settings!$G$5:$G$34,'Calcs-control3'!A12),A12*5-5))</f>
        <v/>
      </c>
      <c r="C12" s="3"/>
      <c r="F12" s="27" t="s">
        <v>23</v>
      </c>
      <c r="G12" s="29">
        <f>EXP(50*LN(G$9)*(1/G$11-1/G$10))</f>
        <v>0.99791169712313554</v>
      </c>
      <c r="H12" s="29">
        <f>EXP(50*LN(H$9)*(1/H$11-1/H$10))</f>
        <v>1.0241720016293503</v>
      </c>
      <c r="I12" s="29">
        <f>EXP(50*LN(I$9)*(1/I$11-1/I$10))</f>
        <v>1.0268691128544678</v>
      </c>
      <c r="J12" s="29">
        <f>EXP(50*LN(J$9)*(1/J$11-1/J$10))</f>
        <v>1.0097067013689773</v>
      </c>
      <c r="K12" s="29">
        <f>EXP(50*LN(K$9)*(1/K$11-1/K$10))</f>
        <v>1.0406516076104291</v>
      </c>
      <c r="L12" s="30"/>
      <c r="M12" s="28">
        <f t="shared" ref="M12:R12" si="2">EXP(50*LN(M$9)*(1/M$11-1/M$10))</f>
        <v>0.96134197768994334</v>
      </c>
      <c r="N12" s="31">
        <f t="shared" si="2"/>
        <v>1.0934833060965097</v>
      </c>
      <c r="O12" s="31">
        <f t="shared" si="2"/>
        <v>1.0934833060965097</v>
      </c>
      <c r="P12" s="32">
        <f t="shared" si="2"/>
        <v>1.1889158579023604</v>
      </c>
      <c r="Q12" s="32">
        <f t="shared" si="2"/>
        <v>1.0230945536534599</v>
      </c>
      <c r="R12" s="32">
        <f t="shared" si="2"/>
        <v>1.2950070615302525</v>
      </c>
      <c r="S12" s="33"/>
      <c r="T12" s="33"/>
      <c r="U12" s="34">
        <f>EXP(50*LN(U$9)*(1/U$11-1/U$10))</f>
        <v>1.0658315582669209</v>
      </c>
      <c r="V12" s="34">
        <f>EXP(50*LN(V$9)*(1/V$11-1/V$10))</f>
        <v>1.0658315582669209</v>
      </c>
      <c r="W12" s="35">
        <f>EXP(50*LN(W$9)*(1/W$11-1/W$10))</f>
        <v>1.0658315582669209</v>
      </c>
      <c r="X12" s="35">
        <f>EXP(50*LN(X$9)*(1/X$11-1/X$10))</f>
        <v>1.0658315582669209</v>
      </c>
      <c r="Y12"/>
      <c r="Z12" s="30">
        <f>EXP(50*LN(Z$9)*(1/Z$11-1/Z$10))</f>
        <v>1.0207791680519942</v>
      </c>
      <c r="AA12" s="30"/>
      <c r="AG12" s="27" t="s">
        <v>23</v>
      </c>
      <c r="AH12" s="29">
        <f>EXP(50*LN(AH$9)*(1/AH$11-1/AH$10))</f>
        <v>0.99791169712313554</v>
      </c>
      <c r="AI12" s="29">
        <f>EXP(50*LN(AI$9)*(1/AI$11-1/AI$10))</f>
        <v>1.0241720016293503</v>
      </c>
      <c r="AJ12" s="29">
        <f>EXP(50*LN(AJ$9)*(1/AJ$11-1/AJ$10))</f>
        <v>1.0268691128544678</v>
      </c>
      <c r="AK12" s="29">
        <f>EXP(50*LN(AK$9)*(1/AK$11-1/AK$10))</f>
        <v>1.0097067013689773</v>
      </c>
      <c r="AL12" s="29">
        <f>EXP(50*LN(AL$9)*(1/AL$11-1/AL$10))</f>
        <v>1.0406516076104291</v>
      </c>
      <c r="AM12" s="30"/>
      <c r="AN12" s="28">
        <f t="shared" ref="AN12:AS12" si="3">EXP(50*LN(AN$9)*(1/AN$11-1/AN$10))</f>
        <v>0.96134197768994334</v>
      </c>
      <c r="AO12" s="31">
        <f t="shared" si="3"/>
        <v>1.0934833060965097</v>
      </c>
      <c r="AP12" s="31">
        <f t="shared" si="3"/>
        <v>1.0934833060965097</v>
      </c>
      <c r="AQ12" s="32">
        <f t="shared" si="3"/>
        <v>1.1889158579023604</v>
      </c>
      <c r="AR12" s="32">
        <f t="shared" si="3"/>
        <v>1.0230945536534599</v>
      </c>
      <c r="AS12" s="32">
        <f t="shared" si="3"/>
        <v>1.2950070615302525</v>
      </c>
      <c r="AT12" s="33"/>
      <c r="AU12" s="33"/>
      <c r="AV12" s="34">
        <f>EXP(50*LN(AV$9)*(1/AV$11-1/AV$10))</f>
        <v>1.0658315582669209</v>
      </c>
      <c r="AW12" s="34">
        <f>EXP(50*LN(AW$9)*(1/AW$11-1/AW$10))</f>
        <v>1.0658315582669209</v>
      </c>
      <c r="AX12" s="35">
        <f>EXP(50*LN(AX$9)*(1/AX$11-1/AX$10))</f>
        <v>1.0658315582669209</v>
      </c>
      <c r="AY12" s="35">
        <f>EXP(50*LN(AY$9)*(1/AY$11-1/AY$10))</f>
        <v>1.0658315582669209</v>
      </c>
      <c r="AZ12"/>
      <c r="BA12" s="30">
        <f>EXP(50*LN(BA$9)*(1/BA$11-1/BA$10))</f>
        <v>1.0207791680519942</v>
      </c>
      <c r="BB12" s="30"/>
    </row>
    <row r="13" spans="1:321" x14ac:dyDescent="0.3">
      <c r="A13" s="18">
        <v>10</v>
      </c>
      <c r="B13" s="16" t="str">
        <f>IF($C$8=FALSE,"",IF('Graph-outputs'!$BT$1=6,INDEX(Settings!$G$5:$G$34,'Calcs-control3'!A13),A13*5-5))</f>
        <v/>
      </c>
      <c r="C13" s="85"/>
      <c r="AC13" t="s">
        <v>56</v>
      </c>
      <c r="AD13" t="s">
        <v>55</v>
      </c>
      <c r="AE13" t="s">
        <v>54</v>
      </c>
    </row>
    <row r="14" spans="1:321" x14ac:dyDescent="0.3">
      <c r="A14" s="18">
        <v>11</v>
      </c>
      <c r="B14" s="16" t="str">
        <f>IF($C$8=FALSE,"",IF('Graph-outputs'!$BT$1=6,INDEX(Settings!$G$5:$G$34,'Calcs-control3'!A14),A14*5-5))</f>
        <v/>
      </c>
      <c r="C14" s="3"/>
      <c r="E14" s="12" t="s">
        <v>82</v>
      </c>
      <c r="F14" s="3">
        <v>0</v>
      </c>
      <c r="G14" s="29">
        <f>G$4*(1-EXP(-G$5*$F14))^G$6</f>
        <v>0</v>
      </c>
      <c r="H14" s="29">
        <f>H$4*(1-EXP(-H$5*$F14))^H$6</f>
        <v>0</v>
      </c>
      <c r="I14" s="29">
        <f>I$4*(1-EXP(-I$5*$F14))^I$6</f>
        <v>0</v>
      </c>
      <c r="J14" s="29">
        <f>J$4*(1-EXP(-J$5*$F14))^J$6</f>
        <v>0</v>
      </c>
      <c r="K14" s="29">
        <f>K$4*(1-EXP(-K$5*$F14))^K$6</f>
        <v>0</v>
      </c>
      <c r="L14" s="30"/>
      <c r="M14" s="29">
        <f t="shared" ref="M14:N29" si="4">M$4*(1-EXP(-M$5*$F14))^M$6</f>
        <v>0</v>
      </c>
      <c r="N14" s="31">
        <f t="shared" si="4"/>
        <v>0</v>
      </c>
      <c r="O14" s="31">
        <f>IF(Settings!$I$6&gt;69, 0.2*(N14), 0)</f>
        <v>0</v>
      </c>
      <c r="P14" s="32">
        <f t="shared" ref="P14:R30" si="5">P$4*(1-EXP(-P$5*$F14))^P$6</f>
        <v>0</v>
      </c>
      <c r="Q14" s="32">
        <f t="shared" si="5"/>
        <v>0</v>
      </c>
      <c r="R14" s="32">
        <f t="shared" si="5"/>
        <v>0</v>
      </c>
      <c r="S14" s="33" t="e">
        <f>S$8*(S$4*(1-EXP(-S$5*F14))^S$6)</f>
        <v>#VALUE!</v>
      </c>
      <c r="T14" s="33" t="e">
        <f>T$8*(T$4*(1-EXP(-T$5*F14))^T$6)</f>
        <v>#VALUE!</v>
      </c>
      <c r="U14" s="34" t="e">
        <f>(U$7/100*$H14)+((100-U$7)/100*$N14)</f>
        <v>#VALUE!</v>
      </c>
      <c r="V14" s="34" t="e">
        <f>(V$7/100*$H14)+((100-V$7)/100*$O14)</f>
        <v>#VALUE!</v>
      </c>
      <c r="W14" s="35" t="e">
        <f>$W$7/100*(($W$4*(1-EXP(-$W$5*F14))^$W$6)) + ((100-$W$7)/100*N14)</f>
        <v>#VALUE!</v>
      </c>
      <c r="X14" s="35" t="e">
        <f>$X$7/100*(($X$4*(1-EXP(-$X$5*F14))^$X$6)) + ((100-$X$7)/100*O14)</f>
        <v>#VALUE!</v>
      </c>
      <c r="Y14"/>
      <c r="Z14" s="30">
        <f>Z$4*(1-EXP(-Z$5*$F14))^Z$6</f>
        <v>0</v>
      </c>
      <c r="AA14" s="30">
        <f>AA$4*(1-EXP(-AA$5*$F14))^AA$6</f>
        <v>0</v>
      </c>
      <c r="AC14" s="3">
        <v>0</v>
      </c>
      <c r="AD14" s="48">
        <f>147.2*(101-AC158)/(59.5+AC158)</f>
        <v>11.361073825503356</v>
      </c>
      <c r="AE14" s="51">
        <f>0.208*EXP(0.05039*AC14)*91.9*(EXP(-0.1386*$AD$14)*(1+($AD$14^5.31/(4.93*10^7))))</f>
        <v>3.9906775875039635</v>
      </c>
      <c r="AF14" s="12" t="s">
        <v>82</v>
      </c>
      <c r="AG14" s="3">
        <f>AE14</f>
        <v>3.9906775875039635</v>
      </c>
      <c r="AH14" s="29">
        <f>AH$4*(1-EXP(-AH$5*$AG14))^AH$6</f>
        <v>0.1165285902729146</v>
      </c>
      <c r="AI14" s="29">
        <f t="shared" ref="AI14:AL29" si="6">AI$4*(1-EXP(-AI$5*$AG14))^AI$6</f>
        <v>3.8196568706645246</v>
      </c>
      <c r="AJ14" s="29">
        <f t="shared" si="6"/>
        <v>0.47093286181655258</v>
      </c>
      <c r="AK14" s="29">
        <f t="shared" si="6"/>
        <v>4.0322701659534061</v>
      </c>
      <c r="AL14" s="29">
        <f t="shared" si="6"/>
        <v>0.10428867759198858</v>
      </c>
      <c r="AM14" s="30"/>
      <c r="AN14" s="29">
        <f>AN$4*(1-EXP(-AN$5*$AG14))^AN$6</f>
        <v>0.59099135743278286</v>
      </c>
      <c r="AO14" s="31">
        <f>AO$4*(1-EXP(-AO$5*$AG14))^AO$6</f>
        <v>0.61895337927511829</v>
      </c>
      <c r="AP14" s="31">
        <f>IF(Settings!$I$6&gt;69, 0.2*(AO14), 0)</f>
        <v>0.12379067585502367</v>
      </c>
      <c r="AQ14" s="32">
        <f>AQ$4*(1-EXP(-AQ$5*$AG14))^AQ$6</f>
        <v>4.3438782652144043</v>
      </c>
      <c r="AR14" s="32">
        <f t="shared" ref="AR14:AS29" si="7">AR$4*(1-EXP(-AR$5*$AG14))^AR$6</f>
        <v>1.7813960698744791</v>
      </c>
      <c r="AS14" s="32">
        <f t="shared" si="7"/>
        <v>0.9539728504215983</v>
      </c>
      <c r="AT14" s="33" t="e">
        <f>AT$8*(AT$4*(1-EXP(-AT$5*AG14))^AT$6)</f>
        <v>#VALUE!</v>
      </c>
      <c r="AU14" s="33" t="e">
        <f>AU$8*(AU$4*(1-EXP(-AU$5*AG14))^AU$6)</f>
        <v>#VALUE!</v>
      </c>
      <c r="AV14" s="34" t="e">
        <f>(AV$7/100*$AI14)+((100-AV$7)/100*$AO14)</f>
        <v>#VALUE!</v>
      </c>
      <c r="AW14" s="34" t="e">
        <f>(AW$7/100*$AI14)+((100-AW$7)/100*$AP14)</f>
        <v>#VALUE!</v>
      </c>
      <c r="AX14" s="35" t="e">
        <f>$W$7/100*(($W$4*(1-EXP(-$W$5*AG14))^$W$6)) + ((100-$W$7)/100*AO14)</f>
        <v>#VALUE!</v>
      </c>
      <c r="AY14" s="35" t="e">
        <f>$X$7/100*(($X$4*(1-EXP(-$X$5*AG14))^$X$6)) + ((100-$X$7)/100*AP14)</f>
        <v>#VALUE!</v>
      </c>
      <c r="AZ14"/>
      <c r="BA14" s="30">
        <f>BA$4*(1-EXP(-BA$5*$AG14))^BA$6</f>
        <v>0.61246888021868029</v>
      </c>
      <c r="BB14" s="30">
        <f>BB$4*(1-EXP(-BB$5*$AG14))^BB$6</f>
        <v>10.794377957666807</v>
      </c>
    </row>
    <row r="15" spans="1:321" x14ac:dyDescent="0.3">
      <c r="A15" s="18">
        <v>12</v>
      </c>
      <c r="B15" s="16" t="str">
        <f>IF($C$8=FALSE,"",IF('Graph-outputs'!$BT$1=6,INDEX(Settings!$G$5:$G$34,'Calcs-control3'!A15),A15*5-5))</f>
        <v/>
      </c>
      <c r="C15" s="3"/>
      <c r="F15" s="3">
        <v>1</v>
      </c>
      <c r="G15" s="29">
        <f t="shared" ref="G15:M65" si="8">G$4*(1-EXP(-G$5*$F15))^G$6</f>
        <v>3.5177807348999953E-4</v>
      </c>
      <c r="H15" s="29">
        <f t="shared" si="8"/>
        <v>0.51003808295335251</v>
      </c>
      <c r="I15" s="29">
        <f t="shared" si="8"/>
        <v>9.0099960398749498E-3</v>
      </c>
      <c r="J15" s="29">
        <f t="shared" si="8"/>
        <v>0.53972656790043683</v>
      </c>
      <c r="K15" s="29">
        <f t="shared" si="8"/>
        <v>6.1640101102491984E-4</v>
      </c>
      <c r="L15" s="30"/>
      <c r="M15" s="29">
        <f t="shared" si="4"/>
        <v>4.0606903871490387E-2</v>
      </c>
      <c r="N15" s="31">
        <f t="shared" si="4"/>
        <v>7.1426128133741412E-2</v>
      </c>
      <c r="O15" s="31">
        <f>IF(Settings!$I$6&gt;69, 0.2*(N15), 0)</f>
        <v>1.4285225626748284E-2</v>
      </c>
      <c r="P15" s="32">
        <f t="shared" si="5"/>
        <v>0.76081898804409598</v>
      </c>
      <c r="Q15" s="32">
        <f t="shared" si="5"/>
        <v>0.18899756581748212</v>
      </c>
      <c r="R15" s="32">
        <f t="shared" si="5"/>
        <v>1.6692842574263751E-2</v>
      </c>
      <c r="S15" s="33" t="e">
        <f t="shared" ref="S15:S78" si="9">S$8*(S$4*(1-EXP(-S$5*F15))^S$6)</f>
        <v>#VALUE!</v>
      </c>
      <c r="T15" s="33" t="e">
        <f t="shared" ref="T15:T78" si="10">T$8*(T$4*(1-EXP(-T$5*F15))^T$6)</f>
        <v>#VALUE!</v>
      </c>
      <c r="U15" s="34" t="e">
        <f t="shared" ref="U15:U78" si="11">(U$7/100*$H15)+((100-U$7)/100*$N15)</f>
        <v>#VALUE!</v>
      </c>
      <c r="V15" s="34" t="e">
        <f t="shared" ref="V15:V78" si="12">(V$7/100*$H15)+((100-V$7)/100*$O15)</f>
        <v>#VALUE!</v>
      </c>
      <c r="W15" s="35" t="e">
        <f t="shared" ref="W15:W78" si="13">$W$7/100*(($W$4*(1-EXP(-$W$5*F15))^$W$6)) + ((100-$W$7)/100*N15)</f>
        <v>#VALUE!</v>
      </c>
      <c r="X15" s="35" t="e">
        <f t="shared" ref="X15:X78" si="14">$X$7/100*(($X$4*(1-EXP(-$X$5*F15))^$X$6)) + ((100-$X$7)/100*O15)</f>
        <v>#VALUE!</v>
      </c>
      <c r="Z15" s="30">
        <f t="shared" ref="Z15:AA30" si="15">Z$4*(1-EXP(-Z$5*$F15))^Z$6</f>
        <v>1.3634000165197738E-2</v>
      </c>
      <c r="AA15" s="30">
        <f t="shared" si="15"/>
        <v>2.9091098317398489</v>
      </c>
      <c r="AC15" s="3">
        <v>1</v>
      </c>
      <c r="AE15" s="51">
        <f t="shared" ref="AE15:AE54" si="16">0.208*EXP(0.05039*AC15)*91.9*(EXP(-0.1386*$AD$14)*(1+($AD$14^5.31/(4.93*10^7))))</f>
        <v>4.1969204825524002</v>
      </c>
      <c r="AG15" s="3">
        <f t="shared" ref="AG15:AG78" si="17">AE15</f>
        <v>4.1969204825524002</v>
      </c>
      <c r="AH15" s="29">
        <f t="shared" ref="AH15:AL46" si="18">AH$4*(1-EXP(-AH$5*$AG15))^AH$6</f>
        <v>0.14203976714205283</v>
      </c>
      <c r="AI15" s="29">
        <f t="shared" si="6"/>
        <v>4.101970498313948</v>
      </c>
      <c r="AJ15" s="29">
        <f t="shared" si="6"/>
        <v>0.54053838233916196</v>
      </c>
      <c r="AK15" s="29">
        <f t="shared" si="6"/>
        <v>4.3295903464411616</v>
      </c>
      <c r="AL15" s="29">
        <f t="shared" si="6"/>
        <v>0.12413106006138884</v>
      </c>
      <c r="AM15" s="30"/>
      <c r="AN15" s="29">
        <f t="shared" ref="AN15:AO46" si="19">AN$4*(1-EXP(-AN$5*$AG15))^AN$6</f>
        <v>0.64964226877243025</v>
      </c>
      <c r="AO15" s="31">
        <f t="shared" si="19"/>
        <v>0.66839991469517934</v>
      </c>
      <c r="AP15" s="31">
        <f>IF(Settings!$I$6&gt;69, 0.2*(AO15), 0)</f>
        <v>0.13367998293903588</v>
      </c>
      <c r="AQ15" s="32">
        <f t="shared" ref="AQ15:AS46" si="20">AQ$4*(1-EXP(-AQ$5*$AG15))^AQ$6</f>
        <v>4.6199029682138706</v>
      </c>
      <c r="AR15" s="32">
        <f t="shared" si="7"/>
        <v>1.9263196927012805</v>
      </c>
      <c r="AS15" s="32">
        <f t="shared" si="7"/>
        <v>1.0923335103198029</v>
      </c>
      <c r="AT15" s="33" t="e">
        <f t="shared" ref="AT15:AT78" si="21">AT$8*(AT$4*(1-EXP(-AT$5*AG15))^AT$6)</f>
        <v>#VALUE!</v>
      </c>
      <c r="AU15" s="33" t="e">
        <f t="shared" ref="AU15:AU78" si="22">AU$8*(AU$4*(1-EXP(-AU$5*AG15))^AU$6)</f>
        <v>#VALUE!</v>
      </c>
      <c r="AV15" s="34" t="e">
        <f t="shared" ref="AV15:AV78" si="23">(AV$7/100*$AI15)+((100-AV$7)/100*$AO15)</f>
        <v>#VALUE!</v>
      </c>
      <c r="AW15" s="34" t="e">
        <f t="shared" ref="AW15:AW78" si="24">(AW$7/100*$AI15)+((100-AW$7)/100*$AP15)</f>
        <v>#VALUE!</v>
      </c>
      <c r="AX15" s="35" t="e">
        <f t="shared" ref="AX15:AX78" si="25">$W$7/100*(($W$4*(1-EXP(-$W$5*AG15))^$W$6)) + ((100-$W$7)/100*AO15)</f>
        <v>#VALUE!</v>
      </c>
      <c r="AY15" s="35" t="e">
        <f t="shared" ref="AY15:AY78" si="26">$X$7/100*(($X$4*(1-EXP(-$X$5*AG15))^$X$6)) + ((100-$X$7)/100*AP15)</f>
        <v>#VALUE!</v>
      </c>
      <c r="BA15" s="30">
        <f t="shared" ref="BA15:BB30" si="27">BA$4*(1-EXP(-BA$5*$AG15))^BA$6</f>
        <v>0.69594280674845621</v>
      </c>
      <c r="BB15" s="30">
        <f t="shared" si="27"/>
        <v>11.296172801484197</v>
      </c>
    </row>
    <row r="16" spans="1:321" x14ac:dyDescent="0.3">
      <c r="A16" s="18">
        <v>13</v>
      </c>
      <c r="B16" s="16" t="str">
        <f>IF($C$8=FALSE,"",IF('Graph-outputs'!$BT$1=6,INDEX(Settings!$G$5:$G$34,'Calcs-control3'!A16),A16*5-5))</f>
        <v/>
      </c>
      <c r="C16" s="3"/>
      <c r="F16" s="3">
        <v>2</v>
      </c>
      <c r="G16" s="29">
        <f t="shared" si="8"/>
        <v>6.8946888077848221E-3</v>
      </c>
      <c r="H16" s="29">
        <f t="shared" si="8"/>
        <v>1.4126254437158439</v>
      </c>
      <c r="I16" s="29">
        <f t="shared" si="8"/>
        <v>6.7485676344697779E-2</v>
      </c>
      <c r="J16" s="29">
        <f t="shared" si="8"/>
        <v>1.4936370347295422</v>
      </c>
      <c r="K16" s="29">
        <f t="shared" si="8"/>
        <v>8.5999788192824504E-3</v>
      </c>
      <c r="L16" s="30"/>
      <c r="M16" s="29">
        <f t="shared" si="4"/>
        <v>0.15758500277734394</v>
      </c>
      <c r="N16" s="31">
        <f t="shared" si="4"/>
        <v>0.21256479874165896</v>
      </c>
      <c r="O16" s="31">
        <f>IF(Settings!$I$6&gt;69, 0.2*(N16), 0)</f>
        <v>4.2512959748331795E-2</v>
      </c>
      <c r="P16" s="32">
        <f t="shared" si="5"/>
        <v>1.8378012036397395</v>
      </c>
      <c r="Q16" s="32">
        <f t="shared" si="5"/>
        <v>0.59185518118015357</v>
      </c>
      <c r="R16" s="32">
        <f t="shared" si="5"/>
        <v>0.134714698020406</v>
      </c>
      <c r="S16" s="33" t="e">
        <f t="shared" si="9"/>
        <v>#VALUE!</v>
      </c>
      <c r="T16" s="33" t="e">
        <f t="shared" si="10"/>
        <v>#VALUE!</v>
      </c>
      <c r="U16" s="34" t="e">
        <f t="shared" si="11"/>
        <v>#VALUE!</v>
      </c>
      <c r="V16" s="34" t="e">
        <f t="shared" si="12"/>
        <v>#VALUE!</v>
      </c>
      <c r="W16" s="35" t="e">
        <f t="shared" si="13"/>
        <v>#VALUE!</v>
      </c>
      <c r="X16" s="35" t="e">
        <f t="shared" si="14"/>
        <v>#VALUE!</v>
      </c>
      <c r="Z16" s="30">
        <f t="shared" si="15"/>
        <v>9.6970575488937172E-2</v>
      </c>
      <c r="AA16" s="30">
        <f t="shared" si="15"/>
        <v>5.6771709965942723</v>
      </c>
      <c r="AC16" s="3">
        <v>2</v>
      </c>
      <c r="AE16" s="51">
        <f t="shared" si="16"/>
        <v>4.4138222521466401</v>
      </c>
      <c r="AG16" s="3">
        <f t="shared" si="17"/>
        <v>4.4138222521466401</v>
      </c>
      <c r="AH16" s="29">
        <f t="shared" si="18"/>
        <v>0.17289112805353038</v>
      </c>
      <c r="AI16" s="29">
        <f t="shared" si="6"/>
        <v>4.4041963440773584</v>
      </c>
      <c r="AJ16" s="29">
        <f t="shared" si="6"/>
        <v>0.62001888927537263</v>
      </c>
      <c r="AK16" s="29">
        <f t="shared" si="6"/>
        <v>4.6477893510422961</v>
      </c>
      <c r="AL16" s="29">
        <f t="shared" si="6"/>
        <v>0.14755069344671881</v>
      </c>
      <c r="AM16" s="30"/>
      <c r="AN16" s="29">
        <f t="shared" si="19"/>
        <v>0.71389157465731068</v>
      </c>
      <c r="AO16" s="31">
        <f t="shared" si="19"/>
        <v>0.72165845910149395</v>
      </c>
      <c r="AP16" s="31">
        <f>IF(Settings!$I$6&gt;69, 0.2*(AO16), 0)</f>
        <v>0.14433169182029879</v>
      </c>
      <c r="AQ16" s="32">
        <f t="shared" si="20"/>
        <v>4.9124982801947299</v>
      </c>
      <c r="AR16" s="32">
        <f t="shared" si="7"/>
        <v>2.0822575861233799</v>
      </c>
      <c r="AS16" s="32">
        <f t="shared" si="7"/>
        <v>1.2491985272004262</v>
      </c>
      <c r="AT16" s="33" t="e">
        <f t="shared" si="21"/>
        <v>#VALUE!</v>
      </c>
      <c r="AU16" s="33" t="e">
        <f t="shared" si="22"/>
        <v>#VALUE!</v>
      </c>
      <c r="AV16" s="34" t="e">
        <f t="shared" si="23"/>
        <v>#VALUE!</v>
      </c>
      <c r="AW16" s="34" t="e">
        <f t="shared" si="24"/>
        <v>#VALUE!</v>
      </c>
      <c r="AX16" s="35" t="e">
        <f t="shared" si="25"/>
        <v>#VALUE!</v>
      </c>
      <c r="AY16" s="35" t="e">
        <f t="shared" si="26"/>
        <v>#VALUE!</v>
      </c>
      <c r="BA16" s="30">
        <f t="shared" si="27"/>
        <v>0.78989535202941408</v>
      </c>
      <c r="BB16" s="30">
        <f t="shared" si="27"/>
        <v>11.818381167988843</v>
      </c>
    </row>
    <row r="17" spans="1:257" x14ac:dyDescent="0.3">
      <c r="A17" s="18">
        <v>14</v>
      </c>
      <c r="B17" s="16" t="str">
        <f>IF($C$8=FALSE,"",IF('Graph-outputs'!$BT$1=6,INDEX(Settings!$G$5:$G$34,'Calcs-control3'!A17),A17*5-5))</f>
        <v/>
      </c>
      <c r="C17" s="3"/>
      <c r="F17" s="3">
        <v>3</v>
      </c>
      <c r="G17" s="29">
        <f t="shared" si="8"/>
        <v>3.708699327152537E-2</v>
      </c>
      <c r="H17" s="29">
        <f t="shared" si="8"/>
        <v>2.5414788679119087</v>
      </c>
      <c r="I17" s="29">
        <f t="shared" si="8"/>
        <v>0.21335181875294662</v>
      </c>
      <c r="J17" s="29">
        <f t="shared" si="8"/>
        <v>2.6850652353685223</v>
      </c>
      <c r="K17" s="29">
        <f t="shared" si="8"/>
        <v>3.8025859908331197E-2</v>
      </c>
      <c r="L17" s="30"/>
      <c r="M17" s="29">
        <f t="shared" si="4"/>
        <v>0.34404855448808425</v>
      </c>
      <c r="N17" s="31">
        <f t="shared" si="4"/>
        <v>0.39925904945784124</v>
      </c>
      <c r="O17" s="31">
        <f>IF(Settings!$I$6&gt;69, 0.2*(N17), 0)</f>
        <v>7.9851809891568259E-2</v>
      </c>
      <c r="P17" s="32">
        <f t="shared" si="5"/>
        <v>3.0544769783250607</v>
      </c>
      <c r="Q17" s="32">
        <f t="shared" si="5"/>
        <v>1.136833413211968</v>
      </c>
      <c r="R17" s="32">
        <f t="shared" si="5"/>
        <v>0.43380092882561982</v>
      </c>
      <c r="S17" s="33" t="e">
        <f t="shared" si="9"/>
        <v>#VALUE!</v>
      </c>
      <c r="T17" s="33" t="e">
        <f t="shared" si="10"/>
        <v>#VALUE!</v>
      </c>
      <c r="U17" s="34" t="e">
        <f t="shared" si="11"/>
        <v>#VALUE!</v>
      </c>
      <c r="V17" s="34" t="e">
        <f t="shared" si="12"/>
        <v>#VALUE!</v>
      </c>
      <c r="W17" s="35" t="e">
        <f t="shared" si="13"/>
        <v>#VALUE!</v>
      </c>
      <c r="X17" s="35" t="e">
        <f t="shared" si="14"/>
        <v>#VALUE!</v>
      </c>
      <c r="Z17" s="30">
        <f t="shared" si="15"/>
        <v>0.2914300877637202</v>
      </c>
      <c r="AA17" s="30">
        <f t="shared" si="15"/>
        <v>8.3110222622897751</v>
      </c>
      <c r="AC17" s="3">
        <v>3</v>
      </c>
      <c r="AE17" s="51">
        <f t="shared" si="16"/>
        <v>4.641933759416089</v>
      </c>
      <c r="AG17" s="3">
        <f t="shared" si="17"/>
        <v>4.641933759416089</v>
      </c>
      <c r="AH17" s="29">
        <f t="shared" si="18"/>
        <v>0.21013205349583597</v>
      </c>
      <c r="AI17" s="29">
        <f t="shared" si="6"/>
        <v>4.7276151855737627</v>
      </c>
      <c r="AJ17" s="29">
        <f t="shared" si="6"/>
        <v>0.71069005766738036</v>
      </c>
      <c r="AK17" s="29">
        <f t="shared" si="6"/>
        <v>4.9881981526437951</v>
      </c>
      <c r="AL17" s="29">
        <f t="shared" si="6"/>
        <v>0.17514301394647838</v>
      </c>
      <c r="AM17" s="30"/>
      <c r="AN17" s="29">
        <f t="shared" si="19"/>
        <v>0.7842389673551754</v>
      </c>
      <c r="AO17" s="31">
        <f t="shared" si="19"/>
        <v>0.77900412339085157</v>
      </c>
      <c r="AP17" s="31">
        <f>IF(Settings!$I$6&gt;69, 0.2*(AO17), 0)</f>
        <v>0.15580082467817033</v>
      </c>
      <c r="AQ17" s="32">
        <f t="shared" si="20"/>
        <v>5.2225438180181145</v>
      </c>
      <c r="AR17" s="32">
        <f t="shared" si="7"/>
        <v>2.2499401539988542</v>
      </c>
      <c r="AS17" s="32">
        <f t="shared" si="7"/>
        <v>1.426725401715065</v>
      </c>
      <c r="AT17" s="33" t="e">
        <f t="shared" si="21"/>
        <v>#VALUE!</v>
      </c>
      <c r="AU17" s="33" t="e">
        <f t="shared" si="22"/>
        <v>#VALUE!</v>
      </c>
      <c r="AV17" s="34" t="e">
        <f t="shared" si="23"/>
        <v>#VALUE!</v>
      </c>
      <c r="AW17" s="34" t="e">
        <f t="shared" si="24"/>
        <v>#VALUE!</v>
      </c>
      <c r="AX17" s="35" t="e">
        <f t="shared" si="25"/>
        <v>#VALUE!</v>
      </c>
      <c r="AY17" s="35" t="e">
        <f t="shared" si="26"/>
        <v>#VALUE!</v>
      </c>
      <c r="BA17" s="30">
        <f t="shared" si="27"/>
        <v>0.89546762047124651</v>
      </c>
      <c r="BB17" s="30">
        <f t="shared" si="27"/>
        <v>12.361538275908403</v>
      </c>
    </row>
    <row r="18" spans="1:257" x14ac:dyDescent="0.3">
      <c r="A18" s="18">
        <v>15</v>
      </c>
      <c r="B18" s="16" t="str">
        <f>IF($C$8=FALSE,"",IF('Graph-outputs'!$BT$1=6,INDEX(Settings!$G$5:$G$34,'Calcs-control3'!A18),A18*5-5))</f>
        <v/>
      </c>
      <c r="C18" s="3"/>
      <c r="F18" s="3">
        <v>4</v>
      </c>
      <c r="G18" s="29">
        <f t="shared" si="8"/>
        <v>0.11760529580402691</v>
      </c>
      <c r="H18" s="29">
        <f t="shared" si="8"/>
        <v>3.8323075360981926</v>
      </c>
      <c r="I18" s="29">
        <f t="shared" si="8"/>
        <v>0.47395528589229752</v>
      </c>
      <c r="J18" s="29">
        <f t="shared" si="8"/>
        <v>4.0455950805696457</v>
      </c>
      <c r="K18" s="29">
        <f t="shared" si="8"/>
        <v>0.10513621401825406</v>
      </c>
      <c r="L18" s="30"/>
      <c r="M18" s="29">
        <f t="shared" si="4"/>
        <v>0.5935903765923749</v>
      </c>
      <c r="N18" s="31">
        <f t="shared" si="4"/>
        <v>0.62116262236262365</v>
      </c>
      <c r="O18" s="31">
        <f>IF(Settings!$I$6&gt;69, 0.2*(N18), 0)</f>
        <v>0.12423252447252474</v>
      </c>
      <c r="P18" s="32">
        <f t="shared" si="5"/>
        <v>4.3563060759637935</v>
      </c>
      <c r="Q18" s="32">
        <f t="shared" si="5"/>
        <v>1.7878737406658707</v>
      </c>
      <c r="R18" s="32">
        <f t="shared" si="5"/>
        <v>0.96000016498749952</v>
      </c>
      <c r="S18" s="33" t="e">
        <f t="shared" si="9"/>
        <v>#VALUE!</v>
      </c>
      <c r="T18" s="33" t="e">
        <f t="shared" si="10"/>
        <v>#VALUE!</v>
      </c>
      <c r="U18" s="34" t="e">
        <f t="shared" si="11"/>
        <v>#VALUE!</v>
      </c>
      <c r="V18" s="34" t="e">
        <f t="shared" si="12"/>
        <v>#VALUE!</v>
      </c>
      <c r="W18" s="35" t="e">
        <f t="shared" si="13"/>
        <v>#VALUE!</v>
      </c>
      <c r="X18" s="35" t="e">
        <f t="shared" si="14"/>
        <v>#VALUE!</v>
      </c>
      <c r="Z18" s="30">
        <f t="shared" si="15"/>
        <v>0.61611824798882608</v>
      </c>
      <c r="AA18" s="30">
        <f t="shared" si="15"/>
        <v>10.817170817779029</v>
      </c>
      <c r="AC18" s="3">
        <v>4</v>
      </c>
      <c r="AE18" s="51">
        <f t="shared" si="16"/>
        <v>4.8818343367423189</v>
      </c>
      <c r="AG18" s="3">
        <f t="shared" si="17"/>
        <v>4.8818343367423189</v>
      </c>
      <c r="AH18" s="29">
        <f t="shared" si="18"/>
        <v>0.25499940233622137</v>
      </c>
      <c r="AI18" s="29">
        <f t="shared" si="6"/>
        <v>5.0735740651974339</v>
      </c>
      <c r="AJ18" s="29">
        <f t="shared" si="6"/>
        <v>0.81402544314537173</v>
      </c>
      <c r="AK18" s="29">
        <f t="shared" si="6"/>
        <v>5.3522149684465674</v>
      </c>
      <c r="AL18" s="29">
        <f t="shared" si="6"/>
        <v>0.20759047293144225</v>
      </c>
      <c r="AM18" s="30"/>
      <c r="AN18" s="29">
        <f t="shared" si="19"/>
        <v>0.86122333895207304</v>
      </c>
      <c r="AO18" s="31">
        <f t="shared" si="19"/>
        <v>0.84072931798434969</v>
      </c>
      <c r="AP18" s="31">
        <f>IF(Settings!$I$6&gt;69, 0.2*(AO18), 0)</f>
        <v>0.16814586359686995</v>
      </c>
      <c r="AQ18" s="32">
        <f t="shared" si="20"/>
        <v>5.5509520469309059</v>
      </c>
      <c r="AR18" s="32">
        <f t="shared" si="7"/>
        <v>2.4301314940918046</v>
      </c>
      <c r="AS18" s="32">
        <f t="shared" si="7"/>
        <v>1.6272600151070957</v>
      </c>
      <c r="AT18" s="33" t="e">
        <f t="shared" si="21"/>
        <v>#VALUE!</v>
      </c>
      <c r="AU18" s="33" t="e">
        <f t="shared" si="22"/>
        <v>#VALUE!</v>
      </c>
      <c r="AV18" s="34" t="e">
        <f t="shared" si="23"/>
        <v>#VALUE!</v>
      </c>
      <c r="AW18" s="34" t="e">
        <f t="shared" si="24"/>
        <v>#VALUE!</v>
      </c>
      <c r="AX18" s="35" t="e">
        <f t="shared" si="25"/>
        <v>#VALUE!</v>
      </c>
      <c r="AY18" s="35" t="e">
        <f t="shared" si="26"/>
        <v>#VALUE!</v>
      </c>
      <c r="BA18" s="30">
        <f t="shared" si="27"/>
        <v>1.0138917175106292</v>
      </c>
      <c r="BB18" s="30">
        <f t="shared" si="27"/>
        <v>12.926161742867794</v>
      </c>
    </row>
    <row r="19" spans="1:257" x14ac:dyDescent="0.3">
      <c r="A19" s="18">
        <v>16</v>
      </c>
      <c r="B19" s="16" t="str">
        <f>IF($C$8=FALSE,"",IF('Graph-outputs'!$BT$1=6,INDEX(Settings!$G$5:$G$34,'Calcs-control3'!A19),A19*5-5))</f>
        <v/>
      </c>
      <c r="C19" s="3"/>
      <c r="F19" s="3">
        <v>5</v>
      </c>
      <c r="G19" s="29">
        <f t="shared" si="8"/>
        <v>0.27937434115814597</v>
      </c>
      <c r="H19" s="29">
        <f t="shared" si="8"/>
        <v>5.2460721757261108</v>
      </c>
      <c r="I19" s="29">
        <f t="shared" si="8"/>
        <v>0.86797240727820391</v>
      </c>
      <c r="J19" s="29">
        <f t="shared" si="8"/>
        <v>5.5336727257984384</v>
      </c>
      <c r="K19" s="29">
        <f t="shared" si="8"/>
        <v>0.22491129040110366</v>
      </c>
      <c r="L19" s="30"/>
      <c r="M19" s="29">
        <f t="shared" si="4"/>
        <v>0.90025139154772904</v>
      </c>
      <c r="N19" s="31">
        <f t="shared" si="4"/>
        <v>0.87164783739623675</v>
      </c>
      <c r="O19" s="31">
        <f>IF(Settings!$I$6&gt;69, 0.2*(N19), 0)</f>
        <v>0.17432956747924735</v>
      </c>
      <c r="P19" s="32">
        <f t="shared" si="5"/>
        <v>5.7135238734016305</v>
      </c>
      <c r="Q19" s="32">
        <f t="shared" si="5"/>
        <v>2.5202631011057806</v>
      </c>
      <c r="R19" s="32">
        <f t="shared" si="5"/>
        <v>1.7312178753020611</v>
      </c>
      <c r="S19" s="33" t="e">
        <f t="shared" si="9"/>
        <v>#VALUE!</v>
      </c>
      <c r="T19" s="33" t="e">
        <f t="shared" si="10"/>
        <v>#VALUE!</v>
      </c>
      <c r="U19" s="34" t="e">
        <f t="shared" si="11"/>
        <v>#VALUE!</v>
      </c>
      <c r="V19" s="34" t="e">
        <f t="shared" si="12"/>
        <v>#VALUE!</v>
      </c>
      <c r="W19" s="35" t="e">
        <f t="shared" si="13"/>
        <v>#VALUE!</v>
      </c>
      <c r="X19" s="35" t="e">
        <f t="shared" si="14"/>
        <v>#VALUE!</v>
      </c>
      <c r="Z19" s="30">
        <f t="shared" si="15"/>
        <v>1.0749762699763432</v>
      </c>
      <c r="AA19" s="30">
        <f t="shared" si="15"/>
        <v>13.20180834989204</v>
      </c>
      <c r="AC19" s="3">
        <v>5</v>
      </c>
      <c r="AE19" s="51">
        <f t="shared" si="16"/>
        <v>5.1341332570833993</v>
      </c>
      <c r="AG19" s="3">
        <f t="shared" si="17"/>
        <v>5.1341332570833993</v>
      </c>
      <c r="AH19" s="29">
        <f t="shared" si="18"/>
        <v>0.30894598676476026</v>
      </c>
      <c r="AI19" s="29">
        <f t="shared" si="6"/>
        <v>5.443487544819825</v>
      </c>
      <c r="AJ19" s="29">
        <f t="shared" si="6"/>
        <v>0.93167189548763196</v>
      </c>
      <c r="AK19" s="29">
        <f t="shared" si="6"/>
        <v>5.7413062797291898</v>
      </c>
      <c r="AL19" s="29">
        <f t="shared" si="6"/>
        <v>0.24567234660263584</v>
      </c>
      <c r="AM19" s="30"/>
      <c r="AN19" s="29">
        <f t="shared" si="19"/>
        <v>0.9454250066737967</v>
      </c>
      <c r="AO19" s="31">
        <f t="shared" si="19"/>
        <v>0.90714448616625309</v>
      </c>
      <c r="AP19" s="31">
        <f>IF(Settings!$I$6&gt;69, 0.2*(AO19), 0)</f>
        <v>0.18142889723325062</v>
      </c>
      <c r="AQ19" s="32">
        <f t="shared" si="20"/>
        <v>5.8986677389110165</v>
      </c>
      <c r="AR19" s="32">
        <f t="shared" si="7"/>
        <v>2.6236288057096999</v>
      </c>
      <c r="AS19" s="32">
        <f t="shared" si="7"/>
        <v>1.8533403968109299</v>
      </c>
      <c r="AT19" s="33" t="e">
        <f t="shared" si="21"/>
        <v>#VALUE!</v>
      </c>
      <c r="AU19" s="33" t="e">
        <f t="shared" si="22"/>
        <v>#VALUE!</v>
      </c>
      <c r="AV19" s="34" t="e">
        <f t="shared" si="23"/>
        <v>#VALUE!</v>
      </c>
      <c r="AW19" s="34" t="e">
        <f t="shared" si="24"/>
        <v>#VALUE!</v>
      </c>
      <c r="AX19" s="35" t="e">
        <f t="shared" si="25"/>
        <v>#VALUE!</v>
      </c>
      <c r="AY19" s="35" t="e">
        <f t="shared" si="26"/>
        <v>#VALUE!</v>
      </c>
      <c r="BA19" s="30">
        <f t="shared" si="27"/>
        <v>1.1464915634989661</v>
      </c>
      <c r="BB19" s="30">
        <f t="shared" si="27"/>
        <v>13.512747308478517</v>
      </c>
    </row>
    <row r="20" spans="1:257" x14ac:dyDescent="0.3">
      <c r="A20" s="18">
        <v>17</v>
      </c>
      <c r="B20" s="16" t="str">
        <f>IF($C$8=FALSE,"",IF('Graph-outputs'!$BT$1=6,INDEX(Settings!$G$5:$G$34,'Calcs-control3'!A20),A20*5-5))</f>
        <v/>
      </c>
      <c r="C20" s="3"/>
      <c r="F20" s="3">
        <v>6</v>
      </c>
      <c r="G20" s="29">
        <f t="shared" si="8"/>
        <v>0.55315781483338489</v>
      </c>
      <c r="H20" s="29">
        <f t="shared" si="8"/>
        <v>6.7555100892042548</v>
      </c>
      <c r="I20" s="29">
        <f t="shared" si="8"/>
        <v>1.4070245469659555</v>
      </c>
      <c r="J20" s="29">
        <f t="shared" si="8"/>
        <v>7.1202940979402332</v>
      </c>
      <c r="K20" s="29">
        <f t="shared" si="8"/>
        <v>0.40931165902449146</v>
      </c>
      <c r="L20" s="30"/>
      <c r="M20" s="29">
        <f t="shared" si="4"/>
        <v>1.258492038100824</v>
      </c>
      <c r="N20" s="31">
        <f t="shared" si="4"/>
        <v>1.145887332099065</v>
      </c>
      <c r="O20" s="31">
        <f>IF(Settings!$I$6&gt;69, 0.2*(N20), 0)</f>
        <v>0.22917746641981301</v>
      </c>
      <c r="P20" s="32">
        <f t="shared" si="5"/>
        <v>7.1069582615173097</v>
      </c>
      <c r="Q20" s="32">
        <f t="shared" si="5"/>
        <v>3.3153834119042882</v>
      </c>
      <c r="R20" s="32">
        <f t="shared" si="5"/>
        <v>2.7446638693522205</v>
      </c>
      <c r="S20" s="33" t="e">
        <f t="shared" si="9"/>
        <v>#VALUE!</v>
      </c>
      <c r="T20" s="33" t="e">
        <f t="shared" si="10"/>
        <v>#VALUE!</v>
      </c>
      <c r="U20" s="34" t="e">
        <f t="shared" si="11"/>
        <v>#VALUE!</v>
      </c>
      <c r="V20" s="34" t="e">
        <f t="shared" si="12"/>
        <v>#VALUE!</v>
      </c>
      <c r="W20" s="35" t="e">
        <f t="shared" si="13"/>
        <v>#VALUE!</v>
      </c>
      <c r="X20" s="35" t="e">
        <f t="shared" si="14"/>
        <v>#VALUE!</v>
      </c>
      <c r="Z20" s="30">
        <f t="shared" si="15"/>
        <v>1.6620217147437528</v>
      </c>
      <c r="AA20" s="30">
        <f t="shared" si="15"/>
        <v>15.470826340508289</v>
      </c>
      <c r="AC20" s="3">
        <v>6</v>
      </c>
      <c r="AE20" s="51">
        <f t="shared" si="16"/>
        <v>5.3994712813379797</v>
      </c>
      <c r="AG20" s="3">
        <f t="shared" si="17"/>
        <v>5.3994712813379797</v>
      </c>
      <c r="AH20" s="29">
        <f t="shared" si="18"/>
        <v>0.37367204096505957</v>
      </c>
      <c r="AI20" s="29">
        <f t="shared" si="6"/>
        <v>5.8388386440831281</v>
      </c>
      <c r="AJ20" s="29">
        <f t="shared" si="6"/>
        <v>1.0654657484170003</v>
      </c>
      <c r="AK20" s="29">
        <f t="shared" si="6"/>
        <v>6.1570074894207254</v>
      </c>
      <c r="AL20" s="29">
        <f t="shared" si="6"/>
        <v>0.29027494674839299</v>
      </c>
      <c r="AM20" s="30"/>
      <c r="AN20" s="29">
        <f t="shared" si="19"/>
        <v>1.0374679230205832</v>
      </c>
      <c r="AO20" s="31">
        <f t="shared" si="19"/>
        <v>0.97857881538097924</v>
      </c>
      <c r="AP20" s="31">
        <f>IF(Settings!$I$6&gt;69, 0.2*(AO20), 0)</f>
        <v>0.19571576307619587</v>
      </c>
      <c r="AQ20" s="32">
        <f t="shared" si="20"/>
        <v>6.2666671390342081</v>
      </c>
      <c r="AR20" s="32">
        <f t="shared" si="7"/>
        <v>2.831261395243688</v>
      </c>
      <c r="AS20" s="32">
        <f t="shared" si="7"/>
        <v>2.1076976203520128</v>
      </c>
      <c r="AT20" s="33" t="e">
        <f t="shared" si="21"/>
        <v>#VALUE!</v>
      </c>
      <c r="AU20" s="33" t="e">
        <f t="shared" si="22"/>
        <v>#VALUE!</v>
      </c>
      <c r="AV20" s="34" t="e">
        <f t="shared" si="23"/>
        <v>#VALUE!</v>
      </c>
      <c r="AW20" s="34" t="e">
        <f t="shared" si="24"/>
        <v>#VALUE!</v>
      </c>
      <c r="AX20" s="35" t="e">
        <f t="shared" si="25"/>
        <v>#VALUE!</v>
      </c>
      <c r="AY20" s="35" t="e">
        <f t="shared" si="26"/>
        <v>#VALUE!</v>
      </c>
      <c r="BA20" s="30">
        <f t="shared" si="27"/>
        <v>1.2946822294103824</v>
      </c>
      <c r="BB20" s="30">
        <f t="shared" si="27"/>
        <v>14.121764176946565</v>
      </c>
    </row>
    <row r="21" spans="1:257" x14ac:dyDescent="0.3">
      <c r="A21" s="18">
        <v>18</v>
      </c>
      <c r="B21" s="16" t="str">
        <f>IF($C$8=FALSE,"",IF('Graph-outputs'!$BT$1=6,INDEX(Settings!$G$5:$G$34,'Calcs-control3'!A21),A21*5-5))</f>
        <v/>
      </c>
      <c r="C21" s="3"/>
      <c r="F21" s="3">
        <v>7</v>
      </c>
      <c r="G21" s="29">
        <f t="shared" si="8"/>
        <v>0.96635636479223141</v>
      </c>
      <c r="H21" s="29">
        <f t="shared" si="8"/>
        <v>8.3401422282260622</v>
      </c>
      <c r="I21" s="29">
        <f t="shared" si="8"/>
        <v>2.0970430048445432</v>
      </c>
      <c r="J21" s="29">
        <f t="shared" si="8"/>
        <v>8.7836948910320416</v>
      </c>
      <c r="K21" s="29">
        <f t="shared" si="8"/>
        <v>0.66658616215934308</v>
      </c>
      <c r="L21" s="30"/>
      <c r="M21" s="29">
        <f t="shared" si="4"/>
        <v>1.6631654367048678</v>
      </c>
      <c r="N21" s="31">
        <f t="shared" si="4"/>
        <v>1.440120346497709</v>
      </c>
      <c r="O21" s="31">
        <f>IF(Settings!$I$6&gt;69, 0.2*(N21), 0)</f>
        <v>0.28802406929954183</v>
      </c>
      <c r="P21" s="32">
        <f t="shared" si="5"/>
        <v>8.523149868227323</v>
      </c>
      <c r="Q21" s="32">
        <f t="shared" si="5"/>
        <v>4.1585381238125043</v>
      </c>
      <c r="R21" s="32">
        <f t="shared" si="5"/>
        <v>3.9834783054645739</v>
      </c>
      <c r="S21" s="33" t="e">
        <f t="shared" si="9"/>
        <v>#VALUE!</v>
      </c>
      <c r="T21" s="33" t="e">
        <f t="shared" si="10"/>
        <v>#VALUE!</v>
      </c>
      <c r="U21" s="34" t="e">
        <f t="shared" si="11"/>
        <v>#VALUE!</v>
      </c>
      <c r="V21" s="34" t="e">
        <f t="shared" si="12"/>
        <v>#VALUE!</v>
      </c>
      <c r="W21" s="35" t="e">
        <f t="shared" si="13"/>
        <v>#VALUE!</v>
      </c>
      <c r="X21" s="35" t="e">
        <f t="shared" si="14"/>
        <v>#VALUE!</v>
      </c>
      <c r="Z21" s="30">
        <f t="shared" si="15"/>
        <v>2.3651464884979148</v>
      </c>
      <c r="AA21" s="30">
        <f t="shared" si="15"/>
        <v>17.629830622042924</v>
      </c>
      <c r="AC21" s="3">
        <v>7</v>
      </c>
      <c r="AE21" s="51">
        <f t="shared" si="16"/>
        <v>5.6785222856789632</v>
      </c>
      <c r="AG21" s="3">
        <f t="shared" si="17"/>
        <v>5.6785222856789632</v>
      </c>
      <c r="AH21" s="29">
        <f t="shared" si="18"/>
        <v>0.4511596321957681</v>
      </c>
      <c r="AI21" s="29">
        <f t="shared" si="6"/>
        <v>6.2611794012268831</v>
      </c>
      <c r="AJ21" s="29">
        <f t="shared" si="6"/>
        <v>1.2174496577232965</v>
      </c>
      <c r="AK21" s="29">
        <f t="shared" si="6"/>
        <v>6.6009231514937756</v>
      </c>
      <c r="AL21" s="29">
        <f t="shared" si="6"/>
        <v>0.34240205490444264</v>
      </c>
      <c r="AM21" s="30"/>
      <c r="AN21" s="29">
        <f t="shared" si="19"/>
        <v>1.1380218405452347</v>
      </c>
      <c r="AO21" s="31">
        <f t="shared" si="19"/>
        <v>1.0553809159875771</v>
      </c>
      <c r="AP21" s="31">
        <f>IF(Settings!$I$6&gt;69, 0.2*(AO21), 0)</f>
        <v>0.21107618319751542</v>
      </c>
      <c r="AQ21" s="32">
        <f t="shared" si="20"/>
        <v>6.6559568020368616</v>
      </c>
      <c r="AR21" s="32">
        <f t="shared" si="7"/>
        <v>3.0538892219208265</v>
      </c>
      <c r="AS21" s="32">
        <f t="shared" si="7"/>
        <v>2.3932531420744767</v>
      </c>
      <c r="AT21" s="33" t="e">
        <f t="shared" si="21"/>
        <v>#VALUE!</v>
      </c>
      <c r="AU21" s="33" t="e">
        <f t="shared" si="22"/>
        <v>#VALUE!</v>
      </c>
      <c r="AV21" s="34" t="e">
        <f t="shared" si="23"/>
        <v>#VALUE!</v>
      </c>
      <c r="AW21" s="34" t="e">
        <f t="shared" si="24"/>
        <v>#VALUE!</v>
      </c>
      <c r="AX21" s="35" t="e">
        <f t="shared" si="25"/>
        <v>#VALUE!</v>
      </c>
      <c r="AY21" s="35" t="e">
        <f t="shared" si="26"/>
        <v>#VALUE!</v>
      </c>
      <c r="BA21" s="30">
        <f t="shared" si="27"/>
        <v>1.4599674797169315</v>
      </c>
      <c r="BB21" s="30">
        <f t="shared" si="27"/>
        <v>14.753649967658822</v>
      </c>
    </row>
    <row r="22" spans="1:257" x14ac:dyDescent="0.3">
      <c r="A22" s="18">
        <v>19</v>
      </c>
      <c r="B22" s="16" t="str">
        <f>IF($C$8=FALSE,"",IF('Graph-outputs'!$BT$1=6,INDEX(Settings!$G$5:$G$34,'Calcs-control3'!A22),A22*5-5))</f>
        <v/>
      </c>
      <c r="C22" s="3"/>
      <c r="F22" s="3">
        <v>8</v>
      </c>
      <c r="G22" s="29">
        <f t="shared" si="8"/>
        <v>1.5410179737705523</v>
      </c>
      <c r="H22" s="29">
        <f t="shared" si="8"/>
        <v>9.983885455050439</v>
      </c>
      <c r="I22" s="29">
        <f t="shared" si="8"/>
        <v>2.9394188564904957</v>
      </c>
      <c r="J22" s="29">
        <f t="shared" si="8"/>
        <v>10.506807947025166</v>
      </c>
      <c r="K22" s="29">
        <f t="shared" si="8"/>
        <v>1.0012304817020146</v>
      </c>
      <c r="L22" s="30"/>
      <c r="M22" s="29">
        <f t="shared" si="4"/>
        <v>2.1094922032691397</v>
      </c>
      <c r="N22" s="31">
        <f t="shared" si="4"/>
        <v>1.7512938885880787</v>
      </c>
      <c r="O22" s="31">
        <f>IF(Settings!$I$6&gt;69, 0.2*(N22), 0)</f>
        <v>0.35025877771761577</v>
      </c>
      <c r="P22" s="32">
        <f t="shared" si="5"/>
        <v>9.9521428450359419</v>
      </c>
      <c r="Q22" s="32">
        <f t="shared" si="5"/>
        <v>5.03781087301717</v>
      </c>
      <c r="R22" s="32">
        <f t="shared" si="5"/>
        <v>5.4220421741494835</v>
      </c>
      <c r="S22" s="33" t="e">
        <f t="shared" si="9"/>
        <v>#VALUE!</v>
      </c>
      <c r="T22" s="33" t="e">
        <f t="shared" si="10"/>
        <v>#VALUE!</v>
      </c>
      <c r="U22" s="34" t="e">
        <f t="shared" si="11"/>
        <v>#VALUE!</v>
      </c>
      <c r="V22" s="34" t="e">
        <f t="shared" si="12"/>
        <v>#VALUE!</v>
      </c>
      <c r="W22" s="35" t="e">
        <f t="shared" si="13"/>
        <v>#VALUE!</v>
      </c>
      <c r="X22" s="35" t="e">
        <f t="shared" si="14"/>
        <v>#VALUE!</v>
      </c>
      <c r="Z22" s="30">
        <f t="shared" si="15"/>
        <v>3.1688300130025975</v>
      </c>
      <c r="AA22" s="30">
        <f t="shared" si="15"/>
        <v>19.684155227207885</v>
      </c>
      <c r="AC22" s="3">
        <v>8</v>
      </c>
      <c r="AE22" s="51">
        <f t="shared" si="16"/>
        <v>5.9719949729896937</v>
      </c>
      <c r="AG22" s="3">
        <f t="shared" si="17"/>
        <v>5.9719949729896937</v>
      </c>
      <c r="AH22" s="29">
        <f t="shared" si="18"/>
        <v>0.54370983455521904</v>
      </c>
      <c r="AI22" s="29">
        <f t="shared" si="6"/>
        <v>6.7121309888596157</v>
      </c>
      <c r="AJ22" s="29">
        <f t="shared" si="6"/>
        <v>1.389889911341343</v>
      </c>
      <c r="AK22" s="29">
        <f t="shared" si="6"/>
        <v>7.0747266994379832</v>
      </c>
      <c r="AL22" s="29">
        <f t="shared" si="6"/>
        <v>0.40318534177184706</v>
      </c>
      <c r="AM22" s="30"/>
      <c r="AN22" s="29">
        <f t="shared" si="19"/>
        <v>1.2478043955372675</v>
      </c>
      <c r="AO22" s="31">
        <f t="shared" si="19"/>
        <v>1.1379194554041521</v>
      </c>
      <c r="AP22" s="31">
        <f>IF(Settings!$I$6&gt;69, 0.2*(AO22), 0)</f>
        <v>0.22758389108083044</v>
      </c>
      <c r="AQ22" s="32">
        <f t="shared" si="20"/>
        <v>7.0675720584411454</v>
      </c>
      <c r="AR22" s="32">
        <f t="shared" si="7"/>
        <v>3.292400922113552</v>
      </c>
      <c r="AS22" s="32">
        <f t="shared" si="7"/>
        <v>2.7131118358715627</v>
      </c>
      <c r="AT22" s="33" t="e">
        <f t="shared" si="21"/>
        <v>#VALUE!</v>
      </c>
      <c r="AU22" s="33" t="e">
        <f t="shared" si="22"/>
        <v>#VALUE!</v>
      </c>
      <c r="AV22" s="34" t="e">
        <f t="shared" si="23"/>
        <v>#VALUE!</v>
      </c>
      <c r="AW22" s="34" t="e">
        <f t="shared" si="24"/>
        <v>#VALUE!</v>
      </c>
      <c r="AX22" s="35" t="e">
        <f t="shared" si="25"/>
        <v>#VALUE!</v>
      </c>
      <c r="AY22" s="35" t="e">
        <f t="shared" si="26"/>
        <v>#VALUE!</v>
      </c>
      <c r="BA22" s="30">
        <f t="shared" si="27"/>
        <v>1.6439351836389442</v>
      </c>
      <c r="BB22" s="30">
        <f t="shared" si="27"/>
        <v>15.408805265168109</v>
      </c>
    </row>
    <row r="23" spans="1:257" x14ac:dyDescent="0.3">
      <c r="A23" s="18">
        <v>20</v>
      </c>
      <c r="B23" s="16" t="str">
        <f>IF($C$8=FALSE,"",IF('Graph-outputs'!$BT$1=6,INDEX(Settings!$G$5:$G$34,'Calcs-control3'!A23),A23*5-5))</f>
        <v/>
      </c>
      <c r="C23" s="3"/>
      <c r="F23" s="3">
        <v>9</v>
      </c>
      <c r="G23" s="29">
        <f t="shared" si="8"/>
        <v>2.2928597254866991</v>
      </c>
      <c r="H23" s="29">
        <f t="shared" si="8"/>
        <v>11.673730066535926</v>
      </c>
      <c r="I23" s="29">
        <f t="shared" si="8"/>
        <v>3.9319685199167447</v>
      </c>
      <c r="J23" s="29">
        <f t="shared" si="8"/>
        <v>12.275853186267677</v>
      </c>
      <c r="K23" s="29">
        <f t="shared" si="8"/>
        <v>1.4143164358477631</v>
      </c>
      <c r="L23" s="30"/>
      <c r="M23" s="29">
        <f t="shared" si="4"/>
        <v>2.5930368118849123</v>
      </c>
      <c r="N23" s="31">
        <f t="shared" si="4"/>
        <v>2.0768604319004385</v>
      </c>
      <c r="O23" s="31">
        <f>IF(Settings!$I$6&gt;69, 0.2*(N23), 0)</f>
        <v>0.41537208638008771</v>
      </c>
      <c r="P23" s="32">
        <f t="shared" si="5"/>
        <v>11.386315380207481</v>
      </c>
      <c r="Q23" s="32">
        <f t="shared" si="5"/>
        <v>5.9433775439841057</v>
      </c>
      <c r="R23" s="32">
        <f t="shared" si="5"/>
        <v>7.0300081901949136</v>
      </c>
      <c r="S23" s="33" t="e">
        <f t="shared" si="9"/>
        <v>#VALUE!</v>
      </c>
      <c r="T23" s="33" t="e">
        <f t="shared" si="10"/>
        <v>#VALUE!</v>
      </c>
      <c r="U23" s="34" t="e">
        <f t="shared" si="11"/>
        <v>#VALUE!</v>
      </c>
      <c r="V23" s="34" t="e">
        <f t="shared" si="12"/>
        <v>#VALUE!</v>
      </c>
      <c r="W23" s="35" t="e">
        <f t="shared" si="13"/>
        <v>#VALUE!</v>
      </c>
      <c r="X23" s="35" t="e">
        <f t="shared" si="14"/>
        <v>#VALUE!</v>
      </c>
      <c r="Z23" s="30">
        <f t="shared" si="15"/>
        <v>4.0560416138516313</v>
      </c>
      <c r="AA23" s="30">
        <f t="shared" si="15"/>
        <v>21.638875567265007</v>
      </c>
      <c r="AC23" s="3">
        <v>9</v>
      </c>
      <c r="AE23" s="51">
        <f t="shared" si="16"/>
        <v>6.2806346727491738</v>
      </c>
      <c r="AG23" s="3">
        <f t="shared" si="17"/>
        <v>6.2806346727491738</v>
      </c>
      <c r="AH23" s="29">
        <f t="shared" si="18"/>
        <v>0.65398232124059397</v>
      </c>
      <c r="AI23" s="29">
        <f t="shared" si="6"/>
        <v>7.1933833102731581</v>
      </c>
      <c r="AJ23" s="29">
        <f t="shared" si="6"/>
        <v>1.5852939782619673</v>
      </c>
      <c r="AK23" s="29">
        <f t="shared" si="6"/>
        <v>7.5801595940855657</v>
      </c>
      <c r="AL23" s="29">
        <f t="shared" si="6"/>
        <v>0.47389446431684307</v>
      </c>
      <c r="AM23" s="30"/>
      <c r="AN23" s="29">
        <f t="shared" si="19"/>
        <v>1.3675830687218815</v>
      </c>
      <c r="AO23" s="31">
        <f t="shared" si="19"/>
        <v>1.2265837338656216</v>
      </c>
      <c r="AP23" s="31">
        <f>IF(Settings!$I$6&gt;69, 0.2*(AO23), 0)</f>
        <v>0.24531674677312432</v>
      </c>
      <c r="AQ23" s="32">
        <f t="shared" si="20"/>
        <v>7.5025750668445488</v>
      </c>
      <c r="AR23" s="32">
        <f t="shared" si="7"/>
        <v>3.5477112469484036</v>
      </c>
      <c r="AS23" s="32">
        <f t="shared" si="7"/>
        <v>3.0705499275248656</v>
      </c>
      <c r="AT23" s="33" t="e">
        <f t="shared" si="21"/>
        <v>#VALUE!</v>
      </c>
      <c r="AU23" s="33" t="e">
        <f t="shared" si="22"/>
        <v>#VALUE!</v>
      </c>
      <c r="AV23" s="34" t="e">
        <f t="shared" si="23"/>
        <v>#VALUE!</v>
      </c>
      <c r="AW23" s="34" t="e">
        <f t="shared" si="24"/>
        <v>#VALUE!</v>
      </c>
      <c r="AX23" s="35" t="e">
        <f t="shared" si="25"/>
        <v>#VALUE!</v>
      </c>
      <c r="AY23" s="35" t="e">
        <f t="shared" si="26"/>
        <v>#VALUE!</v>
      </c>
      <c r="BA23" s="30">
        <f t="shared" si="27"/>
        <v>1.8482502376258358</v>
      </c>
      <c r="BB23" s="30">
        <f t="shared" si="27"/>
        <v>16.087587763675376</v>
      </c>
      <c r="CQ23" s="44"/>
    </row>
    <row r="24" spans="1:257" x14ac:dyDescent="0.3">
      <c r="A24" s="18">
        <v>21</v>
      </c>
      <c r="B24" s="16" t="str">
        <f>IF($C$8=FALSE,"",IF('Graph-outputs'!$BT$1=6,INDEX(Settings!$G$5:$G$34,'Calcs-control3'!A24),A24*5-5))</f>
        <v/>
      </c>
      <c r="C24" s="3"/>
      <c r="F24" s="3">
        <v>10</v>
      </c>
      <c r="G24" s="29">
        <f t="shared" si="8"/>
        <v>3.2310525880727958</v>
      </c>
      <c r="H24" s="29">
        <f t="shared" si="8"/>
        <v>13.398932158177313</v>
      </c>
      <c r="I24" s="29">
        <f t="shared" si="8"/>
        <v>5.0697416539291851</v>
      </c>
      <c r="J24" s="29">
        <f t="shared" si="8"/>
        <v>14.079475378683352</v>
      </c>
      <c r="K24" s="29">
        <f t="shared" si="8"/>
        <v>1.9040073337663097</v>
      </c>
      <c r="L24" s="30"/>
      <c r="M24" s="29">
        <f t="shared" si="4"/>
        <v>3.1096854131059932</v>
      </c>
      <c r="N24" s="31">
        <f t="shared" si="4"/>
        <v>2.4146525099687635</v>
      </c>
      <c r="O24" s="31">
        <f>IF(Settings!$I$6&gt;69, 0.2*(N24), 0)</f>
        <v>0.4829305019937527</v>
      </c>
      <c r="P24" s="32">
        <f t="shared" si="5"/>
        <v>12.81969309339661</v>
      </c>
      <c r="Q24" s="32">
        <f t="shared" si="5"/>
        <v>6.8670521146091765</v>
      </c>
      <c r="R24" s="32">
        <f t="shared" si="5"/>
        <v>8.7752371628757473</v>
      </c>
      <c r="S24" s="33" t="e">
        <f t="shared" si="9"/>
        <v>#VALUE!</v>
      </c>
      <c r="T24" s="33" t="e">
        <f t="shared" si="10"/>
        <v>#VALUE!</v>
      </c>
      <c r="U24" s="34" t="e">
        <f t="shared" si="11"/>
        <v>#VALUE!</v>
      </c>
      <c r="V24" s="34" t="e">
        <f t="shared" si="12"/>
        <v>#VALUE!</v>
      </c>
      <c r="W24" s="35" t="e">
        <f t="shared" si="13"/>
        <v>#VALUE!</v>
      </c>
      <c r="X24" s="35" t="e">
        <f t="shared" si="14"/>
        <v>#VALUE!</v>
      </c>
      <c r="Z24" s="30">
        <f t="shared" si="15"/>
        <v>5.0095412502866683</v>
      </c>
      <c r="AA24" s="30">
        <f t="shared" si="15"/>
        <v>23.498820971329422</v>
      </c>
      <c r="AC24" s="3">
        <v>10</v>
      </c>
      <c r="AE24" s="51">
        <f t="shared" si="16"/>
        <v>6.6052252339374462</v>
      </c>
      <c r="AG24" s="3">
        <f t="shared" si="17"/>
        <v>6.6052252339374462</v>
      </c>
      <c r="AH24" s="29">
        <f t="shared" si="18"/>
        <v>0.78503682636326844</v>
      </c>
      <c r="AI24" s="29">
        <f t="shared" si="6"/>
        <v>7.7066939948627571</v>
      </c>
      <c r="AJ24" s="29">
        <f t="shared" si="6"/>
        <v>1.8064279976154514</v>
      </c>
      <c r="AK24" s="29">
        <f t="shared" si="6"/>
        <v>8.1190298039159927</v>
      </c>
      <c r="AL24" s="29">
        <f t="shared" si="6"/>
        <v>0.55594645505539653</v>
      </c>
      <c r="AM24" s="30"/>
      <c r="AN24" s="29">
        <f t="shared" si="19"/>
        <v>1.4981769743390418</v>
      </c>
      <c r="AO24" s="31">
        <f t="shared" si="19"/>
        <v>1.3217841861656023</v>
      </c>
      <c r="AP24" s="31">
        <f>IF(Settings!$I$6&gt;69, 0.2*(AO24), 0)</f>
        <v>0.26435683723312048</v>
      </c>
      <c r="AQ24" s="32">
        <f t="shared" si="20"/>
        <v>7.9620524063134388</v>
      </c>
      <c r="AR24" s="32">
        <f t="shared" si="7"/>
        <v>3.8207578448872823</v>
      </c>
      <c r="AS24" s="32">
        <f t="shared" si="7"/>
        <v>3.4689970002313397</v>
      </c>
      <c r="AT24" s="33" t="e">
        <f t="shared" si="21"/>
        <v>#VALUE!</v>
      </c>
      <c r="AU24" s="33" t="e">
        <f t="shared" si="22"/>
        <v>#VALUE!</v>
      </c>
      <c r="AV24" s="34" t="e">
        <f t="shared" si="23"/>
        <v>#VALUE!</v>
      </c>
      <c r="AW24" s="34" t="e">
        <f t="shared" si="24"/>
        <v>#VALUE!</v>
      </c>
      <c r="AX24" s="35" t="e">
        <f t="shared" si="25"/>
        <v>#VALUE!</v>
      </c>
      <c r="AY24" s="35" t="e">
        <f t="shared" si="26"/>
        <v>#VALUE!</v>
      </c>
      <c r="BA24" s="30">
        <f t="shared" si="27"/>
        <v>2.0746446318236074</v>
      </c>
      <c r="BB24" s="30">
        <f t="shared" si="27"/>
        <v>16.790306005587212</v>
      </c>
      <c r="CQ24" s="44"/>
    </row>
    <row r="25" spans="1:257" x14ac:dyDescent="0.3">
      <c r="A25" s="18">
        <v>22</v>
      </c>
      <c r="C25" s="3"/>
      <c r="F25" s="3">
        <v>11</v>
      </c>
      <c r="G25" s="29">
        <f t="shared" si="8"/>
        <v>4.3585364505326929</v>
      </c>
      <c r="H25" s="29">
        <f t="shared" si="8"/>
        <v>15.150484488077087</v>
      </c>
      <c r="I25" s="29">
        <f t="shared" si="8"/>
        <v>6.3456943604488991</v>
      </c>
      <c r="J25" s="29">
        <f t="shared" si="8"/>
        <v>15.908178536992427</v>
      </c>
      <c r="K25" s="29">
        <f t="shared" si="8"/>
        <v>2.4661410926145901</v>
      </c>
      <c r="L25" s="30"/>
      <c r="M25" s="29">
        <f t="shared" si="4"/>
        <v>3.6556250199432547</v>
      </c>
      <c r="N25" s="31">
        <f t="shared" si="4"/>
        <v>2.7627994698309766</v>
      </c>
      <c r="O25" s="31">
        <f>IF(Settings!$I$6&gt;69, 0.2*(N25), 0)</f>
        <v>0.55255989396619531</v>
      </c>
      <c r="P25" s="32">
        <f t="shared" si="5"/>
        <v>14.247514870258627</v>
      </c>
      <c r="Q25" s="32">
        <f t="shared" si="5"/>
        <v>7.801966928874644</v>
      </c>
      <c r="R25" s="32">
        <f t="shared" si="5"/>
        <v>10.6258520455154</v>
      </c>
      <c r="S25" s="33" t="e">
        <f t="shared" si="9"/>
        <v>#VALUE!</v>
      </c>
      <c r="T25" s="33" t="e">
        <f t="shared" si="10"/>
        <v>#VALUE!</v>
      </c>
      <c r="U25" s="34" t="e">
        <f t="shared" si="11"/>
        <v>#VALUE!</v>
      </c>
      <c r="V25" s="34" t="e">
        <f t="shared" si="12"/>
        <v>#VALUE!</v>
      </c>
      <c r="W25" s="35" t="e">
        <f t="shared" si="13"/>
        <v>#VALUE!</v>
      </c>
      <c r="X25" s="35" t="e">
        <f t="shared" si="14"/>
        <v>#VALUE!</v>
      </c>
      <c r="Z25" s="30">
        <f t="shared" si="15"/>
        <v>6.0127376060406439</v>
      </c>
      <c r="AA25" s="30">
        <f t="shared" si="15"/>
        <v>25.268586617702788</v>
      </c>
      <c r="AC25" s="3">
        <v>11</v>
      </c>
      <c r="AE25" s="51">
        <f t="shared" si="16"/>
        <v>6.9465910157685737</v>
      </c>
      <c r="AG25" s="3">
        <f t="shared" si="17"/>
        <v>6.9465910157685737</v>
      </c>
      <c r="AH25" s="29">
        <f t="shared" si="18"/>
        <v>0.9403756790263692</v>
      </c>
      <c r="AI25" s="29">
        <f t="shared" si="6"/>
        <v>8.2538867040493802</v>
      </c>
      <c r="AJ25" s="29">
        <f t="shared" si="6"/>
        <v>2.0563338346542652</v>
      </c>
      <c r="AK25" s="29">
        <f t="shared" si="6"/>
        <v>8.6932095237728593</v>
      </c>
      <c r="AL25" s="29">
        <f t="shared" si="6"/>
        <v>0.65091393278909682</v>
      </c>
      <c r="AM25" s="30"/>
      <c r="AN25" s="29">
        <f t="shared" si="19"/>
        <v>1.6404584216466707</v>
      </c>
      <c r="AO25" s="31">
        <f t="shared" si="19"/>
        <v>1.4239527917593733</v>
      </c>
      <c r="AP25" s="31">
        <f>IF(Settings!$I$6&gt;69, 0.2*(AO25), 0)</f>
        <v>0.28479055835187467</v>
      </c>
      <c r="AQ25" s="32">
        <f t="shared" si="20"/>
        <v>8.4471121603330506</v>
      </c>
      <c r="AR25" s="32">
        <f t="shared" si="7"/>
        <v>4.1124973186264588</v>
      </c>
      <c r="AS25" s="32">
        <f t="shared" si="7"/>
        <v>3.9120112350614953</v>
      </c>
      <c r="AT25" s="33" t="e">
        <f t="shared" si="21"/>
        <v>#VALUE!</v>
      </c>
      <c r="AU25" s="33" t="e">
        <f t="shared" si="22"/>
        <v>#VALUE!</v>
      </c>
      <c r="AV25" s="34" t="e">
        <f t="shared" si="23"/>
        <v>#VALUE!</v>
      </c>
      <c r="AW25" s="34" t="e">
        <f t="shared" si="24"/>
        <v>#VALUE!</v>
      </c>
      <c r="AX25" s="35" t="e">
        <f t="shared" si="25"/>
        <v>#VALUE!</v>
      </c>
      <c r="AY25" s="35" t="e">
        <f t="shared" si="26"/>
        <v>#VALUE!</v>
      </c>
      <c r="BA25" s="30">
        <f t="shared" si="27"/>
        <v>2.3249042942566729</v>
      </c>
      <c r="BB25" s="30">
        <f t="shared" si="27"/>
        <v>17.517212719097266</v>
      </c>
    </row>
    <row r="26" spans="1:257" x14ac:dyDescent="0.3">
      <c r="A26" s="18">
        <v>23</v>
      </c>
      <c r="C26" s="3"/>
      <c r="F26" s="3">
        <v>12</v>
      </c>
      <c r="G26" s="29">
        <f t="shared" si="8"/>
        <v>5.6726709742267465</v>
      </c>
      <c r="H26" s="29">
        <f t="shared" si="8"/>
        <v>16.920750877794394</v>
      </c>
      <c r="I26" s="29">
        <f t="shared" si="8"/>
        <v>7.7512475108002556</v>
      </c>
      <c r="J26" s="29">
        <f t="shared" si="8"/>
        <v>17.753934653284446</v>
      </c>
      <c r="K26" s="29">
        <f t="shared" si="8"/>
        <v>3.0948085180380716</v>
      </c>
      <c r="L26" s="30"/>
      <c r="M26" s="29">
        <f t="shared" si="4"/>
        <v>4.2273239789819907</v>
      </c>
      <c r="N26" s="31">
        <f t="shared" si="4"/>
        <v>3.1196692655047129</v>
      </c>
      <c r="O26" s="31">
        <f>IF(Settings!$I$6&gt;69, 0.2*(N26), 0)</f>
        <v>0.62393385310094263</v>
      </c>
      <c r="P26" s="32">
        <f t="shared" si="5"/>
        <v>15.665942505639201</v>
      </c>
      <c r="Q26" s="32">
        <f t="shared" si="5"/>
        <v>8.7423366947251804</v>
      </c>
      <c r="R26" s="32">
        <f t="shared" si="5"/>
        <v>12.551606251772798</v>
      </c>
      <c r="S26" s="33" t="e">
        <f t="shared" si="9"/>
        <v>#VALUE!</v>
      </c>
      <c r="T26" s="33" t="e">
        <f t="shared" si="10"/>
        <v>#VALUE!</v>
      </c>
      <c r="U26" s="34" t="e">
        <f t="shared" si="11"/>
        <v>#VALUE!</v>
      </c>
      <c r="V26" s="34" t="e">
        <f t="shared" si="12"/>
        <v>#VALUE!</v>
      </c>
      <c r="W26" s="35" t="e">
        <f t="shared" si="13"/>
        <v>#VALUE!</v>
      </c>
      <c r="X26" s="35" t="e">
        <f t="shared" si="14"/>
        <v>#VALUE!</v>
      </c>
      <c r="Z26" s="30">
        <f t="shared" si="15"/>
        <v>7.0502239689474173</v>
      </c>
      <c r="AA26" s="30">
        <f t="shared" si="15"/>
        <v>26.952544886713817</v>
      </c>
      <c r="AC26" s="3">
        <v>12</v>
      </c>
      <c r="AE26" s="51">
        <f t="shared" si="16"/>
        <v>7.3055989813069928</v>
      </c>
      <c r="AG26" s="3">
        <f t="shared" si="17"/>
        <v>7.3055989813069928</v>
      </c>
      <c r="AH26" s="29">
        <f t="shared" si="18"/>
        <v>1.1239863186394776</v>
      </c>
      <c r="AI26" s="29">
        <f t="shared" si="6"/>
        <v>8.83684865191257</v>
      </c>
      <c r="AJ26" s="29">
        <f t="shared" si="6"/>
        <v>2.3383452466753494</v>
      </c>
      <c r="AK26" s="29">
        <f t="shared" si="6"/>
        <v>9.3046320308154709</v>
      </c>
      <c r="AL26" s="29">
        <f t="shared" si="6"/>
        <v>0.7605315735496686</v>
      </c>
      <c r="AM26" s="30"/>
      <c r="AN26" s="29">
        <f t="shared" si="19"/>
        <v>1.7953541850243249</v>
      </c>
      <c r="AO26" s="31">
        <f t="shared" si="19"/>
        <v>1.5335433734751402</v>
      </c>
      <c r="AP26" s="31">
        <f>IF(Settings!$I$6&gt;69, 0.2*(AO26), 0)</f>
        <v>0.30670867469502805</v>
      </c>
      <c r="AQ26" s="32">
        <f t="shared" si="20"/>
        <v>8.9588804415401437</v>
      </c>
      <c r="AR26" s="32">
        <f t="shared" si="7"/>
        <v>4.4239004843090148</v>
      </c>
      <c r="AS26" s="32">
        <f t="shared" si="7"/>
        <v>4.4032470738759972</v>
      </c>
      <c r="AT26" s="33" t="e">
        <f t="shared" si="21"/>
        <v>#VALUE!</v>
      </c>
      <c r="AU26" s="33" t="e">
        <f t="shared" si="22"/>
        <v>#VALUE!</v>
      </c>
      <c r="AV26" s="34" t="e">
        <f t="shared" si="23"/>
        <v>#VALUE!</v>
      </c>
      <c r="AW26" s="34" t="e">
        <f t="shared" si="24"/>
        <v>#VALUE!</v>
      </c>
      <c r="AX26" s="35" t="e">
        <f t="shared" si="25"/>
        <v>#VALUE!</v>
      </c>
      <c r="AY26" s="35" t="e">
        <f t="shared" si="26"/>
        <v>#VALUE!</v>
      </c>
      <c r="BA26" s="30">
        <f t="shared" si="27"/>
        <v>2.6008523616092547</v>
      </c>
      <c r="BB26" s="30">
        <f t="shared" si="27"/>
        <v>18.268497766085503</v>
      </c>
    </row>
    <row r="27" spans="1:257" x14ac:dyDescent="0.3">
      <c r="A27" s="18">
        <v>24</v>
      </c>
      <c r="C27" s="3"/>
      <c r="F27" s="3">
        <v>13</v>
      </c>
      <c r="G27" s="29">
        <f t="shared" si="8"/>
        <v>7.1660708357668508</v>
      </c>
      <c r="H27" s="29">
        <f t="shared" si="8"/>
        <v>18.703202868170742</v>
      </c>
      <c r="I27" s="29">
        <f t="shared" si="8"/>
        <v>9.2767472814367391</v>
      </c>
      <c r="J27" s="29">
        <f t="shared" si="8"/>
        <v>19.609901554276455</v>
      </c>
      <c r="K27" s="29">
        <f t="shared" si="8"/>
        <v>3.7828851168496085</v>
      </c>
      <c r="L27" s="30"/>
      <c r="M27" s="29">
        <f t="shared" si="4"/>
        <v>4.8215136489680557</v>
      </c>
      <c r="N27" s="31">
        <f t="shared" si="4"/>
        <v>3.4838260643746048</v>
      </c>
      <c r="O27" s="31">
        <f>IF(Settings!$I$6&gt;69, 0.2*(N27), 0)</f>
        <v>0.69676521287492099</v>
      </c>
      <c r="P27" s="32">
        <f t="shared" si="5"/>
        <v>17.071857824317391</v>
      </c>
      <c r="Q27" s="32">
        <f t="shared" si="5"/>
        <v>9.6832779211139055</v>
      </c>
      <c r="R27" s="32">
        <f t="shared" si="5"/>
        <v>14.524733656511787</v>
      </c>
      <c r="S27" s="33" t="e">
        <f t="shared" si="9"/>
        <v>#VALUE!</v>
      </c>
      <c r="T27" s="33" t="e">
        <f t="shared" si="10"/>
        <v>#VALUE!</v>
      </c>
      <c r="U27" s="34" t="e">
        <f t="shared" si="11"/>
        <v>#VALUE!</v>
      </c>
      <c r="V27" s="34" t="e">
        <f t="shared" si="12"/>
        <v>#VALUE!</v>
      </c>
      <c r="W27" s="35" t="e">
        <f t="shared" si="13"/>
        <v>#VALUE!</v>
      </c>
      <c r="X27" s="35" t="e">
        <f t="shared" si="14"/>
        <v>#VALUE!</v>
      </c>
      <c r="Z27" s="30">
        <f t="shared" si="15"/>
        <v>8.1080826689914183</v>
      </c>
      <c r="AA27" s="30">
        <f t="shared" si="15"/>
        <v>28.554856163114522</v>
      </c>
      <c r="AC27" s="3">
        <v>13</v>
      </c>
      <c r="AE27" s="51">
        <f t="shared" si="16"/>
        <v>7.683160899284454</v>
      </c>
      <c r="AG27" s="3">
        <f t="shared" si="17"/>
        <v>7.683160899284454</v>
      </c>
      <c r="AH27" s="29">
        <f t="shared" si="18"/>
        <v>1.3403823618832393</v>
      </c>
      <c r="AI27" s="29">
        <f t="shared" si="6"/>
        <v>9.4575272376763966</v>
      </c>
      <c r="AJ27" s="29">
        <f t="shared" si="6"/>
        <v>2.6561026095520286</v>
      </c>
      <c r="AK27" s="29">
        <f t="shared" si="6"/>
        <v>9.9552875696680427</v>
      </c>
      <c r="AL27" s="29">
        <f t="shared" si="6"/>
        <v>0.88670018782265225</v>
      </c>
      <c r="AM27" s="30"/>
      <c r="AN27" s="29">
        <f t="shared" si="19"/>
        <v>1.9638464104960549</v>
      </c>
      <c r="AO27" s="31">
        <f t="shared" si="19"/>
        <v>1.6510317628254962</v>
      </c>
      <c r="AP27" s="31">
        <f>IF(Settings!$I$6&gt;69, 0.2*(AO27), 0)</f>
        <v>0.33020635256509928</v>
      </c>
      <c r="AQ27" s="32">
        <f t="shared" si="20"/>
        <v>9.49849730460123</v>
      </c>
      <c r="AR27" s="32">
        <f t="shared" si="7"/>
        <v>4.7559467609489552</v>
      </c>
      <c r="AS27" s="32">
        <f t="shared" si="7"/>
        <v>4.9464145556261094</v>
      </c>
      <c r="AT27" s="33" t="e">
        <f t="shared" si="21"/>
        <v>#VALUE!</v>
      </c>
      <c r="AU27" s="33" t="e">
        <f t="shared" si="22"/>
        <v>#VALUE!</v>
      </c>
      <c r="AV27" s="34" t="e">
        <f t="shared" si="23"/>
        <v>#VALUE!</v>
      </c>
      <c r="AW27" s="34" t="e">
        <f t="shared" si="24"/>
        <v>#VALUE!</v>
      </c>
      <c r="AX27" s="35" t="e">
        <f t="shared" si="25"/>
        <v>#VALUE!</v>
      </c>
      <c r="AY27" s="35" t="e">
        <f t="shared" si="26"/>
        <v>#VALUE!</v>
      </c>
      <c r="BA27" s="30">
        <f t="shared" si="27"/>
        <v>2.9043285581626579</v>
      </c>
      <c r="BB27" s="30">
        <f t="shared" si="27"/>
        <v>19.044280719034997</v>
      </c>
    </row>
    <row r="28" spans="1:257" x14ac:dyDescent="0.3">
      <c r="A28" s="18">
        <v>25</v>
      </c>
      <c r="B28" s="2"/>
      <c r="C28" s="3"/>
      <c r="F28" s="3">
        <v>14</v>
      </c>
      <c r="G28" s="29">
        <f t="shared" si="8"/>
        <v>8.8275137746323189</v>
      </c>
      <c r="H28" s="29">
        <f t="shared" si="8"/>
        <v>20.492223576980003</v>
      </c>
      <c r="I28" s="29">
        <f t="shared" si="8"/>
        <v>10.911842613659864</v>
      </c>
      <c r="J28" s="29">
        <f t="shared" si="8"/>
        <v>21.470212541254003</v>
      </c>
      <c r="K28" s="29">
        <f t="shared" si="8"/>
        <v>4.5224953692376975</v>
      </c>
      <c r="L28" s="30"/>
      <c r="M28" s="29">
        <f t="shared" si="4"/>
        <v>5.4351712138522181</v>
      </c>
      <c r="N28" s="31">
        <f t="shared" si="4"/>
        <v>3.8539983376445845</v>
      </c>
      <c r="O28" s="31">
        <f>IF(Settings!$I$6&gt;69, 0.2*(N28), 0)</f>
        <v>0.77079966752891693</v>
      </c>
      <c r="P28" s="32">
        <f t="shared" si="5"/>
        <v>18.462715847695719</v>
      </c>
      <c r="Q28" s="32">
        <f t="shared" si="5"/>
        <v>10.620666883903553</v>
      </c>
      <c r="R28" s="32">
        <f t="shared" si="5"/>
        <v>16.520416571591696</v>
      </c>
      <c r="S28" s="33" t="e">
        <f t="shared" si="9"/>
        <v>#VALUE!</v>
      </c>
      <c r="T28" s="33" t="e">
        <f t="shared" si="10"/>
        <v>#VALUE!</v>
      </c>
      <c r="U28" s="34" t="e">
        <f t="shared" si="11"/>
        <v>#VALUE!</v>
      </c>
      <c r="V28" s="34" t="e">
        <f t="shared" si="12"/>
        <v>#VALUE!</v>
      </c>
      <c r="W28" s="35" t="e">
        <f t="shared" si="13"/>
        <v>#VALUE!</v>
      </c>
      <c r="X28" s="35" t="e">
        <f t="shared" si="14"/>
        <v>#VALUE!</v>
      </c>
      <c r="Z28" s="30">
        <f t="shared" si="15"/>
        <v>9.1740261097170439</v>
      </c>
      <c r="AA28" s="30">
        <f t="shared" si="15"/>
        <v>30.079479114720474</v>
      </c>
      <c r="AC28" s="3">
        <v>14</v>
      </c>
      <c r="AE28" s="51">
        <f t="shared" si="16"/>
        <v>8.0802356597094089</v>
      </c>
      <c r="AG28" s="3">
        <f>AE28</f>
        <v>8.0802356597094089</v>
      </c>
      <c r="AH28" s="29">
        <f t="shared" si="18"/>
        <v>1.5946414121010504</v>
      </c>
      <c r="AI28" s="29">
        <f t="shared" si="6"/>
        <v>10.117925680419464</v>
      </c>
      <c r="AJ28" s="29">
        <f t="shared" si="6"/>
        <v>3.0135655553872485</v>
      </c>
      <c r="AK28" s="29">
        <f t="shared" si="6"/>
        <v>10.647218152321534</v>
      </c>
      <c r="AL28" s="29">
        <f t="shared" si="6"/>
        <v>1.0314876595850191</v>
      </c>
      <c r="AM28" s="30"/>
      <c r="AN28" s="29">
        <f t="shared" si="19"/>
        <v>2.1469730777290237</v>
      </c>
      <c r="AO28" s="31">
        <f t="shared" si="19"/>
        <v>1.776915807545751</v>
      </c>
      <c r="AP28" s="31">
        <f>IF(Settings!$I$6&gt;69, 0.2*(AO28), 0)</f>
        <v>0.35538316150915022</v>
      </c>
      <c r="AQ28" s="32">
        <f t="shared" si="20"/>
        <v>10.067111993216091</v>
      </c>
      <c r="AR28" s="32">
        <f t="shared" si="7"/>
        <v>5.1096176194263219</v>
      </c>
      <c r="AS28" s="32">
        <f t="shared" si="7"/>
        <v>5.5452296882108092</v>
      </c>
      <c r="AT28" s="33" t="e">
        <f t="shared" si="21"/>
        <v>#VALUE!</v>
      </c>
      <c r="AU28" s="33" t="e">
        <f t="shared" si="22"/>
        <v>#VALUE!</v>
      </c>
      <c r="AV28" s="34" t="e">
        <f t="shared" si="23"/>
        <v>#VALUE!</v>
      </c>
      <c r="AW28" s="34" t="e">
        <f t="shared" si="24"/>
        <v>#VALUE!</v>
      </c>
      <c r="AX28" s="35" t="e">
        <f t="shared" si="25"/>
        <v>#VALUE!</v>
      </c>
      <c r="AY28" s="35" t="e">
        <f t="shared" si="26"/>
        <v>#VALUE!</v>
      </c>
      <c r="BA28" s="30">
        <f t="shared" si="27"/>
        <v>3.2371644180318895</v>
      </c>
      <c r="BB28" s="30">
        <f t="shared" si="27"/>
        <v>19.844603094208146</v>
      </c>
    </row>
    <row r="29" spans="1:257" x14ac:dyDescent="0.3">
      <c r="A29" s="18">
        <v>26</v>
      </c>
      <c r="C29" s="3"/>
      <c r="F29" s="3">
        <v>15</v>
      </c>
      <c r="G29" s="29">
        <f t="shared" si="8"/>
        <v>10.642843534040084</v>
      </c>
      <c r="H29" s="29">
        <f t="shared" si="8"/>
        <v>22.28295754868239</v>
      </c>
      <c r="I29" s="29">
        <f t="shared" si="8"/>
        <v>12.645792257304329</v>
      </c>
      <c r="J29" s="29">
        <f t="shared" si="8"/>
        <v>23.329815208797786</v>
      </c>
      <c r="K29" s="29">
        <f t="shared" si="8"/>
        <v>5.3054016606116399</v>
      </c>
      <c r="L29" s="30"/>
      <c r="M29" s="29">
        <f t="shared" si="4"/>
        <v>6.0655035616495301</v>
      </c>
      <c r="N29" s="31">
        <f t="shared" si="4"/>
        <v>4.2290541830964665</v>
      </c>
      <c r="O29" s="31">
        <f>IF(Settings!$I$6&gt;69, 0.2*(N29), 0)</f>
        <v>0.84581083661929335</v>
      </c>
      <c r="P29" s="32">
        <f t="shared" si="5"/>
        <v>19.836435414721144</v>
      </c>
      <c r="Q29" s="32">
        <f t="shared" si="5"/>
        <v>11.551025434128061</v>
      </c>
      <c r="R29" s="32">
        <f t="shared" si="5"/>
        <v>18.516979455587446</v>
      </c>
      <c r="S29" s="33" t="e">
        <f t="shared" si="9"/>
        <v>#VALUE!</v>
      </c>
      <c r="T29" s="33" t="e">
        <f t="shared" si="10"/>
        <v>#VALUE!</v>
      </c>
      <c r="U29" s="34" t="e">
        <f t="shared" si="11"/>
        <v>#VALUE!</v>
      </c>
      <c r="V29" s="34" t="e">
        <f t="shared" si="12"/>
        <v>#VALUE!</v>
      </c>
      <c r="W29" s="35" t="e">
        <f t="shared" si="13"/>
        <v>#VALUE!</v>
      </c>
      <c r="X29" s="35" t="e">
        <f t="shared" si="14"/>
        <v>#VALUE!</v>
      </c>
      <c r="Z29" s="30">
        <f t="shared" si="15"/>
        <v>10.237425050530156</v>
      </c>
      <c r="AA29" s="30">
        <f t="shared" si="15"/>
        <v>31.530180472689544</v>
      </c>
      <c r="AC29" s="3">
        <v>15</v>
      </c>
      <c r="AE29" s="51">
        <f t="shared" si="16"/>
        <v>8.4978317091498283</v>
      </c>
      <c r="AG29" s="3">
        <f t="shared" si="17"/>
        <v>8.4978317091498283</v>
      </c>
      <c r="AH29" s="29">
        <f t="shared" si="18"/>
        <v>1.8924373891645305</v>
      </c>
      <c r="AI29" s="29">
        <f t="shared" si="6"/>
        <v>10.820097540116283</v>
      </c>
      <c r="AJ29" s="29">
        <f t="shared" si="6"/>
        <v>3.4150227653835414</v>
      </c>
      <c r="AK29" s="29">
        <f t="shared" si="6"/>
        <v>11.38251115263078</v>
      </c>
      <c r="AL29" s="29">
        <f t="shared" si="6"/>
        <v>1.1971259200179891</v>
      </c>
      <c r="AM29" s="30"/>
      <c r="AN29" s="29">
        <f t="shared" si="19"/>
        <v>2.3458279275199998</v>
      </c>
      <c r="AO29" s="31">
        <f t="shared" si="19"/>
        <v>1.9117151945330433</v>
      </c>
      <c r="AP29" s="31">
        <f>IF(Settings!$I$6&gt;69, 0.2*(AO29), 0)</f>
        <v>0.3823430389066087</v>
      </c>
      <c r="AQ29" s="32">
        <f t="shared" si="20"/>
        <v>10.665877466461414</v>
      </c>
      <c r="AR29" s="32">
        <f t="shared" si="7"/>
        <v>5.4858890237734297</v>
      </c>
      <c r="AS29" s="32">
        <f t="shared" si="7"/>
        <v>6.2033553851695027</v>
      </c>
      <c r="AT29" s="33" t="e">
        <f t="shared" si="21"/>
        <v>#VALUE!</v>
      </c>
      <c r="AU29" s="33" t="e">
        <f t="shared" si="22"/>
        <v>#VALUE!</v>
      </c>
      <c r="AV29" s="34" t="e">
        <f t="shared" si="23"/>
        <v>#VALUE!</v>
      </c>
      <c r="AW29" s="34" t="e">
        <f t="shared" si="24"/>
        <v>#VALUE!</v>
      </c>
      <c r="AX29" s="35" t="e">
        <f t="shared" si="25"/>
        <v>#VALUE!</v>
      </c>
      <c r="AY29" s="35" t="e">
        <f t="shared" si="26"/>
        <v>#VALUE!</v>
      </c>
      <c r="BA29" s="30">
        <f t="shared" si="27"/>
        <v>3.601154163638788</v>
      </c>
      <c r="BB29" s="30">
        <f t="shared" si="27"/>
        <v>20.6694202780706</v>
      </c>
      <c r="BF29" s="12"/>
      <c r="BG29" s="12"/>
      <c r="BH29" s="12"/>
      <c r="BI29" s="12"/>
      <c r="BJ29" s="12"/>
      <c r="BK29" s="12"/>
      <c r="BL29" s="12"/>
      <c r="BM29" s="12"/>
      <c r="BN29" s="44"/>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44"/>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row>
    <row r="30" spans="1:257" x14ac:dyDescent="0.3">
      <c r="A30" s="18">
        <v>27</v>
      </c>
      <c r="C30" s="3"/>
      <c r="F30" s="3">
        <v>16</v>
      </c>
      <c r="G30" s="29">
        <f t="shared" si="8"/>
        <v>12.595816669853894</v>
      </c>
      <c r="H30" s="29">
        <f t="shared" si="8"/>
        <v>24.071193158823732</v>
      </c>
      <c r="I30" s="29">
        <f t="shared" si="8"/>
        <v>14.467712278899473</v>
      </c>
      <c r="J30" s="29">
        <f t="shared" si="8"/>
        <v>25.184345109690391</v>
      </c>
      <c r="K30" s="29">
        <f t="shared" si="8"/>
        <v>6.1233183054585849</v>
      </c>
      <c r="L30" s="30"/>
      <c r="M30" s="29">
        <f t="shared" ref="M30:N84" si="28">M$4*(1-EXP(-M$5*$F30))^M$6</f>
        <v>6.7099321645779026</v>
      </c>
      <c r="N30" s="31">
        <f t="shared" si="28"/>
        <v>4.6079818043996132</v>
      </c>
      <c r="O30" s="31">
        <f>IF(Settings!$I$6&gt;69, 0.2*(N30), 0)</f>
        <v>0.92159636087992269</v>
      </c>
      <c r="P30" s="32">
        <f t="shared" si="5"/>
        <v>21.191315723285221</v>
      </c>
      <c r="Q30" s="32">
        <f>Q$4*(1-EXP(-Q$5*$F30))^Q$6</f>
        <v>12.47142757980199</v>
      </c>
      <c r="R30" s="32">
        <f>R$4*(1-EXP(-R$5*$F30))^R$6</f>
        <v>20.495891712475967</v>
      </c>
      <c r="S30" s="33" t="e">
        <f t="shared" si="9"/>
        <v>#VALUE!</v>
      </c>
      <c r="T30" s="33" t="e">
        <f t="shared" si="10"/>
        <v>#VALUE!</v>
      </c>
      <c r="U30" s="34" t="e">
        <f t="shared" si="11"/>
        <v>#VALUE!</v>
      </c>
      <c r="V30" s="34" t="e">
        <f t="shared" si="12"/>
        <v>#VALUE!</v>
      </c>
      <c r="W30" s="35" t="e">
        <f t="shared" si="13"/>
        <v>#VALUE!</v>
      </c>
      <c r="X30" s="35" t="e">
        <f t="shared" si="14"/>
        <v>#VALUE!</v>
      </c>
      <c r="Z30" s="30">
        <f t="shared" si="15"/>
        <v>11.289261558756806</v>
      </c>
      <c r="AA30" s="30">
        <f t="shared" si="15"/>
        <v>32.910544337602175</v>
      </c>
      <c r="AC30" s="3">
        <v>16</v>
      </c>
      <c r="AE30" s="51">
        <f t="shared" si="16"/>
        <v>8.937009611874279</v>
      </c>
      <c r="AG30" s="3">
        <f t="shared" si="17"/>
        <v>8.937009611874279</v>
      </c>
      <c r="AH30" s="29">
        <f t="shared" si="18"/>
        <v>2.2400647252955257</v>
      </c>
      <c r="AI30" s="29">
        <f t="shared" si="18"/>
        <v>11.566140003612492</v>
      </c>
      <c r="AJ30" s="29">
        <f t="shared" si="18"/>
        <v>3.8650980516543951</v>
      </c>
      <c r="AK30" s="29">
        <f t="shared" si="18"/>
        <v>12.163291570518961</v>
      </c>
      <c r="AL30" s="29">
        <f t="shared" si="18"/>
        <v>1.3860030611336676</v>
      </c>
      <c r="AM30" s="30"/>
      <c r="AN30" s="29">
        <f t="shared" si="19"/>
        <v>2.5615597556188807</v>
      </c>
      <c r="AO30" s="31">
        <f t="shared" si="19"/>
        <v>2.0559710588500861</v>
      </c>
      <c r="AP30" s="31">
        <f>IF(Settings!$I$6&gt;69, 0.2*(AO30), 0)</f>
        <v>0.41119421177001725</v>
      </c>
      <c r="AQ30" s="32">
        <f t="shared" si="20"/>
        <v>11.295944149696094</v>
      </c>
      <c r="AR30" s="32">
        <f t="shared" si="20"/>
        <v>5.8857228031039597</v>
      </c>
      <c r="AS30" s="32">
        <f t="shared" si="20"/>
        <v>6.9243327266234456</v>
      </c>
      <c r="AT30" s="33" t="e">
        <f t="shared" si="21"/>
        <v>#VALUE!</v>
      </c>
      <c r="AU30" s="33" t="e">
        <f t="shared" si="22"/>
        <v>#VALUE!</v>
      </c>
      <c r="AV30" s="34" t="e">
        <f t="shared" si="23"/>
        <v>#VALUE!</v>
      </c>
      <c r="AW30" s="34" t="e">
        <f t="shared" si="24"/>
        <v>#VALUE!</v>
      </c>
      <c r="AX30" s="35" t="e">
        <f t="shared" si="25"/>
        <v>#VALUE!</v>
      </c>
      <c r="AY30" s="35" t="e">
        <f t="shared" si="26"/>
        <v>#VALUE!</v>
      </c>
      <c r="BA30" s="30">
        <f t="shared" si="27"/>
        <v>3.9980211582898888</v>
      </c>
      <c r="BB30" s="30">
        <f t="shared" si="27"/>
        <v>21.518593194952885</v>
      </c>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EB30" s="12"/>
      <c r="EE30" s="13"/>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c r="IV30" s="12"/>
      <c r="IW30" s="12"/>
    </row>
    <row r="31" spans="1:257" x14ac:dyDescent="0.3">
      <c r="A31" s="18">
        <v>28</v>
      </c>
      <c r="C31" s="3"/>
      <c r="F31" s="3">
        <v>17</v>
      </c>
      <c r="G31" s="29">
        <f t="shared" si="8"/>
        <v>14.668862759659405</v>
      </c>
      <c r="H31" s="29">
        <f t="shared" si="8"/>
        <v>25.853268726465551</v>
      </c>
      <c r="I31" s="29">
        <f t="shared" si="8"/>
        <v>16.36677337454665</v>
      </c>
      <c r="J31" s="29">
        <f t="shared" si="8"/>
        <v>27.030024822823734</v>
      </c>
      <c r="K31" s="29">
        <f t="shared" si="8"/>
        <v>6.9681558917847486</v>
      </c>
      <c r="L31" s="30"/>
      <c r="M31" s="29">
        <f t="shared" si="28"/>
        <v>7.3660788998030817</v>
      </c>
      <c r="N31" s="31">
        <f t="shared" si="28"/>
        <v>4.9898737710914247</v>
      </c>
      <c r="O31" s="31">
        <f>IF(Settings!$I$6&gt;69, 0.2*(N31), 0)</f>
        <v>0.99797475421828497</v>
      </c>
      <c r="P31" s="32">
        <f t="shared" ref="P31:R84" si="29">P$4*(1-EXP(-P$5*$F31))^P$6</f>
        <v>22.525971346835828</v>
      </c>
      <c r="Q31" s="32">
        <f t="shared" si="29"/>
        <v>13.379421983122118</v>
      </c>
      <c r="R31" s="32">
        <f t="shared" si="29"/>
        <v>22.441642865596648</v>
      </c>
      <c r="S31" s="33" t="e">
        <f t="shared" si="9"/>
        <v>#VALUE!</v>
      </c>
      <c r="T31" s="33" t="e">
        <f t="shared" si="10"/>
        <v>#VALUE!</v>
      </c>
      <c r="U31" s="34" t="e">
        <f t="shared" si="11"/>
        <v>#VALUE!</v>
      </c>
      <c r="V31" s="34" t="e">
        <f t="shared" si="12"/>
        <v>#VALUE!</v>
      </c>
      <c r="W31" s="35" t="e">
        <f t="shared" si="13"/>
        <v>#VALUE!</v>
      </c>
      <c r="X31" s="35" t="e">
        <f t="shared" si="14"/>
        <v>#VALUE!</v>
      </c>
      <c r="Z31" s="30">
        <f t="shared" ref="Z31:AA84" si="30">Z$4*(1-EXP(-Z$5*$F31))^Z$6</f>
        <v>12.32203400297508</v>
      </c>
      <c r="AA31" s="30">
        <f t="shared" si="30"/>
        <v>34.223981034334884</v>
      </c>
      <c r="AC31" s="3">
        <v>17</v>
      </c>
      <c r="AE31" s="51">
        <f t="shared" si="16"/>
        <v>9.3988847433557776</v>
      </c>
      <c r="AG31" s="3">
        <f t="shared" si="17"/>
        <v>9.3988847433557776</v>
      </c>
      <c r="AH31" s="29">
        <f t="shared" si="18"/>
        <v>2.6444513395122082</v>
      </c>
      <c r="AI31" s="29">
        <f t="shared" si="18"/>
        <v>12.358185809691049</v>
      </c>
      <c r="AJ31" s="29">
        <f t="shared" si="18"/>
        <v>4.3687517506000191</v>
      </c>
      <c r="AK31" s="29">
        <f t="shared" si="18"/>
        <v>12.991712837588477</v>
      </c>
      <c r="AL31" s="29">
        <f t="shared" si="18"/>
        <v>1.6006496506557433</v>
      </c>
      <c r="AM31" s="30"/>
      <c r="AN31" s="29">
        <f t="shared" si="19"/>
        <v>2.7953709646706959</v>
      </c>
      <c r="AO31" s="31">
        <f t="shared" si="19"/>
        <v>2.2102453469295269</v>
      </c>
      <c r="AP31" s="31">
        <f>IF(Settings!$I$6&gt;69, 0.2*(AO31), 0)</f>
        <v>0.44204906938590538</v>
      </c>
      <c r="AQ31" s="32">
        <f t="shared" si="20"/>
        <v>11.958452856205763</v>
      </c>
      <c r="AR31" s="32">
        <f t="shared" si="20"/>
        <v>6.3100569008357601</v>
      </c>
      <c r="AS31" s="32">
        <f t="shared" si="20"/>
        <v>7.7115026026048206</v>
      </c>
      <c r="AT31" s="33" t="e">
        <f t="shared" si="21"/>
        <v>#VALUE!</v>
      </c>
      <c r="AU31" s="33" t="e">
        <f t="shared" si="22"/>
        <v>#VALUE!</v>
      </c>
      <c r="AV31" s="34" t="e">
        <f t="shared" si="23"/>
        <v>#VALUE!</v>
      </c>
      <c r="AW31" s="34" t="e">
        <f t="shared" si="24"/>
        <v>#VALUE!</v>
      </c>
      <c r="AX31" s="35" t="e">
        <f t="shared" si="25"/>
        <v>#VALUE!</v>
      </c>
      <c r="AY31" s="35" t="e">
        <f t="shared" si="26"/>
        <v>#VALUE!</v>
      </c>
      <c r="BA31" s="30">
        <f t="shared" ref="BA31:BB84" si="31">BA$4*(1-EXP(-BA$5*$AG31))^BA$6</f>
        <v>4.4293799850605255</v>
      </c>
      <c r="BB31" s="30">
        <f t="shared" si="31"/>
        <v>22.391879776227402</v>
      </c>
    </row>
    <row r="32" spans="1:257" x14ac:dyDescent="0.3">
      <c r="A32" s="18">
        <v>29</v>
      </c>
      <c r="C32" s="3"/>
      <c r="F32" s="3">
        <v>18</v>
      </c>
      <c r="G32" s="29">
        <f t="shared" si="8"/>
        <v>16.843742669459438</v>
      </c>
      <c r="H32" s="29">
        <f t="shared" si="8"/>
        <v>27.62599631747327</v>
      </c>
      <c r="I32" s="29">
        <f t="shared" si="8"/>
        <v>18.332355995367045</v>
      </c>
      <c r="J32" s="29">
        <f t="shared" si="8"/>
        <v>28.86358199607341</v>
      </c>
      <c r="K32" s="29">
        <f t="shared" si="8"/>
        <v>7.8322036727975624</v>
      </c>
      <c r="L32" s="30"/>
      <c r="M32" s="29">
        <f t="shared" si="28"/>
        <v>8.031752753750272</v>
      </c>
      <c r="N32" s="31">
        <f t="shared" si="28"/>
        <v>5.3739141176350049</v>
      </c>
      <c r="O32" s="31">
        <f>IF(Settings!$I$6&gt;69, 0.2*(N32), 0)</f>
        <v>1.0747828235270009</v>
      </c>
      <c r="P32" s="32">
        <f t="shared" si="29"/>
        <v>23.839280755485788</v>
      </c>
      <c r="Q32" s="32">
        <f t="shared" si="29"/>
        <v>14.2729669238994</v>
      </c>
      <c r="R32" s="32">
        <f t="shared" si="29"/>
        <v>24.341537310862392</v>
      </c>
      <c r="S32" s="33" t="e">
        <f t="shared" si="9"/>
        <v>#VALUE!</v>
      </c>
      <c r="T32" s="33" t="e">
        <f t="shared" si="10"/>
        <v>#VALUE!</v>
      </c>
      <c r="U32" s="34" t="e">
        <f t="shared" si="11"/>
        <v>#VALUE!</v>
      </c>
      <c r="V32" s="34" t="e">
        <f t="shared" si="12"/>
        <v>#VALUE!</v>
      </c>
      <c r="W32" s="35" t="e">
        <f t="shared" si="13"/>
        <v>#VALUE!</v>
      </c>
      <c r="X32" s="35" t="e">
        <f t="shared" si="14"/>
        <v>#VALUE!</v>
      </c>
      <c r="Z32" s="30">
        <f t="shared" si="30"/>
        <v>13.329633867407763</v>
      </c>
      <c r="AA32" s="30">
        <f t="shared" si="30"/>
        <v>35.473735537603709</v>
      </c>
      <c r="AC32" s="3">
        <v>18</v>
      </c>
      <c r="AE32" s="51">
        <f t="shared" si="16"/>
        <v>9.8846301229790683</v>
      </c>
      <c r="AG32" s="3">
        <f t="shared" si="17"/>
        <v>9.8846301229790683</v>
      </c>
      <c r="AH32" s="29">
        <f t="shared" si="18"/>
        <v>3.1131568970983223</v>
      </c>
      <c r="AI32" s="29">
        <f t="shared" si="18"/>
        <v>13.198393684345474</v>
      </c>
      <c r="AJ32" s="29">
        <f t="shared" si="18"/>
        <v>4.931276342923125</v>
      </c>
      <c r="AK32" s="29">
        <f t="shared" si="18"/>
        <v>13.869946034127913</v>
      </c>
      <c r="AL32" s="29">
        <f t="shared" si="18"/>
        <v>1.8437182993607042</v>
      </c>
      <c r="AM32" s="30"/>
      <c r="AN32" s="29">
        <f t="shared" si="19"/>
        <v>3.0485152573545071</v>
      </c>
      <c r="AO32" s="31">
        <f t="shared" si="19"/>
        <v>2.3751198996192984</v>
      </c>
      <c r="AP32" s="31">
        <f>IF(Settings!$I$6&gt;69, 0.2*(AO32), 0)</f>
        <v>0.4750239799238597</v>
      </c>
      <c r="AQ32" s="32">
        <f t="shared" si="20"/>
        <v>12.654526827863442</v>
      </c>
      <c r="AR32" s="32">
        <f t="shared" si="20"/>
        <v>6.7597944592399664</v>
      </c>
      <c r="AS32" s="32">
        <f t="shared" si="20"/>
        <v>8.5679181672747475</v>
      </c>
      <c r="AT32" s="33" t="e">
        <f t="shared" si="21"/>
        <v>#VALUE!</v>
      </c>
      <c r="AU32" s="33" t="e">
        <f t="shared" si="22"/>
        <v>#VALUE!</v>
      </c>
      <c r="AV32" s="34" t="e">
        <f t="shared" si="23"/>
        <v>#VALUE!</v>
      </c>
      <c r="AW32" s="34" t="e">
        <f t="shared" si="24"/>
        <v>#VALUE!</v>
      </c>
      <c r="AX32" s="35" t="e">
        <f t="shared" si="25"/>
        <v>#VALUE!</v>
      </c>
      <c r="AY32" s="35" t="e">
        <f t="shared" si="26"/>
        <v>#VALUE!</v>
      </c>
      <c r="BA32" s="30">
        <f t="shared" si="31"/>
        <v>4.8966943691567995</v>
      </c>
      <c r="BB32" s="30">
        <f t="shared" si="31"/>
        <v>23.288926304854918</v>
      </c>
    </row>
    <row r="33" spans="1:95" x14ac:dyDescent="0.3">
      <c r="A33" s="18">
        <v>30</v>
      </c>
      <c r="C33" s="3"/>
      <c r="F33" s="3">
        <v>19</v>
      </c>
      <c r="G33" s="29">
        <f t="shared" si="8"/>
        <v>19.102100232718083</v>
      </c>
      <c r="H33" s="29">
        <f t="shared" si="8"/>
        <v>29.386599029597114</v>
      </c>
      <c r="I33" s="29">
        <f t="shared" si="8"/>
        <v>20.354170141597773</v>
      </c>
      <c r="J33" s="29">
        <f t="shared" si="8"/>
        <v>30.682181863991843</v>
      </c>
      <c r="K33" s="29">
        <f t="shared" si="8"/>
        <v>8.7082587324282947</v>
      </c>
      <c r="L33" s="30"/>
      <c r="M33" s="29">
        <f t="shared" si="28"/>
        <v>8.7049373563595704</v>
      </c>
      <c r="N33" s="31">
        <f t="shared" si="28"/>
        <v>5.7593676191993746</v>
      </c>
      <c r="O33" s="31">
        <f>IF(Settings!$I$6&gt;69, 0.2*(N33), 0)</f>
        <v>1.151873523839875</v>
      </c>
      <c r="P33" s="32">
        <f t="shared" si="29"/>
        <v>25.130344925556997</v>
      </c>
      <c r="Q33" s="32">
        <f t="shared" si="29"/>
        <v>15.150375211083594</v>
      </c>
      <c r="R33" s="32">
        <f t="shared" si="29"/>
        <v>26.185443208823735</v>
      </c>
      <c r="S33" s="33" t="e">
        <f t="shared" si="9"/>
        <v>#VALUE!</v>
      </c>
      <c r="T33" s="33" t="e">
        <f t="shared" si="10"/>
        <v>#VALUE!</v>
      </c>
      <c r="U33" s="34" t="e">
        <f t="shared" si="11"/>
        <v>#VALUE!</v>
      </c>
      <c r="V33" s="34" t="e">
        <f t="shared" si="12"/>
        <v>#VALUE!</v>
      </c>
      <c r="W33" s="35" t="e">
        <f t="shared" si="13"/>
        <v>#VALUE!</v>
      </c>
      <c r="X33" s="35" t="e">
        <f t="shared" si="14"/>
        <v>#VALUE!</v>
      </c>
      <c r="Z33" s="30">
        <f t="shared" si="30"/>
        <v>14.307208460475719</v>
      </c>
      <c r="AA33" s="30">
        <f t="shared" si="30"/>
        <v>36.662895488993847</v>
      </c>
      <c r="AC33" s="3">
        <v>19</v>
      </c>
      <c r="AE33" s="51">
        <f t="shared" si="16"/>
        <v>10.395479393145562</v>
      </c>
      <c r="AG33" s="3">
        <f t="shared" si="17"/>
        <v>10.395479393145562</v>
      </c>
      <c r="AH33" s="29">
        <f t="shared" si="18"/>
        <v>3.6543525153813889</v>
      </c>
      <c r="AI33" s="29">
        <f t="shared" si="18"/>
        <v>14.08893715614103</v>
      </c>
      <c r="AJ33" s="29">
        <f t="shared" si="18"/>
        <v>5.5582851168442255</v>
      </c>
      <c r="AK33" s="29">
        <f t="shared" si="18"/>
        <v>14.800167387940157</v>
      </c>
      <c r="AL33" s="29">
        <f t="shared" si="18"/>
        <v>2.1179555668401382</v>
      </c>
      <c r="AM33" s="30"/>
      <c r="AN33" s="29">
        <f t="shared" si="19"/>
        <v>3.3222943457925629</v>
      </c>
      <c r="AO33" s="31">
        <f t="shared" si="19"/>
        <v>2.5511952183084197</v>
      </c>
      <c r="AP33" s="31">
        <f>IF(Settings!$I$6&gt;69, 0.2*(AO33), 0)</f>
        <v>0.51023904366168393</v>
      </c>
      <c r="AQ33" s="32">
        <f t="shared" si="20"/>
        <v>13.385262846543364</v>
      </c>
      <c r="AR33" s="32">
        <f t="shared" si="20"/>
        <v>7.2357917122344793</v>
      </c>
      <c r="AS33" s="32">
        <f t="shared" si="20"/>
        <v>9.4962489740351028</v>
      </c>
      <c r="AT33" s="33" t="e">
        <f t="shared" si="21"/>
        <v>#VALUE!</v>
      </c>
      <c r="AU33" s="33" t="e">
        <f t="shared" si="22"/>
        <v>#VALUE!</v>
      </c>
      <c r="AV33" s="34" t="e">
        <f t="shared" si="23"/>
        <v>#VALUE!</v>
      </c>
      <c r="AW33" s="34" t="e">
        <f t="shared" si="24"/>
        <v>#VALUE!</v>
      </c>
      <c r="AX33" s="35" t="e">
        <f t="shared" si="25"/>
        <v>#VALUE!</v>
      </c>
      <c r="AY33" s="35" t="e">
        <f t="shared" si="26"/>
        <v>#VALUE!</v>
      </c>
      <c r="BA33" s="30">
        <f t="shared" si="31"/>
        <v>5.4012313563283261</v>
      </c>
      <c r="BB33" s="30">
        <f t="shared" si="31"/>
        <v>24.209258723986594</v>
      </c>
    </row>
    <row r="34" spans="1:95" x14ac:dyDescent="0.3">
      <c r="A34" s="18">
        <v>31</v>
      </c>
      <c r="C34" s="3"/>
      <c r="F34" s="3">
        <v>20</v>
      </c>
      <c r="G34" s="29">
        <f t="shared" si="8"/>
        <v>21.425909917426157</v>
      </c>
      <c r="H34" s="29">
        <f t="shared" si="8"/>
        <v>31.132658742345956</v>
      </c>
      <c r="I34" s="29">
        <f t="shared" si="8"/>
        <v>22.422345686484917</v>
      </c>
      <c r="J34" s="29">
        <f t="shared" si="8"/>
        <v>32.483371011963357</v>
      </c>
      <c r="K34" s="29">
        <f t="shared" si="8"/>
        <v>9.589710709387143</v>
      </c>
      <c r="L34" s="30"/>
      <c r="M34" s="29">
        <f t="shared" si="28"/>
        <v>9.3837792948756586</v>
      </c>
      <c r="N34" s="31">
        <f t="shared" si="28"/>
        <v>6.1455707669456672</v>
      </c>
      <c r="O34" s="31">
        <f>IF(Settings!$I$6&gt;69, 0.2*(N34), 0)</f>
        <v>1.2291141533891334</v>
      </c>
      <c r="P34" s="32">
        <f t="shared" si="29"/>
        <v>26.398453630128714</v>
      </c>
      <c r="Q34" s="32">
        <f t="shared" si="29"/>
        <v>16.010267158981193</v>
      </c>
      <c r="R34" s="32">
        <f t="shared" si="29"/>
        <v>27.965520287049991</v>
      </c>
      <c r="S34" s="33" t="e">
        <f t="shared" si="9"/>
        <v>#VALUE!</v>
      </c>
      <c r="T34" s="33" t="e">
        <f t="shared" si="10"/>
        <v>#VALUE!</v>
      </c>
      <c r="U34" s="34" t="e">
        <f t="shared" si="11"/>
        <v>#VALUE!</v>
      </c>
      <c r="V34" s="34" t="e">
        <f t="shared" si="12"/>
        <v>#VALUE!</v>
      </c>
      <c r="W34" s="35" t="e">
        <f t="shared" si="13"/>
        <v>#VALUE!</v>
      </c>
      <c r="X34" s="35" t="e">
        <f t="shared" si="14"/>
        <v>#VALUE!</v>
      </c>
      <c r="Z34" s="30">
        <f t="shared" si="30"/>
        <v>15.251019327063375</v>
      </c>
      <c r="AA34" s="30">
        <f t="shared" si="30"/>
        <v>37.794398825282329</v>
      </c>
      <c r="AC34" s="3">
        <v>20</v>
      </c>
      <c r="AE34" s="51">
        <f t="shared" si="16"/>
        <v>10.932729952341878</v>
      </c>
      <c r="AG34" s="3">
        <f t="shared" si="17"/>
        <v>10.932729952341878</v>
      </c>
      <c r="AH34" s="29">
        <f t="shared" si="18"/>
        <v>4.2767778356705204</v>
      </c>
      <c r="AI34" s="29">
        <f t="shared" si="18"/>
        <v>15.031991622567675</v>
      </c>
      <c r="AJ34" s="29">
        <f t="shared" si="18"/>
        <v>6.2556926083626871</v>
      </c>
      <c r="AK34" s="29">
        <f t="shared" si="18"/>
        <v>15.784543928491283</v>
      </c>
      <c r="AL34" s="29">
        <f t="shared" si="18"/>
        <v>2.4261653830040375</v>
      </c>
      <c r="AM34" s="30"/>
      <c r="AN34" s="29">
        <f t="shared" si="19"/>
        <v>3.6180535453985918</v>
      </c>
      <c r="AO34" s="31">
        <f t="shared" si="19"/>
        <v>2.7390888751421407</v>
      </c>
      <c r="AP34" s="31">
        <f>IF(Settings!$I$6&gt;69, 0.2*(AO34), 0)</f>
        <v>0.54781777502842821</v>
      </c>
      <c r="AQ34" s="32">
        <f t="shared" si="20"/>
        <v>14.151721373079885</v>
      </c>
      <c r="AR34" s="32">
        <f t="shared" si="20"/>
        <v>7.7388446781431757</v>
      </c>
      <c r="AS34" s="32">
        <f t="shared" si="20"/>
        <v>10.498678169055433</v>
      </c>
      <c r="AT34" s="33" t="e">
        <f t="shared" si="21"/>
        <v>#VALUE!</v>
      </c>
      <c r="AU34" s="33" t="e">
        <f t="shared" si="22"/>
        <v>#VALUE!</v>
      </c>
      <c r="AV34" s="34" t="e">
        <f t="shared" si="23"/>
        <v>#VALUE!</v>
      </c>
      <c r="AW34" s="34" t="e">
        <f t="shared" si="24"/>
        <v>#VALUE!</v>
      </c>
      <c r="AX34" s="35" t="e">
        <f t="shared" si="25"/>
        <v>#VALUE!</v>
      </c>
      <c r="AY34" s="35" t="e">
        <f t="shared" si="26"/>
        <v>#VALUE!</v>
      </c>
      <c r="BA34" s="30">
        <f t="shared" si="31"/>
        <v>5.9440123836523062</v>
      </c>
      <c r="BB34" s="30">
        <f t="shared" si="31"/>
        <v>25.152274014316816</v>
      </c>
    </row>
    <row r="35" spans="1:95" x14ac:dyDescent="0.3">
      <c r="A35" s="18">
        <v>32</v>
      </c>
      <c r="C35" s="3"/>
      <c r="F35" s="3">
        <v>21</v>
      </c>
      <c r="G35" s="29">
        <f t="shared" si="8"/>
        <v>23.797827632726456</v>
      </c>
      <c r="H35" s="29">
        <f t="shared" si="8"/>
        <v>32.862072122255618</v>
      </c>
      <c r="I35" s="29">
        <f t="shared" si="8"/>
        <v>24.527498232349743</v>
      </c>
      <c r="J35" s="29">
        <f t="shared" si="8"/>
        <v>34.265030020607945</v>
      </c>
      <c r="K35" s="29">
        <f t="shared" si="8"/>
        <v>10.470590362311079</v>
      </c>
      <c r="L35" s="30"/>
      <c r="M35" s="29">
        <f t="shared" si="28"/>
        <v>10.066577159784188</v>
      </c>
      <c r="N35" s="31">
        <f t="shared" si="28"/>
        <v>6.5319240916786541</v>
      </c>
      <c r="O35" s="31">
        <f>IF(Settings!$I$6&gt;69, 0.2*(N35), 0)</f>
        <v>1.3063848183357309</v>
      </c>
      <c r="P35" s="32">
        <f t="shared" si="29"/>
        <v>27.643057676129793</v>
      </c>
      <c r="Q35" s="32">
        <f t="shared" si="29"/>
        <v>16.851530189534007</v>
      </c>
      <c r="R35" s="32">
        <f t="shared" si="29"/>
        <v>29.675943851364739</v>
      </c>
      <c r="S35" s="33" t="e">
        <f t="shared" si="9"/>
        <v>#VALUE!</v>
      </c>
      <c r="T35" s="33" t="e">
        <f t="shared" si="10"/>
        <v>#VALUE!</v>
      </c>
      <c r="U35" s="34" t="e">
        <f t="shared" si="11"/>
        <v>#VALUE!</v>
      </c>
      <c r="V35" s="34" t="e">
        <f t="shared" si="12"/>
        <v>#VALUE!</v>
      </c>
      <c r="W35" s="35" t="e">
        <f t="shared" si="13"/>
        <v>#VALUE!</v>
      </c>
      <c r="X35" s="35" t="e">
        <f t="shared" si="14"/>
        <v>#VALUE!</v>
      </c>
      <c r="Z35" s="30">
        <f t="shared" si="30"/>
        <v>16.158303011930894</v>
      </c>
      <c r="AA35" s="30">
        <f t="shared" si="30"/>
        <v>38.871041036900081</v>
      </c>
      <c r="AC35" s="3">
        <v>21</v>
      </c>
      <c r="AE35" s="51">
        <f t="shared" si="16"/>
        <v>11.497746250129051</v>
      </c>
      <c r="AG35" s="3">
        <f t="shared" si="17"/>
        <v>11.497746250129051</v>
      </c>
      <c r="AH35" s="29">
        <f t="shared" si="18"/>
        <v>4.9896712932679144</v>
      </c>
      <c r="AI35" s="29">
        <f t="shared" si="18"/>
        <v>16.029719542078098</v>
      </c>
      <c r="AJ35" s="29">
        <f t="shared" si="18"/>
        <v>7.0296854936222042</v>
      </c>
      <c r="AK35" s="29">
        <f t="shared" si="18"/>
        <v>16.825217176142818</v>
      </c>
      <c r="AL35" s="29">
        <f t="shared" si="18"/>
        <v>2.771163322190322</v>
      </c>
      <c r="AM35" s="30"/>
      <c r="AN35" s="29">
        <f t="shared" si="19"/>
        <v>3.9371761160088909</v>
      </c>
      <c r="AO35" s="31">
        <f t="shared" si="19"/>
        <v>2.9394335263669582</v>
      </c>
      <c r="AP35" s="31">
        <f>IF(Settings!$I$6&gt;69, 0.2*(AO35), 0)</f>
        <v>0.58788670527339171</v>
      </c>
      <c r="AQ35" s="32">
        <f t="shared" si="20"/>
        <v>14.954915677466792</v>
      </c>
      <c r="AR35" s="32">
        <f t="shared" si="20"/>
        <v>8.2696746672496495</v>
      </c>
      <c r="AS35" s="32">
        <f t="shared" si="20"/>
        <v>11.576794683436002</v>
      </c>
      <c r="AT35" s="33" t="e">
        <f t="shared" si="21"/>
        <v>#VALUE!</v>
      </c>
      <c r="AU35" s="33" t="e">
        <f t="shared" si="22"/>
        <v>#VALUE!</v>
      </c>
      <c r="AV35" s="34" t="e">
        <f t="shared" si="23"/>
        <v>#VALUE!</v>
      </c>
      <c r="AW35" s="34" t="e">
        <f t="shared" si="24"/>
        <v>#VALUE!</v>
      </c>
      <c r="AX35" s="35" t="e">
        <f t="shared" si="25"/>
        <v>#VALUE!</v>
      </c>
      <c r="AY35" s="35" t="e">
        <f t="shared" si="26"/>
        <v>#VALUE!</v>
      </c>
      <c r="BA35" s="30">
        <f t="shared" si="31"/>
        <v>6.5257621267022108</v>
      </c>
      <c r="BB35" s="30">
        <f t="shared" si="31"/>
        <v>26.117231761938235</v>
      </c>
    </row>
    <row r="36" spans="1:95" x14ac:dyDescent="0.3">
      <c r="A36" s="18">
        <v>33</v>
      </c>
      <c r="C36" s="3"/>
      <c r="F36" s="3">
        <v>22</v>
      </c>
      <c r="G36" s="29">
        <f t="shared" si="8"/>
        <v>26.201454447932306</v>
      </c>
      <c r="H36" s="29">
        <f t="shared" si="8"/>
        <v>34.573013234556313</v>
      </c>
      <c r="I36" s="29">
        <f t="shared" si="8"/>
        <v>26.660774760572799</v>
      </c>
      <c r="J36" s="29">
        <f t="shared" si="8"/>
        <v>36.025333222851032</v>
      </c>
      <c r="K36" s="29">
        <f t="shared" si="8"/>
        <v>11.345589453493993</v>
      </c>
      <c r="L36" s="30"/>
      <c r="M36" s="29">
        <f t="shared" si="28"/>
        <v>10.751771278349402</v>
      </c>
      <c r="N36" s="31">
        <f t="shared" si="28"/>
        <v>6.9178855726243098</v>
      </c>
      <c r="O36" s="31">
        <f>IF(Settings!$I$6&gt;69, 0.2*(N36), 0)</f>
        <v>1.3835771145248621</v>
      </c>
      <c r="P36" s="32">
        <f t="shared" si="29"/>
        <v>28.863745813732827</v>
      </c>
      <c r="Q36" s="32">
        <f t="shared" si="29"/>
        <v>17.673283941318999</v>
      </c>
      <c r="R36" s="32">
        <f t="shared" si="29"/>
        <v>31.312636674983775</v>
      </c>
      <c r="S36" s="33" t="e">
        <f t="shared" si="9"/>
        <v>#VALUE!</v>
      </c>
      <c r="T36" s="33" t="e">
        <f t="shared" si="10"/>
        <v>#VALUE!</v>
      </c>
      <c r="U36" s="34" t="e">
        <f t="shared" si="11"/>
        <v>#VALUE!</v>
      </c>
      <c r="V36" s="34" t="e">
        <f t="shared" si="12"/>
        <v>#VALUE!</v>
      </c>
      <c r="W36" s="35" t="e">
        <f t="shared" si="13"/>
        <v>#VALUE!</v>
      </c>
      <c r="X36" s="35" t="e">
        <f t="shared" si="14"/>
        <v>#VALUE!</v>
      </c>
      <c r="Z36" s="30">
        <f t="shared" si="30"/>
        <v>17.027138497254757</v>
      </c>
      <c r="AA36" s="30">
        <f t="shared" si="30"/>
        <v>39.895482074466436</v>
      </c>
      <c r="AC36" s="3">
        <v>22</v>
      </c>
      <c r="AE36" s="51">
        <f t="shared" si="16"/>
        <v>12.09196325242066</v>
      </c>
      <c r="AG36" s="3">
        <f t="shared" si="17"/>
        <v>12.09196325242066</v>
      </c>
      <c r="AH36" s="29">
        <f t="shared" si="18"/>
        <v>5.8026695385714229</v>
      </c>
      <c r="AI36" s="29">
        <f t="shared" si="18"/>
        <v>17.084253633622506</v>
      </c>
      <c r="AJ36" s="29">
        <f t="shared" si="18"/>
        <v>7.8866825830400584</v>
      </c>
      <c r="AK36" s="29">
        <f t="shared" si="18"/>
        <v>17.924284756282447</v>
      </c>
      <c r="AL36" s="29">
        <f t="shared" si="18"/>
        <v>3.1557213049293678</v>
      </c>
      <c r="AM36" s="30"/>
      <c r="AN36" s="29">
        <f t="shared" si="19"/>
        <v>4.2810762099513333</v>
      </c>
      <c r="AO36" s="31">
        <f t="shared" si="19"/>
        <v>3.1528744862472493</v>
      </c>
      <c r="AP36" s="31">
        <f>IF(Settings!$I$6&gt;69, 0.2*(AO36), 0)</f>
        <v>0.63057489724944993</v>
      </c>
      <c r="AQ36" s="32">
        <f t="shared" si="20"/>
        <v>15.7957999330091</v>
      </c>
      <c r="AR36" s="32">
        <f t="shared" si="20"/>
        <v>8.8289126467213066</v>
      </c>
      <c r="AS36" s="32">
        <f t="shared" si="20"/>
        <v>12.731482964625172</v>
      </c>
      <c r="AT36" s="33" t="e">
        <f t="shared" si="21"/>
        <v>#VALUE!</v>
      </c>
      <c r="AU36" s="33" t="e">
        <f t="shared" si="22"/>
        <v>#VALUE!</v>
      </c>
      <c r="AV36" s="34" t="e">
        <f t="shared" si="23"/>
        <v>#VALUE!</v>
      </c>
      <c r="AW36" s="34" t="e">
        <f t="shared" si="24"/>
        <v>#VALUE!</v>
      </c>
      <c r="AX36" s="35" t="e">
        <f t="shared" si="25"/>
        <v>#VALUE!</v>
      </c>
      <c r="AY36" s="35" t="e">
        <f t="shared" si="26"/>
        <v>#VALUE!</v>
      </c>
      <c r="BA36" s="30">
        <f t="shared" si="31"/>
        <v>7.1468562716356123</v>
      </c>
      <c r="BB36" s="30">
        <f t="shared" si="31"/>
        <v>27.103246056354596</v>
      </c>
      <c r="CQ36" s="44"/>
    </row>
    <row r="37" spans="1:95" x14ac:dyDescent="0.3">
      <c r="A37" s="18">
        <v>34</v>
      </c>
      <c r="C37" s="3"/>
      <c r="F37" s="3">
        <v>23</v>
      </c>
      <c r="G37" s="29">
        <f t="shared" si="8"/>
        <v>28.621524217121664</v>
      </c>
      <c r="H37" s="29">
        <f t="shared" si="8"/>
        <v>36.263901509475701</v>
      </c>
      <c r="I37" s="29">
        <f t="shared" si="8"/>
        <v>28.813882699072131</v>
      </c>
      <c r="J37" s="29">
        <f t="shared" si="8"/>
        <v>37.762714230683848</v>
      </c>
      <c r="K37" s="29">
        <f t="shared" si="8"/>
        <v>12.210058490174058</v>
      </c>
      <c r="L37" s="30"/>
      <c r="M37" s="29">
        <f t="shared" si="28"/>
        <v>11.437934093880097</v>
      </c>
      <c r="N37" s="31">
        <f t="shared" si="28"/>
        <v>7.3029649306747766</v>
      </c>
      <c r="O37" s="31">
        <f>IF(Settings!$I$6&gt;69, 0.2*(N37), 0)</f>
        <v>1.4605929861349554</v>
      </c>
      <c r="P37" s="32">
        <f t="shared" si="29"/>
        <v>30.060225365488858</v>
      </c>
      <c r="Q37" s="32">
        <f t="shared" si="29"/>
        <v>18.474850000141977</v>
      </c>
      <c r="R37" s="32">
        <f t="shared" si="29"/>
        <v>32.873016252400532</v>
      </c>
      <c r="S37" s="33" t="e">
        <f t="shared" si="9"/>
        <v>#VALUE!</v>
      </c>
      <c r="T37" s="33" t="e">
        <f t="shared" si="10"/>
        <v>#VALUE!</v>
      </c>
      <c r="U37" s="34" t="e">
        <f t="shared" si="11"/>
        <v>#VALUE!</v>
      </c>
      <c r="V37" s="34" t="e">
        <f t="shared" si="12"/>
        <v>#VALUE!</v>
      </c>
      <c r="W37" s="35" t="e">
        <f t="shared" si="13"/>
        <v>#VALUE!</v>
      </c>
      <c r="X37" s="35" t="e">
        <f t="shared" si="14"/>
        <v>#VALUE!</v>
      </c>
      <c r="Z37" s="30">
        <f t="shared" si="30"/>
        <v>17.856323947284878</v>
      </c>
      <c r="AA37" s="30">
        <f t="shared" si="30"/>
        <v>40.870252920459095</v>
      </c>
      <c r="AC37" s="3">
        <v>23</v>
      </c>
      <c r="AE37" s="51">
        <f t="shared" si="16"/>
        <v>12.716890085850565</v>
      </c>
      <c r="AG37" s="3">
        <f t="shared" si="17"/>
        <v>12.716890085850565</v>
      </c>
      <c r="AH37" s="29">
        <f t="shared" si="18"/>
        <v>6.7256723509203997</v>
      </c>
      <c r="AI37" s="29">
        <f t="shared" si="18"/>
        <v>18.197677976550153</v>
      </c>
      <c r="AJ37" s="29">
        <f t="shared" si="18"/>
        <v>8.8332825855488828</v>
      </c>
      <c r="AK37" s="29">
        <f t="shared" si="18"/>
        <v>19.083779842653822</v>
      </c>
      <c r="AL37" s="29">
        <f t="shared" si="18"/>
        <v>3.5825026273007015</v>
      </c>
      <c r="AM37" s="30"/>
      <c r="AN37" s="29">
        <f t="shared" si="19"/>
        <v>4.6511902862947609</v>
      </c>
      <c r="AO37" s="31">
        <f t="shared" si="19"/>
        <v>3.3800668178924571</v>
      </c>
      <c r="AP37" s="31">
        <f>IF(Settings!$I$6&gt;69, 0.2*(AO37), 0)</f>
        <v>0.67601336357849151</v>
      </c>
      <c r="AQ37" s="32">
        <f t="shared" si="20"/>
        <v>16.67525625854703</v>
      </c>
      <c r="AR37" s="32">
        <f t="shared" si="20"/>
        <v>9.417082538121921</v>
      </c>
      <c r="AS37" s="32">
        <f t="shared" si="20"/>
        <v>13.962813400972662</v>
      </c>
      <c r="AT37" s="33" t="e">
        <f t="shared" si="21"/>
        <v>#VALUE!</v>
      </c>
      <c r="AU37" s="33" t="e">
        <f t="shared" si="22"/>
        <v>#VALUE!</v>
      </c>
      <c r="AV37" s="34" t="e">
        <f t="shared" si="23"/>
        <v>#VALUE!</v>
      </c>
      <c r="AW37" s="34" t="e">
        <f t="shared" si="24"/>
        <v>#VALUE!</v>
      </c>
      <c r="AX37" s="35" t="e">
        <f t="shared" si="25"/>
        <v>#VALUE!</v>
      </c>
      <c r="AY37" s="35" t="e">
        <f t="shared" si="26"/>
        <v>#VALUE!</v>
      </c>
      <c r="BA37" s="30">
        <f t="shared" si="31"/>
        <v>7.8072696319490209</v>
      </c>
      <c r="BB37" s="30">
        <f t="shared" si="31"/>
        <v>28.109277876789282</v>
      </c>
    </row>
    <row r="38" spans="1:95" x14ac:dyDescent="0.3">
      <c r="A38" s="18">
        <v>35</v>
      </c>
      <c r="C38" s="3"/>
      <c r="F38" s="3">
        <v>24</v>
      </c>
      <c r="G38" s="29">
        <f t="shared" si="8"/>
        <v>31.044026353511445</v>
      </c>
      <c r="H38" s="29">
        <f t="shared" si="8"/>
        <v>37.933374098393095</v>
      </c>
      <c r="I38" s="29">
        <f t="shared" si="8"/>
        <v>30.979105481499861</v>
      </c>
      <c r="J38" s="29">
        <f t="shared" si="8"/>
        <v>39.475836195603279</v>
      </c>
      <c r="K38" s="29">
        <f t="shared" si="8"/>
        <v>13.059987898522195</v>
      </c>
      <c r="L38" s="30"/>
      <c r="M38" s="29">
        <f t="shared" si="28"/>
        <v>12.123761151364643</v>
      </c>
      <c r="N38" s="31">
        <f t="shared" si="28"/>
        <v>7.686718650836907</v>
      </c>
      <c r="O38" s="31">
        <f>IF(Settings!$I$6&gt;69, 0.2*(N38), 0)</f>
        <v>1.5373437301673816</v>
      </c>
      <c r="P38" s="32">
        <f t="shared" si="29"/>
        <v>31.232305851921428</v>
      </c>
      <c r="Q38" s="32">
        <f t="shared" si="29"/>
        <v>19.255725541246555</v>
      </c>
      <c r="R38" s="32">
        <f t="shared" si="29"/>
        <v>34.355761845436554</v>
      </c>
      <c r="S38" s="33" t="e">
        <f t="shared" si="9"/>
        <v>#VALUE!</v>
      </c>
      <c r="T38" s="33" t="e">
        <f t="shared" si="10"/>
        <v>#VALUE!</v>
      </c>
      <c r="U38" s="34" t="e">
        <f t="shared" si="11"/>
        <v>#VALUE!</v>
      </c>
      <c r="V38" s="34" t="e">
        <f t="shared" si="12"/>
        <v>#VALUE!</v>
      </c>
      <c r="W38" s="35" t="e">
        <f t="shared" si="13"/>
        <v>#VALUE!</v>
      </c>
      <c r="X38" s="35" t="e">
        <f t="shared" si="14"/>
        <v>#VALUE!</v>
      </c>
      <c r="Z38" s="30">
        <f t="shared" si="30"/>
        <v>18.645264181373246</v>
      </c>
      <c r="AA38" s="30">
        <f t="shared" si="30"/>
        <v>41.797761842255589</v>
      </c>
      <c r="AC38" s="3">
        <v>24</v>
      </c>
      <c r="AE38" s="51">
        <f t="shared" si="16"/>
        <v>13.374113870485857</v>
      </c>
      <c r="AG38" s="3">
        <f t="shared" si="17"/>
        <v>13.374113870485857</v>
      </c>
      <c r="AH38" s="29">
        <f t="shared" si="18"/>
        <v>7.7686701002912422</v>
      </c>
      <c r="AI38" s="29">
        <f t="shared" si="18"/>
        <v>19.372006919401311</v>
      </c>
      <c r="AJ38" s="29">
        <f t="shared" si="18"/>
        <v>9.8761983857893227</v>
      </c>
      <c r="AK38" s="29">
        <f t="shared" si="18"/>
        <v>20.305648353788015</v>
      </c>
      <c r="AL38" s="29">
        <f t="shared" si="18"/>
        <v>4.053987633605427</v>
      </c>
      <c r="AM38" s="30"/>
      <c r="AN38" s="29">
        <f t="shared" si="19"/>
        <v>5.0489668536034049</v>
      </c>
      <c r="AO38" s="31">
        <f t="shared" si="19"/>
        <v>3.6216718968720376</v>
      </c>
      <c r="AP38" s="31">
        <f>IF(Settings!$I$6&gt;69, 0.2*(AO38), 0)</f>
        <v>0.72433437937440759</v>
      </c>
      <c r="AQ38" s="32">
        <f t="shared" si="20"/>
        <v>17.594080706948013</v>
      </c>
      <c r="AR38" s="32">
        <f t="shared" si="20"/>
        <v>10.034583560408326</v>
      </c>
      <c r="AS38" s="32">
        <f t="shared" si="20"/>
        <v>15.269937186976479</v>
      </c>
      <c r="AT38" s="33" t="e">
        <f t="shared" si="21"/>
        <v>#VALUE!</v>
      </c>
      <c r="AU38" s="33" t="e">
        <f t="shared" si="22"/>
        <v>#VALUE!</v>
      </c>
      <c r="AV38" s="34" t="e">
        <f t="shared" si="23"/>
        <v>#VALUE!</v>
      </c>
      <c r="AW38" s="34" t="e">
        <f t="shared" si="24"/>
        <v>#VALUE!</v>
      </c>
      <c r="AX38" s="35" t="e">
        <f t="shared" si="25"/>
        <v>#VALUE!</v>
      </c>
      <c r="AY38" s="35" t="e">
        <f t="shared" si="26"/>
        <v>#VALUE!</v>
      </c>
      <c r="BA38" s="30">
        <f t="shared" si="31"/>
        <v>8.5065262942416009</v>
      </c>
      <c r="BB38" s="30">
        <f t="shared" si="31"/>
        <v>29.13412814362723</v>
      </c>
    </row>
    <row r="39" spans="1:95" x14ac:dyDescent="0.3">
      <c r="A39" s="18">
        <v>36</v>
      </c>
      <c r="C39" s="3"/>
      <c r="F39" s="3">
        <v>25</v>
      </c>
      <c r="G39" s="29">
        <f t="shared" si="8"/>
        <v>33.456274607906323</v>
      </c>
      <c r="H39" s="29">
        <f t="shared" si="8"/>
        <v>39.580261865968083</v>
      </c>
      <c r="I39" s="29">
        <f t="shared" si="8"/>
        <v>33.149307199981671</v>
      </c>
      <c r="J39" s="29">
        <f t="shared" si="8"/>
        <v>41.163565992472023</v>
      </c>
      <c r="K39" s="29">
        <f t="shared" si="8"/>
        <v>13.891977282087206</v>
      </c>
      <c r="L39" s="30"/>
      <c r="M39" s="29">
        <f t="shared" si="28"/>
        <v>12.808062652479125</v>
      </c>
      <c r="N39" s="31">
        <f t="shared" si="28"/>
        <v>8.0687456121076977</v>
      </c>
      <c r="O39" s="31">
        <f>IF(Settings!$I$6&gt;69, 0.2*(N39), 0)</f>
        <v>1.6137491224215397</v>
      </c>
      <c r="P39" s="32">
        <f t="shared" si="29"/>
        <v>32.379885056615251</v>
      </c>
      <c r="Q39" s="32">
        <f t="shared" si="29"/>
        <v>20.015560306430316</v>
      </c>
      <c r="R39" s="32">
        <f t="shared" si="29"/>
        <v>35.760603551060164</v>
      </c>
      <c r="S39" s="33" t="e">
        <f t="shared" si="9"/>
        <v>#VALUE!</v>
      </c>
      <c r="T39" s="33" t="e">
        <f t="shared" si="10"/>
        <v>#VALUE!</v>
      </c>
      <c r="U39" s="34" t="e">
        <f t="shared" si="11"/>
        <v>#VALUE!</v>
      </c>
      <c r="V39" s="34" t="e">
        <f t="shared" si="12"/>
        <v>#VALUE!</v>
      </c>
      <c r="W39" s="35" t="e">
        <f t="shared" si="13"/>
        <v>#VALUE!</v>
      </c>
      <c r="X39" s="35" t="e">
        <f t="shared" si="14"/>
        <v>#VALUE!</v>
      </c>
      <c r="Z39" s="30">
        <f t="shared" si="30"/>
        <v>19.39386944339094</v>
      </c>
      <c r="AA39" s="30">
        <f t="shared" si="30"/>
        <v>42.680300341994993</v>
      </c>
      <c r="AC39" s="3">
        <v>25</v>
      </c>
      <c r="AE39" s="51">
        <f t="shared" si="16"/>
        <v>14.06530375061889</v>
      </c>
      <c r="AG39" s="3">
        <f t="shared" si="17"/>
        <v>14.06530375061889</v>
      </c>
      <c r="AH39" s="29">
        <f t="shared" si="18"/>
        <v>8.9415319006693608</v>
      </c>
      <c r="AI39" s="29">
        <f t="shared" si="18"/>
        <v>20.609161727049692</v>
      </c>
      <c r="AJ39" s="29">
        <f t="shared" si="18"/>
        <v>11.022176719731407</v>
      </c>
      <c r="AK39" s="29">
        <f t="shared" si="18"/>
        <v>21.591723851857978</v>
      </c>
      <c r="AL39" s="29">
        <f t="shared" si="18"/>
        <v>4.5723908534261906</v>
      </c>
      <c r="AM39" s="30"/>
      <c r="AN39" s="29">
        <f t="shared" si="19"/>
        <v>5.475854410890344</v>
      </c>
      <c r="AO39" s="31">
        <f t="shared" si="19"/>
        <v>3.8783534038393119</v>
      </c>
      <c r="AP39" s="31">
        <f>IF(Settings!$I$6&gt;69, 0.2*(AO39), 0)</f>
        <v>0.77567068076786239</v>
      </c>
      <c r="AQ39" s="32">
        <f t="shared" si="20"/>
        <v>18.552968215080924</v>
      </c>
      <c r="AR39" s="32">
        <f t="shared" si="20"/>
        <v>10.681671774007386</v>
      </c>
      <c r="AS39" s="32">
        <f t="shared" si="20"/>
        <v>16.650989911112838</v>
      </c>
      <c r="AT39" s="33" t="e">
        <f t="shared" si="21"/>
        <v>#VALUE!</v>
      </c>
      <c r="AU39" s="33" t="e">
        <f t="shared" si="22"/>
        <v>#VALUE!</v>
      </c>
      <c r="AV39" s="34" t="e">
        <f t="shared" si="23"/>
        <v>#VALUE!</v>
      </c>
      <c r="AW39" s="34" t="e">
        <f t="shared" si="24"/>
        <v>#VALUE!</v>
      </c>
      <c r="AX39" s="35" t="e">
        <f t="shared" si="25"/>
        <v>#VALUE!</v>
      </c>
      <c r="AY39" s="35" t="e">
        <f t="shared" si="26"/>
        <v>#VALUE!</v>
      </c>
      <c r="BA39" s="30">
        <f t="shared" si="31"/>
        <v>9.2436537188838486</v>
      </c>
      <c r="BB39" s="30">
        <f t="shared" si="31"/>
        <v>30.176431630288853</v>
      </c>
    </row>
    <row r="40" spans="1:95" x14ac:dyDescent="0.3">
      <c r="A40" s="18">
        <v>37</v>
      </c>
      <c r="C40" s="3"/>
      <c r="F40" s="3">
        <v>26</v>
      </c>
      <c r="G40" s="29">
        <f t="shared" si="8"/>
        <v>35.846931918753882</v>
      </c>
      <c r="H40" s="29">
        <f t="shared" si="8"/>
        <v>41.203568421788226</v>
      </c>
      <c r="I40" s="29">
        <f t="shared" si="8"/>
        <v>35.317928547450542</v>
      </c>
      <c r="J40" s="29">
        <f t="shared" si="8"/>
        <v>42.824951685162581</v>
      </c>
      <c r="K40" s="29">
        <f t="shared" si="8"/>
        <v>14.703196570468874</v>
      </c>
      <c r="L40" s="30"/>
      <c r="M40" s="29">
        <f t="shared" si="28"/>
        <v>13.489755545195734</v>
      </c>
      <c r="N40" s="31">
        <f t="shared" si="28"/>
        <v>8.4486832280823396</v>
      </c>
      <c r="O40" s="31">
        <f>IF(Settings!$I$6&gt;69, 0.2*(N40), 0)</f>
        <v>1.689736645616468</v>
      </c>
      <c r="P40" s="32">
        <f t="shared" si="29"/>
        <v>33.502937096408488</v>
      </c>
      <c r="Q40" s="32">
        <f t="shared" si="29"/>
        <v>20.754136442363201</v>
      </c>
      <c r="R40" s="32">
        <f t="shared" si="29"/>
        <v>37.088134077023788</v>
      </c>
      <c r="S40" s="33" t="e">
        <f t="shared" si="9"/>
        <v>#VALUE!</v>
      </c>
      <c r="T40" s="33" t="e">
        <f t="shared" si="10"/>
        <v>#VALUE!</v>
      </c>
      <c r="U40" s="34" t="e">
        <f t="shared" si="11"/>
        <v>#VALUE!</v>
      </c>
      <c r="V40" s="34" t="e">
        <f t="shared" si="12"/>
        <v>#VALUE!</v>
      </c>
      <c r="W40" s="35" t="e">
        <f t="shared" si="13"/>
        <v>#VALUE!</v>
      </c>
      <c r="X40" s="35" t="e">
        <f t="shared" si="14"/>
        <v>#VALUE!</v>
      </c>
      <c r="Z40" s="30">
        <f t="shared" si="30"/>
        <v>20.102465449240682</v>
      </c>
      <c r="AA40" s="30">
        <f t="shared" si="30"/>
        <v>43.520048817959719</v>
      </c>
      <c r="AC40" s="3">
        <v>26</v>
      </c>
      <c r="AE40" s="51">
        <f t="shared" si="16"/>
        <v>14.792215133875402</v>
      </c>
      <c r="AG40" s="3">
        <f t="shared" si="17"/>
        <v>14.792215133875402</v>
      </c>
      <c r="AH40" s="29">
        <f t="shared" si="18"/>
        <v>10.253754099453326</v>
      </c>
      <c r="AI40" s="29">
        <f t="shared" si="18"/>
        <v>21.910944922580612</v>
      </c>
      <c r="AJ40" s="29">
        <f t="shared" si="18"/>
        <v>12.277902357422052</v>
      </c>
      <c r="AK40" s="29">
        <f t="shared" si="18"/>
        <v>22.943700125219891</v>
      </c>
      <c r="AL40" s="29">
        <f t="shared" si="18"/>
        <v>5.1395710104975372</v>
      </c>
      <c r="AM40" s="30"/>
      <c r="AN40" s="29">
        <f t="shared" si="19"/>
        <v>5.9332874689767374</v>
      </c>
      <c r="AO40" s="31">
        <f t="shared" si="19"/>
        <v>4.1507727037195474</v>
      </c>
      <c r="AP40" s="31">
        <f>IF(Settings!$I$6&gt;69, 0.2*(AO40), 0)</f>
        <v>0.83015454074390949</v>
      </c>
      <c r="AQ40" s="32">
        <f t="shared" si="20"/>
        <v>19.552496550705062</v>
      </c>
      <c r="AR40" s="32">
        <f t="shared" si="20"/>
        <v>11.358441029079579</v>
      </c>
      <c r="AS40" s="32">
        <f t="shared" si="20"/>
        <v>18.103008577134304</v>
      </c>
      <c r="AT40" s="33" t="e">
        <f t="shared" si="21"/>
        <v>#VALUE!</v>
      </c>
      <c r="AU40" s="33" t="e">
        <f t="shared" si="22"/>
        <v>#VALUE!</v>
      </c>
      <c r="AV40" s="34" t="e">
        <f t="shared" si="23"/>
        <v>#VALUE!</v>
      </c>
      <c r="AW40" s="34" t="e">
        <f t="shared" si="24"/>
        <v>#VALUE!</v>
      </c>
      <c r="AX40" s="35" t="e">
        <f t="shared" si="25"/>
        <v>#VALUE!</v>
      </c>
      <c r="AY40" s="35" t="e">
        <f t="shared" si="26"/>
        <v>#VALUE!</v>
      </c>
      <c r="BA40" s="30">
        <f t="shared" si="31"/>
        <v>10.017142920826959</v>
      </c>
      <c r="BB40" s="30">
        <f t="shared" si="31"/>
        <v>31.234651948492488</v>
      </c>
    </row>
    <row r="41" spans="1:95" x14ac:dyDescent="0.3">
      <c r="A41" s="18">
        <v>38</v>
      </c>
      <c r="C41" s="3"/>
      <c r="F41" s="3">
        <v>27</v>
      </c>
      <c r="G41" s="29">
        <f t="shared" si="8"/>
        <v>38.206000394791921</v>
      </c>
      <c r="H41" s="29">
        <f t="shared" si="8"/>
        <v>42.802451714248747</v>
      </c>
      <c r="I41" s="29">
        <f t="shared" si="8"/>
        <v>37.478975897514132</v>
      </c>
      <c r="J41" s="29">
        <f t="shared" si="8"/>
        <v>44.459202760089433</v>
      </c>
      <c r="K41" s="29">
        <f t="shared" si="8"/>
        <v>15.491342113202187</v>
      </c>
      <c r="L41" s="30"/>
      <c r="M41" s="29">
        <f t="shared" si="28"/>
        <v>14.167856115308366</v>
      </c>
      <c r="N41" s="31">
        <f t="shared" si="28"/>
        <v>8.8262040206500441</v>
      </c>
      <c r="O41" s="31">
        <f>IF(Settings!$I$6&gt;69, 0.2*(N41), 0)</f>
        <v>1.7652408041300089</v>
      </c>
      <c r="P41" s="32">
        <f t="shared" si="29"/>
        <v>34.601502153946086</v>
      </c>
      <c r="Q41" s="32">
        <f t="shared" si="29"/>
        <v>21.471350807147196</v>
      </c>
      <c r="R41" s="32">
        <f t="shared" si="29"/>
        <v>38.339642859276651</v>
      </c>
      <c r="S41" s="33" t="e">
        <f t="shared" si="9"/>
        <v>#VALUE!</v>
      </c>
      <c r="T41" s="33" t="e">
        <f t="shared" si="10"/>
        <v>#VALUE!</v>
      </c>
      <c r="U41" s="34" t="e">
        <f t="shared" si="11"/>
        <v>#VALUE!</v>
      </c>
      <c r="V41" s="34" t="e">
        <f t="shared" si="12"/>
        <v>#VALUE!</v>
      </c>
      <c r="W41" s="35" t="e">
        <f t="shared" si="13"/>
        <v>#VALUE!</v>
      </c>
      <c r="X41" s="35" t="e">
        <f t="shared" si="14"/>
        <v>#VALUE!</v>
      </c>
      <c r="Z41" s="30">
        <f t="shared" si="30"/>
        <v>20.77171430501458</v>
      </c>
      <c r="AA41" s="30">
        <f t="shared" si="30"/>
        <v>44.319081951464163</v>
      </c>
      <c r="AC41" s="3">
        <v>27</v>
      </c>
      <c r="AE41" s="51">
        <f t="shared" si="16"/>
        <v>15.556694149404674</v>
      </c>
      <c r="AG41" s="3">
        <f t="shared" si="17"/>
        <v>15.556694149404674</v>
      </c>
      <c r="AH41" s="29">
        <f t="shared" si="18"/>
        <v>11.714170673985167</v>
      </c>
      <c r="AI41" s="29">
        <f t="shared" si="18"/>
        <v>23.279012313904371</v>
      </c>
      <c r="AJ41" s="29">
        <f t="shared" si="18"/>
        <v>13.649886217113691</v>
      </c>
      <c r="AK41" s="29">
        <f t="shared" si="18"/>
        <v>24.363101475052115</v>
      </c>
      <c r="AL41" s="29">
        <f t="shared" si="18"/>
        <v>5.7569359608097637</v>
      </c>
      <c r="AM41" s="30"/>
      <c r="AN41" s="29">
        <f t="shared" si="19"/>
        <v>6.4226705530195645</v>
      </c>
      <c r="AO41" s="31">
        <f t="shared" si="19"/>
        <v>4.4395835715457403</v>
      </c>
      <c r="AP41" s="31">
        <f>IF(Settings!$I$6&gt;69, 0.2*(AO41), 0)</f>
        <v>0.88791671430914809</v>
      </c>
      <c r="AQ41" s="32">
        <f t="shared" si="20"/>
        <v>20.593109315349871</v>
      </c>
      <c r="AR41" s="32">
        <f t="shared" si="20"/>
        <v>12.064803572938255</v>
      </c>
      <c r="AS41" s="32">
        <f t="shared" si="20"/>
        <v>19.621867043141282</v>
      </c>
      <c r="AT41" s="33" t="e">
        <f t="shared" si="21"/>
        <v>#VALUE!</v>
      </c>
      <c r="AU41" s="33" t="e">
        <f t="shared" si="22"/>
        <v>#VALUE!</v>
      </c>
      <c r="AV41" s="34" t="e">
        <f t="shared" si="23"/>
        <v>#VALUE!</v>
      </c>
      <c r="AW41" s="34" t="e">
        <f t="shared" si="24"/>
        <v>#VALUE!</v>
      </c>
      <c r="AX41" s="35" t="e">
        <f t="shared" si="25"/>
        <v>#VALUE!</v>
      </c>
      <c r="AY41" s="35" t="e">
        <f t="shared" si="26"/>
        <v>#VALUE!</v>
      </c>
      <c r="BA41" s="30">
        <f t="shared" si="31"/>
        <v>10.824916991687576</v>
      </c>
      <c r="BB41" s="30">
        <f t="shared" si="31"/>
        <v>32.307077836036228</v>
      </c>
    </row>
    <row r="42" spans="1:95" x14ac:dyDescent="0.3">
      <c r="A42" s="18">
        <v>39</v>
      </c>
      <c r="C42" s="3"/>
      <c r="F42" s="3">
        <v>28</v>
      </c>
      <c r="G42" s="29">
        <f t="shared" si="8"/>
        <v>40.52478438989553</v>
      </c>
      <c r="H42" s="29">
        <f t="shared" si="8"/>
        <v>44.376207800757115</v>
      </c>
      <c r="I42" s="29">
        <f t="shared" si="8"/>
        <v>39.627005071541248</v>
      </c>
      <c r="J42" s="29">
        <f t="shared" si="8"/>
        <v>46.065672711761351</v>
      </c>
      <c r="K42" s="29">
        <f t="shared" si="8"/>
        <v>16.254590123623441</v>
      </c>
      <c r="L42" s="30"/>
      <c r="M42" s="29">
        <f t="shared" si="28"/>
        <v>14.841473049158228</v>
      </c>
      <c r="N42" s="31">
        <f t="shared" si="28"/>
        <v>9.2010125637846087</v>
      </c>
      <c r="O42" s="31">
        <f>IF(Settings!$I$6&gt;69, 0.2*(N42), 0)</f>
        <v>1.8402025127569219</v>
      </c>
      <c r="P42" s="32">
        <f t="shared" si="29"/>
        <v>35.675677599286402</v>
      </c>
      <c r="Q42" s="32">
        <f t="shared" si="29"/>
        <v>22.167199416266193</v>
      </c>
      <c r="R42" s="32">
        <f t="shared" si="29"/>
        <v>39.516971467868785</v>
      </c>
      <c r="S42" s="33" t="e">
        <f t="shared" si="9"/>
        <v>#VALUE!</v>
      </c>
      <c r="T42" s="33" t="e">
        <f t="shared" si="10"/>
        <v>#VALUE!</v>
      </c>
      <c r="U42" s="34" t="e">
        <f t="shared" si="11"/>
        <v>#VALUE!</v>
      </c>
      <c r="V42" s="34" t="e">
        <f t="shared" si="12"/>
        <v>#VALUE!</v>
      </c>
      <c r="W42" s="35" t="e">
        <f t="shared" si="13"/>
        <v>#VALUE!</v>
      </c>
      <c r="X42" s="35" t="e">
        <f t="shared" si="14"/>
        <v>#VALUE!</v>
      </c>
      <c r="Z42" s="30">
        <f t="shared" si="30"/>
        <v>21.402545643368576</v>
      </c>
      <c r="AA42" s="30">
        <f t="shared" si="30"/>
        <v>45.079373832559199</v>
      </c>
      <c r="AC42" s="3">
        <v>28</v>
      </c>
      <c r="AE42" s="51">
        <f t="shared" si="16"/>
        <v>16.360682336474195</v>
      </c>
      <c r="AG42" s="3">
        <f t="shared" si="17"/>
        <v>16.360682336474195</v>
      </c>
      <c r="AH42" s="29">
        <f t="shared" si="18"/>
        <v>13.330629442628055</v>
      </c>
      <c r="AI42" s="29">
        <f t="shared" si="18"/>
        <v>24.714842736082542</v>
      </c>
      <c r="AJ42" s="29">
        <f t="shared" si="18"/>
        <v>15.144337253032589</v>
      </c>
      <c r="AK42" s="29">
        <f t="shared" si="18"/>
        <v>25.85125077348323</v>
      </c>
      <c r="AL42" s="29">
        <f t="shared" si="18"/>
        <v>6.4253453036598511</v>
      </c>
      <c r="AM42" s="30"/>
      <c r="AN42" s="29">
        <f t="shared" si="19"/>
        <v>6.9453601124893867</v>
      </c>
      <c r="AO42" s="31">
        <f t="shared" si="19"/>
        <v>4.7454262289681042</v>
      </c>
      <c r="AP42" s="31">
        <f>IF(Settings!$I$6&gt;69, 0.2*(AO42), 0)</f>
        <v>0.94908524579362086</v>
      </c>
      <c r="AQ42" s="32">
        <f t="shared" si="20"/>
        <v>21.67509808951306</v>
      </c>
      <c r="AR42" s="32">
        <f t="shared" si="20"/>
        <v>12.800470627054777</v>
      </c>
      <c r="AS42" s="32">
        <f t="shared" si="20"/>
        <v>21.202234929048753</v>
      </c>
      <c r="AT42" s="33" t="e">
        <f t="shared" si="21"/>
        <v>#VALUE!</v>
      </c>
      <c r="AU42" s="33" t="e">
        <f t="shared" si="22"/>
        <v>#VALUE!</v>
      </c>
      <c r="AV42" s="34" t="e">
        <f t="shared" si="23"/>
        <v>#VALUE!</v>
      </c>
      <c r="AW42" s="34" t="e">
        <f t="shared" si="24"/>
        <v>#VALUE!</v>
      </c>
      <c r="AX42" s="35" t="e">
        <f t="shared" si="25"/>
        <v>#VALUE!</v>
      </c>
      <c r="AY42" s="35" t="e">
        <f t="shared" si="26"/>
        <v>#VALUE!</v>
      </c>
      <c r="BA42" s="30">
        <f t="shared" si="31"/>
        <v>11.664310274525761</v>
      </c>
      <c r="BB42" s="30">
        <f t="shared" si="31"/>
        <v>33.391820990119598</v>
      </c>
    </row>
    <row r="43" spans="1:95" x14ac:dyDescent="0.3">
      <c r="A43" s="18">
        <v>40</v>
      </c>
      <c r="C43" s="3"/>
      <c r="F43" s="3">
        <v>29</v>
      </c>
      <c r="G43" s="29">
        <f t="shared" si="8"/>
        <v>42.795833518758627</v>
      </c>
      <c r="H43" s="29">
        <f t="shared" si="8"/>
        <v>45.924256479259306</v>
      </c>
      <c r="I43" s="29">
        <f t="shared" si="8"/>
        <v>41.757101087491392</v>
      </c>
      <c r="J43" s="29">
        <f t="shared" si="8"/>
        <v>47.643843640605937</v>
      </c>
      <c r="K43" s="29">
        <f t="shared" si="8"/>
        <v>16.991549325522449</v>
      </c>
      <c r="L43" s="30"/>
      <c r="M43" s="29">
        <f t="shared" si="28"/>
        <v>15.509800938690219</v>
      </c>
      <c r="N43" s="31">
        <f t="shared" si="28"/>
        <v>9.5728427458381979</v>
      </c>
      <c r="O43" s="31">
        <f>IF(Settings!$I$6&gt;69, 0.2*(N43), 0)</f>
        <v>1.9145685491676396</v>
      </c>
      <c r="P43" s="32">
        <f t="shared" si="29"/>
        <v>36.725610280496056</v>
      </c>
      <c r="Q43" s="32">
        <f t="shared" si="29"/>
        <v>22.841763750573378</v>
      </c>
      <c r="R43" s="32">
        <f t="shared" si="29"/>
        <v>40.622388828087942</v>
      </c>
      <c r="S43" s="33" t="e">
        <f t="shared" si="9"/>
        <v>#VALUE!</v>
      </c>
      <c r="T43" s="33" t="e">
        <f t="shared" si="10"/>
        <v>#VALUE!</v>
      </c>
      <c r="U43" s="34" t="e">
        <f t="shared" si="11"/>
        <v>#VALUE!</v>
      </c>
      <c r="V43" s="34" t="e">
        <f t="shared" si="12"/>
        <v>#VALUE!</v>
      </c>
      <c r="W43" s="35" t="e">
        <f t="shared" si="13"/>
        <v>#VALUE!</v>
      </c>
      <c r="X43" s="35" t="e">
        <f t="shared" si="14"/>
        <v>#VALUE!</v>
      </c>
      <c r="Z43" s="30">
        <f t="shared" si="30"/>
        <v>21.996097184849638</v>
      </c>
      <c r="AA43" s="30">
        <f t="shared" si="30"/>
        <v>45.802802837216149</v>
      </c>
      <c r="AC43" s="3">
        <v>29</v>
      </c>
      <c r="AE43" s="51">
        <f t="shared" si="16"/>
        <v>17.206221575376418</v>
      </c>
      <c r="AG43" s="3">
        <f t="shared" si="17"/>
        <v>17.206221575376418</v>
      </c>
      <c r="AH43" s="29">
        <f t="shared" si="18"/>
        <v>15.109640687390971</v>
      </c>
      <c r="AI43" s="29">
        <f t="shared" si="18"/>
        <v>26.219705589293156</v>
      </c>
      <c r="AJ43" s="29">
        <f t="shared" si="18"/>
        <v>16.767018486760982</v>
      </c>
      <c r="AK43" s="29">
        <f t="shared" si="18"/>
        <v>27.409235415944906</v>
      </c>
      <c r="AL43" s="29">
        <f t="shared" si="18"/>
        <v>7.1450140939865809</v>
      </c>
      <c r="AM43" s="30"/>
      <c r="AN43" s="29">
        <f t="shared" si="19"/>
        <v>7.5026442982633563</v>
      </c>
      <c r="AO43" s="31">
        <f t="shared" si="19"/>
        <v>5.0689206610556639</v>
      </c>
      <c r="AP43" s="31">
        <f>IF(Settings!$I$6&gt;69, 0.2*(AO43), 0)</f>
        <v>1.0137841322111327</v>
      </c>
      <c r="AQ43" s="32">
        <f t="shared" si="20"/>
        <v>22.798583837477164</v>
      </c>
      <c r="AR43" s="32">
        <f t="shared" si="20"/>
        <v>13.564933302039003</v>
      </c>
      <c r="AS43" s="32">
        <f t="shared" si="20"/>
        <v>22.837564853437563</v>
      </c>
      <c r="AT43" s="33" t="e">
        <f t="shared" si="21"/>
        <v>#VALUE!</v>
      </c>
      <c r="AU43" s="33" t="e">
        <f t="shared" si="22"/>
        <v>#VALUE!</v>
      </c>
      <c r="AV43" s="34" t="e">
        <f t="shared" si="23"/>
        <v>#VALUE!</v>
      </c>
      <c r="AW43" s="34" t="e">
        <f t="shared" si="24"/>
        <v>#VALUE!</v>
      </c>
      <c r="AX43" s="35" t="e">
        <f t="shared" si="25"/>
        <v>#VALUE!</v>
      </c>
      <c r="AY43" s="35" t="e">
        <f t="shared" si="26"/>
        <v>#VALUE!</v>
      </c>
      <c r="BA43" s="30">
        <f t="shared" si="31"/>
        <v>12.532060445783863</v>
      </c>
      <c r="BB43" s="30">
        <f t="shared" si="31"/>
        <v>34.486815699907389</v>
      </c>
    </row>
    <row r="44" spans="1:95" x14ac:dyDescent="0.3">
      <c r="C44" s="3"/>
      <c r="F44" s="3">
        <v>30</v>
      </c>
      <c r="G44" s="29">
        <f t="shared" si="8"/>
        <v>45.012871397019474</v>
      </c>
      <c r="H44" s="29">
        <f t="shared" si="8"/>
        <v>47.446128521704793</v>
      </c>
      <c r="I44" s="29">
        <f t="shared" si="8"/>
        <v>43.86485496705648</v>
      </c>
      <c r="J44" s="29">
        <f t="shared" si="8"/>
        <v>49.193312583077279</v>
      </c>
      <c r="K44" s="29">
        <f t="shared" si="8"/>
        <v>17.701214194839189</v>
      </c>
      <c r="L44" s="30"/>
      <c r="M44" s="29">
        <f t="shared" si="28"/>
        <v>16.172114201709078</v>
      </c>
      <c r="N44" s="31">
        <f t="shared" si="28"/>
        <v>9.9414553077145893</v>
      </c>
      <c r="O44" s="31">
        <f>IF(Settings!$I$6&gt;69, 0.2*(N44), 0)</f>
        <v>1.9882910615429179</v>
      </c>
      <c r="P44" s="32">
        <f t="shared" si="29"/>
        <v>37.751489804452312</v>
      </c>
      <c r="Q44" s="32">
        <f t="shared" si="29"/>
        <v>23.495198690769719</v>
      </c>
      <c r="R44" s="32">
        <f t="shared" si="29"/>
        <v>41.658484556289977</v>
      </c>
      <c r="S44" s="33" t="e">
        <f t="shared" si="9"/>
        <v>#VALUE!</v>
      </c>
      <c r="T44" s="33" t="e">
        <f t="shared" si="10"/>
        <v>#VALUE!</v>
      </c>
      <c r="U44" s="34" t="e">
        <f t="shared" si="11"/>
        <v>#VALUE!</v>
      </c>
      <c r="V44" s="34" t="e">
        <f t="shared" si="12"/>
        <v>#VALUE!</v>
      </c>
      <c r="W44" s="35" t="e">
        <f t="shared" si="13"/>
        <v>#VALUE!</v>
      </c>
      <c r="X44" s="35" t="e">
        <f t="shared" si="14"/>
        <v>#VALUE!</v>
      </c>
      <c r="Z44" s="30">
        <f t="shared" si="30"/>
        <v>22.553663864113378</v>
      </c>
      <c r="AA44" s="30">
        <f t="shared" si="30"/>
        <v>46.491156268039539</v>
      </c>
      <c r="AC44" s="3">
        <v>30</v>
      </c>
      <c r="AE44" s="51">
        <f t="shared" si="16"/>
        <v>18.095459273170505</v>
      </c>
      <c r="AG44" s="3">
        <f t="shared" si="17"/>
        <v>18.095459273170505</v>
      </c>
      <c r="AH44" s="29">
        <f t="shared" si="18"/>
        <v>17.056007724510145</v>
      </c>
      <c r="AI44" s="29">
        <f t="shared" si="18"/>
        <v>27.79462630978302</v>
      </c>
      <c r="AJ44" s="29">
        <f t="shared" si="18"/>
        <v>18.523088192664357</v>
      </c>
      <c r="AK44" s="29">
        <f t="shared" si="18"/>
        <v>29.037871354584929</v>
      </c>
      <c r="AL44" s="29">
        <f t="shared" si="18"/>
        <v>7.9154217190501486</v>
      </c>
      <c r="AM44" s="30"/>
      <c r="AN44" s="29">
        <f t="shared" si="19"/>
        <v>8.0957206085857827</v>
      </c>
      <c r="AO44" s="31">
        <f t="shared" si="19"/>
        <v>5.4106591904953181</v>
      </c>
      <c r="AP44" s="31">
        <f>IF(Settings!$I$6&gt;69, 0.2*(AO44), 0)</f>
        <v>1.0821318380990637</v>
      </c>
      <c r="AQ44" s="32">
        <f t="shared" si="20"/>
        <v>23.963497723763954</v>
      </c>
      <c r="AR44" s="32">
        <f t="shared" si="20"/>
        <v>14.357444277952574</v>
      </c>
      <c r="AS44" s="32">
        <f t="shared" si="20"/>
        <v>24.5201123738672</v>
      </c>
      <c r="AT44" s="33" t="e">
        <f t="shared" si="21"/>
        <v>#VALUE!</v>
      </c>
      <c r="AU44" s="33" t="e">
        <f t="shared" si="22"/>
        <v>#VALUE!</v>
      </c>
      <c r="AV44" s="34" t="e">
        <f t="shared" si="23"/>
        <v>#VALUE!</v>
      </c>
      <c r="AW44" s="34" t="e">
        <f t="shared" si="24"/>
        <v>#VALUE!</v>
      </c>
      <c r="AX44" s="35" t="e">
        <f t="shared" si="25"/>
        <v>#VALUE!</v>
      </c>
      <c r="AY44" s="35" t="e">
        <f t="shared" si="26"/>
        <v>#VALUE!</v>
      </c>
      <c r="BA44" s="30">
        <f t="shared" si="31"/>
        <v>13.424315575511336</v>
      </c>
      <c r="BB44" s="30">
        <f t="shared" si="31"/>
        <v>35.589820538468842</v>
      </c>
    </row>
    <row r="45" spans="1:95" x14ac:dyDescent="0.3">
      <c r="C45" s="1"/>
      <c r="F45" s="3">
        <v>31</v>
      </c>
      <c r="G45" s="29">
        <f t="shared" si="8"/>
        <v>47.170714904134627</v>
      </c>
      <c r="H45" s="29">
        <f t="shared" si="8"/>
        <v>48.941454294136904</v>
      </c>
      <c r="I45" s="29">
        <f t="shared" si="8"/>
        <v>45.94633849183576</v>
      </c>
      <c r="J45" s="29">
        <f t="shared" si="8"/>
        <v>50.713779341443868</v>
      </c>
      <c r="K45" s="29">
        <f t="shared" si="8"/>
        <v>18.382919810384184</v>
      </c>
      <c r="L45" s="30"/>
      <c r="M45" s="29">
        <f t="shared" si="28"/>
        <v>16.827761391838319</v>
      </c>
      <c r="N45" s="31">
        <f t="shared" si="28"/>
        <v>10.30663562142181</v>
      </c>
      <c r="O45" s="31">
        <f>IF(Settings!$I$6&gt;69, 0.2*(N45), 0)</f>
        <v>2.0613271242843623</v>
      </c>
      <c r="P45" s="32">
        <f t="shared" si="29"/>
        <v>38.753542661411778</v>
      </c>
      <c r="Q45" s="32">
        <f t="shared" si="29"/>
        <v>24.127721877092476</v>
      </c>
      <c r="R45" s="32">
        <f t="shared" si="29"/>
        <v>42.628078618795925</v>
      </c>
      <c r="S45" s="33" t="e">
        <f t="shared" si="9"/>
        <v>#VALUE!</v>
      </c>
      <c r="T45" s="33" t="e">
        <f t="shared" si="10"/>
        <v>#VALUE!</v>
      </c>
      <c r="U45" s="34" t="e">
        <f t="shared" si="11"/>
        <v>#VALUE!</v>
      </c>
      <c r="V45" s="34" t="e">
        <f t="shared" si="12"/>
        <v>#VALUE!</v>
      </c>
      <c r="W45" s="35" t="e">
        <f t="shared" si="13"/>
        <v>#VALUE!</v>
      </c>
      <c r="X45" s="35" t="e">
        <f t="shared" si="14"/>
        <v>#VALUE!</v>
      </c>
      <c r="Z45" s="30">
        <f t="shared" si="30"/>
        <v>23.076654645708675</v>
      </c>
      <c r="AA45" s="30">
        <f t="shared" si="30"/>
        <v>47.146134769974267</v>
      </c>
      <c r="AC45" s="3">
        <v>31</v>
      </c>
      <c r="AD45" s="1"/>
      <c r="AE45" s="51">
        <f t="shared" si="16"/>
        <v>19.030653817429357</v>
      </c>
      <c r="AG45" s="3">
        <f t="shared" si="17"/>
        <v>19.030653817429357</v>
      </c>
      <c r="AH45" s="29">
        <f t="shared" si="18"/>
        <v>19.172451993517647</v>
      </c>
      <c r="AI45" s="29">
        <f t="shared" si="18"/>
        <v>29.440349977398832</v>
      </c>
      <c r="AJ45" s="29">
        <f t="shared" si="18"/>
        <v>20.416927998244464</v>
      </c>
      <c r="AK45" s="29">
        <f t="shared" si="18"/>
        <v>30.737665472619373</v>
      </c>
      <c r="AL45" s="29">
        <f t="shared" si="18"/>
        <v>8.7352305303429887</v>
      </c>
      <c r="AM45" s="30"/>
      <c r="AN45" s="29">
        <f t="shared" si="19"/>
        <v>8.7256714571567038</v>
      </c>
      <c r="AO45" s="31">
        <f t="shared" si="19"/>
        <v>5.7711982959236856</v>
      </c>
      <c r="AP45" s="31">
        <f>IF(Settings!$I$6&gt;69, 0.2*(AO45), 0)</f>
        <v>1.1542396591847373</v>
      </c>
      <c r="AQ45" s="32">
        <f t="shared" si="20"/>
        <v>25.169561531624321</v>
      </c>
      <c r="AR45" s="32">
        <f t="shared" si="20"/>
        <v>15.177000735369635</v>
      </c>
      <c r="AS45" s="32">
        <f t="shared" si="20"/>
        <v>26.240992192167532</v>
      </c>
      <c r="AT45" s="33" t="e">
        <f t="shared" si="21"/>
        <v>#VALUE!</v>
      </c>
      <c r="AU45" s="33" t="e">
        <f t="shared" si="22"/>
        <v>#VALUE!</v>
      </c>
      <c r="AV45" s="34" t="e">
        <f t="shared" si="23"/>
        <v>#VALUE!</v>
      </c>
      <c r="AW45" s="34" t="e">
        <f t="shared" si="24"/>
        <v>#VALUE!</v>
      </c>
      <c r="AX45" s="35" t="e">
        <f t="shared" si="25"/>
        <v>#VALUE!</v>
      </c>
      <c r="AY45" s="35" t="e">
        <f t="shared" si="26"/>
        <v>#VALUE!</v>
      </c>
      <c r="BA45" s="30">
        <f t="shared" si="31"/>
        <v>14.336657912759268</v>
      </c>
      <c r="BB45" s="30">
        <f t="shared" si="31"/>
        <v>36.698422375258524</v>
      </c>
    </row>
    <row r="46" spans="1:95" x14ac:dyDescent="0.3">
      <c r="C46" s="1"/>
      <c r="F46" s="3">
        <v>32</v>
      </c>
      <c r="G46" s="29">
        <f t="shared" si="8"/>
        <v>49.26518787989086</v>
      </c>
      <c r="H46" s="29">
        <f t="shared" si="8"/>
        <v>50.409953583342187</v>
      </c>
      <c r="I46" s="29">
        <f t="shared" si="8"/>
        <v>47.99807764109422</v>
      </c>
      <c r="J46" s="29">
        <f t="shared" si="8"/>
        <v>52.205035618583878</v>
      </c>
      <c r="K46" s="29">
        <f t="shared" si="8"/>
        <v>19.036299021487483</v>
      </c>
      <c r="L46" s="30"/>
      <c r="M46" s="29">
        <f t="shared" si="28"/>
        <v>17.476159874221711</v>
      </c>
      <c r="N46" s="31">
        <f t="shared" si="28"/>
        <v>10.668191679215376</v>
      </c>
      <c r="O46" s="31">
        <f>IF(Settings!$I$6&gt;69, 0.2*(N46), 0)</f>
        <v>2.1336383358430751</v>
      </c>
      <c r="P46" s="32">
        <f t="shared" si="29"/>
        <v>39.73202707248074</v>
      </c>
      <c r="Q46" s="32">
        <f t="shared" si="29"/>
        <v>24.739604321263649</v>
      </c>
      <c r="R46" s="32">
        <f t="shared" si="29"/>
        <v>43.534145524931908</v>
      </c>
      <c r="S46" s="33" t="e">
        <f t="shared" si="9"/>
        <v>#VALUE!</v>
      </c>
      <c r="T46" s="33" t="e">
        <f t="shared" si="10"/>
        <v>#VALUE!</v>
      </c>
      <c r="U46" s="34" t="e">
        <f t="shared" si="11"/>
        <v>#VALUE!</v>
      </c>
      <c r="V46" s="34" t="e">
        <f t="shared" si="12"/>
        <v>#VALUE!</v>
      </c>
      <c r="W46" s="35" t="e">
        <f t="shared" si="13"/>
        <v>#VALUE!</v>
      </c>
      <c r="X46" s="35" t="e">
        <f t="shared" si="14"/>
        <v>#VALUE!</v>
      </c>
      <c r="Z46" s="30">
        <f t="shared" si="30"/>
        <v>23.566556173690113</v>
      </c>
      <c r="AA46" s="30">
        <f t="shared" si="30"/>
        <v>47.76935653191638</v>
      </c>
      <c r="AC46" s="3">
        <v>32</v>
      </c>
      <c r="AD46" s="1"/>
      <c r="AE46" s="51">
        <f t="shared" si="16"/>
        <v>20.01418031184258</v>
      </c>
      <c r="AG46" s="3">
        <f t="shared" si="17"/>
        <v>20.01418031184258</v>
      </c>
      <c r="AH46" s="29">
        <f t="shared" si="18"/>
        <v>21.459248157027407</v>
      </c>
      <c r="AI46" s="29">
        <f t="shared" si="18"/>
        <v>31.157303338483715</v>
      </c>
      <c r="AJ46" s="29">
        <f t="shared" si="18"/>
        <v>22.451960510584392</v>
      </c>
      <c r="AK46" s="29">
        <f t="shared" si="18"/>
        <v>32.508776641416119</v>
      </c>
      <c r="AL46" s="29">
        <f t="shared" si="18"/>
        <v>9.6022191797105236</v>
      </c>
      <c r="AM46" s="30"/>
      <c r="AN46" s="29">
        <f t="shared" si="19"/>
        <v>9.3934377780625375</v>
      </c>
      <c r="AO46" s="31">
        <f t="shared" si="19"/>
        <v>6.1510496731432083</v>
      </c>
      <c r="AP46" s="31">
        <f>IF(Settings!$I$6&gt;69, 0.2*(AO46), 0)</f>
        <v>1.2302099346286417</v>
      </c>
      <c r="AQ46" s="32">
        <f t="shared" si="20"/>
        <v>26.416267915761807</v>
      </c>
      <c r="AR46" s="32">
        <f t="shared" si="20"/>
        <v>16.022329077373676</v>
      </c>
      <c r="AS46" s="32">
        <f t="shared" si="20"/>
        <v>27.99027303824662</v>
      </c>
      <c r="AT46" s="33" t="e">
        <f t="shared" si="21"/>
        <v>#VALUE!</v>
      </c>
      <c r="AU46" s="33" t="e">
        <f t="shared" si="22"/>
        <v>#VALUE!</v>
      </c>
      <c r="AV46" s="34" t="e">
        <f t="shared" si="23"/>
        <v>#VALUE!</v>
      </c>
      <c r="AW46" s="34" t="e">
        <f t="shared" si="24"/>
        <v>#VALUE!</v>
      </c>
      <c r="AX46" s="35" t="e">
        <f t="shared" si="25"/>
        <v>#VALUE!</v>
      </c>
      <c r="AY46" s="35" t="e">
        <f t="shared" si="26"/>
        <v>#VALUE!</v>
      </c>
      <c r="BA46" s="30">
        <f t="shared" si="31"/>
        <v>15.264145670400307</v>
      </c>
      <c r="BB46" s="30">
        <f t="shared" si="31"/>
        <v>37.810042964701907</v>
      </c>
    </row>
    <row r="47" spans="1:95" x14ac:dyDescent="0.3">
      <c r="C47" s="1"/>
      <c r="F47" s="3">
        <v>33</v>
      </c>
      <c r="G47" s="29">
        <f t="shared" si="8"/>
        <v>51.293032383192021</v>
      </c>
      <c r="H47" s="29">
        <f t="shared" si="8"/>
        <v>51.851426478426916</v>
      </c>
      <c r="I47" s="29">
        <f t="shared" si="8"/>
        <v>50.017025309322342</v>
      </c>
      <c r="J47" s="29">
        <f t="shared" si="8"/>
        <v>53.666955293738248</v>
      </c>
      <c r="K47" s="29">
        <f t="shared" si="8"/>
        <v>19.661242396539237</v>
      </c>
      <c r="L47" s="30"/>
      <c r="M47" s="29">
        <f t="shared" si="28"/>
        <v>18.116790844452133</v>
      </c>
      <c r="N47" s="31">
        <f t="shared" si="28"/>
        <v>11.025952268161667</v>
      </c>
      <c r="O47" s="31">
        <f>IF(Settings!$I$6&gt;69, 0.2*(N47), 0)</f>
        <v>2.2051904536323335</v>
      </c>
      <c r="P47" s="32">
        <f t="shared" si="29"/>
        <v>40.687228459526914</v>
      </c>
      <c r="Q47" s="32">
        <f t="shared" si="29"/>
        <v>25.331162121359029</v>
      </c>
      <c r="R47" s="32">
        <f t="shared" si="29"/>
        <v>44.379751330274054</v>
      </c>
      <c r="S47" s="33" t="e">
        <f t="shared" si="9"/>
        <v>#VALUE!</v>
      </c>
      <c r="T47" s="33" t="e">
        <f t="shared" si="10"/>
        <v>#VALUE!</v>
      </c>
      <c r="U47" s="34" t="e">
        <f t="shared" si="11"/>
        <v>#VALUE!</v>
      </c>
      <c r="V47" s="34" t="e">
        <f t="shared" si="12"/>
        <v>#VALUE!</v>
      </c>
      <c r="W47" s="35" t="e">
        <f t="shared" si="13"/>
        <v>#VALUE!</v>
      </c>
      <c r="X47" s="35" t="e">
        <f t="shared" si="14"/>
        <v>#VALUE!</v>
      </c>
      <c r="Z47" s="30">
        <f t="shared" si="30"/>
        <v>24.024902441473326</v>
      </c>
      <c r="AA47" s="30">
        <f t="shared" si="30"/>
        <v>48.362361284608163</v>
      </c>
      <c r="AC47" s="3">
        <v>33</v>
      </c>
      <c r="AD47" s="1"/>
      <c r="AE47" s="51">
        <f t="shared" si="16"/>
        <v>21.048536608242266</v>
      </c>
      <c r="AG47" s="3">
        <f t="shared" si="17"/>
        <v>21.048536608242266</v>
      </c>
      <c r="AH47" s="29">
        <f t="shared" ref="AH47:AL84" si="32">AH$4*(1-EXP(-AH$5*$AG47))^AH$6</f>
        <v>23.913887259208568</v>
      </c>
      <c r="AI47" s="29">
        <f t="shared" si="32"/>
        <v>32.945555606927869</v>
      </c>
      <c r="AJ47" s="29">
        <f t="shared" si="32"/>
        <v>24.630460011043517</v>
      </c>
      <c r="AK47" s="29">
        <f t="shared" si="32"/>
        <v>34.350975892473741</v>
      </c>
      <c r="AL47" s="29">
        <f t="shared" si="32"/>
        <v>10.513235732783192</v>
      </c>
      <c r="AM47" s="30"/>
      <c r="AN47" s="29">
        <f t="shared" ref="AN47:AO84" si="33">AN$4*(1-EXP(-AN$5*$AG47))^AN$6</f>
        <v>10.099790853912078</v>
      </c>
      <c r="AO47" s="31">
        <f t="shared" si="33"/>
        <v>6.5506705526038678</v>
      </c>
      <c r="AP47" s="31">
        <f>IF(Settings!$I$6&gt;69, 0.2*(AO47), 0)</f>
        <v>1.3101341105207736</v>
      </c>
      <c r="AQ47" s="32">
        <f t="shared" ref="AQ47:AS84" si="34">AQ$4*(1-EXP(-AQ$5*$AG47))^AQ$6</f>
        <v>27.702860766305687</v>
      </c>
      <c r="AR47" s="32">
        <f t="shared" si="34"/>
        <v>16.891872031338867</v>
      </c>
      <c r="AS47" s="32">
        <f t="shared" si="34"/>
        <v>29.757112176595971</v>
      </c>
      <c r="AT47" s="33" t="e">
        <f t="shared" si="21"/>
        <v>#VALUE!</v>
      </c>
      <c r="AU47" s="33" t="e">
        <f t="shared" si="22"/>
        <v>#VALUE!</v>
      </c>
      <c r="AV47" s="34" t="e">
        <f t="shared" si="23"/>
        <v>#VALUE!</v>
      </c>
      <c r="AW47" s="34" t="e">
        <f t="shared" si="24"/>
        <v>#VALUE!</v>
      </c>
      <c r="AX47" s="35" t="e">
        <f t="shared" si="25"/>
        <v>#VALUE!</v>
      </c>
      <c r="AY47" s="35" t="e">
        <f t="shared" si="26"/>
        <v>#VALUE!</v>
      </c>
      <c r="BA47" s="30">
        <f t="shared" si="31"/>
        <v>16.201373464453983</v>
      </c>
      <c r="BB47" s="30">
        <f t="shared" si="31"/>
        <v>38.921948352919813</v>
      </c>
    </row>
    <row r="48" spans="1:95" x14ac:dyDescent="0.3">
      <c r="C48" s="1"/>
      <c r="F48" s="3">
        <v>34</v>
      </c>
      <c r="G48" s="29">
        <f t="shared" si="8"/>
        <v>53.251819964582332</v>
      </c>
      <c r="H48" s="29">
        <f t="shared" si="8"/>
        <v>53.265745178814313</v>
      </c>
      <c r="I48" s="29">
        <f t="shared" si="8"/>
        <v>52.000533787993959</v>
      </c>
      <c r="J48" s="29">
        <f t="shared" si="8"/>
        <v>55.099485700098299</v>
      </c>
      <c r="K48" s="29">
        <f t="shared" si="8"/>
        <v>20.257861225039374</v>
      </c>
      <c r="L48" s="30"/>
      <c r="M48" s="29">
        <f t="shared" si="28"/>
        <v>18.749194669570745</v>
      </c>
      <c r="N48" s="31">
        <f t="shared" si="28"/>
        <v>11.379765308714802</v>
      </c>
      <c r="O48" s="31">
        <f>IF(Settings!$I$6&gt;69, 0.2*(N48), 0)</f>
        <v>2.2759530617429604</v>
      </c>
      <c r="P48" s="32">
        <f t="shared" si="29"/>
        <v>41.619455453487355</v>
      </c>
      <c r="Q48" s="32">
        <f t="shared" si="29"/>
        <v>25.902749150078531</v>
      </c>
      <c r="R48" s="32">
        <f t="shared" si="29"/>
        <v>45.168001830302877</v>
      </c>
      <c r="S48" s="33" t="e">
        <f t="shared" si="9"/>
        <v>#VALUE!</v>
      </c>
      <c r="T48" s="33" t="e">
        <f t="shared" si="10"/>
        <v>#VALUE!</v>
      </c>
      <c r="U48" s="34" t="e">
        <f t="shared" si="11"/>
        <v>#VALUE!</v>
      </c>
      <c r="V48" s="34" t="e">
        <f t="shared" si="12"/>
        <v>#VALUE!</v>
      </c>
      <c r="W48" s="35" t="e">
        <f t="shared" si="13"/>
        <v>#VALUE!</v>
      </c>
      <c r="X48" s="35" t="e">
        <f t="shared" si="14"/>
        <v>#VALUE!</v>
      </c>
      <c r="Z48" s="30">
        <f t="shared" si="30"/>
        <v>24.453249724146318</v>
      </c>
      <c r="AA48" s="30">
        <f t="shared" si="30"/>
        <v>48.926614104694536</v>
      </c>
      <c r="AC48" s="3">
        <v>34</v>
      </c>
      <c r="AD48" s="1"/>
      <c r="AE48" s="51">
        <f t="shared" si="16"/>
        <v>22.136349650370814</v>
      </c>
      <c r="AG48" s="3">
        <f t="shared" si="17"/>
        <v>22.136349650370814</v>
      </c>
      <c r="AH48" s="29">
        <f t="shared" si="32"/>
        <v>26.530787893484138</v>
      </c>
      <c r="AI48" s="29">
        <f t="shared" si="32"/>
        <v>34.804778498461062</v>
      </c>
      <c r="AJ48" s="29">
        <f t="shared" si="32"/>
        <v>26.953360742568876</v>
      </c>
      <c r="AK48" s="29">
        <f t="shared" si="32"/>
        <v>36.263606234460951</v>
      </c>
      <c r="AL48" s="29">
        <f t="shared" si="32"/>
        <v>11.464175463233973</v>
      </c>
      <c r="AM48" s="30"/>
      <c r="AN48" s="29">
        <f t="shared" si="33"/>
        <v>10.845302635265657</v>
      </c>
      <c r="AO48" s="31">
        <f t="shared" si="33"/>
        <v>6.9704533039723637</v>
      </c>
      <c r="AP48" s="31">
        <f>IF(Settings!$I$6&gt;69, 0.2*(AO48), 0)</f>
        <v>1.3940906607944727</v>
      </c>
      <c r="AQ48" s="32">
        <f t="shared" si="34"/>
        <v>29.028316008262539</v>
      </c>
      <c r="AR48" s="32">
        <f t="shared" si="34"/>
        <v>17.783778758619949</v>
      </c>
      <c r="AS48" s="32">
        <f t="shared" si="34"/>
        <v>31.529928730914392</v>
      </c>
      <c r="AT48" s="33" t="e">
        <f t="shared" si="21"/>
        <v>#VALUE!</v>
      </c>
      <c r="AU48" s="33" t="e">
        <f t="shared" si="22"/>
        <v>#VALUE!</v>
      </c>
      <c r="AV48" s="34" t="e">
        <f t="shared" si="23"/>
        <v>#VALUE!</v>
      </c>
      <c r="AW48" s="34" t="e">
        <f t="shared" si="24"/>
        <v>#VALUE!</v>
      </c>
      <c r="AX48" s="35" t="e">
        <f t="shared" si="25"/>
        <v>#VALUE!</v>
      </c>
      <c r="AY48" s="35" t="e">
        <f t="shared" si="26"/>
        <v>#VALUE!</v>
      </c>
      <c r="BA48" s="30">
        <f t="shared" si="31"/>
        <v>17.142551310438531</v>
      </c>
      <c r="BB48" s="30">
        <f t="shared" si="31"/>
        <v>40.031261321861436</v>
      </c>
    </row>
    <row r="49" spans="1:97" x14ac:dyDescent="0.3">
      <c r="C49" s="1"/>
      <c r="F49" s="3">
        <v>35</v>
      </c>
      <c r="G49" s="29">
        <f t="shared" si="8"/>
        <v>55.13986482704</v>
      </c>
      <c r="H49" s="29">
        <f t="shared" si="8"/>
        <v>54.652846619105041</v>
      </c>
      <c r="I49" s="29">
        <f t="shared" si="8"/>
        <v>53.946327399727721</v>
      </c>
      <c r="J49" s="29">
        <f t="shared" si="8"/>
        <v>56.502639785545128</v>
      </c>
      <c r="K49" s="29">
        <f t="shared" si="8"/>
        <v>20.826453698318449</v>
      </c>
      <c r="L49" s="30"/>
      <c r="M49" s="29">
        <f t="shared" si="28"/>
        <v>19.372966531257365</v>
      </c>
      <c r="N49" s="31">
        <f t="shared" si="28"/>
        <v>11.729496338991895</v>
      </c>
      <c r="O49" s="31">
        <f>IF(Settings!$I$6&gt;69, 0.2*(N49), 0)</f>
        <v>2.3458992677983792</v>
      </c>
      <c r="P49" s="32">
        <f t="shared" si="29"/>
        <v>42.529036370330878</v>
      </c>
      <c r="Q49" s="32">
        <f t="shared" si="29"/>
        <v>26.454750603645827</v>
      </c>
      <c r="R49" s="32">
        <f t="shared" si="29"/>
        <v>45.902000451221603</v>
      </c>
      <c r="S49" s="33" t="e">
        <f t="shared" si="9"/>
        <v>#VALUE!</v>
      </c>
      <c r="T49" s="33" t="e">
        <f t="shared" si="10"/>
        <v>#VALUE!</v>
      </c>
      <c r="U49" s="34" t="e">
        <f t="shared" si="11"/>
        <v>#VALUE!</v>
      </c>
      <c r="V49" s="34" t="e">
        <f t="shared" si="12"/>
        <v>#VALUE!</v>
      </c>
      <c r="W49" s="35" t="e">
        <f t="shared" si="13"/>
        <v>#VALUE!</v>
      </c>
      <c r="X49" s="35" t="e">
        <f t="shared" si="14"/>
        <v>#VALUE!</v>
      </c>
      <c r="Z49" s="30">
        <f t="shared" si="30"/>
        <v>24.853156078488485</v>
      </c>
      <c r="AA49" s="30">
        <f t="shared" si="30"/>
        <v>49.463509034339246</v>
      </c>
      <c r="AC49" s="3">
        <v>35</v>
      </c>
      <c r="AD49" s="1"/>
      <c r="AE49" s="51">
        <f t="shared" si="16"/>
        <v>23.280382145502159</v>
      </c>
      <c r="AG49" s="3">
        <f t="shared" si="17"/>
        <v>23.280382145502159</v>
      </c>
      <c r="AH49" s="29">
        <f t="shared" si="32"/>
        <v>29.30107627915298</v>
      </c>
      <c r="AI49" s="29">
        <f t="shared" si="32"/>
        <v>36.734206052935569</v>
      </c>
      <c r="AJ49" s="29">
        <f t="shared" si="32"/>
        <v>29.420068306606442</v>
      </c>
      <c r="AK49" s="29">
        <f t="shared" si="32"/>
        <v>38.245542749786445</v>
      </c>
      <c r="AL49" s="29">
        <f t="shared" si="32"/>
        <v>12.44998771989421</v>
      </c>
      <c r="AM49" s="30"/>
      <c r="AN49" s="29">
        <f t="shared" si="33"/>
        <v>11.630314910653299</v>
      </c>
      <c r="AO49" s="31">
        <f t="shared" si="33"/>
        <v>7.4107143790138323</v>
      </c>
      <c r="AP49" s="31">
        <f>IF(Settings!$I$6&gt;69, 0.2*(AO49), 0)</f>
        <v>1.4821428758027666</v>
      </c>
      <c r="AQ49" s="32">
        <f t="shared" si="34"/>
        <v>30.3913232094263</v>
      </c>
      <c r="AR49" s="32">
        <f t="shared" si="34"/>
        <v>18.695898626510925</v>
      </c>
      <c r="AS49" s="32">
        <f t="shared" si="34"/>
        <v>33.296613066222776</v>
      </c>
      <c r="AT49" s="33" t="e">
        <f t="shared" si="21"/>
        <v>#VALUE!</v>
      </c>
      <c r="AU49" s="33" t="e">
        <f t="shared" si="22"/>
        <v>#VALUE!</v>
      </c>
      <c r="AV49" s="34" t="e">
        <f t="shared" si="23"/>
        <v>#VALUE!</v>
      </c>
      <c r="AW49" s="34" t="e">
        <f t="shared" si="24"/>
        <v>#VALUE!</v>
      </c>
      <c r="AX49" s="35" t="e">
        <f t="shared" si="25"/>
        <v>#VALUE!</v>
      </c>
      <c r="AY49" s="35" t="e">
        <f t="shared" si="26"/>
        <v>#VALUE!</v>
      </c>
      <c r="BA49" s="30">
        <f t="shared" si="31"/>
        <v>18.081601219187284</v>
      </c>
      <c r="BB49" s="30">
        <f t="shared" si="31"/>
        <v>41.13497705685657</v>
      </c>
    </row>
    <row r="50" spans="1:97" x14ac:dyDescent="0.3">
      <c r="C50" s="1"/>
      <c r="F50" s="3">
        <v>36</v>
      </c>
      <c r="G50" s="29">
        <f t="shared" si="8"/>
        <v>56.95614026522842</v>
      </c>
      <c r="H50" s="29">
        <f t="shared" si="8"/>
        <v>56.01272581688167</v>
      </c>
      <c r="I50" s="29">
        <f t="shared" si="8"/>
        <v>55.852475592000246</v>
      </c>
      <c r="J50" s="29">
        <f t="shared" si="8"/>
        <v>57.876489054740951</v>
      </c>
      <c r="K50" s="29">
        <f t="shared" si="8"/>
        <v>21.367474282788496</v>
      </c>
      <c r="L50" s="30"/>
      <c r="M50" s="29">
        <f t="shared" si="28"/>
        <v>19.987752352533608</v>
      </c>
      <c r="N50" s="31">
        <f t="shared" si="28"/>
        <v>12.075027128987475</v>
      </c>
      <c r="O50" s="31">
        <f>IF(Settings!$I$6&gt;69, 0.2*(N50), 0)</f>
        <v>2.4150054257974953</v>
      </c>
      <c r="P50" s="32">
        <f t="shared" si="29"/>
        <v>43.416316094796208</v>
      </c>
      <c r="Q50" s="32">
        <f t="shared" si="29"/>
        <v>26.987577312801591</v>
      </c>
      <c r="R50" s="32">
        <f t="shared" si="29"/>
        <v>46.584814481745092</v>
      </c>
      <c r="S50" s="33" t="e">
        <f t="shared" si="9"/>
        <v>#VALUE!</v>
      </c>
      <c r="T50" s="33" t="e">
        <f t="shared" si="10"/>
        <v>#VALUE!</v>
      </c>
      <c r="U50" s="34" t="e">
        <f t="shared" si="11"/>
        <v>#VALUE!</v>
      </c>
      <c r="V50" s="34" t="e">
        <f t="shared" si="12"/>
        <v>#VALUE!</v>
      </c>
      <c r="W50" s="35" t="e">
        <f t="shared" si="13"/>
        <v>#VALUE!</v>
      </c>
      <c r="X50" s="35" t="e">
        <f t="shared" si="14"/>
        <v>#VALUE!</v>
      </c>
      <c r="Z50" s="30">
        <f t="shared" si="30"/>
        <v>25.226164781720684</v>
      </c>
      <c r="AA50" s="30">
        <f t="shared" si="30"/>
        <v>49.974372525343277</v>
      </c>
      <c r="AC50" s="3">
        <v>36</v>
      </c>
      <c r="AD50" s="1"/>
      <c r="AE50" s="51">
        <f t="shared" si="16"/>
        <v>24.483539580860253</v>
      </c>
      <c r="AG50" s="3">
        <f t="shared" si="17"/>
        <v>24.483539580860253</v>
      </c>
      <c r="AH50" s="29">
        <f t="shared" si="32"/>
        <v>32.212455857369186</v>
      </c>
      <c r="AI50" s="29">
        <f t="shared" si="32"/>
        <v>38.732594904907863</v>
      </c>
      <c r="AJ50" s="29">
        <f t="shared" si="32"/>
        <v>32.028280637144213</v>
      </c>
      <c r="AK50" s="29">
        <f t="shared" si="32"/>
        <v>40.295153713866597</v>
      </c>
      <c r="AL50" s="29">
        <f t="shared" si="32"/>
        <v>13.464715376419532</v>
      </c>
      <c r="AM50" s="30"/>
      <c r="AN50" s="29">
        <f t="shared" si="33"/>
        <v>12.45490778599347</v>
      </c>
      <c r="AO50" s="31">
        <f t="shared" si="33"/>
        <v>7.8716826674612692</v>
      </c>
      <c r="AP50" s="31">
        <f>IF(Settings!$I$6&gt;69, 0.2*(AO50), 0)</f>
        <v>1.5743365334922539</v>
      </c>
      <c r="AQ50" s="32">
        <f t="shared" si="34"/>
        <v>31.790268418878892</v>
      </c>
      <c r="AR50" s="32">
        <f t="shared" si="34"/>
        <v>19.625779306082464</v>
      </c>
      <c r="AS50" s="32">
        <f t="shared" si="34"/>
        <v>35.044767406323047</v>
      </c>
      <c r="AT50" s="33" t="e">
        <f t="shared" si="21"/>
        <v>#VALUE!</v>
      </c>
      <c r="AU50" s="33" t="e">
        <f t="shared" si="22"/>
        <v>#VALUE!</v>
      </c>
      <c r="AV50" s="34" t="e">
        <f t="shared" si="23"/>
        <v>#VALUE!</v>
      </c>
      <c r="AW50" s="34" t="e">
        <f t="shared" si="24"/>
        <v>#VALUE!</v>
      </c>
      <c r="AX50" s="35" t="e">
        <f t="shared" si="25"/>
        <v>#VALUE!</v>
      </c>
      <c r="AY50" s="35" t="e">
        <f t="shared" si="26"/>
        <v>#VALUE!</v>
      </c>
      <c r="BA50" s="30">
        <f t="shared" si="31"/>
        <v>19.012269505933137</v>
      </c>
      <c r="BB50" s="30">
        <f t="shared" si="31"/>
        <v>42.229982178692879</v>
      </c>
      <c r="CQ50" s="44"/>
    </row>
    <row r="51" spans="1:97" x14ac:dyDescent="0.3">
      <c r="C51" s="1"/>
      <c r="F51" s="3">
        <v>37</v>
      </c>
      <c r="G51" s="29">
        <f t="shared" si="8"/>
        <v>58.700199372471765</v>
      </c>
      <c r="H51" s="29">
        <f t="shared" si="8"/>
        <v>57.345429862527034</v>
      </c>
      <c r="I51" s="29">
        <f t="shared" si="8"/>
        <v>57.717366729478108</v>
      </c>
      <c r="J51" s="29">
        <f t="shared" si="8"/>
        <v>59.221157204807312</v>
      </c>
      <c r="K51" s="29">
        <f t="shared" si="8"/>
        <v>21.881506217693399</v>
      </c>
      <c r="L51" s="30"/>
      <c r="M51" s="29">
        <f t="shared" si="28"/>
        <v>20.593244990429646</v>
      </c>
      <c r="N51" s="31">
        <f t="shared" si="28"/>
        <v>12.416254411095849</v>
      </c>
      <c r="O51" s="31">
        <f>IF(Settings!$I$6&gt;69, 0.2*(N51), 0)</f>
        <v>2.4832508822191701</v>
      </c>
      <c r="P51" s="32">
        <f t="shared" si="29"/>
        <v>44.281653320953843</v>
      </c>
      <c r="Q51" s="32">
        <f t="shared" si="29"/>
        <v>27.501660729522396</v>
      </c>
      <c r="R51" s="32">
        <f t="shared" si="29"/>
        <v>47.219448428935216</v>
      </c>
      <c r="S51" s="33" t="e">
        <f t="shared" si="9"/>
        <v>#VALUE!</v>
      </c>
      <c r="T51" s="33" t="e">
        <f t="shared" si="10"/>
        <v>#VALUE!</v>
      </c>
      <c r="U51" s="34" t="e">
        <f t="shared" si="11"/>
        <v>#VALUE!</v>
      </c>
      <c r="V51" s="34" t="e">
        <f t="shared" si="12"/>
        <v>#VALUE!</v>
      </c>
      <c r="W51" s="35" t="e">
        <f t="shared" si="13"/>
        <v>#VALUE!</v>
      </c>
      <c r="X51" s="35" t="e">
        <f t="shared" si="14"/>
        <v>#VALUE!</v>
      </c>
      <c r="Z51" s="30">
        <f t="shared" si="30"/>
        <v>25.573791145413669</v>
      </c>
      <c r="AA51" s="30">
        <f t="shared" si="30"/>
        <v>50.460466716274695</v>
      </c>
      <c r="AC51" s="3">
        <v>37</v>
      </c>
      <c r="AD51" s="1"/>
      <c r="AE51" s="51">
        <f t="shared" si="16"/>
        <v>25.748877602654176</v>
      </c>
      <c r="AG51" s="3">
        <f t="shared" si="17"/>
        <v>25.748877602654176</v>
      </c>
      <c r="AH51" s="29">
        <f t="shared" si="32"/>
        <v>35.249185253869939</v>
      </c>
      <c r="AI51" s="29">
        <f t="shared" si="32"/>
        <v>40.798185772223377</v>
      </c>
      <c r="AJ51" s="29">
        <f t="shared" si="32"/>
        <v>34.773825864309487</v>
      </c>
      <c r="AK51" s="29">
        <f t="shared" si="32"/>
        <v>42.410263590773802</v>
      </c>
      <c r="AL51" s="29">
        <f t="shared" si="32"/>
        <v>14.501569117724435</v>
      </c>
      <c r="AM51" s="30"/>
      <c r="AN51" s="29">
        <f t="shared" si="33"/>
        <v>13.318868038182869</v>
      </c>
      <c r="AO51" s="31">
        <f t="shared" si="33"/>
        <v>8.3534873670418079</v>
      </c>
      <c r="AP51" s="31">
        <f>IF(Settings!$I$6&gt;69, 0.2*(AO51), 0)</f>
        <v>1.6706974734083617</v>
      </c>
      <c r="AQ51" s="32">
        <f t="shared" si="34"/>
        <v>33.223218706328176</v>
      </c>
      <c r="AR51" s="32">
        <f t="shared" si="34"/>
        <v>20.57066984767253</v>
      </c>
      <c r="AS51" s="32">
        <f t="shared" si="34"/>
        <v>36.761970825313398</v>
      </c>
      <c r="AT51" s="33" t="e">
        <f t="shared" si="21"/>
        <v>#VALUE!</v>
      </c>
      <c r="AU51" s="33" t="e">
        <f t="shared" si="22"/>
        <v>#VALUE!</v>
      </c>
      <c r="AV51" s="34" t="e">
        <f t="shared" si="23"/>
        <v>#VALUE!</v>
      </c>
      <c r="AW51" s="34" t="e">
        <f t="shared" si="24"/>
        <v>#VALUE!</v>
      </c>
      <c r="AX51" s="35" t="e">
        <f t="shared" si="25"/>
        <v>#VALUE!</v>
      </c>
      <c r="AY51" s="35" t="e">
        <f t="shared" si="26"/>
        <v>#VALUE!</v>
      </c>
      <c r="BA51" s="30">
        <f t="shared" si="31"/>
        <v>19.928251980550108</v>
      </c>
      <c r="BB51" s="30">
        <f t="shared" si="31"/>
        <v>43.313077223829431</v>
      </c>
      <c r="CQ51" s="44"/>
    </row>
    <row r="52" spans="1:97" x14ac:dyDescent="0.3">
      <c r="C52" s="1"/>
      <c r="F52" s="3">
        <v>38</v>
      </c>
      <c r="G52" s="29">
        <f t="shared" si="8"/>
        <v>60.372100677509842</v>
      </c>
      <c r="H52" s="29">
        <f t="shared" si="8"/>
        <v>58.651052480984809</v>
      </c>
      <c r="I52" s="29">
        <f t="shared" si="8"/>
        <v>59.53968276706437</v>
      </c>
      <c r="J52" s="29">
        <f t="shared" si="8"/>
        <v>60.536814378565346</v>
      </c>
      <c r="K52" s="29">
        <f t="shared" si="8"/>
        <v>22.369237011080969</v>
      </c>
      <c r="L52" s="30"/>
      <c r="M52" s="29">
        <f t="shared" si="28"/>
        <v>21.189180678127212</v>
      </c>
      <c r="N52" s="31">
        <f t="shared" si="28"/>
        <v>12.753088715092215</v>
      </c>
      <c r="O52" s="31">
        <f>IF(Settings!$I$6&gt;69, 0.2*(N52), 0)</f>
        <v>2.5506177430184431</v>
      </c>
      <c r="P52" s="32">
        <f t="shared" si="29"/>
        <v>45.125418106022614</v>
      </c>
      <c r="Q52" s="32">
        <f t="shared" si="29"/>
        <v>27.997448513549234</v>
      </c>
      <c r="R52" s="32">
        <f t="shared" si="29"/>
        <v>47.808823417067146</v>
      </c>
      <c r="S52" s="33" t="e">
        <f t="shared" si="9"/>
        <v>#VALUE!</v>
      </c>
      <c r="T52" s="33" t="e">
        <f t="shared" si="10"/>
        <v>#VALUE!</v>
      </c>
      <c r="U52" s="34" t="e">
        <f t="shared" si="11"/>
        <v>#VALUE!</v>
      </c>
      <c r="V52" s="34" t="e">
        <f t="shared" si="12"/>
        <v>#VALUE!</v>
      </c>
      <c r="W52" s="35" t="e">
        <f t="shared" si="13"/>
        <v>#VALUE!</v>
      </c>
      <c r="X52" s="35" t="e">
        <f t="shared" si="14"/>
        <v>#VALUE!</v>
      </c>
      <c r="Z52" s="30">
        <f t="shared" si="30"/>
        <v>25.897512203965071</v>
      </c>
      <c r="AA52" s="30">
        <f t="shared" si="30"/>
        <v>50.922992550706269</v>
      </c>
      <c r="AC52" s="3">
        <v>38</v>
      </c>
      <c r="AD52" s="1"/>
      <c r="AE52" s="51">
        <f t="shared" si="16"/>
        <v>27.079609776470498</v>
      </c>
      <c r="AG52" s="3">
        <f t="shared" si="17"/>
        <v>27.079609776470498</v>
      </c>
      <c r="AH52" s="29">
        <f t="shared" si="32"/>
        <v>38.39218007104386</v>
      </c>
      <c r="AI52" s="29">
        <f t="shared" si="32"/>
        <v>42.928667042799077</v>
      </c>
      <c r="AJ52" s="29">
        <f t="shared" si="32"/>
        <v>37.650525046149681</v>
      </c>
      <c r="AK52" s="29">
        <f t="shared" si="32"/>
        <v>44.588118867979794</v>
      </c>
      <c r="AL52" s="29">
        <f t="shared" si="32"/>
        <v>15.553037219450564</v>
      </c>
      <c r="AM52" s="30"/>
      <c r="AN52" s="29">
        <f t="shared" si="33"/>
        <v>14.221658017370624</v>
      </c>
      <c r="AO52" s="31">
        <f t="shared" si="33"/>
        <v>8.8561454982488552</v>
      </c>
      <c r="AP52" s="31">
        <f>IF(Settings!$I$6&gt;69, 0.2*(AO52), 0)</f>
        <v>1.771229099649771</v>
      </c>
      <c r="AQ52" s="32">
        <f t="shared" si="34"/>
        <v>34.68790891784181</v>
      </c>
      <c r="AR52" s="32">
        <f t="shared" si="34"/>
        <v>21.52752934882529</v>
      </c>
      <c r="AS52" s="32">
        <f t="shared" si="34"/>
        <v>38.436059881736526</v>
      </c>
      <c r="AT52" s="33" t="e">
        <f t="shared" si="21"/>
        <v>#VALUE!</v>
      </c>
      <c r="AU52" s="33" t="e">
        <f t="shared" si="22"/>
        <v>#VALUE!</v>
      </c>
      <c r="AV52" s="34" t="e">
        <f t="shared" si="23"/>
        <v>#VALUE!</v>
      </c>
      <c r="AW52" s="34" t="e">
        <f t="shared" si="24"/>
        <v>#VALUE!</v>
      </c>
      <c r="AX52" s="35" t="e">
        <f t="shared" si="25"/>
        <v>#VALUE!</v>
      </c>
      <c r="AY52" s="35" t="e">
        <f t="shared" si="26"/>
        <v>#VALUE!</v>
      </c>
      <c r="BA52" s="30">
        <f t="shared" si="31"/>
        <v>20.823328284950957</v>
      </c>
      <c r="BB52" s="30">
        <f t="shared" si="31"/>
        <v>44.381002585632594</v>
      </c>
    </row>
    <row r="53" spans="1:97" ht="15" customHeight="1" x14ac:dyDescent="0.3">
      <c r="A53" s="55"/>
      <c r="C53" s="1"/>
      <c r="F53" s="3">
        <v>39</v>
      </c>
      <c r="G53" s="29">
        <f t="shared" si="8"/>
        <v>61.972339109956195</v>
      </c>
      <c r="H53" s="29">
        <f t="shared" si="8"/>
        <v>59.929729104518913</v>
      </c>
      <c r="I53" s="29">
        <f t="shared" si="8"/>
        <v>61.318374938283334</v>
      </c>
      <c r="J53" s="29">
        <f t="shared" si="8"/>
        <v>61.823671969192773</v>
      </c>
      <c r="K53" s="29">
        <f t="shared" si="8"/>
        <v>22.83143676823742</v>
      </c>
      <c r="L53" s="30"/>
      <c r="M53" s="29">
        <f t="shared" si="28"/>
        <v>21.775335701089634</v>
      </c>
      <c r="N53" s="31">
        <f t="shared" si="28"/>
        <v>13.085453297224827</v>
      </c>
      <c r="O53" s="31">
        <f>IF(Settings!$I$6&gt;69, 0.2*(N53), 0)</f>
        <v>2.6170906594449654</v>
      </c>
      <c r="P53" s="32">
        <f t="shared" si="29"/>
        <v>45.947989700014844</v>
      </c>
      <c r="Q53" s="32">
        <f t="shared" si="29"/>
        <v>28.475400651827911</v>
      </c>
      <c r="R53" s="32">
        <f t="shared" si="29"/>
        <v>48.355761677463597</v>
      </c>
      <c r="S53" s="33" t="e">
        <f t="shared" si="9"/>
        <v>#VALUE!</v>
      </c>
      <c r="T53" s="33" t="e">
        <f t="shared" si="10"/>
        <v>#VALUE!</v>
      </c>
      <c r="U53" s="34" t="e">
        <f t="shared" si="11"/>
        <v>#VALUE!</v>
      </c>
      <c r="V53" s="34" t="e">
        <f t="shared" si="12"/>
        <v>#VALUE!</v>
      </c>
      <c r="W53" s="35" t="e">
        <f t="shared" si="13"/>
        <v>#VALUE!</v>
      </c>
      <c r="X53" s="35" t="e">
        <f t="shared" si="14"/>
        <v>#VALUE!</v>
      </c>
      <c r="Z53" s="30">
        <f t="shared" si="30"/>
        <v>26.198758836322213</v>
      </c>
      <c r="AA53" s="30">
        <f t="shared" si="30"/>
        <v>51.363092744264883</v>
      </c>
      <c r="AC53" s="3">
        <v>39</v>
      </c>
      <c r="AD53" s="1"/>
      <c r="AE53" s="51">
        <f t="shared" si="16"/>
        <v>28.479115748731825</v>
      </c>
      <c r="AG53" s="3">
        <f t="shared" si="17"/>
        <v>28.479115748731825</v>
      </c>
      <c r="AH53" s="29">
        <f t="shared" si="32"/>
        <v>41.619248941472954</v>
      </c>
      <c r="AI53" s="29">
        <f t="shared" si="32"/>
        <v>45.121141447890906</v>
      </c>
      <c r="AJ53" s="29">
        <f t="shared" si="32"/>
        <v>40.650088155318194</v>
      </c>
      <c r="AK53" s="29">
        <f t="shared" si="32"/>
        <v>46.825357796360997</v>
      </c>
      <c r="AL53" s="29">
        <f t="shared" si="32"/>
        <v>16.611029603730504</v>
      </c>
      <c r="AM53" s="30"/>
      <c r="AN53" s="29">
        <f t="shared" si="33"/>
        <v>15.162385882421745</v>
      </c>
      <c r="AO53" s="31">
        <f t="shared" si="33"/>
        <v>9.3795492265350848</v>
      </c>
      <c r="AP53" s="31">
        <f>IF(Settings!$I$6&gt;69, 0.2*(AO53), 0)</f>
        <v>1.8759098453070171</v>
      </c>
      <c r="AQ53" s="32">
        <f t="shared" si="34"/>
        <v>36.181731203939677</v>
      </c>
      <c r="AR53" s="32">
        <f t="shared" si="34"/>
        <v>22.493041763576798</v>
      </c>
      <c r="AS53" s="32">
        <f t="shared" si="34"/>
        <v>40.055414617496368</v>
      </c>
      <c r="AT53" s="33" t="e">
        <f t="shared" si="21"/>
        <v>#VALUE!</v>
      </c>
      <c r="AU53" s="33" t="e">
        <f t="shared" si="22"/>
        <v>#VALUE!</v>
      </c>
      <c r="AV53" s="34" t="e">
        <f t="shared" si="23"/>
        <v>#VALUE!</v>
      </c>
      <c r="AW53" s="34" t="e">
        <f t="shared" si="24"/>
        <v>#VALUE!</v>
      </c>
      <c r="AX53" s="35" t="e">
        <f t="shared" si="25"/>
        <v>#VALUE!</v>
      </c>
      <c r="AY53" s="35" t="e">
        <f t="shared" si="26"/>
        <v>#VALUE!</v>
      </c>
      <c r="BA53" s="30">
        <f t="shared" si="31"/>
        <v>21.691500853330989</v>
      </c>
      <c r="BB53" s="30">
        <f t="shared" si="31"/>
        <v>45.430467845343607</v>
      </c>
      <c r="BN53" s="136"/>
      <c r="BO53" s="137"/>
      <c r="BP53" s="136"/>
      <c r="BQ53" s="142"/>
      <c r="CE53" s="136"/>
      <c r="CF53" s="137"/>
      <c r="CR53" s="136"/>
      <c r="CS53" s="137"/>
    </row>
    <row r="54" spans="1:97" x14ac:dyDescent="0.3">
      <c r="C54" s="1"/>
      <c r="F54" s="3">
        <v>40</v>
      </c>
      <c r="G54" s="29">
        <f t="shared" si="8"/>
        <v>63.501782485163226</v>
      </c>
      <c r="H54" s="29">
        <f t="shared" si="8"/>
        <v>61.181632403245665</v>
      </c>
      <c r="I54" s="29">
        <f t="shared" si="8"/>
        <v>63.052640554260343</v>
      </c>
      <c r="J54" s="29">
        <f t="shared" si="8"/>
        <v>63.081977918508507</v>
      </c>
      <c r="K54" s="29">
        <f t="shared" si="8"/>
        <v>23.268939162039821</v>
      </c>
      <c r="L54" s="30"/>
      <c r="M54" s="29">
        <f t="shared" si="28"/>
        <v>22.351523292627874</v>
      </c>
      <c r="N54" s="31">
        <f t="shared" si="28"/>
        <v>13.413283154342237</v>
      </c>
      <c r="O54" s="31">
        <f>IF(Settings!$I$6&gt;69, 0.2*(N54), 0)</f>
        <v>2.6826566308684474</v>
      </c>
      <c r="P54" s="32">
        <f t="shared" si="29"/>
        <v>46.749754618922026</v>
      </c>
      <c r="Q54" s="32">
        <f t="shared" si="29"/>
        <v>28.935986051777498</v>
      </c>
      <c r="R54" s="32">
        <f t="shared" si="29"/>
        <v>48.862975297082386</v>
      </c>
      <c r="S54" s="33" t="e">
        <f t="shared" si="9"/>
        <v>#VALUE!</v>
      </c>
      <c r="T54" s="33" t="e">
        <f t="shared" si="10"/>
        <v>#VALUE!</v>
      </c>
      <c r="U54" s="34" t="e">
        <f t="shared" si="11"/>
        <v>#VALUE!</v>
      </c>
      <c r="V54" s="34" t="e">
        <f t="shared" si="12"/>
        <v>#VALUE!</v>
      </c>
      <c r="W54" s="35" t="e">
        <f t="shared" si="13"/>
        <v>#VALUE!</v>
      </c>
      <c r="X54" s="35" t="e">
        <f t="shared" si="14"/>
        <v>#VALUE!</v>
      </c>
      <c r="Z54" s="30">
        <f t="shared" si="30"/>
        <v>26.478909934437972</v>
      </c>
      <c r="AA54" s="30">
        <f t="shared" si="30"/>
        <v>51.78185460782295</v>
      </c>
      <c r="AC54" s="3">
        <v>40</v>
      </c>
      <c r="AD54" s="1"/>
      <c r="AE54" s="51">
        <f t="shared" si="16"/>
        <v>29.950949829949028</v>
      </c>
      <c r="AG54" s="3">
        <f t="shared" si="17"/>
        <v>29.950949829949028</v>
      </c>
      <c r="AH54" s="29">
        <f t="shared" si="32"/>
        <v>44.905467729381911</v>
      </c>
      <c r="AI54" s="29">
        <f t="shared" si="32"/>
        <v>47.372096911543906</v>
      </c>
      <c r="AJ54" s="29">
        <f t="shared" si="32"/>
        <v>43.762051776027512</v>
      </c>
      <c r="AK54" s="29">
        <f t="shared" si="32"/>
        <v>49.117985194610036</v>
      </c>
      <c r="AL54" s="29">
        <f t="shared" si="32"/>
        <v>17.667052911022544</v>
      </c>
      <c r="AM54" s="30"/>
      <c r="AN54" s="29">
        <f t="shared" si="33"/>
        <v>16.139778059845561</v>
      </c>
      <c r="AO54" s="31">
        <f t="shared" si="33"/>
        <v>9.9234531889225615</v>
      </c>
      <c r="AP54" s="31">
        <f>IF(Settings!$I$6&gt;69, 0.2*(AO54), 0)</f>
        <v>1.9846906377845124</v>
      </c>
      <c r="AQ54" s="32">
        <f t="shared" si="34"/>
        <v>37.701727909059471</v>
      </c>
      <c r="AR54" s="32">
        <f t="shared" si="34"/>
        <v>23.463637303982267</v>
      </c>
      <c r="AS54" s="32">
        <f t="shared" si="34"/>
        <v>41.609238570099215</v>
      </c>
      <c r="AT54" s="33" t="e">
        <f t="shared" si="21"/>
        <v>#VALUE!</v>
      </c>
      <c r="AU54" s="33" t="e">
        <f t="shared" si="22"/>
        <v>#VALUE!</v>
      </c>
      <c r="AV54" s="34" t="e">
        <f t="shared" si="23"/>
        <v>#VALUE!</v>
      </c>
      <c r="AW54" s="34" t="e">
        <f t="shared" si="24"/>
        <v>#VALUE!</v>
      </c>
      <c r="AX54" s="35" t="e">
        <f t="shared" si="25"/>
        <v>#VALUE!</v>
      </c>
      <c r="AY54" s="35" t="e">
        <f t="shared" si="26"/>
        <v>#VALUE!</v>
      </c>
      <c r="BA54" s="30">
        <f t="shared" si="31"/>
        <v>22.527133360852545</v>
      </c>
      <c r="BB54" s="30">
        <f t="shared" si="31"/>
        <v>46.458184324186483</v>
      </c>
    </row>
    <row r="55" spans="1:97" x14ac:dyDescent="0.3">
      <c r="C55" s="1"/>
      <c r="F55" s="3">
        <v>41</v>
      </c>
      <c r="G55" s="29">
        <f t="shared" si="8"/>
        <v>64.961613537444578</v>
      </c>
      <c r="H55" s="29">
        <f t="shared" si="8"/>
        <v>62.406968226770346</v>
      </c>
      <c r="I55" s="29">
        <f t="shared" si="8"/>
        <v>64.741900976093305</v>
      </c>
      <c r="J55" s="29">
        <f t="shared" si="8"/>
        <v>64.312012458203696</v>
      </c>
      <c r="K55" s="29">
        <f t="shared" si="8"/>
        <v>23.68262484123527</v>
      </c>
      <c r="L55" s="30"/>
      <c r="M55" s="29">
        <f t="shared" si="28"/>
        <v>22.917590735234125</v>
      </c>
      <c r="N55" s="31">
        <f t="shared" si="28"/>
        <v>13.73652411506265</v>
      </c>
      <c r="O55" s="31">
        <f>IF(Settings!$I$6&gt;69, 0.2*(N55), 0)</f>
        <v>2.7473048230125303</v>
      </c>
      <c r="P55" s="32">
        <f t="shared" si="29"/>
        <v>47.531104933475177</v>
      </c>
      <c r="Q55" s="32">
        <f t="shared" si="29"/>
        <v>29.379679556098903</v>
      </c>
      <c r="R55" s="32">
        <f t="shared" si="29"/>
        <v>49.333058503272852</v>
      </c>
      <c r="S55" s="33" t="e">
        <f t="shared" si="9"/>
        <v>#VALUE!</v>
      </c>
      <c r="T55" s="33" t="e">
        <f t="shared" si="10"/>
        <v>#VALUE!</v>
      </c>
      <c r="U55" s="34" t="e">
        <f t="shared" si="11"/>
        <v>#VALUE!</v>
      </c>
      <c r="V55" s="34" t="e">
        <f t="shared" si="12"/>
        <v>#VALUE!</v>
      </c>
      <c r="W55" s="35" t="e">
        <f t="shared" si="13"/>
        <v>#VALUE!</v>
      </c>
      <c r="X55" s="35" t="e">
        <f t="shared" si="14"/>
        <v>#VALUE!</v>
      </c>
      <c r="Z55" s="30">
        <f t="shared" si="30"/>
        <v>26.739288281951801</v>
      </c>
      <c r="AA55" s="30">
        <f t="shared" si="30"/>
        <v>52.180312733807114</v>
      </c>
      <c r="AC55" s="3">
        <v>41</v>
      </c>
      <c r="AD55" s="1"/>
      <c r="AE55" s="52">
        <f>0.208*12*(1-EXP(-0.0818*(AC55-28)))*91.9*(EXP(-0.1386*$AD$14)*(1+($AD$14^5.31/(4.93*10^7))))</f>
        <v>31.353323826064784</v>
      </c>
      <c r="AG55" s="3">
        <f t="shared" si="17"/>
        <v>31.353323826064784</v>
      </c>
      <c r="AH55" s="29">
        <f t="shared" si="32"/>
        <v>47.918168243577099</v>
      </c>
      <c r="AI55" s="29">
        <f t="shared" si="32"/>
        <v>49.463386741474217</v>
      </c>
      <c r="AJ55" s="29">
        <f t="shared" si="32"/>
        <v>46.674830724466403</v>
      </c>
      <c r="AK55" s="29">
        <f t="shared" si="32"/>
        <v>51.244020961337405</v>
      </c>
      <c r="AL55" s="29">
        <f t="shared" si="32"/>
        <v>18.617021072046434</v>
      </c>
      <c r="AM55" s="30"/>
      <c r="AN55" s="29">
        <f t="shared" si="33"/>
        <v>17.057712182319701</v>
      </c>
      <c r="AO55" s="31">
        <f t="shared" si="33"/>
        <v>10.43480528467494</v>
      </c>
      <c r="AP55" s="31">
        <f>IF(Settings!$I$6&gt;69, 0.2*(AO55), 0)</f>
        <v>2.0869610569349883</v>
      </c>
      <c r="AQ55" s="32">
        <f t="shared" si="34"/>
        <v>39.101942873946307</v>
      </c>
      <c r="AR55" s="32">
        <f t="shared" si="34"/>
        <v>24.346257173787706</v>
      </c>
      <c r="AS55" s="32">
        <f t="shared" si="34"/>
        <v>42.955314547664763</v>
      </c>
      <c r="AT55" s="33" t="e">
        <f t="shared" si="21"/>
        <v>#VALUE!</v>
      </c>
      <c r="AU55" s="33" t="e">
        <f t="shared" si="22"/>
        <v>#VALUE!</v>
      </c>
      <c r="AV55" s="34" t="e">
        <f t="shared" si="23"/>
        <v>#VALUE!</v>
      </c>
      <c r="AW55" s="34" t="e">
        <f t="shared" si="24"/>
        <v>#VALUE!</v>
      </c>
      <c r="AX55" s="35" t="e">
        <f t="shared" si="25"/>
        <v>#VALUE!</v>
      </c>
      <c r="AY55" s="35" t="e">
        <f t="shared" si="26"/>
        <v>#VALUE!</v>
      </c>
      <c r="BA55" s="30">
        <f t="shared" si="31"/>
        <v>23.253450422009244</v>
      </c>
      <c r="BB55" s="30">
        <f t="shared" si="31"/>
        <v>47.369880877013166</v>
      </c>
    </row>
    <row r="56" spans="1:97" x14ac:dyDescent="0.3">
      <c r="C56" s="1"/>
      <c r="F56" s="3">
        <v>42</v>
      </c>
      <c r="G56" s="29">
        <f t="shared" si="8"/>
        <v>66.353277407697419</v>
      </c>
      <c r="H56" s="29">
        <f t="shared" si="8"/>
        <v>63.605971915859243</v>
      </c>
      <c r="I56" s="29">
        <f t="shared" si="8"/>
        <v>66.385780796824676</v>
      </c>
      <c r="J56" s="29">
        <f t="shared" si="8"/>
        <v>65.514084249410246</v>
      </c>
      <c r="K56" s="29">
        <f t="shared" si="8"/>
        <v>24.073407067802769</v>
      </c>
      <c r="L56" s="30"/>
      <c r="M56" s="29">
        <f t="shared" si="28"/>
        <v>23.473416654843575</v>
      </c>
      <c r="N56" s="31">
        <f t="shared" si="28"/>
        <v>14.055132000919135</v>
      </c>
      <c r="O56" s="31">
        <f>IF(Settings!$I$6&gt;69, 0.2*(N56), 0)</f>
        <v>2.8110264001838274</v>
      </c>
      <c r="P56" s="32">
        <f t="shared" si="29"/>
        <v>48.292436749165134</v>
      </c>
      <c r="Q56" s="32">
        <f t="shared" si="29"/>
        <v>29.806959332765931</v>
      </c>
      <c r="R56" s="32">
        <f t="shared" si="29"/>
        <v>49.768482861136924</v>
      </c>
      <c r="S56" s="33" t="e">
        <f t="shared" si="9"/>
        <v>#VALUE!</v>
      </c>
      <c r="T56" s="33" t="e">
        <f t="shared" si="10"/>
        <v>#VALUE!</v>
      </c>
      <c r="U56" s="34" t="e">
        <f t="shared" si="11"/>
        <v>#VALUE!</v>
      </c>
      <c r="V56" s="34" t="e">
        <f t="shared" si="12"/>
        <v>#VALUE!</v>
      </c>
      <c r="W56" s="35" t="e">
        <f t="shared" si="13"/>
        <v>#VALUE!</v>
      </c>
      <c r="X56" s="35" t="e">
        <f t="shared" si="14"/>
        <v>#VALUE!</v>
      </c>
      <c r="Z56" s="30">
        <f t="shared" si="30"/>
        <v>26.981157851711092</v>
      </c>
      <c r="AA56" s="30">
        <f t="shared" si="30"/>
        <v>52.559451552260654</v>
      </c>
      <c r="AC56" s="3">
        <v>42</v>
      </c>
      <c r="AD56" s="1"/>
      <c r="AE56" s="52">
        <f t="shared" ref="AE56:AE84" si="35">0.208*12*(1-EXP(-0.0818*(AC56-28)))*91.9*(EXP(-0.1386*$AD$14)*(1+($AD$14^5.31/(4.93*10^7))))</f>
        <v>32.652029896613442</v>
      </c>
      <c r="AG56" s="3">
        <f t="shared" si="17"/>
        <v>32.652029896613442</v>
      </c>
      <c r="AH56" s="29">
        <f t="shared" si="32"/>
        <v>50.595129873777893</v>
      </c>
      <c r="AI56" s="29">
        <f t="shared" si="32"/>
        <v>51.352912389797105</v>
      </c>
      <c r="AJ56" s="29">
        <f t="shared" si="32"/>
        <v>49.318385364641962</v>
      </c>
      <c r="AK56" s="29">
        <f t="shared" si="32"/>
        <v>53.161583744073511</v>
      </c>
      <c r="AL56" s="29">
        <f t="shared" si="32"/>
        <v>19.447003947887371</v>
      </c>
      <c r="AM56" s="30"/>
      <c r="AN56" s="29">
        <f t="shared" si="33"/>
        <v>17.894781502260365</v>
      </c>
      <c r="AO56" s="31">
        <f t="shared" si="33"/>
        <v>10.90190273592386</v>
      </c>
      <c r="AP56" s="31">
        <f>IF(Settings!$I$6&gt;69, 0.2*(AO56), 0)</f>
        <v>2.1803805471847721</v>
      </c>
      <c r="AQ56" s="32">
        <f t="shared" si="34"/>
        <v>40.357469407790383</v>
      </c>
      <c r="AR56" s="32">
        <f t="shared" si="34"/>
        <v>25.127602003369852</v>
      </c>
      <c r="AS56" s="32">
        <f t="shared" si="34"/>
        <v>44.092171013118332</v>
      </c>
      <c r="AT56" s="33" t="e">
        <f t="shared" si="21"/>
        <v>#VALUE!</v>
      </c>
      <c r="AU56" s="33" t="e">
        <f t="shared" si="22"/>
        <v>#VALUE!</v>
      </c>
      <c r="AV56" s="34" t="e">
        <f t="shared" si="23"/>
        <v>#VALUE!</v>
      </c>
      <c r="AW56" s="34" t="e">
        <f t="shared" si="24"/>
        <v>#VALUE!</v>
      </c>
      <c r="AX56" s="35" t="e">
        <f t="shared" si="25"/>
        <v>#VALUE!</v>
      </c>
      <c r="AY56" s="35" t="e">
        <f t="shared" si="26"/>
        <v>#VALUE!</v>
      </c>
      <c r="BA56" s="30">
        <f t="shared" si="31"/>
        <v>23.868894381211195</v>
      </c>
      <c r="BB56" s="30">
        <f t="shared" si="31"/>
        <v>48.159348226711202</v>
      </c>
    </row>
    <row r="57" spans="1:97" x14ac:dyDescent="0.3">
      <c r="C57" s="1"/>
      <c r="F57" s="3">
        <v>43</v>
      </c>
      <c r="G57" s="29">
        <f t="shared" si="8"/>
        <v>67.678434400666788</v>
      </c>
      <c r="H57" s="29">
        <f t="shared" si="8"/>
        <v>64.778904947882651</v>
      </c>
      <c r="I57" s="29">
        <f t="shared" si="8"/>
        <v>67.984088247615702</v>
      </c>
      <c r="J57" s="29">
        <f t="shared" si="8"/>
        <v>66.688526881211885</v>
      </c>
      <c r="K57" s="29">
        <f t="shared" si="8"/>
        <v>24.442219376077489</v>
      </c>
      <c r="L57" s="30"/>
      <c r="M57" s="29">
        <f t="shared" si="28"/>
        <v>24.018908495965011</v>
      </c>
      <c r="N57" s="31">
        <f t="shared" si="28"/>
        <v>14.369071851211</v>
      </c>
      <c r="O57" s="31">
        <f>IF(Settings!$I$6&gt;69, 0.2*(N57), 0)</f>
        <v>2.8738143702422003</v>
      </c>
      <c r="P57" s="32">
        <f t="shared" si="29"/>
        <v>49.034148856309727</v>
      </c>
      <c r="Q57" s="32">
        <f t="shared" si="29"/>
        <v>30.218304599033395</v>
      </c>
      <c r="R57" s="32">
        <f t="shared" si="29"/>
        <v>50.171594848448663</v>
      </c>
      <c r="S57" s="33" t="e">
        <f t="shared" si="9"/>
        <v>#VALUE!</v>
      </c>
      <c r="T57" s="33" t="e">
        <f t="shared" si="10"/>
        <v>#VALUE!</v>
      </c>
      <c r="U57" s="34" t="e">
        <f t="shared" si="11"/>
        <v>#VALUE!</v>
      </c>
      <c r="V57" s="34" t="e">
        <f t="shared" si="12"/>
        <v>#VALUE!</v>
      </c>
      <c r="W57" s="35" t="e">
        <f t="shared" si="13"/>
        <v>#VALUE!</v>
      </c>
      <c r="X57" s="35" t="e">
        <f t="shared" si="14"/>
        <v>#VALUE!</v>
      </c>
      <c r="Z57" s="30">
        <f t="shared" si="30"/>
        <v>27.205722271099848</v>
      </c>
      <c r="AA57" s="30">
        <f t="shared" si="30"/>
        <v>52.920207762974911</v>
      </c>
      <c r="AC57" s="3">
        <v>43</v>
      </c>
      <c r="AD57" s="1"/>
      <c r="AE57" s="52">
        <f t="shared" si="35"/>
        <v>33.848730698226525</v>
      </c>
      <c r="AG57" s="3">
        <f t="shared" si="17"/>
        <v>33.848730698226525</v>
      </c>
      <c r="AH57" s="29">
        <f t="shared" si="32"/>
        <v>52.960023129496079</v>
      </c>
      <c r="AI57" s="29">
        <f t="shared" si="32"/>
        <v>53.053548485085464</v>
      </c>
      <c r="AJ57" s="29">
        <f t="shared" si="32"/>
        <v>51.702858892168408</v>
      </c>
      <c r="AK57" s="29">
        <f t="shared" si="32"/>
        <v>54.884674611701485</v>
      </c>
      <c r="AL57" s="29">
        <f t="shared" si="32"/>
        <v>20.169419487662786</v>
      </c>
      <c r="AM57" s="30"/>
      <c r="AN57" s="29">
        <f t="shared" si="33"/>
        <v>18.654076124505959</v>
      </c>
      <c r="AO57" s="31">
        <f t="shared" si="33"/>
        <v>11.326503174329625</v>
      </c>
      <c r="AP57" s="31">
        <f>IF(Settings!$I$6&gt;69, 0.2*(AO57), 0)</f>
        <v>2.265300634865925</v>
      </c>
      <c r="AQ57" s="32">
        <f t="shared" si="34"/>
        <v>41.479900147819507</v>
      </c>
      <c r="AR57" s="32">
        <f t="shared" si="34"/>
        <v>25.817552652235349</v>
      </c>
      <c r="AS57" s="32">
        <f t="shared" si="34"/>
        <v>45.052322530846681</v>
      </c>
      <c r="AT57" s="33" t="e">
        <f t="shared" si="21"/>
        <v>#VALUE!</v>
      </c>
      <c r="AU57" s="33" t="e">
        <f t="shared" si="22"/>
        <v>#VALUE!</v>
      </c>
      <c r="AV57" s="34" t="e">
        <f t="shared" si="23"/>
        <v>#VALUE!</v>
      </c>
      <c r="AW57" s="34" t="e">
        <f t="shared" si="24"/>
        <v>#VALUE!</v>
      </c>
      <c r="AX57" s="35" t="e">
        <f t="shared" si="25"/>
        <v>#VALUE!</v>
      </c>
      <c r="AY57" s="35" t="e">
        <f t="shared" si="26"/>
        <v>#VALUE!</v>
      </c>
      <c r="BA57" s="30">
        <f t="shared" si="31"/>
        <v>24.390317937720617</v>
      </c>
      <c r="BB57" s="30">
        <f t="shared" si="31"/>
        <v>48.843049727651241</v>
      </c>
    </row>
    <row r="58" spans="1:97" x14ac:dyDescent="0.3">
      <c r="F58" s="3">
        <v>44</v>
      </c>
      <c r="G58" s="29">
        <f t="shared" si="8"/>
        <v>68.93891776252066</v>
      </c>
      <c r="H58" s="29">
        <f t="shared" si="8"/>
        <v>65.926051883902275</v>
      </c>
      <c r="I58" s="29">
        <f t="shared" si="8"/>
        <v>69.53679682533317</v>
      </c>
      <c r="J58" s="29">
        <f t="shared" si="8"/>
        <v>67.835695693197096</v>
      </c>
      <c r="K58" s="29">
        <f t="shared" si="8"/>
        <v>24.79000505244036</v>
      </c>
      <c r="L58" s="30"/>
      <c r="M58" s="29">
        <f t="shared" si="28"/>
        <v>24.554000166353354</v>
      </c>
      <c r="N58" s="31">
        <f t="shared" si="28"/>
        <v>14.678317205979726</v>
      </c>
      <c r="O58" s="31">
        <f>IF(Settings!$I$6&gt;69, 0.2*(N58), 0)</f>
        <v>2.9356634411959455</v>
      </c>
      <c r="P58" s="32">
        <f t="shared" si="29"/>
        <v>49.756641531599172</v>
      </c>
      <c r="Q58" s="32">
        <f t="shared" si="29"/>
        <v>30.614193642854374</v>
      </c>
      <c r="R58" s="32">
        <f t="shared" si="29"/>
        <v>50.544615351530545</v>
      </c>
      <c r="S58" s="33" t="e">
        <f t="shared" si="9"/>
        <v>#VALUE!</v>
      </c>
      <c r="T58" s="33" t="e">
        <f t="shared" si="10"/>
        <v>#VALUE!</v>
      </c>
      <c r="U58" s="34" t="e">
        <f t="shared" si="11"/>
        <v>#VALUE!</v>
      </c>
      <c r="V58" s="34" t="e">
        <f t="shared" si="12"/>
        <v>#VALUE!</v>
      </c>
      <c r="W58" s="35" t="e">
        <f t="shared" si="13"/>
        <v>#VALUE!</v>
      </c>
      <c r="X58" s="35" t="e">
        <f t="shared" si="14"/>
        <v>#VALUE!</v>
      </c>
      <c r="Z58" s="30">
        <f t="shared" si="30"/>
        <v>27.414124239951608</v>
      </c>
      <c r="AA58" s="30">
        <f t="shared" si="30"/>
        <v>53.263472649698329</v>
      </c>
      <c r="AC58" s="3">
        <v>44</v>
      </c>
      <c r="AD58"/>
      <c r="AE58" s="52">
        <f t="shared" si="35"/>
        <v>34.951438109131615</v>
      </c>
      <c r="AG58" s="3">
        <f t="shared" si="17"/>
        <v>34.951438109131615</v>
      </c>
      <c r="AH58" s="29">
        <f t="shared" si="32"/>
        <v>55.049829920585687</v>
      </c>
      <c r="AI58" s="29">
        <f t="shared" si="32"/>
        <v>54.58611540771863</v>
      </c>
      <c r="AJ58" s="29">
        <f t="shared" si="32"/>
        <v>53.852737573503106</v>
      </c>
      <c r="AK58" s="29">
        <f t="shared" si="32"/>
        <v>56.435177757197884</v>
      </c>
      <c r="AL58" s="29">
        <f t="shared" si="32"/>
        <v>20.799482952248059</v>
      </c>
      <c r="AM58" s="30"/>
      <c r="AN58" s="29">
        <f t="shared" si="33"/>
        <v>19.34287991585261</v>
      </c>
      <c r="AO58" s="31">
        <f t="shared" si="33"/>
        <v>11.712608878295173</v>
      </c>
      <c r="AP58" s="31">
        <f>IF(Settings!$I$6&gt;69, 0.2*(AO58), 0)</f>
        <v>2.3425217756590349</v>
      </c>
      <c r="AQ58" s="32">
        <f t="shared" si="34"/>
        <v>42.485383442554657</v>
      </c>
      <c r="AR58" s="32">
        <f t="shared" si="34"/>
        <v>26.428390746832093</v>
      </c>
      <c r="AS58" s="32">
        <f t="shared" si="34"/>
        <v>45.867563104878592</v>
      </c>
      <c r="AT58" s="33" t="e">
        <f t="shared" si="21"/>
        <v>#VALUE!</v>
      </c>
      <c r="AU58" s="33" t="e">
        <f t="shared" si="22"/>
        <v>#VALUE!</v>
      </c>
      <c r="AV58" s="34" t="e">
        <f t="shared" si="23"/>
        <v>#VALUE!</v>
      </c>
      <c r="AW58" s="34" t="e">
        <f t="shared" si="24"/>
        <v>#VALUE!</v>
      </c>
      <c r="AX58" s="35" t="e">
        <f t="shared" si="25"/>
        <v>#VALUE!</v>
      </c>
      <c r="AY58" s="35" t="e">
        <f t="shared" si="26"/>
        <v>#VALUE!</v>
      </c>
      <c r="BA58" s="30">
        <f t="shared" si="31"/>
        <v>24.834369624320178</v>
      </c>
      <c r="BB58" s="30">
        <f t="shared" si="31"/>
        <v>49.438048226895319</v>
      </c>
    </row>
    <row r="59" spans="1:97" x14ac:dyDescent="0.3">
      <c r="F59" s="3">
        <v>45</v>
      </c>
      <c r="G59" s="29">
        <f t="shared" si="8"/>
        <v>70.136696186001146</v>
      </c>
      <c r="H59" s="29">
        <f t="shared" si="8"/>
        <v>67.047717588858518</v>
      </c>
      <c r="I59" s="29">
        <f t="shared" si="8"/>
        <v>71.044028124925234</v>
      </c>
      <c r="J59" s="29">
        <f t="shared" si="8"/>
        <v>68.955964891044502</v>
      </c>
      <c r="K59" s="29">
        <f t="shared" si="8"/>
        <v>25.117708243694771</v>
      </c>
      <c r="L59" s="30"/>
      <c r="M59" s="29">
        <f t="shared" si="28"/>
        <v>25.078649840586738</v>
      </c>
      <c r="N59" s="31">
        <f t="shared" si="28"/>
        <v>14.98284944212417</v>
      </c>
      <c r="O59" s="31">
        <f>IF(Settings!$I$6&gt;69, 0.2*(N59), 0)</f>
        <v>2.9965698884248342</v>
      </c>
      <c r="P59" s="32">
        <f t="shared" si="29"/>
        <v>50.460315474815154</v>
      </c>
      <c r="Q59" s="32">
        <f t="shared" si="29"/>
        <v>30.995102109111194</v>
      </c>
      <c r="R59" s="32">
        <f t="shared" si="29"/>
        <v>50.88964069448874</v>
      </c>
      <c r="S59" s="33" t="e">
        <f t="shared" si="9"/>
        <v>#VALUE!</v>
      </c>
      <c r="T59" s="33" t="e">
        <f t="shared" si="10"/>
        <v>#VALUE!</v>
      </c>
      <c r="U59" s="34" t="e">
        <f t="shared" si="11"/>
        <v>#VALUE!</v>
      </c>
      <c r="V59" s="34" t="e">
        <f t="shared" si="12"/>
        <v>#VALUE!</v>
      </c>
      <c r="W59" s="35" t="e">
        <f t="shared" si="13"/>
        <v>#VALUE!</v>
      </c>
      <c r="X59" s="35" t="e">
        <f t="shared" si="14"/>
        <v>#VALUE!</v>
      </c>
      <c r="Z59" s="30">
        <f t="shared" si="30"/>
        <v>27.60744571739524</v>
      </c>
      <c r="AA59" s="30">
        <f t="shared" si="30"/>
        <v>53.590094282140775</v>
      </c>
      <c r="AC59" s="3">
        <v>45</v>
      </c>
      <c r="AD59"/>
      <c r="AE59" s="52">
        <f t="shared" si="35"/>
        <v>35.967534724447624</v>
      </c>
      <c r="AG59" s="3">
        <f t="shared" si="17"/>
        <v>35.967534724447624</v>
      </c>
      <c r="AH59" s="29">
        <f t="shared" si="32"/>
        <v>56.898307592182931</v>
      </c>
      <c r="AI59" s="29">
        <f t="shared" si="32"/>
        <v>55.96900415129479</v>
      </c>
      <c r="AJ59" s="29">
        <f t="shared" si="32"/>
        <v>55.791232030430464</v>
      </c>
      <c r="AK59" s="29">
        <f t="shared" si="32"/>
        <v>57.832345765814402</v>
      </c>
      <c r="AL59" s="29">
        <f t="shared" si="32"/>
        <v>21.350337229126762</v>
      </c>
      <c r="AM59" s="30"/>
      <c r="AN59" s="29">
        <f t="shared" si="33"/>
        <v>19.967937575719162</v>
      </c>
      <c r="AO59" s="31">
        <f t="shared" si="33"/>
        <v>12.063876445737433</v>
      </c>
      <c r="AP59" s="31">
        <f>IF(Settings!$I$6&gt;69, 0.2*(AO59), 0)</f>
        <v>2.4127752891474867</v>
      </c>
      <c r="AQ59" s="32">
        <f t="shared" si="34"/>
        <v>43.387856906548585</v>
      </c>
      <c r="AR59" s="32">
        <f t="shared" si="34"/>
        <v>26.970575701920346</v>
      </c>
      <c r="AS59" s="32">
        <f t="shared" si="34"/>
        <v>46.563419472707757</v>
      </c>
      <c r="AT59" s="33" t="e">
        <f t="shared" si="21"/>
        <v>#VALUE!</v>
      </c>
      <c r="AU59" s="33" t="e">
        <f t="shared" si="22"/>
        <v>#VALUE!</v>
      </c>
      <c r="AV59" s="34" t="e">
        <f t="shared" si="23"/>
        <v>#VALUE!</v>
      </c>
      <c r="AW59" s="34" t="e">
        <f t="shared" si="24"/>
        <v>#VALUE!</v>
      </c>
      <c r="AX59" s="35" t="e">
        <f t="shared" si="25"/>
        <v>#VALUE!</v>
      </c>
      <c r="AY59" s="35" t="e">
        <f t="shared" si="26"/>
        <v>#VALUE!</v>
      </c>
      <c r="BA59" s="30">
        <f t="shared" si="31"/>
        <v>25.214461695797958</v>
      </c>
      <c r="BB59" s="30">
        <f t="shared" si="31"/>
        <v>49.958182875159615</v>
      </c>
    </row>
    <row r="60" spans="1:97" x14ac:dyDescent="0.3">
      <c r="F60" s="3">
        <v>46</v>
      </c>
      <c r="G60" s="29">
        <f t="shared" si="8"/>
        <v>71.27384072387963</v>
      </c>
      <c r="H60" s="29">
        <f t="shared" si="8"/>
        <v>68.144224699422097</v>
      </c>
      <c r="I60" s="29">
        <f t="shared" si="8"/>
        <v>72.506035849122526</v>
      </c>
      <c r="J60" s="29">
        <f t="shared" si="8"/>
        <v>70.049724927512756</v>
      </c>
      <c r="K60" s="29">
        <f t="shared" si="8"/>
        <v>25.426266513664039</v>
      </c>
      <c r="L60" s="30"/>
      <c r="M60" s="29">
        <f t="shared" si="28"/>
        <v>25.592837912558185</v>
      </c>
      <c r="N60" s="31">
        <f t="shared" si="28"/>
        <v>15.282657158189254</v>
      </c>
      <c r="O60" s="31">
        <f>IF(Settings!$I$6&gt;69, 0.2*(N60), 0)</f>
        <v>3.0565314316378509</v>
      </c>
      <c r="P60" s="32">
        <f t="shared" si="29"/>
        <v>51.145570866366818</v>
      </c>
      <c r="Q60" s="32">
        <f t="shared" si="29"/>
        <v>31.36150152160419</v>
      </c>
      <c r="R60" s="32">
        <f t="shared" si="29"/>
        <v>51.208644874516843</v>
      </c>
      <c r="S60" s="33" t="e">
        <f t="shared" si="9"/>
        <v>#VALUE!</v>
      </c>
      <c r="T60" s="33" t="e">
        <f t="shared" si="10"/>
        <v>#VALUE!</v>
      </c>
      <c r="U60" s="34" t="e">
        <f t="shared" si="11"/>
        <v>#VALUE!</v>
      </c>
      <c r="V60" s="34" t="e">
        <f t="shared" si="12"/>
        <v>#VALUE!</v>
      </c>
      <c r="W60" s="35" t="e">
        <f t="shared" si="13"/>
        <v>#VALUE!</v>
      </c>
      <c r="X60" s="35" t="e">
        <f t="shared" si="14"/>
        <v>#VALUE!</v>
      </c>
      <c r="Z60" s="30">
        <f t="shared" si="30"/>
        <v>27.786708721655966</v>
      </c>
      <c r="AA60" s="30">
        <f t="shared" si="30"/>
        <v>53.90087961121327</v>
      </c>
      <c r="AC60" s="3">
        <v>46</v>
      </c>
      <c r="AD60"/>
      <c r="AE60" s="52">
        <f t="shared" si="35"/>
        <v>36.903823282451604</v>
      </c>
      <c r="AG60" s="3">
        <f t="shared" si="17"/>
        <v>36.903823282451604</v>
      </c>
      <c r="AH60" s="29">
        <f t="shared" si="32"/>
        <v>58.5356021526935</v>
      </c>
      <c r="AI60" s="29">
        <f t="shared" si="32"/>
        <v>57.21843363086316</v>
      </c>
      <c r="AJ60" s="29">
        <f t="shared" si="32"/>
        <v>57.53983925764696</v>
      </c>
      <c r="AK60" s="29">
        <f t="shared" si="32"/>
        <v>59.093095380518911</v>
      </c>
      <c r="AL60" s="29">
        <f t="shared" si="32"/>
        <v>21.833223057200808</v>
      </c>
      <c r="AM60" s="30"/>
      <c r="AN60" s="29">
        <f t="shared" si="33"/>
        <v>20.535422197361783</v>
      </c>
      <c r="AO60" s="31">
        <f t="shared" si="33"/>
        <v>12.383625903394812</v>
      </c>
      <c r="AP60" s="31">
        <f>IF(Settings!$I$6&gt;69, 0.2*(AO60), 0)</f>
        <v>2.4767251806789625</v>
      </c>
      <c r="AQ60" s="32">
        <f t="shared" si="34"/>
        <v>44.199371591052333</v>
      </c>
      <c r="AR60" s="32">
        <f t="shared" si="34"/>
        <v>27.453020278036945</v>
      </c>
      <c r="AS60" s="32">
        <f t="shared" si="34"/>
        <v>47.160424211796979</v>
      </c>
      <c r="AT60" s="33" t="e">
        <f t="shared" si="21"/>
        <v>#VALUE!</v>
      </c>
      <c r="AU60" s="33" t="e">
        <f t="shared" si="22"/>
        <v>#VALUE!</v>
      </c>
      <c r="AV60" s="34" t="e">
        <f t="shared" si="23"/>
        <v>#VALUE!</v>
      </c>
      <c r="AW60" s="34" t="e">
        <f t="shared" si="24"/>
        <v>#VALUE!</v>
      </c>
      <c r="AX60" s="35" t="e">
        <f t="shared" si="25"/>
        <v>#VALUE!</v>
      </c>
      <c r="AY60" s="35" t="e">
        <f t="shared" si="26"/>
        <v>#VALUE!</v>
      </c>
      <c r="BA60" s="30">
        <f t="shared" si="31"/>
        <v>25.541419717895771</v>
      </c>
      <c r="BB60" s="30">
        <f t="shared" si="31"/>
        <v>50.414758756061104</v>
      </c>
    </row>
    <row r="61" spans="1:97" x14ac:dyDescent="0.3">
      <c r="F61" s="3">
        <v>47</v>
      </c>
      <c r="G61" s="29">
        <f t="shared" si="8"/>
        <v>72.352495778150654</v>
      </c>
      <c r="H61" s="29">
        <f t="shared" si="8"/>
        <v>69.215911316786304</v>
      </c>
      <c r="I61" s="29">
        <f t="shared" si="8"/>
        <v>73.923190959668304</v>
      </c>
      <c r="J61" s="29">
        <f t="shared" si="8"/>
        <v>71.117380124156441</v>
      </c>
      <c r="K61" s="29">
        <f t="shared" si="8"/>
        <v>25.716604680199417</v>
      </c>
      <c r="L61" s="30"/>
      <c r="M61" s="29">
        <f t="shared" si="28"/>
        <v>26.096565087500636</v>
      </c>
      <c r="N61" s="31">
        <f t="shared" si="28"/>
        <v>15.57773560381607</v>
      </c>
      <c r="O61" s="31">
        <f>IF(Settings!$I$6&gt;69, 0.2*(N61), 0)</f>
        <v>3.1155471207632139</v>
      </c>
      <c r="P61" s="32">
        <f t="shared" si="29"/>
        <v>51.81280653296686</v>
      </c>
      <c r="Q61" s="32">
        <f t="shared" si="29"/>
        <v>31.713858014872578</v>
      </c>
      <c r="R61" s="32">
        <f t="shared" si="29"/>
        <v>51.503482728381648</v>
      </c>
      <c r="S61" s="33" t="e">
        <f t="shared" si="9"/>
        <v>#VALUE!</v>
      </c>
      <c r="T61" s="33" t="e">
        <f t="shared" si="10"/>
        <v>#VALUE!</v>
      </c>
      <c r="U61" s="34" t="e">
        <f t="shared" si="11"/>
        <v>#VALUE!</v>
      </c>
      <c r="V61" s="34" t="e">
        <f t="shared" si="12"/>
        <v>#VALUE!</v>
      </c>
      <c r="W61" s="35" t="e">
        <f t="shared" si="13"/>
        <v>#VALUE!</v>
      </c>
      <c r="X61" s="35" t="e">
        <f t="shared" si="14"/>
        <v>#VALUE!</v>
      </c>
      <c r="Z61" s="30">
        <f t="shared" si="30"/>
        <v>27.952876610968016</v>
      </c>
      <c r="AA61" s="30">
        <f t="shared" si="30"/>
        <v>54.196596462679679</v>
      </c>
      <c r="AC61" s="3">
        <v>47</v>
      </c>
      <c r="AD61"/>
      <c r="AE61" s="52">
        <f t="shared" si="35"/>
        <v>37.766572208720326</v>
      </c>
      <c r="AG61" s="3">
        <f t="shared" si="17"/>
        <v>37.766572208720326</v>
      </c>
      <c r="AH61" s="29">
        <f t="shared" si="32"/>
        <v>59.988268805214965</v>
      </c>
      <c r="AI61" s="29">
        <f t="shared" si="32"/>
        <v>58.348700342868419</v>
      </c>
      <c r="AJ61" s="29">
        <f t="shared" si="32"/>
        <v>59.118172154113253</v>
      </c>
      <c r="AK61" s="29">
        <f t="shared" si="32"/>
        <v>60.232288520798882</v>
      </c>
      <c r="AL61" s="29">
        <f t="shared" si="32"/>
        <v>22.257700832042165</v>
      </c>
      <c r="AM61" s="30"/>
      <c r="AN61" s="29">
        <f t="shared" si="33"/>
        <v>21.050940192021379</v>
      </c>
      <c r="AO61" s="31">
        <f t="shared" si="33"/>
        <v>12.674859506456835</v>
      </c>
      <c r="AP61" s="31">
        <f>IF(Settings!$I$6&gt;69, 0.2*(AO61), 0)</f>
        <v>2.5349719012913674</v>
      </c>
      <c r="AQ61" s="32">
        <f t="shared" si="34"/>
        <v>44.930370184710988</v>
      </c>
      <c r="AR61" s="32">
        <f t="shared" si="34"/>
        <v>27.883330703455634</v>
      </c>
      <c r="AS61" s="32">
        <f t="shared" si="34"/>
        <v>47.675145808172857</v>
      </c>
      <c r="AT61" s="33" t="e">
        <f t="shared" si="21"/>
        <v>#VALUE!</v>
      </c>
      <c r="AU61" s="33" t="e">
        <f t="shared" si="22"/>
        <v>#VALUE!</v>
      </c>
      <c r="AV61" s="34" t="e">
        <f t="shared" si="23"/>
        <v>#VALUE!</v>
      </c>
      <c r="AW61" s="34" t="e">
        <f t="shared" si="24"/>
        <v>#VALUE!</v>
      </c>
      <c r="AX61" s="35" t="e">
        <f t="shared" si="25"/>
        <v>#VALUE!</v>
      </c>
      <c r="AY61" s="35" t="e">
        <f t="shared" si="26"/>
        <v>#VALUE!</v>
      </c>
      <c r="BA61" s="30">
        <f t="shared" si="31"/>
        <v>25.824009316948651</v>
      </c>
      <c r="BB61" s="30">
        <f t="shared" si="31"/>
        <v>50.817073694956889</v>
      </c>
    </row>
    <row r="62" spans="1:97" x14ac:dyDescent="0.3">
      <c r="F62" s="3">
        <v>48</v>
      </c>
      <c r="G62" s="29">
        <f t="shared" si="8"/>
        <v>73.374853829327094</v>
      </c>
      <c r="H62" s="29">
        <f t="shared" si="8"/>
        <v>70.263128904047832</v>
      </c>
      <c r="I62" s="29">
        <f t="shared" si="8"/>
        <v>75.295967928046835</v>
      </c>
      <c r="J62" s="29">
        <f t="shared" si="8"/>
        <v>72.159346511670591</v>
      </c>
      <c r="K62" s="29">
        <f t="shared" si="8"/>
        <v>25.989629778041358</v>
      </c>
      <c r="L62" s="30"/>
      <c r="M62" s="29">
        <f t="shared" si="8"/>
        <v>26.589850604736462</v>
      </c>
      <c r="N62" s="31">
        <f t="shared" si="28"/>
        <v>15.868086150239353</v>
      </c>
      <c r="O62" s="31">
        <f>IF(Settings!$I$6&gt;69, 0.2*(N62), 0)</f>
        <v>3.1736172300478707</v>
      </c>
      <c r="P62" s="32">
        <f t="shared" si="29"/>
        <v>52.462419210225839</v>
      </c>
      <c r="Q62" s="32">
        <f t="shared" si="29"/>
        <v>32.052631252694553</v>
      </c>
      <c r="R62" s="32">
        <f t="shared" si="29"/>
        <v>51.775893800503937</v>
      </c>
      <c r="S62" s="33" t="e">
        <f t="shared" si="9"/>
        <v>#VALUE!</v>
      </c>
      <c r="T62" s="33" t="e">
        <f t="shared" si="10"/>
        <v>#VALUE!</v>
      </c>
      <c r="U62" s="34" t="e">
        <f t="shared" si="11"/>
        <v>#VALUE!</v>
      </c>
      <c r="V62" s="34" t="e">
        <f t="shared" si="12"/>
        <v>#VALUE!</v>
      </c>
      <c r="W62" s="35" t="e">
        <f t="shared" si="13"/>
        <v>#VALUE!</v>
      </c>
      <c r="X62" s="35" t="e">
        <f t="shared" si="14"/>
        <v>#VALUE!</v>
      </c>
      <c r="Z62" s="30">
        <f t="shared" si="30"/>
        <v>28.106855734703082</v>
      </c>
      <c r="AA62" s="30">
        <f t="shared" si="30"/>
        <v>54.477975434145883</v>
      </c>
      <c r="AC62" s="3">
        <v>48</v>
      </c>
      <c r="AD62"/>
      <c r="AE62" s="52">
        <f t="shared" si="35"/>
        <v>38.561557583063312</v>
      </c>
      <c r="AG62" s="3">
        <f t="shared" si="17"/>
        <v>38.561557583063312</v>
      </c>
      <c r="AH62" s="29">
        <f t="shared" si="32"/>
        <v>61.279501058936404</v>
      </c>
      <c r="AI62" s="29">
        <f t="shared" si="32"/>
        <v>59.372409974700894</v>
      </c>
      <c r="AJ62" s="29">
        <f t="shared" si="32"/>
        <v>60.543948014220248</v>
      </c>
      <c r="AK62" s="29">
        <f t="shared" si="32"/>
        <v>61.262989301277798</v>
      </c>
      <c r="AL62" s="29">
        <f t="shared" si="32"/>
        <v>22.631879633381054</v>
      </c>
      <c r="AM62" s="30"/>
      <c r="AN62" s="29">
        <f t="shared" si="33"/>
        <v>21.5195573120943</v>
      </c>
      <c r="AO62" s="31">
        <f t="shared" si="33"/>
        <v>12.940285237903524</v>
      </c>
      <c r="AP62" s="31">
        <f>IF(Settings!$I$6&gt;69, 0.2*(AO62), 0)</f>
        <v>2.5880570475807048</v>
      </c>
      <c r="AQ62" s="32">
        <f t="shared" si="34"/>
        <v>45.589923795886413</v>
      </c>
      <c r="AR62" s="32">
        <f t="shared" si="34"/>
        <v>28.268011945672583</v>
      </c>
      <c r="AS62" s="32">
        <f t="shared" si="34"/>
        <v>48.121008500616981</v>
      </c>
      <c r="AT62" s="33" t="e">
        <f t="shared" si="21"/>
        <v>#VALUE!</v>
      </c>
      <c r="AU62" s="33" t="e">
        <f t="shared" si="22"/>
        <v>#VALUE!</v>
      </c>
      <c r="AV62" s="34" t="e">
        <f t="shared" si="23"/>
        <v>#VALUE!</v>
      </c>
      <c r="AW62" s="34" t="e">
        <f t="shared" si="24"/>
        <v>#VALUE!</v>
      </c>
      <c r="AX62" s="35" t="e">
        <f t="shared" si="25"/>
        <v>#VALUE!</v>
      </c>
      <c r="AY62" s="35" t="e">
        <f t="shared" si="26"/>
        <v>#VALUE!</v>
      </c>
      <c r="BA62" s="30">
        <f t="shared" si="31"/>
        <v>26.069356644788893</v>
      </c>
      <c r="BB62" s="30">
        <f t="shared" si="31"/>
        <v>51.172823949857474</v>
      </c>
    </row>
    <row r="63" spans="1:97" x14ac:dyDescent="0.3">
      <c r="F63" s="3">
        <v>49</v>
      </c>
      <c r="G63" s="29">
        <f t="shared" si="8"/>
        <v>74.343133574860403</v>
      </c>
      <c r="H63" s="29">
        <f t="shared" si="8"/>
        <v>71.286240369905954</v>
      </c>
      <c r="I63" s="29">
        <f t="shared" si="8"/>
        <v>76.624932039183818</v>
      </c>
      <c r="J63" s="29">
        <f t="shared" si="8"/>
        <v>73.176049869033648</v>
      </c>
      <c r="K63" s="29">
        <f t="shared" si="8"/>
        <v>26.246227006342842</v>
      </c>
      <c r="L63" s="30"/>
      <c r="M63" s="29">
        <f t="shared" si="8"/>
        <v>27.072730582880393</v>
      </c>
      <c r="N63" s="31">
        <f t="shared" si="28"/>
        <v>16.153715798568626</v>
      </c>
      <c r="O63" s="31">
        <f>IF(Settings!$I$6&gt;69, 0.2*(N63), 0)</f>
        <v>3.2307431597137253</v>
      </c>
      <c r="P63" s="32">
        <f t="shared" si="29"/>
        <v>53.094802892207696</v>
      </c>
      <c r="Q63" s="32">
        <f t="shared" si="29"/>
        <v>32.378273512575333</v>
      </c>
      <c r="R63" s="32">
        <f t="shared" si="29"/>
        <v>52.027506722017336</v>
      </c>
      <c r="S63" s="33" t="e">
        <f t="shared" si="9"/>
        <v>#VALUE!</v>
      </c>
      <c r="T63" s="33" t="e">
        <f t="shared" si="10"/>
        <v>#VALUE!</v>
      </c>
      <c r="U63" s="34" t="e">
        <f t="shared" si="11"/>
        <v>#VALUE!</v>
      </c>
      <c r="V63" s="34" t="e">
        <f t="shared" si="12"/>
        <v>#VALUE!</v>
      </c>
      <c r="W63" s="35" t="e">
        <f t="shared" si="13"/>
        <v>#VALUE!</v>
      </c>
      <c r="X63" s="35" t="e">
        <f t="shared" si="14"/>
        <v>#VALUE!</v>
      </c>
      <c r="Z63" s="30">
        <f t="shared" si="30"/>
        <v>28.24949736192363</v>
      </c>
      <c r="AA63" s="30">
        <f t="shared" si="30"/>
        <v>54.745711700073144</v>
      </c>
      <c r="AC63" s="3">
        <v>49</v>
      </c>
      <c r="AD63"/>
      <c r="AE63" s="52">
        <f t="shared" si="35"/>
        <v>39.294101810214748</v>
      </c>
      <c r="AG63" s="3">
        <f t="shared" si="17"/>
        <v>39.294101810214748</v>
      </c>
      <c r="AH63" s="29">
        <f t="shared" si="32"/>
        <v>62.429452485153675</v>
      </c>
      <c r="AI63" s="29">
        <f t="shared" si="32"/>
        <v>60.300686663988976</v>
      </c>
      <c r="AJ63" s="29">
        <f t="shared" si="32"/>
        <v>61.833067204753767</v>
      </c>
      <c r="AK63" s="29">
        <f t="shared" si="32"/>
        <v>62.196693805098157</v>
      </c>
      <c r="AL63" s="29">
        <f t="shared" si="32"/>
        <v>22.962632003657131</v>
      </c>
      <c r="AM63" s="30"/>
      <c r="AN63" s="29">
        <f t="shared" si="33"/>
        <v>21.9458356277778</v>
      </c>
      <c r="AO63" s="31">
        <f t="shared" si="33"/>
        <v>13.182341994435879</v>
      </c>
      <c r="AP63" s="31">
        <f>IF(Settings!$I$6&gt;69, 0.2*(AO63), 0)</f>
        <v>2.636468398887176</v>
      </c>
      <c r="AQ63" s="32">
        <f t="shared" si="34"/>
        <v>46.185932544867327</v>
      </c>
      <c r="AR63" s="32">
        <f t="shared" si="34"/>
        <v>28.612641197633884</v>
      </c>
      <c r="AS63" s="32">
        <f t="shared" si="34"/>
        <v>48.508939191310731</v>
      </c>
      <c r="AT63" s="33" t="e">
        <f t="shared" si="21"/>
        <v>#VALUE!</v>
      </c>
      <c r="AU63" s="33" t="e">
        <f t="shared" si="22"/>
        <v>#VALUE!</v>
      </c>
      <c r="AV63" s="34" t="e">
        <f t="shared" si="23"/>
        <v>#VALUE!</v>
      </c>
      <c r="AW63" s="34" t="e">
        <f t="shared" si="24"/>
        <v>#VALUE!</v>
      </c>
      <c r="AX63" s="35" t="e">
        <f t="shared" si="25"/>
        <v>#VALUE!</v>
      </c>
      <c r="AY63" s="35" t="e">
        <f t="shared" si="26"/>
        <v>#VALUE!</v>
      </c>
      <c r="BA63" s="30">
        <f t="shared" si="31"/>
        <v>26.283281229671712</v>
      </c>
      <c r="BB63" s="30">
        <f t="shared" si="31"/>
        <v>51.48841903838067</v>
      </c>
    </row>
    <row r="64" spans="1:97" x14ac:dyDescent="0.3">
      <c r="F64" s="3">
        <v>50</v>
      </c>
      <c r="G64" s="29">
        <f t="shared" si="8"/>
        <v>75.259561156061139</v>
      </c>
      <c r="H64" s="29">
        <f t="shared" si="8"/>
        <v>72.285618322242328</v>
      </c>
      <c r="I64" s="29">
        <f t="shared" si="8"/>
        <v>77.910727698539617</v>
      </c>
      <c r="J64" s="29">
        <f t="shared" si="8"/>
        <v>74.167923943614994</v>
      </c>
      <c r="K64" s="29">
        <f t="shared" si="8"/>
        <v>26.487256532791381</v>
      </c>
      <c r="L64" s="30"/>
      <c r="M64" s="29">
        <f t="shared" si="8"/>
        <v>27.54525647973038</v>
      </c>
      <c r="N64" s="31">
        <f t="shared" si="28"/>
        <v>16.434636722898532</v>
      </c>
      <c r="O64" s="31">
        <f>IF(Settings!$I$6&gt;69, 0.2*(N64), 0)</f>
        <v>3.2869273445797065</v>
      </c>
      <c r="P64" s="32">
        <f t="shared" si="29"/>
        <v>53.710348259091354</v>
      </c>
      <c r="Q64" s="32">
        <f t="shared" si="29"/>
        <v>32.691228917719698</v>
      </c>
      <c r="R64" s="32">
        <f t="shared" si="29"/>
        <v>52.259843943563773</v>
      </c>
      <c r="S64" s="33" t="e">
        <f t="shared" si="9"/>
        <v>#VALUE!</v>
      </c>
      <c r="T64" s="33" t="e">
        <f t="shared" si="10"/>
        <v>#VALUE!</v>
      </c>
      <c r="U64" s="34" t="e">
        <f t="shared" si="11"/>
        <v>#VALUE!</v>
      </c>
      <c r="V64" s="34" t="e">
        <f t="shared" si="12"/>
        <v>#VALUE!</v>
      </c>
      <c r="W64" s="35" t="e">
        <f t="shared" si="13"/>
        <v>#VALUE!</v>
      </c>
      <c r="X64" s="35" t="e">
        <f t="shared" si="14"/>
        <v>#VALUE!</v>
      </c>
      <c r="Z64" s="30">
        <f t="shared" si="30"/>
        <v>28.381599810154547</v>
      </c>
      <c r="AA64" s="30">
        <f t="shared" si="30"/>
        <v>55.000466729275018</v>
      </c>
      <c r="AC64" s="3">
        <v>50</v>
      </c>
      <c r="AD64"/>
      <c r="AE64" s="52">
        <f t="shared" si="35"/>
        <v>39.969109253183596</v>
      </c>
      <c r="AG64" s="3">
        <f t="shared" si="17"/>
        <v>39.969109253183596</v>
      </c>
      <c r="AH64" s="29">
        <f t="shared" si="32"/>
        <v>63.455585611190926</v>
      </c>
      <c r="AI64" s="29">
        <f t="shared" si="32"/>
        <v>61.143358981216458</v>
      </c>
      <c r="AJ64" s="29">
        <f t="shared" si="32"/>
        <v>62.999739002522077</v>
      </c>
      <c r="AK64" s="29">
        <f t="shared" si="32"/>
        <v>63.043532598807495</v>
      </c>
      <c r="AL64" s="29">
        <f t="shared" si="32"/>
        <v>23.255785506933936</v>
      </c>
      <c r="AM64" s="30"/>
      <c r="AN64" s="29">
        <f t="shared" si="33"/>
        <v>22.333875205123519</v>
      </c>
      <c r="AO64" s="31">
        <f t="shared" si="33"/>
        <v>13.403224680493976</v>
      </c>
      <c r="AP64" s="31">
        <f>IF(Settings!$I$6&gt;69, 0.2*(AO64), 0)</f>
        <v>2.6806449360987954</v>
      </c>
      <c r="AQ64" s="32">
        <f t="shared" si="34"/>
        <v>46.725295101116934</v>
      </c>
      <c r="AR64" s="32">
        <f t="shared" si="34"/>
        <v>28.922013520289802</v>
      </c>
      <c r="AS64" s="32">
        <f t="shared" si="34"/>
        <v>48.847875903605392</v>
      </c>
      <c r="AT64" s="33" t="e">
        <f t="shared" si="21"/>
        <v>#VALUE!</v>
      </c>
      <c r="AU64" s="33" t="e">
        <f t="shared" si="22"/>
        <v>#VALUE!</v>
      </c>
      <c r="AV64" s="34" t="e">
        <f t="shared" si="23"/>
        <v>#VALUE!</v>
      </c>
      <c r="AW64" s="34" t="e">
        <f t="shared" si="24"/>
        <v>#VALUE!</v>
      </c>
      <c r="AX64" s="35" t="e">
        <f t="shared" si="25"/>
        <v>#VALUE!</v>
      </c>
      <c r="AY64" s="35" t="e">
        <f t="shared" si="26"/>
        <v>#VALUE!</v>
      </c>
      <c r="BA64" s="30">
        <f t="shared" si="31"/>
        <v>26.470558478373825</v>
      </c>
      <c r="BB64" s="30">
        <f t="shared" si="31"/>
        <v>51.769227844521005</v>
      </c>
    </row>
    <row r="65" spans="6:54" x14ac:dyDescent="0.3">
      <c r="F65" s="3">
        <v>51</v>
      </c>
      <c r="G65" s="29">
        <f t="shared" si="8"/>
        <v>76.126354167292035</v>
      </c>
      <c r="H65" s="29">
        <f t="shared" si="8"/>
        <v>73.261643476762899</v>
      </c>
      <c r="I65" s="29">
        <f t="shared" ref="H65:M78" si="36">I$4*(1-EXP(-I$5*$F65))^I$6</f>
        <v>79.154067691145897</v>
      </c>
      <c r="J65" s="29">
        <f t="shared" si="36"/>
        <v>75.135408836176993</v>
      </c>
      <c r="K65" s="29">
        <f t="shared" si="36"/>
        <v>26.713551038904349</v>
      </c>
      <c r="L65" s="30"/>
      <c r="M65" s="29">
        <f t="shared" si="36"/>
        <v>28.007493659555927</v>
      </c>
      <c r="N65" s="31">
        <f t="shared" si="28"/>
        <v>16.710865845567859</v>
      </c>
      <c r="O65" s="31">
        <f>IF(Settings!$I$6&gt;69, 0.2*(N65), 0)</f>
        <v>3.3421731691135719</v>
      </c>
      <c r="P65" s="32">
        <f t="shared" si="29"/>
        <v>54.309442175047295</v>
      </c>
      <c r="Q65" s="32">
        <f t="shared" si="29"/>
        <v>32.991932799933828</v>
      </c>
      <c r="R65" s="32">
        <f t="shared" si="29"/>
        <v>52.474326693043196</v>
      </c>
      <c r="S65" s="33" t="e">
        <f t="shared" si="9"/>
        <v>#VALUE!</v>
      </c>
      <c r="T65" s="33" t="e">
        <f t="shared" si="10"/>
        <v>#VALUE!</v>
      </c>
      <c r="U65" s="34" t="e">
        <f t="shared" si="11"/>
        <v>#VALUE!</v>
      </c>
      <c r="V65" s="34" t="e">
        <f t="shared" si="12"/>
        <v>#VALUE!</v>
      </c>
      <c r="W65" s="35" t="e">
        <f t="shared" si="13"/>
        <v>#VALUE!</v>
      </c>
      <c r="X65" s="35" t="e">
        <f t="shared" si="14"/>
        <v>#VALUE!</v>
      </c>
      <c r="Z65" s="30">
        <f t="shared" si="30"/>
        <v>28.503910710529649</v>
      </c>
      <c r="AA65" s="30">
        <f t="shared" si="30"/>
        <v>55.242869919141299</v>
      </c>
      <c r="AC65" s="3">
        <v>51</v>
      </c>
      <c r="AD65"/>
      <c r="AE65" s="52">
        <f t="shared" si="35"/>
        <v>40.591099067826086</v>
      </c>
      <c r="AG65" s="3">
        <f t="shared" si="17"/>
        <v>40.591099067826086</v>
      </c>
      <c r="AH65" s="29">
        <f t="shared" si="32"/>
        <v>64.373012662787488</v>
      </c>
      <c r="AI65" s="29">
        <f t="shared" si="32"/>
        <v>61.909123499317154</v>
      </c>
      <c r="AJ65" s="29">
        <f t="shared" si="32"/>
        <v>64.056628129100758</v>
      </c>
      <c r="AK65" s="29">
        <f t="shared" si="32"/>
        <v>63.812447617350173</v>
      </c>
      <c r="AL65" s="29">
        <f t="shared" si="32"/>
        <v>23.516288690112997</v>
      </c>
      <c r="AM65" s="30"/>
      <c r="AN65" s="29">
        <f t="shared" si="33"/>
        <v>22.68735671185393</v>
      </c>
      <c r="AO65" s="31">
        <f t="shared" si="33"/>
        <v>13.60490820310438</v>
      </c>
      <c r="AP65" s="31">
        <f>IF(Settings!$I$6&gt;69, 0.2*(AO65), 0)</f>
        <v>2.720981640620876</v>
      </c>
      <c r="AQ65" s="32">
        <f t="shared" si="34"/>
        <v>47.214051862384373</v>
      </c>
      <c r="AR65" s="32">
        <f t="shared" si="34"/>
        <v>29.200263661053047</v>
      </c>
      <c r="AS65" s="32">
        <f t="shared" si="34"/>
        <v>49.145167047736244</v>
      </c>
      <c r="AT65" s="33" t="e">
        <f t="shared" si="21"/>
        <v>#VALUE!</v>
      </c>
      <c r="AU65" s="33" t="e">
        <f t="shared" si="22"/>
        <v>#VALUE!</v>
      </c>
      <c r="AV65" s="34" t="e">
        <f t="shared" si="23"/>
        <v>#VALUE!</v>
      </c>
      <c r="AW65" s="34" t="e">
        <f t="shared" si="24"/>
        <v>#VALUE!</v>
      </c>
      <c r="AX65" s="35" t="e">
        <f t="shared" si="25"/>
        <v>#VALUE!</v>
      </c>
      <c r="AY65" s="35" t="e">
        <f t="shared" si="26"/>
        <v>#VALUE!</v>
      </c>
      <c r="BA65" s="30">
        <f t="shared" si="31"/>
        <v>26.635126514366743</v>
      </c>
      <c r="BB65" s="30">
        <f t="shared" si="31"/>
        <v>52.019772350579302</v>
      </c>
    </row>
    <row r="66" spans="6:54" x14ac:dyDescent="0.3">
      <c r="F66" s="3">
        <v>52</v>
      </c>
      <c r="G66" s="29">
        <f t="shared" ref="G66:G84" si="37">G$4*(1-EXP(-G$5*$F66))^G$6</f>
        <v>76.945708158322972</v>
      </c>
      <c r="H66" s="29">
        <f t="shared" si="36"/>
        <v>74.214703207316418</v>
      </c>
      <c r="I66" s="29">
        <f t="shared" si="36"/>
        <v>80.355723340231037</v>
      </c>
      <c r="J66" s="29">
        <f t="shared" si="36"/>
        <v>76.078949536264091</v>
      </c>
      <c r="K66" s="29">
        <f t="shared" si="36"/>
        <v>26.925913903054671</v>
      </c>
      <c r="L66" s="30"/>
      <c r="M66" s="29">
        <f t="shared" si="36"/>
        <v>28.4595200609401</v>
      </c>
      <c r="N66" s="31">
        <f t="shared" si="28"/>
        <v>16.982424442130021</v>
      </c>
      <c r="O66" s="31">
        <f>IF(Settings!$I$6&gt;69, 0.2*(N66), 0)</f>
        <v>3.3964848884260044</v>
      </c>
      <c r="P66" s="32">
        <f t="shared" si="29"/>
        <v>54.89246724928271</v>
      </c>
      <c r="Q66" s="32">
        <f t="shared" si="29"/>
        <v>33.28081117863816</v>
      </c>
      <c r="R66" s="32">
        <f t="shared" si="29"/>
        <v>52.672280053701712</v>
      </c>
      <c r="S66" s="33" t="e">
        <f t="shared" si="9"/>
        <v>#VALUE!</v>
      </c>
      <c r="T66" s="33" t="e">
        <f t="shared" si="10"/>
        <v>#VALUE!</v>
      </c>
      <c r="U66" s="34" t="e">
        <f t="shared" si="11"/>
        <v>#VALUE!</v>
      </c>
      <c r="V66" s="34" t="e">
        <f t="shared" si="12"/>
        <v>#VALUE!</v>
      </c>
      <c r="W66" s="35" t="e">
        <f t="shared" si="13"/>
        <v>#VALUE!</v>
      </c>
      <c r="X66" s="35" t="e">
        <f t="shared" si="14"/>
        <v>#VALUE!</v>
      </c>
      <c r="Z66" s="30">
        <f t="shared" si="30"/>
        <v>28.617129356885052</v>
      </c>
      <c r="AA66" s="30">
        <f t="shared" si="30"/>
        <v>55.473520150626157</v>
      </c>
      <c r="AC66" s="3">
        <v>52</v>
      </c>
      <c r="AD66"/>
      <c r="AE66" s="52">
        <f t="shared" si="35"/>
        <v>41.164235458467118</v>
      </c>
      <c r="AG66" s="3">
        <f t="shared" si="17"/>
        <v>41.164235458467118</v>
      </c>
      <c r="AH66" s="29">
        <f t="shared" si="32"/>
        <v>65.194810652422248</v>
      </c>
      <c r="AI66" s="29">
        <f t="shared" si="32"/>
        <v>62.60568768869922</v>
      </c>
      <c r="AJ66" s="29">
        <f t="shared" si="32"/>
        <v>65.015006104147218</v>
      </c>
      <c r="AK66" s="29">
        <f t="shared" si="32"/>
        <v>64.511345785977056</v>
      </c>
      <c r="AL66" s="29">
        <f t="shared" si="32"/>
        <v>23.748352352033738</v>
      </c>
      <c r="AM66" s="30"/>
      <c r="AN66" s="29">
        <f t="shared" si="33"/>
        <v>23.009582751355772</v>
      </c>
      <c r="AO66" s="31">
        <f t="shared" si="33"/>
        <v>13.789169840121151</v>
      </c>
      <c r="AP66" s="31">
        <f>IF(Settings!$I$6&gt;69, 0.2*(AO66), 0)</f>
        <v>2.7578339680242303</v>
      </c>
      <c r="AQ66" s="32">
        <f t="shared" si="34"/>
        <v>47.657505909231894</v>
      </c>
      <c r="AR66" s="32">
        <f t="shared" si="34"/>
        <v>29.450967776134419</v>
      </c>
      <c r="AS66" s="32">
        <f t="shared" si="34"/>
        <v>49.406885264045556</v>
      </c>
      <c r="AT66" s="33" t="e">
        <f t="shared" si="21"/>
        <v>#VALUE!</v>
      </c>
      <c r="AU66" s="33" t="e">
        <f t="shared" si="22"/>
        <v>#VALUE!</v>
      </c>
      <c r="AV66" s="34" t="e">
        <f t="shared" si="23"/>
        <v>#VALUE!</v>
      </c>
      <c r="AW66" s="34" t="e">
        <f t="shared" si="24"/>
        <v>#VALUE!</v>
      </c>
      <c r="AX66" s="35" t="e">
        <f t="shared" si="25"/>
        <v>#VALUE!</v>
      </c>
      <c r="AY66" s="35" t="e">
        <f t="shared" si="26"/>
        <v>#VALUE!</v>
      </c>
      <c r="BA66" s="30">
        <f t="shared" si="31"/>
        <v>26.780249318569869</v>
      </c>
      <c r="BB66" s="30">
        <f t="shared" si="31"/>
        <v>52.243881157346109</v>
      </c>
    </row>
    <row r="67" spans="6:54" x14ac:dyDescent="0.3">
      <c r="F67" s="3">
        <v>53</v>
      </c>
      <c r="G67" s="29">
        <f t="shared" si="37"/>
        <v>77.719785359536118</v>
      </c>
      <c r="H67" s="29">
        <f t="shared" si="36"/>
        <v>75.145190225777483</v>
      </c>
      <c r="I67" s="29">
        <f t="shared" si="36"/>
        <v>81.516515512957071</v>
      </c>
      <c r="J67" s="29">
        <f t="shared" si="36"/>
        <v>76.998994594859724</v>
      </c>
      <c r="K67" s="29">
        <f t="shared" si="36"/>
        <v>27.125117929002698</v>
      </c>
      <c r="L67" s="30"/>
      <c r="M67" s="29">
        <f t="shared" si="36"/>
        <v>28.901424958751051</v>
      </c>
      <c r="N67" s="31">
        <f t="shared" si="28"/>
        <v>17.249337773814517</v>
      </c>
      <c r="O67" s="31">
        <f>IF(Settings!$I$6&gt;69, 0.2*(N67), 0)</f>
        <v>3.4498675547629034</v>
      </c>
      <c r="P67" s="32">
        <f t="shared" si="29"/>
        <v>55.459801453952224</v>
      </c>
      <c r="Q67" s="32">
        <f t="shared" si="29"/>
        <v>33.558280342723457</v>
      </c>
      <c r="R67" s="32">
        <f t="shared" si="29"/>
        <v>52.854938078378993</v>
      </c>
      <c r="S67" s="33" t="e">
        <f t="shared" si="9"/>
        <v>#VALUE!</v>
      </c>
      <c r="T67" s="33" t="e">
        <f t="shared" si="10"/>
        <v>#VALUE!</v>
      </c>
      <c r="U67" s="34" t="e">
        <f t="shared" si="11"/>
        <v>#VALUE!</v>
      </c>
      <c r="V67" s="34" t="e">
        <f t="shared" si="12"/>
        <v>#VALUE!</v>
      </c>
      <c r="W67" s="35" t="e">
        <f t="shared" si="13"/>
        <v>#VALUE!</v>
      </c>
      <c r="X67" s="35" t="e">
        <f t="shared" si="14"/>
        <v>#VALUE!</v>
      </c>
      <c r="Z67" s="30">
        <f t="shared" si="30"/>
        <v>28.72190909608776</v>
      </c>
      <c r="AA67" s="30">
        <f t="shared" si="30"/>
        <v>55.692987267842589</v>
      </c>
      <c r="AC67" s="3">
        <v>53</v>
      </c>
      <c r="AD67"/>
      <c r="AE67" s="52">
        <f t="shared" si="35"/>
        <v>41.692355557131165</v>
      </c>
      <c r="AG67" s="3">
        <f t="shared" si="17"/>
        <v>41.692355557131165</v>
      </c>
      <c r="AH67" s="29">
        <f t="shared" si="32"/>
        <v>65.932303545067995</v>
      </c>
      <c r="AI67" s="29">
        <f t="shared" si="32"/>
        <v>63.239894228284854</v>
      </c>
      <c r="AJ67" s="29">
        <f t="shared" si="32"/>
        <v>65.884898252902133</v>
      </c>
      <c r="AK67" s="29">
        <f t="shared" si="32"/>
        <v>65.147231979627549</v>
      </c>
      <c r="AL67" s="29">
        <f t="shared" si="32"/>
        <v>23.955568492198374</v>
      </c>
      <c r="AM67" s="30"/>
      <c r="AN67" s="29">
        <f t="shared" si="33"/>
        <v>23.303516719310185</v>
      </c>
      <c r="AO67" s="31">
        <f t="shared" si="33"/>
        <v>13.957609749940158</v>
      </c>
      <c r="AP67" s="31">
        <f>IF(Settings!$I$6&gt;69, 0.2*(AO67), 0)</f>
        <v>2.7915219499880317</v>
      </c>
      <c r="AQ67" s="32">
        <f t="shared" si="34"/>
        <v>48.06032529118648</v>
      </c>
      <c r="AR67" s="32">
        <f t="shared" si="34"/>
        <v>29.677228348423384</v>
      </c>
      <c r="AS67" s="32">
        <f t="shared" si="34"/>
        <v>49.638074691328576</v>
      </c>
      <c r="AT67" s="33" t="e">
        <f t="shared" si="21"/>
        <v>#VALUE!</v>
      </c>
      <c r="AU67" s="33" t="e">
        <f t="shared" si="22"/>
        <v>#VALUE!</v>
      </c>
      <c r="AV67" s="34" t="e">
        <f t="shared" si="23"/>
        <v>#VALUE!</v>
      </c>
      <c r="AW67" s="34" t="e">
        <f t="shared" si="24"/>
        <v>#VALUE!</v>
      </c>
      <c r="AX67" s="35" t="e">
        <f t="shared" si="25"/>
        <v>#VALUE!</v>
      </c>
      <c r="AY67" s="35" t="e">
        <f t="shared" si="26"/>
        <v>#VALUE!</v>
      </c>
      <c r="BA67" s="30">
        <f t="shared" si="31"/>
        <v>26.908645694530449</v>
      </c>
      <c r="BB67" s="30">
        <f t="shared" si="31"/>
        <v>52.444811913606998</v>
      </c>
    </row>
    <row r="68" spans="6:54" x14ac:dyDescent="0.3">
      <c r="F68" s="3">
        <v>54</v>
      </c>
      <c r="G68" s="29">
        <f t="shared" si="37"/>
        <v>78.450705379326706</v>
      </c>
      <c r="H68" s="29">
        <f t="shared" si="36"/>
        <v>76.053501380514476</v>
      </c>
      <c r="I68" s="29">
        <f t="shared" si="36"/>
        <v>82.637306421291342</v>
      </c>
      <c r="J68" s="29">
        <f t="shared" si="36"/>
        <v>77.895994922426738</v>
      </c>
      <c r="K68" s="29">
        <f t="shared" si="36"/>
        <v>27.311904538107008</v>
      </c>
      <c r="L68" s="30"/>
      <c r="M68" s="29">
        <f t="shared" si="36"/>
        <v>29.333307814213143</v>
      </c>
      <c r="N68" s="31">
        <f t="shared" si="28"/>
        <v>17.511634745452731</v>
      </c>
      <c r="O68" s="31">
        <f>IF(Settings!$I$6&gt;69, 0.2*(N68), 0)</f>
        <v>3.5023269490905466</v>
      </c>
      <c r="P68" s="32">
        <f t="shared" si="29"/>
        <v>56.011817793285921</v>
      </c>
      <c r="Q68" s="32">
        <f t="shared" si="29"/>
        <v>33.824746523367502</v>
      </c>
      <c r="R68" s="32">
        <f t="shared" si="29"/>
        <v>53.023448872943391</v>
      </c>
      <c r="S68" s="33" t="e">
        <f t="shared" si="9"/>
        <v>#VALUE!</v>
      </c>
      <c r="T68" s="33" t="e">
        <f t="shared" si="10"/>
        <v>#VALUE!</v>
      </c>
      <c r="U68" s="34" t="e">
        <f t="shared" si="11"/>
        <v>#VALUE!</v>
      </c>
      <c r="V68" s="34" t="e">
        <f t="shared" si="12"/>
        <v>#VALUE!</v>
      </c>
      <c r="W68" s="35" t="e">
        <f t="shared" si="13"/>
        <v>#VALUE!</v>
      </c>
      <c r="X68" s="35" t="e">
        <f t="shared" si="14"/>
        <v>#VALUE!</v>
      </c>
      <c r="Z68" s="30">
        <f t="shared" si="30"/>
        <v>28.818859725125897</v>
      </c>
      <c r="AA68" s="30">
        <f t="shared" si="30"/>
        <v>55.901813485918382</v>
      </c>
      <c r="AC68" s="3">
        <v>54</v>
      </c>
      <c r="AD68"/>
      <c r="AE68" s="52">
        <f t="shared" si="35"/>
        <v>42.178995113033345</v>
      </c>
      <c r="AG68" s="3">
        <f t="shared" si="17"/>
        <v>42.178995113033345</v>
      </c>
      <c r="AH68" s="29">
        <f t="shared" si="32"/>
        <v>66.595309929434691</v>
      </c>
      <c r="AI68" s="29">
        <f t="shared" si="32"/>
        <v>63.817828884101637</v>
      </c>
      <c r="AJ68" s="29">
        <f t="shared" si="32"/>
        <v>66.675221419467462</v>
      </c>
      <c r="AK68" s="29">
        <f t="shared" si="32"/>
        <v>65.726323882136143</v>
      </c>
      <c r="AL68" s="29">
        <f t="shared" si="32"/>
        <v>24.141009806854001</v>
      </c>
      <c r="AM68" s="30"/>
      <c r="AN68" s="29">
        <f t="shared" si="33"/>
        <v>23.571818598730239</v>
      </c>
      <c r="AO68" s="31">
        <f t="shared" si="33"/>
        <v>14.111669569391911</v>
      </c>
      <c r="AP68" s="31">
        <f>IF(Settings!$I$6&gt;69, 0.2*(AO68), 0)</f>
        <v>2.8223339138783823</v>
      </c>
      <c r="AQ68" s="32">
        <f t="shared" si="34"/>
        <v>48.426629661647901</v>
      </c>
      <c r="AR68" s="32">
        <f t="shared" si="34"/>
        <v>29.881745125965086</v>
      </c>
      <c r="AS68" s="32">
        <f t="shared" si="34"/>
        <v>49.84294640228407</v>
      </c>
      <c r="AT68" s="33" t="e">
        <f t="shared" si="21"/>
        <v>#VALUE!</v>
      </c>
      <c r="AU68" s="33" t="e">
        <f t="shared" si="22"/>
        <v>#VALUE!</v>
      </c>
      <c r="AV68" s="34" t="e">
        <f t="shared" si="23"/>
        <v>#VALUE!</v>
      </c>
      <c r="AW68" s="34" t="e">
        <f t="shared" si="24"/>
        <v>#VALUE!</v>
      </c>
      <c r="AX68" s="35" t="e">
        <f t="shared" si="25"/>
        <v>#VALUE!</v>
      </c>
      <c r="AY68" s="35" t="e">
        <f t="shared" si="26"/>
        <v>#VALUE!</v>
      </c>
      <c r="BA68" s="30">
        <f t="shared" si="31"/>
        <v>27.022591532825913</v>
      </c>
      <c r="BB68" s="30">
        <f t="shared" si="31"/>
        <v>52.625349545487566</v>
      </c>
    </row>
    <row r="69" spans="6:54" x14ac:dyDescent="0.3">
      <c r="F69" s="3">
        <v>55</v>
      </c>
      <c r="G69" s="29">
        <f t="shared" si="37"/>
        <v>79.140537642942078</v>
      </c>
      <c r="H69" s="29">
        <f t="shared" si="36"/>
        <v>76.940036563475104</v>
      </c>
      <c r="I69" s="29">
        <f t="shared" si="36"/>
        <v>83.718992167030294</v>
      </c>
      <c r="J69" s="29">
        <f t="shared" si="36"/>
        <v>78.770402701550864</v>
      </c>
      <c r="K69" s="29">
        <f t="shared" si="36"/>
        <v>27.486983352942232</v>
      </c>
      <c r="L69" s="30"/>
      <c r="M69" s="29">
        <f t="shared" si="36"/>
        <v>29.755277207418771</v>
      </c>
      <c r="N69" s="31">
        <f t="shared" si="28"/>
        <v>17.769347587014476</v>
      </c>
      <c r="O69" s="31">
        <f>IF(Settings!$I$6&gt;69, 0.2*(N69), 0)</f>
        <v>3.5538695174028954</v>
      </c>
      <c r="P69" s="32">
        <f t="shared" si="29"/>
        <v>56.548884018865337</v>
      </c>
      <c r="Q69" s="32">
        <f t="shared" si="29"/>
        <v>34.080605647169556</v>
      </c>
      <c r="R69" s="32">
        <f t="shared" si="29"/>
        <v>53.178879596371978</v>
      </c>
      <c r="S69" s="33" t="e">
        <f t="shared" si="9"/>
        <v>#VALUE!</v>
      </c>
      <c r="T69" s="33" t="e">
        <f t="shared" si="10"/>
        <v>#VALUE!</v>
      </c>
      <c r="U69" s="34" t="e">
        <f t="shared" si="11"/>
        <v>#VALUE!</v>
      </c>
      <c r="V69" s="34" t="e">
        <f t="shared" si="12"/>
        <v>#VALUE!</v>
      </c>
      <c r="W69" s="35" t="e">
        <f t="shared" si="13"/>
        <v>#VALUE!</v>
      </c>
      <c r="X69" s="35" t="e">
        <f t="shared" si="14"/>
        <v>#VALUE!</v>
      </c>
      <c r="Z69" s="30">
        <f t="shared" si="30"/>
        <v>28.908549867446506</v>
      </c>
      <c r="AA69" s="30">
        <f t="shared" si="30"/>
        <v>56.100514730592025</v>
      </c>
      <c r="AC69" s="3">
        <v>55</v>
      </c>
      <c r="AD69"/>
      <c r="AE69" s="52">
        <f t="shared" si="35"/>
        <v>42.627412164320987</v>
      </c>
      <c r="AG69" s="3">
        <f t="shared" si="17"/>
        <v>42.627412164320987</v>
      </c>
      <c r="AH69" s="29">
        <f t="shared" si="32"/>
        <v>67.19235762801047</v>
      </c>
      <c r="AI69" s="29">
        <f t="shared" si="32"/>
        <v>64.344914013035222</v>
      </c>
      <c r="AJ69" s="29">
        <f t="shared" si="32"/>
        <v>67.393910046827472</v>
      </c>
      <c r="AK69" s="29">
        <f t="shared" si="32"/>
        <v>66.25415113234321</v>
      </c>
      <c r="AL69" s="29">
        <f t="shared" si="32"/>
        <v>24.307312601779504</v>
      </c>
      <c r="AM69" s="30"/>
      <c r="AN69" s="29">
        <f t="shared" si="33"/>
        <v>23.816877490910031</v>
      </c>
      <c r="AO69" s="31">
        <f t="shared" si="33"/>
        <v>14.252649151031509</v>
      </c>
      <c r="AP69" s="31">
        <f>IF(Settings!$I$6&gt;69, 0.2*(AO69), 0)</f>
        <v>2.8505298302063018</v>
      </c>
      <c r="AQ69" s="32">
        <f t="shared" si="34"/>
        <v>48.760063799189062</v>
      </c>
      <c r="AR69" s="32">
        <f t="shared" si="34"/>
        <v>30.066874463961177</v>
      </c>
      <c r="AS69" s="32">
        <f t="shared" si="34"/>
        <v>50.025033451016022</v>
      </c>
      <c r="AT69" s="33" t="e">
        <f t="shared" si="21"/>
        <v>#VALUE!</v>
      </c>
      <c r="AU69" s="33" t="e">
        <f t="shared" si="22"/>
        <v>#VALUE!</v>
      </c>
      <c r="AV69" s="34" t="e">
        <f t="shared" si="23"/>
        <v>#VALUE!</v>
      </c>
      <c r="AW69" s="34" t="e">
        <f t="shared" si="24"/>
        <v>#VALUE!</v>
      </c>
      <c r="AX69" s="35" t="e">
        <f t="shared" si="25"/>
        <v>#VALUE!</v>
      </c>
      <c r="AY69" s="35" t="e">
        <f t="shared" si="26"/>
        <v>#VALUE!</v>
      </c>
      <c r="BA69" s="30">
        <f t="shared" si="31"/>
        <v>27.124001199018934</v>
      </c>
      <c r="BB69" s="30">
        <f t="shared" si="31"/>
        <v>52.787885527960974</v>
      </c>
    </row>
    <row r="70" spans="6:54" x14ac:dyDescent="0.3">
      <c r="F70" s="3">
        <v>56</v>
      </c>
      <c r="G70" s="29">
        <f t="shared" si="37"/>
        <v>79.791295361660659</v>
      </c>
      <c r="H70" s="29">
        <f t="shared" si="36"/>
        <v>77.805197716825575</v>
      </c>
      <c r="I70" s="29">
        <f t="shared" si="36"/>
        <v>84.762495981370151</v>
      </c>
      <c r="J70" s="29">
        <f t="shared" si="36"/>
        <v>79.622670404393048</v>
      </c>
      <c r="K70" s="29">
        <f t="shared" si="36"/>
        <v>27.651032108765602</v>
      </c>
      <c r="L70" s="30"/>
      <c r="M70" s="29">
        <f t="shared" si="36"/>
        <v>30.167449846969681</v>
      </c>
      <c r="N70" s="31">
        <f t="shared" si="28"/>
        <v>18.022511557057687</v>
      </c>
      <c r="O70" s="31">
        <f>IF(Settings!$I$6&gt;69, 0.2*(N70), 0)</f>
        <v>3.6045023114115375</v>
      </c>
      <c r="P70" s="32">
        <f t="shared" si="29"/>
        <v>57.071362386490762</v>
      </c>
      <c r="Q70" s="32">
        <f t="shared" si="29"/>
        <v>34.326243160069197</v>
      </c>
      <c r="R70" s="32">
        <f t="shared" si="29"/>
        <v>53.322221336974252</v>
      </c>
      <c r="S70" s="33" t="e">
        <f t="shared" si="9"/>
        <v>#VALUE!</v>
      </c>
      <c r="T70" s="33" t="e">
        <f t="shared" si="10"/>
        <v>#VALUE!</v>
      </c>
      <c r="U70" s="34" t="e">
        <f t="shared" si="11"/>
        <v>#VALUE!</v>
      </c>
      <c r="V70" s="34" t="e">
        <f t="shared" si="12"/>
        <v>#VALUE!</v>
      </c>
      <c r="W70" s="35" t="e">
        <f t="shared" si="13"/>
        <v>#VALUE!</v>
      </c>
      <c r="X70" s="35" t="e">
        <f t="shared" si="14"/>
        <v>#VALUE!</v>
      </c>
      <c r="Z70" s="30">
        <f t="shared" si="30"/>
        <v>28.991509306882175</v>
      </c>
      <c r="AA70" s="30">
        <f t="shared" si="30"/>
        <v>56.289581912858019</v>
      </c>
      <c r="AC70" s="3">
        <v>56</v>
      </c>
      <c r="AD70"/>
      <c r="AE70" s="52">
        <f t="shared" si="35"/>
        <v>43.040608850547436</v>
      </c>
      <c r="AG70" s="3">
        <f t="shared" si="17"/>
        <v>43.040608850547436</v>
      </c>
      <c r="AH70" s="29">
        <f t="shared" si="32"/>
        <v>67.730868114439147</v>
      </c>
      <c r="AI70" s="29">
        <f t="shared" si="32"/>
        <v>64.825989580230029</v>
      </c>
      <c r="AJ70" s="29">
        <f t="shared" si="32"/>
        <v>68.04802986523525</v>
      </c>
      <c r="AK70" s="29">
        <f t="shared" si="32"/>
        <v>66.735640909185676</v>
      </c>
      <c r="AL70" s="29">
        <f t="shared" si="32"/>
        <v>24.456745761318981</v>
      </c>
      <c r="AM70" s="30"/>
      <c r="AN70" s="29">
        <f t="shared" si="33"/>
        <v>24.040840907848093</v>
      </c>
      <c r="AO70" s="31">
        <f t="shared" si="33"/>
        <v>14.381721548755278</v>
      </c>
      <c r="AP70" s="31">
        <f>IF(Settings!$I$6&gt;69, 0.2*(AO70), 0)</f>
        <v>2.8763443097510559</v>
      </c>
      <c r="AQ70" s="32">
        <f t="shared" si="34"/>
        <v>49.063860138251854</v>
      </c>
      <c r="AR70" s="32">
        <f t="shared" si="34"/>
        <v>30.234679058679813</v>
      </c>
      <c r="AS70" s="32">
        <f t="shared" si="34"/>
        <v>50.187314386182692</v>
      </c>
      <c r="AT70" s="33" t="e">
        <f t="shared" si="21"/>
        <v>#VALUE!</v>
      </c>
      <c r="AU70" s="33" t="e">
        <f t="shared" si="22"/>
        <v>#VALUE!</v>
      </c>
      <c r="AV70" s="34" t="e">
        <f t="shared" si="23"/>
        <v>#VALUE!</v>
      </c>
      <c r="AW70" s="34" t="e">
        <f t="shared" si="24"/>
        <v>#VALUE!</v>
      </c>
      <c r="AX70" s="35" t="e">
        <f t="shared" si="25"/>
        <v>#VALUE!</v>
      </c>
      <c r="AY70" s="35" t="e">
        <f t="shared" si="26"/>
        <v>#VALUE!</v>
      </c>
      <c r="BA70" s="30">
        <f t="shared" si="31"/>
        <v>27.214492567090538</v>
      </c>
      <c r="BB70" s="30">
        <f t="shared" si="31"/>
        <v>52.93448221392925</v>
      </c>
    </row>
    <row r="71" spans="6:54" x14ac:dyDescent="0.3">
      <c r="F71" s="3">
        <v>57</v>
      </c>
      <c r="G71" s="29">
        <f t="shared" si="37"/>
        <v>80.404930840289424</v>
      </c>
      <c r="H71" s="29">
        <f t="shared" si="36"/>
        <v>78.649387930891862</v>
      </c>
      <c r="I71" s="29">
        <f t="shared" si="36"/>
        <v>85.768762111085735</v>
      </c>
      <c r="J71" s="29">
        <f t="shared" si="36"/>
        <v>80.453249906041179</v>
      </c>
      <c r="K71" s="29">
        <f t="shared" si="36"/>
        <v>27.804696837173282</v>
      </c>
      <c r="L71" s="30"/>
      <c r="M71" s="29">
        <f t="shared" si="36"/>
        <v>30.56994965176451</v>
      </c>
      <c r="N71" s="31">
        <f t="shared" si="28"/>
        <v>18.27116466653364</v>
      </c>
      <c r="O71" s="31">
        <f>IF(Settings!$I$6&gt;69, 0.2*(N71), 0)</f>
        <v>3.6542329333067283</v>
      </c>
      <c r="P71" s="32">
        <f t="shared" si="29"/>
        <v>57.579609450538349</v>
      </c>
      <c r="Q71" s="32">
        <f t="shared" si="29"/>
        <v>34.562033913510525</v>
      </c>
      <c r="R71" s="32">
        <f t="shared" si="29"/>
        <v>53.454393834259321</v>
      </c>
      <c r="S71" s="33" t="e">
        <f t="shared" si="9"/>
        <v>#VALUE!</v>
      </c>
      <c r="T71" s="33" t="e">
        <f t="shared" si="10"/>
        <v>#VALUE!</v>
      </c>
      <c r="U71" s="34" t="e">
        <f t="shared" si="11"/>
        <v>#VALUE!</v>
      </c>
      <c r="V71" s="34" t="e">
        <f t="shared" si="12"/>
        <v>#VALUE!</v>
      </c>
      <c r="W71" s="35" t="e">
        <f t="shared" si="13"/>
        <v>#VALUE!</v>
      </c>
      <c r="X71" s="35" t="e">
        <f t="shared" si="14"/>
        <v>#VALUE!</v>
      </c>
      <c r="Z71" s="30">
        <f t="shared" si="30"/>
        <v>29.068231262413228</v>
      </c>
      <c r="AA71" s="30">
        <f t="shared" si="30"/>
        <v>56.46948214181085</v>
      </c>
      <c r="AC71" s="3">
        <v>57</v>
      </c>
      <c r="AD71"/>
      <c r="AE71" s="52">
        <f t="shared" si="35"/>
        <v>43.421351511912064</v>
      </c>
      <c r="AG71" s="3">
        <f t="shared" si="17"/>
        <v>43.421351511912064</v>
      </c>
      <c r="AH71" s="29">
        <f t="shared" si="32"/>
        <v>68.217314147692463</v>
      </c>
      <c r="AI71" s="29">
        <f t="shared" si="32"/>
        <v>65.265383380183621</v>
      </c>
      <c r="AJ71" s="29">
        <f t="shared" si="32"/>
        <v>68.643879356480923</v>
      </c>
      <c r="AK71" s="29">
        <f t="shared" si="32"/>
        <v>67.175191856468402</v>
      </c>
      <c r="AL71" s="29">
        <f t="shared" si="32"/>
        <v>24.591268093881496</v>
      </c>
      <c r="AM71" s="30"/>
      <c r="AN71" s="29">
        <f t="shared" si="33"/>
        <v>24.245640981676917</v>
      </c>
      <c r="AO71" s="31">
        <f t="shared" si="33"/>
        <v>14.499946389088938</v>
      </c>
      <c r="AP71" s="31">
        <f>IF(Settings!$I$6&gt;69, 0.2*(AO71), 0)</f>
        <v>2.899989277817788</v>
      </c>
      <c r="AQ71" s="32">
        <f t="shared" si="34"/>
        <v>49.340892079873413</v>
      </c>
      <c r="AR71" s="32">
        <f t="shared" si="34"/>
        <v>30.386969721359623</v>
      </c>
      <c r="AS71" s="32">
        <f t="shared" si="34"/>
        <v>50.332312071703647</v>
      </c>
      <c r="AT71" s="33" t="e">
        <f t="shared" si="21"/>
        <v>#VALUE!</v>
      </c>
      <c r="AU71" s="33" t="e">
        <f t="shared" si="22"/>
        <v>#VALUE!</v>
      </c>
      <c r="AV71" s="34" t="e">
        <f t="shared" si="23"/>
        <v>#VALUE!</v>
      </c>
      <c r="AW71" s="34" t="e">
        <f t="shared" si="24"/>
        <v>#VALUE!</v>
      </c>
      <c r="AX71" s="35" t="e">
        <f t="shared" si="25"/>
        <v>#VALUE!</v>
      </c>
      <c r="AY71" s="35" t="e">
        <f t="shared" si="26"/>
        <v>#VALUE!</v>
      </c>
      <c r="BA71" s="30">
        <f t="shared" si="31"/>
        <v>27.295439205222376</v>
      </c>
      <c r="BB71" s="30">
        <f t="shared" si="31"/>
        <v>53.066925316491748</v>
      </c>
    </row>
    <row r="72" spans="6:54" x14ac:dyDescent="0.3">
      <c r="F72" s="3">
        <v>58</v>
      </c>
      <c r="G72" s="29">
        <f t="shared" si="37"/>
        <v>80.983331949210466</v>
      </c>
      <c r="H72" s="29">
        <f t="shared" si="36"/>
        <v>79.473010625878388</v>
      </c>
      <c r="I72" s="29">
        <f t="shared" si="36"/>
        <v>86.738750305258392</v>
      </c>
      <c r="J72" s="29">
        <f t="shared" si="36"/>
        <v>81.262591685645532</v>
      </c>
      <c r="K72" s="29">
        <f t="shared" si="36"/>
        <v>27.948592273405637</v>
      </c>
      <c r="L72" s="30"/>
      <c r="M72" s="29">
        <f t="shared" si="36"/>
        <v>30.962906900256108</v>
      </c>
      <c r="N72" s="31">
        <f t="shared" si="28"/>
        <v>18.515347421516299</v>
      </c>
      <c r="O72" s="31">
        <f>IF(Settings!$I$6&gt;69, 0.2*(N72), 0)</f>
        <v>3.7030694843032599</v>
      </c>
      <c r="P72" s="32">
        <f t="shared" si="29"/>
        <v>58.073975892110354</v>
      </c>
      <c r="Q72" s="32">
        <f t="shared" si="29"/>
        <v>34.7883421052043</v>
      </c>
      <c r="R72" s="32">
        <f t="shared" si="29"/>
        <v>53.576250024209195</v>
      </c>
      <c r="S72" s="33" t="e">
        <f t="shared" si="9"/>
        <v>#VALUE!</v>
      </c>
      <c r="T72" s="33" t="e">
        <f t="shared" si="10"/>
        <v>#VALUE!</v>
      </c>
      <c r="U72" s="34" t="e">
        <f t="shared" si="11"/>
        <v>#VALUE!</v>
      </c>
      <c r="V72" s="34" t="e">
        <f t="shared" si="12"/>
        <v>#VALUE!</v>
      </c>
      <c r="W72" s="35" t="e">
        <f t="shared" si="13"/>
        <v>#VALUE!</v>
      </c>
      <c r="X72" s="35" t="e">
        <f t="shared" si="14"/>
        <v>#VALUE!</v>
      </c>
      <c r="Z72" s="30">
        <f t="shared" si="30"/>
        <v>29.139174591104211</v>
      </c>
      <c r="AA72" s="30">
        <f t="shared" si="30"/>
        <v>56.640659878684033</v>
      </c>
      <c r="AC72" s="3">
        <v>58</v>
      </c>
      <c r="AD72"/>
      <c r="AE72" s="52">
        <f t="shared" si="35"/>
        <v>43.772189209830003</v>
      </c>
      <c r="AG72" s="3">
        <f t="shared" si="17"/>
        <v>43.772189209830003</v>
      </c>
      <c r="AH72" s="29">
        <f t="shared" si="32"/>
        <v>68.657354082565206</v>
      </c>
      <c r="AI72" s="29">
        <f t="shared" si="32"/>
        <v>65.666971949485301</v>
      </c>
      <c r="AJ72" s="29">
        <f t="shared" si="32"/>
        <v>69.187079674285556</v>
      </c>
      <c r="AK72" s="29">
        <f t="shared" si="32"/>
        <v>67.576738003607389</v>
      </c>
      <c r="AL72" s="29">
        <f t="shared" si="32"/>
        <v>24.712576038980785</v>
      </c>
      <c r="AM72" s="30"/>
      <c r="AN72" s="29">
        <f t="shared" si="33"/>
        <v>24.433017814540126</v>
      </c>
      <c r="AO72" s="31">
        <f t="shared" si="33"/>
        <v>14.6082817758539</v>
      </c>
      <c r="AP72" s="31">
        <f>IF(Settings!$I$6&gt;69, 0.2*(AO72), 0)</f>
        <v>2.9216563551707804</v>
      </c>
      <c r="AQ72" s="32">
        <f t="shared" si="34"/>
        <v>49.593719556903778</v>
      </c>
      <c r="AR72" s="32">
        <f t="shared" si="34"/>
        <v>30.525340552696257</v>
      </c>
      <c r="AS72" s="32">
        <f t="shared" si="34"/>
        <v>50.462173105907404</v>
      </c>
      <c r="AT72" s="33" t="e">
        <f t="shared" si="21"/>
        <v>#VALUE!</v>
      </c>
      <c r="AU72" s="33" t="e">
        <f t="shared" si="22"/>
        <v>#VALUE!</v>
      </c>
      <c r="AV72" s="34" t="e">
        <f t="shared" si="23"/>
        <v>#VALUE!</v>
      </c>
      <c r="AW72" s="34" t="e">
        <f t="shared" si="24"/>
        <v>#VALUE!</v>
      </c>
      <c r="AX72" s="35" t="e">
        <f t="shared" si="25"/>
        <v>#VALUE!</v>
      </c>
      <c r="AY72" s="35" t="e">
        <f t="shared" si="26"/>
        <v>#VALUE!</v>
      </c>
      <c r="BA72" s="30">
        <f t="shared" si="31"/>
        <v>27.368012435171398</v>
      </c>
      <c r="BB72" s="30">
        <f t="shared" si="31"/>
        <v>53.186766945753163</v>
      </c>
    </row>
    <row r="73" spans="6:54" x14ac:dyDescent="0.3">
      <c r="F73" s="3">
        <v>59</v>
      </c>
      <c r="G73" s="29">
        <f t="shared" si="37"/>
        <v>81.528319604461899</v>
      </c>
      <c r="H73" s="29">
        <f t="shared" si="36"/>
        <v>80.276468810496112</v>
      </c>
      <c r="I73" s="29">
        <f t="shared" si="36"/>
        <v>87.673430858524085</v>
      </c>
      <c r="J73" s="29">
        <f t="shared" si="36"/>
        <v>82.051144107938711</v>
      </c>
      <c r="K73" s="29">
        <f t="shared" si="36"/>
        <v>28.083302445143669</v>
      </c>
      <c r="L73" s="30"/>
      <c r="M73" s="29">
        <f t="shared" si="36"/>
        <v>31.346457442791795</v>
      </c>
      <c r="N73" s="31">
        <f t="shared" si="28"/>
        <v>18.755102583538871</v>
      </c>
      <c r="O73" s="31">
        <f>IF(Settings!$I$6&gt;69, 0.2*(N73), 0)</f>
        <v>3.7510205167077744</v>
      </c>
      <c r="P73" s="32">
        <f t="shared" si="29"/>
        <v>58.55480637764299</v>
      </c>
      <c r="Q73" s="32">
        <f t="shared" si="29"/>
        <v>35.005521267640745</v>
      </c>
      <c r="R73" s="32">
        <f t="shared" si="29"/>
        <v>53.68858039250663</v>
      </c>
      <c r="S73" s="33" t="e">
        <f t="shared" si="9"/>
        <v>#VALUE!</v>
      </c>
      <c r="T73" s="33" t="e">
        <f t="shared" si="10"/>
        <v>#VALUE!</v>
      </c>
      <c r="U73" s="34" t="e">
        <f t="shared" si="11"/>
        <v>#VALUE!</v>
      </c>
      <c r="V73" s="34" t="e">
        <f t="shared" si="12"/>
        <v>#VALUE!</v>
      </c>
      <c r="W73" s="35" t="e">
        <f t="shared" si="13"/>
        <v>#VALUE!</v>
      </c>
      <c r="X73" s="35" t="e">
        <f t="shared" si="14"/>
        <v>#VALUE!</v>
      </c>
      <c r="Z73" s="30">
        <f t="shared" si="30"/>
        <v>29.204765909948989</v>
      </c>
      <c r="AA73" s="30">
        <f t="shared" si="30"/>
        <v>56.803538034935343</v>
      </c>
      <c r="AC73" s="3">
        <v>59</v>
      </c>
      <c r="AD73"/>
      <c r="AE73" s="52">
        <f t="shared" si="35"/>
        <v>44.095470792826781</v>
      </c>
      <c r="AG73" s="3">
        <f t="shared" si="17"/>
        <v>44.095470792826781</v>
      </c>
      <c r="AH73" s="29">
        <f t="shared" si="32"/>
        <v>69.055946113210794</v>
      </c>
      <c r="AI73" s="29">
        <f t="shared" si="32"/>
        <v>66.034233467060758</v>
      </c>
      <c r="AJ73" s="29">
        <f t="shared" si="32"/>
        <v>69.68265395637566</v>
      </c>
      <c r="AK73" s="29">
        <f t="shared" si="32"/>
        <v>67.943804112811975</v>
      </c>
      <c r="AL73" s="29">
        <f t="shared" si="32"/>
        <v>24.822143405672158</v>
      </c>
      <c r="AM73" s="30"/>
      <c r="AN73" s="29">
        <f t="shared" si="33"/>
        <v>24.604540221565692</v>
      </c>
      <c r="AO73" s="31">
        <f t="shared" si="33"/>
        <v>14.707594875442744</v>
      </c>
      <c r="AP73" s="31">
        <f>IF(Settings!$I$6&gt;69, 0.2*(AO73), 0)</f>
        <v>2.9415189750885489</v>
      </c>
      <c r="AQ73" s="32">
        <f t="shared" si="34"/>
        <v>49.82462808096502</v>
      </c>
      <c r="AR73" s="32">
        <f t="shared" si="34"/>
        <v>30.651198638766694</v>
      </c>
      <c r="AS73" s="32">
        <f t="shared" si="34"/>
        <v>50.578731938119709</v>
      </c>
      <c r="AT73" s="33" t="e">
        <f t="shared" si="21"/>
        <v>#VALUE!</v>
      </c>
      <c r="AU73" s="33" t="e">
        <f t="shared" si="22"/>
        <v>#VALUE!</v>
      </c>
      <c r="AV73" s="34" t="e">
        <f t="shared" si="23"/>
        <v>#VALUE!</v>
      </c>
      <c r="AW73" s="34" t="e">
        <f t="shared" si="24"/>
        <v>#VALUE!</v>
      </c>
      <c r="AX73" s="35" t="e">
        <f t="shared" si="25"/>
        <v>#VALUE!</v>
      </c>
      <c r="AY73" s="35" t="e">
        <f t="shared" si="26"/>
        <v>#VALUE!</v>
      </c>
      <c r="BA73" s="30">
        <f t="shared" si="31"/>
        <v>27.433215380514255</v>
      </c>
      <c r="BB73" s="30">
        <f t="shared" si="31"/>
        <v>53.295361074072758</v>
      </c>
    </row>
    <row r="74" spans="6:54" x14ac:dyDescent="0.3">
      <c r="F74" s="3">
        <v>60</v>
      </c>
      <c r="G74" s="29">
        <f t="shared" si="37"/>
        <v>82.041646115501933</v>
      </c>
      <c r="H74" s="29">
        <f t="shared" si="36"/>
        <v>81.060164411223042</v>
      </c>
      <c r="I74" s="29">
        <f t="shared" si="36"/>
        <v>88.573780168936452</v>
      </c>
      <c r="J74" s="29">
        <f t="shared" si="36"/>
        <v>82.819352778384072</v>
      </c>
      <c r="K74" s="29">
        <f t="shared" si="36"/>
        <v>28.20938140633632</v>
      </c>
      <c r="L74" s="30"/>
      <c r="M74" s="29">
        <f t="shared" si="36"/>
        <v>31.720741972920646</v>
      </c>
      <c r="N74" s="31">
        <f t="shared" si="28"/>
        <v>18.990474946323772</v>
      </c>
      <c r="O74" s="31">
        <f>IF(Settings!$I$6&gt;69, 0.2*(N74), 0)</f>
        <v>3.7980949892647544</v>
      </c>
      <c r="P74" s="32">
        <f t="shared" si="29"/>
        <v>59.022439444958316</v>
      </c>
      <c r="Q74" s="32">
        <f t="shared" si="29"/>
        <v>35.213914298223841</v>
      </c>
      <c r="R74" s="32">
        <f t="shared" si="29"/>
        <v>53.792117125801582</v>
      </c>
      <c r="S74" s="33" t="e">
        <f t="shared" si="9"/>
        <v>#VALUE!</v>
      </c>
      <c r="T74" s="33" t="e">
        <f t="shared" si="10"/>
        <v>#VALUE!</v>
      </c>
      <c r="U74" s="34" t="e">
        <f t="shared" si="11"/>
        <v>#VALUE!</v>
      </c>
      <c r="V74" s="34" t="e">
        <f t="shared" si="12"/>
        <v>#VALUE!</v>
      </c>
      <c r="W74" s="35" t="e">
        <f t="shared" si="13"/>
        <v>#VALUE!</v>
      </c>
      <c r="X74" s="35" t="e">
        <f t="shared" si="14"/>
        <v>#VALUE!</v>
      </c>
      <c r="Z74" s="30">
        <f t="shared" si="30"/>
        <v>29.265401630161296</v>
      </c>
      <c r="AA74" s="30">
        <f t="shared" si="30"/>
        <v>56.958519017091213</v>
      </c>
      <c r="AC74" s="3">
        <v>60</v>
      </c>
      <c r="AD74"/>
      <c r="AE74" s="52">
        <f t="shared" si="35"/>
        <v>44.39336062201312</v>
      </c>
      <c r="AG74" s="3">
        <f t="shared" si="17"/>
        <v>44.39336062201312</v>
      </c>
      <c r="AH74" s="29">
        <f t="shared" si="32"/>
        <v>69.417445388651444</v>
      </c>
      <c r="AI74" s="29">
        <f t="shared" si="32"/>
        <v>66.370293762264225</v>
      </c>
      <c r="AJ74" s="29">
        <f t="shared" si="32"/>
        <v>70.135097061750827</v>
      </c>
      <c r="AK74" s="29">
        <f t="shared" si="32"/>
        <v>68.279553680796255</v>
      </c>
      <c r="AL74" s="29">
        <f t="shared" si="32"/>
        <v>24.921254532025191</v>
      </c>
      <c r="AM74" s="30"/>
      <c r="AN74" s="29">
        <f t="shared" si="33"/>
        <v>24.761624125201795</v>
      </c>
      <c r="AO74" s="31">
        <f t="shared" si="33"/>
        <v>14.798671323235055</v>
      </c>
      <c r="AP74" s="31">
        <f>IF(Settings!$I$6&gt;69, 0.2*(AO74), 0)</f>
        <v>2.9597342646470111</v>
      </c>
      <c r="AQ74" s="32">
        <f t="shared" si="34"/>
        <v>50.035662292951812</v>
      </c>
      <c r="AR74" s="32">
        <f t="shared" si="34"/>
        <v>30.765789190990624</v>
      </c>
      <c r="AS74" s="32">
        <f t="shared" si="34"/>
        <v>50.683562866706311</v>
      </c>
      <c r="AT74" s="33" t="e">
        <f t="shared" si="21"/>
        <v>#VALUE!</v>
      </c>
      <c r="AU74" s="33" t="e">
        <f t="shared" si="22"/>
        <v>#VALUE!</v>
      </c>
      <c r="AV74" s="34" t="e">
        <f t="shared" si="23"/>
        <v>#VALUE!</v>
      </c>
      <c r="AW74" s="34" t="e">
        <f t="shared" si="24"/>
        <v>#VALUE!</v>
      </c>
      <c r="AX74" s="35" t="e">
        <f t="shared" si="25"/>
        <v>#VALUE!</v>
      </c>
      <c r="AY74" s="35" t="e">
        <f t="shared" si="26"/>
        <v>#VALUE!</v>
      </c>
      <c r="BA74" s="30">
        <f t="shared" si="31"/>
        <v>27.491910652171974</v>
      </c>
      <c r="BB74" s="30">
        <f t="shared" si="31"/>
        <v>53.393892900417427</v>
      </c>
    </row>
    <row r="75" spans="6:54" x14ac:dyDescent="0.3">
      <c r="F75" s="3">
        <v>61</v>
      </c>
      <c r="G75" s="29">
        <f t="shared" si="37"/>
        <v>82.524994275316942</v>
      </c>
      <c r="H75" s="29">
        <f t="shared" si="36"/>
        <v>81.824497666453624</v>
      </c>
      <c r="I75" s="29">
        <f t="shared" si="36"/>
        <v>89.440776770719566</v>
      </c>
      <c r="J75" s="29">
        <f t="shared" si="36"/>
        <v>83.567659965779782</v>
      </c>
      <c r="K75" s="29">
        <f t="shared" si="36"/>
        <v>28.327354084663099</v>
      </c>
      <c r="L75" s="30"/>
      <c r="M75" s="29">
        <f t="shared" si="36"/>
        <v>32.085905353807171</v>
      </c>
      <c r="N75" s="31">
        <f t="shared" si="28"/>
        <v>19.221511127786208</v>
      </c>
      <c r="O75" s="31">
        <f>IF(Settings!$I$6&gt;69, 0.2*(N75), 0)</f>
        <v>3.8443022255572417</v>
      </c>
      <c r="P75" s="32">
        <f t="shared" si="29"/>
        <v>59.477207414035448</v>
      </c>
      <c r="Q75" s="32">
        <f t="shared" si="29"/>
        <v>35.413853525543296</v>
      </c>
      <c r="R75" s="32">
        <f t="shared" si="29"/>
        <v>53.887538055582397</v>
      </c>
      <c r="S75" s="33" t="e">
        <f t="shared" si="9"/>
        <v>#VALUE!</v>
      </c>
      <c r="T75" s="33" t="e">
        <f t="shared" si="10"/>
        <v>#VALUE!</v>
      </c>
      <c r="U75" s="34" t="e">
        <f t="shared" si="11"/>
        <v>#VALUE!</v>
      </c>
      <c r="V75" s="34" t="e">
        <f t="shared" si="12"/>
        <v>#VALUE!</v>
      </c>
      <c r="W75" s="35" t="e">
        <f t="shared" si="13"/>
        <v>#VALUE!</v>
      </c>
      <c r="X75" s="35" t="e">
        <f t="shared" si="14"/>
        <v>#VALUE!</v>
      </c>
      <c r="Z75" s="30">
        <f t="shared" si="30"/>
        <v>29.321449899746366</v>
      </c>
      <c r="AA75" s="30">
        <f t="shared" si="30"/>
        <v>57.105985720931706</v>
      </c>
      <c r="AC75" s="3">
        <v>61</v>
      </c>
      <c r="AD75"/>
      <c r="AE75" s="52">
        <f t="shared" si="35"/>
        <v>44.667853061421738</v>
      </c>
      <c r="AG75" s="3">
        <f t="shared" si="17"/>
        <v>44.667853061421738</v>
      </c>
      <c r="AH75" s="29">
        <f t="shared" si="32"/>
        <v>69.745686584253491</v>
      </c>
      <c r="AI75" s="29">
        <f t="shared" si="32"/>
        <v>66.677966394682556</v>
      </c>
      <c r="AJ75" s="29">
        <f t="shared" si="32"/>
        <v>70.548436771231579</v>
      </c>
      <c r="AK75" s="29">
        <f t="shared" si="32"/>
        <v>68.586830645261855</v>
      </c>
      <c r="AL75" s="29">
        <f t="shared" si="32"/>
        <v>25.011032014213125</v>
      </c>
      <c r="AM75" s="30"/>
      <c r="AN75" s="29">
        <f t="shared" si="33"/>
        <v>24.905548850950066</v>
      </c>
      <c r="AO75" s="31">
        <f t="shared" si="33"/>
        <v>14.882223581688976</v>
      </c>
      <c r="AP75" s="31">
        <f>IF(Settings!$I$6&gt;69, 0.2*(AO75), 0)</f>
        <v>2.9764447163377952</v>
      </c>
      <c r="AQ75" s="32">
        <f t="shared" si="34"/>
        <v>50.228654868558742</v>
      </c>
      <c r="AR75" s="32">
        <f t="shared" si="34"/>
        <v>30.870216889622153</v>
      </c>
      <c r="AS75" s="32">
        <f t="shared" si="34"/>
        <v>50.778022399752906</v>
      </c>
      <c r="AT75" s="33" t="e">
        <f t="shared" si="21"/>
        <v>#VALUE!</v>
      </c>
      <c r="AU75" s="33" t="e">
        <f t="shared" si="22"/>
        <v>#VALUE!</v>
      </c>
      <c r="AV75" s="34" t="e">
        <f t="shared" si="23"/>
        <v>#VALUE!</v>
      </c>
      <c r="AW75" s="34" t="e">
        <f t="shared" si="24"/>
        <v>#VALUE!</v>
      </c>
      <c r="AX75" s="35" t="e">
        <f t="shared" si="25"/>
        <v>#VALUE!</v>
      </c>
      <c r="AY75" s="35" t="e">
        <f t="shared" si="26"/>
        <v>#VALUE!</v>
      </c>
      <c r="BA75" s="30">
        <f t="shared" si="31"/>
        <v>27.544842959761031</v>
      </c>
      <c r="BB75" s="30">
        <f t="shared" si="31"/>
        <v>53.483403274346095</v>
      </c>
    </row>
    <row r="76" spans="6:54" x14ac:dyDescent="0.3">
      <c r="F76" s="3">
        <v>62</v>
      </c>
      <c r="G76" s="29">
        <f t="shared" si="37"/>
        <v>82.979977081384192</v>
      </c>
      <c r="H76" s="29">
        <f t="shared" si="36"/>
        <v>82.569866580277989</v>
      </c>
      <c r="I76" s="29">
        <f t="shared" si="36"/>
        <v>90.275397804381242</v>
      </c>
      <c r="J76" s="29">
        <f t="shared" si="36"/>
        <v>84.296504086672201</v>
      </c>
      <c r="K76" s="29">
        <f t="shared" si="36"/>
        <v>28.437717215719985</v>
      </c>
      <c r="L76" s="30"/>
      <c r="M76" s="29">
        <f t="shared" si="36"/>
        <v>32.442095996130483</v>
      </c>
      <c r="N76" s="31">
        <f t="shared" si="28"/>
        <v>19.448259376277004</v>
      </c>
      <c r="O76" s="31">
        <f>IF(Settings!$I$6&gt;69, 0.2*(N76), 0)</f>
        <v>3.8896518752554012</v>
      </c>
      <c r="P76" s="32">
        <f t="shared" si="29"/>
        <v>59.919436320034549</v>
      </c>
      <c r="Q76" s="32">
        <f t="shared" si="29"/>
        <v>35.605660806879897</v>
      </c>
      <c r="R76" s="32">
        <f t="shared" si="29"/>
        <v>53.975470392812746</v>
      </c>
      <c r="S76" s="33" t="e">
        <f t="shared" si="9"/>
        <v>#VALUE!</v>
      </c>
      <c r="T76" s="33" t="e">
        <f t="shared" si="10"/>
        <v>#VALUE!</v>
      </c>
      <c r="U76" s="34" t="e">
        <f t="shared" si="11"/>
        <v>#VALUE!</v>
      </c>
      <c r="V76" s="34" t="e">
        <f t="shared" si="12"/>
        <v>#VALUE!</v>
      </c>
      <c r="W76" s="35" t="e">
        <f t="shared" si="13"/>
        <v>#VALUE!</v>
      </c>
      <c r="X76" s="35" t="e">
        <f t="shared" si="14"/>
        <v>#VALUE!</v>
      </c>
      <c r="Z76" s="30">
        <f t="shared" si="30"/>
        <v>29.373252452060868</v>
      </c>
      <c r="AA76" s="30">
        <f t="shared" si="30"/>
        <v>57.246302477472263</v>
      </c>
      <c r="AC76" s="3">
        <v>62</v>
      </c>
      <c r="AD76"/>
      <c r="AE76" s="52">
        <f t="shared" si="35"/>
        <v>44.920785830218492</v>
      </c>
      <c r="AG76" s="3">
        <f t="shared" si="17"/>
        <v>44.920785830218492</v>
      </c>
      <c r="AH76" s="29">
        <f t="shared" si="32"/>
        <v>70.044054163092369</v>
      </c>
      <c r="AI76" s="29">
        <f t="shared" si="32"/>
        <v>66.959787632248492</v>
      </c>
      <c r="AJ76" s="29">
        <f t="shared" si="32"/>
        <v>70.92628744114505</v>
      </c>
      <c r="AK76" s="29">
        <f t="shared" si="32"/>
        <v>68.868195692109694</v>
      </c>
      <c r="AL76" s="29">
        <f t="shared" si="32"/>
        <v>25.092459950614327</v>
      </c>
      <c r="AM76" s="30"/>
      <c r="AN76" s="29">
        <f t="shared" si="33"/>
        <v>25.037471558675783</v>
      </c>
      <c r="AO76" s="31">
        <f t="shared" si="33"/>
        <v>14.95889836918516</v>
      </c>
      <c r="AP76" s="31">
        <f>IF(Settings!$I$6&gt;69, 0.2*(AO76), 0)</f>
        <v>2.9917796738370321</v>
      </c>
      <c r="AQ76" s="32">
        <f t="shared" si="34"/>
        <v>50.405251489304007</v>
      </c>
      <c r="AR76" s="32">
        <f t="shared" si="34"/>
        <v>30.965464056483427</v>
      </c>
      <c r="AS76" s="32">
        <f t="shared" si="34"/>
        <v>50.863283918783836</v>
      </c>
      <c r="AT76" s="33" t="e">
        <f t="shared" si="21"/>
        <v>#VALUE!</v>
      </c>
      <c r="AU76" s="33" t="e">
        <f t="shared" si="22"/>
        <v>#VALUE!</v>
      </c>
      <c r="AV76" s="34" t="e">
        <f t="shared" si="23"/>
        <v>#VALUE!</v>
      </c>
      <c r="AW76" s="34" t="e">
        <f t="shared" si="24"/>
        <v>#VALUE!</v>
      </c>
      <c r="AX76" s="35" t="e">
        <f t="shared" si="25"/>
        <v>#VALUE!</v>
      </c>
      <c r="AY76" s="35" t="e">
        <f t="shared" si="26"/>
        <v>#VALUE!</v>
      </c>
      <c r="BA76" s="30">
        <f t="shared" si="31"/>
        <v>27.59265765949759</v>
      </c>
      <c r="BB76" s="30">
        <f t="shared" si="31"/>
        <v>53.564809100241256</v>
      </c>
    </row>
    <row r="77" spans="6:54" x14ac:dyDescent="0.3">
      <c r="F77" s="3">
        <v>63</v>
      </c>
      <c r="G77" s="29">
        <f t="shared" si="37"/>
        <v>83.408137988696708</v>
      </c>
      <c r="H77" s="29">
        <f t="shared" si="36"/>
        <v>83.296666431068644</v>
      </c>
      <c r="I77" s="29">
        <f t="shared" si="36"/>
        <v>91.078615888844112</v>
      </c>
      <c r="J77" s="29">
        <f t="shared" si="36"/>
        <v>85.006319246409504</v>
      </c>
      <c r="K77" s="29">
        <f t="shared" si="36"/>
        <v>28.540940340972316</v>
      </c>
      <c r="L77" s="30"/>
      <c r="M77" s="29">
        <f t="shared" si="36"/>
        <v>32.789465284072904</v>
      </c>
      <c r="N77" s="31">
        <f t="shared" si="28"/>
        <v>19.670769390107765</v>
      </c>
      <c r="O77" s="31">
        <f>IF(Settings!$I$6&gt;69, 0.2*(N77), 0)</f>
        <v>3.934153878021553</v>
      </c>
      <c r="P77" s="32">
        <f t="shared" si="29"/>
        <v>60.349445866339124</v>
      </c>
      <c r="Q77" s="32">
        <f t="shared" si="29"/>
        <v>35.789647652561158</v>
      </c>
      <c r="R77" s="32">
        <f t="shared" si="29"/>
        <v>54.056494254348451</v>
      </c>
      <c r="S77" s="33" t="e">
        <f t="shared" si="9"/>
        <v>#VALUE!</v>
      </c>
      <c r="T77" s="33" t="e">
        <f t="shared" si="10"/>
        <v>#VALUE!</v>
      </c>
      <c r="U77" s="34" t="e">
        <f t="shared" si="11"/>
        <v>#VALUE!</v>
      </c>
      <c r="V77" s="34" t="e">
        <f t="shared" si="12"/>
        <v>#VALUE!</v>
      </c>
      <c r="W77" s="35" t="e">
        <f t="shared" si="13"/>
        <v>#VALUE!</v>
      </c>
      <c r="X77" s="35" t="e">
        <f t="shared" si="14"/>
        <v>#VALUE!</v>
      </c>
      <c r="Z77" s="30">
        <f t="shared" si="30"/>
        <v>29.421126359579333</v>
      </c>
      <c r="AA77" s="30">
        <f t="shared" si="30"/>
        <v>57.379815953079309</v>
      </c>
      <c r="AC77" s="3">
        <v>63</v>
      </c>
      <c r="AD77"/>
      <c r="AE77" s="52">
        <f t="shared" si="35"/>
        <v>45.153852306180539</v>
      </c>
      <c r="AG77" s="3">
        <f t="shared" si="17"/>
        <v>45.153852306180539</v>
      </c>
      <c r="AH77" s="29">
        <f t="shared" si="32"/>
        <v>70.315542236980932</v>
      </c>
      <c r="AI77" s="29">
        <f t="shared" si="32"/>
        <v>67.218047035152267</v>
      </c>
      <c r="AJ77" s="29">
        <f t="shared" si="32"/>
        <v>71.271897024422572</v>
      </c>
      <c r="AK77" s="29">
        <f t="shared" si="32"/>
        <v>69.125957926670566</v>
      </c>
      <c r="AL77" s="29">
        <f t="shared" si="32"/>
        <v>25.166403477283207</v>
      </c>
      <c r="AM77" s="30"/>
      <c r="AN77" s="29">
        <f t="shared" si="33"/>
        <v>25.158440024129629</v>
      </c>
      <c r="AO77" s="31">
        <f t="shared" si="33"/>
        <v>15.029283266901992</v>
      </c>
      <c r="AP77" s="31">
        <f>IF(Settings!$I$6&gt;69, 0.2*(AO77), 0)</f>
        <v>3.0058566533803983</v>
      </c>
      <c r="AQ77" s="32">
        <f t="shared" si="34"/>
        <v>50.566932472801597</v>
      </c>
      <c r="AR77" s="32">
        <f t="shared" si="34"/>
        <v>31.05240617309429</v>
      </c>
      <c r="AS77" s="32">
        <f t="shared" si="34"/>
        <v>50.940366168803003</v>
      </c>
      <c r="AT77" s="33" t="e">
        <f t="shared" si="21"/>
        <v>#VALUE!</v>
      </c>
      <c r="AU77" s="33" t="e">
        <f t="shared" si="22"/>
        <v>#VALUE!</v>
      </c>
      <c r="AV77" s="34" t="e">
        <f t="shared" si="23"/>
        <v>#VALUE!</v>
      </c>
      <c r="AW77" s="34" t="e">
        <f t="shared" si="24"/>
        <v>#VALUE!</v>
      </c>
      <c r="AX77" s="35" t="e">
        <f t="shared" si="25"/>
        <v>#VALUE!</v>
      </c>
      <c r="AY77" s="35" t="e">
        <f t="shared" si="26"/>
        <v>#VALUE!</v>
      </c>
      <c r="BA77" s="30">
        <f t="shared" si="31"/>
        <v>27.635916034400985</v>
      </c>
      <c r="BB77" s="30">
        <f t="shared" si="31"/>
        <v>53.638920455781211</v>
      </c>
    </row>
    <row r="78" spans="6:54" x14ac:dyDescent="0.3">
      <c r="F78" s="3">
        <v>64</v>
      </c>
      <c r="G78" s="29">
        <f t="shared" si="37"/>
        <v>83.810951607635914</v>
      </c>
      <c r="H78" s="29">
        <f t="shared" si="36"/>
        <v>84.00528933045085</v>
      </c>
      <c r="I78" s="29">
        <f t="shared" si="36"/>
        <v>91.851396362405822</v>
      </c>
      <c r="J78" s="29">
        <f t="shared" si="36"/>
        <v>85.697534832099407</v>
      </c>
      <c r="K78" s="29">
        <f t="shared" si="36"/>
        <v>28.637466849996066</v>
      </c>
      <c r="L78" s="30"/>
      <c r="M78" s="29">
        <f t="shared" si="36"/>
        <v>33.128167046213484</v>
      </c>
      <c r="N78" s="31">
        <f t="shared" si="28"/>
        <v>19.889092149472628</v>
      </c>
      <c r="O78" s="31">
        <f>IF(Settings!$I$6&gt;69, 0.2*(N78), 0)</f>
        <v>3.9778184298945258</v>
      </c>
      <c r="P78" s="32">
        <f t="shared" si="29"/>
        <v>60.767549395590954</v>
      </c>
      <c r="Q78" s="32">
        <f t="shared" si="29"/>
        <v>35.966115373252855</v>
      </c>
      <c r="R78" s="32">
        <f t="shared" si="29"/>
        <v>54.131145984381234</v>
      </c>
      <c r="S78" s="33" t="e">
        <f t="shared" si="9"/>
        <v>#VALUE!</v>
      </c>
      <c r="T78" s="33" t="e">
        <f t="shared" si="10"/>
        <v>#VALUE!</v>
      </c>
      <c r="U78" s="34" t="e">
        <f t="shared" si="11"/>
        <v>#VALUE!</v>
      </c>
      <c r="V78" s="34" t="e">
        <f t="shared" si="12"/>
        <v>#VALUE!</v>
      </c>
      <c r="W78" s="35" t="e">
        <f t="shared" si="13"/>
        <v>#VALUE!</v>
      </c>
      <c r="X78" s="35" t="e">
        <f t="shared" si="14"/>
        <v>#VALUE!</v>
      </c>
      <c r="Z78" s="30">
        <f t="shared" si="30"/>
        <v>29.465365693292995</v>
      </c>
      <c r="AA78" s="30">
        <f t="shared" si="30"/>
        <v>57.506856005943725</v>
      </c>
      <c r="AC78" s="3">
        <v>64</v>
      </c>
      <c r="AD78"/>
      <c r="AE78" s="52">
        <f t="shared" si="35"/>
        <v>45.368612862812959</v>
      </c>
      <c r="AG78" s="3">
        <f t="shared" si="17"/>
        <v>45.368612862812959</v>
      </c>
      <c r="AH78" s="29">
        <f t="shared" si="32"/>
        <v>70.562805647625936</v>
      </c>
      <c r="AI78" s="29">
        <f t="shared" si="32"/>
        <v>67.454814250459918</v>
      </c>
      <c r="AJ78" s="29">
        <f t="shared" si="32"/>
        <v>71.588188286135733</v>
      </c>
      <c r="AK78" s="29">
        <f t="shared" si="32"/>
        <v>69.362202558842284</v>
      </c>
      <c r="AL78" s="29">
        <f t="shared" si="32"/>
        <v>25.23362523170217</v>
      </c>
      <c r="AM78" s="30"/>
      <c r="AN78" s="29">
        <f t="shared" si="33"/>
        <v>25.269403964518705</v>
      </c>
      <c r="AO78" s="31">
        <f t="shared" si="33"/>
        <v>15.093912599529794</v>
      </c>
      <c r="AP78" s="31">
        <f>IF(Settings!$I$6&gt;69, 0.2*(AO78), 0)</f>
        <v>3.018782519905959</v>
      </c>
      <c r="AQ78" s="32">
        <f t="shared" si="34"/>
        <v>50.715031559390866</v>
      </c>
      <c r="AR78" s="32">
        <f t="shared" si="34"/>
        <v>31.131825170676105</v>
      </c>
      <c r="AS78" s="32">
        <f t="shared" si="34"/>
        <v>51.010156775243466</v>
      </c>
      <c r="AT78" s="33" t="e">
        <f t="shared" si="21"/>
        <v>#VALUE!</v>
      </c>
      <c r="AU78" s="33" t="e">
        <f t="shared" si="22"/>
        <v>#VALUE!</v>
      </c>
      <c r="AV78" s="34" t="e">
        <f t="shared" si="23"/>
        <v>#VALUE!</v>
      </c>
      <c r="AW78" s="34" t="e">
        <f t="shared" si="24"/>
        <v>#VALUE!</v>
      </c>
      <c r="AX78" s="35" t="e">
        <f t="shared" si="25"/>
        <v>#VALUE!</v>
      </c>
      <c r="AY78" s="35" t="e">
        <f t="shared" si="26"/>
        <v>#VALUE!</v>
      </c>
      <c r="BA78" s="30">
        <f t="shared" si="31"/>
        <v>27.675107935709615</v>
      </c>
      <c r="BB78" s="30">
        <f t="shared" si="31"/>
        <v>53.706455012699948</v>
      </c>
    </row>
    <row r="79" spans="6:54" x14ac:dyDescent="0.3">
      <c r="F79" s="3">
        <v>65</v>
      </c>
      <c r="G79" s="29">
        <f t="shared" si="37"/>
        <v>84.189824769985293</v>
      </c>
      <c r="H79" s="29">
        <f t="shared" ref="H79:K84" si="38">H$4*(1-EXP(-H$5*$F79))^H$6</f>
        <v>84.696123828594096</v>
      </c>
      <c r="I79" s="29">
        <f t="shared" si="38"/>
        <v>92.594694861444225</v>
      </c>
      <c r="J79" s="29">
        <f t="shared" si="38"/>
        <v>86.370575153128414</v>
      </c>
      <c r="K79" s="29">
        <f t="shared" si="38"/>
        <v>28.727715050574531</v>
      </c>
      <c r="L79" s="30"/>
      <c r="M79" s="29">
        <f t="shared" ref="M79:M84" si="39">M$4*(1-EXP(-M$5*$F79))^M$6</f>
        <v>33.458357068340717</v>
      </c>
      <c r="N79" s="31">
        <f t="shared" si="28"/>
        <v>20.103279759945359</v>
      </c>
      <c r="O79" s="31">
        <f>IF(Settings!$I$6&gt;69, 0.2*(N79), 0)</f>
        <v>4.0206559519890721</v>
      </c>
      <c r="P79" s="32">
        <f t="shared" si="29"/>
        <v>61.17405387687964</v>
      </c>
      <c r="Q79" s="32">
        <f t="shared" si="29"/>
        <v>36.135355246693194</v>
      </c>
      <c r="R79" s="32">
        <f t="shared" si="29"/>
        <v>54.199921275875468</v>
      </c>
      <c r="S79" s="33" t="e">
        <f t="shared" ref="S79:S84" si="40">S$8*(S$4*(1-EXP(-S$5*F79))^S$6)</f>
        <v>#VALUE!</v>
      </c>
      <c r="T79" s="33" t="e">
        <f t="shared" ref="T79:T84" si="41">T$8*(T$4*(1-EXP(-T$5*F79))^T$6)</f>
        <v>#VALUE!</v>
      </c>
      <c r="U79" s="34" t="e">
        <f t="shared" ref="U79:U84" si="42">(U$7/100*$H79)+((100-U$7)/100*$N79)</f>
        <v>#VALUE!</v>
      </c>
      <c r="V79" s="34" t="e">
        <f t="shared" ref="V79:V84" si="43">(V$7/100*$H79)+((100-V$7)/100*$O79)</f>
        <v>#VALUE!</v>
      </c>
      <c r="W79" s="35" t="e">
        <f t="shared" ref="W79:W84" si="44">$W$7/100*(($W$4*(1-EXP(-$W$5*F79))^$W$6)) + ((100-$W$7)/100*N79)</f>
        <v>#VALUE!</v>
      </c>
      <c r="X79" s="35" t="e">
        <f t="shared" ref="X79:X84" si="45">$X$7/100*(($X$4*(1-EXP(-$X$5*F79))^$X$6)) + ((100-$X$7)/100*O79)</f>
        <v>#VALUE!</v>
      </c>
      <c r="Z79" s="30">
        <f t="shared" si="30"/>
        <v>29.5062430891197</v>
      </c>
      <c r="AA79" s="30">
        <f t="shared" si="30"/>
        <v>57.627736501027925</v>
      </c>
      <c r="AC79" s="3">
        <v>65</v>
      </c>
      <c r="AD79"/>
      <c r="AE79" s="52">
        <f t="shared" si="35"/>
        <v>45.566505316005475</v>
      </c>
      <c r="AG79" s="3">
        <f t="shared" ref="AG79:AG84" si="46">AE79</f>
        <v>45.566505316005475</v>
      </c>
      <c r="AH79" s="29">
        <f t="shared" si="32"/>
        <v>70.788203636097592</v>
      </c>
      <c r="AI79" s="29">
        <f t="shared" si="32"/>
        <v>67.671962534450216</v>
      </c>
      <c r="AJ79" s="29">
        <f t="shared" si="32"/>
        <v>71.877794951006351</v>
      </c>
      <c r="AK79" s="29">
        <f t="shared" si="32"/>
        <v>69.578815155475397</v>
      </c>
      <c r="AL79" s="29">
        <f t="shared" si="32"/>
        <v>25.294799267308591</v>
      </c>
      <c r="AM79" s="30"/>
      <c r="AN79" s="29">
        <f t="shared" si="33"/>
        <v>25.371225081381585</v>
      </c>
      <c r="AO79" s="31">
        <f t="shared" si="33"/>
        <v>15.153272674858027</v>
      </c>
      <c r="AP79" s="31">
        <f>IF(Settings!$I$6&gt;69, 0.2*(AO79), 0)</f>
        <v>3.0306545349716054</v>
      </c>
      <c r="AQ79" s="32">
        <f t="shared" si="34"/>
        <v>50.850752272147631</v>
      </c>
      <c r="AR79" s="32">
        <f t="shared" si="34"/>
        <v>31.204420845083767</v>
      </c>
      <c r="AS79" s="32">
        <f t="shared" si="34"/>
        <v>51.073431737921076</v>
      </c>
      <c r="AT79" s="33" t="e">
        <f t="shared" ref="AT79:AT84" si="47">AT$8*(AT$4*(1-EXP(-AT$5*AG79))^AT$6)</f>
        <v>#VALUE!</v>
      </c>
      <c r="AU79" s="33" t="e">
        <f t="shared" ref="AU79:AU84" si="48">AU$8*(AU$4*(1-EXP(-AU$5*AG79))^AU$6)</f>
        <v>#VALUE!</v>
      </c>
      <c r="AV79" s="34" t="e">
        <f t="shared" ref="AV79:AV84" si="49">(AV$7/100*$AI79)+((100-AV$7)/100*$AO79)</f>
        <v>#VALUE!</v>
      </c>
      <c r="AW79" s="34" t="e">
        <f t="shared" ref="AW79:AW84" si="50">(AW$7/100*$AI79)+((100-AW$7)/100*$AP79)</f>
        <v>#VALUE!</v>
      </c>
      <c r="AX79" s="35" t="e">
        <f t="shared" ref="AX79:AX84" si="51">$W$7/100*(($W$4*(1-EXP(-$W$5*AG79))^$W$6)) + ((100-$W$7)/100*AO79)</f>
        <v>#VALUE!</v>
      </c>
      <c r="AY79" s="35" t="e">
        <f t="shared" ref="AY79:AY84" si="52">$X$7/100*(($X$4*(1-EXP(-$X$5*AG79))^$X$6)) + ((100-$X$7)/100*AP79)</f>
        <v>#VALUE!</v>
      </c>
      <c r="BA79" s="30">
        <f t="shared" si="31"/>
        <v>27.710662284533456</v>
      </c>
      <c r="BB79" s="30">
        <f t="shared" si="31"/>
        <v>53.76805023315648</v>
      </c>
    </row>
    <row r="80" spans="6:54" x14ac:dyDescent="0.3">
      <c r="F80" s="3">
        <v>66</v>
      </c>
      <c r="G80" s="29">
        <f t="shared" si="37"/>
        <v>84.546097895871284</v>
      </c>
      <c r="H80" s="29">
        <f t="shared" si="38"/>
        <v>85.369554562090713</v>
      </c>
      <c r="I80" s="29">
        <f t="shared" si="38"/>
        <v>93.309455207822509</v>
      </c>
      <c r="J80" s="29">
        <f t="shared" si="38"/>
        <v>87.025859125258492</v>
      </c>
      <c r="K80" s="29">
        <f t="shared" si="38"/>
        <v>28.812079252878473</v>
      </c>
      <c r="L80" s="30"/>
      <c r="M80" s="29">
        <f t="shared" si="39"/>
        <v>33.780192645384957</v>
      </c>
      <c r="N80" s="31">
        <f t="shared" si="28"/>
        <v>20.313385306790323</v>
      </c>
      <c r="O80" s="31">
        <f>IF(Settings!$I$6&gt;69, 0.2*(N80), 0)</f>
        <v>4.0626770613580652</v>
      </c>
      <c r="P80" s="32">
        <f t="shared" si="29"/>
        <v>61.569259907418299</v>
      </c>
      <c r="Q80" s="32">
        <f t="shared" si="29"/>
        <v>36.297648700755566</v>
      </c>
      <c r="R80" s="32">
        <f t="shared" si="29"/>
        <v>54.263278098255654</v>
      </c>
      <c r="S80" s="33" t="e">
        <f t="shared" si="40"/>
        <v>#VALUE!</v>
      </c>
      <c r="T80" s="33" t="e">
        <f t="shared" si="41"/>
        <v>#VALUE!</v>
      </c>
      <c r="U80" s="34" t="e">
        <f t="shared" si="42"/>
        <v>#VALUE!</v>
      </c>
      <c r="V80" s="34" t="e">
        <f t="shared" si="43"/>
        <v>#VALUE!</v>
      </c>
      <c r="W80" s="35" t="e">
        <f t="shared" si="44"/>
        <v>#VALUE!</v>
      </c>
      <c r="X80" s="35" t="e">
        <f t="shared" si="45"/>
        <v>#VALUE!</v>
      </c>
      <c r="Z80" s="30">
        <f t="shared" si="30"/>
        <v>29.544011223443608</v>
      </c>
      <c r="AA80" s="30">
        <f t="shared" si="30"/>
        <v>57.742756085500218</v>
      </c>
      <c r="AC80" s="3">
        <v>66</v>
      </c>
      <c r="AD80"/>
      <c r="AE80" s="52">
        <f t="shared" si="35"/>
        <v>45.748854550169469</v>
      </c>
      <c r="AG80" s="3">
        <f t="shared" si="46"/>
        <v>45.748854550169469</v>
      </c>
      <c r="AH80" s="29">
        <f t="shared" si="32"/>
        <v>70.993837252140807</v>
      </c>
      <c r="AI80" s="29">
        <f t="shared" si="32"/>
        <v>67.871189444628328</v>
      </c>
      <c r="AJ80" s="29">
        <f t="shared" si="32"/>
        <v>72.143093434114547</v>
      </c>
      <c r="AK80" s="29">
        <f t="shared" si="32"/>
        <v>69.777502931368986</v>
      </c>
      <c r="AL80" s="29">
        <f t="shared" si="32"/>
        <v>25.350522847713137</v>
      </c>
      <c r="AM80" s="30"/>
      <c r="AN80" s="29">
        <f t="shared" si="33"/>
        <v>25.464685974491601</v>
      </c>
      <c r="AO80" s="31">
        <f t="shared" si="33"/>
        <v>15.207806457377259</v>
      </c>
      <c r="AP80" s="31">
        <f>IF(Settings!$I$6&gt;69, 0.2*(AO80), 0)</f>
        <v>3.041561291475452</v>
      </c>
      <c r="AQ80" s="32">
        <f t="shared" si="34"/>
        <v>50.975182200853162</v>
      </c>
      <c r="AR80" s="32">
        <f t="shared" si="34"/>
        <v>31.270820689552437</v>
      </c>
      <c r="AS80" s="32">
        <f t="shared" si="34"/>
        <v>51.130871656941622</v>
      </c>
      <c r="AT80" s="33" t="e">
        <f t="shared" si="47"/>
        <v>#VALUE!</v>
      </c>
      <c r="AU80" s="33" t="e">
        <f t="shared" si="48"/>
        <v>#VALUE!</v>
      </c>
      <c r="AV80" s="34" t="e">
        <f t="shared" si="49"/>
        <v>#VALUE!</v>
      </c>
      <c r="AW80" s="34" t="e">
        <f t="shared" si="50"/>
        <v>#VALUE!</v>
      </c>
      <c r="AX80" s="35" t="e">
        <f t="shared" si="51"/>
        <v>#VALUE!</v>
      </c>
      <c r="AY80" s="35" t="e">
        <f t="shared" si="52"/>
        <v>#VALUE!</v>
      </c>
      <c r="BA80" s="30">
        <f t="shared" si="31"/>
        <v>27.742955831285975</v>
      </c>
      <c r="BB80" s="30">
        <f t="shared" si="31"/>
        <v>53.82427372440609</v>
      </c>
    </row>
    <row r="81" spans="3:54" x14ac:dyDescent="0.3">
      <c r="F81" s="3">
        <v>67</v>
      </c>
      <c r="G81" s="29">
        <f t="shared" si="37"/>
        <v>84.881046602961064</v>
      </c>
      <c r="H81" s="29">
        <f t="shared" si="38"/>
        <v>86.025961940988083</v>
      </c>
      <c r="I81" s="29">
        <f t="shared" si="38"/>
        <v>93.996607577916592</v>
      </c>
      <c r="J81" s="29">
        <f t="shared" si="38"/>
        <v>87.663799994642005</v>
      </c>
      <c r="K81" s="29">
        <f t="shared" si="38"/>
        <v>28.890930856272547</v>
      </c>
      <c r="L81" s="30"/>
      <c r="M81" s="29">
        <f t="shared" si="39"/>
        <v>34.093832169846664</v>
      </c>
      <c r="N81" s="31">
        <f t="shared" si="28"/>
        <v>20.519462719379561</v>
      </c>
      <c r="O81" s="31">
        <f>IF(Settings!$I$6&gt;69, 0.2*(N81), 0)</f>
        <v>4.1038925438759124</v>
      </c>
      <c r="P81" s="32">
        <f t="shared" si="29"/>
        <v>61.953461727189747</v>
      </c>
      <c r="Q81" s="32">
        <f t="shared" si="29"/>
        <v>36.453267510066752</v>
      </c>
      <c r="R81" s="32">
        <f t="shared" si="29"/>
        <v>54.321639438545063</v>
      </c>
      <c r="S81" s="33" t="e">
        <f t="shared" si="40"/>
        <v>#VALUE!</v>
      </c>
      <c r="T81" s="33" t="e">
        <f t="shared" si="41"/>
        <v>#VALUE!</v>
      </c>
      <c r="U81" s="34" t="e">
        <f t="shared" si="42"/>
        <v>#VALUE!</v>
      </c>
      <c r="V81" s="34" t="e">
        <f t="shared" si="43"/>
        <v>#VALUE!</v>
      </c>
      <c r="W81" s="35" t="e">
        <f t="shared" si="44"/>
        <v>#VALUE!</v>
      </c>
      <c r="X81" s="35" t="e">
        <f t="shared" si="45"/>
        <v>#VALUE!</v>
      </c>
      <c r="Z81" s="30">
        <f t="shared" si="30"/>
        <v>29.578904200466638</v>
      </c>
      <c r="AA81" s="30">
        <f t="shared" si="30"/>
        <v>57.852198926571987</v>
      </c>
      <c r="AC81" s="3">
        <v>67</v>
      </c>
      <c r="AD81"/>
      <c r="AE81" s="52">
        <f t="shared" si="35"/>
        <v>45.916881388301817</v>
      </c>
      <c r="AG81" s="3">
        <f t="shared" si="46"/>
        <v>45.916881388301817</v>
      </c>
      <c r="AH81" s="29">
        <f t="shared" si="32"/>
        <v>71.181581470701488</v>
      </c>
      <c r="AI81" s="29">
        <f t="shared" si="32"/>
        <v>68.054035079428232</v>
      </c>
      <c r="AJ81" s="29">
        <f t="shared" si="32"/>
        <v>72.386230725796892</v>
      </c>
      <c r="AK81" s="29">
        <f t="shared" si="32"/>
        <v>69.959813480735491</v>
      </c>
      <c r="AL81" s="29">
        <f t="shared" si="32"/>
        <v>25.401326473125376</v>
      </c>
      <c r="AM81" s="30"/>
      <c r="AN81" s="29">
        <f t="shared" si="33"/>
        <v>25.550498062472233</v>
      </c>
      <c r="AO81" s="31">
        <f t="shared" si="33"/>
        <v>15.257917742094371</v>
      </c>
      <c r="AP81" s="31">
        <f>IF(Settings!$I$6&gt;69, 0.2*(AO81), 0)</f>
        <v>3.0515835484188742</v>
      </c>
      <c r="AQ81" s="32">
        <f t="shared" si="34"/>
        <v>51.089305505287669</v>
      </c>
      <c r="AR81" s="32">
        <f t="shared" si="34"/>
        <v>31.331588388776261</v>
      </c>
      <c r="AS81" s="32">
        <f t="shared" si="34"/>
        <v>51.183075292906061</v>
      </c>
      <c r="AT81" s="33" t="e">
        <f t="shared" si="47"/>
        <v>#VALUE!</v>
      </c>
      <c r="AU81" s="33" t="e">
        <f t="shared" si="48"/>
        <v>#VALUE!</v>
      </c>
      <c r="AV81" s="34" t="e">
        <f t="shared" si="49"/>
        <v>#VALUE!</v>
      </c>
      <c r="AW81" s="34" t="e">
        <f t="shared" si="50"/>
        <v>#VALUE!</v>
      </c>
      <c r="AX81" s="35" t="e">
        <f t="shared" si="51"/>
        <v>#VALUE!</v>
      </c>
      <c r="AY81" s="35" t="e">
        <f t="shared" si="52"/>
        <v>#VALUE!</v>
      </c>
      <c r="BA81" s="30">
        <f t="shared" si="31"/>
        <v>27.772320490861212</v>
      </c>
      <c r="BB81" s="30">
        <f t="shared" si="31"/>
        <v>53.875632062529917</v>
      </c>
    </row>
    <row r="82" spans="3:54" x14ac:dyDescent="0.3">
      <c r="F82" s="3">
        <v>68</v>
      </c>
      <c r="G82" s="29">
        <f t="shared" si="37"/>
        <v>85.195883506905631</v>
      </c>
      <c r="H82" s="29">
        <f t="shared" si="38"/>
        <v>86.66572187181481</v>
      </c>
      <c r="I82" s="29">
        <f t="shared" si="38"/>
        <v>94.657066928073036</v>
      </c>
      <c r="J82" s="29">
        <f t="shared" si="38"/>
        <v>88.284805098394699</v>
      </c>
      <c r="K82" s="29">
        <f t="shared" si="38"/>
        <v>28.964619429299574</v>
      </c>
      <c r="L82" s="30"/>
      <c r="M82" s="29">
        <f t="shared" si="39"/>
        <v>34.399434754260717</v>
      </c>
      <c r="N82" s="31">
        <f t="shared" si="28"/>
        <v>20.721566645058729</v>
      </c>
      <c r="O82" s="31">
        <f>IF(Settings!$I$6&gt;69, 0.2*(N82), 0)</f>
        <v>4.1443133290117462</v>
      </c>
      <c r="P82" s="32">
        <f t="shared" si="29"/>
        <v>62.326947245185742</v>
      </c>
      <c r="Q82" s="32">
        <f t="shared" si="29"/>
        <v>36.6024740037141</v>
      </c>
      <c r="R82" s="32">
        <f t="shared" si="29"/>
        <v>54.375395863809565</v>
      </c>
      <c r="S82" s="33" t="e">
        <f t="shared" si="40"/>
        <v>#VALUE!</v>
      </c>
      <c r="T82" s="33" t="e">
        <f t="shared" si="41"/>
        <v>#VALUE!</v>
      </c>
      <c r="U82" s="34" t="e">
        <f t="shared" si="42"/>
        <v>#VALUE!</v>
      </c>
      <c r="V82" s="34" t="e">
        <f t="shared" si="43"/>
        <v>#VALUE!</v>
      </c>
      <c r="W82" s="35" t="e">
        <f t="shared" si="44"/>
        <v>#VALUE!</v>
      </c>
      <c r="X82" s="35" t="e">
        <f t="shared" si="45"/>
        <v>#VALUE!</v>
      </c>
      <c r="Z82" s="30">
        <f t="shared" si="30"/>
        <v>29.611138854469374</v>
      </c>
      <c r="AA82" s="30">
        <f t="shared" si="30"/>
        <v>57.956335413560829</v>
      </c>
      <c r="AC82" s="3">
        <v>68</v>
      </c>
      <c r="AD82"/>
      <c r="AE82" s="52">
        <f t="shared" si="35"/>
        <v>46.071710765360585</v>
      </c>
      <c r="AG82" s="3">
        <f t="shared" si="46"/>
        <v>46.071710765360585</v>
      </c>
      <c r="AH82" s="29">
        <f t="shared" si="32"/>
        <v>71.353112827604306</v>
      </c>
      <c r="AI82" s="29">
        <f t="shared" si="32"/>
        <v>68.221898189208332</v>
      </c>
      <c r="AJ82" s="29">
        <f t="shared" si="32"/>
        <v>72.609148928905554</v>
      </c>
      <c r="AK82" s="29">
        <f t="shared" si="32"/>
        <v>70.127151292116167</v>
      </c>
      <c r="AL82" s="29">
        <f t="shared" si="32"/>
        <v>25.447682429166825</v>
      </c>
      <c r="AM82" s="30"/>
      <c r="AN82" s="29">
        <f t="shared" si="33"/>
        <v>25.629308629444225</v>
      </c>
      <c r="AO82" s="31">
        <f t="shared" si="33"/>
        <v>15.303974886762168</v>
      </c>
      <c r="AP82" s="31">
        <f>IF(Settings!$I$6&gt;69, 0.2*(AO82), 0)</f>
        <v>3.0607949773524337</v>
      </c>
      <c r="AQ82" s="32">
        <f t="shared" si="34"/>
        <v>51.194013887261036</v>
      </c>
      <c r="AR82" s="32">
        <f t="shared" si="34"/>
        <v>31.387231177264695</v>
      </c>
      <c r="AS82" s="32">
        <f t="shared" si="34"/>
        <v>51.230570943957943</v>
      </c>
      <c r="AT82" s="33" t="e">
        <f t="shared" si="47"/>
        <v>#VALUE!</v>
      </c>
      <c r="AU82" s="33" t="e">
        <f t="shared" si="48"/>
        <v>#VALUE!</v>
      </c>
      <c r="AV82" s="34" t="e">
        <f t="shared" si="49"/>
        <v>#VALUE!</v>
      </c>
      <c r="AW82" s="34" t="e">
        <f t="shared" si="50"/>
        <v>#VALUE!</v>
      </c>
      <c r="AX82" s="35" t="e">
        <f t="shared" si="51"/>
        <v>#VALUE!</v>
      </c>
      <c r="AY82" s="35" t="e">
        <f t="shared" si="52"/>
        <v>#VALUE!</v>
      </c>
      <c r="BA82" s="30">
        <f t="shared" si="31"/>
        <v>27.799049508884373</v>
      </c>
      <c r="BB82" s="30">
        <f t="shared" si="31"/>
        <v>53.92257833861877</v>
      </c>
    </row>
    <row r="83" spans="3:54" x14ac:dyDescent="0.3">
      <c r="F83" s="3">
        <v>69</v>
      </c>
      <c r="G83" s="29">
        <f t="shared" si="37"/>
        <v>85.491760168859273</v>
      </c>
      <c r="H83" s="29">
        <f t="shared" si="38"/>
        <v>87.289205513690021</v>
      </c>
      <c r="I83" s="29">
        <f t="shared" si="38"/>
        <v>95.29173165310452</v>
      </c>
      <c r="J83" s="29">
        <f t="shared" si="38"/>
        <v>88.889275658637061</v>
      </c>
      <c r="K83" s="29">
        <f t="shared" si="38"/>
        <v>29.033473775130847</v>
      </c>
      <c r="L83" s="30"/>
      <c r="M83" s="29">
        <f t="shared" si="39"/>
        <v>34.697159885392118</v>
      </c>
      <c r="N83" s="31">
        <f t="shared" si="28"/>
        <v>20.919752331850113</v>
      </c>
      <c r="O83" s="31">
        <f>IF(Settings!$I$6&gt;69, 0.2*(N83), 0)</f>
        <v>4.1839504663700229</v>
      </c>
      <c r="P83" s="32">
        <f t="shared" si="29"/>
        <v>62.689998075987219</v>
      </c>
      <c r="Q83" s="32">
        <f t="shared" si="29"/>
        <v>36.745521281851218</v>
      </c>
      <c r="R83" s="32">
        <f t="shared" si="29"/>
        <v>54.424907913182707</v>
      </c>
      <c r="S83" s="33" t="e">
        <f t="shared" si="40"/>
        <v>#VALUE!</v>
      </c>
      <c r="T83" s="33" t="e">
        <f t="shared" si="41"/>
        <v>#VALUE!</v>
      </c>
      <c r="U83" s="34" t="e">
        <f t="shared" si="42"/>
        <v>#VALUE!</v>
      </c>
      <c r="V83" s="34" t="e">
        <f t="shared" si="43"/>
        <v>#VALUE!</v>
      </c>
      <c r="W83" s="35" t="e">
        <f t="shared" si="44"/>
        <v>#VALUE!</v>
      </c>
      <c r="X83" s="35" t="e">
        <f t="shared" si="45"/>
        <v>#VALUE!</v>
      </c>
      <c r="Z83" s="30">
        <f t="shared" si="30"/>
        <v>29.640915970374667</v>
      </c>
      <c r="AA83" s="30">
        <f t="shared" si="30"/>
        <v>58.055422825913979</v>
      </c>
      <c r="AC83" s="3">
        <v>69</v>
      </c>
      <c r="AD83"/>
      <c r="AE83" s="52">
        <f t="shared" si="35"/>
        <v>46.214379259672945</v>
      </c>
      <c r="AG83" s="3">
        <f t="shared" si="46"/>
        <v>46.214379259672945</v>
      </c>
      <c r="AH83" s="29">
        <f t="shared" si="32"/>
        <v>71.509933255728043</v>
      </c>
      <c r="AI83" s="29">
        <f t="shared" si="32"/>
        <v>68.376050435880046</v>
      </c>
      <c r="AJ83" s="29">
        <f t="shared" si="32"/>
        <v>72.813606881569171</v>
      </c>
      <c r="AK83" s="29">
        <f t="shared" si="32"/>
        <v>70.280792339865826</v>
      </c>
      <c r="AL83" s="29">
        <f t="shared" si="32"/>
        <v>25.490012097382436</v>
      </c>
      <c r="AM83" s="30"/>
      <c r="AN83" s="29">
        <f t="shared" si="33"/>
        <v>25.701707102367433</v>
      </c>
      <c r="AO83" s="31">
        <f t="shared" si="33"/>
        <v>15.34631415362835</v>
      </c>
      <c r="AP83" s="31">
        <f>IF(Settings!$I$6&gt;69, 0.2*(AO83), 0)</f>
        <v>3.0692628307256702</v>
      </c>
      <c r="AQ83" s="32">
        <f t="shared" si="34"/>
        <v>51.290116242479087</v>
      </c>
      <c r="AR83" s="32">
        <f t="shared" si="34"/>
        <v>31.438206231518645</v>
      </c>
      <c r="AS83" s="32">
        <f t="shared" si="34"/>
        <v>51.273826027798115</v>
      </c>
      <c r="AT83" s="33" t="e">
        <f t="shared" si="47"/>
        <v>#VALUE!</v>
      </c>
      <c r="AU83" s="33" t="e">
        <f t="shared" si="48"/>
        <v>#VALUE!</v>
      </c>
      <c r="AV83" s="34" t="e">
        <f t="shared" si="49"/>
        <v>#VALUE!</v>
      </c>
      <c r="AW83" s="34" t="e">
        <f t="shared" si="50"/>
        <v>#VALUE!</v>
      </c>
      <c r="AX83" s="35" t="e">
        <f t="shared" si="51"/>
        <v>#VALUE!</v>
      </c>
      <c r="AY83" s="35" t="e">
        <f t="shared" si="52"/>
        <v>#VALUE!</v>
      </c>
      <c r="BA83" s="30">
        <f t="shared" si="31"/>
        <v>27.823402664872358</v>
      </c>
      <c r="BB83" s="30">
        <f t="shared" si="31"/>
        <v>53.965518634866037</v>
      </c>
    </row>
    <row r="84" spans="3:54" x14ac:dyDescent="0.3">
      <c r="F84" s="3">
        <v>70</v>
      </c>
      <c r="G84" s="29">
        <f t="shared" si="37"/>
        <v>85.769769152001331</v>
      </c>
      <c r="H84" s="29">
        <f t="shared" si="38"/>
        <v>87.896779064835755</v>
      </c>
      <c r="I84" s="29">
        <f t="shared" si="38"/>
        <v>95.901482456141949</v>
      </c>
      <c r="J84" s="29">
        <f t="shared" si="38"/>
        <v>89.477606607162741</v>
      </c>
      <c r="K84" s="29">
        <f t="shared" si="38"/>
        <v>29.097802976266394</v>
      </c>
      <c r="L84" s="30"/>
      <c r="M84" s="29">
        <f t="shared" si="39"/>
        <v>34.987167108003028</v>
      </c>
      <c r="N84" s="31">
        <f t="shared" si="28"/>
        <v>21.114075519423295</v>
      </c>
      <c r="O84" s="31">
        <f>IF(Settings!$I$6&gt;69, 0.2*(N84), 0)</f>
        <v>4.2228151038846589</v>
      </c>
      <c r="P84" s="32">
        <f t="shared" si="29"/>
        <v>63.042889585546327</v>
      </c>
      <c r="Q84" s="32">
        <f t="shared" si="29"/>
        <v>36.882653439259713</v>
      </c>
      <c r="R84" s="32">
        <f t="shared" si="29"/>
        <v>54.470508327980063</v>
      </c>
      <c r="S84" s="33" t="e">
        <f t="shared" si="40"/>
        <v>#VALUE!</v>
      </c>
      <c r="T84" s="33" t="e">
        <f t="shared" si="41"/>
        <v>#VALUE!</v>
      </c>
      <c r="U84" s="34" t="e">
        <f t="shared" si="42"/>
        <v>#VALUE!</v>
      </c>
      <c r="V84" s="34" t="e">
        <f t="shared" si="43"/>
        <v>#VALUE!</v>
      </c>
      <c r="W84" s="35" t="e">
        <f t="shared" si="44"/>
        <v>#VALUE!</v>
      </c>
      <c r="X84" s="35" t="e">
        <f t="shared" si="45"/>
        <v>#VALUE!</v>
      </c>
      <c r="Z84" s="30">
        <f t="shared" si="30"/>
        <v>29.668421426203039</v>
      </c>
      <c r="AA84" s="30">
        <f t="shared" si="30"/>
        <v>58.14970596884249</v>
      </c>
      <c r="AC84" s="3">
        <v>70</v>
      </c>
      <c r="AD84"/>
      <c r="AE84" s="52">
        <f t="shared" si="35"/>
        <v>46.34584203279789</v>
      </c>
      <c r="AG84" s="3">
        <f t="shared" si="46"/>
        <v>46.34584203279789</v>
      </c>
      <c r="AH84" s="29">
        <f t="shared" si="32"/>
        <v>71.65339069364876</v>
      </c>
      <c r="AI84" s="29">
        <f t="shared" si="32"/>
        <v>68.517649039177257</v>
      </c>
      <c r="AJ84" s="29">
        <f t="shared" si="32"/>
        <v>73.001199241179563</v>
      </c>
      <c r="AK84" s="29">
        <f t="shared" si="32"/>
        <v>70.421897003084183</v>
      </c>
      <c r="AL84" s="29">
        <f t="shared" si="32"/>
        <v>25.528692225218901</v>
      </c>
      <c r="AM84" s="30"/>
      <c r="AN84" s="29">
        <f t="shared" si="33"/>
        <v>25.768230650731905</v>
      </c>
      <c r="AO84" s="31">
        <f t="shared" si="33"/>
        <v>15.385242705548457</v>
      </c>
      <c r="AP84" s="31">
        <f>IF(Settings!$I$6&gt;69, 0.2*(AO84), 0)</f>
        <v>3.0770485411096917</v>
      </c>
      <c r="AQ84" s="32">
        <f t="shared" si="34"/>
        <v>51.378347171331662</v>
      </c>
      <c r="AR84" s="32">
        <f t="shared" si="34"/>
        <v>31.484926238012143</v>
      </c>
      <c r="AS84" s="32">
        <f t="shared" si="34"/>
        <v>51.31325518208476</v>
      </c>
      <c r="AT84" s="33" t="e">
        <f t="shared" si="47"/>
        <v>#VALUE!</v>
      </c>
      <c r="AU84" s="33" t="e">
        <f t="shared" si="48"/>
        <v>#VALUE!</v>
      </c>
      <c r="AV84" s="34" t="e">
        <f t="shared" si="49"/>
        <v>#VALUE!</v>
      </c>
      <c r="AW84" s="34" t="e">
        <f t="shared" si="50"/>
        <v>#VALUE!</v>
      </c>
      <c r="AX84" s="35" t="e">
        <f t="shared" si="51"/>
        <v>#VALUE!</v>
      </c>
      <c r="AY84" s="35" t="e">
        <f t="shared" si="52"/>
        <v>#VALUE!</v>
      </c>
      <c r="BA84" s="30">
        <f t="shared" si="31"/>
        <v>27.845610678884597</v>
      </c>
      <c r="BB84" s="30">
        <f t="shared" si="31"/>
        <v>54.004817601073455</v>
      </c>
    </row>
    <row r="85" spans="3:54" x14ac:dyDescent="0.3">
      <c r="Z85" s="3" t="s">
        <v>51</v>
      </c>
      <c r="AA85" s="3" t="s">
        <v>50</v>
      </c>
      <c r="AD85"/>
      <c r="BA85" s="3" t="s">
        <v>51</v>
      </c>
      <c r="BB85" s="3" t="s">
        <v>50</v>
      </c>
    </row>
    <row r="86" spans="3:54" x14ac:dyDescent="0.3">
      <c r="C86" t="s">
        <v>31</v>
      </c>
      <c r="D86" s="3">
        <v>1</v>
      </c>
      <c r="E86" s="12" t="s">
        <v>38</v>
      </c>
      <c r="F86" s="3">
        <v>0</v>
      </c>
      <c r="G86" s="29">
        <f t="shared" ref="G86:R101" si="53">G14*G$12</f>
        <v>0</v>
      </c>
      <c r="H86" s="29">
        <f t="shared" si="53"/>
        <v>0</v>
      </c>
      <c r="I86" s="29">
        <f t="shared" si="53"/>
        <v>0</v>
      </c>
      <c r="J86" s="29">
        <f t="shared" si="53"/>
        <v>0</v>
      </c>
      <c r="K86" s="29">
        <f t="shared" si="53"/>
        <v>0</v>
      </c>
      <c r="L86" s="30" t="e">
        <f>Z86+L170*(AA86-Z86)</f>
        <v>#VALUE!</v>
      </c>
      <c r="M86" s="29">
        <f t="shared" si="53"/>
        <v>0</v>
      </c>
      <c r="N86" s="31">
        <f t="shared" si="53"/>
        <v>0</v>
      </c>
      <c r="O86" s="31">
        <f t="shared" si="53"/>
        <v>0</v>
      </c>
      <c r="P86" s="32">
        <f t="shared" si="53"/>
        <v>0</v>
      </c>
      <c r="Q86" s="32">
        <f t="shared" si="53"/>
        <v>0</v>
      </c>
      <c r="R86" s="32">
        <f t="shared" si="53"/>
        <v>0</v>
      </c>
      <c r="S86" s="33" t="e">
        <f t="shared" ref="S86:T101" si="54">S14</f>
        <v>#VALUE!</v>
      </c>
      <c r="T86" s="33" t="e">
        <f t="shared" si="54"/>
        <v>#VALUE!</v>
      </c>
      <c r="U86" s="34" t="e">
        <f t="shared" ref="U86:X101" si="55">U14*U$12</f>
        <v>#VALUE!</v>
      </c>
      <c r="V86" s="34" t="e">
        <f t="shared" si="55"/>
        <v>#VALUE!</v>
      </c>
      <c r="W86" s="35" t="e">
        <f t="shared" si="55"/>
        <v>#VALUE!</v>
      </c>
      <c r="X86" s="35" t="e">
        <f t="shared" si="55"/>
        <v>#VALUE!</v>
      </c>
      <c r="Y86" t="e">
        <f>NA()</f>
        <v>#N/A</v>
      </c>
      <c r="Z86" s="30">
        <f>Z14*Z$12</f>
        <v>0</v>
      </c>
      <c r="AA86" s="30">
        <f>AA14*($AM$166/0.778237)</f>
        <v>0</v>
      </c>
      <c r="AD86" t="s">
        <v>31</v>
      </c>
      <c r="AE86" s="3">
        <v>1</v>
      </c>
      <c r="AF86" s="12" t="s">
        <v>38</v>
      </c>
      <c r="AG86" s="3">
        <f>AE14</f>
        <v>3.9906775875039635</v>
      </c>
      <c r="AH86" s="29">
        <f>AH14*AH$12</f>
        <v>0.11628524328261071</v>
      </c>
      <c r="AI86" s="29">
        <f t="shared" ref="AI86:AS101" si="56">AI14*AI$12</f>
        <v>3.9119856227657865</v>
      </c>
      <c r="AJ86" s="29">
        <f t="shared" si="56"/>
        <v>0.48358641002757902</v>
      </c>
      <c r="AK86" s="29">
        <f t="shared" si="56"/>
        <v>4.0714102082933525</v>
      </c>
      <c r="AL86" s="29">
        <f t="shared" si="56"/>
        <v>0.10852817999166865</v>
      </c>
      <c r="AM86" s="30" t="e">
        <f>BA86+AM170*(BB86-BA86)</f>
        <v>#VALUE!</v>
      </c>
      <c r="AN86" s="29">
        <f t="shared" si="56"/>
        <v>0.56814480035209569</v>
      </c>
      <c r="AO86" s="31">
        <f t="shared" si="56"/>
        <v>0.6768151874893632</v>
      </c>
      <c r="AP86" s="31">
        <f t="shared" si="56"/>
        <v>0.13536303749787265</v>
      </c>
      <c r="AQ86" s="32">
        <f t="shared" si="56"/>
        <v>5.1645057543108006</v>
      </c>
      <c r="AR86" s="32">
        <f t="shared" si="56"/>
        <v>1.8225366169882578</v>
      </c>
      <c r="AS86" s="32">
        <f t="shared" si="56"/>
        <v>1.235401577804113</v>
      </c>
      <c r="AT86" s="33" t="e">
        <f>AT14</f>
        <v>#VALUE!</v>
      </c>
      <c r="AU86" s="33" t="e">
        <f>AU14</f>
        <v>#VALUE!</v>
      </c>
      <c r="AV86" s="34" t="e">
        <f>AV14*AV$12</f>
        <v>#VALUE!</v>
      </c>
      <c r="AW86" s="34" t="e">
        <f>AW14*AW$12</f>
        <v>#VALUE!</v>
      </c>
      <c r="AX86" s="35" t="e">
        <f>AX14*AX$12</f>
        <v>#VALUE!</v>
      </c>
      <c r="AY86" s="35" t="e">
        <f>AY14*AY$12</f>
        <v>#VALUE!</v>
      </c>
      <c r="AZ86" t="e">
        <f>NA()</f>
        <v>#N/A</v>
      </c>
      <c r="BA86" s="30">
        <f>BA14*BA$12</f>
        <v>0.62519547400736097</v>
      </c>
      <c r="BB86" s="30">
        <f>BB14*($AM$166/0.778237)</f>
        <v>10.240714560013123</v>
      </c>
    </row>
    <row r="87" spans="3:54" x14ac:dyDescent="0.3">
      <c r="D87" s="3">
        <v>2</v>
      </c>
      <c r="F87" s="3">
        <v>1</v>
      </c>
      <c r="G87" s="29">
        <f t="shared" si="53"/>
        <v>3.5104345432711255E-4</v>
      </c>
      <c r="H87" s="29">
        <f t="shared" si="53"/>
        <v>0.52236672432553166</v>
      </c>
      <c r="I87" s="29">
        <f t="shared" si="53"/>
        <v>9.2520866402886585E-3</v>
      </c>
      <c r="J87" s="29">
        <f t="shared" si="53"/>
        <v>0.54496553251594948</v>
      </c>
      <c r="K87" s="29">
        <f t="shared" si="53"/>
        <v>6.414587030557766E-4</v>
      </c>
      <c r="L87" s="30" t="e">
        <f t="shared" ref="L87:L150" si="57">Z87+L171*(AA87-Z87)</f>
        <v>#VALUE!</v>
      </c>
      <c r="M87" s="29">
        <f t="shared" si="53"/>
        <v>3.9037121275683984E-2</v>
      </c>
      <c r="N87" s="31">
        <f t="shared" si="53"/>
        <v>7.8103278733356485E-2</v>
      </c>
      <c r="O87" s="31">
        <f t="shared" si="53"/>
        <v>1.5620655746671298E-2</v>
      </c>
      <c r="P87" s="32">
        <f t="shared" si="53"/>
        <v>0.90454975987885211</v>
      </c>
      <c r="Q87" s="32">
        <f t="shared" si="53"/>
        <v>0.19336238024162727</v>
      </c>
      <c r="R87" s="32">
        <f t="shared" si="53"/>
        <v>2.1617349010684395E-2</v>
      </c>
      <c r="S87" s="33" t="e">
        <f t="shared" si="54"/>
        <v>#VALUE!</v>
      </c>
      <c r="T87" s="33" t="e">
        <f t="shared" si="54"/>
        <v>#VALUE!</v>
      </c>
      <c r="U87" s="34" t="e">
        <f t="shared" si="55"/>
        <v>#VALUE!</v>
      </c>
      <c r="V87" s="34" t="e">
        <f t="shared" si="55"/>
        <v>#VALUE!</v>
      </c>
      <c r="W87" s="35" t="e">
        <f t="shared" si="55"/>
        <v>#VALUE!</v>
      </c>
      <c r="X87" s="35" t="e">
        <f t="shared" si="55"/>
        <v>#VALUE!</v>
      </c>
      <c r="Y87" t="e">
        <f>NA()</f>
        <v>#N/A</v>
      </c>
      <c r="Z87" s="30">
        <f t="shared" ref="Z87:Z150" si="58">Z15*Z$12</f>
        <v>1.3917303345851298E-2</v>
      </c>
      <c r="AA87" s="30">
        <f t="shared" ref="AA87:AA150" si="59">AA15*($AM$166/0.778237)</f>
        <v>2.7598962652049814</v>
      </c>
      <c r="AD87"/>
      <c r="AE87" s="3">
        <v>2</v>
      </c>
      <c r="AG87" s="3">
        <f t="shared" ref="AG87:AG150" si="60">AE15</f>
        <v>4.1969204825524002</v>
      </c>
      <c r="AH87" s="29">
        <f t="shared" ref="AH87:AL102" si="61">AH15*AH$12</f>
        <v>0.14174314508770092</v>
      </c>
      <c r="AI87" s="29">
        <f t="shared" si="61"/>
        <v>4.2011233358827393</v>
      </c>
      <c r="AJ87" s="29">
        <f t="shared" si="61"/>
        <v>0.55506216913640438</v>
      </c>
      <c r="AK87" s="29">
        <f t="shared" si="61"/>
        <v>4.3716163869840727</v>
      </c>
      <c r="AL87" s="29">
        <f t="shared" si="61"/>
        <v>0.12917718720727103</v>
      </c>
      <c r="AM87" s="30" t="e">
        <f t="shared" ref="AM87:AM150" si="62">BA87+AM171*(BB87-BA87)</f>
        <v>#VALUE!</v>
      </c>
      <c r="AN87" s="29">
        <f t="shared" si="56"/>
        <v>0.62452838345266981</v>
      </c>
      <c r="AO87" s="31">
        <f t="shared" si="56"/>
        <v>0.73088414851550976</v>
      </c>
      <c r="AP87" s="31">
        <f t="shared" si="56"/>
        <v>0.14617682970310197</v>
      </c>
      <c r="AQ87" s="32">
        <f t="shared" si="56"/>
        <v>5.4926759008796555</v>
      </c>
      <c r="AR87" s="32">
        <f t="shared" si="56"/>
        <v>1.9708071861980865</v>
      </c>
      <c r="AS87" s="32">
        <f t="shared" si="56"/>
        <v>1.4145796094102736</v>
      </c>
      <c r="AT87" s="33" t="e">
        <f t="shared" ref="AT87:AU102" si="63">AT15</f>
        <v>#VALUE!</v>
      </c>
      <c r="AU87" s="33" t="e">
        <f t="shared" si="63"/>
        <v>#VALUE!</v>
      </c>
      <c r="AV87" s="34" t="e">
        <f t="shared" ref="AV87:AY102" si="64">AV15*AV$12</f>
        <v>#VALUE!</v>
      </c>
      <c r="AW87" s="34" t="e">
        <f t="shared" si="64"/>
        <v>#VALUE!</v>
      </c>
      <c r="AX87" s="35" t="e">
        <f t="shared" si="64"/>
        <v>#VALUE!</v>
      </c>
      <c r="AY87" s="35" t="e">
        <f t="shared" si="64"/>
        <v>#VALUE!</v>
      </c>
      <c r="AZ87" t="e">
        <f>NA()</f>
        <v>#N/A</v>
      </c>
      <c r="BA87" s="30">
        <f t="shared" ref="BA87:BA150" si="65">BA15*BA$12</f>
        <v>0.7104039192844589</v>
      </c>
      <c r="BB87" s="30">
        <f t="shared" ref="BB87:BB150" si="66">BB15*($AM$166/0.778237)</f>
        <v>10.716771428076596</v>
      </c>
    </row>
    <row r="88" spans="3:54" x14ac:dyDescent="0.3">
      <c r="D88" s="3">
        <v>3</v>
      </c>
      <c r="F88" s="3">
        <v>2</v>
      </c>
      <c r="G88" s="29">
        <f t="shared" si="53"/>
        <v>6.8802906093124398E-3</v>
      </c>
      <c r="H88" s="29">
        <f t="shared" si="53"/>
        <v>1.4467714282430049</v>
      </c>
      <c r="I88" s="29">
        <f t="shared" si="53"/>
        <v>6.9298956598463551E-2</v>
      </c>
      <c r="J88" s="29">
        <f t="shared" si="53"/>
        <v>1.5081353233793067</v>
      </c>
      <c r="K88" s="29">
        <f t="shared" si="53"/>
        <v>8.9495817837019209E-3</v>
      </c>
      <c r="L88" s="30" t="e">
        <f t="shared" si="57"/>
        <v>#VALUE!</v>
      </c>
      <c r="M88" s="29">
        <f t="shared" si="53"/>
        <v>0.15149307822424704</v>
      </c>
      <c r="N88" s="31">
        <f t="shared" si="53"/>
        <v>0.23243605888776844</v>
      </c>
      <c r="O88" s="31">
        <f t="shared" si="53"/>
        <v>4.6487211777553689E-2</v>
      </c>
      <c r="P88" s="32">
        <f t="shared" si="53"/>
        <v>2.1849909946793313</v>
      </c>
      <c r="Q88" s="32">
        <f t="shared" si="53"/>
        <v>0.60552381241699682</v>
      </c>
      <c r="R88" s="32">
        <f t="shared" si="53"/>
        <v>0.17445648522834128</v>
      </c>
      <c r="S88" s="33" t="e">
        <f t="shared" si="54"/>
        <v>#VALUE!</v>
      </c>
      <c r="T88" s="33" t="e">
        <f t="shared" si="54"/>
        <v>#VALUE!</v>
      </c>
      <c r="U88" s="34" t="e">
        <f t="shared" si="55"/>
        <v>#VALUE!</v>
      </c>
      <c r="V88" s="34" t="e">
        <f t="shared" si="55"/>
        <v>#VALUE!</v>
      </c>
      <c r="W88" s="35" t="e">
        <f t="shared" si="55"/>
        <v>#VALUE!</v>
      </c>
      <c r="X88" s="35" t="e">
        <f t="shared" si="55"/>
        <v>#VALUE!</v>
      </c>
      <c r="Y88" t="e">
        <f>NA()</f>
        <v>#N/A</v>
      </c>
      <c r="Z88" s="30">
        <f t="shared" si="58"/>
        <v>9.8985543373120391E-2</v>
      </c>
      <c r="AA88" s="30">
        <f t="shared" si="59"/>
        <v>5.3859785077484634</v>
      </c>
      <c r="AD88"/>
      <c r="AE88" s="3">
        <v>3</v>
      </c>
      <c r="AG88" s="3">
        <f t="shared" si="60"/>
        <v>4.4138222521466401</v>
      </c>
      <c r="AH88" s="29">
        <f t="shared" si="61"/>
        <v>0.17253007901343184</v>
      </c>
      <c r="AI88" s="29">
        <f t="shared" si="61"/>
        <v>4.5106545852823752</v>
      </c>
      <c r="AJ88" s="29">
        <f t="shared" si="61"/>
        <v>0.63667824678321439</v>
      </c>
      <c r="AK88" s="29">
        <f t="shared" si="61"/>
        <v>4.6929040542987766</v>
      </c>
      <c r="AL88" s="29">
        <f t="shared" si="61"/>
        <v>0.15354886633936154</v>
      </c>
      <c r="AM88" s="30" t="e">
        <f t="shared" si="62"/>
        <v>#VALUE!</v>
      </c>
      <c r="AN88" s="29">
        <f t="shared" si="56"/>
        <v>0.68629393823724694</v>
      </c>
      <c r="AO88" s="31">
        <f t="shared" si="56"/>
        <v>0.78912147773081442</v>
      </c>
      <c r="AP88" s="31">
        <f t="shared" si="56"/>
        <v>0.15782429554616287</v>
      </c>
      <c r="AQ88" s="32">
        <f t="shared" si="56"/>
        <v>5.8405471072415871</v>
      </c>
      <c r="AR88" s="32">
        <f t="shared" si="56"/>
        <v>2.1303463956664301</v>
      </c>
      <c r="AS88" s="32">
        <f t="shared" si="56"/>
        <v>1.6177209139777431</v>
      </c>
      <c r="AT88" s="33" t="e">
        <f t="shared" si="63"/>
        <v>#VALUE!</v>
      </c>
      <c r="AU88" s="33" t="e">
        <f t="shared" si="63"/>
        <v>#VALUE!</v>
      </c>
      <c r="AV88" s="34" t="e">
        <f t="shared" si="64"/>
        <v>#VALUE!</v>
      </c>
      <c r="AW88" s="34" t="e">
        <f t="shared" si="64"/>
        <v>#VALUE!</v>
      </c>
      <c r="AX88" s="35" t="e">
        <f t="shared" si="64"/>
        <v>#VALUE!</v>
      </c>
      <c r="AY88" s="35" t="e">
        <f t="shared" si="64"/>
        <v>#VALUE!</v>
      </c>
      <c r="AZ88" t="e">
        <f>NA()</f>
        <v>#N/A</v>
      </c>
      <c r="BA88" s="30">
        <f t="shared" si="65"/>
        <v>0.80630872029272238</v>
      </c>
      <c r="BB88" s="30">
        <f t="shared" si="66"/>
        <v>11.212194771894801</v>
      </c>
    </row>
    <row r="89" spans="3:54" x14ac:dyDescent="0.3">
      <c r="D89" s="3">
        <v>4</v>
      </c>
      <c r="F89" s="3">
        <v>3</v>
      </c>
      <c r="G89" s="29">
        <f t="shared" si="53"/>
        <v>3.7009544396782189E-2</v>
      </c>
      <c r="H89" s="29">
        <f t="shared" si="53"/>
        <v>2.6029114992480347</v>
      </c>
      <c r="I89" s="29">
        <f t="shared" si="53"/>
        <v>0.2190843928487255</v>
      </c>
      <c r="J89" s="29">
        <f t="shared" si="53"/>
        <v>2.7111283617644673</v>
      </c>
      <c r="K89" s="29">
        <f t="shared" si="53"/>
        <v>3.9571672244373822E-2</v>
      </c>
      <c r="L89" s="30" t="e">
        <f t="shared" si="57"/>
        <v>#VALUE!</v>
      </c>
      <c r="M89" s="29">
        <f t="shared" si="53"/>
        <v>0.33074831779294112</v>
      </c>
      <c r="N89" s="31">
        <f t="shared" si="53"/>
        <v>0.43658310539011014</v>
      </c>
      <c r="O89" s="31">
        <f t="shared" si="53"/>
        <v>8.731662107802203E-2</v>
      </c>
      <c r="P89" s="32">
        <f t="shared" si="53"/>
        <v>3.6315161171283492</v>
      </c>
      <c r="Q89" s="32">
        <f t="shared" si="53"/>
        <v>1.1630880734684377</v>
      </c>
      <c r="R89" s="32">
        <f t="shared" si="53"/>
        <v>0.56177526612756012</v>
      </c>
      <c r="S89" s="33" t="e">
        <f t="shared" si="54"/>
        <v>#VALUE!</v>
      </c>
      <c r="T89" s="33" t="e">
        <f t="shared" si="54"/>
        <v>#VALUE!</v>
      </c>
      <c r="U89" s="34" t="e">
        <f t="shared" si="55"/>
        <v>#VALUE!</v>
      </c>
      <c r="V89" s="34" t="e">
        <f t="shared" si="55"/>
        <v>#VALUE!</v>
      </c>
      <c r="W89" s="35" t="e">
        <f t="shared" si="55"/>
        <v>#VALUE!</v>
      </c>
      <c r="X89" s="35" t="e">
        <f t="shared" si="55"/>
        <v>#VALUE!</v>
      </c>
      <c r="Y89" t="e">
        <f>NA()</f>
        <v>#N/A</v>
      </c>
      <c r="Z89" s="30">
        <f t="shared" si="58"/>
        <v>0.29748576253276998</v>
      </c>
      <c r="AA89" s="30">
        <f t="shared" si="59"/>
        <v>7.8847347224462681</v>
      </c>
      <c r="AD89"/>
      <c r="AE89" s="3">
        <v>4</v>
      </c>
      <c r="AG89" s="3">
        <f t="shared" si="60"/>
        <v>4.641933759416089</v>
      </c>
      <c r="AH89" s="29">
        <f t="shared" si="61"/>
        <v>0.20969323412399918</v>
      </c>
      <c r="AI89" s="29">
        <f t="shared" si="61"/>
        <v>4.8418911075423932</v>
      </c>
      <c r="AJ89" s="29">
        <f t="shared" si="61"/>
        <v>0.72978566903139341</v>
      </c>
      <c r="AK89" s="29">
        <f t="shared" si="61"/>
        <v>5.0366171024807924</v>
      </c>
      <c r="AL89" s="29">
        <f t="shared" si="61"/>
        <v>0.18226285902513853</v>
      </c>
      <c r="AM89" s="30" t="e">
        <f t="shared" si="62"/>
        <v>#VALUE!</v>
      </c>
      <c r="AN89" s="29">
        <f t="shared" si="56"/>
        <v>0.75392183985874328</v>
      </c>
      <c r="AO89" s="31">
        <f t="shared" si="56"/>
        <v>0.85182800430824168</v>
      </c>
      <c r="AP89" s="31">
        <f t="shared" si="56"/>
        <v>0.17036560086164837</v>
      </c>
      <c r="AQ89" s="32">
        <f t="shared" si="56"/>
        <v>6.2091651638316758</v>
      </c>
      <c r="AR89" s="32">
        <f t="shared" si="56"/>
        <v>2.3019015176024546</v>
      </c>
      <c r="AS89" s="32">
        <f t="shared" si="56"/>
        <v>1.8476194700855955</v>
      </c>
      <c r="AT89" s="33" t="e">
        <f t="shared" si="63"/>
        <v>#VALUE!</v>
      </c>
      <c r="AU89" s="33" t="e">
        <f t="shared" si="63"/>
        <v>#VALUE!</v>
      </c>
      <c r="AV89" s="34" t="e">
        <f t="shared" si="64"/>
        <v>#VALUE!</v>
      </c>
      <c r="AW89" s="34" t="e">
        <f t="shared" si="64"/>
        <v>#VALUE!</v>
      </c>
      <c r="AX89" s="35" t="e">
        <f t="shared" si="64"/>
        <v>#VALUE!</v>
      </c>
      <c r="AY89" s="35" t="e">
        <f t="shared" si="64"/>
        <v>#VALUE!</v>
      </c>
      <c r="AZ89" t="e">
        <f>NA()</f>
        <v>#N/A</v>
      </c>
      <c r="BA89" s="30">
        <f t="shared" si="65"/>
        <v>0.91407469264213792</v>
      </c>
      <c r="BB89" s="30">
        <f t="shared" si="66"/>
        <v>11.727492357847474</v>
      </c>
    </row>
    <row r="90" spans="3:54" x14ac:dyDescent="0.3">
      <c r="D90" s="3">
        <v>5</v>
      </c>
      <c r="F90" s="3">
        <v>4</v>
      </c>
      <c r="G90" s="29">
        <f t="shared" si="53"/>
        <v>0.11735970032646487</v>
      </c>
      <c r="H90" s="29">
        <f t="shared" si="53"/>
        <v>3.9249420801049295</v>
      </c>
      <c r="I90" s="29">
        <f t="shared" si="53"/>
        <v>0.48669004395690924</v>
      </c>
      <c r="J90" s="29">
        <f t="shared" si="53"/>
        <v>4.0848644638765395</v>
      </c>
      <c r="K90" s="29">
        <f t="shared" si="53"/>
        <v>0.10941017013617022</v>
      </c>
      <c r="L90" s="30" t="e">
        <f t="shared" si="57"/>
        <v>#VALUE!</v>
      </c>
      <c r="M90" s="29">
        <f t="shared" si="53"/>
        <v>0.57064334657103188</v>
      </c>
      <c r="N90" s="31">
        <f t="shared" si="53"/>
        <v>0.67923095792465948</v>
      </c>
      <c r="O90" s="31">
        <f t="shared" si="53"/>
        <v>0.13584619158493189</v>
      </c>
      <c r="P90" s="32">
        <f t="shared" si="53"/>
        <v>5.1792813755897589</v>
      </c>
      <c r="Q90" s="32">
        <f t="shared" si="53"/>
        <v>1.8291638866952906</v>
      </c>
      <c r="R90" s="32">
        <f t="shared" si="53"/>
        <v>1.2432069927290192</v>
      </c>
      <c r="S90" s="33" t="e">
        <f t="shared" si="54"/>
        <v>#VALUE!</v>
      </c>
      <c r="T90" s="33" t="e">
        <f t="shared" si="54"/>
        <v>#VALUE!</v>
      </c>
      <c r="U90" s="34" t="e">
        <f t="shared" si="55"/>
        <v>#VALUE!</v>
      </c>
      <c r="V90" s="34" t="e">
        <f t="shared" si="55"/>
        <v>#VALUE!</v>
      </c>
      <c r="W90" s="35" t="e">
        <f t="shared" si="55"/>
        <v>#VALUE!</v>
      </c>
      <c r="X90" s="35" t="e">
        <f t="shared" si="55"/>
        <v>#VALUE!</v>
      </c>
      <c r="Y90" t="e">
        <f>NA()</f>
        <v>#N/A</v>
      </c>
      <c r="Z90" s="30">
        <f t="shared" si="58"/>
        <v>0.62892067260368612</v>
      </c>
      <c r="AA90" s="30">
        <f t="shared" si="59"/>
        <v>10.262338332622436</v>
      </c>
      <c r="AD90"/>
      <c r="AE90" s="3">
        <v>5</v>
      </c>
      <c r="AG90" s="3">
        <f t="shared" si="60"/>
        <v>4.8818343367423189</v>
      </c>
      <c r="AH90" s="29">
        <f t="shared" si="61"/>
        <v>0.2544668863507239</v>
      </c>
      <c r="AI90" s="29">
        <f t="shared" si="61"/>
        <v>5.196212505768016</v>
      </c>
      <c r="AJ90" s="29">
        <f t="shared" si="61"/>
        <v>0.83589758464365294</v>
      </c>
      <c r="AK90" s="29">
        <f t="shared" si="61"/>
        <v>5.4041673208078489</v>
      </c>
      <c r="AL90" s="29">
        <f t="shared" si="61"/>
        <v>0.21602935938071463</v>
      </c>
      <c r="AM90" s="30" t="e">
        <f t="shared" si="62"/>
        <v>#VALUE!</v>
      </c>
      <c r="AN90" s="29">
        <f t="shared" si="56"/>
        <v>0.82793014790092234</v>
      </c>
      <c r="AO90" s="31">
        <f t="shared" si="56"/>
        <v>0.9193234741617905</v>
      </c>
      <c r="AP90" s="31">
        <f t="shared" si="56"/>
        <v>0.18386469483235809</v>
      </c>
      <c r="AQ90" s="32">
        <f t="shared" si="56"/>
        <v>6.5996149150517214</v>
      </c>
      <c r="AR90" s="32">
        <f t="shared" si="56"/>
        <v>2.4862542962670706</v>
      </c>
      <c r="AS90" s="32">
        <f t="shared" si="56"/>
        <v>2.1073132105095143</v>
      </c>
      <c r="AT90" s="33" t="e">
        <f t="shared" si="63"/>
        <v>#VALUE!</v>
      </c>
      <c r="AU90" s="33" t="e">
        <f t="shared" si="63"/>
        <v>#VALUE!</v>
      </c>
      <c r="AV90" s="34" t="e">
        <f t="shared" si="64"/>
        <v>#VALUE!</v>
      </c>
      <c r="AW90" s="34" t="e">
        <f t="shared" si="64"/>
        <v>#VALUE!</v>
      </c>
      <c r="AX90" s="35" t="e">
        <f t="shared" si="64"/>
        <v>#VALUE!</v>
      </c>
      <c r="AY90" s="35" t="e">
        <f t="shared" si="64"/>
        <v>#VALUE!</v>
      </c>
      <c r="AZ90" t="e">
        <f>NA()</f>
        <v>#N/A</v>
      </c>
      <c r="BA90" s="30">
        <f t="shared" si="65"/>
        <v>1.0349595438953076</v>
      </c>
      <c r="BB90" s="30">
        <f t="shared" si="66"/>
        <v>12.263155254004385</v>
      </c>
    </row>
    <row r="91" spans="3:54" x14ac:dyDescent="0.3">
      <c r="D91" s="3">
        <v>6</v>
      </c>
      <c r="F91" s="3">
        <v>5</v>
      </c>
      <c r="G91" s="29">
        <f t="shared" si="53"/>
        <v>0.27879092291778329</v>
      </c>
      <c r="H91" s="29">
        <f t="shared" si="53"/>
        <v>5.3728802409054515</v>
      </c>
      <c r="I91" s="29">
        <f t="shared" si="53"/>
        <v>0.89129405584392607</v>
      </c>
      <c r="J91" s="29">
        <f t="shared" si="53"/>
        <v>5.5873864344214184</v>
      </c>
      <c r="K91" s="29">
        <f t="shared" si="53"/>
        <v>0.23405429592564458</v>
      </c>
      <c r="L91" s="30" t="e">
        <f t="shared" si="57"/>
        <v>#VALUE!</v>
      </c>
      <c r="M91" s="29">
        <f t="shared" si="53"/>
        <v>0.86544945316861732</v>
      </c>
      <c r="N91" s="31">
        <f t="shared" si="53"/>
        <v>0.95313235898790982</v>
      </c>
      <c r="O91" s="31">
        <f t="shared" si="53"/>
        <v>0.19062647179758196</v>
      </c>
      <c r="P91" s="32">
        <f t="shared" si="53"/>
        <v>6.7928991375909167</v>
      </c>
      <c r="Q91" s="32">
        <f t="shared" si="53"/>
        <v>2.5784674525151035</v>
      </c>
      <c r="R91" s="32">
        <f t="shared" si="53"/>
        <v>2.2419393735635693</v>
      </c>
      <c r="S91" s="33" t="e">
        <f t="shared" si="54"/>
        <v>#VALUE!</v>
      </c>
      <c r="T91" s="33" t="e">
        <f t="shared" si="54"/>
        <v>#VALUE!</v>
      </c>
      <c r="U91" s="34" t="e">
        <f t="shared" si="55"/>
        <v>#VALUE!</v>
      </c>
      <c r="V91" s="34" t="e">
        <f t="shared" si="55"/>
        <v>#VALUE!</v>
      </c>
      <c r="W91" s="35" t="e">
        <f t="shared" si="55"/>
        <v>#VALUE!</v>
      </c>
      <c r="X91" s="35" t="e">
        <f t="shared" si="55"/>
        <v>#VALUE!</v>
      </c>
      <c r="Y91" t="e">
        <f>NA()</f>
        <v>#N/A</v>
      </c>
      <c r="Z91" s="30">
        <f t="shared" si="58"/>
        <v>1.0973133825420875</v>
      </c>
      <c r="AA91" s="30">
        <f t="shared" si="59"/>
        <v>12.524663442159541</v>
      </c>
      <c r="AD91"/>
      <c r="AE91" s="3">
        <v>6</v>
      </c>
      <c r="AG91" s="3">
        <f t="shared" si="60"/>
        <v>5.1341332570833993</v>
      </c>
      <c r="AH91" s="29">
        <f t="shared" si="61"/>
        <v>0.3083008139718037</v>
      </c>
      <c r="AI91" s="29">
        <f t="shared" si="61"/>
        <v>5.5750675346225576</v>
      </c>
      <c r="AJ91" s="29">
        <f t="shared" si="61"/>
        <v>0.95670509279082505</v>
      </c>
      <c r="AK91" s="29">
        <f t="shared" si="61"/>
        <v>5.7970354252543554</v>
      </c>
      <c r="AL91" s="29">
        <f t="shared" si="61"/>
        <v>0.25565932243745954</v>
      </c>
      <c r="AM91" s="30" t="e">
        <f t="shared" si="62"/>
        <v>#VALUE!</v>
      </c>
      <c r="AN91" s="29">
        <f t="shared" si="56"/>
        <v>0.90887674567331556</v>
      </c>
      <c r="AO91" s="31">
        <f t="shared" si="56"/>
        <v>0.99194735184029392</v>
      </c>
      <c r="AP91" s="31">
        <f t="shared" si="56"/>
        <v>0.19838947036805879</v>
      </c>
      <c r="AQ91" s="32">
        <f t="shared" si="56"/>
        <v>7.0130196152883677</v>
      </c>
      <c r="AR91" s="32">
        <f t="shared" si="56"/>
        <v>2.6842203419299255</v>
      </c>
      <c r="AS91" s="32">
        <f t="shared" si="56"/>
        <v>2.4000889012894344</v>
      </c>
      <c r="AT91" s="33" t="e">
        <f t="shared" si="63"/>
        <v>#VALUE!</v>
      </c>
      <c r="AU91" s="33" t="e">
        <f t="shared" si="63"/>
        <v>#VALUE!</v>
      </c>
      <c r="AV91" s="34" t="e">
        <f t="shared" si="64"/>
        <v>#VALUE!</v>
      </c>
      <c r="AW91" s="34" t="e">
        <f t="shared" si="64"/>
        <v>#VALUE!</v>
      </c>
      <c r="AX91" s="35" t="e">
        <f t="shared" si="64"/>
        <v>#VALUE!</v>
      </c>
      <c r="AY91" s="35" t="e">
        <f t="shared" si="64"/>
        <v>#VALUE!</v>
      </c>
      <c r="AZ91" t="e">
        <f>NA()</f>
        <v>#N/A</v>
      </c>
      <c r="BA91" s="30">
        <f t="shared" si="65"/>
        <v>1.1703147043671047</v>
      </c>
      <c r="BB91" s="30">
        <f t="shared" si="66"/>
        <v>12.819653772585225</v>
      </c>
    </row>
    <row r="92" spans="3:54" x14ac:dyDescent="0.3">
      <c r="D92" s="3">
        <v>7</v>
      </c>
      <c r="F92" s="3">
        <v>6</v>
      </c>
      <c r="G92" s="29">
        <f t="shared" si="53"/>
        <v>0.55200265377730828</v>
      </c>
      <c r="H92" s="29">
        <f t="shared" si="53"/>
        <v>6.9188042900875928</v>
      </c>
      <c r="I92" s="29">
        <f t="shared" si="53"/>
        <v>1.4448300483073901</v>
      </c>
      <c r="J92" s="29">
        <f t="shared" si="53"/>
        <v>7.1894086664082311</v>
      </c>
      <c r="K92" s="29">
        <f t="shared" si="53"/>
        <v>0.42595083597752881</v>
      </c>
      <c r="L92" s="30" t="e">
        <f t="shared" si="57"/>
        <v>#VALUE!</v>
      </c>
      <c r="M92" s="29">
        <f t="shared" si="53"/>
        <v>1.2098412248148938</v>
      </c>
      <c r="N92" s="31">
        <f t="shared" si="53"/>
        <v>1.2530086683177948</v>
      </c>
      <c r="O92" s="31">
        <f t="shared" si="53"/>
        <v>0.25060173366355898</v>
      </c>
      <c r="P92" s="32">
        <f t="shared" si="53"/>
        <v>8.4495753785681202</v>
      </c>
      <c r="Q92" s="32">
        <f t="shared" si="53"/>
        <v>3.3919507119923029</v>
      </c>
      <c r="R92" s="32">
        <f t="shared" si="53"/>
        <v>3.5543590923380717</v>
      </c>
      <c r="S92" s="33" t="e">
        <f t="shared" si="54"/>
        <v>#VALUE!</v>
      </c>
      <c r="T92" s="33" t="e">
        <f t="shared" si="54"/>
        <v>#VALUE!</v>
      </c>
      <c r="U92" s="34" t="e">
        <f t="shared" si="55"/>
        <v>#VALUE!</v>
      </c>
      <c r="V92" s="34" t="e">
        <f t="shared" si="55"/>
        <v>#VALUE!</v>
      </c>
      <c r="W92" s="35" t="e">
        <f t="shared" si="55"/>
        <v>#VALUE!</v>
      </c>
      <c r="X92" s="35" t="e">
        <f t="shared" si="55"/>
        <v>#VALUE!</v>
      </c>
      <c r="Y92" t="e">
        <f>NA()</f>
        <v>#N/A</v>
      </c>
      <c r="Z92" s="30">
        <f t="shared" si="58"/>
        <v>1.6965571432604769</v>
      </c>
      <c r="AA92" s="30">
        <f t="shared" si="59"/>
        <v>14.677299348050877</v>
      </c>
      <c r="AD92"/>
      <c r="AE92" s="3">
        <v>7</v>
      </c>
      <c r="AG92" s="3">
        <f t="shared" si="60"/>
        <v>5.3994712813379797</v>
      </c>
      <c r="AH92" s="29">
        <f t="shared" si="61"/>
        <v>0.3728917005669084</v>
      </c>
      <c r="AI92" s="29">
        <f t="shared" si="61"/>
        <v>5.9799750613014186</v>
      </c>
      <c r="AJ92" s="29">
        <f t="shared" si="61"/>
        <v>1.0940938678537866</v>
      </c>
      <c r="AK92" s="29">
        <f t="shared" si="61"/>
        <v>6.2167717224470893</v>
      </c>
      <c r="AL92" s="29">
        <f t="shared" si="61"/>
        <v>0.30207508998274685</v>
      </c>
      <c r="AM92" s="30" t="e">
        <f t="shared" si="62"/>
        <v>#VALUE!</v>
      </c>
      <c r="AN92" s="29">
        <f t="shared" si="56"/>
        <v>0.99736146490648536</v>
      </c>
      <c r="AO92" s="31">
        <f t="shared" si="56"/>
        <v>1.070059598318799</v>
      </c>
      <c r="AP92" s="31">
        <f t="shared" si="56"/>
        <v>0.21401191966375985</v>
      </c>
      <c r="AQ92" s="32">
        <f t="shared" si="56"/>
        <v>7.4505399377933861</v>
      </c>
      <c r="AR92" s="32">
        <f t="shared" si="56"/>
        <v>2.896648113443113</v>
      </c>
      <c r="AS92" s="32">
        <f t="shared" si="56"/>
        <v>2.7294833019263658</v>
      </c>
      <c r="AT92" s="33" t="e">
        <f t="shared" si="63"/>
        <v>#VALUE!</v>
      </c>
      <c r="AU92" s="33" t="e">
        <f t="shared" si="63"/>
        <v>#VALUE!</v>
      </c>
      <c r="AV92" s="34" t="e">
        <f t="shared" si="64"/>
        <v>#VALUE!</v>
      </c>
      <c r="AW92" s="34" t="e">
        <f t="shared" si="64"/>
        <v>#VALUE!</v>
      </c>
      <c r="AX92" s="35" t="e">
        <f t="shared" si="64"/>
        <v>#VALUE!</v>
      </c>
      <c r="AY92" s="35" t="e">
        <f t="shared" si="64"/>
        <v>#VALUE!</v>
      </c>
      <c r="AZ92" t="e">
        <f>NA()</f>
        <v>#N/A</v>
      </c>
      <c r="BA92" s="30">
        <f t="shared" si="65"/>
        <v>1.3215846490292311</v>
      </c>
      <c r="BB92" s="30">
        <f t="shared" si="66"/>
        <v>13.397433051453687</v>
      </c>
    </row>
    <row r="93" spans="3:54" x14ac:dyDescent="0.3">
      <c r="D93" s="3">
        <v>8</v>
      </c>
      <c r="F93" s="3">
        <v>7</v>
      </c>
      <c r="G93" s="29">
        <f t="shared" si="53"/>
        <v>0.96433832001555952</v>
      </c>
      <c r="H93" s="29">
        <f t="shared" si="53"/>
        <v>8.5417401597557561</v>
      </c>
      <c r="I93" s="29">
        <f t="shared" si="53"/>
        <v>2.1533886900023833</v>
      </c>
      <c r="J93" s="29">
        <f t="shared" si="53"/>
        <v>8.8689555942555014</v>
      </c>
      <c r="K93" s="29">
        <f t="shared" si="53"/>
        <v>0.6936839612619865</v>
      </c>
      <c r="L93" s="30" t="e">
        <f t="shared" si="57"/>
        <v>#VALUE!</v>
      </c>
      <c r="M93" s="29">
        <f t="shared" si="53"/>
        <v>1.598870750147416</v>
      </c>
      <c r="N93" s="31">
        <f t="shared" si="53"/>
        <v>1.5747475576651659</v>
      </c>
      <c r="O93" s="31">
        <f t="shared" si="53"/>
        <v>0.31494951153303319</v>
      </c>
      <c r="P93" s="32">
        <f t="shared" si="53"/>
        <v>10.133308037613878</v>
      </c>
      <c r="Q93" s="32">
        <f t="shared" si="53"/>
        <v>4.2545777056328511</v>
      </c>
      <c r="R93" s="32">
        <f t="shared" si="53"/>
        <v>5.1586325350291871</v>
      </c>
      <c r="S93" s="33" t="e">
        <f t="shared" si="54"/>
        <v>#VALUE!</v>
      </c>
      <c r="T93" s="33" t="e">
        <f t="shared" si="54"/>
        <v>#VALUE!</v>
      </c>
      <c r="U93" s="34" t="e">
        <f t="shared" si="55"/>
        <v>#VALUE!</v>
      </c>
      <c r="V93" s="34" t="e">
        <f t="shared" si="55"/>
        <v>#VALUE!</v>
      </c>
      <c r="W93" s="35" t="e">
        <f t="shared" si="55"/>
        <v>#VALUE!</v>
      </c>
      <c r="X93" s="35" t="e">
        <f t="shared" si="55"/>
        <v>#VALUE!</v>
      </c>
      <c r="Y93" t="e">
        <f>NA()</f>
        <v>#N/A</v>
      </c>
      <c r="Z93" s="30">
        <f t="shared" si="58"/>
        <v>2.4142922648499967</v>
      </c>
      <c r="AA93" s="30">
        <f t="shared" si="59"/>
        <v>16.725564349309124</v>
      </c>
      <c r="AD93"/>
      <c r="AE93" s="3">
        <v>8</v>
      </c>
      <c r="AG93" s="3">
        <f t="shared" si="60"/>
        <v>5.6785222856789632</v>
      </c>
      <c r="AH93" s="29">
        <f t="shared" si="61"/>
        <v>0.45021747423792857</v>
      </c>
      <c r="AI93" s="29">
        <f t="shared" si="61"/>
        <v>6.4125246399149942</v>
      </c>
      <c r="AJ93" s="29">
        <f t="shared" si="61"/>
        <v>1.250161449971297</v>
      </c>
      <c r="AK93" s="29">
        <f t="shared" si="61"/>
        <v>6.664996341284894</v>
      </c>
      <c r="AL93" s="29">
        <f t="shared" si="61"/>
        <v>0.35632124888542266</v>
      </c>
      <c r="AM93" s="30" t="e">
        <f t="shared" si="62"/>
        <v>#VALUE!</v>
      </c>
      <c r="AN93" s="29">
        <f t="shared" si="56"/>
        <v>1.0940281668441052</v>
      </c>
      <c r="AO93" s="31">
        <f t="shared" si="56"/>
        <v>1.1540414132052585</v>
      </c>
      <c r="AP93" s="31">
        <f t="shared" si="56"/>
        <v>0.23080828264105172</v>
      </c>
      <c r="AQ93" s="32">
        <f t="shared" si="56"/>
        <v>7.9133725914547064</v>
      </c>
      <c r="AR93" s="32">
        <f t="shared" si="56"/>
        <v>3.1244174304082</v>
      </c>
      <c r="AS93" s="32">
        <f t="shared" si="56"/>
        <v>3.0992797190159118</v>
      </c>
      <c r="AT93" s="33" t="e">
        <f t="shared" si="63"/>
        <v>#VALUE!</v>
      </c>
      <c r="AU93" s="33" t="e">
        <f t="shared" si="63"/>
        <v>#VALUE!</v>
      </c>
      <c r="AV93" s="34" t="e">
        <f t="shared" si="64"/>
        <v>#VALUE!</v>
      </c>
      <c r="AW93" s="34" t="e">
        <f t="shared" si="64"/>
        <v>#VALUE!</v>
      </c>
      <c r="AX93" s="35" t="e">
        <f t="shared" si="64"/>
        <v>#VALUE!</v>
      </c>
      <c r="AY93" s="35" t="e">
        <f t="shared" si="64"/>
        <v>#VALUE!</v>
      </c>
      <c r="AZ93" t="e">
        <f>NA()</f>
        <v>#N/A</v>
      </c>
      <c r="BA93" s="30">
        <f t="shared" si="65"/>
        <v>1.490304389328416</v>
      </c>
      <c r="BB93" s="30">
        <f t="shared" si="66"/>
        <v>13.996908263697515</v>
      </c>
    </row>
    <row r="94" spans="3:54" x14ac:dyDescent="0.3">
      <c r="D94" s="3">
        <v>9</v>
      </c>
      <c r="F94" s="3">
        <v>8</v>
      </c>
      <c r="G94" s="29">
        <f t="shared" si="53"/>
        <v>1.5377998615026274</v>
      </c>
      <c r="H94" s="29">
        <f t="shared" si="53"/>
        <v>10.225215950537164</v>
      </c>
      <c r="I94" s="29">
        <f t="shared" si="53"/>
        <v>3.0183984334720897</v>
      </c>
      <c r="J94" s="29">
        <f t="shared" si="53"/>
        <v>10.608794394108138</v>
      </c>
      <c r="K94" s="29">
        <f t="shared" si="53"/>
        <v>1.0419321103717658</v>
      </c>
      <c r="L94" s="30" t="e">
        <f t="shared" si="57"/>
        <v>#VALUE!</v>
      </c>
      <c r="M94" s="29">
        <f t="shared" si="53"/>
        <v>2.0279434066122706</v>
      </c>
      <c r="N94" s="31">
        <f t="shared" si="53"/>
        <v>1.9150106312399047</v>
      </c>
      <c r="O94" s="31">
        <f t="shared" si="53"/>
        <v>0.38300212624798097</v>
      </c>
      <c r="P94" s="32">
        <f t="shared" si="53"/>
        <v>11.832260448572745</v>
      </c>
      <c r="Q94" s="32">
        <f t="shared" si="53"/>
        <v>5.154156866520049</v>
      </c>
      <c r="R94" s="32">
        <f t="shared" si="53"/>
        <v>7.0215829034384241</v>
      </c>
      <c r="S94" s="33" t="e">
        <f t="shared" si="54"/>
        <v>#VALUE!</v>
      </c>
      <c r="T94" s="33" t="e">
        <f t="shared" si="54"/>
        <v>#VALUE!</v>
      </c>
      <c r="U94" s="34" t="e">
        <f t="shared" si="55"/>
        <v>#VALUE!</v>
      </c>
      <c r="V94" s="34" t="e">
        <f t="shared" si="55"/>
        <v>#VALUE!</v>
      </c>
      <c r="W94" s="35" t="e">
        <f t="shared" si="55"/>
        <v>#VALUE!</v>
      </c>
      <c r="X94" s="35" t="e">
        <f t="shared" si="55"/>
        <v>#VALUE!</v>
      </c>
      <c r="Y94" t="e">
        <f>NA()</f>
        <v>#N/A</v>
      </c>
      <c r="Z94" s="30">
        <f t="shared" si="58"/>
        <v>3.2346756643709815</v>
      </c>
      <c r="AA94" s="30">
        <f t="shared" si="59"/>
        <v>18.674518886347894</v>
      </c>
      <c r="AD94"/>
      <c r="AE94" s="3">
        <v>9</v>
      </c>
      <c r="AG94" s="3">
        <f t="shared" si="60"/>
        <v>5.9719949729896937</v>
      </c>
      <c r="AH94" s="29">
        <f t="shared" si="61"/>
        <v>0.54257440374353783</v>
      </c>
      <c r="AI94" s="29">
        <f t="shared" si="61"/>
        <v>6.8743766300587428</v>
      </c>
      <c r="AJ94" s="29">
        <f t="shared" si="61"/>
        <v>1.4272350202244597</v>
      </c>
      <c r="AK94" s="29">
        <f t="shared" si="61"/>
        <v>7.1433989587765581</v>
      </c>
      <c r="AL94" s="29">
        <f t="shared" si="61"/>
        <v>0.41957547407983292</v>
      </c>
      <c r="AM94" s="30" t="e">
        <f t="shared" si="62"/>
        <v>#VALUE!</v>
      </c>
      <c r="AN94" s="29">
        <f t="shared" si="56"/>
        <v>1.1995667453760011</v>
      </c>
      <c r="AO94" s="31">
        <f t="shared" si="56"/>
        <v>1.244295928166872</v>
      </c>
      <c r="AP94" s="31">
        <f t="shared" si="56"/>
        <v>0.24885918563337442</v>
      </c>
      <c r="AQ94" s="32">
        <f t="shared" si="56"/>
        <v>8.4027484971483055</v>
      </c>
      <c r="AR94" s="32">
        <f t="shared" si="56"/>
        <v>3.3684374518580045</v>
      </c>
      <c r="AS94" s="32">
        <f t="shared" si="56"/>
        <v>3.513498986174981</v>
      </c>
      <c r="AT94" s="33" t="e">
        <f t="shared" si="63"/>
        <v>#VALUE!</v>
      </c>
      <c r="AU94" s="33" t="e">
        <f t="shared" si="63"/>
        <v>#VALUE!</v>
      </c>
      <c r="AV94" s="34" t="e">
        <f t="shared" si="64"/>
        <v>#VALUE!</v>
      </c>
      <c r="AW94" s="34" t="e">
        <f t="shared" si="64"/>
        <v>#VALUE!</v>
      </c>
      <c r="AX94" s="35" t="e">
        <f t="shared" si="64"/>
        <v>#VALUE!</v>
      </c>
      <c r="AY94" s="35" t="e">
        <f t="shared" si="64"/>
        <v>#VALUE!</v>
      </c>
      <c r="AZ94" t="e">
        <f>NA()</f>
        <v>#N/A</v>
      </c>
      <c r="BA94" s="30">
        <f t="shared" si="65"/>
        <v>1.6780947890863638</v>
      </c>
      <c r="BB94" s="30">
        <f t="shared" si="66"/>
        <v>14.618459447154805</v>
      </c>
    </row>
    <row r="95" spans="3:54" x14ac:dyDescent="0.3">
      <c r="D95" s="3">
        <v>10</v>
      </c>
      <c r="F95" s="3">
        <v>9</v>
      </c>
      <c r="G95" s="29">
        <f t="shared" si="53"/>
        <v>2.2880715399257188</v>
      </c>
      <c r="H95" s="29">
        <f t="shared" si="53"/>
        <v>11.955907488724828</v>
      </c>
      <c r="I95" s="29">
        <f t="shared" si="53"/>
        <v>4.0376170258186024</v>
      </c>
      <c r="J95" s="29">
        <f t="shared" si="53"/>
        <v>12.395011227196186</v>
      </c>
      <c r="K95" s="29">
        <f t="shared" si="53"/>
        <v>1.471810672634827</v>
      </c>
      <c r="L95" s="30" t="e">
        <f t="shared" si="57"/>
        <v>#VALUE!</v>
      </c>
      <c r="M95" s="29">
        <f t="shared" si="53"/>
        <v>2.4927951369602672</v>
      </c>
      <c r="N95" s="31">
        <f t="shared" si="53"/>
        <v>2.2710122113755165</v>
      </c>
      <c r="O95" s="31">
        <f t="shared" si="53"/>
        <v>0.45420244227510331</v>
      </c>
      <c r="P95" s="32">
        <f t="shared" si="53"/>
        <v>13.53737091860622</v>
      </c>
      <c r="Q95" s="32">
        <f t="shared" si="53"/>
        <v>6.0806371955564158</v>
      </c>
      <c r="R95" s="32">
        <f t="shared" si="53"/>
        <v>9.1039102489179236</v>
      </c>
      <c r="S95" s="33" t="e">
        <f t="shared" si="54"/>
        <v>#VALUE!</v>
      </c>
      <c r="T95" s="33" t="e">
        <f t="shared" si="54"/>
        <v>#VALUE!</v>
      </c>
      <c r="U95" s="34" t="e">
        <f t="shared" si="55"/>
        <v>#VALUE!</v>
      </c>
      <c r="V95" s="34" t="e">
        <f t="shared" si="55"/>
        <v>#VALUE!</v>
      </c>
      <c r="W95" s="35" t="e">
        <f t="shared" si="55"/>
        <v>#VALUE!</v>
      </c>
      <c r="X95" s="35" t="e">
        <f t="shared" si="55"/>
        <v>#VALUE!</v>
      </c>
      <c r="Y95" t="e">
        <f>NA()</f>
        <v>#N/A</v>
      </c>
      <c r="Z95" s="30">
        <f t="shared" si="58"/>
        <v>4.1403227841717358</v>
      </c>
      <c r="AA95" s="30">
        <f t="shared" si="59"/>
        <v>20.52897804329811</v>
      </c>
      <c r="AD95"/>
      <c r="AE95" s="3">
        <v>10</v>
      </c>
      <c r="AG95" s="3">
        <f t="shared" si="60"/>
        <v>6.2806346727491738</v>
      </c>
      <c r="AH95" s="29">
        <f t="shared" si="61"/>
        <v>0.6526166080777287</v>
      </c>
      <c r="AI95" s="29">
        <f t="shared" si="61"/>
        <v>7.3672617833696217</v>
      </c>
      <c r="AJ95" s="29">
        <f t="shared" si="61"/>
        <v>1.6278894210713963</v>
      </c>
      <c r="AK95" s="29">
        <f t="shared" si="61"/>
        <v>7.6537379395945431</v>
      </c>
      <c r="AL95" s="29">
        <f t="shared" si="61"/>
        <v>0.49315903612900586</v>
      </c>
      <c r="AM95" s="30" t="e">
        <f t="shared" si="62"/>
        <v>#VALUE!</v>
      </c>
      <c r="AN95" s="29">
        <f t="shared" si="56"/>
        <v>1.3147150119403752</v>
      </c>
      <c r="AO95" s="31">
        <f t="shared" si="56"/>
        <v>1.3412488365115813</v>
      </c>
      <c r="AP95" s="31">
        <f t="shared" si="56"/>
        <v>0.26824976730231626</v>
      </c>
      <c r="AQ95" s="32">
        <f t="shared" si="56"/>
        <v>8.9199304720743466</v>
      </c>
      <c r="AR95" s="32">
        <f t="shared" si="56"/>
        <v>3.6296440546880366</v>
      </c>
      <c r="AS95" s="32">
        <f t="shared" si="56"/>
        <v>3.9763838389259059</v>
      </c>
      <c r="AT95" s="33" t="e">
        <f t="shared" si="63"/>
        <v>#VALUE!</v>
      </c>
      <c r="AU95" s="33" t="e">
        <f t="shared" si="63"/>
        <v>#VALUE!</v>
      </c>
      <c r="AV95" s="34" t="e">
        <f t="shared" si="64"/>
        <v>#VALUE!</v>
      </c>
      <c r="AW95" s="34" t="e">
        <f t="shared" si="64"/>
        <v>#VALUE!</v>
      </c>
      <c r="AX95" s="35" t="e">
        <f t="shared" si="64"/>
        <v>#VALUE!</v>
      </c>
      <c r="AY95" s="35" t="e">
        <f t="shared" si="64"/>
        <v>#VALUE!</v>
      </c>
      <c r="AZ95" t="e">
        <f>NA()</f>
        <v>#N/A</v>
      </c>
      <c r="BA95" s="30">
        <f t="shared" si="65"/>
        <v>1.8866553399156014</v>
      </c>
      <c r="BB95" s="30">
        <f t="shared" si="66"/>
        <v>15.262425949236409</v>
      </c>
    </row>
    <row r="96" spans="3:54" x14ac:dyDescent="0.3">
      <c r="D96" s="3">
        <v>11</v>
      </c>
      <c r="F96" s="3">
        <v>10</v>
      </c>
      <c r="G96" s="29">
        <f t="shared" si="53"/>
        <v>3.2243051716578233</v>
      </c>
      <c r="H96" s="29">
        <f t="shared" si="53"/>
        <v>13.72281116813633</v>
      </c>
      <c r="I96" s="29">
        <f t="shared" si="53"/>
        <v>5.2059611145716049</v>
      </c>
      <c r="J96" s="29">
        <f t="shared" si="53"/>
        <v>14.2161406416161</v>
      </c>
      <c r="K96" s="29">
        <f t="shared" si="53"/>
        <v>1.9814082927859571</v>
      </c>
      <c r="L96" s="30" t="e">
        <f t="shared" si="57"/>
        <v>#VALUE!</v>
      </c>
      <c r="M96" s="29">
        <f t="shared" si="53"/>
        <v>2.9894711250288841</v>
      </c>
      <c r="N96" s="31">
        <f t="shared" si="53"/>
        <v>2.6403822096748786</v>
      </c>
      <c r="O96" s="31">
        <f t="shared" si="53"/>
        <v>0.52807644193497572</v>
      </c>
      <c r="P96" s="32">
        <f t="shared" si="53"/>
        <v>15.241536412180595</v>
      </c>
      <c r="Q96" s="32">
        <f t="shared" si="53"/>
        <v>7.0256436181111237</v>
      </c>
      <c r="R96" s="32">
        <f t="shared" si="53"/>
        <v>11.363994092526791</v>
      </c>
      <c r="S96" s="33" t="e">
        <f t="shared" si="54"/>
        <v>#VALUE!</v>
      </c>
      <c r="T96" s="33" t="e">
        <f t="shared" si="54"/>
        <v>#VALUE!</v>
      </c>
      <c r="U96" s="34" t="e">
        <f t="shared" si="55"/>
        <v>#VALUE!</v>
      </c>
      <c r="V96" s="34" t="e">
        <f t="shared" si="55"/>
        <v>#VALUE!</v>
      </c>
      <c r="W96" s="35" t="e">
        <f t="shared" si="55"/>
        <v>#VALUE!</v>
      </c>
      <c r="X96" s="35" t="e">
        <f t="shared" si="55"/>
        <v>#VALUE!</v>
      </c>
      <c r="Y96" t="e">
        <f>NA()</f>
        <v>#N/A</v>
      </c>
      <c r="Z96" s="30">
        <f t="shared" si="58"/>
        <v>5.1136353497897717</v>
      </c>
      <c r="AA96" s="30">
        <f t="shared" si="59"/>
        <v>22.293523444147588</v>
      </c>
      <c r="AD96"/>
      <c r="AE96" s="3">
        <v>11</v>
      </c>
      <c r="AG96" s="3">
        <f t="shared" si="60"/>
        <v>6.6052252339374462</v>
      </c>
      <c r="AH96" s="29">
        <f t="shared" si="61"/>
        <v>0.78339743170032949</v>
      </c>
      <c r="AI96" s="29">
        <f t="shared" si="61"/>
        <v>7.892980214663484</v>
      </c>
      <c r="AJ96" s="29">
        <f t="shared" si="61"/>
        <v>1.8549651153468512</v>
      </c>
      <c r="AK96" s="29">
        <f t="shared" si="61"/>
        <v>8.197838801628432</v>
      </c>
      <c r="AL96" s="29">
        <f t="shared" si="61"/>
        <v>0.57854657219871752</v>
      </c>
      <c r="AM96" s="30" t="e">
        <f t="shared" si="62"/>
        <v>#VALUE!</v>
      </c>
      <c r="AN96" s="29">
        <f t="shared" si="56"/>
        <v>1.44026041544063</v>
      </c>
      <c r="AO96" s="31">
        <f t="shared" si="56"/>
        <v>1.4453489418344472</v>
      </c>
      <c r="AP96" s="31">
        <f t="shared" si="56"/>
        <v>0.28906978836688946</v>
      </c>
      <c r="AQ96" s="32">
        <f t="shared" si="56"/>
        <v>9.4662103673156945</v>
      </c>
      <c r="AR96" s="32">
        <f t="shared" si="56"/>
        <v>3.9089965419329094</v>
      </c>
      <c r="AS96" s="32">
        <f t="shared" si="56"/>
        <v>4.4923756117268479</v>
      </c>
      <c r="AT96" s="33" t="e">
        <f t="shared" si="63"/>
        <v>#VALUE!</v>
      </c>
      <c r="AU96" s="33" t="e">
        <f t="shared" si="63"/>
        <v>#VALUE!</v>
      </c>
      <c r="AV96" s="34" t="e">
        <f t="shared" si="64"/>
        <v>#VALUE!</v>
      </c>
      <c r="AW96" s="34" t="e">
        <f t="shared" si="64"/>
        <v>#VALUE!</v>
      </c>
      <c r="AX96" s="35" t="e">
        <f t="shared" si="64"/>
        <v>#VALUE!</v>
      </c>
      <c r="AY96" s="35" t="e">
        <f t="shared" si="64"/>
        <v>#VALUE!</v>
      </c>
      <c r="AZ96" t="e">
        <f>NA()</f>
        <v>#N/A</v>
      </c>
      <c r="BA96" s="30">
        <f t="shared" si="65"/>
        <v>2.1177540212764376</v>
      </c>
      <c r="BB96" s="30">
        <f t="shared" si="66"/>
        <v>15.929100486644291</v>
      </c>
    </row>
    <row r="97" spans="4:54" x14ac:dyDescent="0.3">
      <c r="D97" s="3">
        <v>12</v>
      </c>
      <c r="F97" s="3">
        <v>11</v>
      </c>
      <c r="G97" s="29">
        <f t="shared" si="53"/>
        <v>4.3494345063241271</v>
      </c>
      <c r="H97" s="29">
        <f t="shared" si="53"/>
        <v>15.516702023808332</v>
      </c>
      <c r="I97" s="29">
        <f t="shared" si="53"/>
        <v>6.5161975383597603</v>
      </c>
      <c r="J97" s="29">
        <f t="shared" si="53"/>
        <v>16.062594475375388</v>
      </c>
      <c r="K97" s="29">
        <f t="shared" si="53"/>
        <v>2.5663936926235134</v>
      </c>
      <c r="L97" s="30" t="e">
        <f t="shared" si="57"/>
        <v>#VALUE!</v>
      </c>
      <c r="M97" s="29">
        <f t="shared" si="53"/>
        <v>3.5143057863650871</v>
      </c>
      <c r="N97" s="31">
        <f t="shared" si="53"/>
        <v>3.0210750983524606</v>
      </c>
      <c r="O97" s="31">
        <f t="shared" si="53"/>
        <v>0.60421501967049207</v>
      </c>
      <c r="P97" s="32">
        <f t="shared" si="53"/>
        <v>16.939096364950174</v>
      </c>
      <c r="Q97" s="32">
        <f t="shared" si="53"/>
        <v>7.9821498727160591</v>
      </c>
      <c r="R97" s="32">
        <f t="shared" si="53"/>
        <v>13.760553433718121</v>
      </c>
      <c r="S97" s="33" t="e">
        <f t="shared" si="54"/>
        <v>#VALUE!</v>
      </c>
      <c r="T97" s="33" t="e">
        <f t="shared" si="54"/>
        <v>#VALUE!</v>
      </c>
      <c r="U97" s="34" t="e">
        <f t="shared" si="55"/>
        <v>#VALUE!</v>
      </c>
      <c r="V97" s="34" t="e">
        <f t="shared" si="55"/>
        <v>#VALUE!</v>
      </c>
      <c r="W97" s="35" t="e">
        <f t="shared" si="55"/>
        <v>#VALUE!</v>
      </c>
      <c r="X97" s="35" t="e">
        <f t="shared" si="55"/>
        <v>#VALUE!</v>
      </c>
      <c r="Y97" t="e">
        <f>NA()</f>
        <v>#N/A</v>
      </c>
      <c r="Z97" s="30">
        <f t="shared" si="58"/>
        <v>6.1376772912091075</v>
      </c>
      <c r="AA97" s="30">
        <f t="shared" si="59"/>
        <v>23.972514572094362</v>
      </c>
      <c r="AD97"/>
      <c r="AE97" s="3">
        <v>12</v>
      </c>
      <c r="AG97" s="3">
        <f t="shared" si="60"/>
        <v>6.9465910157685737</v>
      </c>
      <c r="AH97" s="29">
        <f t="shared" si="61"/>
        <v>0.93841188979052503</v>
      </c>
      <c r="AI97" s="29">
        <f t="shared" si="61"/>
        <v>8.453399666908135</v>
      </c>
      <c r="AJ97" s="29">
        <f t="shared" si="61"/>
        <v>2.111585700524051</v>
      </c>
      <c r="AK97" s="29">
        <f t="shared" si="61"/>
        <v>8.7775919125580728</v>
      </c>
      <c r="AL97" s="29">
        <f t="shared" si="61"/>
        <v>0.6773746305730004</v>
      </c>
      <c r="AM97" s="30" t="e">
        <f t="shared" si="62"/>
        <v>#VALUE!</v>
      </c>
      <c r="AN97" s="29">
        <f t="shared" si="56"/>
        <v>1.5770415433839333</v>
      </c>
      <c r="AO97" s="31">
        <f t="shared" si="56"/>
        <v>1.5570686064583943</v>
      </c>
      <c r="AP97" s="31">
        <f t="shared" si="56"/>
        <v>0.31141372129167888</v>
      </c>
      <c r="AQ97" s="32">
        <f t="shared" si="56"/>
        <v>10.042905600899831</v>
      </c>
      <c r="AR97" s="32">
        <f t="shared" si="56"/>
        <v>4.2074736086011875</v>
      </c>
      <c r="AS97" s="32">
        <f t="shared" si="56"/>
        <v>5.0660821741903206</v>
      </c>
      <c r="AT97" s="33" t="e">
        <f t="shared" si="63"/>
        <v>#VALUE!</v>
      </c>
      <c r="AU97" s="33" t="e">
        <f t="shared" si="63"/>
        <v>#VALUE!</v>
      </c>
      <c r="AV97" s="34" t="e">
        <f t="shared" si="64"/>
        <v>#VALUE!</v>
      </c>
      <c r="AW97" s="34" t="e">
        <f t="shared" si="64"/>
        <v>#VALUE!</v>
      </c>
      <c r="AX97" s="35" t="e">
        <f t="shared" si="64"/>
        <v>#VALUE!</v>
      </c>
      <c r="AY97" s="35" t="e">
        <f t="shared" si="64"/>
        <v>#VALUE!</v>
      </c>
      <c r="AZ97" t="e">
        <f>NA()</f>
        <v>#N/A</v>
      </c>
      <c r="BA97" s="30">
        <f t="shared" si="65"/>
        <v>2.3732138712918354</v>
      </c>
      <c r="BB97" s="30">
        <f t="shared" si="66"/>
        <v>16.618722824680592</v>
      </c>
    </row>
    <row r="98" spans="4:54" x14ac:dyDescent="0.3">
      <c r="D98" s="3">
        <v>13</v>
      </c>
      <c r="F98" s="3">
        <v>12</v>
      </c>
      <c r="G98" s="29">
        <f t="shared" si="53"/>
        <v>5.6608247191117629</v>
      </c>
      <c r="H98" s="29">
        <f t="shared" si="53"/>
        <v>17.329759295582271</v>
      </c>
      <c r="I98" s="29">
        <f t="shared" si="53"/>
        <v>7.9595166549308605</v>
      </c>
      <c r="J98" s="29">
        <f t="shared" si="53"/>
        <v>17.926266795088218</v>
      </c>
      <c r="K98" s="29">
        <f t="shared" si="53"/>
        <v>3.2206174595427686</v>
      </c>
      <c r="L98" s="30" t="e">
        <f t="shared" si="57"/>
        <v>#VALUE!</v>
      </c>
      <c r="M98" s="29">
        <f t="shared" si="53"/>
        <v>4.0639039942906674</v>
      </c>
      <c r="N98" s="31">
        <f t="shared" si="53"/>
        <v>3.4113062623717636</v>
      </c>
      <c r="O98" s="31">
        <f t="shared" si="53"/>
        <v>0.68226125247435276</v>
      </c>
      <c r="P98" s="32">
        <f t="shared" si="53"/>
        <v>18.625487473941085</v>
      </c>
      <c r="Q98" s="32">
        <f t="shared" si="53"/>
        <v>8.944237058578123</v>
      </c>
      <c r="R98" s="32">
        <f t="shared" si="53"/>
        <v>16.254418729593038</v>
      </c>
      <c r="S98" s="33" t="e">
        <f t="shared" si="54"/>
        <v>#VALUE!</v>
      </c>
      <c r="T98" s="33" t="e">
        <f t="shared" si="54"/>
        <v>#VALUE!</v>
      </c>
      <c r="U98" s="34" t="e">
        <f t="shared" si="55"/>
        <v>#VALUE!</v>
      </c>
      <c r="V98" s="34" t="e">
        <f t="shared" si="55"/>
        <v>#VALUE!</v>
      </c>
      <c r="W98" s="35" t="e">
        <f t="shared" si="55"/>
        <v>#VALUE!</v>
      </c>
      <c r="X98" s="35" t="e">
        <f t="shared" si="55"/>
        <v>#VALUE!</v>
      </c>
      <c r="Y98" t="e">
        <f>NA()</f>
        <v>#N/A</v>
      </c>
      <c r="Z98" s="30">
        <f t="shared" si="58"/>
        <v>7.196721757602373</v>
      </c>
      <c r="AA98" s="30">
        <f t="shared" si="59"/>
        <v>25.570099540079234</v>
      </c>
      <c r="AD98"/>
      <c r="AE98" s="3">
        <v>13</v>
      </c>
      <c r="AG98" s="3">
        <f t="shared" si="60"/>
        <v>7.3055989813069928</v>
      </c>
      <c r="AH98" s="29">
        <f t="shared" si="61"/>
        <v>1.1216390947767065</v>
      </c>
      <c r="AI98" s="29">
        <f t="shared" si="61"/>
        <v>9.0504529719249227</v>
      </c>
      <c r="AJ98" s="29">
        <f t="shared" si="61"/>
        <v>2.4011745090009775</v>
      </c>
      <c r="AK98" s="29">
        <f t="shared" si="61"/>
        <v>9.3949493152868175</v>
      </c>
      <c r="AL98" s="29">
        <f t="shared" si="61"/>
        <v>0.79144840465295196</v>
      </c>
      <c r="AM98" s="30" t="e">
        <f t="shared" si="62"/>
        <v>#VALUE!</v>
      </c>
      <c r="AN98" s="29">
        <f t="shared" si="56"/>
        <v>1.7259493428852009</v>
      </c>
      <c r="AO98" s="31">
        <f t="shared" si="56"/>
        <v>1.6769040780699909</v>
      </c>
      <c r="AP98" s="31">
        <f t="shared" si="56"/>
        <v>0.33538081561399818</v>
      </c>
      <c r="AQ98" s="32">
        <f t="shared" si="56"/>
        <v>10.651355025998377</v>
      </c>
      <c r="AR98" s="32">
        <f t="shared" si="56"/>
        <v>4.5260684914014568</v>
      </c>
      <c r="AS98" s="32">
        <f t="shared" si="56"/>
        <v>5.7022360543318378</v>
      </c>
      <c r="AT98" s="33" t="e">
        <f t="shared" si="63"/>
        <v>#VALUE!</v>
      </c>
      <c r="AU98" s="33" t="e">
        <f t="shared" si="63"/>
        <v>#VALUE!</v>
      </c>
      <c r="AV98" s="34" t="e">
        <f t="shared" si="64"/>
        <v>#VALUE!</v>
      </c>
      <c r="AW98" s="34" t="e">
        <f t="shared" si="64"/>
        <v>#VALUE!</v>
      </c>
      <c r="AX98" s="35" t="e">
        <f t="shared" si="64"/>
        <v>#VALUE!</v>
      </c>
      <c r="AY98" s="35" t="e">
        <f t="shared" si="64"/>
        <v>#VALUE!</v>
      </c>
      <c r="AZ98" t="e">
        <f>NA()</f>
        <v>#N/A</v>
      </c>
      <c r="BA98" s="30">
        <f t="shared" si="65"/>
        <v>2.6548959099095595</v>
      </c>
      <c r="BB98" s="30">
        <f t="shared" si="66"/>
        <v>17.331473086862033</v>
      </c>
    </row>
    <row r="99" spans="4:54" x14ac:dyDescent="0.3">
      <c r="D99" s="3">
        <v>14</v>
      </c>
      <c r="F99" s="3">
        <v>13</v>
      </c>
      <c r="G99" s="29">
        <f t="shared" si="53"/>
        <v>7.1511059094247047</v>
      </c>
      <c r="H99" s="29">
        <f t="shared" si="53"/>
        <v>19.155296718374235</v>
      </c>
      <c r="I99" s="29">
        <f t="shared" si="53"/>
        <v>9.5260052510640403</v>
      </c>
      <c r="J99" s="29">
        <f t="shared" si="53"/>
        <v>19.80024901253886</v>
      </c>
      <c r="K99" s="29">
        <f t="shared" si="53"/>
        <v>3.9366654782551107</v>
      </c>
      <c r="L99" s="30" t="e">
        <f t="shared" si="57"/>
        <v>#VALUE!</v>
      </c>
      <c r="M99" s="29">
        <f t="shared" si="53"/>
        <v>4.6351234667580057</v>
      </c>
      <c r="N99" s="31">
        <f t="shared" si="53"/>
        <v>3.8095056427375344</v>
      </c>
      <c r="O99" s="31">
        <f t="shared" si="53"/>
        <v>0.76190112854750691</v>
      </c>
      <c r="P99" s="32">
        <f t="shared" si="53"/>
        <v>20.297002491185435</v>
      </c>
      <c r="Q99" s="32">
        <f t="shared" si="53"/>
        <v>9.9069089026044352</v>
      </c>
      <c r="R99" s="32">
        <f t="shared" si="53"/>
        <v>18.809632652028888</v>
      </c>
      <c r="S99" s="33" t="e">
        <f t="shared" si="54"/>
        <v>#VALUE!</v>
      </c>
      <c r="T99" s="33" t="e">
        <f t="shared" si="54"/>
        <v>#VALUE!</v>
      </c>
      <c r="U99" s="34" t="e">
        <f t="shared" si="55"/>
        <v>#VALUE!</v>
      </c>
      <c r="V99" s="34" t="e">
        <f t="shared" si="55"/>
        <v>#VALUE!</v>
      </c>
      <c r="W99" s="35" t="e">
        <f t="shared" si="55"/>
        <v>#VALUE!</v>
      </c>
      <c r="X99" s="35" t="e">
        <f t="shared" si="55"/>
        <v>#VALUE!</v>
      </c>
      <c r="Y99" t="e">
        <f>NA()</f>
        <v>#N/A</v>
      </c>
      <c r="Z99" s="30">
        <f t="shared" si="58"/>
        <v>8.2765618813498527</v>
      </c>
      <c r="AA99" s="30">
        <f t="shared" si="59"/>
        <v>27.090225339107366</v>
      </c>
      <c r="AD99"/>
      <c r="AE99" s="3">
        <v>14</v>
      </c>
      <c r="AG99" s="3">
        <f t="shared" si="60"/>
        <v>7.683160899284454</v>
      </c>
      <c r="AH99" s="29">
        <f t="shared" si="61"/>
        <v>1.3375832375408201</v>
      </c>
      <c r="AI99" s="29">
        <f t="shared" si="61"/>
        <v>9.6861346014751355</v>
      </c>
      <c r="AJ99" s="29">
        <f t="shared" si="61"/>
        <v>2.7274697303211286</v>
      </c>
      <c r="AK99" s="29">
        <f t="shared" si="61"/>
        <v>10.051920573149102</v>
      </c>
      <c r="AL99" s="29">
        <f t="shared" si="61"/>
        <v>0.92274597592611252</v>
      </c>
      <c r="AM99" s="30" t="e">
        <f t="shared" si="62"/>
        <v>#VALUE!</v>
      </c>
      <c r="AN99" s="29">
        <f t="shared" si="56"/>
        <v>1.8879279921455738</v>
      </c>
      <c r="AO99" s="31">
        <f t="shared" si="56"/>
        <v>1.8053756704847721</v>
      </c>
      <c r="AP99" s="31">
        <f t="shared" si="56"/>
        <v>0.36107513409695446</v>
      </c>
      <c r="AQ99" s="32">
        <f t="shared" si="56"/>
        <v>11.29291407168323</v>
      </c>
      <c r="AR99" s="32">
        <f t="shared" si="56"/>
        <v>4.8657832285926901</v>
      </c>
      <c r="AS99" s="32">
        <f t="shared" si="56"/>
        <v>6.4056417787918374</v>
      </c>
      <c r="AT99" s="33" t="e">
        <f t="shared" si="63"/>
        <v>#VALUE!</v>
      </c>
      <c r="AU99" s="33" t="e">
        <f t="shared" si="63"/>
        <v>#VALUE!</v>
      </c>
      <c r="AV99" s="34" t="e">
        <f t="shared" si="64"/>
        <v>#VALUE!</v>
      </c>
      <c r="AW99" s="34" t="e">
        <f t="shared" si="64"/>
        <v>#VALUE!</v>
      </c>
      <c r="AX99" s="35" t="e">
        <f t="shared" si="64"/>
        <v>#VALUE!</v>
      </c>
      <c r="AY99" s="35" t="e">
        <f t="shared" si="64"/>
        <v>#VALUE!</v>
      </c>
      <c r="AZ99" t="e">
        <f>NA()</f>
        <v>#N/A</v>
      </c>
      <c r="BA99" s="30">
        <f t="shared" si="65"/>
        <v>2.9646780893509259</v>
      </c>
      <c r="BB99" s="30">
        <f t="shared" si="66"/>
        <v>18.067464712580229</v>
      </c>
    </row>
    <row r="100" spans="4:54" x14ac:dyDescent="0.3">
      <c r="D100" s="3">
        <v>15</v>
      </c>
      <c r="F100" s="3">
        <v>14</v>
      </c>
      <c r="G100" s="29">
        <f t="shared" si="53"/>
        <v>8.8090792522211938</v>
      </c>
      <c r="H100" s="29">
        <f t="shared" si="53"/>
        <v>20.987561638671774</v>
      </c>
      <c r="I100" s="29">
        <f t="shared" si="53"/>
        <v>11.205034144296482</v>
      </c>
      <c r="J100" s="29">
        <f t="shared" si="53"/>
        <v>21.678617482720426</v>
      </c>
      <c r="K100" s="29">
        <f t="shared" si="53"/>
        <v>4.7063420764079309</v>
      </c>
      <c r="L100" s="30" t="e">
        <f t="shared" si="57"/>
        <v>#VALUE!</v>
      </c>
      <c r="M100" s="29">
        <f t="shared" si="53"/>
        <v>5.2250582438081414</v>
      </c>
      <c r="N100" s="31">
        <f t="shared" si="53"/>
        <v>4.2142828439380526</v>
      </c>
      <c r="O100" s="31">
        <f t="shared" si="53"/>
        <v>0.84285656878761062</v>
      </c>
      <c r="P100" s="32">
        <f t="shared" si="53"/>
        <v>21.950615651270663</v>
      </c>
      <c r="Q100" s="32">
        <f t="shared" si="53"/>
        <v>10.865946445089389</v>
      </c>
      <c r="R100" s="32">
        <f t="shared" si="53"/>
        <v>21.394056119632651</v>
      </c>
      <c r="S100" s="33" t="e">
        <f t="shared" si="54"/>
        <v>#VALUE!</v>
      </c>
      <c r="T100" s="33" t="e">
        <f t="shared" si="54"/>
        <v>#VALUE!</v>
      </c>
      <c r="U100" s="34" t="e">
        <f t="shared" si="55"/>
        <v>#VALUE!</v>
      </c>
      <c r="V100" s="34" t="e">
        <f t="shared" si="55"/>
        <v>#VALUE!</v>
      </c>
      <c r="W100" s="35" t="e">
        <f t="shared" si="55"/>
        <v>#VALUE!</v>
      </c>
      <c r="X100" s="35" t="e">
        <f t="shared" si="55"/>
        <v>#VALUE!</v>
      </c>
      <c r="Y100" t="e">
        <f>NA()</f>
        <v>#N/A</v>
      </c>
      <c r="Z100" s="30">
        <f t="shared" si="58"/>
        <v>9.3646547399642373</v>
      </c>
      <c r="AA100" s="30">
        <f t="shared" si="59"/>
        <v>28.536647589678257</v>
      </c>
      <c r="AD100"/>
      <c r="AE100" s="3">
        <v>15</v>
      </c>
      <c r="AG100" s="3">
        <f t="shared" si="60"/>
        <v>8.0802356597094089</v>
      </c>
      <c r="AH100" s="29">
        <f t="shared" si="61"/>
        <v>1.5913113178525926</v>
      </c>
      <c r="AI100" s="29">
        <f t="shared" si="61"/>
        <v>10.362496196452209</v>
      </c>
      <c r="AJ100" s="29">
        <f t="shared" si="61"/>
        <v>3.0945373883892855</v>
      </c>
      <c r="AK100" s="29">
        <f t="shared" si="61"/>
        <v>10.750567519336473</v>
      </c>
      <c r="AL100" s="29">
        <f t="shared" si="61"/>
        <v>1.0734192911774691</v>
      </c>
      <c r="AM100" s="30" t="e">
        <f t="shared" si="62"/>
        <v>#VALUE!</v>
      </c>
      <c r="AN100" s="29">
        <f t="shared" si="56"/>
        <v>2.0639753445910842</v>
      </c>
      <c r="AO100" s="31">
        <f t="shared" si="56"/>
        <v>1.9430277718902771</v>
      </c>
      <c r="AP100" s="31">
        <f t="shared" si="56"/>
        <v>0.38860555437805544</v>
      </c>
      <c r="AQ100" s="32">
        <f t="shared" si="56"/>
        <v>11.96894909201365</v>
      </c>
      <c r="AR100" s="32">
        <f t="shared" si="56"/>
        <v>5.2276219576868268</v>
      </c>
      <c r="AS100" s="32">
        <f t="shared" si="56"/>
        <v>7.1811116040401979</v>
      </c>
      <c r="AT100" s="33" t="e">
        <f t="shared" si="63"/>
        <v>#VALUE!</v>
      </c>
      <c r="AU100" s="33" t="e">
        <f t="shared" si="63"/>
        <v>#VALUE!</v>
      </c>
      <c r="AV100" s="34" t="e">
        <f t="shared" si="64"/>
        <v>#VALUE!</v>
      </c>
      <c r="AW100" s="34" t="e">
        <f t="shared" si="64"/>
        <v>#VALUE!</v>
      </c>
      <c r="AX100" s="35" t="e">
        <f t="shared" si="64"/>
        <v>#VALUE!</v>
      </c>
      <c r="AY100" s="35" t="e">
        <f t="shared" si="64"/>
        <v>#VALUE!</v>
      </c>
      <c r="AZ100" t="e">
        <f>NA()</f>
        <v>#N/A</v>
      </c>
      <c r="BA100" s="30">
        <f t="shared" si="65"/>
        <v>3.3044300014861103</v>
      </c>
      <c r="BB100" s="30">
        <f t="shared" si="66"/>
        <v>18.826737088652511</v>
      </c>
    </row>
    <row r="101" spans="4:54" x14ac:dyDescent="0.3">
      <c r="D101" s="3">
        <v>16</v>
      </c>
      <c r="F101" s="3">
        <v>15</v>
      </c>
      <c r="G101" s="29">
        <f t="shared" si="53"/>
        <v>10.620618053269929</v>
      </c>
      <c r="H101" s="29">
        <f t="shared" si="53"/>
        <v>22.821581234855884</v>
      </c>
      <c r="I101" s="29">
        <f t="shared" si="53"/>
        <v>12.985573476599994</v>
      </c>
      <c r="J101" s="29">
        <f t="shared" si="53"/>
        <v>23.556270758023011</v>
      </c>
      <c r="K101" s="29">
        <f t="shared" si="53"/>
        <v>5.521074767134543</v>
      </c>
      <c r="L101" s="30" t="e">
        <f t="shared" si="57"/>
        <v>#VALUE!</v>
      </c>
      <c r="M101" s="29">
        <f t="shared" si="53"/>
        <v>5.8310231896415541</v>
      </c>
      <c r="N101" s="31">
        <f t="shared" si="53"/>
        <v>4.6244001497935985</v>
      </c>
      <c r="O101" s="31">
        <f t="shared" si="53"/>
        <v>0.92488002995871965</v>
      </c>
      <c r="P101" s="32">
        <f t="shared" si="53"/>
        <v>23.583852628817954</v>
      </c>
      <c r="Q101" s="32">
        <f t="shared" si="53"/>
        <v>11.817791210769011</v>
      </c>
      <c r="R101" s="32">
        <f t="shared" si="53"/>
        <v>23.979619153196353</v>
      </c>
      <c r="S101" s="33" t="e">
        <f t="shared" si="54"/>
        <v>#VALUE!</v>
      </c>
      <c r="T101" s="33" t="e">
        <f t="shared" si="54"/>
        <v>#VALUE!</v>
      </c>
      <c r="U101" s="34" t="e">
        <f t="shared" si="55"/>
        <v>#VALUE!</v>
      </c>
      <c r="V101" s="34" t="e">
        <f t="shared" si="55"/>
        <v>#VALUE!</v>
      </c>
      <c r="W101" s="35" t="e">
        <f t="shared" si="55"/>
        <v>#VALUE!</v>
      </c>
      <c r="X101" s="35" t="e">
        <f t="shared" si="55"/>
        <v>#VALUE!</v>
      </c>
      <c r="Y101" t="e">
        <f>NA()</f>
        <v>#N/A</v>
      </c>
      <c r="Z101" s="30">
        <f t="shared" si="58"/>
        <v>10.450150226074818</v>
      </c>
      <c r="AA101" s="30">
        <f t="shared" si="59"/>
        <v>29.912939820416103</v>
      </c>
      <c r="AD101"/>
      <c r="AE101" s="3">
        <v>16</v>
      </c>
      <c r="AG101" s="3">
        <f t="shared" si="60"/>
        <v>8.4978317091498283</v>
      </c>
      <c r="AH101" s="29">
        <f t="shared" si="61"/>
        <v>1.8884854067204524</v>
      </c>
      <c r="AI101" s="29">
        <f t="shared" si="61"/>
        <v>11.081640955485703</v>
      </c>
      <c r="AJ101" s="29">
        <f t="shared" si="61"/>
        <v>3.5067813974672086</v>
      </c>
      <c r="AK101" s="29">
        <f t="shared" si="61"/>
        <v>11.492997789218421</v>
      </c>
      <c r="AL101" s="29">
        <f t="shared" si="61"/>
        <v>1.2457910131788343</v>
      </c>
      <c r="AM101" s="30" t="e">
        <f t="shared" si="62"/>
        <v>#VALUE!</v>
      </c>
      <c r="AN101" s="29">
        <f t="shared" si="56"/>
        <v>2.2551428591623779</v>
      </c>
      <c r="AO101" s="31">
        <f t="shared" si="56"/>
        <v>2.0904286512329242</v>
      </c>
      <c r="AP101" s="31">
        <f t="shared" si="56"/>
        <v>0.41808573024658491</v>
      </c>
      <c r="AQ101" s="32">
        <f t="shared" si="56"/>
        <v>12.680830858319426</v>
      </c>
      <c r="AR101" s="32">
        <f t="shared" si="56"/>
        <v>5.6125831821698924</v>
      </c>
      <c r="AS101" s="32">
        <f t="shared" si="56"/>
        <v>8.0333890289762255</v>
      </c>
      <c r="AT101" s="33" t="e">
        <f t="shared" si="63"/>
        <v>#VALUE!</v>
      </c>
      <c r="AU101" s="33" t="e">
        <f t="shared" si="63"/>
        <v>#VALUE!</v>
      </c>
      <c r="AV101" s="34" t="e">
        <f t="shared" si="64"/>
        <v>#VALUE!</v>
      </c>
      <c r="AW101" s="34" t="e">
        <f t="shared" si="64"/>
        <v>#VALUE!</v>
      </c>
      <c r="AX101" s="35" t="e">
        <f t="shared" si="64"/>
        <v>#VALUE!</v>
      </c>
      <c r="AY101" s="35" t="e">
        <f t="shared" si="64"/>
        <v>#VALUE!</v>
      </c>
      <c r="AZ101" t="e">
        <f>NA()</f>
        <v>#N/A</v>
      </c>
      <c r="BA101" s="30">
        <f t="shared" si="65"/>
        <v>3.6759831511861769</v>
      </c>
      <c r="BB101" s="30">
        <f t="shared" si="66"/>
        <v>19.609247889854345</v>
      </c>
    </row>
    <row r="102" spans="4:54" x14ac:dyDescent="0.3">
      <c r="D102" s="3">
        <v>17</v>
      </c>
      <c r="F102" s="3">
        <v>16</v>
      </c>
      <c r="G102" s="29">
        <f t="shared" ref="G102:K117" si="67">G30*G$12</f>
        <v>12.569512789665781</v>
      </c>
      <c r="H102" s="29">
        <f t="shared" si="67"/>
        <v>24.653042079079224</v>
      </c>
      <c r="I102" s="29">
        <f t="shared" si="67"/>
        <v>14.856446872867192</v>
      </c>
      <c r="J102" s="29">
        <f t="shared" si="67"/>
        <v>25.428802026843421</v>
      </c>
      <c r="K102" s="29">
        <f t="shared" si="67"/>
        <v>6.3722410384858446</v>
      </c>
      <c r="L102" s="30" t="e">
        <f t="shared" si="57"/>
        <v>#VALUE!</v>
      </c>
      <c r="M102" s="29">
        <f t="shared" ref="M102:R117" si="68">M30*M$12</f>
        <v>6.4505394572606836</v>
      </c>
      <c r="N102" s="31">
        <f t="shared" si="68"/>
        <v>5.0387511779074492</v>
      </c>
      <c r="O102" s="31">
        <f t="shared" si="68"/>
        <v>1.0077502355814898</v>
      </c>
      <c r="P102" s="32">
        <f t="shared" si="68"/>
        <v>25.194691313229427</v>
      </c>
      <c r="Q102" s="32">
        <f t="shared" si="68"/>
        <v>12.759449633178967</v>
      </c>
      <c r="R102" s="32">
        <f t="shared" si="68"/>
        <v>26.542324500015756</v>
      </c>
      <c r="S102" s="33" t="e">
        <f t="shared" ref="S102:T117" si="69">S30</f>
        <v>#VALUE!</v>
      </c>
      <c r="T102" s="33" t="e">
        <f t="shared" si="69"/>
        <v>#VALUE!</v>
      </c>
      <c r="U102" s="34" t="e">
        <f t="shared" ref="U102:X117" si="70">U30*U$12</f>
        <v>#VALUE!</v>
      </c>
      <c r="V102" s="34" t="e">
        <f t="shared" si="70"/>
        <v>#VALUE!</v>
      </c>
      <c r="W102" s="35" t="e">
        <f t="shared" si="70"/>
        <v>#VALUE!</v>
      </c>
      <c r="X102" s="35" t="e">
        <f t="shared" si="70"/>
        <v>#VALUE!</v>
      </c>
      <c r="Y102" t="e">
        <f>NA()</f>
        <v>#N/A</v>
      </c>
      <c r="Z102" s="30">
        <f t="shared" si="58"/>
        <v>11.523843021869132</v>
      </c>
      <c r="AA102" s="30">
        <f t="shared" si="59"/>
        <v>31.222502296824167</v>
      </c>
      <c r="AD102"/>
      <c r="AE102" s="3">
        <v>17</v>
      </c>
      <c r="AG102" s="3">
        <f t="shared" si="60"/>
        <v>8.937009611874279</v>
      </c>
      <c r="AH102" s="29">
        <f t="shared" si="61"/>
        <v>2.2353867916853285</v>
      </c>
      <c r="AI102" s="29">
        <f t="shared" si="61"/>
        <v>11.845716758625107</v>
      </c>
      <c r="AJ102" s="29">
        <f t="shared" si="61"/>
        <v>3.9689498073978808</v>
      </c>
      <c r="AK102" s="29">
        <f t="shared" si="61"/>
        <v>12.281357009457787</v>
      </c>
      <c r="AL102" s="29">
        <f t="shared" si="61"/>
        <v>1.4423463137217269</v>
      </c>
      <c r="AM102" s="30" t="e">
        <f t="shared" si="62"/>
        <v>#VALUE!</v>
      </c>
      <c r="AN102" s="29">
        <f t="shared" ref="AN102:AS117" si="71">AN30*AN$12</f>
        <v>2.4625349214376229</v>
      </c>
      <c r="AO102" s="31">
        <f t="shared" si="71"/>
        <v>2.248170030670134</v>
      </c>
      <c r="AP102" s="31">
        <f t="shared" si="71"/>
        <v>0.44963400613402682</v>
      </c>
      <c r="AQ102" s="32">
        <f t="shared" si="71"/>
        <v>13.42992712955308</v>
      </c>
      <c r="AR102" s="32">
        <f t="shared" si="71"/>
        <v>6.0216509441696369</v>
      </c>
      <c r="AS102" s="32">
        <f t="shared" si="71"/>
        <v>8.9670597773623886</v>
      </c>
      <c r="AT102" s="33" t="e">
        <f t="shared" si="63"/>
        <v>#VALUE!</v>
      </c>
      <c r="AU102" s="33" t="e">
        <f t="shared" si="63"/>
        <v>#VALUE!</v>
      </c>
      <c r="AV102" s="34" t="e">
        <f t="shared" si="64"/>
        <v>#VALUE!</v>
      </c>
      <c r="AW102" s="34" t="e">
        <f t="shared" si="64"/>
        <v>#VALUE!</v>
      </c>
      <c r="AX102" s="35" t="e">
        <f t="shared" si="64"/>
        <v>#VALUE!</v>
      </c>
      <c r="AY102" s="35" t="e">
        <f t="shared" si="64"/>
        <v>#VALUE!</v>
      </c>
      <c r="AZ102" t="e">
        <f>NA()</f>
        <v>#N/A</v>
      </c>
      <c r="BA102" s="30">
        <f t="shared" si="65"/>
        <v>4.0810967118134229</v>
      </c>
      <c r="BB102" s="30">
        <f t="shared" si="66"/>
        <v>20.414865173961829</v>
      </c>
    </row>
    <row r="103" spans="4:54" x14ac:dyDescent="0.3">
      <c r="D103" s="3">
        <v>18</v>
      </c>
      <c r="F103" s="3">
        <v>17</v>
      </c>
      <c r="G103" s="29">
        <f t="shared" si="67"/>
        <v>14.638229731358077</v>
      </c>
      <c r="H103" s="29">
        <f t="shared" si="67"/>
        <v>26.478193980245706</v>
      </c>
      <c r="I103" s="29">
        <f t="shared" si="67"/>
        <v>16.806534055410843</v>
      </c>
      <c r="J103" s="29">
        <f t="shared" si="67"/>
        <v>27.292397201774929</v>
      </c>
      <c r="K103" s="29">
        <f t="shared" si="67"/>
        <v>7.251422630865882</v>
      </c>
      <c r="L103" s="30" t="e">
        <f t="shared" si="57"/>
        <v>#VALUE!</v>
      </c>
      <c r="M103" s="29">
        <f t="shared" si="68"/>
        <v>7.0813208573568565</v>
      </c>
      <c r="N103" s="31">
        <f t="shared" si="68"/>
        <v>5.4563436682173094</v>
      </c>
      <c r="O103" s="31">
        <f t="shared" si="68"/>
        <v>1.0912687336434619</v>
      </c>
      <c r="P103" s="32">
        <f t="shared" si="68"/>
        <v>26.781484548907308</v>
      </c>
      <c r="Q103" s="32">
        <f t="shared" si="68"/>
        <v>13.688413761963613</v>
      </c>
      <c r="R103" s="32">
        <f t="shared" si="68"/>
        <v>29.06208598328767</v>
      </c>
      <c r="S103" s="33" t="e">
        <f t="shared" si="69"/>
        <v>#VALUE!</v>
      </c>
      <c r="T103" s="33" t="e">
        <f t="shared" si="69"/>
        <v>#VALUE!</v>
      </c>
      <c r="U103" s="34" t="e">
        <f t="shared" si="70"/>
        <v>#VALUE!</v>
      </c>
      <c r="V103" s="34" t="e">
        <f t="shared" si="70"/>
        <v>#VALUE!</v>
      </c>
      <c r="W103" s="35" t="e">
        <f t="shared" si="70"/>
        <v>#VALUE!</v>
      </c>
      <c r="X103" s="35" t="e">
        <f t="shared" si="70"/>
        <v>#VALUE!</v>
      </c>
      <c r="Y103" t="e">
        <f>NA()</f>
        <v>#N/A</v>
      </c>
      <c r="Z103" s="30">
        <f t="shared" si="58"/>
        <v>12.578075618265286</v>
      </c>
      <c r="AA103" s="30">
        <f t="shared" si="59"/>
        <v>32.468570421975635</v>
      </c>
      <c r="AD103"/>
      <c r="AE103" s="3">
        <v>18</v>
      </c>
      <c r="AG103" s="3">
        <f t="shared" si="60"/>
        <v>9.3988847433557776</v>
      </c>
      <c r="AH103" s="29">
        <f t="shared" ref="AH103:AL118" si="72">AH31*AH$12</f>
        <v>2.6389289241721769</v>
      </c>
      <c r="AI103" s="29">
        <f t="shared" si="72"/>
        <v>12.656907897218714</v>
      </c>
      <c r="AJ103" s="29">
        <f t="shared" si="72"/>
        <v>4.4861362344200444</v>
      </c>
      <c r="AK103" s="29">
        <f t="shared" si="72"/>
        <v>13.117819514374457</v>
      </c>
      <c r="AL103" s="29">
        <f t="shared" si="72"/>
        <v>1.6657186321759709</v>
      </c>
      <c r="AM103" s="30" t="e">
        <f t="shared" si="62"/>
        <v>#VALUE!</v>
      </c>
      <c r="AN103" s="29">
        <f t="shared" si="71"/>
        <v>2.6873074515535715</v>
      </c>
      <c r="AO103" s="31">
        <f t="shared" si="71"/>
        <v>2.4168663892449262</v>
      </c>
      <c r="AP103" s="31">
        <f t="shared" si="71"/>
        <v>0.48337327784898521</v>
      </c>
      <c r="AQ103" s="32">
        <f t="shared" si="71"/>
        <v>14.217594236720808</v>
      </c>
      <c r="AR103" s="32">
        <f t="shared" si="71"/>
        <v>6.4557848484884968</v>
      </c>
      <c r="AS103" s="32">
        <f t="shared" si="71"/>
        <v>9.9864503253821635</v>
      </c>
      <c r="AT103" s="33" t="e">
        <f t="shared" ref="AT103:AU118" si="73">AT31</f>
        <v>#VALUE!</v>
      </c>
      <c r="AU103" s="33" t="e">
        <f t="shared" si="73"/>
        <v>#VALUE!</v>
      </c>
      <c r="AV103" s="34" t="e">
        <f t="shared" ref="AV103:AY118" si="74">AV31*AV$12</f>
        <v>#VALUE!</v>
      </c>
      <c r="AW103" s="34" t="e">
        <f t="shared" si="74"/>
        <v>#VALUE!</v>
      </c>
      <c r="AX103" s="35" t="e">
        <f t="shared" si="74"/>
        <v>#VALUE!</v>
      </c>
      <c r="AY103" s="35" t="e">
        <f t="shared" si="74"/>
        <v>#VALUE!</v>
      </c>
      <c r="AZ103" t="e">
        <f>NA()</f>
        <v>#N/A</v>
      </c>
      <c r="BA103" s="30">
        <f t="shared" si="65"/>
        <v>4.5214188161362374</v>
      </c>
      <c r="BB103" s="30">
        <f t="shared" si="66"/>
        <v>21.243359288490229</v>
      </c>
    </row>
    <row r="104" spans="4:54" x14ac:dyDescent="0.3">
      <c r="D104" s="3">
        <v>19</v>
      </c>
      <c r="F104" s="3">
        <v>18</v>
      </c>
      <c r="G104" s="29">
        <f t="shared" si="67"/>
        <v>16.808567833185641</v>
      </c>
      <c r="H104" s="29">
        <f t="shared" si="67"/>
        <v>28.293771945471658</v>
      </c>
      <c r="I104" s="29">
        <f t="shared" si="67"/>
        <v>18.824930137494842</v>
      </c>
      <c r="J104" s="29">
        <f t="shared" si="67"/>
        <v>29.143752166948286</v>
      </c>
      <c r="K104" s="29">
        <f t="shared" si="67"/>
        <v>8.1505953432290905</v>
      </c>
      <c r="L104" s="30" t="e">
        <f t="shared" si="57"/>
        <v>#VALUE!</v>
      </c>
      <c r="M104" s="29">
        <f t="shared" si="68"/>
        <v>7.7212610766069352</v>
      </c>
      <c r="N104" s="31">
        <f t="shared" si="68"/>
        <v>5.8762853760302329</v>
      </c>
      <c r="O104" s="31">
        <f t="shared" si="68"/>
        <v>1.1752570752060465</v>
      </c>
      <c r="P104" s="32">
        <f t="shared" si="68"/>
        <v>28.342898931183615</v>
      </c>
      <c r="Q104" s="32">
        <f t="shared" si="68"/>
        <v>14.602594724317454</v>
      </c>
      <c r="R104" s="32">
        <f t="shared" si="68"/>
        <v>31.522462706068911</v>
      </c>
      <c r="S104" s="33" t="e">
        <f t="shared" si="69"/>
        <v>#VALUE!</v>
      </c>
      <c r="T104" s="33" t="e">
        <f t="shared" si="69"/>
        <v>#VALUE!</v>
      </c>
      <c r="U104" s="34" t="e">
        <f t="shared" si="70"/>
        <v>#VALUE!</v>
      </c>
      <c r="V104" s="34" t="e">
        <f t="shared" si="70"/>
        <v>#VALUE!</v>
      </c>
      <c r="W104" s="35" t="e">
        <f t="shared" si="70"/>
        <v>#VALUE!</v>
      </c>
      <c r="X104" s="35" t="e">
        <f t="shared" si="70"/>
        <v>#VALUE!</v>
      </c>
      <c r="Y104" t="e">
        <f>NA()</f>
        <v>#N/A</v>
      </c>
      <c r="Z104" s="30">
        <f t="shared" si="58"/>
        <v>13.606612569610181</v>
      </c>
      <c r="AA104" s="30">
        <f t="shared" si="59"/>
        <v>33.654222729895501</v>
      </c>
      <c r="AD104"/>
      <c r="AE104" s="3">
        <v>19</v>
      </c>
      <c r="AG104" s="3">
        <f t="shared" si="60"/>
        <v>9.8846301229790683</v>
      </c>
      <c r="AH104" s="29">
        <f t="shared" si="72"/>
        <v>3.1066556825939813</v>
      </c>
      <c r="AI104" s="29">
        <f t="shared" si="72"/>
        <v>13.517425277988279</v>
      </c>
      <c r="AJ104" s="29">
        <f t="shared" si="72"/>
        <v>5.0637753634976939</v>
      </c>
      <c r="AK104" s="29">
        <f t="shared" si="72"/>
        <v>14.004577458285025</v>
      </c>
      <c r="AL104" s="29">
        <f t="shared" si="72"/>
        <v>1.9186684122104831</v>
      </c>
      <c r="AM104" s="30" t="e">
        <f t="shared" si="62"/>
        <v>#VALUE!</v>
      </c>
      <c r="AN104" s="29">
        <f t="shared" si="71"/>
        <v>2.9306656865231484</v>
      </c>
      <c r="AO104" s="31">
        <f t="shared" si="71"/>
        <v>2.5971539602113207</v>
      </c>
      <c r="AP104" s="31">
        <f t="shared" si="71"/>
        <v>0.51943079204226417</v>
      </c>
      <c r="AQ104" s="32">
        <f t="shared" si="71"/>
        <v>15.0451676198977</v>
      </c>
      <c r="AR104" s="32">
        <f t="shared" si="71"/>
        <v>6.915908895065245</v>
      </c>
      <c r="AS104" s="32">
        <f t="shared" si="71"/>
        <v>11.095514529234137</v>
      </c>
      <c r="AT104" s="33" t="e">
        <f t="shared" si="73"/>
        <v>#VALUE!</v>
      </c>
      <c r="AU104" s="33" t="e">
        <f t="shared" si="73"/>
        <v>#VALUE!</v>
      </c>
      <c r="AV104" s="34" t="e">
        <f t="shared" si="74"/>
        <v>#VALUE!</v>
      </c>
      <c r="AW104" s="34" t="e">
        <f t="shared" si="74"/>
        <v>#VALUE!</v>
      </c>
      <c r="AX104" s="35" t="e">
        <f t="shared" si="74"/>
        <v>#VALUE!</v>
      </c>
      <c r="AY104" s="35" t="e">
        <f t="shared" si="74"/>
        <v>#VALUE!</v>
      </c>
      <c r="AZ104" t="e">
        <f>NA()</f>
        <v>#N/A</v>
      </c>
      <c r="BA104" s="30">
        <f t="shared" si="65"/>
        <v>4.9984436043527625</v>
      </c>
      <c r="BB104" s="30">
        <f t="shared" si="66"/>
        <v>22.094394659194503</v>
      </c>
    </row>
    <row r="105" spans="4:54" x14ac:dyDescent="0.3">
      <c r="D105" s="3">
        <v>20</v>
      </c>
      <c r="F105" s="3">
        <v>19</v>
      </c>
      <c r="G105" s="29">
        <f t="shared" si="67"/>
        <v>19.062209261847944</v>
      </c>
      <c r="H105" s="29">
        <f t="shared" si="67"/>
        <v>30.096931949221599</v>
      </c>
      <c r="I105" s="29">
        <f t="shared" si="67"/>
        <v>20.901068636191404</v>
      </c>
      <c r="J105" s="29">
        <f t="shared" si="67"/>
        <v>30.980004640694265</v>
      </c>
      <c r="K105" s="29">
        <f t="shared" si="67"/>
        <v>9.0622634493890626</v>
      </c>
      <c r="L105" s="30" t="e">
        <f t="shared" si="57"/>
        <v>#VALUE!</v>
      </c>
      <c r="M105" s="29">
        <f t="shared" si="68"/>
        <v>8.3684216938297773</v>
      </c>
      <c r="N105" s="31">
        <f t="shared" si="68"/>
        <v>6.2977723452673162</v>
      </c>
      <c r="O105" s="31">
        <f t="shared" si="68"/>
        <v>1.2595544690534632</v>
      </c>
      <c r="P105" s="32">
        <f t="shared" si="68"/>
        <v>29.877865596550826</v>
      </c>
      <c r="Q105" s="32">
        <f t="shared" si="68"/>
        <v>15.500266364266013</v>
      </c>
      <c r="R105" s="32">
        <f t="shared" si="68"/>
        <v>33.910333864726127</v>
      </c>
      <c r="S105" s="33" t="e">
        <f t="shared" si="69"/>
        <v>#VALUE!</v>
      </c>
      <c r="T105" s="33" t="e">
        <f t="shared" si="69"/>
        <v>#VALUE!</v>
      </c>
      <c r="U105" s="34" t="e">
        <f t="shared" si="70"/>
        <v>#VALUE!</v>
      </c>
      <c r="V105" s="34" t="e">
        <f t="shared" si="70"/>
        <v>#VALUE!</v>
      </c>
      <c r="W105" s="35" t="e">
        <f t="shared" si="70"/>
        <v>#VALUE!</v>
      </c>
      <c r="X105" s="35" t="e">
        <f t="shared" si="70"/>
        <v>#VALUE!</v>
      </c>
      <c r="Y105" t="e">
        <f>NA()</f>
        <v>#N/A</v>
      </c>
      <c r="Z105" s="30">
        <f t="shared" si="58"/>
        <v>14.604500349430857</v>
      </c>
      <c r="AA105" s="30">
        <f t="shared" si="59"/>
        <v>34.782388491382115</v>
      </c>
      <c r="AD105"/>
      <c r="AE105" s="3">
        <v>20</v>
      </c>
      <c r="AG105" s="3">
        <f t="shared" si="60"/>
        <v>10.395479393145562</v>
      </c>
      <c r="AH105" s="29">
        <f t="shared" si="72"/>
        <v>3.6467211205104411</v>
      </c>
      <c r="AI105" s="29">
        <f t="shared" si="72"/>
        <v>14.429494968035085</v>
      </c>
      <c r="AJ105" s="29">
        <f t="shared" si="72"/>
        <v>5.7076313069260216</v>
      </c>
      <c r="AK105" s="29">
        <f t="shared" si="72"/>
        <v>14.943828192985769</v>
      </c>
      <c r="AL105" s="29">
        <f t="shared" si="72"/>
        <v>2.2040538654796475</v>
      </c>
      <c r="AM105" s="30" t="e">
        <f t="shared" si="62"/>
        <v>#VALUE!</v>
      </c>
      <c r="AN105" s="29">
        <f t="shared" si="71"/>
        <v>3.1938610168523387</v>
      </c>
      <c r="AO105" s="31">
        <f t="shared" si="71"/>
        <v>2.7896893818134973</v>
      </c>
      <c r="AP105" s="31">
        <f t="shared" si="71"/>
        <v>0.55793787636269954</v>
      </c>
      <c r="AQ105" s="32">
        <f t="shared" si="71"/>
        <v>15.913951260446694</v>
      </c>
      <c r="AR105" s="32">
        <f t="shared" si="71"/>
        <v>7.4028990921579387</v>
      </c>
      <c r="AS105" s="32">
        <f t="shared" si="71"/>
        <v>12.297709479424872</v>
      </c>
      <c r="AT105" s="33" t="e">
        <f t="shared" si="73"/>
        <v>#VALUE!</v>
      </c>
      <c r="AU105" s="33" t="e">
        <f t="shared" si="73"/>
        <v>#VALUE!</v>
      </c>
      <c r="AV105" s="34" t="e">
        <f t="shared" si="74"/>
        <v>#VALUE!</v>
      </c>
      <c r="AW105" s="34" t="e">
        <f t="shared" si="74"/>
        <v>#VALUE!</v>
      </c>
      <c r="AX105" s="35" t="e">
        <f t="shared" si="74"/>
        <v>#VALUE!</v>
      </c>
      <c r="AY105" s="35" t="e">
        <f t="shared" si="74"/>
        <v>#VALUE!</v>
      </c>
      <c r="AZ105" t="e">
        <f>NA()</f>
        <v>#N/A</v>
      </c>
      <c r="BA105" s="30">
        <f t="shared" si="65"/>
        <v>5.513464450369173</v>
      </c>
      <c r="BB105" s="30">
        <f t="shared" si="66"/>
        <v>22.967521544469051</v>
      </c>
    </row>
    <row r="106" spans="4:54" x14ac:dyDescent="0.3">
      <c r="D106" s="3">
        <v>21</v>
      </c>
      <c r="F106" s="3">
        <v>20</v>
      </c>
      <c r="G106" s="29">
        <f t="shared" si="67"/>
        <v>21.381166128106159</v>
      </c>
      <c r="H106" s="29">
        <f t="shared" si="67"/>
        <v>31.88519742019195</v>
      </c>
      <c r="I106" s="29">
        <f t="shared" si="67"/>
        <v>23.024814223196969</v>
      </c>
      <c r="J106" s="29">
        <f t="shared" si="67"/>
        <v>32.798677393834183</v>
      </c>
      <c r="K106" s="29">
        <f t="shared" si="67"/>
        <v>9.9795478662426778</v>
      </c>
      <c r="L106" s="30" t="e">
        <f t="shared" si="57"/>
        <v>#VALUE!</v>
      </c>
      <c r="M106" s="29">
        <f t="shared" si="68"/>
        <v>9.0210209455417072</v>
      </c>
      <c r="N106" s="31">
        <f t="shared" si="68"/>
        <v>6.7200790400898107</v>
      </c>
      <c r="O106" s="31">
        <f t="shared" si="68"/>
        <v>1.3440158080179621</v>
      </c>
      <c r="P106" s="32">
        <f t="shared" si="68"/>
        <v>31.38554014496016</v>
      </c>
      <c r="Q106" s="32">
        <f t="shared" si="68"/>
        <v>16.380017132890512</v>
      </c>
      <c r="R106" s="32">
        <f t="shared" si="68"/>
        <v>36.215546251097273</v>
      </c>
      <c r="S106" s="33" t="e">
        <f t="shared" si="69"/>
        <v>#VALUE!</v>
      </c>
      <c r="T106" s="33" t="e">
        <f t="shared" si="69"/>
        <v>#VALUE!</v>
      </c>
      <c r="U106" s="34" t="e">
        <f t="shared" si="70"/>
        <v>#VALUE!</v>
      </c>
      <c r="V106" s="34" t="e">
        <f t="shared" si="70"/>
        <v>#VALUE!</v>
      </c>
      <c r="W106" s="35" t="e">
        <f t="shared" si="70"/>
        <v>#VALUE!</v>
      </c>
      <c r="X106" s="35" t="e">
        <f t="shared" si="70"/>
        <v>#VALUE!</v>
      </c>
      <c r="Y106" t="e">
        <f>NA()</f>
        <v>#N/A</v>
      </c>
      <c r="Z106" s="30">
        <f t="shared" si="58"/>
        <v>15.567922820624636</v>
      </c>
      <c r="AA106" s="30">
        <f t="shared" si="59"/>
        <v>35.855854951059193</v>
      </c>
      <c r="AD106"/>
      <c r="AE106" s="3">
        <v>21</v>
      </c>
      <c r="AG106" s="3">
        <f t="shared" si="60"/>
        <v>10.932729952341878</v>
      </c>
      <c r="AH106" s="29">
        <f t="shared" si="72"/>
        <v>4.2678466282125793</v>
      </c>
      <c r="AI106" s="29">
        <f t="shared" si="72"/>
        <v>15.39534494856076</v>
      </c>
      <c r="AJ106" s="29">
        <f t="shared" si="72"/>
        <v>6.4237775190396444</v>
      </c>
      <c r="AK106" s="29">
        <f t="shared" si="72"/>
        <v>15.937759782650652</v>
      </c>
      <c r="AL106" s="29">
        <f t="shared" si="72"/>
        <v>2.5247929061519239</v>
      </c>
      <c r="AM106" s="30" t="e">
        <f t="shared" si="62"/>
        <v>#VALUE!</v>
      </c>
      <c r="AN106" s="29">
        <f t="shared" si="71"/>
        <v>3.4781867507215933</v>
      </c>
      <c r="AO106" s="31">
        <f t="shared" si="71"/>
        <v>2.995147958882598</v>
      </c>
      <c r="AP106" s="31">
        <f t="shared" si="71"/>
        <v>0.5990295917765196</v>
      </c>
      <c r="AQ106" s="32">
        <f t="shared" si="71"/>
        <v>16.825205957070441</v>
      </c>
      <c r="AR106" s="32">
        <f t="shared" si="71"/>
        <v>7.917569841778346</v>
      </c>
      <c r="AS106" s="32">
        <f t="shared" si="71"/>
        <v>13.595862365660286</v>
      </c>
      <c r="AT106" s="33" t="e">
        <f t="shared" si="73"/>
        <v>#VALUE!</v>
      </c>
      <c r="AU106" s="33" t="e">
        <f t="shared" si="73"/>
        <v>#VALUE!</v>
      </c>
      <c r="AV106" s="34" t="e">
        <f t="shared" si="74"/>
        <v>#VALUE!</v>
      </c>
      <c r="AW106" s="34" t="e">
        <f t="shared" si="74"/>
        <v>#VALUE!</v>
      </c>
      <c r="AX106" s="35" t="e">
        <f t="shared" si="74"/>
        <v>#VALUE!</v>
      </c>
      <c r="AY106" s="35" t="e">
        <f t="shared" si="74"/>
        <v>#VALUE!</v>
      </c>
      <c r="AZ106" t="e">
        <f>NA()</f>
        <v>#N/A</v>
      </c>
      <c r="BA106" s="30">
        <f t="shared" si="65"/>
        <v>6.0675240158753523</v>
      </c>
      <c r="BB106" s="30">
        <f t="shared" si="66"/>
        <v>23.862167854971883</v>
      </c>
    </row>
    <row r="107" spans="4:54" x14ac:dyDescent="0.3">
      <c r="D107" s="3">
        <v>22</v>
      </c>
      <c r="F107" s="3">
        <v>21</v>
      </c>
      <c r="G107" s="29">
        <f t="shared" si="67"/>
        <v>23.748130560817909</v>
      </c>
      <c r="H107" s="29">
        <f t="shared" si="67"/>
        <v>33.656414183138608</v>
      </c>
      <c r="I107" s="29">
        <f t="shared" si="67"/>
        <v>25.186530350392509</v>
      </c>
      <c r="J107" s="29">
        <f t="shared" si="67"/>
        <v>34.597630434417027</v>
      </c>
      <c r="K107" s="29">
        <f t="shared" si="67"/>
        <v>10.896236693169289</v>
      </c>
      <c r="L107" s="30" t="e">
        <f t="shared" si="57"/>
        <v>#VALUE!</v>
      </c>
      <c r="M107" s="29">
        <f t="shared" si="68"/>
        <v>9.6774231953553436</v>
      </c>
      <c r="N107" s="31">
        <f t="shared" si="68"/>
        <v>7.1425499509402153</v>
      </c>
      <c r="O107" s="31">
        <f t="shared" si="68"/>
        <v>1.4285099901880434</v>
      </c>
      <c r="P107" s="32">
        <f t="shared" si="68"/>
        <v>32.865269632060283</v>
      </c>
      <c r="Q107" s="32">
        <f t="shared" si="68"/>
        <v>17.240708757639098</v>
      </c>
      <c r="R107" s="32">
        <f t="shared" si="68"/>
        <v>38.43055684509261</v>
      </c>
      <c r="S107" s="33" t="e">
        <f t="shared" si="69"/>
        <v>#VALUE!</v>
      </c>
      <c r="T107" s="33" t="e">
        <f t="shared" si="69"/>
        <v>#VALUE!</v>
      </c>
      <c r="U107" s="34" t="e">
        <f t="shared" si="70"/>
        <v>#VALUE!</v>
      </c>
      <c r="V107" s="34" t="e">
        <f t="shared" si="70"/>
        <v>#VALUE!</v>
      </c>
      <c r="W107" s="35" t="e">
        <f t="shared" si="70"/>
        <v>#VALUE!</v>
      </c>
      <c r="X107" s="35" t="e">
        <f t="shared" si="70"/>
        <v>#VALUE!</v>
      </c>
      <c r="Y107" t="e">
        <f>NA()</f>
        <v>#N/A</v>
      </c>
      <c r="Z107" s="30">
        <f t="shared" si="58"/>
        <v>16.494059105650848</v>
      </c>
      <c r="AA107" s="30">
        <f t="shared" si="59"/>
        <v>36.877274213538108</v>
      </c>
      <c r="AD107"/>
      <c r="AE107" s="3">
        <v>22</v>
      </c>
      <c r="AG107" s="3">
        <f t="shared" si="60"/>
        <v>11.497746250129051</v>
      </c>
      <c r="AH107" s="29">
        <f t="shared" si="72"/>
        <v>4.9792513483515748</v>
      </c>
      <c r="AI107" s="29">
        <f t="shared" si="72"/>
        <v>16.417189948967238</v>
      </c>
      <c r="AJ107" s="29">
        <f t="shared" si="72"/>
        <v>7.2185669064817546</v>
      </c>
      <c r="AK107" s="29">
        <f t="shared" si="72"/>
        <v>16.988534534739824</v>
      </c>
      <c r="AL107" s="29">
        <f t="shared" si="72"/>
        <v>2.8838155661884159</v>
      </c>
      <c r="AM107" s="30" t="e">
        <f t="shared" si="62"/>
        <v>#VALUE!</v>
      </c>
      <c r="AN107" s="29">
        <f t="shared" si="71"/>
        <v>3.7849726738775971</v>
      </c>
      <c r="AO107" s="31">
        <f t="shared" si="71"/>
        <v>3.2142214904626636</v>
      </c>
      <c r="AP107" s="31">
        <f t="shared" si="71"/>
        <v>0.64284429809253274</v>
      </c>
      <c r="AQ107" s="32">
        <f t="shared" si="71"/>
        <v>17.780136402532889</v>
      </c>
      <c r="AR107" s="32">
        <f t="shared" si="71"/>
        <v>8.460659112549104</v>
      </c>
      <c r="AS107" s="32">
        <f t="shared" si="71"/>
        <v>14.992030864935506</v>
      </c>
      <c r="AT107" s="33" t="e">
        <f t="shared" si="73"/>
        <v>#VALUE!</v>
      </c>
      <c r="AU107" s="33" t="e">
        <f t="shared" si="73"/>
        <v>#VALUE!</v>
      </c>
      <c r="AV107" s="34" t="e">
        <f t="shared" si="74"/>
        <v>#VALUE!</v>
      </c>
      <c r="AW107" s="34" t="e">
        <f t="shared" si="74"/>
        <v>#VALUE!</v>
      </c>
      <c r="AX107" s="35" t="e">
        <f t="shared" si="74"/>
        <v>#VALUE!</v>
      </c>
      <c r="AY107" s="35" t="e">
        <f t="shared" si="74"/>
        <v>#VALUE!</v>
      </c>
      <c r="AZ107" t="e">
        <f>NA()</f>
        <v>#N/A</v>
      </c>
      <c r="BA107" s="30">
        <f t="shared" si="65"/>
        <v>6.6613620346002955</v>
      </c>
      <c r="BB107" s="30">
        <f t="shared" si="66"/>
        <v>24.777631153979815</v>
      </c>
    </row>
    <row r="108" spans="4:54" x14ac:dyDescent="0.3">
      <c r="D108" s="3">
        <v>23</v>
      </c>
      <c r="F108" s="3">
        <v>22</v>
      </c>
      <c r="G108" s="29">
        <f t="shared" si="67"/>
        <v>26.146737875230656</v>
      </c>
      <c r="H108" s="29">
        <f t="shared" si="67"/>
        <v>35.408712166793556</v>
      </c>
      <c r="I108" s="29">
        <f t="shared" si="67"/>
        <v>27.377126126402178</v>
      </c>
      <c r="J108" s="29">
        <f t="shared" si="67"/>
        <v>36.375020374163142</v>
      </c>
      <c r="K108" s="29">
        <f t="shared" si="67"/>
        <v>11.806805904066453</v>
      </c>
      <c r="L108" s="30" t="e">
        <f t="shared" si="57"/>
        <v>#VALUE!</v>
      </c>
      <c r="M108" s="29">
        <f t="shared" si="68"/>
        <v>10.336129064398344</v>
      </c>
      <c r="N108" s="31">
        <f t="shared" si="68"/>
        <v>7.5645923871505767</v>
      </c>
      <c r="O108" s="31">
        <f t="shared" si="68"/>
        <v>1.5129184774301154</v>
      </c>
      <c r="P108" s="32">
        <f t="shared" si="68"/>
        <v>34.316565116409826</v>
      </c>
      <c r="Q108" s="32">
        <f t="shared" si="68"/>
        <v>18.081440545534623</v>
      </c>
      <c r="R108" s="32">
        <f t="shared" si="68"/>
        <v>40.550085609235154</v>
      </c>
      <c r="S108" s="33" t="e">
        <f t="shared" si="69"/>
        <v>#VALUE!</v>
      </c>
      <c r="T108" s="33" t="e">
        <f t="shared" si="69"/>
        <v>#VALUE!</v>
      </c>
      <c r="U108" s="34" t="e">
        <f t="shared" si="70"/>
        <v>#VALUE!</v>
      </c>
      <c r="V108" s="34" t="e">
        <f t="shared" si="70"/>
        <v>#VALUE!</v>
      </c>
      <c r="W108" s="35" t="e">
        <f t="shared" si="70"/>
        <v>#VALUE!</v>
      </c>
      <c r="X108" s="35" t="e">
        <f t="shared" si="70"/>
        <v>#VALUE!</v>
      </c>
      <c r="Y108" t="e">
        <f>NA()</f>
        <v>#N/A</v>
      </c>
      <c r="Z108" s="30">
        <f t="shared" si="58"/>
        <v>17.380948269533793</v>
      </c>
      <c r="AA108" s="30">
        <f t="shared" si="59"/>
        <v>37.849169795703574</v>
      </c>
      <c r="AD108"/>
      <c r="AE108" s="3">
        <v>23</v>
      </c>
      <c r="AG108" s="3">
        <f t="shared" si="60"/>
        <v>12.09196325242066</v>
      </c>
      <c r="AH108" s="29">
        <f t="shared" si="72"/>
        <v>5.7905518070805302</v>
      </c>
      <c r="AI108" s="29">
        <f t="shared" si="72"/>
        <v>17.497214240290663</v>
      </c>
      <c r="AJ108" s="29">
        <f t="shared" si="72"/>
        <v>8.0985907474111283</v>
      </c>
      <c r="AK108" s="29">
        <f t="shared" si="72"/>
        <v>18.098270435664194</v>
      </c>
      <c r="AL108" s="29">
        <f t="shared" si="72"/>
        <v>3.2840064491452274</v>
      </c>
      <c r="AM108" s="30" t="e">
        <f t="shared" si="62"/>
        <v>#VALUE!</v>
      </c>
      <c r="AN108" s="29">
        <f t="shared" si="71"/>
        <v>4.1155782703159822</v>
      </c>
      <c r="AO108" s="31">
        <f t="shared" si="71"/>
        <v>3.4476156169289767</v>
      </c>
      <c r="AP108" s="31">
        <f t="shared" si="71"/>
        <v>0.68952312338579536</v>
      </c>
      <c r="AQ108" s="32">
        <f t="shared" si="71"/>
        <v>18.779877028607562</v>
      </c>
      <c r="AR108" s="32">
        <f t="shared" si="71"/>
        <v>9.0328124435427224</v>
      </c>
      <c r="AS108" s="32">
        <f t="shared" si="71"/>
        <v>16.487360342941713</v>
      </c>
      <c r="AT108" s="33" t="e">
        <f t="shared" si="73"/>
        <v>#VALUE!</v>
      </c>
      <c r="AU108" s="33" t="e">
        <f t="shared" si="73"/>
        <v>#VALUE!</v>
      </c>
      <c r="AV108" s="34" t="e">
        <f t="shared" si="74"/>
        <v>#VALUE!</v>
      </c>
      <c r="AW108" s="34" t="e">
        <f t="shared" si="74"/>
        <v>#VALUE!</v>
      </c>
      <c r="AX108" s="35" t="e">
        <f t="shared" si="74"/>
        <v>#VALUE!</v>
      </c>
      <c r="AY108" s="35" t="e">
        <f t="shared" si="74"/>
        <v>#VALUE!</v>
      </c>
      <c r="AZ108" t="e">
        <f>NA()</f>
        <v>#N/A</v>
      </c>
      <c r="BA108" s="30">
        <f t="shared" si="65"/>
        <v>7.295361999147377</v>
      </c>
      <c r="BB108" s="30">
        <f t="shared" si="66"/>
        <v>25.713070970967031</v>
      </c>
    </row>
    <row r="109" spans="4:54" x14ac:dyDescent="0.3">
      <c r="D109" s="3">
        <v>24</v>
      </c>
      <c r="F109" s="3">
        <v>23</v>
      </c>
      <c r="G109" s="29">
        <f t="shared" si="67"/>
        <v>28.561753805758801</v>
      </c>
      <c r="H109" s="29">
        <f t="shared" si="67"/>
        <v>37.140472595849346</v>
      </c>
      <c r="I109" s="29">
        <f t="shared" si="67"/>
        <v>29.588086165088896</v>
      </c>
      <c r="J109" s="29">
        <f t="shared" si="67"/>
        <v>38.129265620603128</v>
      </c>
      <c r="K109" s="29">
        <f t="shared" si="67"/>
        <v>12.706416996817001</v>
      </c>
      <c r="L109" s="30" t="e">
        <f t="shared" si="57"/>
        <v>#VALUE!</v>
      </c>
      <c r="M109" s="29">
        <f t="shared" si="68"/>
        <v>10.995766182497922</v>
      </c>
      <c r="N109" s="31">
        <f t="shared" si="68"/>
        <v>7.9856702367011225</v>
      </c>
      <c r="O109" s="31">
        <f t="shared" si="68"/>
        <v>1.5971340473402245</v>
      </c>
      <c r="P109" s="32">
        <f t="shared" si="68"/>
        <v>35.73907862914848</v>
      </c>
      <c r="Q109" s="32">
        <f t="shared" si="68"/>
        <v>18.90151841470988</v>
      </c>
      <c r="R109" s="32">
        <f t="shared" si="68"/>
        <v>42.570788180657445</v>
      </c>
      <c r="S109" s="33" t="e">
        <f t="shared" si="69"/>
        <v>#VALUE!</v>
      </c>
      <c r="T109" s="33" t="e">
        <f t="shared" si="69"/>
        <v>#VALUE!</v>
      </c>
      <c r="U109" s="34" t="e">
        <f t="shared" si="70"/>
        <v>#VALUE!</v>
      </c>
      <c r="V109" s="34" t="e">
        <f t="shared" si="70"/>
        <v>#VALUE!</v>
      </c>
      <c r="W109" s="35" t="e">
        <f t="shared" si="70"/>
        <v>#VALUE!</v>
      </c>
      <c r="X109" s="35" t="e">
        <f t="shared" si="70"/>
        <v>#VALUE!</v>
      </c>
      <c r="Y109" t="e">
        <f>NA()</f>
        <v>#N/A</v>
      </c>
      <c r="Z109" s="30">
        <f t="shared" si="58"/>
        <v>18.22736350337636</v>
      </c>
      <c r="AA109" s="30">
        <f t="shared" si="59"/>
        <v>38.773942861310687</v>
      </c>
      <c r="AD109"/>
      <c r="AE109" s="3">
        <v>24</v>
      </c>
      <c r="AG109" s="3">
        <f t="shared" si="60"/>
        <v>12.716890085850565</v>
      </c>
      <c r="AH109" s="29">
        <f t="shared" si="72"/>
        <v>6.7116271100011247</v>
      </c>
      <c r="AI109" s="29">
        <f t="shared" si="72"/>
        <v>18.637552278249714</v>
      </c>
      <c r="AJ109" s="29">
        <f t="shared" si="72"/>
        <v>9.0706250522154015</v>
      </c>
      <c r="AK109" s="29">
        <f t="shared" si="72"/>
        <v>19.269020394577772</v>
      </c>
      <c r="AL109" s="29">
        <f t="shared" si="72"/>
        <v>3.7281371183690606</v>
      </c>
      <c r="AM109" s="30" t="e">
        <f t="shared" si="62"/>
        <v>#VALUE!</v>
      </c>
      <c r="AN109" s="29">
        <f t="shared" si="71"/>
        <v>4.4713844684388588</v>
      </c>
      <c r="AO109" s="31">
        <f t="shared" si="71"/>
        <v>3.6960466388561533</v>
      </c>
      <c r="AP109" s="31">
        <f t="shared" si="71"/>
        <v>0.73920932777123072</v>
      </c>
      <c r="AQ109" s="32">
        <f t="shared" si="71"/>
        <v>19.825476600372149</v>
      </c>
      <c r="AR109" s="32">
        <f t="shared" si="71"/>
        <v>9.6345658560576375</v>
      </c>
      <c r="AS109" s="32">
        <f t="shared" si="71"/>
        <v>18.081941953088837</v>
      </c>
      <c r="AT109" s="33" t="e">
        <f t="shared" si="73"/>
        <v>#VALUE!</v>
      </c>
      <c r="AU109" s="33" t="e">
        <f t="shared" si="73"/>
        <v>#VALUE!</v>
      </c>
      <c r="AV109" s="34" t="e">
        <f t="shared" si="74"/>
        <v>#VALUE!</v>
      </c>
      <c r="AW109" s="34" t="e">
        <f t="shared" si="74"/>
        <v>#VALUE!</v>
      </c>
      <c r="AX109" s="35" t="e">
        <f t="shared" si="74"/>
        <v>#VALUE!</v>
      </c>
      <c r="AY109" s="35" t="e">
        <f t="shared" si="74"/>
        <v>#VALUE!</v>
      </c>
      <c r="AZ109" t="e">
        <f>NA()</f>
        <v>#N/A</v>
      </c>
      <c r="BA109" s="30">
        <f t="shared" si="65"/>
        <v>7.9694981996585206</v>
      </c>
      <c r="BB109" s="30">
        <f t="shared" si="66"/>
        <v>26.667501578433814</v>
      </c>
    </row>
    <row r="110" spans="4:54" x14ac:dyDescent="0.3">
      <c r="D110" s="3">
        <v>25</v>
      </c>
      <c r="F110" s="3">
        <v>24</v>
      </c>
      <c r="G110" s="29">
        <f t="shared" si="67"/>
        <v>30.979197023967952</v>
      </c>
      <c r="H110" s="29">
        <f t="shared" si="67"/>
        <v>38.850299678906204</v>
      </c>
      <c r="I110" s="29">
        <f t="shared" si="67"/>
        <v>31.811486562812743</v>
      </c>
      <c r="J110" s="29">
        <f t="shared" si="67"/>
        <v>39.859016348844669</v>
      </c>
      <c r="K110" s="29">
        <f t="shared" si="67"/>
        <v>13.590897401969871</v>
      </c>
      <c r="L110" s="30" t="e">
        <f t="shared" si="57"/>
        <v>#VALUE!</v>
      </c>
      <c r="M110" s="29">
        <f t="shared" si="68"/>
        <v>11.655080522293391</v>
      </c>
      <c r="N110" s="31">
        <f t="shared" si="68"/>
        <v>8.4052985233508437</v>
      </c>
      <c r="O110" s="31">
        <f t="shared" si="68"/>
        <v>1.681059704670169</v>
      </c>
      <c r="P110" s="32">
        <f t="shared" si="68"/>
        <v>37.132583706206077</v>
      </c>
      <c r="Q110" s="32">
        <f t="shared" si="68"/>
        <v>19.700427927895173</v>
      </c>
      <c r="R110" s="32">
        <f t="shared" si="68"/>
        <v>44.490954194091955</v>
      </c>
      <c r="S110" s="33" t="e">
        <f t="shared" si="69"/>
        <v>#VALUE!</v>
      </c>
      <c r="T110" s="33" t="e">
        <f t="shared" si="69"/>
        <v>#VALUE!</v>
      </c>
      <c r="U110" s="34" t="e">
        <f t="shared" si="70"/>
        <v>#VALUE!</v>
      </c>
      <c r="V110" s="34" t="e">
        <f t="shared" si="70"/>
        <v>#VALUE!</v>
      </c>
      <c r="W110" s="35" t="e">
        <f t="shared" si="70"/>
        <v>#VALUE!</v>
      </c>
      <c r="X110" s="35" t="e">
        <f t="shared" si="70"/>
        <v>#VALUE!</v>
      </c>
      <c r="Y110" t="e">
        <f>NA()</f>
        <v>#N/A</v>
      </c>
      <c r="Z110" s="30">
        <f t="shared" si="58"/>
        <v>19.03269725917183</v>
      </c>
      <c r="AA110" s="30">
        <f t="shared" si="59"/>
        <v>39.653878153296375</v>
      </c>
      <c r="AD110"/>
      <c r="AE110" s="3">
        <v>25</v>
      </c>
      <c r="AG110" s="3">
        <f t="shared" si="60"/>
        <v>13.374113870485857</v>
      </c>
      <c r="AH110" s="29">
        <f t="shared" si="72"/>
        <v>7.7524467641713928</v>
      </c>
      <c r="AI110" s="29">
        <f t="shared" si="72"/>
        <v>19.840267102220864</v>
      </c>
      <c r="AJ110" s="29">
        <f t="shared" si="72"/>
        <v>10.141563074790209</v>
      </c>
      <c r="AK110" s="29">
        <f t="shared" si="72"/>
        <v>20.502749218461702</v>
      </c>
      <c r="AL110" s="29">
        <f t="shared" si="72"/>
        <v>4.2187887481442869</v>
      </c>
      <c r="AM110" s="30" t="e">
        <f t="shared" si="62"/>
        <v>#VALUE!</v>
      </c>
      <c r="AN110" s="29">
        <f t="shared" si="71"/>
        <v>4.8537837803340675</v>
      </c>
      <c r="AO110" s="31">
        <f t="shared" si="71"/>
        <v>3.9602377593884532</v>
      </c>
      <c r="AP110" s="31">
        <f t="shared" si="71"/>
        <v>0.79204755187769071</v>
      </c>
      <c r="AQ110" s="32">
        <f t="shared" si="71"/>
        <v>20.917881557704465</v>
      </c>
      <c r="AR110" s="32">
        <f t="shared" si="71"/>
        <v>10.266327788834303</v>
      </c>
      <c r="AS110" s="32">
        <f t="shared" si="71"/>
        <v>19.774676486257938</v>
      </c>
      <c r="AT110" s="33" t="e">
        <f t="shared" si="73"/>
        <v>#VALUE!</v>
      </c>
      <c r="AU110" s="33" t="e">
        <f t="shared" si="73"/>
        <v>#VALUE!</v>
      </c>
      <c r="AV110" s="34" t="e">
        <f t="shared" si="74"/>
        <v>#VALUE!</v>
      </c>
      <c r="AW110" s="34" t="e">
        <f t="shared" si="74"/>
        <v>#VALUE!</v>
      </c>
      <c r="AX110" s="35" t="e">
        <f t="shared" si="74"/>
        <v>#VALUE!</v>
      </c>
      <c r="AY110" s="35" t="e">
        <f t="shared" si="74"/>
        <v>#VALUE!</v>
      </c>
      <c r="AZ110" t="e">
        <f>NA()</f>
        <v>#N/A</v>
      </c>
      <c r="BA110" s="30">
        <f t="shared" si="65"/>
        <v>8.6832848336483544</v>
      </c>
      <c r="BB110" s="30">
        <f t="shared" si="66"/>
        <v>27.639785399752707</v>
      </c>
    </row>
    <row r="111" spans="4:54" x14ac:dyDescent="0.3">
      <c r="D111" s="3">
        <v>26</v>
      </c>
      <c r="F111" s="3">
        <v>25</v>
      </c>
      <c r="G111" s="29">
        <f t="shared" si="67"/>
        <v>33.386407773393465</v>
      </c>
      <c r="H111" s="29">
        <f t="shared" si="67"/>
        <v>40.536996020282373</v>
      </c>
      <c r="I111" s="29">
        <f t="shared" si="67"/>
        <v>34.039999676185403</v>
      </c>
      <c r="J111" s="29">
        <f t="shared" si="67"/>
        <v>41.563128434843136</v>
      </c>
      <c r="K111" s="29">
        <f t="shared" si="67"/>
        <v>14.456708491491609</v>
      </c>
      <c r="L111" s="30" t="e">
        <f t="shared" si="57"/>
        <v>#VALUE!</v>
      </c>
      <c r="M111" s="29">
        <f t="shared" si="68"/>
        <v>12.312928280710983</v>
      </c>
      <c r="N111" s="31">
        <f t="shared" si="68"/>
        <v>8.8230386279792317</v>
      </c>
      <c r="O111" s="31">
        <f t="shared" si="68"/>
        <v>1.7646077255958463</v>
      </c>
      <c r="P111" s="32">
        <f t="shared" si="68"/>
        <v>38.496958820865544</v>
      </c>
      <c r="Q111" s="32">
        <f t="shared" si="68"/>
        <v>20.477810737831234</v>
      </c>
      <c r="R111" s="32">
        <f t="shared" si="68"/>
        <v>46.310234123206733</v>
      </c>
      <c r="S111" s="33" t="e">
        <f t="shared" si="69"/>
        <v>#VALUE!</v>
      </c>
      <c r="T111" s="33" t="e">
        <f t="shared" si="69"/>
        <v>#VALUE!</v>
      </c>
      <c r="U111" s="34" t="e">
        <f t="shared" si="70"/>
        <v>#VALUE!</v>
      </c>
      <c r="V111" s="34" t="e">
        <f t="shared" si="70"/>
        <v>#VALUE!</v>
      </c>
      <c r="W111" s="35" t="e">
        <f t="shared" si="70"/>
        <v>#VALUE!</v>
      </c>
      <c r="X111" s="35" t="e">
        <f t="shared" si="70"/>
        <v>#VALUE!</v>
      </c>
      <c r="Y111" t="e">
        <f>NA()</f>
        <v>#N/A</v>
      </c>
      <c r="Z111" s="30">
        <f t="shared" si="58"/>
        <v>19.796857915733597</v>
      </c>
      <c r="AA111" s="30">
        <f t="shared" si="59"/>
        <v>40.491149638461877</v>
      </c>
      <c r="AD111"/>
      <c r="AE111" s="3">
        <v>26</v>
      </c>
      <c r="AG111" s="3">
        <f t="shared" si="60"/>
        <v>14.06530375061889</v>
      </c>
      <c r="AH111" s="29">
        <f t="shared" si="72"/>
        <v>8.9228592738776182</v>
      </c>
      <c r="AI111" s="29">
        <f t="shared" si="72"/>
        <v>21.107326417895482</v>
      </c>
      <c r="AJ111" s="29">
        <f t="shared" si="72"/>
        <v>11.318332829915757</v>
      </c>
      <c r="AK111" s="29">
        <f t="shared" si="72"/>
        <v>21.801308267329389</v>
      </c>
      <c r="AL111" s="29">
        <f t="shared" si="72"/>
        <v>4.7582658922411873</v>
      </c>
      <c r="AM111" s="30" t="e">
        <f t="shared" si="62"/>
        <v>#VALUE!</v>
      </c>
      <c r="AN111" s="29">
        <f t="shared" si="71"/>
        <v>5.2641687089075226</v>
      </c>
      <c r="AO111" s="31">
        <f t="shared" si="71"/>
        <v>4.2409147022408629</v>
      </c>
      <c r="AP111" s="31">
        <f t="shared" si="71"/>
        <v>0.84818294044817255</v>
      </c>
      <c r="AQ111" s="32">
        <f t="shared" si="71"/>
        <v>22.057918122068163</v>
      </c>
      <c r="AR111" s="32">
        <f t="shared" si="71"/>
        <v>10.928360215900847</v>
      </c>
      <c r="AS111" s="32">
        <f t="shared" si="71"/>
        <v>21.563149516360117</v>
      </c>
      <c r="AT111" s="33" t="e">
        <f t="shared" si="73"/>
        <v>#VALUE!</v>
      </c>
      <c r="AU111" s="33" t="e">
        <f t="shared" si="73"/>
        <v>#VALUE!</v>
      </c>
      <c r="AV111" s="34" t="e">
        <f t="shared" si="74"/>
        <v>#VALUE!</v>
      </c>
      <c r="AW111" s="34" t="e">
        <f t="shared" si="74"/>
        <v>#VALUE!</v>
      </c>
      <c r="AX111" s="35" t="e">
        <f t="shared" si="74"/>
        <v>#VALUE!</v>
      </c>
      <c r="AY111" s="35" t="e">
        <f t="shared" si="74"/>
        <v>#VALUE!</v>
      </c>
      <c r="AZ111" t="e">
        <f>NA()</f>
        <v>#N/A</v>
      </c>
      <c r="BA111" s="30">
        <f t="shared" si="65"/>
        <v>9.4357291529229776</v>
      </c>
      <c r="BB111" s="30">
        <f t="shared" si="66"/>
        <v>28.628627233313562</v>
      </c>
    </row>
    <row r="112" spans="4:54" x14ac:dyDescent="0.3">
      <c r="D112" s="3">
        <v>27</v>
      </c>
      <c r="F112" s="3">
        <v>26</v>
      </c>
      <c r="G112" s="29">
        <f t="shared" si="67"/>
        <v>35.772072667701181</v>
      </c>
      <c r="H112" s="29">
        <f t="shared" si="67"/>
        <v>42.199541144814738</v>
      </c>
      <c r="I112" s="29">
        <f t="shared" si="67"/>
        <v>36.266889955378019</v>
      </c>
      <c r="J112" s="29">
        <f t="shared" si="67"/>
        <v>43.240640702311339</v>
      </c>
      <c r="K112" s="29">
        <f t="shared" si="67"/>
        <v>15.300905148070582</v>
      </c>
      <c r="L112" s="30" t="e">
        <f t="shared" si="57"/>
        <v>#VALUE!</v>
      </c>
      <c r="M112" s="29">
        <f t="shared" si="68"/>
        <v>12.968268274372347</v>
      </c>
      <c r="N112" s="31">
        <f t="shared" si="68"/>
        <v>9.2384940684056076</v>
      </c>
      <c r="O112" s="31">
        <f t="shared" si="68"/>
        <v>1.8476988136811217</v>
      </c>
      <c r="P112" s="32">
        <f t="shared" si="68"/>
        <v>39.832173200225313</v>
      </c>
      <c r="Q112" s="32">
        <f t="shared" si="68"/>
        <v>21.233443959962585</v>
      </c>
      <c r="R112" s="32">
        <f t="shared" si="68"/>
        <v>48.029395528726596</v>
      </c>
      <c r="S112" s="33" t="e">
        <f t="shared" si="69"/>
        <v>#VALUE!</v>
      </c>
      <c r="T112" s="33" t="e">
        <f t="shared" si="69"/>
        <v>#VALUE!</v>
      </c>
      <c r="U112" s="34" t="e">
        <f t="shared" si="70"/>
        <v>#VALUE!</v>
      </c>
      <c r="V112" s="34" t="e">
        <f t="shared" si="70"/>
        <v>#VALUE!</v>
      </c>
      <c r="W112" s="35" t="e">
        <f t="shared" si="70"/>
        <v>#VALUE!</v>
      </c>
      <c r="X112" s="35" t="e">
        <f t="shared" si="70"/>
        <v>#VALUE!</v>
      </c>
      <c r="Y112" t="e">
        <f>NA()</f>
        <v>#N/A</v>
      </c>
      <c r="Z112" s="30">
        <f t="shared" si="58"/>
        <v>20.520177957069862</v>
      </c>
      <c r="AA112" s="30">
        <f t="shared" si="59"/>
        <v>41.287825878471878</v>
      </c>
      <c r="AD112"/>
      <c r="AE112" s="3">
        <v>27</v>
      </c>
      <c r="AG112" s="3">
        <f t="shared" si="60"/>
        <v>14.792215133875402</v>
      </c>
      <c r="AH112" s="29">
        <f t="shared" si="72"/>
        <v>10.232341155268777</v>
      </c>
      <c r="AI112" s="29">
        <f t="shared" si="72"/>
        <v>22.440576318949834</v>
      </c>
      <c r="AJ112" s="29">
        <f t="shared" si="72"/>
        <v>12.607798701479762</v>
      </c>
      <c r="AK112" s="29">
        <f t="shared" si="72"/>
        <v>23.16640777063477</v>
      </c>
      <c r="AL112" s="29">
        <f t="shared" si="72"/>
        <v>5.3485028345022192</v>
      </c>
      <c r="AM112" s="30" t="e">
        <f t="shared" si="62"/>
        <v>#VALUE!</v>
      </c>
      <c r="AN112" s="29">
        <f t="shared" si="71"/>
        <v>5.7039183096290547</v>
      </c>
      <c r="AO112" s="31">
        <f t="shared" si="71"/>
        <v>4.5388006589183991</v>
      </c>
      <c r="AP112" s="31">
        <f t="shared" si="71"/>
        <v>0.90776013178367976</v>
      </c>
      <c r="AQ112" s="32">
        <f t="shared" si="71"/>
        <v>23.246273210714453</v>
      </c>
      <c r="AR112" s="32">
        <f t="shared" si="71"/>
        <v>11.620759154845318</v>
      </c>
      <c r="AS112" s="32">
        <f t="shared" si="71"/>
        <v>23.443523942331652</v>
      </c>
      <c r="AT112" s="33" t="e">
        <f t="shared" si="73"/>
        <v>#VALUE!</v>
      </c>
      <c r="AU112" s="33" t="e">
        <f t="shared" si="73"/>
        <v>#VALUE!</v>
      </c>
      <c r="AV112" s="34" t="e">
        <f t="shared" si="74"/>
        <v>#VALUE!</v>
      </c>
      <c r="AW112" s="34" t="e">
        <f t="shared" si="74"/>
        <v>#VALUE!</v>
      </c>
      <c r="AX112" s="35" t="e">
        <f t="shared" si="74"/>
        <v>#VALUE!</v>
      </c>
      <c r="AY112" s="35" t="e">
        <f t="shared" si="74"/>
        <v>#VALUE!</v>
      </c>
      <c r="AZ112" t="e">
        <f>NA()</f>
        <v>#N/A</v>
      </c>
      <c r="BA112" s="30">
        <f t="shared" si="65"/>
        <v>10.225290816979667</v>
      </c>
      <c r="BB112" s="30">
        <f t="shared" si="66"/>
        <v>29.632569495001061</v>
      </c>
    </row>
    <row r="113" spans="4:54" x14ac:dyDescent="0.3">
      <c r="D113" s="3">
        <v>28</v>
      </c>
      <c r="F113" s="3">
        <v>27</v>
      </c>
      <c r="G113" s="29">
        <f t="shared" si="67"/>
        <v>38.126214694253996</v>
      </c>
      <c r="H113" s="29">
        <f t="shared" si="67"/>
        <v>43.837072646825753</v>
      </c>
      <c r="I113" s="29">
        <f t="shared" si="67"/>
        <v>38.48600273057432</v>
      </c>
      <c r="J113" s="29">
        <f t="shared" si="67"/>
        <v>44.890754964384435</v>
      </c>
      <c r="K113" s="29">
        <f t="shared" si="67"/>
        <v>16.121090074146998</v>
      </c>
      <c r="L113" s="30" t="e">
        <f t="shared" si="57"/>
        <v>#VALUE!</v>
      </c>
      <c r="M113" s="29">
        <f t="shared" si="68"/>
        <v>13.620154817517102</v>
      </c>
      <c r="N113" s="31">
        <f t="shared" si="68"/>
        <v>9.6513067527827161</v>
      </c>
      <c r="O113" s="31">
        <f t="shared" si="68"/>
        <v>1.9302613505565434</v>
      </c>
      <c r="P113" s="32">
        <f t="shared" si="68"/>
        <v>41.138274618069183</v>
      </c>
      <c r="Q113" s="32">
        <f t="shared" si="68"/>
        <v>21.967222070375119</v>
      </c>
      <c r="R113" s="32">
        <f t="shared" si="68"/>
        <v>49.65010823931118</v>
      </c>
      <c r="S113" s="33" t="e">
        <f t="shared" si="69"/>
        <v>#VALUE!</v>
      </c>
      <c r="T113" s="33" t="e">
        <f t="shared" si="69"/>
        <v>#VALUE!</v>
      </c>
      <c r="U113" s="34" t="e">
        <f t="shared" si="70"/>
        <v>#VALUE!</v>
      </c>
      <c r="V113" s="34" t="e">
        <f t="shared" si="70"/>
        <v>#VALUE!</v>
      </c>
      <c r="W113" s="35" t="e">
        <f t="shared" si="70"/>
        <v>#VALUE!</v>
      </c>
      <c r="X113" s="35" t="e">
        <f t="shared" si="70"/>
        <v>#VALUE!</v>
      </c>
      <c r="Y113" t="e">
        <f>NA()</f>
        <v>#N/A</v>
      </c>
      <c r="Z113" s="30">
        <f t="shared" si="58"/>
        <v>21.203333247286491</v>
      </c>
      <c r="AA113" s="30">
        <f t="shared" si="59"/>
        <v>42.045875140439776</v>
      </c>
      <c r="AD113"/>
      <c r="AE113" s="3">
        <v>28</v>
      </c>
      <c r="AG113" s="3">
        <f t="shared" si="60"/>
        <v>15.556694149404674</v>
      </c>
      <c r="AH113" s="29">
        <f t="shared" si="72"/>
        <v>11.689707937666602</v>
      </c>
      <c r="AI113" s="29">
        <f t="shared" si="72"/>
        <v>23.841712637485731</v>
      </c>
      <c r="AJ113" s="29">
        <f t="shared" si="72"/>
        <v>14.016646550331963</v>
      </c>
      <c r="AK113" s="29">
        <f t="shared" si="72"/>
        <v>24.599586825492537</v>
      </c>
      <c r="AL113" s="29">
        <f t="shared" si="72"/>
        <v>5.990964662526971</v>
      </c>
      <c r="AM113" s="30" t="e">
        <f t="shared" si="62"/>
        <v>#VALUE!</v>
      </c>
      <c r="AN113" s="29">
        <f t="shared" si="71"/>
        <v>6.1743828114907906</v>
      </c>
      <c r="AO113" s="31">
        <f t="shared" si="71"/>
        <v>4.8546105215055864</v>
      </c>
      <c r="AP113" s="31">
        <f t="shared" si="71"/>
        <v>0.97092210430111736</v>
      </c>
      <c r="AQ113" s="32">
        <f t="shared" si="71"/>
        <v>24.483474228536281</v>
      </c>
      <c r="AR113" s="32">
        <f t="shared" si="71"/>
        <v>12.343434826371931</v>
      </c>
      <c r="AS113" s="32">
        <f t="shared" si="71"/>
        <v>25.410456381275697</v>
      </c>
      <c r="AT113" s="33" t="e">
        <f t="shared" si="73"/>
        <v>#VALUE!</v>
      </c>
      <c r="AU113" s="33" t="e">
        <f t="shared" si="73"/>
        <v>#VALUE!</v>
      </c>
      <c r="AV113" s="34" t="e">
        <f t="shared" si="74"/>
        <v>#VALUE!</v>
      </c>
      <c r="AW113" s="34" t="e">
        <f t="shared" si="74"/>
        <v>#VALUE!</v>
      </c>
      <c r="AX113" s="35" t="e">
        <f t="shared" si="74"/>
        <v>#VALUE!</v>
      </c>
      <c r="AY113" s="35" t="e">
        <f t="shared" si="74"/>
        <v>#VALUE!</v>
      </c>
      <c r="AZ113" t="e">
        <f>NA()</f>
        <v>#N/A</v>
      </c>
      <c r="BA113" s="30">
        <f t="shared" si="65"/>
        <v>11.04984976100674</v>
      </c>
      <c r="BB113" s="30">
        <f t="shared" si="66"/>
        <v>30.649988696383001</v>
      </c>
    </row>
    <row r="114" spans="4:54" x14ac:dyDescent="0.3">
      <c r="D114" s="3">
        <v>29</v>
      </c>
      <c r="F114" s="3">
        <v>28</v>
      </c>
      <c r="G114" s="29">
        <f t="shared" si="67"/>
        <v>40.4401563660698</v>
      </c>
      <c r="H114" s="29">
        <f t="shared" si="67"/>
        <v>45.448869568021401</v>
      </c>
      <c r="I114" s="29">
        <f t="shared" si="67"/>
        <v>40.691747542893054</v>
      </c>
      <c r="J114" s="29">
        <f t="shared" si="67"/>
        <v>46.512818440135469</v>
      </c>
      <c r="K114" s="29">
        <f t="shared" si="67"/>
        <v>16.915365343197337</v>
      </c>
      <c r="L114" s="30" t="e">
        <f t="shared" si="57"/>
        <v>#VALUE!</v>
      </c>
      <c r="M114" s="29">
        <f t="shared" si="68"/>
        <v>14.267731052909765</v>
      </c>
      <c r="N114" s="31">
        <f t="shared" si="68"/>
        <v>10.061153637682716</v>
      </c>
      <c r="O114" s="31">
        <f t="shared" si="68"/>
        <v>2.0122307275365436</v>
      </c>
      <c r="P114" s="32">
        <f t="shared" si="68"/>
        <v>42.415378839203612</v>
      </c>
      <c r="Q114" s="32">
        <f t="shared" si="68"/>
        <v>22.679140992532098</v>
      </c>
      <c r="R114" s="32">
        <f t="shared" si="68"/>
        <v>51.17475710117958</v>
      </c>
      <c r="S114" s="33" t="e">
        <f t="shared" si="69"/>
        <v>#VALUE!</v>
      </c>
      <c r="T114" s="33" t="e">
        <f t="shared" si="69"/>
        <v>#VALUE!</v>
      </c>
      <c r="U114" s="34" t="e">
        <f t="shared" si="70"/>
        <v>#VALUE!</v>
      </c>
      <c r="V114" s="34" t="e">
        <f t="shared" si="70"/>
        <v>#VALUE!</v>
      </c>
      <c r="W114" s="35" t="e">
        <f t="shared" si="70"/>
        <v>#VALUE!</v>
      </c>
      <c r="X114" s="35" t="e">
        <f t="shared" si="70"/>
        <v>#VALUE!</v>
      </c>
      <c r="Y114" t="e">
        <f>NA()</f>
        <v>#N/A</v>
      </c>
      <c r="Z114" s="30">
        <f t="shared" si="58"/>
        <v>21.847272736032608</v>
      </c>
      <c r="AA114" s="30">
        <f t="shared" si="59"/>
        <v>42.767170259725425</v>
      </c>
      <c r="AD114"/>
      <c r="AE114" s="3">
        <v>29</v>
      </c>
      <c r="AG114" s="3">
        <f t="shared" si="60"/>
        <v>16.360682336474195</v>
      </c>
      <c r="AH114" s="29">
        <f t="shared" si="72"/>
        <v>13.302791050812601</v>
      </c>
      <c r="AI114" s="29">
        <f t="shared" si="72"/>
        <v>25.312249954968266</v>
      </c>
      <c r="AJ114" s="29">
        <f t="shared" si="72"/>
        <v>15.551252159790442</v>
      </c>
      <c r="AK114" s="29">
        <f t="shared" si="72"/>
        <v>26.102181144755974</v>
      </c>
      <c r="AL114" s="29">
        <f t="shared" si="72"/>
        <v>6.6865459197057451</v>
      </c>
      <c r="AM114" s="30" t="e">
        <f t="shared" si="62"/>
        <v>#VALUE!</v>
      </c>
      <c r="AN114" s="29">
        <f t="shared" si="71"/>
        <v>6.6768662263093947</v>
      </c>
      <c r="AO114" s="31">
        <f t="shared" si="71"/>
        <v>5.1890443616891355</v>
      </c>
      <c r="AP114" s="31">
        <f t="shared" si="71"/>
        <v>1.0378088723378271</v>
      </c>
      <c r="AQ114" s="32">
        <f t="shared" si="71"/>
        <v>25.769867840211234</v>
      </c>
      <c r="AR114" s="32">
        <f t="shared" si="71"/>
        <v>13.096091782740832</v>
      </c>
      <c r="AS114" s="32">
        <f t="shared" si="71"/>
        <v>27.457043953341508</v>
      </c>
      <c r="AT114" s="33" t="e">
        <f t="shared" si="73"/>
        <v>#VALUE!</v>
      </c>
      <c r="AU114" s="33" t="e">
        <f t="shared" si="73"/>
        <v>#VALUE!</v>
      </c>
      <c r="AV114" s="34" t="e">
        <f t="shared" si="74"/>
        <v>#VALUE!</v>
      </c>
      <c r="AW114" s="34" t="e">
        <f t="shared" si="74"/>
        <v>#VALUE!</v>
      </c>
      <c r="AX114" s="35" t="e">
        <f t="shared" si="74"/>
        <v>#VALUE!</v>
      </c>
      <c r="AY114" s="35" t="e">
        <f t="shared" si="74"/>
        <v>#VALUE!</v>
      </c>
      <c r="AZ114" t="e">
        <f>NA()</f>
        <v>#N/A</v>
      </c>
      <c r="BA114" s="30">
        <f t="shared" si="65"/>
        <v>11.906684937930734</v>
      </c>
      <c r="BB114" s="30">
        <f t="shared" si="66"/>
        <v>31.679093389164873</v>
      </c>
    </row>
    <row r="115" spans="4:54" x14ac:dyDescent="0.3">
      <c r="D115" s="3">
        <v>30</v>
      </c>
      <c r="F115" s="3">
        <v>29</v>
      </c>
      <c r="G115" s="29">
        <f t="shared" si="67"/>
        <v>42.706462856503592</v>
      </c>
      <c r="H115" s="29">
        <f t="shared" si="67"/>
        <v>47.034337681702659</v>
      </c>
      <c r="I115" s="29">
        <f t="shared" si="67"/>
        <v>42.879077349086621</v>
      </c>
      <c r="J115" s="29">
        <f t="shared" si="67"/>
        <v>48.106308202895548</v>
      </c>
      <c r="K115" s="29">
        <f t="shared" si="67"/>
        <v>17.682283121396839</v>
      </c>
      <c r="L115" s="30" t="e">
        <f t="shared" si="57"/>
        <v>#VALUE!</v>
      </c>
      <c r="M115" s="29">
        <f t="shared" si="68"/>
        <v>14.910222707977795</v>
      </c>
      <c r="N115" s="31">
        <f t="shared" si="68"/>
        <v>10.467743734461143</v>
      </c>
      <c r="O115" s="31">
        <f t="shared" si="68"/>
        <v>2.0935487468922287</v>
      </c>
      <c r="P115" s="32">
        <f t="shared" si="68"/>
        <v>43.66366045362372</v>
      </c>
      <c r="Q115" s="32">
        <f t="shared" si="68"/>
        <v>23.369284089050652</v>
      </c>
      <c r="R115" s="32">
        <f t="shared" si="68"/>
        <v>52.606280388601519</v>
      </c>
      <c r="S115" s="33" t="e">
        <f t="shared" si="69"/>
        <v>#VALUE!</v>
      </c>
      <c r="T115" s="33" t="e">
        <f t="shared" si="69"/>
        <v>#VALUE!</v>
      </c>
      <c r="U115" s="34" t="e">
        <f t="shared" si="70"/>
        <v>#VALUE!</v>
      </c>
      <c r="V115" s="34" t="e">
        <f t="shared" si="70"/>
        <v>#VALUE!</v>
      </c>
      <c r="W115" s="35" t="e">
        <f t="shared" si="70"/>
        <v>#VALUE!</v>
      </c>
      <c r="X115" s="35" t="e">
        <f t="shared" si="70"/>
        <v>#VALUE!</v>
      </c>
      <c r="Y115" t="e">
        <f>NA()</f>
        <v>#N/A</v>
      </c>
      <c r="Z115" s="30">
        <f t="shared" si="58"/>
        <v>22.453157784741627</v>
      </c>
      <c r="AA115" s="30">
        <f t="shared" si="59"/>
        <v>43.45349326695942</v>
      </c>
      <c r="AD115"/>
      <c r="AE115" s="3">
        <v>30</v>
      </c>
      <c r="AG115" s="3">
        <f t="shared" si="60"/>
        <v>17.206221575376418</v>
      </c>
      <c r="AH115" s="29">
        <f t="shared" si="72"/>
        <v>15.078087181275105</v>
      </c>
      <c r="AI115" s="29">
        <f t="shared" si="72"/>
        <v>26.853488355518635</v>
      </c>
      <c r="AJ115" s="29">
        <f t="shared" si="72"/>
        <v>17.217533398714711</v>
      </c>
      <c r="AK115" s="29">
        <f t="shared" si="72"/>
        <v>27.675288678879479</v>
      </c>
      <c r="AL115" s="29">
        <f t="shared" si="72"/>
        <v>7.4354704033063088</v>
      </c>
      <c r="AM115" s="30" t="e">
        <f t="shared" si="62"/>
        <v>#VALUE!</v>
      </c>
      <c r="AN115" s="29">
        <f t="shared" si="71"/>
        <v>7.2126069075966717</v>
      </c>
      <c r="AO115" s="31">
        <f t="shared" si="71"/>
        <v>5.5427801227920526</v>
      </c>
      <c r="AP115" s="31">
        <f t="shared" si="71"/>
        <v>1.1085560245584105</v>
      </c>
      <c r="AQ115" s="32">
        <f t="shared" si="71"/>
        <v>27.105597862093052</v>
      </c>
      <c r="AR115" s="32">
        <f t="shared" si="71"/>
        <v>13.878209381988549</v>
      </c>
      <c r="AS115" s="32">
        <f t="shared" si="71"/>
        <v>29.574807753356747</v>
      </c>
      <c r="AT115" s="33" t="e">
        <f t="shared" si="73"/>
        <v>#VALUE!</v>
      </c>
      <c r="AU115" s="33" t="e">
        <f t="shared" si="73"/>
        <v>#VALUE!</v>
      </c>
      <c r="AV115" s="34" t="e">
        <f t="shared" si="74"/>
        <v>#VALUE!</v>
      </c>
      <c r="AW115" s="34" t="e">
        <f t="shared" si="74"/>
        <v>#VALUE!</v>
      </c>
      <c r="AX115" s="35" t="e">
        <f t="shared" si="74"/>
        <v>#VALUE!</v>
      </c>
      <c r="AY115" s="35" t="e">
        <f t="shared" si="74"/>
        <v>#VALUE!</v>
      </c>
      <c r="AZ115" t="e">
        <f>NA()</f>
        <v>#N/A</v>
      </c>
      <c r="BA115" s="30">
        <f t="shared" si="65"/>
        <v>12.792466235824556</v>
      </c>
      <c r="BB115" s="30">
        <f t="shared" si="66"/>
        <v>32.71792381660017</v>
      </c>
    </row>
    <row r="116" spans="4:54" x14ac:dyDescent="0.3">
      <c r="D116" s="3">
        <v>31</v>
      </c>
      <c r="F116" s="3">
        <v>30</v>
      </c>
      <c r="G116" s="29">
        <f t="shared" si="67"/>
        <v>44.918870888185147</v>
      </c>
      <c r="H116" s="29">
        <f t="shared" si="67"/>
        <v>48.592996417637806</v>
      </c>
      <c r="I116" s="29">
        <f t="shared" si="67"/>
        <v>45.043464705511184</v>
      </c>
      <c r="J116" s="29">
        <f t="shared" si="67"/>
        <v>49.670817377671966</v>
      </c>
      <c r="K116" s="29">
        <f t="shared" si="67"/>
        <v>18.420797008515947</v>
      </c>
      <c r="L116" s="30" t="e">
        <f t="shared" si="57"/>
        <v>#VALUE!</v>
      </c>
      <c r="M116" s="29">
        <f t="shared" si="68"/>
        <v>15.546932250098624</v>
      </c>
      <c r="N116" s="31">
        <f t="shared" si="68"/>
        <v>10.870815417290443</v>
      </c>
      <c r="O116" s="31">
        <f t="shared" si="68"/>
        <v>2.1741630834580885</v>
      </c>
      <c r="P116" s="32">
        <f t="shared" si="68"/>
        <v>44.883344887952632</v>
      </c>
      <c r="Q116" s="32">
        <f t="shared" si="68"/>
        <v>24.037809817532402</v>
      </c>
      <c r="R116" s="32">
        <f t="shared" si="68"/>
        <v>53.94803167304449</v>
      </c>
      <c r="S116" s="33" t="e">
        <f t="shared" si="69"/>
        <v>#VALUE!</v>
      </c>
      <c r="T116" s="33" t="e">
        <f t="shared" si="69"/>
        <v>#VALUE!</v>
      </c>
      <c r="U116" s="34" t="e">
        <f t="shared" si="70"/>
        <v>#VALUE!</v>
      </c>
      <c r="V116" s="34" t="e">
        <f t="shared" si="70"/>
        <v>#VALUE!</v>
      </c>
      <c r="W116" s="35" t="e">
        <f t="shared" si="70"/>
        <v>#VALUE!</v>
      </c>
      <c r="X116" s="35" t="e">
        <f t="shared" si="70"/>
        <v>#VALUE!</v>
      </c>
      <c r="Y116" t="e">
        <f>NA()</f>
        <v>#N/A</v>
      </c>
      <c r="Z116" s="30">
        <f t="shared" si="58"/>
        <v>23.022310235733979</v>
      </c>
      <c r="AA116" s="30">
        <f t="shared" si="59"/>
        <v>44.106539790725186</v>
      </c>
      <c r="AD116"/>
      <c r="AE116" s="3">
        <v>31</v>
      </c>
      <c r="AG116" s="3">
        <f t="shared" si="60"/>
        <v>18.095459273170505</v>
      </c>
      <c r="AH116" s="29">
        <f t="shared" si="72"/>
        <v>17.020389614511227</v>
      </c>
      <c r="AI116" s="29">
        <f t="shared" si="72"/>
        <v>28.466478062230276</v>
      </c>
      <c r="AJ116" s="29">
        <f t="shared" si="72"/>
        <v>19.020787139726316</v>
      </c>
      <c r="AK116" s="29">
        <f t="shared" si="72"/>
        <v>29.319733300214665</v>
      </c>
      <c r="AL116" s="29">
        <f t="shared" si="72"/>
        <v>8.2371963368440433</v>
      </c>
      <c r="AM116" s="30" t="e">
        <f t="shared" si="62"/>
        <v>#VALUE!</v>
      </c>
      <c r="AN116" s="29">
        <f t="shared" si="71"/>
        <v>7.7827560606830879</v>
      </c>
      <c r="AO116" s="31">
        <f t="shared" si="71"/>
        <v>5.9164654997842856</v>
      </c>
      <c r="AP116" s="31">
        <f t="shared" si="71"/>
        <v>1.1832930999568572</v>
      </c>
      <c r="AQ116" s="32">
        <f t="shared" si="71"/>
        <v>28.490582454590083</v>
      </c>
      <c r="AR116" s="32">
        <f t="shared" si="71"/>
        <v>14.689023045156311</v>
      </c>
      <c r="AS116" s="32">
        <f t="shared" si="71"/>
        <v>31.753718673673344</v>
      </c>
      <c r="AT116" s="33" t="e">
        <f t="shared" si="73"/>
        <v>#VALUE!</v>
      </c>
      <c r="AU116" s="33" t="e">
        <f t="shared" si="73"/>
        <v>#VALUE!</v>
      </c>
      <c r="AV116" s="34" t="e">
        <f t="shared" si="74"/>
        <v>#VALUE!</v>
      </c>
      <c r="AW116" s="34" t="e">
        <f t="shared" si="74"/>
        <v>#VALUE!</v>
      </c>
      <c r="AX116" s="35" t="e">
        <f t="shared" si="74"/>
        <v>#VALUE!</v>
      </c>
      <c r="AY116" s="35" t="e">
        <f t="shared" si="74"/>
        <v>#VALUE!</v>
      </c>
      <c r="AZ116" t="e">
        <f>NA()</f>
        <v>#N/A</v>
      </c>
      <c r="BA116" s="30">
        <f t="shared" si="65"/>
        <v>13.703261684837889</v>
      </c>
      <c r="BB116" s="30">
        <f t="shared" si="66"/>
        <v>33.764353518646914</v>
      </c>
    </row>
    <row r="117" spans="4:54" x14ac:dyDescent="0.3">
      <c r="D117" s="3">
        <v>32</v>
      </c>
      <c r="F117" s="3">
        <v>31</v>
      </c>
      <c r="G117" s="29">
        <f t="shared" si="67"/>
        <v>47.072208164496573</v>
      </c>
      <c r="H117" s="29">
        <f t="shared" si="67"/>
        <v>50.124467207077551</v>
      </c>
      <c r="I117" s="29">
        <f t="shared" si="67"/>
        <v>47.180875846022474</v>
      </c>
      <c r="J117" s="29">
        <f t="shared" si="67"/>
        <v>51.206042852803478</v>
      </c>
      <c r="K117" s="29">
        <f t="shared" si="67"/>
        <v>19.130215053249906</v>
      </c>
      <c r="L117" s="30" t="e">
        <f t="shared" si="57"/>
        <v>#VALUE!</v>
      </c>
      <c r="M117" s="29">
        <f t="shared" si="68"/>
        <v>16.177233416524324</v>
      </c>
      <c r="N117" s="31">
        <f t="shared" si="68"/>
        <v>11.270133994044375</v>
      </c>
      <c r="O117" s="31">
        <f t="shared" si="68"/>
        <v>2.2540267988088751</v>
      </c>
      <c r="P117" s="32">
        <f t="shared" si="68"/>
        <v>46.074701420048108</v>
      </c>
      <c r="Q117" s="32">
        <f t="shared" si="68"/>
        <v>24.684940844518746</v>
      </c>
      <c r="R117" s="32">
        <f t="shared" si="68"/>
        <v>55.203662830807495</v>
      </c>
      <c r="S117" s="33" t="e">
        <f t="shared" si="69"/>
        <v>#VALUE!</v>
      </c>
      <c r="T117" s="33" t="e">
        <f t="shared" si="69"/>
        <v>#VALUE!</v>
      </c>
      <c r="U117" s="34" t="e">
        <f t="shared" si="70"/>
        <v>#VALUE!</v>
      </c>
      <c r="V117" s="34" t="e">
        <f t="shared" si="70"/>
        <v>#VALUE!</v>
      </c>
      <c r="W117" s="35" t="e">
        <f t="shared" si="70"/>
        <v>#VALUE!</v>
      </c>
      <c r="X117" s="35" t="e">
        <f t="shared" si="70"/>
        <v>#VALUE!</v>
      </c>
      <c r="Y117" t="e">
        <f>NA()</f>
        <v>#N/A</v>
      </c>
      <c r="Z117" s="30">
        <f t="shared" si="58"/>
        <v>23.556168330669689</v>
      </c>
      <c r="AA117" s="30">
        <f t="shared" si="59"/>
        <v>44.727923246776449</v>
      </c>
      <c r="AD117"/>
      <c r="AE117" s="3">
        <v>32</v>
      </c>
      <c r="AG117" s="3">
        <f t="shared" si="60"/>
        <v>19.030653817429357</v>
      </c>
      <c r="AH117" s="29">
        <f t="shared" si="72"/>
        <v>19.132414106863038</v>
      </c>
      <c r="AI117" s="29">
        <f t="shared" si="72"/>
        <v>30.15198216502116</v>
      </c>
      <c r="AJ117" s="29">
        <f t="shared" si="72"/>
        <v>20.965512740770837</v>
      </c>
      <c r="AK117" s="29">
        <f t="shared" si="72"/>
        <v>31.036026812141614</v>
      </c>
      <c r="AL117" s="29">
        <f t="shared" si="72"/>
        <v>9.0903316942491319</v>
      </c>
      <c r="AM117" s="30" t="e">
        <f t="shared" si="62"/>
        <v>#VALUE!</v>
      </c>
      <c r="AN117" s="29">
        <f t="shared" si="71"/>
        <v>8.3883542552957149</v>
      </c>
      <c r="AO117" s="31">
        <f t="shared" si="71"/>
        <v>6.3107089927651749</v>
      </c>
      <c r="AP117" s="31">
        <f t="shared" si="71"/>
        <v>1.262141798553035</v>
      </c>
      <c r="AQ117" s="32">
        <f t="shared" si="71"/>
        <v>29.924490841397379</v>
      </c>
      <c r="AR117" s="32">
        <f t="shared" si="71"/>
        <v>15.527506793151229</v>
      </c>
      <c r="AS117" s="32">
        <f t="shared" si="71"/>
        <v>33.982270190417175</v>
      </c>
      <c r="AT117" s="33" t="e">
        <f t="shared" si="73"/>
        <v>#VALUE!</v>
      </c>
      <c r="AU117" s="33" t="e">
        <f t="shared" si="73"/>
        <v>#VALUE!</v>
      </c>
      <c r="AV117" s="34" t="e">
        <f t="shared" si="74"/>
        <v>#VALUE!</v>
      </c>
      <c r="AW117" s="34" t="e">
        <f t="shared" si="74"/>
        <v>#VALUE!</v>
      </c>
      <c r="AX117" s="35" t="e">
        <f t="shared" si="74"/>
        <v>#VALUE!</v>
      </c>
      <c r="AY117" s="35" t="e">
        <f t="shared" si="74"/>
        <v>#VALUE!</v>
      </c>
      <c r="AZ117" t="e">
        <f>NA()</f>
        <v>#N/A</v>
      </c>
      <c r="BA117" s="30">
        <f t="shared" si="65"/>
        <v>14.634561736832445</v>
      </c>
      <c r="BB117" s="30">
        <f t="shared" si="66"/>
        <v>34.816093138641037</v>
      </c>
    </row>
    <row r="118" spans="4:54" x14ac:dyDescent="0.3">
      <c r="D118" s="3">
        <v>33</v>
      </c>
      <c r="F118" s="3">
        <v>32</v>
      </c>
      <c r="G118" s="29">
        <f t="shared" ref="G118:K133" si="75">G46*G$12</f>
        <v>49.162307246312018</v>
      </c>
      <c r="H118" s="29">
        <f t="shared" si="75"/>
        <v>51.628463063494209</v>
      </c>
      <c r="I118" s="29">
        <f t="shared" si="75"/>
        <v>49.287743406030287</v>
      </c>
      <c r="J118" s="29">
        <f t="shared" si="75"/>
        <v>52.711774309290298</v>
      </c>
      <c r="K118" s="29">
        <f t="shared" si="75"/>
        <v>19.810155179663788</v>
      </c>
      <c r="L118" s="30" t="e">
        <f t="shared" si="57"/>
        <v>#VALUE!</v>
      </c>
      <c r="M118" s="29">
        <f t="shared" ref="M118:R133" si="76">M46*M$12</f>
        <v>16.800566095909932</v>
      </c>
      <c r="N118" s="31">
        <f t="shared" si="76"/>
        <v>11.665489507459704</v>
      </c>
      <c r="O118" s="31">
        <f t="shared" si="76"/>
        <v>2.3330979014919406</v>
      </c>
      <c r="P118" s="32">
        <f t="shared" si="76"/>
        <v>47.238037053078251</v>
      </c>
      <c r="Q118" s="32">
        <f t="shared" si="76"/>
        <v>25.310954440626439</v>
      </c>
      <c r="R118" s="32">
        <f t="shared" si="76"/>
        <v>56.377025872472458</v>
      </c>
      <c r="S118" s="33" t="e">
        <f t="shared" ref="S118:T133" si="77">S46</f>
        <v>#VALUE!</v>
      </c>
      <c r="T118" s="33" t="e">
        <f t="shared" si="77"/>
        <v>#VALUE!</v>
      </c>
      <c r="U118" s="34" t="e">
        <f t="shared" ref="U118:X133" si="78">U46*U$12</f>
        <v>#VALUE!</v>
      </c>
      <c r="V118" s="34" t="e">
        <f t="shared" si="78"/>
        <v>#VALUE!</v>
      </c>
      <c r="W118" s="35" t="e">
        <f t="shared" si="78"/>
        <v>#VALUE!</v>
      </c>
      <c r="X118" s="35" t="e">
        <f t="shared" si="78"/>
        <v>#VALUE!</v>
      </c>
      <c r="Y118" t="e">
        <f>NA()</f>
        <v>#N/A</v>
      </c>
      <c r="Z118" s="30">
        <f t="shared" si="58"/>
        <v>24.056249604829983</v>
      </c>
      <c r="AA118" s="30">
        <f t="shared" si="59"/>
        <v>45.319178824139712</v>
      </c>
      <c r="AD118"/>
      <c r="AE118" s="3">
        <v>33</v>
      </c>
      <c r="AG118" s="3">
        <f t="shared" si="60"/>
        <v>20.01418031184258</v>
      </c>
      <c r="AH118" s="29">
        <f t="shared" si="72"/>
        <v>21.414434747365739</v>
      </c>
      <c r="AI118" s="29">
        <f t="shared" si="72"/>
        <v>31.910437725547705</v>
      </c>
      <c r="AJ118" s="29">
        <f t="shared" si="72"/>
        <v>23.055224771347337</v>
      </c>
      <c r="AK118" s="29">
        <f t="shared" si="72"/>
        <v>32.824329628145129</v>
      </c>
      <c r="AL118" s="29">
        <f t="shared" si="72"/>
        <v>9.9925648259934512</v>
      </c>
      <c r="AM118" s="30" t="e">
        <f t="shared" si="62"/>
        <v>#VALUE!</v>
      </c>
      <c r="AN118" s="29">
        <f t="shared" ref="AN118:AS133" si="79">AN46*AN$12</f>
        <v>9.0303060508700668</v>
      </c>
      <c r="AO118" s="31">
        <f t="shared" si="79"/>
        <v>6.7260701325524908</v>
      </c>
      <c r="AP118" s="31">
        <f t="shared" si="79"/>
        <v>1.3452140265104982</v>
      </c>
      <c r="AQ118" s="32">
        <f t="shared" si="79"/>
        <v>31.406719831646548</v>
      </c>
      <c r="AR118" s="32">
        <f t="shared" si="79"/>
        <v>16.392357615904473</v>
      </c>
      <c r="AS118" s="32">
        <f t="shared" si="79"/>
        <v>36.247601238689207</v>
      </c>
      <c r="AT118" s="33" t="e">
        <f t="shared" si="73"/>
        <v>#VALUE!</v>
      </c>
      <c r="AU118" s="33" t="e">
        <f t="shared" si="73"/>
        <v>#VALUE!</v>
      </c>
      <c r="AV118" s="34" t="e">
        <f t="shared" si="74"/>
        <v>#VALUE!</v>
      </c>
      <c r="AW118" s="34" t="e">
        <f t="shared" si="74"/>
        <v>#VALUE!</v>
      </c>
      <c r="AX118" s="35" t="e">
        <f t="shared" si="74"/>
        <v>#VALUE!</v>
      </c>
      <c r="AY118" s="35" t="e">
        <f t="shared" si="74"/>
        <v>#VALUE!</v>
      </c>
      <c r="AZ118" t="e">
        <f>NA()</f>
        <v>#N/A</v>
      </c>
      <c r="BA118" s="30">
        <f t="shared" si="65"/>
        <v>15.581321918455675</v>
      </c>
      <c r="BB118" s="30">
        <f t="shared" si="66"/>
        <v>35.870696673941353</v>
      </c>
    </row>
    <row r="119" spans="4:54" x14ac:dyDescent="0.3">
      <c r="D119" s="3">
        <v>34</v>
      </c>
      <c r="F119" s="3">
        <v>33</v>
      </c>
      <c r="G119" s="29">
        <f t="shared" si="75"/>
        <v>51.185916996103096</v>
      </c>
      <c r="H119" s="29">
        <f t="shared" si="75"/>
        <v>53.104779243747586</v>
      </c>
      <c r="I119" s="29">
        <f t="shared" si="75"/>
        <v>51.360938407003296</v>
      </c>
      <c r="J119" s="29">
        <f t="shared" si="75"/>
        <v>54.187884402156826</v>
      </c>
      <c r="K119" s="29">
        <f t="shared" si="75"/>
        <v>20.460503507576881</v>
      </c>
      <c r="L119" s="30" t="e">
        <f t="shared" si="57"/>
        <v>#VALUE!</v>
      </c>
      <c r="M119" s="29">
        <f t="shared" si="76"/>
        <v>17.416431539800673</v>
      </c>
      <c r="N119" s="31">
        <f t="shared" si="76"/>
        <v>12.05669473905173</v>
      </c>
      <c r="O119" s="31">
        <f t="shared" si="76"/>
        <v>2.411338947810346</v>
      </c>
      <c r="P119" s="32">
        <f t="shared" si="76"/>
        <v>48.373691129627773</v>
      </c>
      <c r="Q119" s="32">
        <f t="shared" si="76"/>
        <v>25.916174004075245</v>
      </c>
      <c r="R119" s="32">
        <f t="shared" si="76"/>
        <v>57.472091361661519</v>
      </c>
      <c r="S119" s="33" t="e">
        <f t="shared" si="77"/>
        <v>#VALUE!</v>
      </c>
      <c r="T119" s="33" t="e">
        <f t="shared" si="77"/>
        <v>#VALUE!</v>
      </c>
      <c r="U119" s="34" t="e">
        <f t="shared" si="78"/>
        <v>#VALUE!</v>
      </c>
      <c r="V119" s="34" t="e">
        <f t="shared" si="78"/>
        <v>#VALUE!</v>
      </c>
      <c r="W119" s="35" t="e">
        <f t="shared" si="78"/>
        <v>#VALUE!</v>
      </c>
      <c r="X119" s="35" t="e">
        <f t="shared" si="78"/>
        <v>#VALUE!</v>
      </c>
      <c r="Y119" t="e">
        <f>NA()</f>
        <v>#N/A</v>
      </c>
      <c r="Z119" s="30">
        <f t="shared" si="58"/>
        <v>24.524119926737466</v>
      </c>
      <c r="AA119" s="30">
        <f t="shared" si="59"/>
        <v>45.881767277950011</v>
      </c>
      <c r="AD119"/>
      <c r="AE119" s="3">
        <v>34</v>
      </c>
      <c r="AG119" s="3">
        <f t="shared" si="60"/>
        <v>21.048536608242266</v>
      </c>
      <c r="AH119" s="29">
        <f t="shared" ref="AH119:AL134" si="80">AH47*AH$12</f>
        <v>23.86394781964815</v>
      </c>
      <c r="AI119" s="29">
        <f t="shared" si="80"/>
        <v>33.741915630738383</v>
      </c>
      <c r="AJ119" s="29">
        <f t="shared" si="80"/>
        <v>25.292258620737702</v>
      </c>
      <c r="AK119" s="29">
        <f t="shared" si="80"/>
        <v>34.684410557194923</v>
      </c>
      <c r="AL119" s="29">
        <f t="shared" si="80"/>
        <v>10.940615666508236</v>
      </c>
      <c r="AM119" s="30" t="e">
        <f t="shared" si="62"/>
        <v>#VALUE!</v>
      </c>
      <c r="AN119" s="29">
        <f t="shared" si="79"/>
        <v>9.709352913754639</v>
      </c>
      <c r="AO119" s="31">
        <f t="shared" si="79"/>
        <v>7.1630488930103278</v>
      </c>
      <c r="AP119" s="31">
        <f t="shared" si="79"/>
        <v>1.4326097786020655</v>
      </c>
      <c r="AQ119" s="32">
        <f t="shared" si="79"/>
        <v>32.936370474321969</v>
      </c>
      <c r="AR119" s="32">
        <f t="shared" si="79"/>
        <v>17.281982276274</v>
      </c>
      <c r="AS119" s="32">
        <f t="shared" si="79"/>
        <v>38.535670399439645</v>
      </c>
      <c r="AT119" s="33" t="e">
        <f t="shared" ref="AT119:AU134" si="81">AT47</f>
        <v>#VALUE!</v>
      </c>
      <c r="AU119" s="33" t="e">
        <f t="shared" si="81"/>
        <v>#VALUE!</v>
      </c>
      <c r="AV119" s="34" t="e">
        <f t="shared" ref="AV119:AY134" si="82">AV47*AV$12</f>
        <v>#VALUE!</v>
      </c>
      <c r="AW119" s="34" t="e">
        <f t="shared" si="82"/>
        <v>#VALUE!</v>
      </c>
      <c r="AX119" s="35" t="e">
        <f t="shared" si="82"/>
        <v>#VALUE!</v>
      </c>
      <c r="AY119" s="35" t="e">
        <f t="shared" si="82"/>
        <v>#VALUE!</v>
      </c>
      <c r="AZ119" t="e">
        <f>NA()</f>
        <v>#N/A</v>
      </c>
      <c r="BA119" s="30">
        <f t="shared" si="65"/>
        <v>16.538024526344991</v>
      </c>
      <c r="BB119" s="30">
        <f t="shared" si="66"/>
        <v>36.925570400165903</v>
      </c>
    </row>
    <row r="120" spans="4:54" x14ac:dyDescent="0.3">
      <c r="D120" s="3">
        <v>35</v>
      </c>
      <c r="F120" s="3">
        <v>34</v>
      </c>
      <c r="G120" s="29">
        <f t="shared" si="75"/>
        <v>53.140614035752023</v>
      </c>
      <c r="H120" s="29">
        <f t="shared" si="75"/>
        <v>54.553284858065169</v>
      </c>
      <c r="I120" s="29">
        <f t="shared" si="75"/>
        <v>53.397741998836132</v>
      </c>
      <c r="J120" s="29">
        <f t="shared" si="75"/>
        <v>55.634319953373392</v>
      </c>
      <c r="K120" s="29">
        <f t="shared" si="75"/>
        <v>21.081375850586202</v>
      </c>
      <c r="L120" s="30" t="e">
        <f t="shared" si="57"/>
        <v>#VALUE!</v>
      </c>
      <c r="M120" s="29">
        <f t="shared" si="76"/>
        <v>18.024387883738882</v>
      </c>
      <c r="N120" s="31">
        <f t="shared" si="76"/>
        <v>12.44358339237583</v>
      </c>
      <c r="O120" s="31">
        <f t="shared" si="76"/>
        <v>2.488716678475166</v>
      </c>
      <c r="P120" s="32">
        <f t="shared" si="76"/>
        <v>49.482030585911993</v>
      </c>
      <c r="Q120" s="32">
        <f t="shared" si="76"/>
        <v>26.500961580097133</v>
      </c>
      <c r="R120" s="32">
        <f t="shared" si="76"/>
        <v>58.492881325453595</v>
      </c>
      <c r="S120" s="33" t="e">
        <f t="shared" si="77"/>
        <v>#VALUE!</v>
      </c>
      <c r="T120" s="33" t="e">
        <f t="shared" si="77"/>
        <v>#VALUE!</v>
      </c>
      <c r="U120" s="34" t="e">
        <f t="shared" si="78"/>
        <v>#VALUE!</v>
      </c>
      <c r="V120" s="34" t="e">
        <f t="shared" si="78"/>
        <v>#VALUE!</v>
      </c>
      <c r="W120" s="35" t="e">
        <f t="shared" si="78"/>
        <v>#VALUE!</v>
      </c>
      <c r="X120" s="35" t="e">
        <f t="shared" si="78"/>
        <v>#VALUE!</v>
      </c>
      <c r="Y120" t="e">
        <f>NA()</f>
        <v>#N/A</v>
      </c>
      <c r="Z120" s="30">
        <f t="shared" si="58"/>
        <v>24.961367909581735</v>
      </c>
      <c r="AA120" s="30">
        <f t="shared" si="59"/>
        <v>46.417078538390257</v>
      </c>
      <c r="AD120"/>
      <c r="AE120" s="3">
        <v>35</v>
      </c>
      <c r="AG120" s="3">
        <f t="shared" si="60"/>
        <v>22.136349650370814</v>
      </c>
      <c r="AH120" s="29">
        <f t="shared" si="80"/>
        <v>26.475383572800695</v>
      </c>
      <c r="AI120" s="29">
        <f t="shared" si="80"/>
        <v>35.646079661035039</v>
      </c>
      <c r="AJ120" s="29">
        <f t="shared" si="80"/>
        <v>27.677573634168141</v>
      </c>
      <c r="AK120" s="29">
        <f t="shared" si="80"/>
        <v>36.615606230741051</v>
      </c>
      <c r="AL120" s="29">
        <f t="shared" si="80"/>
        <v>11.930212625742469</v>
      </c>
      <c r="AM120" s="30" t="e">
        <f t="shared" si="62"/>
        <v>#VALUE!</v>
      </c>
      <c r="AN120" s="29">
        <f t="shared" si="79"/>
        <v>10.426044684032242</v>
      </c>
      <c r="AO120" s="31">
        <f t="shared" si="79"/>
        <v>7.6220743238190396</v>
      </c>
      <c r="AP120" s="31">
        <f t="shared" si="79"/>
        <v>1.5244148647638078</v>
      </c>
      <c r="AQ120" s="32">
        <f t="shared" si="79"/>
        <v>34.512225230424278</v>
      </c>
      <c r="AR120" s="32">
        <f t="shared" si="79"/>
        <v>18.194487191322157</v>
      </c>
      <c r="AS120" s="32">
        <f t="shared" si="79"/>
        <v>40.83148035607973</v>
      </c>
      <c r="AT120" s="33" t="e">
        <f t="shared" si="81"/>
        <v>#VALUE!</v>
      </c>
      <c r="AU120" s="33" t="e">
        <f t="shared" si="81"/>
        <v>#VALUE!</v>
      </c>
      <c r="AV120" s="34" t="e">
        <f t="shared" si="82"/>
        <v>#VALUE!</v>
      </c>
      <c r="AW120" s="34" t="e">
        <f t="shared" si="82"/>
        <v>#VALUE!</v>
      </c>
      <c r="AX120" s="35" t="e">
        <f t="shared" si="82"/>
        <v>#VALUE!</v>
      </c>
      <c r="AY120" s="35" t="e">
        <f t="shared" si="82"/>
        <v>#VALUE!</v>
      </c>
      <c r="AZ120" t="e">
        <f>NA()</f>
        <v>#N/A</v>
      </c>
      <c r="BA120" s="30">
        <f t="shared" si="65"/>
        <v>17.498759264958068</v>
      </c>
      <c r="BB120" s="30">
        <f t="shared" si="66"/>
        <v>37.97798467704262</v>
      </c>
    </row>
    <row r="121" spans="4:54" x14ac:dyDescent="0.3">
      <c r="D121" s="3">
        <v>36</v>
      </c>
      <c r="F121" s="3">
        <v>35</v>
      </c>
      <c r="G121" s="29">
        <f t="shared" si="75"/>
        <v>55.024716088691775</v>
      </c>
      <c r="H121" s="29">
        <f t="shared" si="75"/>
        <v>55.973915316630681</v>
      </c>
      <c r="I121" s="29">
        <f t="shared" si="75"/>
        <v>55.395817358715071</v>
      </c>
      <c r="J121" s="29">
        <f t="shared" si="75"/>
        <v>57.051094036502313</v>
      </c>
      <c r="K121" s="29">
        <f t="shared" si="75"/>
        <v>21.673082521979261</v>
      </c>
      <c r="L121" s="30" t="e">
        <f t="shared" si="57"/>
        <v>#VALUE!</v>
      </c>
      <c r="M121" s="29">
        <f t="shared" si="76"/>
        <v>18.624045958880036</v>
      </c>
      <c r="N121" s="31">
        <f t="shared" si="76"/>
        <v>12.826008435607765</v>
      </c>
      <c r="O121" s="31">
        <f t="shared" si="76"/>
        <v>2.5652016871215531</v>
      </c>
      <c r="P121" s="32">
        <f t="shared" si="76"/>
        <v>50.563445761992625</v>
      </c>
      <c r="Q121" s="32">
        <f t="shared" si="76"/>
        <v>27.065711260850627</v>
      </c>
      <c r="R121" s="32">
        <f t="shared" si="76"/>
        <v>59.443414722696808</v>
      </c>
      <c r="S121" s="33" t="e">
        <f t="shared" si="77"/>
        <v>#VALUE!</v>
      </c>
      <c r="T121" s="33" t="e">
        <f t="shared" si="77"/>
        <v>#VALUE!</v>
      </c>
      <c r="U121" s="34" t="e">
        <f t="shared" si="78"/>
        <v>#VALUE!</v>
      </c>
      <c r="V121" s="34" t="e">
        <f t="shared" si="78"/>
        <v>#VALUE!</v>
      </c>
      <c r="W121" s="35" t="e">
        <f t="shared" si="78"/>
        <v>#VALUE!</v>
      </c>
      <c r="X121" s="35" t="e">
        <f t="shared" si="78"/>
        <v>#VALUE!</v>
      </c>
      <c r="Y121" t="e">
        <f>NA()</f>
        <v>#N/A</v>
      </c>
      <c r="Z121" s="30">
        <f t="shared" si="58"/>
        <v>25.369583985265837</v>
      </c>
      <c r="AA121" s="30">
        <f t="shared" si="59"/>
        <v>46.926435144650704</v>
      </c>
      <c r="AD121"/>
      <c r="AE121" s="3">
        <v>36</v>
      </c>
      <c r="AG121" s="3">
        <f t="shared" si="60"/>
        <v>23.280382145502159</v>
      </c>
      <c r="AH121" s="29">
        <f t="shared" si="80"/>
        <v>29.239886757263999</v>
      </c>
      <c r="AI121" s="29">
        <f t="shared" si="80"/>
        <v>37.622145341500016</v>
      </c>
      <c r="AJ121" s="29">
        <f t="shared" si="80"/>
        <v>30.210559442122801</v>
      </c>
      <c r="AK121" s="29">
        <f t="shared" si="80"/>
        <v>38.616780811953078</v>
      </c>
      <c r="AL121" s="29">
        <f t="shared" si="80"/>
        <v>12.956099735438011</v>
      </c>
      <c r="AM121" s="30" t="e">
        <f t="shared" si="62"/>
        <v>#VALUE!</v>
      </c>
      <c r="AN121" s="29">
        <f t="shared" si="79"/>
        <v>11.180709937364279</v>
      </c>
      <c r="AO121" s="31">
        <f t="shared" si="79"/>
        <v>8.1034924597009876</v>
      </c>
      <c r="AP121" s="31">
        <f t="shared" si="79"/>
        <v>1.6206984919401977</v>
      </c>
      <c r="AQ121" s="32">
        <f t="shared" si="79"/>
        <v>36.132726106322984</v>
      </c>
      <c r="AR121" s="32">
        <f t="shared" si="79"/>
        <v>19.127672060440528</v>
      </c>
      <c r="AS121" s="32">
        <f t="shared" si="79"/>
        <v>43.11934904579897</v>
      </c>
      <c r="AT121" s="33" t="e">
        <f t="shared" si="81"/>
        <v>#VALUE!</v>
      </c>
      <c r="AU121" s="33" t="e">
        <f t="shared" si="81"/>
        <v>#VALUE!</v>
      </c>
      <c r="AV121" s="34" t="e">
        <f t="shared" si="82"/>
        <v>#VALUE!</v>
      </c>
      <c r="AW121" s="34" t="e">
        <f t="shared" si="82"/>
        <v>#VALUE!</v>
      </c>
      <c r="AX121" s="35" t="e">
        <f t="shared" si="82"/>
        <v>#VALUE!</v>
      </c>
      <c r="AY121" s="35" t="e">
        <f t="shared" si="82"/>
        <v>#VALUE!</v>
      </c>
      <c r="AZ121" t="e">
        <f>NA()</f>
        <v>#N/A</v>
      </c>
      <c r="BA121" s="30">
        <f t="shared" si="65"/>
        <v>18.457321849569919</v>
      </c>
      <c r="BB121" s="30">
        <f t="shared" si="66"/>
        <v>39.025088812344116</v>
      </c>
    </row>
    <row r="122" spans="4:54" x14ac:dyDescent="0.3">
      <c r="D122" s="3">
        <v>37</v>
      </c>
      <c r="F122" s="3">
        <v>36</v>
      </c>
      <c r="G122" s="29">
        <f t="shared" si="75"/>
        <v>56.837198593657448</v>
      </c>
      <c r="H122" s="29">
        <f t="shared" si="75"/>
        <v>57.366665516591688</v>
      </c>
      <c r="I122" s="29">
        <f t="shared" si="75"/>
        <v>57.353182061883111</v>
      </c>
      <c r="J122" s="29">
        <f t="shared" si="75"/>
        <v>58.438278850280206</v>
      </c>
      <c r="K122" s="29">
        <f t="shared" si="75"/>
        <v>22.236096462958347</v>
      </c>
      <c r="L122" s="30" t="e">
        <f t="shared" si="57"/>
        <v>#VALUE!</v>
      </c>
      <c r="M122" s="29">
        <f t="shared" si="76"/>
        <v>19.215065376161476</v>
      </c>
      <c r="N122" s="31">
        <f t="shared" si="76"/>
        <v>13.203840586210269</v>
      </c>
      <c r="O122" s="31">
        <f t="shared" si="76"/>
        <v>2.6407681172420543</v>
      </c>
      <c r="P122" s="32">
        <f t="shared" si="76"/>
        <v>51.618346696804693</v>
      </c>
      <c r="Q122" s="32">
        <f t="shared" si="76"/>
        <v>27.610843365028984</v>
      </c>
      <c r="R122" s="32">
        <f t="shared" si="76"/>
        <v>60.327663713936658</v>
      </c>
      <c r="S122" s="33" t="e">
        <f t="shared" si="77"/>
        <v>#VALUE!</v>
      </c>
      <c r="T122" s="33" t="e">
        <f t="shared" si="77"/>
        <v>#VALUE!</v>
      </c>
      <c r="U122" s="34" t="e">
        <f t="shared" si="78"/>
        <v>#VALUE!</v>
      </c>
      <c r="V122" s="34" t="e">
        <f t="shared" si="78"/>
        <v>#VALUE!</v>
      </c>
      <c r="W122" s="35" t="e">
        <f t="shared" si="78"/>
        <v>#VALUE!</v>
      </c>
      <c r="X122" s="35" t="e">
        <f t="shared" si="78"/>
        <v>#VALUE!</v>
      </c>
      <c r="Y122" t="e">
        <f>NA()</f>
        <v>#N/A</v>
      </c>
      <c r="Z122" s="30">
        <f t="shared" si="58"/>
        <v>25.750343499027355</v>
      </c>
      <c r="AA122" s="30">
        <f t="shared" si="59"/>
        <v>47.411095512392258</v>
      </c>
      <c r="AD122"/>
      <c r="AE122" s="3">
        <v>37</v>
      </c>
      <c r="AG122" s="3">
        <f t="shared" si="60"/>
        <v>24.483539580860253</v>
      </c>
      <c r="AH122" s="29">
        <f t="shared" si="80"/>
        <v>32.145186493131369</v>
      </c>
      <c r="AI122" s="29">
        <f t="shared" si="80"/>
        <v>39.668839252058262</v>
      </c>
      <c r="AJ122" s="29">
        <f t="shared" si="80"/>
        <v>32.888852124118209</v>
      </c>
      <c r="AK122" s="29">
        <f t="shared" si="80"/>
        <v>40.68628673758414</v>
      </c>
      <c r="AL122" s="29">
        <f t="shared" si="80"/>
        <v>14.012077702487849</v>
      </c>
      <c r="AM122" s="30" t="e">
        <f t="shared" si="62"/>
        <v>#VALUE!</v>
      </c>
      <c r="AN122" s="29">
        <f t="shared" si="79"/>
        <v>11.973425682932836</v>
      </c>
      <c r="AO122" s="31">
        <f t="shared" si="79"/>
        <v>8.6075535877581402</v>
      </c>
      <c r="AP122" s="31">
        <f t="shared" si="79"/>
        <v>1.7215107175516282</v>
      </c>
      <c r="AQ122" s="32">
        <f t="shared" si="79"/>
        <v>37.795954250177715</v>
      </c>
      <c r="AR122" s="32">
        <f t="shared" si="79"/>
        <v>20.079027919257747</v>
      </c>
      <c r="AS122" s="32">
        <f t="shared" si="79"/>
        <v>45.383221260873576</v>
      </c>
      <c r="AT122" s="33" t="e">
        <f t="shared" si="81"/>
        <v>#VALUE!</v>
      </c>
      <c r="AU122" s="33" t="e">
        <f t="shared" si="81"/>
        <v>#VALUE!</v>
      </c>
      <c r="AV122" s="34" t="e">
        <f t="shared" si="82"/>
        <v>#VALUE!</v>
      </c>
      <c r="AW122" s="34" t="e">
        <f t="shared" si="82"/>
        <v>#VALUE!</v>
      </c>
      <c r="AX122" s="35" t="e">
        <f t="shared" si="82"/>
        <v>#VALUE!</v>
      </c>
      <c r="AY122" s="35" t="e">
        <f t="shared" si="82"/>
        <v>#VALUE!</v>
      </c>
      <c r="AZ122" t="e">
        <f>NA()</f>
        <v>#N/A</v>
      </c>
      <c r="BA122" s="30">
        <f t="shared" si="65"/>
        <v>19.407328649046725</v>
      </c>
      <c r="BB122" s="30">
        <f t="shared" si="66"/>
        <v>40.063929117774912</v>
      </c>
    </row>
    <row r="123" spans="4:54" x14ac:dyDescent="0.3">
      <c r="D123" s="3">
        <v>38</v>
      </c>
      <c r="F123" s="3">
        <v>37</v>
      </c>
      <c r="G123" s="29">
        <f t="shared" si="75"/>
        <v>58.577615577249716</v>
      </c>
      <c r="H123" s="29">
        <f t="shared" si="75"/>
        <v>58.731583686599834</v>
      </c>
      <c r="I123" s="29">
        <f t="shared" si="75"/>
        <v>59.268181169795163</v>
      </c>
      <c r="J123" s="29">
        <f t="shared" si="75"/>
        <v>59.795999292519639</v>
      </c>
      <c r="K123" s="29">
        <f t="shared" si="75"/>
        <v>22.771024622380235</v>
      </c>
      <c r="L123" s="30" t="e">
        <f t="shared" si="57"/>
        <v>#VALUE!</v>
      </c>
      <c r="M123" s="29">
        <f t="shared" si="76"/>
        <v>19.797150866153153</v>
      </c>
      <c r="N123" s="31">
        <f t="shared" si="76"/>
        <v>13.576966922780461</v>
      </c>
      <c r="O123" s="31">
        <f t="shared" si="76"/>
        <v>2.7153933845560925</v>
      </c>
      <c r="P123" s="32">
        <f t="shared" si="76"/>
        <v>52.647159847416745</v>
      </c>
      <c r="Q123" s="32">
        <f t="shared" si="76"/>
        <v>28.136799308799603</v>
      </c>
      <c r="R123" s="32">
        <f t="shared" si="76"/>
        <v>61.149519157034689</v>
      </c>
      <c r="S123" s="33" t="e">
        <f t="shared" si="77"/>
        <v>#VALUE!</v>
      </c>
      <c r="T123" s="33" t="e">
        <f t="shared" si="77"/>
        <v>#VALUE!</v>
      </c>
      <c r="U123" s="34" t="e">
        <f t="shared" si="78"/>
        <v>#VALUE!</v>
      </c>
      <c r="V123" s="34" t="e">
        <f t="shared" si="78"/>
        <v>#VALUE!</v>
      </c>
      <c r="W123" s="35" t="e">
        <f t="shared" si="78"/>
        <v>#VALUE!</v>
      </c>
      <c r="X123" s="35" t="e">
        <f t="shared" si="78"/>
        <v>#VALUE!</v>
      </c>
      <c r="Y123" t="e">
        <f>NA()</f>
        <v>#N/A</v>
      </c>
      <c r="Z123" s="30">
        <f t="shared" si="58"/>
        <v>26.105193249350819</v>
      </c>
      <c r="AA123" s="30">
        <f t="shared" si="59"/>
        <v>47.872257042786288</v>
      </c>
      <c r="AD123"/>
      <c r="AE123" s="3">
        <v>38</v>
      </c>
      <c r="AG123" s="3">
        <f t="shared" si="60"/>
        <v>25.748877602654176</v>
      </c>
      <c r="AH123" s="29">
        <f t="shared" si="80"/>
        <v>35.175574278897152</v>
      </c>
      <c r="AI123" s="29">
        <f t="shared" si="80"/>
        <v>41.784359585184099</v>
      </c>
      <c r="AJ123" s="29">
        <f t="shared" si="80"/>
        <v>35.708167715839231</v>
      </c>
      <c r="AK123" s="29">
        <f t="shared" si="80"/>
        <v>42.821927354429057</v>
      </c>
      <c r="AL123" s="29">
        <f t="shared" si="80"/>
        <v>15.091081215233684</v>
      </c>
      <c r="AM123" s="30" t="e">
        <f t="shared" si="62"/>
        <v>#VALUE!</v>
      </c>
      <c r="AN123" s="29">
        <f t="shared" si="79"/>
        <v>12.803986940418095</v>
      </c>
      <c r="AO123" s="31">
        <f t="shared" si="79"/>
        <v>9.1343989835483033</v>
      </c>
      <c r="AP123" s="31">
        <f t="shared" si="79"/>
        <v>1.8268797967096608</v>
      </c>
      <c r="AQ123" s="32">
        <f t="shared" si="79"/>
        <v>39.49961157051191</v>
      </c>
      <c r="AR123" s="32">
        <f t="shared" si="79"/>
        <v>21.045740286157212</v>
      </c>
      <c r="AS123" s="32">
        <f t="shared" si="79"/>
        <v>47.607011814549971</v>
      </c>
      <c r="AT123" s="33" t="e">
        <f t="shared" si="81"/>
        <v>#VALUE!</v>
      </c>
      <c r="AU123" s="33" t="e">
        <f t="shared" si="81"/>
        <v>#VALUE!</v>
      </c>
      <c r="AV123" s="34" t="e">
        <f t="shared" si="82"/>
        <v>#VALUE!</v>
      </c>
      <c r="AW123" s="34" t="e">
        <f t="shared" si="82"/>
        <v>#VALUE!</v>
      </c>
      <c r="AX123" s="35" t="e">
        <f t="shared" si="82"/>
        <v>#VALUE!</v>
      </c>
      <c r="AY123" s="35" t="e">
        <f t="shared" si="82"/>
        <v>#VALUE!</v>
      </c>
      <c r="AZ123" t="e">
        <f>NA()</f>
        <v>#N/A</v>
      </c>
      <c r="BA123" s="30">
        <f t="shared" si="65"/>
        <v>20.342344477436445</v>
      </c>
      <c r="BB123" s="30">
        <f t="shared" si="66"/>
        <v>41.091470236133659</v>
      </c>
    </row>
    <row r="124" spans="4:54" x14ac:dyDescent="0.3">
      <c r="D124" s="3">
        <v>39</v>
      </c>
      <c r="F124" s="3">
        <v>38</v>
      </c>
      <c r="G124" s="29">
        <f t="shared" si="75"/>
        <v>60.246025445982646</v>
      </c>
      <c r="H124" s="29">
        <f t="shared" si="75"/>
        <v>60.068765817118283</v>
      </c>
      <c r="I124" s="29">
        <f t="shared" si="75"/>
        <v>61.139461222651832</v>
      </c>
      <c r="J124" s="29">
        <f t="shared" si="75"/>
        <v>61.12442715756729</v>
      </c>
      <c r="K124" s="29">
        <f t="shared" si="75"/>
        <v>23.27858245660012</v>
      </c>
      <c r="L124" s="30" t="e">
        <f t="shared" si="57"/>
        <v>#VALUE!</v>
      </c>
      <c r="M124" s="29">
        <f t="shared" si="76"/>
        <v>20.370048858740347</v>
      </c>
      <c r="N124" s="31">
        <f t="shared" si="76"/>
        <v>13.945289611121124</v>
      </c>
      <c r="O124" s="31">
        <f t="shared" si="76"/>
        <v>2.7890579222242251</v>
      </c>
      <c r="P124" s="32">
        <f t="shared" si="76"/>
        <v>53.650325180724586</v>
      </c>
      <c r="Q124" s="32">
        <f t="shared" si="76"/>
        <v>28.644037090405376</v>
      </c>
      <c r="R124" s="32">
        <f t="shared" si="76"/>
        <v>61.912763928554845</v>
      </c>
      <c r="S124" s="33" t="e">
        <f t="shared" si="77"/>
        <v>#VALUE!</v>
      </c>
      <c r="T124" s="33" t="e">
        <f t="shared" si="77"/>
        <v>#VALUE!</v>
      </c>
      <c r="U124" s="34" t="e">
        <f t="shared" si="78"/>
        <v>#VALUE!</v>
      </c>
      <c r="V124" s="34" t="e">
        <f t="shared" si="78"/>
        <v>#VALUE!</v>
      </c>
      <c r="W124" s="35" t="e">
        <f t="shared" si="78"/>
        <v>#VALUE!</v>
      </c>
      <c r="X124" s="35" t="e">
        <f t="shared" si="78"/>
        <v>#VALUE!</v>
      </c>
      <c r="Y124" t="e">
        <f>NA()</f>
        <v>#N/A</v>
      </c>
      <c r="Z124" s="30">
        <f t="shared" si="58"/>
        <v>26.435640962179832</v>
      </c>
      <c r="AA124" s="30">
        <f t="shared" si="59"/>
        <v>48.31105908081215</v>
      </c>
      <c r="AD124"/>
      <c r="AE124" s="3">
        <v>39</v>
      </c>
      <c r="AG124" s="3">
        <f t="shared" si="60"/>
        <v>27.079609776470498</v>
      </c>
      <c r="AH124" s="29">
        <f t="shared" si="80"/>
        <v>38.312005570952401</v>
      </c>
      <c r="AI124" s="29">
        <f t="shared" si="80"/>
        <v>43.966338852503455</v>
      </c>
      <c r="AJ124" s="29">
        <f t="shared" si="80"/>
        <v>38.662161252644644</v>
      </c>
      <c r="AK124" s="29">
        <f t="shared" si="80"/>
        <v>45.020922422435738</v>
      </c>
      <c r="AL124" s="29">
        <f t="shared" si="80"/>
        <v>16.185293185646067</v>
      </c>
      <c r="AM124" s="30" t="e">
        <f t="shared" si="62"/>
        <v>#VALUE!</v>
      </c>
      <c r="AN124" s="29">
        <f t="shared" si="79"/>
        <v>13.671876844449114</v>
      </c>
      <c r="AO124" s="31">
        <f t="shared" si="79"/>
        <v>9.6840472586968787</v>
      </c>
      <c r="AP124" s="31">
        <f t="shared" si="79"/>
        <v>1.9368094517393759</v>
      </c>
      <c r="AQ124" s="32">
        <f t="shared" si="79"/>
        <v>41.241004989894833</v>
      </c>
      <c r="AR124" s="32">
        <f t="shared" si="79"/>
        <v>22.02469803039817</v>
      </c>
      <c r="AS124" s="32">
        <f t="shared" si="79"/>
        <v>49.774968964248444</v>
      </c>
      <c r="AT124" s="33" t="e">
        <f t="shared" si="81"/>
        <v>#VALUE!</v>
      </c>
      <c r="AU124" s="33" t="e">
        <f t="shared" si="81"/>
        <v>#VALUE!</v>
      </c>
      <c r="AV124" s="34" t="e">
        <f t="shared" si="82"/>
        <v>#VALUE!</v>
      </c>
      <c r="AW124" s="34" t="e">
        <f t="shared" si="82"/>
        <v>#VALUE!</v>
      </c>
      <c r="AX124" s="35" t="e">
        <f t="shared" si="82"/>
        <v>#VALUE!</v>
      </c>
      <c r="AY124" s="35" t="e">
        <f t="shared" si="82"/>
        <v>#VALUE!</v>
      </c>
      <c r="AZ124" t="e">
        <f>NA()</f>
        <v>#N/A</v>
      </c>
      <c r="BA124" s="30">
        <f t="shared" si="65"/>
        <v>21.256019722785798</v>
      </c>
      <c r="BB124" s="30">
        <f t="shared" si="66"/>
        <v>42.104619751975591</v>
      </c>
    </row>
    <row r="125" spans="4:54" x14ac:dyDescent="0.3">
      <c r="D125" s="3">
        <v>40</v>
      </c>
      <c r="F125" s="3">
        <v>39</v>
      </c>
      <c r="G125" s="29">
        <f t="shared" si="75"/>
        <v>61.842922095906857</v>
      </c>
      <c r="H125" s="29">
        <f t="shared" si="75"/>
        <v>61.378350614079864</v>
      </c>
      <c r="I125" s="29">
        <f t="shared" si="75"/>
        <v>62.965945274552638</v>
      </c>
      <c r="J125" s="29">
        <f t="shared" si="75"/>
        <v>62.423775890531346</v>
      </c>
      <c r="K125" s="29">
        <f t="shared" si="75"/>
        <v>23.759571376922132</v>
      </c>
      <c r="L125" s="30" t="e">
        <f t="shared" si="57"/>
        <v>#VALUE!</v>
      </c>
      <c r="M125" s="29">
        <f t="shared" si="76"/>
        <v>20.933544287747939</v>
      </c>
      <c r="N125" s="31">
        <f t="shared" si="76"/>
        <v>14.308724733220878</v>
      </c>
      <c r="O125" s="31">
        <f t="shared" si="76"/>
        <v>2.8617449466441753</v>
      </c>
      <c r="P125" s="32">
        <f t="shared" si="76"/>
        <v>54.62829359308197</v>
      </c>
      <c r="Q125" s="32">
        <f t="shared" si="76"/>
        <v>29.133027319985317</v>
      </c>
      <c r="R125" s="32">
        <f t="shared" si="76"/>
        <v>62.621052837989325</v>
      </c>
      <c r="S125" s="33" t="e">
        <f t="shared" si="77"/>
        <v>#VALUE!</v>
      </c>
      <c r="T125" s="33" t="e">
        <f t="shared" si="77"/>
        <v>#VALUE!</v>
      </c>
      <c r="U125" s="34" t="e">
        <f t="shared" si="78"/>
        <v>#VALUE!</v>
      </c>
      <c r="V125" s="34" t="e">
        <f t="shared" si="78"/>
        <v>#VALUE!</v>
      </c>
      <c r="W125" s="35" t="e">
        <f t="shared" si="78"/>
        <v>#VALUE!</v>
      </c>
      <c r="X125" s="35" t="e">
        <f t="shared" si="78"/>
        <v>#VALUE!</v>
      </c>
      <c r="Y125" t="e">
        <f>NA()</f>
        <v>#N/A</v>
      </c>
      <c r="Z125" s="30">
        <f t="shared" si="58"/>
        <v>26.74314724893582</v>
      </c>
      <c r="AA125" s="30">
        <f t="shared" si="59"/>
        <v>48.728585730121218</v>
      </c>
      <c r="AD125"/>
      <c r="AE125" s="3">
        <v>40</v>
      </c>
      <c r="AG125" s="3">
        <f t="shared" si="60"/>
        <v>28.479115748731825</v>
      </c>
      <c r="AH125" s="29">
        <f t="shared" si="80"/>
        <v>41.532335344175536</v>
      </c>
      <c r="AI125" s="29">
        <f t="shared" si="80"/>
        <v>46.211809752487468</v>
      </c>
      <c r="AJ125" s="29">
        <f t="shared" si="80"/>
        <v>41.742319961507505</v>
      </c>
      <c r="AK125" s="29">
        <f t="shared" si="80"/>
        <v>47.279877560985788</v>
      </c>
      <c r="AL125" s="29">
        <f t="shared" si="80"/>
        <v>17.286294661186577</v>
      </c>
      <c r="AM125" s="30" t="e">
        <f t="shared" si="62"/>
        <v>#VALUE!</v>
      </c>
      <c r="AN125" s="29">
        <f t="shared" si="79"/>
        <v>14.576238030705397</v>
      </c>
      <c r="AO125" s="31">
        <f t="shared" si="79"/>
        <v>10.256380497926544</v>
      </c>
      <c r="AP125" s="31">
        <f t="shared" si="79"/>
        <v>2.051276099585309</v>
      </c>
      <c r="AQ125" s="32">
        <f t="shared" si="79"/>
        <v>43.017033994724542</v>
      </c>
      <c r="AR125" s="32">
        <f t="shared" si="79"/>
        <v>23.012508523415239</v>
      </c>
      <c r="AS125" s="32">
        <f t="shared" si="79"/>
        <v>51.872044782179891</v>
      </c>
      <c r="AT125" s="33" t="e">
        <f t="shared" si="81"/>
        <v>#VALUE!</v>
      </c>
      <c r="AU125" s="33" t="e">
        <f t="shared" si="81"/>
        <v>#VALUE!</v>
      </c>
      <c r="AV125" s="34" t="e">
        <f t="shared" si="82"/>
        <v>#VALUE!</v>
      </c>
      <c r="AW125" s="34" t="e">
        <f t="shared" si="82"/>
        <v>#VALUE!</v>
      </c>
      <c r="AX125" s="35" t="e">
        <f t="shared" si="82"/>
        <v>#VALUE!</v>
      </c>
      <c r="AY125" s="35" t="e">
        <f t="shared" si="82"/>
        <v>#VALUE!</v>
      </c>
      <c r="AZ125" t="e">
        <f>NA()</f>
        <v>#N/A</v>
      </c>
      <c r="BA125" s="30">
        <f t="shared" si="65"/>
        <v>22.142232194862331</v>
      </c>
      <c r="BB125" s="30">
        <f t="shared" si="66"/>
        <v>43.100256018141089</v>
      </c>
    </row>
    <row r="126" spans="4:54" x14ac:dyDescent="0.3">
      <c r="D126" s="3">
        <v>41</v>
      </c>
      <c r="F126" s="3">
        <v>40</v>
      </c>
      <c r="G126" s="29">
        <f t="shared" si="75"/>
        <v>63.369171530113441</v>
      </c>
      <c r="H126" s="29">
        <f t="shared" si="75"/>
        <v>62.660514921383232</v>
      </c>
      <c r="I126" s="29">
        <f t="shared" si="75"/>
        <v>64.746809069084961</v>
      </c>
      <c r="J126" s="29">
        <f t="shared" si="75"/>
        <v>63.694295839927889</v>
      </c>
      <c r="K126" s="29">
        <f t="shared" si="75"/>
        <v>24.214858946366011</v>
      </c>
      <c r="L126" s="30" t="e">
        <f t="shared" si="57"/>
        <v>#VALUE!</v>
      </c>
      <c r="M126" s="29">
        <f t="shared" si="76"/>
        <v>21.487457606517715</v>
      </c>
      <c r="N126" s="31">
        <f t="shared" si="76"/>
        <v>14.667201209218769</v>
      </c>
      <c r="O126" s="31">
        <f t="shared" si="76"/>
        <v>2.933440241843754</v>
      </c>
      <c r="P126" s="32">
        <f t="shared" si="76"/>
        <v>55.581524619480518</v>
      </c>
      <c r="Q126" s="32">
        <f t="shared" si="76"/>
        <v>29.604249734166039</v>
      </c>
      <c r="R126" s="32">
        <f t="shared" si="76"/>
        <v>63.277898057099975</v>
      </c>
      <c r="S126" s="33" t="e">
        <f t="shared" si="77"/>
        <v>#VALUE!</v>
      </c>
      <c r="T126" s="33" t="e">
        <f t="shared" si="77"/>
        <v>#VALUE!</v>
      </c>
      <c r="U126" s="34" t="e">
        <f t="shared" si="78"/>
        <v>#VALUE!</v>
      </c>
      <c r="V126" s="34" t="e">
        <f t="shared" si="78"/>
        <v>#VALUE!</v>
      </c>
      <c r="W126" s="35" t="e">
        <f t="shared" si="78"/>
        <v>#VALUE!</v>
      </c>
      <c r="X126" s="35" t="e">
        <f t="shared" si="78"/>
        <v>#VALUE!</v>
      </c>
      <c r="Y126" t="e">
        <f>NA()</f>
        <v>#N/A</v>
      </c>
      <c r="Z126" s="30">
        <f t="shared" si="58"/>
        <v>27.029119653799278</v>
      </c>
      <c r="AA126" s="30">
        <f t="shared" si="59"/>
        <v>49.125868531421631</v>
      </c>
      <c r="AD126"/>
      <c r="AE126" s="3">
        <v>41</v>
      </c>
      <c r="AG126" s="3">
        <f t="shared" si="60"/>
        <v>29.950949829949028</v>
      </c>
      <c r="AH126" s="29">
        <f t="shared" si="80"/>
        <v>44.811691511935699</v>
      </c>
      <c r="AI126" s="29">
        <f t="shared" si="80"/>
        <v>48.517175315275487</v>
      </c>
      <c r="AJ126" s="29">
        <f t="shared" si="80"/>
        <v>44.937899283940659</v>
      </c>
      <c r="AK126" s="29">
        <f t="shared" si="80"/>
        <v>49.594758808739968</v>
      </c>
      <c r="AL126" s="29">
        <f t="shared" si="80"/>
        <v>18.385247013594121</v>
      </c>
      <c r="AM126" s="30" t="e">
        <f t="shared" si="62"/>
        <v>#VALUE!</v>
      </c>
      <c r="AN126" s="29">
        <f t="shared" si="79"/>
        <v>15.515846159528689</v>
      </c>
      <c r="AO126" s="31">
        <f t="shared" si="79"/>
        <v>10.851130400916995</v>
      </c>
      <c r="AP126" s="31">
        <f t="shared" si="79"/>
        <v>2.170226080183399</v>
      </c>
      <c r="AQ126" s="32">
        <f t="shared" si="79"/>
        <v>44.824182181400808</v>
      </c>
      <c r="AR126" s="32">
        <f t="shared" si="79"/>
        <v>24.00551953460441</v>
      </c>
      <c r="AS126" s="32">
        <f t="shared" si="79"/>
        <v>53.884257773175428</v>
      </c>
      <c r="AT126" s="33" t="e">
        <f t="shared" si="81"/>
        <v>#VALUE!</v>
      </c>
      <c r="AU126" s="33" t="e">
        <f t="shared" si="81"/>
        <v>#VALUE!</v>
      </c>
      <c r="AV126" s="34" t="e">
        <f t="shared" si="82"/>
        <v>#VALUE!</v>
      </c>
      <c r="AW126" s="34" t="e">
        <f t="shared" si="82"/>
        <v>#VALUE!</v>
      </c>
      <c r="AX126" s="35" t="e">
        <f t="shared" si="82"/>
        <v>#VALUE!</v>
      </c>
      <c r="AY126" s="35" t="e">
        <f t="shared" si="82"/>
        <v>#VALUE!</v>
      </c>
      <c r="AZ126" t="e">
        <f>NA()</f>
        <v>#N/A</v>
      </c>
      <c r="BA126" s="30">
        <f t="shared" si="65"/>
        <v>22.995228450687385</v>
      </c>
      <c r="BB126" s="30">
        <f t="shared" si="66"/>
        <v>44.075259038206404</v>
      </c>
    </row>
    <row r="127" spans="4:54" x14ac:dyDescent="0.3">
      <c r="D127" s="3">
        <v>42</v>
      </c>
      <c r="F127" s="3">
        <v>41</v>
      </c>
      <c r="G127" s="29">
        <f t="shared" si="75"/>
        <v>64.82595401300857</v>
      </c>
      <c r="H127" s="29">
        <f t="shared" si="75"/>
        <v>63.915469564430651</v>
      </c>
      <c r="I127" s="29">
        <f t="shared" si="75"/>
        <v>66.481458419832734</v>
      </c>
      <c r="J127" s="29">
        <f t="shared" si="75"/>
        <v>64.93626995757343</v>
      </c>
      <c r="K127" s="29">
        <f t="shared" si="75"/>
        <v>24.645361613466168</v>
      </c>
      <c r="L127" s="30" t="e">
        <f t="shared" si="57"/>
        <v>#VALUE!</v>
      </c>
      <c r="M127" s="29">
        <f t="shared" si="76"/>
        <v>22.031642001298696</v>
      </c>
      <c r="N127" s="31">
        <f t="shared" si="76"/>
        <v>15.020659803613139</v>
      </c>
      <c r="O127" s="31">
        <f t="shared" si="76"/>
        <v>3.0041319607226282</v>
      </c>
      <c r="P127" s="32">
        <f t="shared" si="76"/>
        <v>56.510484399029757</v>
      </c>
      <c r="Q127" s="32">
        <f t="shared" si="76"/>
        <v>30.058190141928687</v>
      </c>
      <c r="R127" s="32">
        <f t="shared" si="76"/>
        <v>63.886659128623414</v>
      </c>
      <c r="S127" s="33" t="e">
        <f t="shared" si="77"/>
        <v>#VALUE!</v>
      </c>
      <c r="T127" s="33" t="e">
        <f t="shared" si="77"/>
        <v>#VALUE!</v>
      </c>
      <c r="U127" s="34" t="e">
        <f t="shared" si="78"/>
        <v>#VALUE!</v>
      </c>
      <c r="V127" s="34" t="e">
        <f t="shared" si="78"/>
        <v>#VALUE!</v>
      </c>
      <c r="W127" s="35" t="e">
        <f t="shared" si="78"/>
        <v>#VALUE!</v>
      </c>
      <c r="X127" s="35" t="e">
        <f t="shared" si="78"/>
        <v>#VALUE!</v>
      </c>
      <c r="Y127" t="e">
        <f>NA()</f>
        <v>#N/A</v>
      </c>
      <c r="Z127" s="30">
        <f t="shared" si="58"/>
        <v>27.294908446753197</v>
      </c>
      <c r="AA127" s="30">
        <f t="shared" si="59"/>
        <v>49.503889011001313</v>
      </c>
      <c r="AD127"/>
      <c r="AE127" s="3">
        <v>42</v>
      </c>
      <c r="AG127" s="3">
        <f t="shared" si="60"/>
        <v>31.353323826064784</v>
      </c>
      <c r="AH127" s="29">
        <f t="shared" si="80"/>
        <v>47.81810059497996</v>
      </c>
      <c r="AI127" s="29">
        <f t="shared" si="80"/>
        <v>50.659015806382314</v>
      </c>
      <c r="AJ127" s="29">
        <f t="shared" si="80"/>
        <v>47.928942018665275</v>
      </c>
      <c r="AK127" s="29">
        <f t="shared" si="80"/>
        <v>51.741431369754721</v>
      </c>
      <c r="AL127" s="29">
        <f t="shared" si="80"/>
        <v>19.373832907542354</v>
      </c>
      <c r="AM127" s="30" t="e">
        <f t="shared" si="62"/>
        <v>#VALUE!</v>
      </c>
      <c r="AN127" s="29">
        <f t="shared" si="79"/>
        <v>16.398294764217059</v>
      </c>
      <c r="AO127" s="31">
        <f t="shared" si="79"/>
        <v>11.410285381159685</v>
      </c>
      <c r="AP127" s="31">
        <f t="shared" si="79"/>
        <v>2.2820570762319372</v>
      </c>
      <c r="AQ127" s="32">
        <f t="shared" si="79"/>
        <v>46.488919957626962</v>
      </c>
      <c r="AR127" s="32">
        <f t="shared" si="79"/>
        <v>24.908523116348679</v>
      </c>
      <c r="AS127" s="32">
        <f t="shared" si="79"/>
        <v>55.627435669479048</v>
      </c>
      <c r="AT127" s="33" t="e">
        <f t="shared" si="81"/>
        <v>#VALUE!</v>
      </c>
      <c r="AU127" s="33" t="e">
        <f t="shared" si="81"/>
        <v>#VALUE!</v>
      </c>
      <c r="AV127" s="34" t="e">
        <f t="shared" si="82"/>
        <v>#VALUE!</v>
      </c>
      <c r="AW127" s="34" t="e">
        <f t="shared" si="82"/>
        <v>#VALUE!</v>
      </c>
      <c r="AX127" s="35" t="e">
        <f t="shared" si="82"/>
        <v>#VALUE!</v>
      </c>
      <c r="AY127" s="35" t="e">
        <f t="shared" si="82"/>
        <v>#VALUE!</v>
      </c>
      <c r="AZ127" t="e">
        <f>NA()</f>
        <v>#N/A</v>
      </c>
      <c r="BA127" s="30">
        <f t="shared" si="65"/>
        <v>23.73663777611689</v>
      </c>
      <c r="BB127" s="30">
        <f t="shared" si="66"/>
        <v>44.940193006561174</v>
      </c>
    </row>
    <row r="128" spans="4:54" x14ac:dyDescent="0.3">
      <c r="D128" s="3">
        <v>43</v>
      </c>
      <c r="F128" s="3">
        <v>42</v>
      </c>
      <c r="G128" s="29">
        <f t="shared" si="75"/>
        <v>66.214711667597541</v>
      </c>
      <c r="H128" s="29">
        <f t="shared" si="75"/>
        <v>65.143455572645806</v>
      </c>
      <c r="I128" s="29">
        <f t="shared" si="75"/>
        <v>68.169507832986525</v>
      </c>
      <c r="J128" s="29">
        <f t="shared" si="75"/>
        <v>66.150009900681297</v>
      </c>
      <c r="K128" s="29">
        <f t="shared" si="75"/>
        <v>25.052029765769216</v>
      </c>
      <c r="L128" s="30" t="e">
        <f t="shared" si="57"/>
        <v>#VALUE!</v>
      </c>
      <c r="M128" s="29">
        <f t="shared" si="76"/>
        <v>22.565980790107378</v>
      </c>
      <c r="N128" s="31">
        <f t="shared" si="76"/>
        <v>15.369052207987908</v>
      </c>
      <c r="O128" s="31">
        <f t="shared" si="76"/>
        <v>3.073810441597582</v>
      </c>
      <c r="P128" s="32">
        <f t="shared" si="76"/>
        <v>57.415643867829147</v>
      </c>
      <c r="Q128" s="32">
        <f t="shared" si="76"/>
        <v>30.495337754322993</v>
      </c>
      <c r="R128" s="32">
        <f t="shared" si="76"/>
        <v>64.450536746819665</v>
      </c>
      <c r="S128" s="33" t="e">
        <f t="shared" si="77"/>
        <v>#VALUE!</v>
      </c>
      <c r="T128" s="33" t="e">
        <f t="shared" si="77"/>
        <v>#VALUE!</v>
      </c>
      <c r="U128" s="34" t="e">
        <f t="shared" si="78"/>
        <v>#VALUE!</v>
      </c>
      <c r="V128" s="34" t="e">
        <f t="shared" si="78"/>
        <v>#VALUE!</v>
      </c>
      <c r="W128" s="35" t="e">
        <f t="shared" si="78"/>
        <v>#VALUE!</v>
      </c>
      <c r="X128" s="35" t="e">
        <f t="shared" si="78"/>
        <v>#VALUE!</v>
      </c>
      <c r="Y128" t="e">
        <f>NA()</f>
        <v>#N/A</v>
      </c>
      <c r="Z128" s="30">
        <f t="shared" si="58"/>
        <v>27.541803864949181</v>
      </c>
      <c r="AA128" s="30">
        <f t="shared" si="59"/>
        <v>49.863581105685256</v>
      </c>
      <c r="AD128"/>
      <c r="AE128" s="3">
        <v>43</v>
      </c>
      <c r="AG128" s="3">
        <f t="shared" si="60"/>
        <v>32.652029896613442</v>
      </c>
      <c r="AH128" s="29">
        <f t="shared" si="80"/>
        <v>50.489471918507149</v>
      </c>
      <c r="AI128" s="29">
        <f t="shared" si="80"/>
        <v>52.594215071755166</v>
      </c>
      <c r="AJ128" s="29">
        <f t="shared" si="80"/>
        <v>50.643526626804658</v>
      </c>
      <c r="AK128" s="29">
        <f t="shared" si="80"/>
        <v>53.67760736177911</v>
      </c>
      <c r="AL128" s="29">
        <f t="shared" si="80"/>
        <v>20.237555921575353</v>
      </c>
      <c r="AM128" s="30" t="e">
        <f t="shared" si="62"/>
        <v>#VALUE!</v>
      </c>
      <c r="AN128" s="29">
        <f t="shared" si="79"/>
        <v>17.203004639712393</v>
      </c>
      <c r="AO128" s="31">
        <f t="shared" si="79"/>
        <v>11.921048646420607</v>
      </c>
      <c r="AP128" s="31">
        <f t="shared" si="79"/>
        <v>2.3842097292841213</v>
      </c>
      <c r="AQ128" s="32">
        <f t="shared" si="79"/>
        <v>47.981635363731371</v>
      </c>
      <c r="AR128" s="32">
        <f t="shared" si="79"/>
        <v>25.707912756019464</v>
      </c>
      <c r="AS128" s="32">
        <f t="shared" si="79"/>
        <v>57.099672820187749</v>
      </c>
      <c r="AT128" s="33" t="e">
        <f t="shared" si="81"/>
        <v>#VALUE!</v>
      </c>
      <c r="AU128" s="33" t="e">
        <f t="shared" si="81"/>
        <v>#VALUE!</v>
      </c>
      <c r="AV128" s="34" t="e">
        <f t="shared" si="82"/>
        <v>#VALUE!</v>
      </c>
      <c r="AW128" s="34" t="e">
        <f t="shared" si="82"/>
        <v>#VALUE!</v>
      </c>
      <c r="AX128" s="35" t="e">
        <f t="shared" si="82"/>
        <v>#VALUE!</v>
      </c>
      <c r="AY128" s="35" t="e">
        <f t="shared" si="82"/>
        <v>#VALUE!</v>
      </c>
      <c r="AZ128" t="e">
        <f>NA()</f>
        <v>#N/A</v>
      </c>
      <c r="BA128" s="30">
        <f t="shared" si="65"/>
        <v>24.364870148773683</v>
      </c>
      <c r="BB128" s="30">
        <f t="shared" si="66"/>
        <v>45.689167131278147</v>
      </c>
    </row>
    <row r="129" spans="4:54" x14ac:dyDescent="0.3">
      <c r="D129" s="3">
        <v>44</v>
      </c>
      <c r="F129" s="3">
        <v>43</v>
      </c>
      <c r="G129" s="29">
        <f t="shared" si="75"/>
        <v>67.537101331406191</v>
      </c>
      <c r="H129" s="29">
        <f t="shared" si="75"/>
        <v>66.3447407438304</v>
      </c>
      <c r="I129" s="29">
        <f t="shared" si="75"/>
        <v>69.810760387048987</v>
      </c>
      <c r="J129" s="29">
        <f t="shared" si="75"/>
        <v>67.335852496384831</v>
      </c>
      <c r="K129" s="29">
        <f t="shared" si="75"/>
        <v>25.435834887281818</v>
      </c>
      <c r="L129" s="30" t="e">
        <f t="shared" si="57"/>
        <v>#VALUE!</v>
      </c>
      <c r="M129" s="29">
        <f t="shared" si="76"/>
        <v>23.090384995464785</v>
      </c>
      <c r="N129" s="31">
        <f t="shared" si="76"/>
        <v>15.712340193400498</v>
      </c>
      <c r="O129" s="31">
        <f t="shared" si="76"/>
        <v>3.1424680386801001</v>
      </c>
      <c r="P129" s="32">
        <f t="shared" si="76"/>
        <v>58.297477154011524</v>
      </c>
      <c r="Q129" s="32">
        <f t="shared" si="76"/>
        <v>30.916182855912368</v>
      </c>
      <c r="R129" s="32">
        <f t="shared" si="76"/>
        <v>64.972569616975861</v>
      </c>
      <c r="S129" s="33" t="e">
        <f t="shared" si="77"/>
        <v>#VALUE!</v>
      </c>
      <c r="T129" s="33" t="e">
        <f t="shared" si="77"/>
        <v>#VALUE!</v>
      </c>
      <c r="U129" s="34" t="e">
        <f t="shared" si="78"/>
        <v>#VALUE!</v>
      </c>
      <c r="V129" s="34" t="e">
        <f t="shared" si="78"/>
        <v>#VALUE!</v>
      </c>
      <c r="W129" s="35" t="e">
        <f t="shared" si="78"/>
        <v>#VALUE!</v>
      </c>
      <c r="X129" s="35" t="e">
        <f t="shared" si="78"/>
        <v>#VALUE!</v>
      </c>
      <c r="Y129" t="e">
        <f>NA()</f>
        <v>#N/A</v>
      </c>
      <c r="Z129" s="30">
        <f t="shared" si="58"/>
        <v>27.771034546146915</v>
      </c>
      <c r="AA129" s="30">
        <f t="shared" si="59"/>
        <v>50.205833470218472</v>
      </c>
      <c r="AD129"/>
      <c r="AE129" s="3">
        <v>44</v>
      </c>
      <c r="AG129" s="3">
        <f t="shared" si="60"/>
        <v>33.848730698226525</v>
      </c>
      <c r="AH129" s="29">
        <f t="shared" si="80"/>
        <v>52.849426560835944</v>
      </c>
      <c r="AI129" s="29">
        <f t="shared" si="80"/>
        <v>54.335958945509766</v>
      </c>
      <c r="AJ129" s="29">
        <f t="shared" si="80"/>
        <v>53.092068842640707</v>
      </c>
      <c r="AK129" s="29">
        <f t="shared" si="80"/>
        <v>55.417423757890759</v>
      </c>
      <c r="AL129" s="29">
        <f t="shared" si="80"/>
        <v>20.989338814405397</v>
      </c>
      <c r="AM129" s="30" t="e">
        <f t="shared" si="62"/>
        <v>#VALUE!</v>
      </c>
      <c r="AN129" s="29">
        <f t="shared" si="79"/>
        <v>17.932946433511312</v>
      </c>
      <c r="AO129" s="31">
        <f t="shared" si="79"/>
        <v>12.38534213757857</v>
      </c>
      <c r="AP129" s="31">
        <f t="shared" si="79"/>
        <v>2.477068427515714</v>
      </c>
      <c r="AQ129" s="32">
        <f t="shared" si="79"/>
        <v>49.316111069949073</v>
      </c>
      <c r="AR129" s="32">
        <f t="shared" si="79"/>
        <v>26.413797507163427</v>
      </c>
      <c r="AS129" s="32">
        <f t="shared" si="79"/>
        <v>58.34307581578495</v>
      </c>
      <c r="AT129" s="33" t="e">
        <f t="shared" si="81"/>
        <v>#VALUE!</v>
      </c>
      <c r="AU129" s="33" t="e">
        <f t="shared" si="81"/>
        <v>#VALUE!</v>
      </c>
      <c r="AV129" s="34" t="e">
        <f t="shared" si="82"/>
        <v>#VALUE!</v>
      </c>
      <c r="AW129" s="34" t="e">
        <f t="shared" si="82"/>
        <v>#VALUE!</v>
      </c>
      <c r="AX129" s="35" t="e">
        <f t="shared" si="82"/>
        <v>#VALUE!</v>
      </c>
      <c r="AY129" s="35" t="e">
        <f t="shared" si="82"/>
        <v>#VALUE!</v>
      </c>
      <c r="AZ129" t="e">
        <f>NA()</f>
        <v>#N/A</v>
      </c>
      <c r="BA129" s="30">
        <f t="shared" si="65"/>
        <v>24.897128452990081</v>
      </c>
      <c r="BB129" s="30">
        <f t="shared" si="66"/>
        <v>46.337800331156657</v>
      </c>
    </row>
    <row r="130" spans="4:54" x14ac:dyDescent="0.3">
      <c r="D130" s="3">
        <v>45</v>
      </c>
      <c r="F130" s="3">
        <v>44</v>
      </c>
      <c r="G130" s="29">
        <f t="shared" si="75"/>
        <v>68.794952422229272</v>
      </c>
      <c r="H130" s="29">
        <f t="shared" si="75"/>
        <v>67.519616517456598</v>
      </c>
      <c r="I130" s="29">
        <f t="shared" si="75"/>
        <v>71.40518886677124</v>
      </c>
      <c r="J130" s="29">
        <f t="shared" si="75"/>
        <v>68.494156533447779</v>
      </c>
      <c r="K130" s="29">
        <f t="shared" si="75"/>
        <v>25.797758610492721</v>
      </c>
      <c r="L130" s="30" t="e">
        <f t="shared" si="57"/>
        <v>#VALUE!</v>
      </c>
      <c r="M130" s="29">
        <f t="shared" si="76"/>
        <v>23.604791080121331</v>
      </c>
      <c r="N130" s="31">
        <f t="shared" si="76"/>
        <v>16.050494826327991</v>
      </c>
      <c r="O130" s="31">
        <f t="shared" si="76"/>
        <v>3.2100989652655989</v>
      </c>
      <c r="P130" s="32">
        <f t="shared" si="76"/>
        <v>59.156460152881444</v>
      </c>
      <c r="Q130" s="32">
        <f t="shared" si="76"/>
        <v>31.321214780496685</v>
      </c>
      <c r="R130" s="32">
        <f t="shared" si="76"/>
        <v>65.45563380256246</v>
      </c>
      <c r="S130" s="33" t="e">
        <f t="shared" si="77"/>
        <v>#VALUE!</v>
      </c>
      <c r="T130" s="33" t="e">
        <f t="shared" si="77"/>
        <v>#VALUE!</v>
      </c>
      <c r="U130" s="34" t="e">
        <f t="shared" si="78"/>
        <v>#VALUE!</v>
      </c>
      <c r="V130" s="34" t="e">
        <f t="shared" si="78"/>
        <v>#VALUE!</v>
      </c>
      <c r="W130" s="35" t="e">
        <f t="shared" si="78"/>
        <v>#VALUE!</v>
      </c>
      <c r="X130" s="35" t="e">
        <f t="shared" si="78"/>
        <v>#VALUE!</v>
      </c>
      <c r="Y130" t="e">
        <f>NA()</f>
        <v>#N/A</v>
      </c>
      <c r="Z130" s="30">
        <f t="shared" si="58"/>
        <v>27.983766934531811</v>
      </c>
      <c r="AA130" s="30">
        <f t="shared" si="59"/>
        <v>50.531491672775012</v>
      </c>
      <c r="AD130"/>
      <c r="AE130" s="3">
        <v>45</v>
      </c>
      <c r="AG130" s="3">
        <f t="shared" si="60"/>
        <v>34.951438109131615</v>
      </c>
      <c r="AH130" s="29">
        <f t="shared" si="80"/>
        <v>54.934869202391631</v>
      </c>
      <c r="AI130" s="29">
        <f t="shared" si="80"/>
        <v>55.90557107829391</v>
      </c>
      <c r="AJ130" s="29">
        <f t="shared" si="80"/>
        <v>55.299712856887602</v>
      </c>
      <c r="AK130" s="29">
        <f t="shared" si="80"/>
        <v>56.982977174392154</v>
      </c>
      <c r="AL130" s="29">
        <f t="shared" si="80"/>
        <v>21.645015371722657</v>
      </c>
      <c r="AM130" s="30" t="e">
        <f t="shared" si="62"/>
        <v>#VALUE!</v>
      </c>
      <c r="AN130" s="29">
        <f t="shared" si="79"/>
        <v>18.595122432524832</v>
      </c>
      <c r="AO130" s="31">
        <f t="shared" si="79"/>
        <v>12.807542279253537</v>
      </c>
      <c r="AP130" s="31">
        <f t="shared" si="79"/>
        <v>2.5615084558507077</v>
      </c>
      <c r="AQ130" s="32">
        <f t="shared" si="79"/>
        <v>50.511546103915606</v>
      </c>
      <c r="AR130" s="32">
        <f t="shared" si="79"/>
        <v>27.038742634909411</v>
      </c>
      <c r="AS130" s="32">
        <f t="shared" si="79"/>
        <v>59.398818116002246</v>
      </c>
      <c r="AT130" s="33" t="e">
        <f t="shared" si="81"/>
        <v>#VALUE!</v>
      </c>
      <c r="AU130" s="33" t="e">
        <f t="shared" si="81"/>
        <v>#VALUE!</v>
      </c>
      <c r="AV130" s="34" t="e">
        <f t="shared" si="82"/>
        <v>#VALUE!</v>
      </c>
      <c r="AW130" s="34" t="e">
        <f t="shared" si="82"/>
        <v>#VALUE!</v>
      </c>
      <c r="AX130" s="35" t="e">
        <f t="shared" si="82"/>
        <v>#VALUE!</v>
      </c>
      <c r="AY130" s="35" t="e">
        <f t="shared" si="82"/>
        <v>#VALUE!</v>
      </c>
      <c r="AZ130" t="e">
        <f>NA()</f>
        <v>#N/A</v>
      </c>
      <c r="BA130" s="30">
        <f t="shared" si="65"/>
        <v>25.350407164209269</v>
      </c>
      <c r="BB130" s="30">
        <f t="shared" si="66"/>
        <v>46.902280268610305</v>
      </c>
    </row>
    <row r="131" spans="4:54" x14ac:dyDescent="0.3">
      <c r="D131" s="3">
        <v>46</v>
      </c>
      <c r="F131" s="3">
        <v>45</v>
      </c>
      <c r="G131" s="29">
        <f t="shared" si="75"/>
        <v>69.990229521582151</v>
      </c>
      <c r="H131" s="29">
        <f t="shared" si="75"/>
        <v>68.668395127660631</v>
      </c>
      <c r="I131" s="29">
        <f t="shared" si="75"/>
        <v>72.952918134249828</v>
      </c>
      <c r="J131" s="29">
        <f t="shared" si="75"/>
        <v>69.625299849851558</v>
      </c>
      <c r="K131" s="29">
        <f t="shared" si="75"/>
        <v>26.138783463290689</v>
      </c>
      <c r="L131" s="30" t="e">
        <f t="shared" si="57"/>
        <v>#VALUE!</v>
      </c>
      <c r="M131" s="29">
        <f t="shared" si="76"/>
        <v>24.109158835543237</v>
      </c>
      <c r="N131" s="31">
        <f t="shared" si="76"/>
        <v>16.383495742720182</v>
      </c>
      <c r="O131" s="31">
        <f t="shared" si="76"/>
        <v>3.2766991485440369</v>
      </c>
      <c r="P131" s="32">
        <f t="shared" si="76"/>
        <v>59.993069262763612</v>
      </c>
      <c r="Q131" s="32">
        <f t="shared" si="76"/>
        <v>31.71092015776453</v>
      </c>
      <c r="R131" s="32">
        <f t="shared" si="76"/>
        <v>65.902444058100215</v>
      </c>
      <c r="S131" s="33" t="e">
        <f t="shared" si="77"/>
        <v>#VALUE!</v>
      </c>
      <c r="T131" s="33" t="e">
        <f t="shared" si="77"/>
        <v>#VALUE!</v>
      </c>
      <c r="U131" s="34" t="e">
        <f t="shared" si="78"/>
        <v>#VALUE!</v>
      </c>
      <c r="V131" s="34" t="e">
        <f t="shared" si="78"/>
        <v>#VALUE!</v>
      </c>
      <c r="W131" s="35" t="e">
        <f t="shared" si="78"/>
        <v>#VALUE!</v>
      </c>
      <c r="X131" s="35" t="e">
        <f t="shared" si="78"/>
        <v>#VALUE!</v>
      </c>
      <c r="Y131" t="e">
        <f>NA()</f>
        <v>#N/A</v>
      </c>
      <c r="Z131" s="30">
        <f t="shared" si="58"/>
        <v>28.181105471443303</v>
      </c>
      <c r="AA131" s="30">
        <f t="shared" si="59"/>
        <v>50.84136028401749</v>
      </c>
      <c r="AD131"/>
      <c r="AE131" s="3">
        <v>46</v>
      </c>
      <c r="AG131" s="3">
        <f t="shared" si="60"/>
        <v>35.967534724447624</v>
      </c>
      <c r="AH131" s="29">
        <f t="shared" si="80"/>
        <v>56.779486692749458</v>
      </c>
      <c r="AI131" s="29">
        <f t="shared" si="80"/>
        <v>57.321887010833002</v>
      </c>
      <c r="AJ131" s="29">
        <f t="shared" si="80"/>
        <v>57.290292940145896</v>
      </c>
      <c r="AK131" s="29">
        <f t="shared" si="80"/>
        <v>58.393707075630601</v>
      </c>
      <c r="AL131" s="29">
        <f t="shared" si="80"/>
        <v>22.218262760515557</v>
      </c>
      <c r="AM131" s="30" t="e">
        <f t="shared" si="62"/>
        <v>#VALUE!</v>
      </c>
      <c r="AN131" s="29">
        <f t="shared" si="79"/>
        <v>19.196016599431193</v>
      </c>
      <c r="AO131" s="31">
        <f t="shared" si="79"/>
        <v>13.191647500224779</v>
      </c>
      <c r="AP131" s="31">
        <f t="shared" si="79"/>
        <v>2.6383295000449558</v>
      </c>
      <c r="AQ131" s="32">
        <f t="shared" si="79"/>
        <v>51.584511116594065</v>
      </c>
      <c r="AR131" s="32">
        <f t="shared" si="79"/>
        <v>27.593449109533047</v>
      </c>
      <c r="AS131" s="32">
        <f t="shared" si="79"/>
        <v>60.299957026151809</v>
      </c>
      <c r="AT131" s="33" t="e">
        <f t="shared" si="81"/>
        <v>#VALUE!</v>
      </c>
      <c r="AU131" s="33" t="e">
        <f t="shared" si="81"/>
        <v>#VALUE!</v>
      </c>
      <c r="AV131" s="34" t="e">
        <f t="shared" si="82"/>
        <v>#VALUE!</v>
      </c>
      <c r="AW131" s="34" t="e">
        <f t="shared" si="82"/>
        <v>#VALUE!</v>
      </c>
      <c r="AX131" s="35" t="e">
        <f t="shared" si="82"/>
        <v>#VALUE!</v>
      </c>
      <c r="AY131" s="35" t="e">
        <f t="shared" si="82"/>
        <v>#VALUE!</v>
      </c>
      <c r="AZ131" t="e">
        <f>NA()</f>
        <v>#N/A</v>
      </c>
      <c r="BA131" s="30">
        <f t="shared" si="65"/>
        <v>25.738397232715513</v>
      </c>
      <c r="BB131" s="30">
        <f t="shared" si="66"/>
        <v>47.39573625899132</v>
      </c>
    </row>
    <row r="132" spans="4:54" x14ac:dyDescent="0.3">
      <c r="D132" s="3">
        <v>47</v>
      </c>
      <c r="F132" s="3">
        <v>46</v>
      </c>
      <c r="G132" s="29">
        <f t="shared" si="75"/>
        <v>71.124999357250772</v>
      </c>
      <c r="H132" s="29">
        <f t="shared" si="75"/>
        <v>69.791407009887337</v>
      </c>
      <c r="I132" s="29">
        <f t="shared" si="75"/>
        <v>74.454208708982691</v>
      </c>
      <c r="J132" s="29">
        <f t="shared" si="75"/>
        <v>70.729676688363128</v>
      </c>
      <c r="K132" s="29">
        <f t="shared" si="75"/>
        <v>26.459885122975702</v>
      </c>
      <c r="L132" s="30" t="e">
        <f t="shared" si="57"/>
        <v>#VALUE!</v>
      </c>
      <c r="M132" s="29">
        <f t="shared" si="76"/>
        <v>24.603469413556848</v>
      </c>
      <c r="N132" s="31">
        <f t="shared" si="76"/>
        <v>16.711330475276274</v>
      </c>
      <c r="O132" s="31">
        <f t="shared" si="76"/>
        <v>3.3422660950552552</v>
      </c>
      <c r="P132" s="32">
        <f t="shared" si="76"/>
        <v>60.807780264492479</v>
      </c>
      <c r="Q132" s="32">
        <f t="shared" si="76"/>
        <v>32.085781401147941</v>
      </c>
      <c r="R132" s="32">
        <f t="shared" si="76"/>
        <v>66.315556723894275</v>
      </c>
      <c r="S132" s="33" t="e">
        <f t="shared" si="77"/>
        <v>#VALUE!</v>
      </c>
      <c r="T132" s="33" t="e">
        <f t="shared" si="77"/>
        <v>#VALUE!</v>
      </c>
      <c r="U132" s="34" t="e">
        <f t="shared" si="78"/>
        <v>#VALUE!</v>
      </c>
      <c r="V132" s="34" t="e">
        <f t="shared" si="78"/>
        <v>#VALUE!</v>
      </c>
      <c r="W132" s="35" t="e">
        <f t="shared" si="78"/>
        <v>#VALUE!</v>
      </c>
      <c r="X132" s="35" t="e">
        <f t="shared" si="78"/>
        <v>#VALUE!</v>
      </c>
      <c r="Y132" t="e">
        <f>NA()</f>
        <v>#N/A</v>
      </c>
      <c r="Z132" s="30">
        <f t="shared" si="58"/>
        <v>28.364093411795068</v>
      </c>
      <c r="AA132" s="30">
        <f t="shared" si="59"/>
        <v>51.136204864868084</v>
      </c>
      <c r="AD132"/>
      <c r="AE132" s="3">
        <v>47</v>
      </c>
      <c r="AG132" s="3">
        <f t="shared" si="60"/>
        <v>36.903823282451604</v>
      </c>
      <c r="AH132" s="29">
        <f t="shared" si="80"/>
        <v>58.413362086319033</v>
      </c>
      <c r="AI132" s="29">
        <f t="shared" si="80"/>
        <v>58.601517701817258</v>
      </c>
      <c r="AJ132" s="29">
        <f t="shared" si="80"/>
        <v>59.085883692288611</v>
      </c>
      <c r="AK132" s="29">
        <f t="shared" si="80"/>
        <v>59.666694410346103</v>
      </c>
      <c r="AL132" s="29">
        <f t="shared" si="80"/>
        <v>22.720778673793109</v>
      </c>
      <c r="AM132" s="30" t="e">
        <f t="shared" si="62"/>
        <v>#VALUE!</v>
      </c>
      <c r="AN132" s="29">
        <f t="shared" si="79"/>
        <v>19.741563387909739</v>
      </c>
      <c r="AO132" s="31">
        <f t="shared" si="79"/>
        <v>13.541288194306535</v>
      </c>
      <c r="AP132" s="31">
        <f t="shared" si="79"/>
        <v>2.7082576388613071</v>
      </c>
      <c r="AQ132" s="32">
        <f t="shared" si="79"/>
        <v>52.5493337939212</v>
      </c>
      <c r="AR132" s="32">
        <f t="shared" si="79"/>
        <v>28.087035527797592</v>
      </c>
      <c r="AS132" s="32">
        <f t="shared" si="79"/>
        <v>61.073082379039377</v>
      </c>
      <c r="AT132" s="33" t="e">
        <f t="shared" si="81"/>
        <v>#VALUE!</v>
      </c>
      <c r="AU132" s="33" t="e">
        <f t="shared" si="81"/>
        <v>#VALUE!</v>
      </c>
      <c r="AV132" s="34" t="e">
        <f t="shared" si="82"/>
        <v>#VALUE!</v>
      </c>
      <c r="AW132" s="34" t="e">
        <f t="shared" si="82"/>
        <v>#VALUE!</v>
      </c>
      <c r="AX132" s="35" t="e">
        <f t="shared" si="82"/>
        <v>#VALUE!</v>
      </c>
      <c r="AY132" s="35" t="e">
        <f t="shared" si="82"/>
        <v>#VALUE!</v>
      </c>
      <c r="AZ132" t="e">
        <f>NA()</f>
        <v>#N/A</v>
      </c>
      <c r="BA132" s="30">
        <f t="shared" si="65"/>
        <v>26.072149170500445</v>
      </c>
      <c r="BB132" s="30">
        <f t="shared" si="66"/>
        <v>47.828893527491239</v>
      </c>
    </row>
    <row r="133" spans="4:54" x14ac:dyDescent="0.3">
      <c r="D133" s="3">
        <v>48</v>
      </c>
      <c r="F133" s="3">
        <v>47</v>
      </c>
      <c r="G133" s="29">
        <f t="shared" si="75"/>
        <v>72.201401853068816</v>
      </c>
      <c r="H133" s="29">
        <f t="shared" si="75"/>
        <v>70.888998437912633</v>
      </c>
      <c r="I133" s="29">
        <f t="shared" si="75"/>
        <v>75.909441520126009</v>
      </c>
      <c r="J133" s="29">
        <f t="shared" si="75"/>
        <v>71.807695295165672</v>
      </c>
      <c r="K133" s="29">
        <f t="shared" si="75"/>
        <v>26.762026002731407</v>
      </c>
      <c r="L133" s="30" t="e">
        <f t="shared" si="57"/>
        <v>#VALUE!</v>
      </c>
      <c r="M133" s="29">
        <f t="shared" si="76"/>
        <v>25.087723492132191</v>
      </c>
      <c r="N133" s="31">
        <f t="shared" si="76"/>
        <v>17.033993829558103</v>
      </c>
      <c r="O133" s="31">
        <f t="shared" si="76"/>
        <v>3.406798765911621</v>
      </c>
      <c r="P133" s="32">
        <f t="shared" si="76"/>
        <v>61.60106732947132</v>
      </c>
      <c r="Q133" s="32">
        <f t="shared" si="76"/>
        <v>32.446275410355263</v>
      </c>
      <c r="R133" s="32">
        <f t="shared" si="76"/>
        <v>66.697373826655635</v>
      </c>
      <c r="S133" s="33" t="e">
        <f t="shared" si="77"/>
        <v>#VALUE!</v>
      </c>
      <c r="T133" s="33" t="e">
        <f t="shared" si="77"/>
        <v>#VALUE!</v>
      </c>
      <c r="U133" s="34" t="e">
        <f t="shared" si="78"/>
        <v>#VALUE!</v>
      </c>
      <c r="V133" s="34" t="e">
        <f t="shared" si="78"/>
        <v>#VALUE!</v>
      </c>
      <c r="W133" s="35" t="e">
        <f t="shared" si="78"/>
        <v>#VALUE!</v>
      </c>
      <c r="X133" s="35" t="e">
        <f t="shared" si="78"/>
        <v>#VALUE!</v>
      </c>
      <c r="Y133" t="e">
        <f>NA()</f>
        <v>#N/A</v>
      </c>
      <c r="Z133" s="30">
        <f t="shared" si="58"/>
        <v>28.533714131603979</v>
      </c>
      <c r="AA133" s="30">
        <f t="shared" si="59"/>
        <v>51.416753857902222</v>
      </c>
      <c r="AD133"/>
      <c r="AE133" s="3">
        <v>48</v>
      </c>
      <c r="AG133" s="3">
        <f t="shared" si="60"/>
        <v>37.766572208720326</v>
      </c>
      <c r="AH133" s="29">
        <f t="shared" si="80"/>
        <v>59.862995130890916</v>
      </c>
      <c r="AI133" s="29">
        <f t="shared" si="80"/>
        <v>59.759105222626708</v>
      </c>
      <c r="AJ133" s="29">
        <f t="shared" si="80"/>
        <v>60.706624993471976</v>
      </c>
      <c r="AK133" s="29">
        <f t="shared" si="80"/>
        <v>60.816945358240361</v>
      </c>
      <c r="AL133" s="29">
        <f t="shared" si="80"/>
        <v>23.162512152576664</v>
      </c>
      <c r="AM133" s="30" t="e">
        <f t="shared" si="62"/>
        <v>#VALUE!</v>
      </c>
      <c r="AN133" s="29">
        <f t="shared" si="79"/>
        <v>20.237152476430548</v>
      </c>
      <c r="AO133" s="31">
        <f t="shared" si="79"/>
        <v>13.859747277429195</v>
      </c>
      <c r="AP133" s="31">
        <f t="shared" si="79"/>
        <v>2.7719494554858395</v>
      </c>
      <c r="AQ133" s="32">
        <f t="shared" si="79"/>
        <v>53.418429614026302</v>
      </c>
      <c r="AR133" s="32">
        <f t="shared" si="79"/>
        <v>28.527283780423758</v>
      </c>
      <c r="AS133" s="32">
        <f t="shared" si="79"/>
        <v>61.739650481068267</v>
      </c>
      <c r="AT133" s="33" t="e">
        <f t="shared" si="81"/>
        <v>#VALUE!</v>
      </c>
      <c r="AU133" s="33" t="e">
        <f t="shared" si="81"/>
        <v>#VALUE!</v>
      </c>
      <c r="AV133" s="34" t="e">
        <f t="shared" si="82"/>
        <v>#VALUE!</v>
      </c>
      <c r="AW133" s="34" t="e">
        <f t="shared" si="82"/>
        <v>#VALUE!</v>
      </c>
      <c r="AX133" s="35" t="e">
        <f t="shared" si="82"/>
        <v>#VALUE!</v>
      </c>
      <c r="AY133" s="35" t="e">
        <f t="shared" si="82"/>
        <v>#VALUE!</v>
      </c>
      <c r="AZ133" t="e">
        <f>NA()</f>
        <v>#N/A</v>
      </c>
      <c r="BA133" s="30">
        <f t="shared" si="65"/>
        <v>26.36061074632179</v>
      </c>
      <c r="BB133" s="30">
        <f t="shared" si="66"/>
        <v>48.210572996990877</v>
      </c>
    </row>
    <row r="134" spans="4:54" x14ac:dyDescent="0.3">
      <c r="D134" s="3">
        <v>49</v>
      </c>
      <c r="F134" s="3">
        <v>48</v>
      </c>
      <c r="G134" s="29">
        <f t="shared" ref="G134:K149" si="83">G62*G$12</f>
        <v>73.221624910985796</v>
      </c>
      <c r="H134" s="29">
        <f t="shared" si="83"/>
        <v>71.961529370399731</v>
      </c>
      <c r="I134" s="29">
        <f t="shared" si="83"/>
        <v>77.319103787791917</v>
      </c>
      <c r="J134" s="29">
        <f t="shared" si="83"/>
        <v>72.859775739239936</v>
      </c>
      <c r="K134" s="29">
        <f t="shared" si="83"/>
        <v>27.04615000971862</v>
      </c>
      <c r="L134" s="30" t="e">
        <f t="shared" si="57"/>
        <v>#VALUE!</v>
      </c>
      <c r="M134" s="29">
        <f t="shared" ref="M134:R149" si="84">M62*M$12</f>
        <v>25.561939566837488</v>
      </c>
      <c r="N134" s="31">
        <f t="shared" si="84"/>
        <v>17.351487304987966</v>
      </c>
      <c r="O134" s="31">
        <f t="shared" si="84"/>
        <v>3.470297460997593</v>
      </c>
      <c r="P134" s="32">
        <f t="shared" si="84"/>
        <v>62.37340214295893</v>
      </c>
      <c r="Q134" s="32">
        <f t="shared" si="84"/>
        <v>32.792872464894472</v>
      </c>
      <c r="R134" s="32">
        <f t="shared" si="84"/>
        <v>67.050148088693021</v>
      </c>
      <c r="S134" s="33" t="e">
        <f t="shared" ref="S134:T149" si="85">S62</f>
        <v>#VALUE!</v>
      </c>
      <c r="T134" s="33" t="e">
        <f t="shared" si="85"/>
        <v>#VALUE!</v>
      </c>
      <c r="U134" s="34" t="e">
        <f t="shared" ref="U134:X149" si="86">U62*U$12</f>
        <v>#VALUE!</v>
      </c>
      <c r="V134" s="34" t="e">
        <f t="shared" si="86"/>
        <v>#VALUE!</v>
      </c>
      <c r="W134" s="35" t="e">
        <f t="shared" si="86"/>
        <v>#VALUE!</v>
      </c>
      <c r="X134" s="35" t="e">
        <f t="shared" si="86"/>
        <v>#VALUE!</v>
      </c>
      <c r="Y134" t="e">
        <f>NA()</f>
        <v>#N/A</v>
      </c>
      <c r="Z134" s="30">
        <f t="shared" si="58"/>
        <v>28.690892813427634</v>
      </c>
      <c r="AA134" s="30">
        <f t="shared" si="59"/>
        <v>51.683700387037682</v>
      </c>
      <c r="AD134"/>
      <c r="AE134" s="3">
        <v>49</v>
      </c>
      <c r="AG134" s="3">
        <f t="shared" si="60"/>
        <v>38.561557583063312</v>
      </c>
      <c r="AH134" s="29">
        <f t="shared" si="80"/>
        <v>61.151530900582209</v>
      </c>
      <c r="AI134" s="29">
        <f t="shared" si="80"/>
        <v>60.807559965347814</v>
      </c>
      <c r="AJ134" s="29">
        <f t="shared" si="80"/>
        <v>62.170710186069364</v>
      </c>
      <c r="AK134" s="29">
        <f t="shared" si="80"/>
        <v>61.857650843396158</v>
      </c>
      <c r="AL134" s="29">
        <f t="shared" si="80"/>
        <v>23.551901923723722</v>
      </c>
      <c r="AM134" s="30" t="e">
        <f t="shared" si="62"/>
        <v>#VALUE!</v>
      </c>
      <c r="AN134" s="29">
        <f t="shared" ref="AN134:AS149" si="87">AN62*AN$12</f>
        <v>20.687653785420814</v>
      </c>
      <c r="AO134" s="31">
        <f t="shared" si="87"/>
        <v>14.149985883774605</v>
      </c>
      <c r="AP134" s="31">
        <f t="shared" si="87"/>
        <v>2.829997176754921</v>
      </c>
      <c r="AQ134" s="32">
        <f t="shared" si="87"/>
        <v>54.20258336148953</v>
      </c>
      <c r="AR134" s="32">
        <f t="shared" si="87"/>
        <v>28.920849064228566</v>
      </c>
      <c r="AS134" s="32">
        <f t="shared" si="87"/>
        <v>62.317045816256297</v>
      </c>
      <c r="AT134" s="33" t="e">
        <f t="shared" si="81"/>
        <v>#VALUE!</v>
      </c>
      <c r="AU134" s="33" t="e">
        <f t="shared" si="81"/>
        <v>#VALUE!</v>
      </c>
      <c r="AV134" s="34" t="e">
        <f t="shared" si="82"/>
        <v>#VALUE!</v>
      </c>
      <c r="AW134" s="34" t="e">
        <f t="shared" si="82"/>
        <v>#VALUE!</v>
      </c>
      <c r="AX134" s="35" t="e">
        <f t="shared" si="82"/>
        <v>#VALUE!</v>
      </c>
      <c r="AY134" s="35" t="e">
        <f t="shared" si="82"/>
        <v>#VALUE!</v>
      </c>
      <c r="AZ134" t="e">
        <f>NA()</f>
        <v>#N/A</v>
      </c>
      <c r="BA134" s="30">
        <f t="shared" si="65"/>
        <v>26.611056187518333</v>
      </c>
      <c r="BB134" s="30">
        <f t="shared" si="66"/>
        <v>48.548076170344302</v>
      </c>
    </row>
    <row r="135" spans="4:54" x14ac:dyDescent="0.3">
      <c r="D135" s="3">
        <v>50</v>
      </c>
      <c r="F135" s="3">
        <v>49</v>
      </c>
      <c r="G135" s="29">
        <f t="shared" si="83"/>
        <v>74.187882595140906</v>
      </c>
      <c r="H135" s="29">
        <f t="shared" si="83"/>
        <v>73.00937148827758</v>
      </c>
      <c r="I135" s="29">
        <f t="shared" si="83"/>
        <v>78.683775985610581</v>
      </c>
      <c r="J135" s="29">
        <f t="shared" si="83"/>
        <v>73.886347932473754</v>
      </c>
      <c r="K135" s="29">
        <f t="shared" si="83"/>
        <v>27.313178327858939</v>
      </c>
      <c r="L135" s="30" t="e">
        <f t="shared" si="57"/>
        <v>#VALUE!</v>
      </c>
      <c r="M135" s="29">
        <f t="shared" si="84"/>
        <v>26.026152360013249</v>
      </c>
      <c r="N135" s="31">
        <f t="shared" si="84"/>
        <v>17.663818557162241</v>
      </c>
      <c r="O135" s="31">
        <f t="shared" si="84"/>
        <v>3.5327637114324482</v>
      </c>
      <c r="P135" s="32">
        <f t="shared" si="84"/>
        <v>63.12525313074584</v>
      </c>
      <c r="Q135" s="32">
        <f t="shared" si="84"/>
        <v>33.126035287417906</v>
      </c>
      <c r="R135" s="32">
        <f t="shared" si="84"/>
        <v>67.375988598825131</v>
      </c>
      <c r="S135" s="33" t="e">
        <f t="shared" si="85"/>
        <v>#VALUE!</v>
      </c>
      <c r="T135" s="33" t="e">
        <f t="shared" si="85"/>
        <v>#VALUE!</v>
      </c>
      <c r="U135" s="34" t="e">
        <f t="shared" si="86"/>
        <v>#VALUE!</v>
      </c>
      <c r="V135" s="34" t="e">
        <f t="shared" si="86"/>
        <v>#VALUE!</v>
      </c>
      <c r="W135" s="35" t="e">
        <f t="shared" si="86"/>
        <v>#VALUE!</v>
      </c>
      <c r="X135" s="35" t="e">
        <f t="shared" si="86"/>
        <v>#VALUE!</v>
      </c>
      <c r="Y135" t="e">
        <f>NA()</f>
        <v>#N/A</v>
      </c>
      <c r="Z135" s="30">
        <f t="shared" si="58"/>
        <v>28.836498414991407</v>
      </c>
      <c r="AA135" s="30">
        <f t="shared" si="59"/>
        <v>51.93770396996554</v>
      </c>
      <c r="AD135"/>
      <c r="AE135" s="3">
        <v>50</v>
      </c>
      <c r="AG135" s="3">
        <f t="shared" si="60"/>
        <v>39.294101810214748</v>
      </c>
      <c r="AH135" s="29">
        <f t="shared" ref="AH135:AL150" si="88">AH63*AH$12</f>
        <v>62.299080879927857</v>
      </c>
      <c r="AI135" s="29">
        <f t="shared" si="88"/>
        <v>61.758274960281859</v>
      </c>
      <c r="AJ135" s="29">
        <f t="shared" si="88"/>
        <v>63.494466865616189</v>
      </c>
      <c r="AK135" s="29">
        <f t="shared" si="88"/>
        <v>62.800418538001971</v>
      </c>
      <c r="AL135" s="29">
        <f t="shared" si="88"/>
        <v>23.896099909572481</v>
      </c>
      <c r="AM135" s="30" t="e">
        <f t="shared" si="62"/>
        <v>#VALUE!</v>
      </c>
      <c r="AN135" s="29">
        <f t="shared" si="87"/>
        <v>21.097453024466329</v>
      </c>
      <c r="AO135" s="31">
        <f t="shared" si="87"/>
        <v>14.414670906170601</v>
      </c>
      <c r="AP135" s="31">
        <f t="shared" si="87"/>
        <v>2.8829341812341207</v>
      </c>
      <c r="AQ135" s="32">
        <f t="shared" si="87"/>
        <v>54.911187614601488</v>
      </c>
      <c r="AR135" s="32">
        <f t="shared" si="87"/>
        <v>29.273437374939839</v>
      </c>
      <c r="AS135" s="32">
        <f t="shared" si="87"/>
        <v>62.819418800089011</v>
      </c>
      <c r="AT135" s="33" t="e">
        <f t="shared" ref="AT135:AU150" si="89">AT63</f>
        <v>#VALUE!</v>
      </c>
      <c r="AU135" s="33" t="e">
        <f t="shared" si="89"/>
        <v>#VALUE!</v>
      </c>
      <c r="AV135" s="34" t="e">
        <f t="shared" ref="AV135:AY150" si="90">AV63*AV$12</f>
        <v>#VALUE!</v>
      </c>
      <c r="AW135" s="34" t="e">
        <f t="shared" si="90"/>
        <v>#VALUE!</v>
      </c>
      <c r="AX135" s="35" t="e">
        <f t="shared" si="90"/>
        <v>#VALUE!</v>
      </c>
      <c r="AY135" s="35" t="e">
        <f t="shared" si="90"/>
        <v>#VALUE!</v>
      </c>
      <c r="AZ135" t="e">
        <f>NA()</f>
        <v>#N/A</v>
      </c>
      <c r="BA135" s="30">
        <f t="shared" si="65"/>
        <v>26.829425947300884</v>
      </c>
      <c r="BB135" s="30">
        <f t="shared" si="66"/>
        <v>48.847483809282181</v>
      </c>
    </row>
    <row r="136" spans="4:54" x14ac:dyDescent="0.3">
      <c r="D136" s="3">
        <v>51</v>
      </c>
      <c r="F136" s="3">
        <v>50</v>
      </c>
      <c r="G136" s="29">
        <f t="shared" si="83"/>
        <v>75.102396397987377</v>
      </c>
      <c r="H136" s="29">
        <f t="shared" si="83"/>
        <v>74.032906406106164</v>
      </c>
      <c r="I136" s="29">
        <f t="shared" si="83"/>
        <v>80.00411983364539</v>
      </c>
      <c r="J136" s="29">
        <f t="shared" si="83"/>
        <v>74.887849832492691</v>
      </c>
      <c r="K136" s="29">
        <f t="shared" si="83"/>
        <v>27.56400609203919</v>
      </c>
      <c r="L136" s="30" t="e">
        <f t="shared" si="57"/>
        <v>#VALUE!</v>
      </c>
      <c r="M136" s="29">
        <f t="shared" si="84"/>
        <v>26.480411340200732</v>
      </c>
      <c r="N136" s="31">
        <f t="shared" si="84"/>
        <v>17.971000898250193</v>
      </c>
      <c r="O136" s="31">
        <f t="shared" si="84"/>
        <v>3.5942001796500391</v>
      </c>
      <c r="P136" s="32">
        <f t="shared" si="84"/>
        <v>63.857084778692148</v>
      </c>
      <c r="Q136" s="32">
        <f t="shared" si="84"/>
        <v>33.446218257957518</v>
      </c>
      <c r="R136" s="32">
        <f t="shared" si="84"/>
        <v>67.676866941384077</v>
      </c>
      <c r="S136" s="33" t="e">
        <f t="shared" si="85"/>
        <v>#VALUE!</v>
      </c>
      <c r="T136" s="33" t="e">
        <f t="shared" si="85"/>
        <v>#VALUE!</v>
      </c>
      <c r="U136" s="34" t="e">
        <f t="shared" si="86"/>
        <v>#VALUE!</v>
      </c>
      <c r="V136" s="34" t="e">
        <f t="shared" si="86"/>
        <v>#VALUE!</v>
      </c>
      <c r="W136" s="35" t="e">
        <f t="shared" si="86"/>
        <v>#VALUE!</v>
      </c>
      <c r="X136" s="35" t="e">
        <f t="shared" si="86"/>
        <v>#VALUE!</v>
      </c>
      <c r="Y136" t="e">
        <f>NA()</f>
        <v>#N/A</v>
      </c>
      <c r="Z136" s="30">
        <f t="shared" si="58"/>
        <v>28.971345842194197</v>
      </c>
      <c r="AA136" s="30">
        <f t="shared" si="59"/>
        <v>52.179392147553507</v>
      </c>
      <c r="AD136"/>
      <c r="AE136" s="3">
        <v>51</v>
      </c>
      <c r="AG136" s="3">
        <f t="shared" si="60"/>
        <v>39.969109253183596</v>
      </c>
      <c r="AH136" s="29">
        <f t="shared" si="88"/>
        <v>63.323071129205957</v>
      </c>
      <c r="AI136" s="29">
        <f t="shared" si="88"/>
        <v>62.621316354134372</v>
      </c>
      <c r="AJ136" s="29">
        <f t="shared" si="88"/>
        <v>64.692486099582865</v>
      </c>
      <c r="AK136" s="29">
        <f t="shared" si="88"/>
        <v>63.655477342989506</v>
      </c>
      <c r="AL136" s="29">
        <f t="shared" si="88"/>
        <v>24.201170574034119</v>
      </c>
      <c r="AM136" s="30" t="e">
        <f t="shared" si="62"/>
        <v>#VALUE!</v>
      </c>
      <c r="AN136" s="29">
        <f t="shared" si="87"/>
        <v>21.470491759173832</v>
      </c>
      <c r="AO136" s="31">
        <f t="shared" si="87"/>
        <v>14.656202435980887</v>
      </c>
      <c r="AP136" s="31">
        <f t="shared" si="87"/>
        <v>2.9312404871961779</v>
      </c>
      <c r="AQ136" s="32">
        <f t="shared" si="87"/>
        <v>55.552444310885399</v>
      </c>
      <c r="AR136" s="32">
        <f t="shared" si="87"/>
        <v>29.589954513300228</v>
      </c>
      <c r="AS136" s="32">
        <f t="shared" si="87"/>
        <v>63.258344235922443</v>
      </c>
      <c r="AT136" s="33" t="e">
        <f t="shared" si="89"/>
        <v>#VALUE!</v>
      </c>
      <c r="AU136" s="33" t="e">
        <f t="shared" si="89"/>
        <v>#VALUE!</v>
      </c>
      <c r="AV136" s="34" t="e">
        <f t="shared" si="90"/>
        <v>#VALUE!</v>
      </c>
      <c r="AW136" s="34" t="e">
        <f t="shared" si="90"/>
        <v>#VALUE!</v>
      </c>
      <c r="AX136" s="35" t="e">
        <f t="shared" si="90"/>
        <v>#VALUE!</v>
      </c>
      <c r="AY136" s="35" t="e">
        <f t="shared" si="90"/>
        <v>#VALUE!</v>
      </c>
      <c r="AZ136" t="e">
        <f>NA()</f>
        <v>#N/A</v>
      </c>
      <c r="BA136" s="30">
        <f t="shared" si="65"/>
        <v>27.020594661426095</v>
      </c>
      <c r="BB136" s="30">
        <f t="shared" si="66"/>
        <v>49.113889417914656</v>
      </c>
    </row>
    <row r="137" spans="4:54" x14ac:dyDescent="0.3">
      <c r="D137" s="3">
        <v>52</v>
      </c>
      <c r="F137" s="3">
        <v>51</v>
      </c>
      <c r="G137" s="29">
        <f t="shared" si="83"/>
        <v>75.967379282879278</v>
      </c>
      <c r="H137" s="29">
        <f t="shared" si="83"/>
        <v>75.032524042252092</v>
      </c>
      <c r="I137" s="29">
        <f t="shared" si="83"/>
        <v>81.280867268829482</v>
      </c>
      <c r="J137" s="29">
        <f t="shared" si="83"/>
        <v>75.864725811985778</v>
      </c>
      <c r="K137" s="29">
        <f t="shared" si="83"/>
        <v>27.799499833619059</v>
      </c>
      <c r="L137" s="30" t="e">
        <f t="shared" si="57"/>
        <v>#VALUE!</v>
      </c>
      <c r="M137" s="29">
        <f t="shared" si="84"/>
        <v>26.924779344816042</v>
      </c>
      <c r="N137" s="31">
        <f t="shared" si="84"/>
        <v>18.273052832546789</v>
      </c>
      <c r="O137" s="31">
        <f t="shared" si="84"/>
        <v>3.6546105665093576</v>
      </c>
      <c r="P137" s="32">
        <f t="shared" si="84"/>
        <v>64.569357035744986</v>
      </c>
      <c r="Q137" s="32">
        <f t="shared" si="84"/>
        <v>33.75386676211324</v>
      </c>
      <c r="R137" s="32">
        <f t="shared" si="84"/>
        <v>67.954623616536352</v>
      </c>
      <c r="S137" s="33" t="e">
        <f t="shared" si="85"/>
        <v>#VALUE!</v>
      </c>
      <c r="T137" s="33" t="e">
        <f t="shared" si="85"/>
        <v>#VALUE!</v>
      </c>
      <c r="U137" s="34" t="e">
        <f t="shared" si="86"/>
        <v>#VALUE!</v>
      </c>
      <c r="V137" s="34" t="e">
        <f t="shared" si="86"/>
        <v>#VALUE!</v>
      </c>
      <c r="W137" s="35" t="e">
        <f t="shared" si="86"/>
        <v>#VALUE!</v>
      </c>
      <c r="X137" s="35" t="e">
        <f t="shared" si="86"/>
        <v>#VALUE!</v>
      </c>
      <c r="Y137" t="e">
        <f>NA()</f>
        <v>#N/A</v>
      </c>
      <c r="Z137" s="30">
        <f t="shared" si="58"/>
        <v>29.096198261322783</v>
      </c>
      <c r="AA137" s="30">
        <f t="shared" si="59"/>
        <v>52.409362034247543</v>
      </c>
      <c r="AD137"/>
      <c r="AE137" s="3">
        <v>52</v>
      </c>
      <c r="AG137" s="3">
        <f t="shared" si="60"/>
        <v>40.591099067826086</v>
      </c>
      <c r="AH137" s="29">
        <f t="shared" si="88"/>
        <v>64.238582315251364</v>
      </c>
      <c r="AI137" s="29">
        <f t="shared" si="88"/>
        <v>63.405590933414295</v>
      </c>
      <c r="AJ137" s="29">
        <f t="shared" si="88"/>
        <v>65.777772899378249</v>
      </c>
      <c r="AK137" s="29">
        <f t="shared" si="88"/>
        <v>64.431855989995299</v>
      </c>
      <c r="AL137" s="29">
        <f t="shared" si="88"/>
        <v>24.472263630397041</v>
      </c>
      <c r="AM137" s="30" t="e">
        <f t="shared" si="62"/>
        <v>#VALUE!</v>
      </c>
      <c r="AN137" s="29">
        <f t="shared" si="87"/>
        <v>21.810308369930866</v>
      </c>
      <c r="AO137" s="31">
        <f t="shared" si="87"/>
        <v>14.876740001070102</v>
      </c>
      <c r="AP137" s="31">
        <f t="shared" si="87"/>
        <v>2.9753480002140202</v>
      </c>
      <c r="AQ137" s="32">
        <f t="shared" si="87"/>
        <v>56.133534975013255</v>
      </c>
      <c r="AR137" s="32">
        <f t="shared" si="87"/>
        <v>29.874630716868413</v>
      </c>
      <c r="AS137" s="32">
        <f t="shared" si="87"/>
        <v>63.643338366902306</v>
      </c>
      <c r="AT137" s="33" t="e">
        <f t="shared" si="89"/>
        <v>#VALUE!</v>
      </c>
      <c r="AU137" s="33" t="e">
        <f t="shared" si="89"/>
        <v>#VALUE!</v>
      </c>
      <c r="AV137" s="34" t="e">
        <f t="shared" si="90"/>
        <v>#VALUE!</v>
      </c>
      <c r="AW137" s="34" t="e">
        <f t="shared" si="90"/>
        <v>#VALUE!</v>
      </c>
      <c r="AX137" s="35" t="e">
        <f t="shared" si="90"/>
        <v>#VALUE!</v>
      </c>
      <c r="AY137" s="35" t="e">
        <f t="shared" si="90"/>
        <v>#VALUE!</v>
      </c>
      <c r="AZ137" t="e">
        <f>NA()</f>
        <v>#N/A</v>
      </c>
      <c r="BA137" s="30">
        <f t="shared" si="65"/>
        <v>27.188582284294895</v>
      </c>
      <c r="BB137" s="30">
        <f t="shared" si="66"/>
        <v>49.351583037795749</v>
      </c>
    </row>
    <row r="138" spans="4:54" x14ac:dyDescent="0.3">
      <c r="D138" s="3">
        <v>53</v>
      </c>
      <c r="F138" s="3">
        <v>52</v>
      </c>
      <c r="G138" s="29">
        <f t="shared" si="83"/>
        <v>76.785022214613576</v>
      </c>
      <c r="H138" s="29">
        <f t="shared" si="83"/>
        <v>76.008621134165423</v>
      </c>
      <c r="I138" s="29">
        <f t="shared" si="83"/>
        <v>82.514810339162096</v>
      </c>
      <c r="J138" s="29">
        <f t="shared" si="83"/>
        <v>76.8174251798781</v>
      </c>
      <c r="K138" s="29">
        <f t="shared" si="83"/>
        <v>28.020495589593846</v>
      </c>
      <c r="L138" s="30" t="e">
        <f t="shared" si="57"/>
        <v>#VALUE!</v>
      </c>
      <c r="M138" s="29">
        <f t="shared" si="84"/>
        <v>27.359331299490773</v>
      </c>
      <c r="N138" s="31">
        <f t="shared" si="84"/>
        <v>18.56999762451451</v>
      </c>
      <c r="O138" s="31">
        <f t="shared" si="84"/>
        <v>3.7139995249029019</v>
      </c>
      <c r="P138" s="32">
        <f t="shared" si="84"/>
        <v>65.262524792058173</v>
      </c>
      <c r="Q138" s="32">
        <f t="shared" si="84"/>
        <v>34.049416658033884</v>
      </c>
      <c r="R138" s="32">
        <f t="shared" si="84"/>
        <v>68.210974616442783</v>
      </c>
      <c r="S138" s="33" t="e">
        <f t="shared" si="85"/>
        <v>#VALUE!</v>
      </c>
      <c r="T138" s="33" t="e">
        <f t="shared" si="85"/>
        <v>#VALUE!</v>
      </c>
      <c r="U138" s="34" t="e">
        <f t="shared" si="86"/>
        <v>#VALUE!</v>
      </c>
      <c r="V138" s="34" t="e">
        <f t="shared" si="86"/>
        <v>#VALUE!</v>
      </c>
      <c r="W138" s="35" t="e">
        <f t="shared" si="86"/>
        <v>#VALUE!</v>
      </c>
      <c r="X138" s="35" t="e">
        <f t="shared" si="86"/>
        <v>#VALUE!</v>
      </c>
      <c r="Y138" t="e">
        <f>NA()</f>
        <v>#N/A</v>
      </c>
      <c r="Z138" s="30">
        <f t="shared" si="58"/>
        <v>29.211769496957423</v>
      </c>
      <c r="AA138" s="30">
        <f t="shared" si="59"/>
        <v>52.628181793301813</v>
      </c>
      <c r="AD138"/>
      <c r="AE138" s="3">
        <v>53</v>
      </c>
      <c r="AG138" s="3">
        <f t="shared" si="60"/>
        <v>41.164235458467118</v>
      </c>
      <c r="AH138" s="29">
        <f t="shared" si="88"/>
        <v>65.058664141780156</v>
      </c>
      <c r="AI138" s="29">
        <f t="shared" si="88"/>
        <v>64.118992473517054</v>
      </c>
      <c r="AJ138" s="29">
        <f t="shared" si="88"/>
        <v>66.761901640393461</v>
      </c>
      <c r="AK138" s="29">
        <f t="shared" si="88"/>
        <v>65.137538154432363</v>
      </c>
      <c r="AL138" s="29">
        <f t="shared" si="88"/>
        <v>24.713761053242823</v>
      </c>
      <c r="AM138" s="30" t="e">
        <f t="shared" si="62"/>
        <v>#VALUE!</v>
      </c>
      <c r="AN138" s="29">
        <f t="shared" si="87"/>
        <v>22.120077788008764</v>
      </c>
      <c r="AO138" s="31">
        <f t="shared" si="87"/>
        <v>15.078227025101956</v>
      </c>
      <c r="AP138" s="31">
        <f t="shared" si="87"/>
        <v>3.0156454050203911</v>
      </c>
      <c r="AQ138" s="32">
        <f t="shared" si="87"/>
        <v>56.660764523561248</v>
      </c>
      <c r="AR138" s="32">
        <f t="shared" si="87"/>
        <v>30.131124731586674</v>
      </c>
      <c r="AS138" s="32">
        <f t="shared" si="87"/>
        <v>63.982265305153966</v>
      </c>
      <c r="AT138" s="33" t="e">
        <f t="shared" si="89"/>
        <v>#VALUE!</v>
      </c>
      <c r="AU138" s="33" t="e">
        <f t="shared" si="89"/>
        <v>#VALUE!</v>
      </c>
      <c r="AV138" s="34" t="e">
        <f t="shared" si="90"/>
        <v>#VALUE!</v>
      </c>
      <c r="AW138" s="34" t="e">
        <f t="shared" si="90"/>
        <v>#VALUE!</v>
      </c>
      <c r="AX138" s="35" t="e">
        <f t="shared" si="90"/>
        <v>#VALUE!</v>
      </c>
      <c r="AY138" s="35" t="e">
        <f t="shared" si="90"/>
        <v>#VALUE!</v>
      </c>
      <c r="AZ138" t="e">
        <f>NA()</f>
        <v>#N/A</v>
      </c>
      <c r="BA138" s="30">
        <f t="shared" si="65"/>
        <v>27.336720619634736</v>
      </c>
      <c r="BB138" s="30">
        <f t="shared" si="66"/>
        <v>49.564196893775652</v>
      </c>
    </row>
    <row r="139" spans="4:54" x14ac:dyDescent="0.3">
      <c r="D139" s="3">
        <v>54</v>
      </c>
      <c r="F139" s="3">
        <v>53</v>
      </c>
      <c r="G139" s="29">
        <f t="shared" si="83"/>
        <v>77.557482908180518</v>
      </c>
      <c r="H139" s="29">
        <f t="shared" si="83"/>
        <v>76.961599886352815</v>
      </c>
      <c r="I139" s="29">
        <f t="shared" si="83"/>
        <v>83.70679196777769</v>
      </c>
      <c r="J139" s="29">
        <f t="shared" si="83"/>
        <v>77.746400841103522</v>
      </c>
      <c r="K139" s="29">
        <f t="shared" si="83"/>
        <v>28.22779757943913</v>
      </c>
      <c r="L139" s="30" t="e">
        <f t="shared" si="57"/>
        <v>#VALUE!</v>
      </c>
      <c r="M139" s="29">
        <f t="shared" si="84"/>
        <v>27.784153027903223</v>
      </c>
      <c r="N139" s="31">
        <f t="shared" si="84"/>
        <v>18.861862896886105</v>
      </c>
      <c r="O139" s="31">
        <f t="shared" si="84"/>
        <v>3.7723725793772211</v>
      </c>
      <c r="P139" s="32">
        <f t="shared" si="84"/>
        <v>65.937037424720188</v>
      </c>
      <c r="Q139" s="32">
        <f t="shared" si="84"/>
        <v>34.333293848616336</v>
      </c>
      <c r="R139" s="32">
        <f t="shared" si="84"/>
        <v>68.44751804824503</v>
      </c>
      <c r="S139" s="33" t="e">
        <f t="shared" si="85"/>
        <v>#VALUE!</v>
      </c>
      <c r="T139" s="33" t="e">
        <f t="shared" si="85"/>
        <v>#VALUE!</v>
      </c>
      <c r="U139" s="34" t="e">
        <f t="shared" si="86"/>
        <v>#VALUE!</v>
      </c>
      <c r="V139" s="34" t="e">
        <f t="shared" si="86"/>
        <v>#VALUE!</v>
      </c>
      <c r="W139" s="35" t="e">
        <f t="shared" si="86"/>
        <v>#VALUE!</v>
      </c>
      <c r="X139" s="35" t="e">
        <f t="shared" si="86"/>
        <v>#VALUE!</v>
      </c>
      <c r="Y139" t="e">
        <f>NA()</f>
        <v>#N/A</v>
      </c>
      <c r="Z139" s="30">
        <f t="shared" si="58"/>
        <v>29.31872647196947</v>
      </c>
      <c r="AA139" s="30">
        <f t="shared" si="59"/>
        <v>52.836392040482025</v>
      </c>
      <c r="AD139"/>
      <c r="AE139" s="3">
        <v>54</v>
      </c>
      <c r="AG139" s="3">
        <f t="shared" si="60"/>
        <v>41.692355557131165</v>
      </c>
      <c r="AH139" s="29">
        <f t="shared" si="88"/>
        <v>65.794616925896534</v>
      </c>
      <c r="AI139" s="29">
        <f t="shared" si="88"/>
        <v>64.768529054610894</v>
      </c>
      <c r="AJ139" s="29">
        <f t="shared" si="88"/>
        <v>67.655167019464486</v>
      </c>
      <c r="AK139" s="29">
        <f t="shared" si="88"/>
        <v>65.779596705469288</v>
      </c>
      <c r="AL139" s="29">
        <f t="shared" si="88"/>
        <v>24.929400862627979</v>
      </c>
      <c r="AM139" s="30" t="e">
        <f t="shared" si="62"/>
        <v>#VALUE!</v>
      </c>
      <c r="AN139" s="29">
        <f t="shared" si="87"/>
        <v>22.402648850072314</v>
      </c>
      <c r="AO139" s="31">
        <f t="shared" si="87"/>
        <v>15.262413254569442</v>
      </c>
      <c r="AP139" s="31">
        <f t="shared" si="87"/>
        <v>3.0524826509138885</v>
      </c>
      <c r="AQ139" s="32">
        <f t="shared" si="87"/>
        <v>57.139682874637487</v>
      </c>
      <c r="AR139" s="32">
        <f t="shared" si="87"/>
        <v>30.362610690802029</v>
      </c>
      <c r="AS139" s="32">
        <f t="shared" si="87"/>
        <v>64.281657246036616</v>
      </c>
      <c r="AT139" s="33" t="e">
        <f t="shared" si="89"/>
        <v>#VALUE!</v>
      </c>
      <c r="AU139" s="33" t="e">
        <f t="shared" si="89"/>
        <v>#VALUE!</v>
      </c>
      <c r="AV139" s="34" t="e">
        <f t="shared" si="90"/>
        <v>#VALUE!</v>
      </c>
      <c r="AW139" s="34" t="e">
        <f t="shared" si="90"/>
        <v>#VALUE!</v>
      </c>
      <c r="AX139" s="35" t="e">
        <f t="shared" si="90"/>
        <v>#VALUE!</v>
      </c>
      <c r="AY139" s="35" t="e">
        <f t="shared" si="90"/>
        <v>#VALUE!</v>
      </c>
      <c r="AZ139" t="e">
        <f>NA()</f>
        <v>#N/A</v>
      </c>
      <c r="BA139" s="30">
        <f t="shared" si="65"/>
        <v>27.467784965468667</v>
      </c>
      <c r="BB139" s="30">
        <f t="shared" si="66"/>
        <v>49.754821543872687</v>
      </c>
    </row>
    <row r="140" spans="4:54" x14ac:dyDescent="0.3">
      <c r="D140" s="3">
        <v>55</v>
      </c>
      <c r="F140" s="3">
        <v>54</v>
      </c>
      <c r="G140" s="29">
        <f t="shared" si="83"/>
        <v>78.286876545591014</v>
      </c>
      <c r="H140" s="29">
        <f t="shared" si="83"/>
        <v>77.891866739802069</v>
      </c>
      <c r="I140" s="29">
        <f t="shared" si="83"/>
        <v>84.857697533514255</v>
      </c>
      <c r="J140" s="29">
        <f t="shared" si="83"/>
        <v>78.652108082978103</v>
      </c>
      <c r="K140" s="29">
        <f t="shared" si="83"/>
        <v>28.42217736448363</v>
      </c>
      <c r="L140" s="30" t="e">
        <f t="shared" si="57"/>
        <v>#VALUE!</v>
      </c>
      <c r="M140" s="29">
        <f t="shared" si="84"/>
        <v>28.19934014630353</v>
      </c>
      <c r="N140" s="31">
        <f t="shared" si="84"/>
        <v>19.148680256612163</v>
      </c>
      <c r="O140" s="31">
        <f t="shared" si="84"/>
        <v>3.829736051322433</v>
      </c>
      <c r="P140" s="32">
        <f t="shared" si="84"/>
        <v>66.593338404375231</v>
      </c>
      <c r="Q140" s="32">
        <f t="shared" si="84"/>
        <v>34.605913946766094</v>
      </c>
      <c r="R140" s="32">
        <f t="shared" si="84"/>
        <v>68.665740717150001</v>
      </c>
      <c r="S140" s="33" t="e">
        <f t="shared" si="85"/>
        <v>#VALUE!</v>
      </c>
      <c r="T140" s="33" t="e">
        <f t="shared" si="85"/>
        <v>#VALUE!</v>
      </c>
      <c r="U140" s="34" t="e">
        <f t="shared" si="86"/>
        <v>#VALUE!</v>
      </c>
      <c r="V140" s="34" t="e">
        <f t="shared" si="86"/>
        <v>#VALUE!</v>
      </c>
      <c r="W140" s="35" t="e">
        <f t="shared" si="86"/>
        <v>#VALUE!</v>
      </c>
      <c r="X140" s="35" t="e">
        <f t="shared" si="86"/>
        <v>#VALUE!</v>
      </c>
      <c r="Y140" t="e">
        <f>NA()</f>
        <v>#N/A</v>
      </c>
      <c r="Z140" s="30">
        <f t="shared" si="58"/>
        <v>29.417691654421134</v>
      </c>
      <c r="AA140" s="30">
        <f t="shared" si="59"/>
        <v>53.034507179709877</v>
      </c>
      <c r="AD140"/>
      <c r="AE140" s="3">
        <v>55</v>
      </c>
      <c r="AG140" s="3">
        <f t="shared" si="60"/>
        <v>42.178995113033345</v>
      </c>
      <c r="AH140" s="29">
        <f t="shared" si="88"/>
        <v>66.456238752123369</v>
      </c>
      <c r="AI140" s="29">
        <f t="shared" si="88"/>
        <v>65.360433547869746</v>
      </c>
      <c r="AJ140" s="29">
        <f t="shared" si="88"/>
        <v>68.466725468383757</v>
      </c>
      <c r="AK140" s="29">
        <f t="shared" si="88"/>
        <v>66.364309680140721</v>
      </c>
      <c r="AL140" s="29">
        <f t="shared" si="88"/>
        <v>25.122380664841749</v>
      </c>
      <c r="AM140" s="30" t="e">
        <f t="shared" si="62"/>
        <v>#VALUE!</v>
      </c>
      <c r="AN140" s="29">
        <f t="shared" si="87"/>
        <v>22.660578709451919</v>
      </c>
      <c r="AO140" s="31">
        <f t="shared" si="87"/>
        <v>15.430875095280175</v>
      </c>
      <c r="AP140" s="31">
        <f t="shared" si="87"/>
        <v>3.0861750190560353</v>
      </c>
      <c r="AQ140" s="32">
        <f t="shared" si="87"/>
        <v>57.575187949498009</v>
      </c>
      <c r="AR140" s="32">
        <f t="shared" si="87"/>
        <v>30.571850692035699</v>
      </c>
      <c r="AS140" s="32">
        <f t="shared" si="87"/>
        <v>64.54696755843176</v>
      </c>
      <c r="AT140" s="33" t="e">
        <f t="shared" si="89"/>
        <v>#VALUE!</v>
      </c>
      <c r="AU140" s="33" t="e">
        <f t="shared" si="89"/>
        <v>#VALUE!</v>
      </c>
      <c r="AV140" s="34" t="e">
        <f t="shared" si="90"/>
        <v>#VALUE!</v>
      </c>
      <c r="AW140" s="34" t="e">
        <f t="shared" si="90"/>
        <v>#VALUE!</v>
      </c>
      <c r="AX140" s="35" t="e">
        <f t="shared" si="90"/>
        <v>#VALUE!</v>
      </c>
      <c r="AY140" s="35" t="e">
        <f t="shared" si="90"/>
        <v>#VALUE!</v>
      </c>
      <c r="AZ140" t="e">
        <f>NA()</f>
        <v>#N/A</v>
      </c>
      <c r="BA140" s="30">
        <f t="shared" si="65"/>
        <v>27.584098503486899</v>
      </c>
      <c r="BB140" s="30">
        <f t="shared" si="66"/>
        <v>49.926099070255432</v>
      </c>
    </row>
    <row r="141" spans="4:54" x14ac:dyDescent="0.3">
      <c r="D141" s="3">
        <v>56</v>
      </c>
      <c r="F141" s="3">
        <v>55</v>
      </c>
      <c r="G141" s="29">
        <f t="shared" si="83"/>
        <v>78.975268230505719</v>
      </c>
      <c r="H141" s="29">
        <f t="shared" si="83"/>
        <v>78.799831252649696</v>
      </c>
      <c r="I141" s="29">
        <f t="shared" si="83"/>
        <v>85.96844721562853</v>
      </c>
      <c r="J141" s="29">
        <f t="shared" si="83"/>
        <v>79.53500347728891</v>
      </c>
      <c r="K141" s="29">
        <f t="shared" si="83"/>
        <v>28.604373414600435</v>
      </c>
      <c r="L141" s="30" t="e">
        <f t="shared" si="57"/>
        <v>#VALUE!</v>
      </c>
      <c r="M141" s="29">
        <f t="shared" si="84"/>
        <v>28.604997037292456</v>
      </c>
      <c r="N141" s="31">
        <f t="shared" si="84"/>
        <v>19.430484946626624</v>
      </c>
      <c r="O141" s="31">
        <f t="shared" si="84"/>
        <v>3.8860969893253254</v>
      </c>
      <c r="P141" s="32">
        <f t="shared" si="84"/>
        <v>67.231864956710368</v>
      </c>
      <c r="Q141" s="32">
        <f t="shared" si="84"/>
        <v>34.867682022830522</v>
      </c>
      <c r="R141" s="32">
        <f t="shared" si="84"/>
        <v>68.867024601568772</v>
      </c>
      <c r="S141" s="33" t="e">
        <f t="shared" si="85"/>
        <v>#VALUE!</v>
      </c>
      <c r="T141" s="33" t="e">
        <f t="shared" si="85"/>
        <v>#VALUE!</v>
      </c>
      <c r="U141" s="34" t="e">
        <f t="shared" si="86"/>
        <v>#VALUE!</v>
      </c>
      <c r="V141" s="34" t="e">
        <f t="shared" si="86"/>
        <v>#VALUE!</v>
      </c>
      <c r="W141" s="35" t="e">
        <f t="shared" si="86"/>
        <v>#VALUE!</v>
      </c>
      <c r="X141" s="35" t="e">
        <f t="shared" si="86"/>
        <v>#VALUE!</v>
      </c>
      <c r="Y141" t="e">
        <f>NA()</f>
        <v>#N/A</v>
      </c>
      <c r="Z141" s="30">
        <f t="shared" si="58"/>
        <v>29.509245483281632</v>
      </c>
      <c r="AA141" s="30">
        <f t="shared" si="59"/>
        <v>53.223016673948663</v>
      </c>
      <c r="AD141"/>
      <c r="AE141" s="3">
        <v>56</v>
      </c>
      <c r="AG141" s="3">
        <f t="shared" si="60"/>
        <v>42.627412164320987</v>
      </c>
      <c r="AH141" s="29">
        <f t="shared" si="88"/>
        <v>67.052039634272589</v>
      </c>
      <c r="AI141" s="29">
        <f t="shared" si="88"/>
        <v>65.900259379398719</v>
      </c>
      <c r="AJ141" s="29">
        <f t="shared" si="88"/>
        <v>69.20472462157953</v>
      </c>
      <c r="AK141" s="29">
        <f t="shared" si="88"/>
        <v>66.897260391839964</v>
      </c>
      <c r="AL141" s="29">
        <f t="shared" si="88"/>
        <v>25.295443935731083</v>
      </c>
      <c r="AM141" s="30" t="e">
        <f t="shared" si="62"/>
        <v>#VALUE!</v>
      </c>
      <c r="AN141" s="29">
        <f t="shared" si="87"/>
        <v>22.896164109510543</v>
      </c>
      <c r="AO141" s="31">
        <f t="shared" si="87"/>
        <v>15.585033914303546</v>
      </c>
      <c r="AP141" s="31">
        <f t="shared" si="87"/>
        <v>3.1170067828607091</v>
      </c>
      <c r="AQ141" s="32">
        <f t="shared" si="87"/>
        <v>57.971613083186689</v>
      </c>
      <c r="AR141" s="32">
        <f t="shared" si="87"/>
        <v>30.761255509460973</v>
      </c>
      <c r="AS141" s="32">
        <f t="shared" si="87"/>
        <v>64.782771572352843</v>
      </c>
      <c r="AT141" s="33" t="e">
        <f t="shared" si="89"/>
        <v>#VALUE!</v>
      </c>
      <c r="AU141" s="33" t="e">
        <f t="shared" si="89"/>
        <v>#VALUE!</v>
      </c>
      <c r="AV141" s="34" t="e">
        <f t="shared" si="90"/>
        <v>#VALUE!</v>
      </c>
      <c r="AW141" s="34" t="e">
        <f t="shared" si="90"/>
        <v>#VALUE!</v>
      </c>
      <c r="AX141" s="35" t="e">
        <f t="shared" si="90"/>
        <v>#VALUE!</v>
      </c>
      <c r="AY141" s="35" t="e">
        <f t="shared" si="90"/>
        <v>#VALUE!</v>
      </c>
      <c r="AZ141" t="e">
        <f>NA()</f>
        <v>#N/A</v>
      </c>
      <c r="BA141" s="30">
        <f t="shared" si="65"/>
        <v>27.687615378175842</v>
      </c>
      <c r="BB141" s="30">
        <f t="shared" si="66"/>
        <v>50.080298284769619</v>
      </c>
    </row>
    <row r="142" spans="4:54" x14ac:dyDescent="0.3">
      <c r="D142" s="3">
        <v>57</v>
      </c>
      <c r="F142" s="3">
        <v>56</v>
      </c>
      <c r="G142" s="29">
        <f t="shared" si="83"/>
        <v>79.624666970008164</v>
      </c>
      <c r="H142" s="29">
        <f t="shared" si="83"/>
        <v>79.685905082808603</v>
      </c>
      <c r="I142" s="29">
        <f t="shared" si="83"/>
        <v>87.039989051719957</v>
      </c>
      <c r="J142" s="29">
        <f t="shared" si="83"/>
        <v>80.395543888209005</v>
      </c>
      <c r="K142" s="29">
        <f t="shared" si="83"/>
        <v>28.775091016074516</v>
      </c>
      <c r="L142" s="30" t="e">
        <f t="shared" si="57"/>
        <v>#VALUE!</v>
      </c>
      <c r="M142" s="29">
        <f t="shared" si="84"/>
        <v>29.00123589774801</v>
      </c>
      <c r="N142" s="31">
        <f t="shared" si="84"/>
        <v>19.707315521573992</v>
      </c>
      <c r="O142" s="31">
        <f t="shared" si="84"/>
        <v>3.9414631043147987</v>
      </c>
      <c r="P142" s="32">
        <f t="shared" si="84"/>
        <v>67.853047773391168</v>
      </c>
      <c r="Q142" s="32">
        <f t="shared" si="84"/>
        <v>35.118992424451129</v>
      </c>
      <c r="R142" s="32">
        <f t="shared" si="84"/>
        <v>69.052653167860754</v>
      </c>
      <c r="S142" s="33" t="e">
        <f t="shared" si="85"/>
        <v>#VALUE!</v>
      </c>
      <c r="T142" s="33" t="e">
        <f t="shared" si="85"/>
        <v>#VALUE!</v>
      </c>
      <c r="U142" s="34" t="e">
        <f t="shared" si="86"/>
        <v>#VALUE!</v>
      </c>
      <c r="V142" s="34" t="e">
        <f t="shared" si="86"/>
        <v>#VALUE!</v>
      </c>
      <c r="W142" s="35" t="e">
        <f t="shared" si="86"/>
        <v>#VALUE!</v>
      </c>
      <c r="X142" s="35" t="e">
        <f t="shared" si="86"/>
        <v>#VALUE!</v>
      </c>
      <c r="Y142" t="e">
        <f>NA()</f>
        <v>#N/A</v>
      </c>
      <c r="Z142" s="30">
        <f t="shared" si="58"/>
        <v>29.593928750850836</v>
      </c>
      <c r="AA142" s="30">
        <f t="shared" si="59"/>
        <v>53.402386254469683</v>
      </c>
      <c r="AD142"/>
      <c r="AE142" s="3">
        <v>57</v>
      </c>
      <c r="AG142" s="3">
        <f t="shared" si="60"/>
        <v>43.040608850547436</v>
      </c>
      <c r="AH142" s="29">
        <f t="shared" si="88"/>
        <v>67.589425547703243</v>
      </c>
      <c r="AI142" s="29">
        <f t="shared" si="88"/>
        <v>66.392963505987595</v>
      </c>
      <c r="AJ142" s="29">
        <f t="shared" si="88"/>
        <v>69.876420059208456</v>
      </c>
      <c r="AK142" s="29">
        <f t="shared" si="88"/>
        <v>67.38342384615845</v>
      </c>
      <c r="AL142" s="29">
        <f t="shared" si="88"/>
        <v>25.450951793436143</v>
      </c>
      <c r="AM142" s="30" t="e">
        <f t="shared" si="62"/>
        <v>#VALUE!</v>
      </c>
      <c r="AN142" s="29">
        <f t="shared" si="87"/>
        <v>23.111469543679977</v>
      </c>
      <c r="AO142" s="31">
        <f t="shared" si="87"/>
        <v>15.726172426492337</v>
      </c>
      <c r="AP142" s="31">
        <f t="shared" si="87"/>
        <v>3.1452344852984679</v>
      </c>
      <c r="AQ142" s="32">
        <f t="shared" si="87"/>
        <v>58.332801368271127</v>
      </c>
      <c r="AR142" s="32">
        <f t="shared" si="87"/>
        <v>30.932935476395635</v>
      </c>
      <c r="AS142" s="32">
        <f t="shared" si="87"/>
        <v>64.992926529345411</v>
      </c>
      <c r="AT142" s="33" t="e">
        <f t="shared" si="89"/>
        <v>#VALUE!</v>
      </c>
      <c r="AU142" s="33" t="e">
        <f t="shared" si="89"/>
        <v>#VALUE!</v>
      </c>
      <c r="AV142" s="34" t="e">
        <f t="shared" si="90"/>
        <v>#VALUE!</v>
      </c>
      <c r="AW142" s="34" t="e">
        <f t="shared" si="90"/>
        <v>#VALUE!</v>
      </c>
      <c r="AX142" s="35" t="e">
        <f t="shared" si="90"/>
        <v>#VALUE!</v>
      </c>
      <c r="AY142" s="35" t="e">
        <f t="shared" si="90"/>
        <v>#VALUE!</v>
      </c>
      <c r="AZ142" t="e">
        <f>NA()</f>
        <v>#N/A</v>
      </c>
      <c r="BA142" s="30">
        <f t="shared" si="65"/>
        <v>27.779987081591859</v>
      </c>
      <c r="BB142" s="30">
        <f t="shared" si="66"/>
        <v>50.219375758463109</v>
      </c>
    </row>
    <row r="143" spans="4:54" x14ac:dyDescent="0.3">
      <c r="D143" s="3">
        <v>58</v>
      </c>
      <c r="F143" s="3">
        <v>57</v>
      </c>
      <c r="G143" s="29">
        <f t="shared" si="83"/>
        <v>80.237020991901559</v>
      </c>
      <c r="H143" s="29">
        <f t="shared" si="83"/>
        <v>80.550501064104779</v>
      </c>
      <c r="I143" s="29">
        <f t="shared" si="83"/>
        <v>88.073292659636493</v>
      </c>
      <c r="J143" s="29">
        <f t="shared" si="83"/>
        <v>81.234185577042823</v>
      </c>
      <c r="K143" s="29">
        <f t="shared" si="83"/>
        <v>28.935002462724988</v>
      </c>
      <c r="L143" s="30" t="e">
        <f t="shared" si="57"/>
        <v>#VALUE!</v>
      </c>
      <c r="M143" s="29">
        <f t="shared" si="84"/>
        <v>29.388175856109289</v>
      </c>
      <c r="N143" s="31">
        <f t="shared" si="84"/>
        <v>19.979213545794934</v>
      </c>
      <c r="O143" s="31">
        <f t="shared" si="84"/>
        <v>3.9958427091589876</v>
      </c>
      <c r="P143" s="32">
        <f t="shared" si="84"/>
        <v>68.457310767569666</v>
      </c>
      <c r="Q143" s="32">
        <f t="shared" si="84"/>
        <v>35.360228660098798</v>
      </c>
      <c r="R143" s="32">
        <f t="shared" si="84"/>
        <v>69.223817485185009</v>
      </c>
      <c r="S143" s="33" t="e">
        <f t="shared" si="85"/>
        <v>#VALUE!</v>
      </c>
      <c r="T143" s="33" t="e">
        <f t="shared" si="85"/>
        <v>#VALUE!</v>
      </c>
      <c r="U143" s="34" t="e">
        <f t="shared" si="86"/>
        <v>#VALUE!</v>
      </c>
      <c r="V143" s="34" t="e">
        <f t="shared" si="86"/>
        <v>#VALUE!</v>
      </c>
      <c r="W143" s="35" t="e">
        <f t="shared" si="86"/>
        <v>#VALUE!</v>
      </c>
      <c r="X143" s="35" t="e">
        <f t="shared" si="86"/>
        <v>#VALUE!</v>
      </c>
      <c r="Y143" t="e">
        <f>NA()</f>
        <v>#N/A</v>
      </c>
      <c r="Z143" s="30">
        <f t="shared" si="58"/>
        <v>29.672244924789144</v>
      </c>
      <c r="AA143" s="30">
        <f t="shared" si="59"/>
        <v>53.573059071487215</v>
      </c>
      <c r="AD143"/>
      <c r="AE143" s="3">
        <v>58</v>
      </c>
      <c r="AG143" s="3">
        <f t="shared" si="60"/>
        <v>43.421351511912064</v>
      </c>
      <c r="AH143" s="29">
        <f t="shared" si="88"/>
        <v>68.074855734305871</v>
      </c>
      <c r="AI143" s="29">
        <f t="shared" si="88"/>
        <v>66.842978333589585</v>
      </c>
      <c r="AJ143" s="29">
        <f t="shared" si="88"/>
        <v>70.488279497678676</v>
      </c>
      <c r="AK143" s="29">
        <f t="shared" si="88"/>
        <v>67.827241383222898</v>
      </c>
      <c r="AL143" s="29">
        <f t="shared" si="88"/>
        <v>25.590942675076832</v>
      </c>
      <c r="AM143" s="30" t="e">
        <f t="shared" si="62"/>
        <v>#VALUE!</v>
      </c>
      <c r="AN143" s="29">
        <f t="shared" si="87"/>
        <v>23.308352451685629</v>
      </c>
      <c r="AO143" s="31">
        <f t="shared" si="87"/>
        <v>15.855449315763121</v>
      </c>
      <c r="AP143" s="31">
        <f t="shared" si="87"/>
        <v>3.1710898631526243</v>
      </c>
      <c r="AQ143" s="32">
        <f t="shared" si="87"/>
        <v>58.662169036810482</v>
      </c>
      <c r="AR143" s="32">
        <f t="shared" si="87"/>
        <v>31.088743223955625</v>
      </c>
      <c r="AS143" s="32">
        <f t="shared" si="87"/>
        <v>65.18069955600059</v>
      </c>
      <c r="AT143" s="33" t="e">
        <f t="shared" si="89"/>
        <v>#VALUE!</v>
      </c>
      <c r="AU143" s="33" t="e">
        <f t="shared" si="89"/>
        <v>#VALUE!</v>
      </c>
      <c r="AV143" s="34" t="e">
        <f t="shared" si="90"/>
        <v>#VALUE!</v>
      </c>
      <c r="AW143" s="34" t="e">
        <f t="shared" si="90"/>
        <v>#VALUE!</v>
      </c>
      <c r="AX143" s="35" t="e">
        <f t="shared" si="90"/>
        <v>#VALUE!</v>
      </c>
      <c r="AY143" s="35" t="e">
        <f t="shared" si="90"/>
        <v>#VALUE!</v>
      </c>
      <c r="AZ143" t="e">
        <f>NA()</f>
        <v>#N/A</v>
      </c>
      <c r="BA143" s="30">
        <f t="shared" si="65"/>
        <v>27.862615723520683</v>
      </c>
      <c r="BB143" s="30">
        <f t="shared" si="66"/>
        <v>50.345025611942788</v>
      </c>
    </row>
    <row r="144" spans="4:54" x14ac:dyDescent="0.3">
      <c r="D144" s="3">
        <v>59</v>
      </c>
      <c r="F144" s="3">
        <v>58</v>
      </c>
      <c r="G144" s="29">
        <f t="shared" si="83"/>
        <v>80.814214224122864</v>
      </c>
      <c r="H144" s="29">
        <f t="shared" si="83"/>
        <v>81.3940323682165</v>
      </c>
      <c r="I144" s="29">
        <f t="shared" si="83"/>
        <v>89.06934357606589</v>
      </c>
      <c r="J144" s="29">
        <f t="shared" si="83"/>
        <v>82.051383395607232</v>
      </c>
      <c r="K144" s="29">
        <f t="shared" si="83"/>
        <v>29.084747479767994</v>
      </c>
      <c r="L144" s="30" t="e">
        <f t="shared" si="57"/>
        <v>#VALUE!</v>
      </c>
      <c r="M144" s="29">
        <f t="shared" si="84"/>
        <v>29.765942154521799</v>
      </c>
      <c r="N144" s="31">
        <f t="shared" si="84"/>
        <v>20.246223312005128</v>
      </c>
      <c r="O144" s="31">
        <f t="shared" si="84"/>
        <v>4.0492446624010254</v>
      </c>
      <c r="P144" s="32">
        <f t="shared" si="84"/>
        <v>69.045070869569386</v>
      </c>
      <c r="Q144" s="32">
        <f t="shared" si="84"/>
        <v>35.591763338467857</v>
      </c>
      <c r="R144" s="32">
        <f t="shared" si="84"/>
        <v>69.381622111661272</v>
      </c>
      <c r="S144" s="33" t="e">
        <f t="shared" si="85"/>
        <v>#VALUE!</v>
      </c>
      <c r="T144" s="33" t="e">
        <f t="shared" si="85"/>
        <v>#VALUE!</v>
      </c>
      <c r="U144" s="34" t="e">
        <f t="shared" si="86"/>
        <v>#VALUE!</v>
      </c>
      <c r="V144" s="34" t="e">
        <f t="shared" si="86"/>
        <v>#VALUE!</v>
      </c>
      <c r="W144" s="35" t="e">
        <f t="shared" si="86"/>
        <v>#VALUE!</v>
      </c>
      <c r="X144" s="35" t="e">
        <f t="shared" si="86"/>
        <v>#VALUE!</v>
      </c>
      <c r="Y144" t="e">
        <f>NA()</f>
        <v>#N/A</v>
      </c>
      <c r="Z144" s="30">
        <f t="shared" si="58"/>
        <v>29.744662396829167</v>
      </c>
      <c r="AA144" s="30">
        <f t="shared" si="59"/>
        <v>53.735456789004807</v>
      </c>
      <c r="AD144"/>
      <c r="AE144" s="3">
        <v>59</v>
      </c>
      <c r="AG144" s="3">
        <f t="shared" si="60"/>
        <v>43.772189209830003</v>
      </c>
      <c r="AH144" s="29">
        <f t="shared" si="88"/>
        <v>68.513976732516682</v>
      </c>
      <c r="AI144" s="29">
        <f t="shared" si="88"/>
        <v>67.254274102442764</v>
      </c>
      <c r="AJ144" s="29">
        <f t="shared" si="88"/>
        <v>71.04607512612499</v>
      </c>
      <c r="AK144" s="29">
        <f t="shared" si="88"/>
        <v>68.232685218898027</v>
      </c>
      <c r="AL144" s="29">
        <f t="shared" si="88"/>
        <v>25.717181983160323</v>
      </c>
      <c r="AM144" s="30" t="e">
        <f t="shared" si="62"/>
        <v>#VALUE!</v>
      </c>
      <c r="AN144" s="29">
        <f t="shared" si="87"/>
        <v>23.488485666763623</v>
      </c>
      <c r="AO144" s="31">
        <f t="shared" si="87"/>
        <v>15.973912252650114</v>
      </c>
      <c r="AP144" s="31">
        <f t="shared" si="87"/>
        <v>3.1947824505300231</v>
      </c>
      <c r="AQ144" s="32">
        <f t="shared" si="87"/>
        <v>58.962759633565327</v>
      </c>
      <c r="AR144" s="32">
        <f t="shared" si="87"/>
        <v>31.230309667880636</v>
      </c>
      <c r="AS144" s="32">
        <f t="shared" si="87"/>
        <v>65.348870512312075</v>
      </c>
      <c r="AT144" s="33" t="e">
        <f t="shared" si="89"/>
        <v>#VALUE!</v>
      </c>
      <c r="AU144" s="33" t="e">
        <f t="shared" si="89"/>
        <v>#VALUE!</v>
      </c>
      <c r="AV144" s="34" t="e">
        <f t="shared" si="90"/>
        <v>#VALUE!</v>
      </c>
      <c r="AW144" s="34" t="e">
        <f t="shared" si="90"/>
        <v>#VALUE!</v>
      </c>
      <c r="AX144" s="35" t="e">
        <f t="shared" si="90"/>
        <v>#VALUE!</v>
      </c>
      <c r="AY144" s="35" t="e">
        <f t="shared" si="90"/>
        <v>#VALUE!</v>
      </c>
      <c r="AZ144" t="e">
        <f>NA()</f>
        <v>#N/A</v>
      </c>
      <c r="BA144" s="30">
        <f t="shared" si="65"/>
        <v>27.936696964810892</v>
      </c>
      <c r="BB144" s="30">
        <f t="shared" si="66"/>
        <v>50.458720344745927</v>
      </c>
    </row>
    <row r="145" spans="1:54" x14ac:dyDescent="0.3">
      <c r="D145" s="3">
        <v>60</v>
      </c>
      <c r="F145" s="3">
        <v>59</v>
      </c>
      <c r="G145" s="29">
        <f t="shared" si="83"/>
        <v>81.358063780085971</v>
      </c>
      <c r="H145" s="29">
        <f t="shared" si="83"/>
        <v>82.216911745381907</v>
      </c>
      <c r="I145" s="29">
        <f t="shared" si="83"/>
        <v>90.029138166600148</v>
      </c>
      <c r="J145" s="29">
        <f t="shared" si="83"/>
        <v>82.847590060777392</v>
      </c>
      <c r="K145" s="29">
        <f t="shared" si="83"/>
        <v>29.224933836548654</v>
      </c>
      <c r="L145" s="30" t="e">
        <f t="shared" si="57"/>
        <v>#VALUE!</v>
      </c>
      <c r="M145" s="29">
        <f t="shared" si="84"/>
        <v>30.134665391627109</v>
      </c>
      <c r="N145" s="31">
        <f t="shared" si="84"/>
        <v>20.508391579227276</v>
      </c>
      <c r="O145" s="31">
        <f t="shared" si="84"/>
        <v>4.1016783158454553</v>
      </c>
      <c r="P145" s="32">
        <f t="shared" si="84"/>
        <v>69.616737858782017</v>
      </c>
      <c r="Q145" s="32">
        <f t="shared" si="84"/>
        <v>35.813958156723608</v>
      </c>
      <c r="R145" s="32">
        <f t="shared" si="84"/>
        <v>69.527090731830739</v>
      </c>
      <c r="S145" s="33" t="e">
        <f t="shared" si="85"/>
        <v>#VALUE!</v>
      </c>
      <c r="T145" s="33" t="e">
        <f t="shared" si="85"/>
        <v>#VALUE!</v>
      </c>
      <c r="U145" s="34" t="e">
        <f t="shared" si="86"/>
        <v>#VALUE!</v>
      </c>
      <c r="V145" s="34" t="e">
        <f t="shared" si="86"/>
        <v>#VALUE!</v>
      </c>
      <c r="W145" s="35" t="e">
        <f t="shared" si="86"/>
        <v>#VALUE!</v>
      </c>
      <c r="X145" s="35" t="e">
        <f t="shared" si="86"/>
        <v>#VALUE!</v>
      </c>
      <c r="Y145" t="e">
        <f>NA()</f>
        <v>#N/A</v>
      </c>
      <c r="Z145" s="30">
        <f t="shared" si="58"/>
        <v>29.81161664871097</v>
      </c>
      <c r="AA145" s="30">
        <f t="shared" si="59"/>
        <v>53.889980626577703</v>
      </c>
      <c r="AD145"/>
      <c r="AE145" s="3">
        <v>60</v>
      </c>
      <c r="AG145" s="3">
        <f t="shared" si="60"/>
        <v>44.095470792826781</v>
      </c>
      <c r="AH145" s="29">
        <f t="shared" si="88"/>
        <v>68.911736382277979</v>
      </c>
      <c r="AI145" s="29">
        <f t="shared" si="88"/>
        <v>67.630413066019443</v>
      </c>
      <c r="AJ145" s="29">
        <f t="shared" si="88"/>
        <v>71.554965049528349</v>
      </c>
      <c r="AK145" s="29">
        <f t="shared" si="88"/>
        <v>68.603314329207336</v>
      </c>
      <c r="AL145" s="29">
        <f t="shared" si="88"/>
        <v>25.831203439449343</v>
      </c>
      <c r="AM145" s="30" t="e">
        <f t="shared" si="62"/>
        <v>#VALUE!</v>
      </c>
      <c r="AN145" s="29">
        <f t="shared" si="87"/>
        <v>23.653377356751719</v>
      </c>
      <c r="AO145" s="31">
        <f t="shared" si="87"/>
        <v>16.082509469127217</v>
      </c>
      <c r="AP145" s="31">
        <f t="shared" si="87"/>
        <v>3.216501893825443</v>
      </c>
      <c r="AQ145" s="32">
        <f t="shared" si="87"/>
        <v>59.237290439546562</v>
      </c>
      <c r="AR145" s="32">
        <f t="shared" si="87"/>
        <v>31.35907439027255</v>
      </c>
      <c r="AS145" s="32">
        <f t="shared" si="87"/>
        <v>65.499815023110742</v>
      </c>
      <c r="AT145" s="33" t="e">
        <f t="shared" si="89"/>
        <v>#VALUE!</v>
      </c>
      <c r="AU145" s="33" t="e">
        <f t="shared" si="89"/>
        <v>#VALUE!</v>
      </c>
      <c r="AV145" s="34" t="e">
        <f t="shared" si="90"/>
        <v>#VALUE!</v>
      </c>
      <c r="AW145" s="34" t="e">
        <f t="shared" si="90"/>
        <v>#VALUE!</v>
      </c>
      <c r="AX145" s="35" t="e">
        <f t="shared" si="90"/>
        <v>#VALUE!</v>
      </c>
      <c r="AY145" s="35" t="e">
        <f t="shared" si="90"/>
        <v>#VALUE!</v>
      </c>
      <c r="AZ145" t="e">
        <f>NA()</f>
        <v>#N/A</v>
      </c>
      <c r="BA145" s="30">
        <f t="shared" si="65"/>
        <v>28.003254773112513</v>
      </c>
      <c r="BB145" s="30">
        <f t="shared" si="66"/>
        <v>50.561744481511916</v>
      </c>
    </row>
    <row r="146" spans="1:54" x14ac:dyDescent="0.3">
      <c r="D146" s="3">
        <v>61</v>
      </c>
      <c r="F146" s="3">
        <v>60</v>
      </c>
      <c r="G146" s="29">
        <f t="shared" si="83"/>
        <v>81.870318309896234</v>
      </c>
      <c r="H146" s="29">
        <f t="shared" si="83"/>
        <v>83.019550837446531</v>
      </c>
      <c r="I146" s="29">
        <f t="shared" si="83"/>
        <v>90.953679064242422</v>
      </c>
      <c r="J146" s="29">
        <f t="shared" si="83"/>
        <v>83.62325550337583</v>
      </c>
      <c r="K146" s="29">
        <f t="shared" si="83"/>
        <v>29.356138110199637</v>
      </c>
      <c r="L146" s="30" t="e">
        <f t="shared" si="57"/>
        <v>#VALUE!</v>
      </c>
      <c r="M146" s="29">
        <f t="shared" si="84"/>
        <v>30.494480822039929</v>
      </c>
      <c r="N146" s="31">
        <f t="shared" si="84"/>
        <v>20.765767328649055</v>
      </c>
      <c r="O146" s="31">
        <f t="shared" si="84"/>
        <v>4.1531534657298108</v>
      </c>
      <c r="P146" s="32">
        <f t="shared" si="84"/>
        <v>70.172714228192731</v>
      </c>
      <c r="Q146" s="32">
        <f t="shared" si="84"/>
        <v>36.02716393133251</v>
      </c>
      <c r="R146" s="32">
        <f t="shared" si="84"/>
        <v>69.66117153257548</v>
      </c>
      <c r="S146" s="33" t="e">
        <f t="shared" si="85"/>
        <v>#VALUE!</v>
      </c>
      <c r="T146" s="33" t="e">
        <f t="shared" si="85"/>
        <v>#VALUE!</v>
      </c>
      <c r="U146" s="34" t="e">
        <f t="shared" si="86"/>
        <v>#VALUE!</v>
      </c>
      <c r="V146" s="34" t="e">
        <f t="shared" si="86"/>
        <v>#VALUE!</v>
      </c>
      <c r="W146" s="35" t="e">
        <f t="shared" si="86"/>
        <v>#VALUE!</v>
      </c>
      <c r="X146" s="35" t="e">
        <f t="shared" si="86"/>
        <v>#VALUE!</v>
      </c>
      <c r="Y146" t="e">
        <f>NA()</f>
        <v>#N/A</v>
      </c>
      <c r="Z146" s="30">
        <f t="shared" si="58"/>
        <v>29.873512328743523</v>
      </c>
      <c r="AA146" s="30">
        <f t="shared" si="59"/>
        <v>54.037012350565227</v>
      </c>
      <c r="AD146"/>
      <c r="AE146" s="3">
        <v>61</v>
      </c>
      <c r="AG146" s="3">
        <f t="shared" si="60"/>
        <v>44.39336062201312</v>
      </c>
      <c r="AH146" s="29">
        <f t="shared" si="88"/>
        <v>69.272480737741745</v>
      </c>
      <c r="AI146" s="29">
        <f t="shared" si="88"/>
        <v>67.974596611226133</v>
      </c>
      <c r="AJ146" s="29">
        <f t="shared" si="88"/>
        <v>72.019564899762059</v>
      </c>
      <c r="AK146" s="29">
        <f t="shared" si="88"/>
        <v>68.942322917982807</v>
      </c>
      <c r="AL146" s="29">
        <f t="shared" si="88"/>
        <v>25.934343592420706</v>
      </c>
      <c r="AM146" s="30" t="e">
        <f t="shared" si="62"/>
        <v>#VALUE!</v>
      </c>
      <c r="AN146" s="29">
        <f t="shared" si="87"/>
        <v>23.804388707336507</v>
      </c>
      <c r="AO146" s="31">
        <f t="shared" si="87"/>
        <v>16.182100044366678</v>
      </c>
      <c r="AP146" s="31">
        <f t="shared" si="87"/>
        <v>3.2364200088733357</v>
      </c>
      <c r="AQ146" s="32">
        <f t="shared" si="87"/>
        <v>59.488192360737592</v>
      </c>
      <c r="AR146" s="32">
        <f t="shared" si="87"/>
        <v>31.476311360152994</v>
      </c>
      <c r="AS146" s="32">
        <f t="shared" si="87"/>
        <v>65.635571815897151</v>
      </c>
      <c r="AT146" s="33" t="e">
        <f t="shared" si="89"/>
        <v>#VALUE!</v>
      </c>
      <c r="AU146" s="33" t="e">
        <f t="shared" si="89"/>
        <v>#VALUE!</v>
      </c>
      <c r="AV146" s="34" t="e">
        <f t="shared" si="90"/>
        <v>#VALUE!</v>
      </c>
      <c r="AW146" s="34" t="e">
        <f t="shared" si="90"/>
        <v>#VALUE!</v>
      </c>
      <c r="AX146" s="35" t="e">
        <f t="shared" si="90"/>
        <v>#VALUE!</v>
      </c>
      <c r="AY146" s="35" t="e">
        <f t="shared" si="90"/>
        <v>#VALUE!</v>
      </c>
      <c r="AZ146" t="e">
        <f>NA()</f>
        <v>#N/A</v>
      </c>
      <c r="BA146" s="30">
        <f t="shared" si="65"/>
        <v>28.063169683683864</v>
      </c>
      <c r="BB146" s="30">
        <f t="shared" si="66"/>
        <v>50.655222430183876</v>
      </c>
    </row>
    <row r="147" spans="1:54" x14ac:dyDescent="0.3">
      <c r="D147" s="3">
        <v>62</v>
      </c>
      <c r="F147" s="3">
        <v>61</v>
      </c>
      <c r="G147" s="29">
        <f t="shared" si="83"/>
        <v>82.352657092358569</v>
      </c>
      <c r="H147" s="29">
        <f t="shared" si="83"/>
        <v>83.802359557367907</v>
      </c>
      <c r="I147" s="29">
        <f t="shared" si="83"/>
        <v>91.84397109556329</v>
      </c>
      <c r="J147" s="29">
        <f t="shared" si="83"/>
        <v>84.378826285171854</v>
      </c>
      <c r="K147" s="29">
        <f t="shared" si="83"/>
        <v>29.47890656755451</v>
      </c>
      <c r="L147" s="30" t="e">
        <f t="shared" si="57"/>
        <v>#VALUE!</v>
      </c>
      <c r="M147" s="29">
        <f t="shared" si="84"/>
        <v>30.845527708801328</v>
      </c>
      <c r="N147" s="31">
        <f t="shared" si="84"/>
        <v>21.018401536182513</v>
      </c>
      <c r="O147" s="31">
        <f t="shared" si="84"/>
        <v>4.2036803072365023</v>
      </c>
      <c r="P147" s="32">
        <f t="shared" si="84"/>
        <v>70.713395078294582</v>
      </c>
      <c r="Q147" s="32">
        <f t="shared" si="84"/>
        <v>36.231720665864728</v>
      </c>
      <c r="R147" s="32">
        <f t="shared" si="84"/>
        <v>69.784742310459407</v>
      </c>
      <c r="S147" s="33" t="e">
        <f t="shared" si="85"/>
        <v>#VALUE!</v>
      </c>
      <c r="T147" s="33" t="e">
        <f t="shared" si="85"/>
        <v>#VALUE!</v>
      </c>
      <c r="U147" s="34" t="e">
        <f t="shared" si="86"/>
        <v>#VALUE!</v>
      </c>
      <c r="V147" s="34" t="e">
        <f t="shared" si="86"/>
        <v>#VALUE!</v>
      </c>
      <c r="W147" s="35" t="e">
        <f t="shared" si="86"/>
        <v>#VALUE!</v>
      </c>
      <c r="X147" s="35" t="e">
        <f t="shared" si="86"/>
        <v>#VALUE!</v>
      </c>
      <c r="Y147" t="e">
        <f>NA()</f>
        <v>#N/A</v>
      </c>
      <c r="Z147" s="30">
        <f t="shared" si="58"/>
        <v>29.930725234741324</v>
      </c>
      <c r="AA147" s="30">
        <f t="shared" si="59"/>
        <v>54.176915217322261</v>
      </c>
      <c r="AD147"/>
      <c r="AE147" s="3">
        <v>62</v>
      </c>
      <c r="AG147" s="3">
        <f t="shared" si="60"/>
        <v>44.667853061421738</v>
      </c>
      <c r="AH147" s="29">
        <f t="shared" si="88"/>
        <v>69.600036466310712</v>
      </c>
      <c r="AI147" s="29">
        <f t="shared" si="88"/>
        <v>68.289706307016587</v>
      </c>
      <c r="AJ147" s="29">
        <f t="shared" si="88"/>
        <v>72.444010680544082</v>
      </c>
      <c r="AK147" s="29">
        <f t="shared" si="88"/>
        <v>69.252582528180042</v>
      </c>
      <c r="AL147" s="29">
        <f t="shared" si="88"/>
        <v>26.027770673586797</v>
      </c>
      <c r="AM147" s="30" t="e">
        <f t="shared" si="62"/>
        <v>#VALUE!</v>
      </c>
      <c r="AN147" s="29">
        <f t="shared" si="87"/>
        <v>23.942749587825833</v>
      </c>
      <c r="AO147" s="31">
        <f t="shared" si="87"/>
        <v>16.273463044172701</v>
      </c>
      <c r="AP147" s="31">
        <f t="shared" si="87"/>
        <v>3.25469260883454</v>
      </c>
      <c r="AQ147" s="32">
        <f t="shared" si="87"/>
        <v>59.717644294334093</v>
      </c>
      <c r="AR147" s="32">
        <f t="shared" si="87"/>
        <v>31.583150769873477</v>
      </c>
      <c r="AS147" s="32">
        <f t="shared" si="87"/>
        <v>65.757897578221346</v>
      </c>
      <c r="AT147" s="33" t="e">
        <f t="shared" si="89"/>
        <v>#VALUE!</v>
      </c>
      <c r="AU147" s="33" t="e">
        <f t="shared" si="89"/>
        <v>#VALUE!</v>
      </c>
      <c r="AV147" s="34" t="e">
        <f t="shared" si="90"/>
        <v>#VALUE!</v>
      </c>
      <c r="AW147" s="34" t="e">
        <f t="shared" si="90"/>
        <v>#VALUE!</v>
      </c>
      <c r="AX147" s="35" t="e">
        <f t="shared" si="90"/>
        <v>#VALUE!</v>
      </c>
      <c r="AY147" s="35" t="e">
        <f t="shared" si="90"/>
        <v>#VALUE!</v>
      </c>
      <c r="AZ147" t="e">
        <f>NA()</f>
        <v>#N/A</v>
      </c>
      <c r="BA147" s="30">
        <f t="shared" si="65"/>
        <v>28.117201880587693</v>
      </c>
      <c r="BB147" s="30">
        <f t="shared" si="66"/>
        <v>50.740141653242254</v>
      </c>
    </row>
    <row r="148" spans="1:54" x14ac:dyDescent="0.3">
      <c r="D148" s="3">
        <v>63</v>
      </c>
      <c r="F148" s="3">
        <v>62</v>
      </c>
      <c r="G148" s="29">
        <f t="shared" si="83"/>
        <v>82.806689756522985</v>
      </c>
      <c r="H148" s="29">
        <f t="shared" si="83"/>
        <v>84.565745529791698</v>
      </c>
      <c r="I148" s="29">
        <f t="shared" si="83"/>
        <v>92.701017655969139</v>
      </c>
      <c r="J148" s="29">
        <f t="shared" si="83"/>
        <v>85.114745078290312</v>
      </c>
      <c r="K148" s="29">
        <f t="shared" si="83"/>
        <v>29.593756137309779</v>
      </c>
      <c r="L148" s="30" t="e">
        <f t="shared" si="57"/>
        <v>#VALUE!</v>
      </c>
      <c r="M148" s="29">
        <f t="shared" si="84"/>
        <v>31.187948725327072</v>
      </c>
      <c r="N148" s="31">
        <f t="shared" si="84"/>
        <v>21.266346960593822</v>
      </c>
      <c r="O148" s="31">
        <f t="shared" si="84"/>
        <v>4.2532693921187645</v>
      </c>
      <c r="P148" s="32">
        <f t="shared" si="84"/>
        <v>71.239168037459734</v>
      </c>
      <c r="Q148" s="32">
        <f t="shared" si="84"/>
        <v>36.427957650751281</v>
      </c>
      <c r="R148" s="32">
        <f t="shared" si="84"/>
        <v>69.898615308109569</v>
      </c>
      <c r="S148" s="33" t="e">
        <f t="shared" si="85"/>
        <v>#VALUE!</v>
      </c>
      <c r="T148" s="33" t="e">
        <f t="shared" si="85"/>
        <v>#VALUE!</v>
      </c>
      <c r="U148" s="34" t="e">
        <f t="shared" si="86"/>
        <v>#VALUE!</v>
      </c>
      <c r="V148" s="34" t="e">
        <f t="shared" si="86"/>
        <v>#VALUE!</v>
      </c>
      <c r="W148" s="35" t="e">
        <f t="shared" si="86"/>
        <v>#VALUE!</v>
      </c>
      <c r="X148" s="35" t="e">
        <f t="shared" si="86"/>
        <v>#VALUE!</v>
      </c>
      <c r="Y148" t="e">
        <f>NA()</f>
        <v>#N/A</v>
      </c>
      <c r="Z148" s="30">
        <f t="shared" si="58"/>
        <v>29.983604200995892</v>
      </c>
      <c r="AA148" s="30">
        <f t="shared" si="59"/>
        <v>54.31003487065977</v>
      </c>
      <c r="AD148"/>
      <c r="AE148" s="3">
        <v>63</v>
      </c>
      <c r="AG148" s="3">
        <f t="shared" si="60"/>
        <v>44.920785830218492</v>
      </c>
      <c r="AH148" s="29">
        <f t="shared" si="88"/>
        <v>69.897780963276332</v>
      </c>
      <c r="AI148" s="29">
        <f t="shared" si="88"/>
        <v>68.578339727996152</v>
      </c>
      <c r="AJ148" s="29">
        <f t="shared" si="88"/>
        <v>72.832013862749605</v>
      </c>
      <c r="AK148" s="29">
        <f t="shared" si="88"/>
        <v>69.536678701513296</v>
      </c>
      <c r="AL148" s="29">
        <f t="shared" si="88"/>
        <v>26.112508786507107</v>
      </c>
      <c r="AM148" s="30" t="e">
        <f t="shared" si="62"/>
        <v>#VALUE!</v>
      </c>
      <c r="AN148" s="29">
        <f t="shared" si="87"/>
        <v>24.069572424573085</v>
      </c>
      <c r="AO148" s="31">
        <f t="shared" si="87"/>
        <v>16.357305644298275</v>
      </c>
      <c r="AP148" s="31">
        <f t="shared" si="87"/>
        <v>3.2714611288596553</v>
      </c>
      <c r="AQ148" s="32">
        <f t="shared" si="87"/>
        <v>59.927602817190106</v>
      </c>
      <c r="AR148" s="32">
        <f t="shared" si="87"/>
        <v>31.680597627540166</v>
      </c>
      <c r="AS148" s="32">
        <f t="shared" si="87"/>
        <v>65.868311847443195</v>
      </c>
      <c r="AT148" s="33" t="e">
        <f t="shared" si="89"/>
        <v>#VALUE!</v>
      </c>
      <c r="AU148" s="33" t="e">
        <f t="shared" si="89"/>
        <v>#VALUE!</v>
      </c>
      <c r="AV148" s="34" t="e">
        <f t="shared" si="90"/>
        <v>#VALUE!</v>
      </c>
      <c r="AW148" s="34" t="e">
        <f t="shared" si="90"/>
        <v>#VALUE!</v>
      </c>
      <c r="AX148" s="35" t="e">
        <f t="shared" si="90"/>
        <v>#VALUE!</v>
      </c>
      <c r="AY148" s="35" t="e">
        <f t="shared" si="90"/>
        <v>#VALUE!</v>
      </c>
      <c r="AZ148" t="e">
        <f>NA()</f>
        <v>#N/A</v>
      </c>
      <c r="BA148" s="30">
        <f t="shared" si="65"/>
        <v>28.166010130005436</v>
      </c>
      <c r="BB148" s="30">
        <f t="shared" si="66"/>
        <v>50.817372025365948</v>
      </c>
    </row>
    <row r="149" spans="1:54" x14ac:dyDescent="0.3">
      <c r="D149" s="3">
        <v>64</v>
      </c>
      <c r="F149" s="3">
        <v>63</v>
      </c>
      <c r="G149" s="29">
        <f t="shared" si="83"/>
        <v>83.233956534181004</v>
      </c>
      <c r="H149" s="29">
        <f t="shared" si="83"/>
        <v>85.310113587759886</v>
      </c>
      <c r="I149" s="29">
        <f t="shared" si="83"/>
        <v>93.525817497790186</v>
      </c>
      <c r="J149" s="29">
        <f t="shared" si="83"/>
        <v>85.831450201810355</v>
      </c>
      <c r="K149" s="29">
        <f t="shared" si="83"/>
        <v>29.701175448546188</v>
      </c>
      <c r="L149" s="30" t="e">
        <f t="shared" si="57"/>
        <v>#VALUE!</v>
      </c>
      <c r="M149" s="29">
        <f t="shared" si="84"/>
        <v>31.521889403586385</v>
      </c>
      <c r="N149" s="31">
        <f t="shared" si="84"/>
        <v>21.509657946157063</v>
      </c>
      <c r="O149" s="31">
        <f t="shared" si="84"/>
        <v>4.3019315892314127</v>
      </c>
      <c r="P149" s="32">
        <f t="shared" si="84"/>
        <v>71.750413206110636</v>
      </c>
      <c r="Q149" s="32">
        <f t="shared" si="84"/>
        <v>36.616193590511656</v>
      </c>
      <c r="R149" s="32">
        <f t="shared" si="84"/>
        <v>70.003541780950769</v>
      </c>
      <c r="S149" s="33" t="e">
        <f t="shared" si="85"/>
        <v>#VALUE!</v>
      </c>
      <c r="T149" s="33" t="e">
        <f t="shared" si="85"/>
        <v>#VALUE!</v>
      </c>
      <c r="U149" s="34" t="e">
        <f t="shared" si="86"/>
        <v>#VALUE!</v>
      </c>
      <c r="V149" s="34" t="e">
        <f t="shared" si="86"/>
        <v>#VALUE!</v>
      </c>
      <c r="W149" s="35" t="e">
        <f t="shared" si="86"/>
        <v>#VALUE!</v>
      </c>
      <c r="X149" s="35" t="e">
        <f t="shared" si="86"/>
        <v>#VALUE!</v>
      </c>
      <c r="Y149" t="e">
        <f>NA()</f>
        <v>#N/A</v>
      </c>
      <c r="Z149" s="30">
        <f t="shared" si="58"/>
        <v>30.032472888483987</v>
      </c>
      <c r="AA149" s="30">
        <f t="shared" si="59"/>
        <v>54.436700195791907</v>
      </c>
      <c r="AD149"/>
      <c r="AE149" s="3">
        <v>64</v>
      </c>
      <c r="AG149" s="3">
        <f t="shared" si="60"/>
        <v>45.153852306180539</v>
      </c>
      <c r="AH149" s="29">
        <f t="shared" si="88"/>
        <v>70.168702087839165</v>
      </c>
      <c r="AI149" s="29">
        <f t="shared" si="88"/>
        <v>68.842841777607717</v>
      </c>
      <c r="AJ149" s="29">
        <f t="shared" si="88"/>
        <v>73.186909668923789</v>
      </c>
      <c r="AK149" s="29">
        <f t="shared" si="88"/>
        <v>69.796942957109252</v>
      </c>
      <c r="AL149" s="29">
        <f t="shared" si="88"/>
        <v>26.189458236407461</v>
      </c>
      <c r="AM149" s="30" t="e">
        <f t="shared" si="62"/>
        <v>#VALUE!</v>
      </c>
      <c r="AN149" s="29">
        <f t="shared" si="87"/>
        <v>24.185864488390603</v>
      </c>
      <c r="AO149" s="31">
        <f t="shared" si="87"/>
        <v>16.43427035495294</v>
      </c>
      <c r="AP149" s="31">
        <f t="shared" si="87"/>
        <v>3.2868540709905885</v>
      </c>
      <c r="AQ149" s="32">
        <f t="shared" si="87"/>
        <v>60.119827902391641</v>
      </c>
      <c r="AR149" s="32">
        <f t="shared" si="87"/>
        <v>31.769547633527846</v>
      </c>
      <c r="AS149" s="32">
        <f t="shared" si="87"/>
        <v>65.968133905536661</v>
      </c>
      <c r="AT149" s="33" t="e">
        <f t="shared" si="89"/>
        <v>#VALUE!</v>
      </c>
      <c r="AU149" s="33" t="e">
        <f t="shared" si="89"/>
        <v>#VALUE!</v>
      </c>
      <c r="AV149" s="34" t="e">
        <f t="shared" si="90"/>
        <v>#VALUE!</v>
      </c>
      <c r="AW149" s="34" t="e">
        <f t="shared" si="90"/>
        <v>#VALUE!</v>
      </c>
      <c r="AX149" s="35" t="e">
        <f t="shared" si="90"/>
        <v>#VALUE!</v>
      </c>
      <c r="AY149" s="35" t="e">
        <f t="shared" si="90"/>
        <v>#VALUE!</v>
      </c>
      <c r="AZ149" t="e">
        <f>NA()</f>
        <v>#N/A</v>
      </c>
      <c r="BA149" s="30">
        <f t="shared" si="65"/>
        <v>28.210167377950604</v>
      </c>
      <c r="BB149" s="30">
        <f t="shared" si="66"/>
        <v>50.887682073866827</v>
      </c>
    </row>
    <row r="150" spans="1:54" x14ac:dyDescent="0.3">
      <c r="D150" s="3">
        <v>65</v>
      </c>
      <c r="F150" s="3">
        <v>64</v>
      </c>
      <c r="G150" s="29">
        <f t="shared" ref="G150:K156" si="91">G78*G$12</f>
        <v>83.635928956280935</v>
      </c>
      <c r="H150" s="29">
        <f t="shared" si="91"/>
        <v>86.035865321020552</v>
      </c>
      <c r="I150" s="29">
        <f t="shared" si="91"/>
        <v>94.319361897107754</v>
      </c>
      <c r="J150" s="29">
        <f t="shared" si="91"/>
        <v>86.52937521077213</v>
      </c>
      <c r="K150" s="29">
        <f t="shared" si="91"/>
        <v>29.801625915338775</v>
      </c>
      <c r="L150" s="30" t="e">
        <f t="shared" si="57"/>
        <v>#VALUE!</v>
      </c>
      <c r="M150" s="29">
        <f t="shared" ref="M150:R156" si="92">M78*M$12</f>
        <v>31.84749762544968</v>
      </c>
      <c r="N150" s="31">
        <f t="shared" si="92"/>
        <v>21.748390238863465</v>
      </c>
      <c r="O150" s="31">
        <f t="shared" si="92"/>
        <v>4.3496780477726933</v>
      </c>
      <c r="P150" s="32">
        <f t="shared" si="92"/>
        <v>72.247503122283078</v>
      </c>
      <c r="Q150" s="32">
        <f t="shared" si="92"/>
        <v>36.796736754446975</v>
      </c>
      <c r="R150" s="32">
        <f t="shared" si="92"/>
        <v>70.100216298498665</v>
      </c>
      <c r="S150" s="33" t="e">
        <f t="shared" ref="S150:T156" si="93">S78</f>
        <v>#VALUE!</v>
      </c>
      <c r="T150" s="33" t="e">
        <f t="shared" si="93"/>
        <v>#VALUE!</v>
      </c>
      <c r="U150" s="34" t="e">
        <f t="shared" ref="U150:X156" si="94">U78*U$12</f>
        <v>#VALUE!</v>
      </c>
      <c r="V150" s="34" t="e">
        <f t="shared" si="94"/>
        <v>#VALUE!</v>
      </c>
      <c r="W150" s="35" t="e">
        <f t="shared" si="94"/>
        <v>#VALUE!</v>
      </c>
      <c r="X150" s="35" t="e">
        <f t="shared" si="94"/>
        <v>#VALUE!</v>
      </c>
      <c r="Y150" t="e">
        <f>NA()</f>
        <v>#N/A</v>
      </c>
      <c r="Z150" s="30">
        <f t="shared" si="58"/>
        <v>30.077631478747396</v>
      </c>
      <c r="AA150" s="30">
        <f t="shared" si="59"/>
        <v>54.557224131879344</v>
      </c>
      <c r="AD150"/>
      <c r="AE150" s="3">
        <v>65</v>
      </c>
      <c r="AG150" s="3">
        <f t="shared" si="60"/>
        <v>45.368612862812959</v>
      </c>
      <c r="AH150" s="29">
        <f t="shared" si="88"/>
        <v>70.415449137592375</v>
      </c>
      <c r="AI150" s="29">
        <f t="shared" si="88"/>
        <v>69.085332130429563</v>
      </c>
      <c r="AJ150" s="29">
        <f t="shared" si="88"/>
        <v>73.511699396242804</v>
      </c>
      <c r="AK150" s="29">
        <f t="shared" si="88"/>
        <v>70.03548074537548</v>
      </c>
      <c r="AL150" s="29">
        <f t="shared" si="88"/>
        <v>26.25941266320995</v>
      </c>
      <c r="AM150" s="30" t="e">
        <f t="shared" si="62"/>
        <v>#VALUE!</v>
      </c>
      <c r="AN150" s="29">
        <f t="shared" ref="AN150:AS156" si="95">AN78*AN$12</f>
        <v>24.292538782296507</v>
      </c>
      <c r="AO150" s="31">
        <f t="shared" si="95"/>
        <v>16.504941451265601</v>
      </c>
      <c r="AP150" s="31">
        <f t="shared" si="95"/>
        <v>3.3009882902531205</v>
      </c>
      <c r="AQ150" s="32">
        <f t="shared" si="95"/>
        <v>60.295905254978479</v>
      </c>
      <c r="AR150" s="32">
        <f t="shared" si="95"/>
        <v>31.85080077741042</v>
      </c>
      <c r="AS150" s="32">
        <f t="shared" si="95"/>
        <v>66.05851323370554</v>
      </c>
      <c r="AT150" s="33" t="e">
        <f t="shared" si="89"/>
        <v>#VALUE!</v>
      </c>
      <c r="AU150" s="33" t="e">
        <f t="shared" si="89"/>
        <v>#VALUE!</v>
      </c>
      <c r="AV150" s="34" t="e">
        <f t="shared" si="90"/>
        <v>#VALUE!</v>
      </c>
      <c r="AW150" s="34" t="e">
        <f t="shared" si="90"/>
        <v>#VALUE!</v>
      </c>
      <c r="AX150" s="35" t="e">
        <f t="shared" si="90"/>
        <v>#VALUE!</v>
      </c>
      <c r="AY150" s="35" t="e">
        <f t="shared" si="90"/>
        <v>#VALUE!</v>
      </c>
      <c r="AZ150" t="e">
        <f>NA()</f>
        <v>#N/A</v>
      </c>
      <c r="BA150" s="30">
        <f t="shared" si="65"/>
        <v>28.250173654362804</v>
      </c>
      <c r="BB150" s="30">
        <f t="shared" si="66"/>
        <v>50.951752659782386</v>
      </c>
    </row>
    <row r="151" spans="1:54" x14ac:dyDescent="0.3">
      <c r="D151" s="3">
        <v>66</v>
      </c>
      <c r="F151" s="3">
        <v>65</v>
      </c>
      <c r="G151" s="29">
        <f t="shared" si="91"/>
        <v>84.014010916715421</v>
      </c>
      <c r="H151" s="29">
        <f t="shared" si="91"/>
        <v>86.743398671778522</v>
      </c>
      <c r="I151" s="29">
        <f t="shared" si="91"/>
        <v>95.082632167401385</v>
      </c>
      <c r="J151" s="29">
        <f t="shared" si="91"/>
        <v>87.208948533206652</v>
      </c>
      <c r="K151" s="29">
        <f t="shared" si="91"/>
        <v>29.895542850354705</v>
      </c>
      <c r="L151" s="30" t="e">
        <f t="shared" ref="L151:L156" si="96">Z151+L235*(AA151-Z151)</f>
        <v>#VALUE!</v>
      </c>
      <c r="M151" s="29">
        <f t="shared" si="92"/>
        <v>32.164923154334957</v>
      </c>
      <c r="N151" s="31">
        <f t="shared" si="92"/>
        <v>21.982600815288098</v>
      </c>
      <c r="O151" s="31">
        <f t="shared" si="92"/>
        <v>4.3965201630576196</v>
      </c>
      <c r="P151" s="32">
        <f t="shared" si="92"/>
        <v>72.730802746395568</v>
      </c>
      <c r="Q151" s="32">
        <f t="shared" si="92"/>
        <v>36.969885147224787</v>
      </c>
      <c r="R151" s="32">
        <f t="shared" si="92"/>
        <v>70.189280786642499</v>
      </c>
      <c r="S151" s="33" t="e">
        <f t="shared" si="93"/>
        <v>#VALUE!</v>
      </c>
      <c r="T151" s="33" t="e">
        <f t="shared" si="93"/>
        <v>#VALUE!</v>
      </c>
      <c r="U151" s="34" t="e">
        <f t="shared" si="94"/>
        <v>#VALUE!</v>
      </c>
      <c r="V151" s="34" t="e">
        <f t="shared" si="94"/>
        <v>#VALUE!</v>
      </c>
      <c r="W151" s="35" t="e">
        <f t="shared" si="94"/>
        <v>#VALUE!</v>
      </c>
      <c r="X151" s="35" t="e">
        <f t="shared" si="94"/>
        <v>#VALUE!</v>
      </c>
      <c r="Y151" t="e">
        <f>NA()</f>
        <v>#N/A</v>
      </c>
      <c r="Z151" s="30">
        <f t="shared" ref="Z151:Z156" si="97">Z79*Z$12</f>
        <v>30.11935827285151</v>
      </c>
      <c r="AA151" s="30">
        <f t="shared" ref="AA151:AA156" si="98">AA79*($AM$166/0.778237)</f>
        <v>54.671904445176246</v>
      </c>
      <c r="AD151"/>
      <c r="AE151" s="3">
        <v>66</v>
      </c>
      <c r="AG151" s="3">
        <f t="shared" ref="AG151:AG156" si="99">AE79</f>
        <v>45.566505316005475</v>
      </c>
      <c r="AH151" s="29">
        <f t="shared" ref="AH151:AL156" si="100">AH79*AH$12</f>
        <v>70.640376426796266</v>
      </c>
      <c r="AI151" s="29">
        <f t="shared" si="100"/>
        <v>69.307729323094279</v>
      </c>
      <c r="AJ151" s="29">
        <f t="shared" si="100"/>
        <v>73.809087535275239</v>
      </c>
      <c r="AK151" s="29">
        <f t="shared" si="100"/>
        <v>70.254195935796872</v>
      </c>
      <c r="AL151" s="29">
        <f t="shared" si="100"/>
        <v>26.323073521707787</v>
      </c>
      <c r="AM151" s="30" t="e">
        <f t="shared" ref="AM151:AM156" si="101">BA151+AM235*(BB151-BA151)</f>
        <v>#VALUE!</v>
      </c>
      <c r="AN151" s="29">
        <f t="shared" si="95"/>
        <v>24.390423696152066</v>
      </c>
      <c r="AO151" s="31">
        <f t="shared" si="95"/>
        <v>16.569850702685656</v>
      </c>
      <c r="AP151" s="31">
        <f t="shared" si="95"/>
        <v>3.3139701405371311</v>
      </c>
      <c r="AQ151" s="32">
        <f t="shared" si="95"/>
        <v>60.457265762620807</v>
      </c>
      <c r="AR151" s="32">
        <f t="shared" si="95"/>
        <v>31.925073016515697</v>
      </c>
      <c r="AS151" s="32">
        <f t="shared" si="95"/>
        <v>66.140454757191108</v>
      </c>
      <c r="AT151" s="33" t="e">
        <f t="shared" ref="AT151:AU156" si="102">AT79</f>
        <v>#VALUE!</v>
      </c>
      <c r="AU151" s="33" t="e">
        <f t="shared" si="102"/>
        <v>#VALUE!</v>
      </c>
      <c r="AV151" s="34" t="e">
        <f t="shared" ref="AV151:AY156" si="103">AV79*AV$12</f>
        <v>#VALUE!</v>
      </c>
      <c r="AW151" s="34" t="e">
        <f t="shared" si="103"/>
        <v>#VALUE!</v>
      </c>
      <c r="AX151" s="35" t="e">
        <f t="shared" si="103"/>
        <v>#VALUE!</v>
      </c>
      <c r="AY151" s="35" t="e">
        <f t="shared" si="103"/>
        <v>#VALUE!</v>
      </c>
      <c r="AZ151" t="e">
        <f>NA()</f>
        <v>#N/A</v>
      </c>
      <c r="BA151" s="30">
        <f t="shared" ref="BA151:BA156" si="104">BA79*BA$12</f>
        <v>28.286466792975833</v>
      </c>
      <c r="BB151" s="30">
        <f t="shared" ref="BB151:BB156" si="105">BB79*($AM$166/0.778237)</f>
        <v>51.010188548671053</v>
      </c>
    </row>
    <row r="152" spans="1:54" x14ac:dyDescent="0.3">
      <c r="D152" s="3">
        <v>67</v>
      </c>
      <c r="F152" s="3">
        <v>66</v>
      </c>
      <c r="G152" s="29">
        <f t="shared" si="91"/>
        <v>84.36954003640767</v>
      </c>
      <c r="H152" s="29">
        <f t="shared" si="91"/>
        <v>87.433107574062475</v>
      </c>
      <c r="I152" s="29">
        <f t="shared" si="91"/>
        <v>95.816597490190404</v>
      </c>
      <c r="J152" s="29">
        <f t="shared" si="91"/>
        <v>87.870593151166062</v>
      </c>
      <c r="K152" s="29">
        <f t="shared" si="91"/>
        <v>29.983336593107072</v>
      </c>
      <c r="L152" s="30" t="e">
        <f t="shared" si="96"/>
        <v>#VALUE!</v>
      </c>
      <c r="M152" s="29">
        <f t="shared" si="92"/>
        <v>32.474317204461656</v>
      </c>
      <c r="N152" s="31">
        <f t="shared" si="92"/>
        <v>22.212347723281344</v>
      </c>
      <c r="O152" s="31">
        <f t="shared" si="92"/>
        <v>4.4424695446562694</v>
      </c>
      <c r="P152" s="32">
        <f t="shared" si="92"/>
        <v>73.200669463241638</v>
      </c>
      <c r="Q152" s="32">
        <f t="shared" si="92"/>
        <v>37.135926696169605</v>
      </c>
      <c r="R152" s="32">
        <f t="shared" si="92"/>
        <v>70.271328319020967</v>
      </c>
      <c r="S152" s="33" t="e">
        <f t="shared" si="93"/>
        <v>#VALUE!</v>
      </c>
      <c r="T152" s="33" t="e">
        <f t="shared" si="93"/>
        <v>#VALUE!</v>
      </c>
      <c r="U152" s="34" t="e">
        <f t="shared" si="94"/>
        <v>#VALUE!</v>
      </c>
      <c r="V152" s="34" t="e">
        <f t="shared" si="94"/>
        <v>#VALUE!</v>
      </c>
      <c r="W152" s="35" t="e">
        <f t="shared" si="94"/>
        <v>#VALUE!</v>
      </c>
      <c r="X152" s="35" t="e">
        <f t="shared" si="94"/>
        <v>#VALUE!</v>
      </c>
      <c r="Y152" t="e">
        <f>NA()</f>
        <v>#N/A</v>
      </c>
      <c r="Z152" s="30">
        <f t="shared" si="97"/>
        <v>30.157911197585545</v>
      </c>
      <c r="AA152" s="30">
        <f t="shared" si="98"/>
        <v>54.781024464691171</v>
      </c>
      <c r="AD152"/>
      <c r="AE152" s="3">
        <v>67</v>
      </c>
      <c r="AG152" s="3">
        <f t="shared" si="99"/>
        <v>45.748854550169469</v>
      </c>
      <c r="AH152" s="29">
        <f t="shared" si="100"/>
        <v>70.845580617567521</v>
      </c>
      <c r="AI152" s="29">
        <f t="shared" si="100"/>
        <v>69.511771946469821</v>
      </c>
      <c r="AJ152" s="29">
        <f t="shared" si="100"/>
        <v>74.081514353266186</v>
      </c>
      <c r="AK152" s="29">
        <f t="shared" si="100"/>
        <v>70.454812314596722</v>
      </c>
      <c r="AL152" s="29">
        <f t="shared" si="100"/>
        <v>26.381062355237589</v>
      </c>
      <c r="AM152" s="30" t="e">
        <f t="shared" si="101"/>
        <v>#VALUE!</v>
      </c>
      <c r="AN152" s="29">
        <f t="shared" si="95"/>
        <v>24.48027157597112</v>
      </c>
      <c r="AO152" s="31">
        <f t="shared" si="95"/>
        <v>16.629482483488733</v>
      </c>
      <c r="AP152" s="31">
        <f t="shared" si="95"/>
        <v>3.3258964966977471</v>
      </c>
      <c r="AQ152" s="32">
        <f t="shared" si="95"/>
        <v>60.605202478056469</v>
      </c>
      <c r="AR152" s="32">
        <f t="shared" si="95"/>
        <v>31.99300633575503</v>
      </c>
      <c r="AS152" s="32">
        <f t="shared" si="95"/>
        <v>66.21483985793644</v>
      </c>
      <c r="AT152" s="33" t="e">
        <f t="shared" si="102"/>
        <v>#VALUE!</v>
      </c>
      <c r="AU152" s="33" t="e">
        <f t="shared" si="102"/>
        <v>#VALUE!</v>
      </c>
      <c r="AV152" s="34" t="e">
        <f t="shared" si="103"/>
        <v>#VALUE!</v>
      </c>
      <c r="AW152" s="34" t="e">
        <f t="shared" si="103"/>
        <v>#VALUE!</v>
      </c>
      <c r="AX152" s="35" t="e">
        <f t="shared" si="103"/>
        <v>#VALUE!</v>
      </c>
      <c r="AY152" s="35" t="e">
        <f t="shared" si="103"/>
        <v>#VALUE!</v>
      </c>
      <c r="AZ152" t="e">
        <f>NA()</f>
        <v>#N/A</v>
      </c>
      <c r="BA152" s="30">
        <f t="shared" si="104"/>
        <v>28.319431372763319</v>
      </c>
      <c r="BB152" s="30">
        <f t="shared" si="105"/>
        <v>51.063528234173326</v>
      </c>
    </row>
    <row r="153" spans="1:54" x14ac:dyDescent="0.3">
      <c r="D153" s="3">
        <v>68</v>
      </c>
      <c r="F153" s="3">
        <v>67</v>
      </c>
      <c r="G153" s="29">
        <f t="shared" si="91"/>
        <v>84.703789269148828</v>
      </c>
      <c r="H153" s="29">
        <f t="shared" si="91"/>
        <v>88.105381633192067</v>
      </c>
      <c r="I153" s="29">
        <f t="shared" si="91"/>
        <v>96.522213034864762</v>
      </c>
      <c r="J153" s="29">
        <f t="shared" si="91"/>
        <v>88.514726322059758</v>
      </c>
      <c r="K153" s="29">
        <f t="shared" si="91"/>
        <v>30.065393640941775</v>
      </c>
      <c r="L153" s="30" t="e">
        <f t="shared" si="96"/>
        <v>#VALUE!</v>
      </c>
      <c r="M153" s="29">
        <f t="shared" si="92"/>
        <v>32.775832045189404</v>
      </c>
      <c r="N153" s="31">
        <f t="shared" si="92"/>
        <v>22.437689933711241</v>
      </c>
      <c r="O153" s="31">
        <f t="shared" si="92"/>
        <v>4.4875379867422485</v>
      </c>
      <c r="P153" s="32">
        <f t="shared" si="92"/>
        <v>73.657453099402858</v>
      </c>
      <c r="Q153" s="32">
        <f t="shared" si="92"/>
        <v>37.295139452421914</v>
      </c>
      <c r="R153" s="32">
        <f t="shared" si="92"/>
        <v>70.34690666681611</v>
      </c>
      <c r="S153" s="33" t="e">
        <f t="shared" si="93"/>
        <v>#VALUE!</v>
      </c>
      <c r="T153" s="33" t="e">
        <f t="shared" si="93"/>
        <v>#VALUE!</v>
      </c>
      <c r="U153" s="34" t="e">
        <f t="shared" si="94"/>
        <v>#VALUE!</v>
      </c>
      <c r="V153" s="34" t="e">
        <f t="shared" si="94"/>
        <v>#VALUE!</v>
      </c>
      <c r="W153" s="35" t="e">
        <f t="shared" si="94"/>
        <v>#VALUE!</v>
      </c>
      <c r="X153" s="35" t="e">
        <f t="shared" si="94"/>
        <v>#VALUE!</v>
      </c>
      <c r="Y153" t="e">
        <f>NA()</f>
        <v>#N/A</v>
      </c>
      <c r="Z153" s="30">
        <f t="shared" si="97"/>
        <v>30.19352922164197</v>
      </c>
      <c r="AA153" s="30">
        <f t="shared" si="98"/>
        <v>54.884853782179242</v>
      </c>
      <c r="AD153"/>
      <c r="AE153" s="3">
        <v>68</v>
      </c>
      <c r="AG153" s="3">
        <f t="shared" si="99"/>
        <v>45.916881388301817</v>
      </c>
      <c r="AH153" s="29">
        <f t="shared" si="100"/>
        <v>71.032932769336455</v>
      </c>
      <c r="AI153" s="29">
        <f t="shared" si="100"/>
        <v>69.699037326252039</v>
      </c>
      <c r="AJ153" s="29">
        <f t="shared" si="100"/>
        <v>74.331184528277873</v>
      </c>
      <c r="AK153" s="29">
        <f t="shared" si="100"/>
        <v>70.638892498022344</v>
      </c>
      <c r="AL153" s="29">
        <f t="shared" si="100"/>
        <v>26.433931229695272</v>
      </c>
      <c r="AM153" s="30" t="e">
        <f t="shared" si="101"/>
        <v>#VALUE!</v>
      </c>
      <c r="AN153" s="29">
        <f t="shared" si="95"/>
        <v>24.562766338340122</v>
      </c>
      <c r="AO153" s="31">
        <f t="shared" si="95"/>
        <v>16.684278336773943</v>
      </c>
      <c r="AP153" s="31">
        <f t="shared" si="95"/>
        <v>3.3368556673547891</v>
      </c>
      <c r="AQ153" s="32">
        <f t="shared" si="95"/>
        <v>60.740885484454871</v>
      </c>
      <c r="AR153" s="32">
        <f t="shared" si="95"/>
        <v>32.055177437868977</v>
      </c>
      <c r="AS153" s="32">
        <f t="shared" si="95"/>
        <v>66.282443935147938</v>
      </c>
      <c r="AT153" s="33" t="e">
        <f t="shared" si="102"/>
        <v>#VALUE!</v>
      </c>
      <c r="AU153" s="33" t="e">
        <f t="shared" si="102"/>
        <v>#VALUE!</v>
      </c>
      <c r="AV153" s="34" t="e">
        <f t="shared" si="103"/>
        <v>#VALUE!</v>
      </c>
      <c r="AW153" s="34" t="e">
        <f t="shared" si="103"/>
        <v>#VALUE!</v>
      </c>
      <c r="AX153" s="35" t="e">
        <f t="shared" si="103"/>
        <v>#VALUE!</v>
      </c>
      <c r="AY153" s="35" t="e">
        <f t="shared" si="103"/>
        <v>#VALUE!</v>
      </c>
      <c r="AZ153" t="e">
        <f>NA()</f>
        <v>#N/A</v>
      </c>
      <c r="BA153" s="30">
        <f t="shared" si="104"/>
        <v>28.34940620553466</v>
      </c>
      <c r="BB153" s="30">
        <f t="shared" si="105"/>
        <v>51.11225230915619</v>
      </c>
    </row>
    <row r="154" spans="1:54" x14ac:dyDescent="0.3">
      <c r="D154" s="3">
        <v>69</v>
      </c>
      <c r="F154" s="3">
        <v>68</v>
      </c>
      <c r="G154" s="29">
        <f t="shared" si="91"/>
        <v>85.017968698281152</v>
      </c>
      <c r="H154" s="29">
        <f t="shared" si="91"/>
        <v>88.760605842109143</v>
      </c>
      <c r="I154" s="29">
        <f t="shared" si="91"/>
        <v>97.20041834183634</v>
      </c>
      <c r="J154" s="29">
        <f t="shared" si="91"/>
        <v>89.141759336903178</v>
      </c>
      <c r="K154" s="29">
        <f t="shared" si="91"/>
        <v>30.142077772924871</v>
      </c>
      <c r="L154" s="30" t="e">
        <f t="shared" si="96"/>
        <v>#VALUE!</v>
      </c>
      <c r="M154" s="29">
        <f t="shared" si="92"/>
        <v>33.069620638077168</v>
      </c>
      <c r="N154" s="31">
        <f t="shared" si="92"/>
        <v>22.65868720253798</v>
      </c>
      <c r="O154" s="31">
        <f t="shared" si="92"/>
        <v>4.5317374405075963</v>
      </c>
      <c r="P154" s="32">
        <f t="shared" si="92"/>
        <v>74.10149595444517</v>
      </c>
      <c r="Q154" s="32">
        <f t="shared" si="92"/>
        <v>37.44779180344225</v>
      </c>
      <c r="R154" s="32">
        <f t="shared" si="92"/>
        <v>70.416521617136269</v>
      </c>
      <c r="S154" s="33" t="e">
        <f t="shared" si="93"/>
        <v>#VALUE!</v>
      </c>
      <c r="T154" s="33" t="e">
        <f t="shared" si="93"/>
        <v>#VALUE!</v>
      </c>
      <c r="U154" s="34" t="e">
        <f t="shared" si="94"/>
        <v>#VALUE!</v>
      </c>
      <c r="V154" s="34" t="e">
        <f t="shared" si="94"/>
        <v>#VALUE!</v>
      </c>
      <c r="W154" s="35" t="e">
        <f t="shared" si="94"/>
        <v>#VALUE!</v>
      </c>
      <c r="X154" s="35" t="e">
        <f t="shared" si="94"/>
        <v>#VALUE!</v>
      </c>
      <c r="Y154" t="e">
        <f>NA()</f>
        <v>#N/A</v>
      </c>
      <c r="Z154" s="30">
        <f t="shared" si="97"/>
        <v>30.226433684937327</v>
      </c>
      <c r="AA154" s="30">
        <f t="shared" si="98"/>
        <v>54.983648918195193</v>
      </c>
      <c r="AD154"/>
      <c r="AE154" s="3">
        <v>69</v>
      </c>
      <c r="AG154" s="3">
        <f t="shared" si="99"/>
        <v>46.071710765360585</v>
      </c>
      <c r="AH154" s="29">
        <f t="shared" si="100"/>
        <v>71.204105916813191</v>
      </c>
      <c r="AI154" s="29">
        <f t="shared" si="100"/>
        <v>69.870958023395247</v>
      </c>
      <c r="AJ154" s="29">
        <f t="shared" si="100"/>
        <v>74.560092345743172</v>
      </c>
      <c r="AK154" s="29">
        <f t="shared" si="100"/>
        <v>70.807854607565829</v>
      </c>
      <c r="AL154" s="29">
        <f t="shared" si="100"/>
        <v>26.482171629872127</v>
      </c>
      <c r="AM154" s="30" t="e">
        <f t="shared" si="101"/>
        <v>#VALUE!</v>
      </c>
      <c r="AN154" s="29">
        <f t="shared" si="95"/>
        <v>24.638530244655843</v>
      </c>
      <c r="AO154" s="31">
        <f t="shared" si="95"/>
        <v>16.734641055594654</v>
      </c>
      <c r="AP154" s="31">
        <f t="shared" si="95"/>
        <v>3.3469282111189305</v>
      </c>
      <c r="AQ154" s="32">
        <f t="shared" si="95"/>
        <v>60.865374940238311</v>
      </c>
      <c r="AR154" s="32">
        <f t="shared" si="95"/>
        <v>32.112105271721582</v>
      </c>
      <c r="AS154" s="32">
        <f t="shared" si="95"/>
        <v>66.343951138652102</v>
      </c>
      <c r="AT154" s="33" t="e">
        <f t="shared" si="102"/>
        <v>#VALUE!</v>
      </c>
      <c r="AU154" s="33" t="e">
        <f t="shared" si="102"/>
        <v>#VALUE!</v>
      </c>
      <c r="AV154" s="34" t="e">
        <f t="shared" si="103"/>
        <v>#VALUE!</v>
      </c>
      <c r="AW154" s="34" t="e">
        <f t="shared" si="103"/>
        <v>#VALUE!</v>
      </c>
      <c r="AX154" s="35" t="e">
        <f t="shared" si="103"/>
        <v>#VALUE!</v>
      </c>
      <c r="AY154" s="35" t="e">
        <f t="shared" si="103"/>
        <v>#VALUE!</v>
      </c>
      <c r="AZ154" t="e">
        <f>NA()</f>
        <v>#N/A</v>
      </c>
      <c r="BA154" s="30">
        <f t="shared" si="104"/>
        <v>28.376690630315188</v>
      </c>
      <c r="BB154" s="30">
        <f t="shared" si="105"/>
        <v>51.156790624839317</v>
      </c>
    </row>
    <row r="155" spans="1:54" x14ac:dyDescent="0.3">
      <c r="D155" s="3">
        <v>70</v>
      </c>
      <c r="F155" s="3">
        <v>69</v>
      </c>
      <c r="G155" s="29">
        <f t="shared" si="91"/>
        <v>85.313227480150431</v>
      </c>
      <c r="H155" s="29">
        <f t="shared" si="91"/>
        <v>89.399160331591631</v>
      </c>
      <c r="I155" s="29">
        <f t="shared" si="91"/>
        <v>97.852135944989442</v>
      </c>
      <c r="J155" s="29">
        <f t="shared" si="91"/>
        <v>89.752097312360164</v>
      </c>
      <c r="K155" s="29">
        <f t="shared" si="91"/>
        <v>30.21373115860515</v>
      </c>
      <c r="L155" s="30" t="e">
        <f t="shared" si="96"/>
        <v>#VALUE!</v>
      </c>
      <c r="M155" s="29">
        <f t="shared" si="92"/>
        <v>33.355836304447024</v>
      </c>
      <c r="N155" s="31">
        <f t="shared" si="92"/>
        <v>22.875399942551628</v>
      </c>
      <c r="O155" s="31">
        <f t="shared" si="92"/>
        <v>4.5750799885103257</v>
      </c>
      <c r="P155" s="32">
        <f t="shared" si="92"/>
        <v>74.533132844409664</v>
      </c>
      <c r="Q155" s="32">
        <f t="shared" si="92"/>
        <v>37.594142694619286</v>
      </c>
      <c r="R155" s="32">
        <f t="shared" si="92"/>
        <v>70.48064007070532</v>
      </c>
      <c r="S155" s="33" t="e">
        <f t="shared" si="93"/>
        <v>#VALUE!</v>
      </c>
      <c r="T155" s="33" t="e">
        <f t="shared" si="93"/>
        <v>#VALUE!</v>
      </c>
      <c r="U155" s="34" t="e">
        <f t="shared" si="94"/>
        <v>#VALUE!</v>
      </c>
      <c r="V155" s="34" t="e">
        <f t="shared" si="94"/>
        <v>#VALUE!</v>
      </c>
      <c r="W155" s="35" t="e">
        <f t="shared" si="94"/>
        <v>#VALUE!</v>
      </c>
      <c r="X155" s="35" t="e">
        <f t="shared" si="94"/>
        <v>#VALUE!</v>
      </c>
      <c r="Y155" t="e">
        <f>NA()</f>
        <v>#N/A</v>
      </c>
      <c r="Z155" s="30">
        <f t="shared" si="97"/>
        <v>30.256829544538121</v>
      </c>
      <c r="AA155" s="30">
        <f t="shared" si="98"/>
        <v>55.077653955852618</v>
      </c>
      <c r="AD155"/>
      <c r="AE155" s="3">
        <v>70</v>
      </c>
      <c r="AG155" s="3">
        <f t="shared" si="99"/>
        <v>46.214379259672945</v>
      </c>
      <c r="AH155" s="29">
        <f t="shared" si="100"/>
        <v>71.360598856385721</v>
      </c>
      <c r="AI155" s="29">
        <f t="shared" si="100"/>
        <v>70.028836438424676</v>
      </c>
      <c r="AJ155" s="29">
        <f t="shared" si="100"/>
        <v>74.770043902210901</v>
      </c>
      <c r="AK155" s="29">
        <f t="shared" si="100"/>
        <v>70.96298700308401</v>
      </c>
      <c r="AL155" s="29">
        <f t="shared" si="100"/>
        <v>26.526222067150318</v>
      </c>
      <c r="AM155" s="30" t="e">
        <f t="shared" si="101"/>
        <v>#VALUE!</v>
      </c>
      <c r="AN155" s="29">
        <f t="shared" si="95"/>
        <v>24.708129935797572</v>
      </c>
      <c r="AO155" s="31">
        <f t="shared" si="95"/>
        <v>16.780938337105187</v>
      </c>
      <c r="AP155" s="31">
        <f t="shared" si="95"/>
        <v>3.3561876674210378</v>
      </c>
      <c r="AQ155" s="32">
        <f t="shared" si="95"/>
        <v>60.979632554338814</v>
      </c>
      <c r="AR155" s="32">
        <f t="shared" si="95"/>
        <v>32.164257572100993</v>
      </c>
      <c r="AS155" s="32">
        <f t="shared" si="95"/>
        <v>66.399966777672219</v>
      </c>
      <c r="AT155" s="33" t="e">
        <f t="shared" si="102"/>
        <v>#VALUE!</v>
      </c>
      <c r="AU155" s="33" t="e">
        <f t="shared" si="102"/>
        <v>#VALUE!</v>
      </c>
      <c r="AV155" s="34" t="e">
        <f t="shared" si="103"/>
        <v>#VALUE!</v>
      </c>
      <c r="AW155" s="34" t="e">
        <f t="shared" si="103"/>
        <v>#VALUE!</v>
      </c>
      <c r="AX155" s="35" t="e">
        <f t="shared" si="103"/>
        <v>#VALUE!</v>
      </c>
      <c r="AY155" s="35" t="e">
        <f t="shared" si="103"/>
        <v>#VALUE!</v>
      </c>
      <c r="AZ155" t="e">
        <f>NA()</f>
        <v>#N/A</v>
      </c>
      <c r="BA155" s="30">
        <f t="shared" si="104"/>
        <v>28.401549824624045</v>
      </c>
      <c r="BB155" s="30">
        <f t="shared" si="105"/>
        <v>51.197528434717313</v>
      </c>
    </row>
    <row r="156" spans="1:54" x14ac:dyDescent="0.3">
      <c r="D156" s="3">
        <v>71</v>
      </c>
      <c r="F156" s="3">
        <v>70</v>
      </c>
      <c r="G156" s="29">
        <f t="shared" si="91"/>
        <v>85.590655896333203</v>
      </c>
      <c r="H156" s="29">
        <f t="shared" si="91"/>
        <v>90.021420151605611</v>
      </c>
      <c r="I156" s="29">
        <f t="shared" si="91"/>
        <v>98.478270211166787</v>
      </c>
      <c r="J156" s="29">
        <f t="shared" si="91"/>
        <v>90.346139013709305</v>
      </c>
      <c r="K156" s="29">
        <f t="shared" si="91"/>
        <v>30.280675445183149</v>
      </c>
      <c r="L156" s="30" t="e">
        <f t="shared" si="96"/>
        <v>#VALUE!</v>
      </c>
      <c r="M156" s="29">
        <f t="shared" si="92"/>
        <v>33.634632421376168</v>
      </c>
      <c r="N156" s="31">
        <f t="shared" si="92"/>
        <v>23.087889104150364</v>
      </c>
      <c r="O156" s="31">
        <f t="shared" si="92"/>
        <v>4.6175778208300731</v>
      </c>
      <c r="P156" s="32">
        <f t="shared" si="92"/>
        <v>74.952691156243588</v>
      </c>
      <c r="Q156" s="32">
        <f t="shared" si="92"/>
        <v>37.734441857994661</v>
      </c>
      <c r="R156" s="32">
        <f t="shared" si="92"/>
        <v>70.539692929876608</v>
      </c>
      <c r="S156" s="33" t="e">
        <f t="shared" si="93"/>
        <v>#VALUE!</v>
      </c>
      <c r="T156" s="33" t="e">
        <f t="shared" si="93"/>
        <v>#VALUE!</v>
      </c>
      <c r="U156" s="34" t="e">
        <f t="shared" si="94"/>
        <v>#VALUE!</v>
      </c>
      <c r="V156" s="34" t="e">
        <f t="shared" si="94"/>
        <v>#VALUE!</v>
      </c>
      <c r="W156" s="35" t="e">
        <f t="shared" si="94"/>
        <v>#VALUE!</v>
      </c>
      <c r="X156" s="35" t="e">
        <f t="shared" si="94"/>
        <v>#VALUE!</v>
      </c>
      <c r="Y156" t="e">
        <f>NA()</f>
        <v>#N/A</v>
      </c>
      <c r="Z156" s="30">
        <f t="shared" si="97"/>
        <v>30.284906540855498</v>
      </c>
      <c r="AA156" s="30">
        <f t="shared" si="98"/>
        <v>55.167101143855334</v>
      </c>
      <c r="AD156"/>
      <c r="AE156" s="3">
        <v>71</v>
      </c>
      <c r="AG156" s="3">
        <f t="shared" si="99"/>
        <v>46.34584203279789</v>
      </c>
      <c r="AH156" s="29">
        <f t="shared" si="100"/>
        <v>71.503756711726126</v>
      </c>
      <c r="AI156" s="29">
        <f t="shared" si="100"/>
        <v>70.173857763391496</v>
      </c>
      <c r="AJ156" s="29">
        <f t="shared" si="100"/>
        <v>74.9626767021023</v>
      </c>
      <c r="AK156" s="29">
        <f t="shared" si="100"/>
        <v>71.105461327130001</v>
      </c>
      <c r="AL156" s="29">
        <f t="shared" si="100"/>
        <v>26.566474604365911</v>
      </c>
      <c r="AM156" s="30" t="e">
        <f t="shared" si="101"/>
        <v>#VALUE!</v>
      </c>
      <c r="AN156" s="29">
        <f t="shared" si="95"/>
        <v>24.772081815345224</v>
      </c>
      <c r="AO156" s="31">
        <f t="shared" si="95"/>
        <v>16.823506058760337</v>
      </c>
      <c r="AP156" s="31">
        <f t="shared" si="95"/>
        <v>3.3647012117520676</v>
      </c>
      <c r="AQ156" s="32">
        <f t="shared" si="95"/>
        <v>61.084531704809095</v>
      </c>
      <c r="AR156" s="32">
        <f t="shared" si="95"/>
        <v>32.212056556291145</v>
      </c>
      <c r="AS156" s="32">
        <f t="shared" si="95"/>
        <v>66.451027810903582</v>
      </c>
      <c r="AT156" s="33" t="e">
        <f t="shared" si="102"/>
        <v>#VALUE!</v>
      </c>
      <c r="AU156" s="33" t="e">
        <f t="shared" si="102"/>
        <v>#VALUE!</v>
      </c>
      <c r="AV156" s="34" t="e">
        <f t="shared" si="103"/>
        <v>#VALUE!</v>
      </c>
      <c r="AW156" s="34" t="e">
        <f t="shared" si="103"/>
        <v>#VALUE!</v>
      </c>
      <c r="AX156" s="35" t="e">
        <f t="shared" si="103"/>
        <v>#VALUE!</v>
      </c>
      <c r="AY156" s="35" t="e">
        <f t="shared" si="103"/>
        <v>#VALUE!</v>
      </c>
      <c r="AZ156" t="e">
        <f>NA()</f>
        <v>#N/A</v>
      </c>
      <c r="BA156" s="30">
        <f t="shared" si="104"/>
        <v>28.424219302691544</v>
      </c>
      <c r="BB156" s="30">
        <f t="shared" si="105"/>
        <v>51.234811685036327</v>
      </c>
    </row>
    <row r="157" spans="1:54" x14ac:dyDescent="0.3">
      <c r="AD157"/>
    </row>
    <row r="158" spans="1:54" x14ac:dyDescent="0.3">
      <c r="A158" t="s">
        <v>39</v>
      </c>
      <c r="B158" s="11">
        <f>Settings!J6</f>
        <v>89.5</v>
      </c>
      <c r="F158" s="3" t="s">
        <v>33</v>
      </c>
      <c r="G158" s="29"/>
      <c r="H158" s="29"/>
      <c r="I158" s="29"/>
      <c r="J158" s="29"/>
      <c r="K158" s="29"/>
      <c r="L158" s="30"/>
      <c r="M158" s="28">
        <f>2*(1-EXP(-0.104*(B158-70)))</f>
        <v>1.7368030899259321</v>
      </c>
      <c r="N158" s="31"/>
      <c r="O158" s="31"/>
      <c r="P158" s="32">
        <f>4*(1-EXP(-0.025*P11))</f>
        <v>3.3049042261982193</v>
      </c>
      <c r="Q158" s="32">
        <f>10*(1-EXP(-0.013*Q11))</f>
        <v>5.9747577596636408</v>
      </c>
      <c r="R158" s="32">
        <f>12*(1-EXP(-0.0166*R11))</f>
        <v>8.245681979094849</v>
      </c>
      <c r="S158" s="33"/>
      <c r="T158" s="33"/>
      <c r="U158" s="34"/>
      <c r="V158" s="34"/>
      <c r="W158" s="35"/>
      <c r="X158" s="35"/>
      <c r="AB158" t="s">
        <v>39</v>
      </c>
      <c r="AC158" s="11">
        <f>B158</f>
        <v>89.5</v>
      </c>
      <c r="AD158"/>
      <c r="AG158" s="3" t="s">
        <v>33</v>
      </c>
      <c r="AH158" s="29"/>
      <c r="AI158" s="29"/>
      <c r="AJ158" s="29"/>
      <c r="AK158" s="29"/>
      <c r="AL158" s="29"/>
      <c r="AM158" s="30"/>
      <c r="AN158" s="28">
        <f>2*(1-EXP(-0.104*(AC158-70)))</f>
        <v>1.7368030899259321</v>
      </c>
      <c r="AO158" s="31"/>
      <c r="AP158" s="31"/>
      <c r="AQ158" s="32">
        <f>4*(1-EXP(-0.025*AQ11))</f>
        <v>3.3049042261982193</v>
      </c>
      <c r="AR158" s="32">
        <f>10*(1-EXP(-0.013*AR11))</f>
        <v>5.9747577596636408</v>
      </c>
      <c r="AS158" s="32">
        <f>12*(1-EXP(-0.0166*AS11))</f>
        <v>8.245681979094849</v>
      </c>
      <c r="AT158" s="33"/>
      <c r="AU158" s="33"/>
      <c r="AV158" s="34"/>
      <c r="AW158" s="34"/>
      <c r="AX158" s="35"/>
      <c r="AY158" s="35"/>
    </row>
    <row r="159" spans="1:54" x14ac:dyDescent="0.3">
      <c r="A159" t="s">
        <v>22</v>
      </c>
      <c r="B159" s="11">
        <f>Settings!I6</f>
        <v>70</v>
      </c>
      <c r="F159" s="3" t="s">
        <v>34</v>
      </c>
      <c r="G159" s="29"/>
      <c r="H159" s="29"/>
      <c r="I159" s="29"/>
      <c r="J159" s="29"/>
      <c r="K159" s="29"/>
      <c r="L159" s="30"/>
      <c r="M159" s="28">
        <f>1.5*(1-EXP(-0.0201*M11))</f>
        <v>1.1326847808792888</v>
      </c>
      <c r="N159" s="31"/>
      <c r="O159" s="31"/>
      <c r="P159" s="32">
        <f>4*(1-EXP(-0.034*P11))</f>
        <v>3.6297976899586271</v>
      </c>
      <c r="Q159" s="32">
        <f>6*(1-EXP(-0.06*Q11))</f>
        <v>5.9100265390771334</v>
      </c>
      <c r="R159" s="32">
        <f>20*(1-EXP(-0.021*R11))</f>
        <v>15.401490296265523</v>
      </c>
      <c r="S159" s="33"/>
      <c r="T159" s="33"/>
      <c r="U159" s="34"/>
      <c r="V159" s="34"/>
      <c r="W159" s="35"/>
      <c r="X159" s="35"/>
      <c r="AB159" t="s">
        <v>22</v>
      </c>
      <c r="AC159" s="11">
        <f>B159</f>
        <v>70</v>
      </c>
      <c r="AD159"/>
      <c r="AG159" s="3" t="s">
        <v>34</v>
      </c>
      <c r="AH159" s="29"/>
      <c r="AI159" s="29"/>
      <c r="AJ159" s="29"/>
      <c r="AK159" s="29"/>
      <c r="AL159" s="29"/>
      <c r="AM159" s="30"/>
      <c r="AN159" s="28">
        <f>1.5*(1-EXP(-0.0201*AN11))</f>
        <v>1.1326847808792888</v>
      </c>
      <c r="AO159" s="31"/>
      <c r="AP159" s="31"/>
      <c r="AQ159" s="32">
        <f>4*(1-EXP(-0.034*AQ11))</f>
        <v>3.6297976899586271</v>
      </c>
      <c r="AR159" s="32">
        <f>6*(1-EXP(-0.06*AR11))</f>
        <v>5.9100265390771334</v>
      </c>
      <c r="AS159" s="32">
        <f>20*(1-EXP(-0.021*AS11))</f>
        <v>15.401490296265523</v>
      </c>
      <c r="AT159" s="33"/>
      <c r="AU159" s="33"/>
      <c r="AV159" s="34"/>
      <c r="AW159" s="34"/>
      <c r="AX159" s="35"/>
      <c r="AY159" s="35"/>
    </row>
    <row r="160" spans="1:54" x14ac:dyDescent="0.3">
      <c r="A160" t="s">
        <v>48</v>
      </c>
      <c r="B160" s="11">
        <f>Settings!H6</f>
        <v>100</v>
      </c>
      <c r="F160" s="3" t="s">
        <v>32</v>
      </c>
      <c r="G160" s="29">
        <f>IF(B158&gt;84, 0.75+0.75*(1-EXP(-0.23*(B158-84)))^0.5, 0.75-0.75*(1-EXP(0.23*(B158-84)))^0.5)</f>
        <v>1.3854056939632786</v>
      </c>
      <c r="H160" s="29">
        <f>5*(1-EXP(-0.0115*H11))</f>
        <v>2.7645603672032175</v>
      </c>
      <c r="I160" s="29">
        <f>5*(1-EXP(-0.0164*I11))^2.24</f>
        <v>2.1266047052918942</v>
      </c>
      <c r="J160" s="29">
        <f>5*(1-EXP(-0.0164*J11))^2.24</f>
        <v>2.1266047052918942</v>
      </c>
      <c r="K160" s="29">
        <f>5*(1-EXP(-0.0149*K11))^2.48</f>
        <v>1.7022281771982226</v>
      </c>
      <c r="L160" s="30">
        <f>5*(1-EXP(-0.0149*L11))^2.48</f>
        <v>1.7022281771982226</v>
      </c>
      <c r="M160" s="28">
        <f>M158+M159</f>
        <v>2.8694878708052212</v>
      </c>
      <c r="N160" s="31">
        <f>1.5*(1-EXP(-0.0183*N11))</f>
        <v>1.0833608968124051</v>
      </c>
      <c r="O160" s="31">
        <f>1.5*(1-EXP(-0.0183*O11))</f>
        <v>1.0833608968124051</v>
      </c>
      <c r="P160" s="32">
        <f>P158+P159</f>
        <v>6.9347019161568468</v>
      </c>
      <c r="Q160" s="32">
        <f>Q158+Q159</f>
        <v>11.884784298740774</v>
      </c>
      <c r="R160" s="32">
        <f>R158+R159</f>
        <v>23.647172275360372</v>
      </c>
      <c r="S160" s="33">
        <f>B161/10</f>
        <v>0.92500000000000004</v>
      </c>
      <c r="T160" s="33">
        <f>B161/10</f>
        <v>0.92500000000000004</v>
      </c>
      <c r="U160" s="34" t="e">
        <f>($C$5/100*$H$160)+((100-$C$5)/100*$N$160)</f>
        <v>#VALUE!</v>
      </c>
      <c r="V160" s="34" t="e">
        <f>($C$5/100*$H$160)+((100-$C$5)/100*$N$160)</f>
        <v>#VALUE!</v>
      </c>
      <c r="W160" s="35">
        <f>5*(1-EXP(-0.0115*W11))</f>
        <v>2.7645603672032175</v>
      </c>
      <c r="X160" s="35">
        <f>5*(1-EXP(-0.0115*X11))</f>
        <v>2.7645603672032175</v>
      </c>
      <c r="AB160" t="s">
        <v>48</v>
      </c>
      <c r="AC160" s="11">
        <f>B160</f>
        <v>100</v>
      </c>
      <c r="AD160"/>
      <c r="AG160" s="3" t="s">
        <v>32</v>
      </c>
      <c r="AH160" s="29">
        <f>IF(AC158&gt;84, 0.75+0.75*(1-EXP(-0.23*(AC158-84)))^0.5, 0.75-0.75*(1-EXP(0.23*(AC158-84)))^0.5)</f>
        <v>1.3854056939632786</v>
      </c>
      <c r="AI160" s="29">
        <f>5*(1-EXP(-0.0115*AI11))</f>
        <v>2.7645603672032175</v>
      </c>
      <c r="AJ160" s="29">
        <f>5*(1-EXP(-0.0164*AJ11))^2.24</f>
        <v>2.1266047052918942</v>
      </c>
      <c r="AK160" s="29">
        <f>5*(1-EXP(-0.0164*AK11))^2.24</f>
        <v>2.1266047052918942</v>
      </c>
      <c r="AL160" s="29">
        <f>5*(1-EXP(-0.0149*AL11))^2.48</f>
        <v>1.7022281771982226</v>
      </c>
      <c r="AM160" s="30">
        <f>5*(1-EXP(-0.0149*AM11))^2.48</f>
        <v>1.7022281771982226</v>
      </c>
      <c r="AN160" s="28">
        <f>AN158+AN159</f>
        <v>2.8694878708052212</v>
      </c>
      <c r="AO160" s="31">
        <f>1.5*(1-EXP(-0.0183*AO11))</f>
        <v>1.0833608968124051</v>
      </c>
      <c r="AP160" s="31">
        <f>1.5*(1-EXP(-0.0183*AP11))</f>
        <v>1.0833608968124051</v>
      </c>
      <c r="AQ160" s="32">
        <f>AQ158+AQ159</f>
        <v>6.9347019161568468</v>
      </c>
      <c r="AR160" s="32">
        <f>AR158+AR159</f>
        <v>11.884784298740774</v>
      </c>
      <c r="AS160" s="32">
        <f>AS158+AS159</f>
        <v>23.647172275360372</v>
      </c>
      <c r="AT160" s="33">
        <f>AC161/10</f>
        <v>0.92500000000000004</v>
      </c>
      <c r="AU160" s="33">
        <f>AC161/10</f>
        <v>0.92500000000000004</v>
      </c>
      <c r="AV160" s="34" t="e">
        <f>($C$5/100*$H$160)+((100-$C$5)/100*$N$160)</f>
        <v>#VALUE!</v>
      </c>
      <c r="AW160" s="34" t="e">
        <f>($C$5/100*$H$160)+((100-$C$5)/100*$N$160)</f>
        <v>#VALUE!</v>
      </c>
      <c r="AX160" s="35">
        <f>5*(1-EXP(-0.0115*AX11))</f>
        <v>2.7645603672032175</v>
      </c>
      <c r="AY160" s="35">
        <f>5*(1-EXP(-0.0115*AY11))</f>
        <v>2.7645603672032175</v>
      </c>
    </row>
    <row r="161" spans="1:51" x14ac:dyDescent="0.3">
      <c r="A161" t="s">
        <v>41</v>
      </c>
      <c r="B161" s="33">
        <f>INDEX(A165:A203, C161)</f>
        <v>9.25</v>
      </c>
      <c r="C161" s="3">
        <v>36</v>
      </c>
      <c r="G161" s="29"/>
      <c r="H161" s="29"/>
      <c r="I161" s="29"/>
      <c r="J161" s="29"/>
      <c r="K161" s="29"/>
      <c r="L161" s="30"/>
      <c r="M161" s="28"/>
      <c r="N161" s="31"/>
      <c r="O161" s="31"/>
      <c r="P161" s="32"/>
      <c r="Q161" s="32"/>
      <c r="R161" s="32"/>
      <c r="S161" s="33"/>
      <c r="T161" s="33"/>
      <c r="U161" s="34"/>
      <c r="V161" s="34"/>
      <c r="W161" s="35"/>
      <c r="X161" s="35"/>
      <c r="AB161" t="s">
        <v>41</v>
      </c>
      <c r="AC161" s="11">
        <f>B161</f>
        <v>9.25</v>
      </c>
      <c r="AD161"/>
      <c r="AH161" s="29"/>
      <c r="AI161" s="29"/>
      <c r="AJ161" s="29"/>
      <c r="AK161" s="29"/>
      <c r="AL161" s="29"/>
      <c r="AM161" s="30"/>
      <c r="AN161" s="28"/>
      <c r="AO161" s="31"/>
      <c r="AP161" s="31"/>
      <c r="AQ161" s="32"/>
      <c r="AR161" s="32"/>
      <c r="AS161" s="32"/>
      <c r="AT161" s="33"/>
      <c r="AU161" s="33"/>
      <c r="AV161" s="34"/>
      <c r="AW161" s="34"/>
      <c r="AX161" s="35"/>
      <c r="AY161" s="35"/>
    </row>
    <row r="162" spans="1:51" x14ac:dyDescent="0.3">
      <c r="A162" t="s">
        <v>53</v>
      </c>
      <c r="B162" s="11" t="str">
        <f>C5</f>
        <v/>
      </c>
      <c r="F162" s="3" t="s">
        <v>36</v>
      </c>
      <c r="G162" s="29">
        <v>2</v>
      </c>
      <c r="H162" s="29">
        <v>3</v>
      </c>
      <c r="I162" s="29">
        <v>8</v>
      </c>
      <c r="J162" s="29">
        <v>4</v>
      </c>
      <c r="K162" s="29">
        <v>18</v>
      </c>
      <c r="L162" s="6" t="str">
        <f>$B$162</f>
        <v/>
      </c>
      <c r="M162" s="28">
        <v>10</v>
      </c>
      <c r="N162" s="31"/>
      <c r="O162" s="31"/>
      <c r="P162" s="32"/>
      <c r="Q162" s="32"/>
      <c r="R162" s="32"/>
      <c r="S162" s="33"/>
      <c r="T162" s="33"/>
      <c r="U162" s="34">
        <v>6</v>
      </c>
      <c r="V162" s="34">
        <v>6</v>
      </c>
      <c r="W162" s="35">
        <v>6</v>
      </c>
      <c r="X162" s="35">
        <v>6</v>
      </c>
      <c r="AB162" t="s">
        <v>53</v>
      </c>
      <c r="AC162" s="11" t="str">
        <f>B162</f>
        <v/>
      </c>
      <c r="AD162"/>
      <c r="AG162" s="3" t="s">
        <v>36</v>
      </c>
      <c r="AH162" s="29">
        <v>2</v>
      </c>
      <c r="AI162" s="29">
        <v>3</v>
      </c>
      <c r="AJ162" s="29">
        <v>8</v>
      </c>
      <c r="AK162" s="29">
        <v>4</v>
      </c>
      <c r="AL162" s="29">
        <v>18</v>
      </c>
      <c r="AM162" s="6" t="str">
        <f>$AC$162</f>
        <v/>
      </c>
      <c r="AN162" s="28">
        <v>10</v>
      </c>
      <c r="AO162" s="31"/>
      <c r="AP162" s="31"/>
      <c r="AQ162" s="32"/>
      <c r="AR162" s="32"/>
      <c r="AS162" s="32"/>
      <c r="AT162" s="33"/>
      <c r="AU162" s="33"/>
      <c r="AV162" s="34">
        <v>6</v>
      </c>
      <c r="AW162" s="34">
        <v>6</v>
      </c>
      <c r="AX162" s="35">
        <v>6</v>
      </c>
      <c r="AY162" s="35">
        <v>6</v>
      </c>
    </row>
    <row r="163" spans="1:51" x14ac:dyDescent="0.3">
      <c r="F163" s="3" t="s">
        <v>37</v>
      </c>
      <c r="G163" s="29">
        <v>0.75</v>
      </c>
      <c r="H163" s="29">
        <v>0.8</v>
      </c>
      <c r="I163" s="29">
        <v>1.1499999999999999</v>
      </c>
      <c r="J163" s="29">
        <v>1.2</v>
      </c>
      <c r="K163" s="29">
        <v>1.2</v>
      </c>
      <c r="L163" s="30">
        <v>1.8</v>
      </c>
      <c r="M163" s="28">
        <v>0.5</v>
      </c>
      <c r="N163" s="31"/>
      <c r="O163" s="31"/>
      <c r="P163" s="32"/>
      <c r="Q163" s="32"/>
      <c r="R163" s="32"/>
      <c r="S163" s="33"/>
      <c r="T163" s="33"/>
      <c r="U163" s="34">
        <v>0.8</v>
      </c>
      <c r="V163" s="34">
        <v>0.8</v>
      </c>
      <c r="W163" s="35">
        <v>0.8</v>
      </c>
      <c r="X163" s="35">
        <v>0.8</v>
      </c>
      <c r="AD163"/>
      <c r="AG163" s="3" t="s">
        <v>37</v>
      </c>
      <c r="AH163" s="29">
        <v>0.75</v>
      </c>
      <c r="AI163" s="29">
        <v>0.8</v>
      </c>
      <c r="AJ163" s="29">
        <v>1.1499999999999999</v>
      </c>
      <c r="AK163" s="29">
        <v>1.2</v>
      </c>
      <c r="AL163" s="29">
        <v>1.2</v>
      </c>
      <c r="AM163" s="30">
        <v>1.8</v>
      </c>
      <c r="AN163" s="28">
        <v>0.5</v>
      </c>
      <c r="AO163" s="31"/>
      <c r="AP163" s="31"/>
      <c r="AQ163" s="32"/>
      <c r="AR163" s="32"/>
      <c r="AS163" s="32"/>
      <c r="AT163" s="33"/>
      <c r="AU163" s="33"/>
      <c r="AV163" s="34">
        <v>0.8</v>
      </c>
      <c r="AW163" s="34">
        <v>0.8</v>
      </c>
      <c r="AX163" s="35">
        <v>0.8</v>
      </c>
      <c r="AY163" s="35">
        <v>0.8</v>
      </c>
    </row>
    <row r="164" spans="1:51" x14ac:dyDescent="0.3">
      <c r="A164" t="s">
        <v>184</v>
      </c>
      <c r="B164" t="s">
        <v>185</v>
      </c>
      <c r="F164" s="3" t="s">
        <v>35</v>
      </c>
      <c r="G164" s="29">
        <f t="shared" ref="G164:M164" si="106">0.001*G162^1.5*(460+25.9*$B$160)^1.5</f>
        <v>476.4252302303056</v>
      </c>
      <c r="H164" s="29">
        <f t="shared" si="106"/>
        <v>875.24903598918581</v>
      </c>
      <c r="I164" s="29">
        <f t="shared" si="106"/>
        <v>3811.401841842443</v>
      </c>
      <c r="J164" s="29">
        <f t="shared" si="106"/>
        <v>1347.5340440968448</v>
      </c>
      <c r="K164" s="29">
        <f t="shared" si="106"/>
        <v>12863.481216218244</v>
      </c>
      <c r="L164" s="30" t="e">
        <f t="shared" si="106"/>
        <v>#VALUE!</v>
      </c>
      <c r="M164" s="28">
        <f t="shared" si="106"/>
        <v>5326.5960049547575</v>
      </c>
      <c r="N164" s="31"/>
      <c r="O164" s="31"/>
      <c r="P164" s="32"/>
      <c r="Q164" s="32"/>
      <c r="R164" s="32"/>
      <c r="S164" s="33"/>
      <c r="T164" s="33"/>
      <c r="U164" s="34">
        <f>0.001*U162^1.5*(460+25.9*$B$160)^1.5</f>
        <v>2475.5781142997675</v>
      </c>
      <c r="V164" s="34">
        <f>0.001*V162^1.5*(460+25.9*$B$160)^1.5</f>
        <v>2475.5781142997675</v>
      </c>
      <c r="W164" s="35">
        <f>0.001*W162^1.5*(460+25.9*$B$160)^1.5</f>
        <v>2475.5781142997675</v>
      </c>
      <c r="X164" s="35">
        <f>0.001*X162^1.5*(460+25.9*$B$160)^1.5</f>
        <v>2475.5781142997675</v>
      </c>
      <c r="AD164"/>
      <c r="AG164" s="3" t="s">
        <v>35</v>
      </c>
      <c r="AH164" s="29">
        <f t="shared" ref="AH164:AN164" si="107">0.001*AH162^1.5*(460+25.9*$B$160)^1.5</f>
        <v>476.4252302303056</v>
      </c>
      <c r="AI164" s="29">
        <f t="shared" si="107"/>
        <v>875.24903598918581</v>
      </c>
      <c r="AJ164" s="29">
        <f t="shared" si="107"/>
        <v>3811.401841842443</v>
      </c>
      <c r="AK164" s="29">
        <f t="shared" si="107"/>
        <v>1347.5340440968448</v>
      </c>
      <c r="AL164" s="29">
        <f t="shared" si="107"/>
        <v>12863.481216218244</v>
      </c>
      <c r="AM164" s="30" t="e">
        <f t="shared" si="107"/>
        <v>#VALUE!</v>
      </c>
      <c r="AN164" s="28">
        <f t="shared" si="107"/>
        <v>5326.5960049547575</v>
      </c>
      <c r="AO164" s="31"/>
      <c r="AP164" s="31"/>
      <c r="AQ164" s="32"/>
      <c r="AR164" s="32"/>
      <c r="AS164" s="32"/>
      <c r="AT164" s="33"/>
      <c r="AU164" s="33"/>
      <c r="AV164" s="34">
        <f>0.001*AV162^1.5*(460+25.9*$B$160)^1.5</f>
        <v>2475.5781142997675</v>
      </c>
      <c r="AW164" s="34">
        <f>0.001*AW162^1.5*(460+25.9*$B$160)^1.5</f>
        <v>2475.5781142997675</v>
      </c>
      <c r="AX164" s="35">
        <f>0.001*AX162^1.5*(460+25.9*$B$160)^1.5</f>
        <v>2475.5781142997675</v>
      </c>
      <c r="AY164" s="35">
        <f>0.001*AY162^1.5*(460+25.9*$B$160)^1.5</f>
        <v>2475.5781142997675</v>
      </c>
    </row>
    <row r="165" spans="1:51" x14ac:dyDescent="0.3">
      <c r="A165" s="132">
        <v>0.5</v>
      </c>
      <c r="B165" s="5" t="str">
        <f>IF(AND('Graph-outputs'!$BS$2=TRUE, OR('Graph-outputs'!$BT$1=13, 'Graph-outputs'!$BT$1=14)), 'Calcs-control3'!A165, "")</f>
        <v/>
      </c>
      <c r="F165" s="3" t="s">
        <v>87</v>
      </c>
      <c r="G165" s="29">
        <f t="shared" ref="G165:M165" si="108">G164/(300*G160)</f>
        <v>1.1462953470507238</v>
      </c>
      <c r="H165" s="29">
        <f t="shared" si="108"/>
        <v>1.0553203399866868</v>
      </c>
      <c r="I165" s="29">
        <f t="shared" si="108"/>
        <v>5.9741581378649569</v>
      </c>
      <c r="J165" s="29">
        <f t="shared" si="108"/>
        <v>2.1121838655825549</v>
      </c>
      <c r="K165" s="29">
        <f t="shared" si="108"/>
        <v>25.189496505282179</v>
      </c>
      <c r="L165" s="30" t="e">
        <f t="shared" si="108"/>
        <v>#VALUE!</v>
      </c>
      <c r="M165" s="28">
        <f t="shared" si="108"/>
        <v>6.1876267877492195</v>
      </c>
      <c r="N165" s="31"/>
      <c r="O165" s="31"/>
      <c r="P165" s="32"/>
      <c r="Q165" s="32"/>
      <c r="R165" s="32"/>
      <c r="S165" s="33"/>
      <c r="T165" s="33"/>
      <c r="U165" s="34" t="e">
        <f>U164/(300*U160)</f>
        <v>#VALUE!</v>
      </c>
      <c r="V165" s="34" t="e">
        <f>V164/(300*V160)</f>
        <v>#VALUE!</v>
      </c>
      <c r="W165" s="35">
        <f>W164/(300*W160)</f>
        <v>2.9848966749147166</v>
      </c>
      <c r="X165" s="35">
        <f>X164/(300*X160)</f>
        <v>2.9848966749147166</v>
      </c>
      <c r="AD165"/>
      <c r="AG165" s="3" t="s">
        <v>87</v>
      </c>
      <c r="AH165" s="29">
        <f t="shared" ref="AH165:AN165" si="109">AH164/(300*AH160)</f>
        <v>1.1462953470507238</v>
      </c>
      <c r="AI165" s="29">
        <f t="shared" si="109"/>
        <v>1.0553203399866868</v>
      </c>
      <c r="AJ165" s="29">
        <f t="shared" si="109"/>
        <v>5.9741581378649569</v>
      </c>
      <c r="AK165" s="29">
        <f t="shared" si="109"/>
        <v>2.1121838655825549</v>
      </c>
      <c r="AL165" s="29">
        <f t="shared" si="109"/>
        <v>25.189496505282179</v>
      </c>
      <c r="AM165" s="30" t="e">
        <f t="shared" si="109"/>
        <v>#VALUE!</v>
      </c>
      <c r="AN165" s="28">
        <f t="shared" si="109"/>
        <v>6.1876267877492195</v>
      </c>
      <c r="AO165" s="31"/>
      <c r="AP165" s="31"/>
      <c r="AQ165" s="32"/>
      <c r="AR165" s="32"/>
      <c r="AS165" s="32"/>
      <c r="AT165" s="33"/>
      <c r="AU165" s="33"/>
      <c r="AV165" s="34" t="e">
        <f>AV164/(300*AV160)</f>
        <v>#VALUE!</v>
      </c>
      <c r="AW165" s="34" t="e">
        <f>AW164/(300*AW160)</f>
        <v>#VALUE!</v>
      </c>
      <c r="AX165" s="35">
        <f>AX164/(300*AX160)</f>
        <v>2.9848966749147166</v>
      </c>
      <c r="AY165" s="35">
        <f>AY164/(300*AY160)</f>
        <v>2.9848966749147166</v>
      </c>
    </row>
    <row r="166" spans="1:51" x14ac:dyDescent="0.3">
      <c r="A166" s="50">
        <v>0.75</v>
      </c>
      <c r="B166" s="5" t="str">
        <f>IF(AND('Graph-outputs'!$BS$2=TRUE, OR('Graph-outputs'!$BT$1=13, 'Graph-outputs'!$BT$1=14)), 'Calcs-control3'!A166, "")</f>
        <v/>
      </c>
      <c r="F166" s="3" t="s">
        <v>49</v>
      </c>
      <c r="G166" s="29"/>
      <c r="H166" s="29"/>
      <c r="I166" s="29"/>
      <c r="J166" s="29"/>
      <c r="K166" s="29"/>
      <c r="L166" s="30">
        <f>((1.5-0.00275*B160)^4)/(460+(25.9*B160))*1000</f>
        <v>0.73831980020491839</v>
      </c>
      <c r="M166" s="28"/>
      <c r="N166" s="31"/>
      <c r="O166" s="31"/>
      <c r="P166" s="32"/>
      <c r="Q166" s="32"/>
      <c r="R166" s="32"/>
      <c r="S166" s="33"/>
      <c r="T166" s="33"/>
      <c r="U166" s="34"/>
      <c r="V166" s="34"/>
      <c r="W166" s="35"/>
      <c r="X166" s="35"/>
      <c r="AD166"/>
      <c r="AG166" s="3" t="s">
        <v>49</v>
      </c>
      <c r="AH166" s="29"/>
      <c r="AI166" s="29"/>
      <c r="AJ166" s="29"/>
      <c r="AK166" s="29"/>
      <c r="AL166" s="29"/>
      <c r="AM166" s="30">
        <f>L166</f>
        <v>0.73831980020491839</v>
      </c>
      <c r="AN166" s="28"/>
      <c r="AO166" s="31"/>
      <c r="AP166" s="31"/>
      <c r="AQ166" s="32"/>
      <c r="AR166" s="32"/>
      <c r="AS166" s="32"/>
      <c r="AT166" s="33"/>
      <c r="AU166" s="33"/>
      <c r="AV166" s="34"/>
      <c r="AW166" s="34"/>
      <c r="AX166" s="35"/>
      <c r="AY166" s="35"/>
    </row>
    <row r="167" spans="1:51" x14ac:dyDescent="0.3">
      <c r="A167" s="5">
        <v>1</v>
      </c>
      <c r="B167" s="5" t="str">
        <f>IF(AND('Graph-outputs'!$BS$2=TRUE, OR('Graph-outputs'!$BT$1=13, 'Graph-outputs'!$BT$1=14)), 'Calcs-control3'!A167, "")</f>
        <v/>
      </c>
      <c r="AD167"/>
    </row>
    <row r="168" spans="1:51" x14ac:dyDescent="0.3">
      <c r="A168" s="5">
        <v>1.25</v>
      </c>
      <c r="B168" s="5" t="str">
        <f>IF(AND('Graph-outputs'!$BS$2=TRUE, OR('Graph-outputs'!$BT$1=13, 'Graph-outputs'!$BT$1=14)), 'Calcs-control3'!A168, "")</f>
        <v/>
      </c>
      <c r="G168" s="36" t="s">
        <v>4</v>
      </c>
      <c r="H168" s="36" t="s">
        <v>5</v>
      </c>
      <c r="I168" s="36" t="s">
        <v>6</v>
      </c>
      <c r="J168" s="36" t="s">
        <v>7</v>
      </c>
      <c r="K168" s="36" t="s">
        <v>8</v>
      </c>
      <c r="L168" s="37" t="s">
        <v>52</v>
      </c>
      <c r="M168" s="38" t="s">
        <v>9</v>
      </c>
      <c r="N168" s="39" t="s">
        <v>10</v>
      </c>
      <c r="O168" s="39" t="s">
        <v>11</v>
      </c>
      <c r="P168" s="40" t="s">
        <v>12</v>
      </c>
      <c r="Q168" s="40" t="s">
        <v>13</v>
      </c>
      <c r="R168" s="40" t="s">
        <v>14</v>
      </c>
      <c r="S168" s="41" t="s">
        <v>20</v>
      </c>
      <c r="T168" s="41" t="s">
        <v>21</v>
      </c>
      <c r="U168" s="42" t="s">
        <v>16</v>
      </c>
      <c r="V168" s="42" t="s">
        <v>17</v>
      </c>
      <c r="W168" s="43" t="s">
        <v>18</v>
      </c>
      <c r="X168" s="43" t="s">
        <v>24</v>
      </c>
      <c r="AD168"/>
      <c r="AH168" s="36" t="s">
        <v>4</v>
      </c>
      <c r="AI168" s="36" t="s">
        <v>5</v>
      </c>
      <c r="AJ168" s="36" t="s">
        <v>6</v>
      </c>
      <c r="AK168" s="36" t="s">
        <v>7</v>
      </c>
      <c r="AL168" s="36" t="s">
        <v>8</v>
      </c>
      <c r="AM168" s="37" t="s">
        <v>52</v>
      </c>
      <c r="AN168" s="38" t="s">
        <v>9</v>
      </c>
      <c r="AO168" s="39" t="s">
        <v>10</v>
      </c>
      <c r="AP168" s="39" t="s">
        <v>11</v>
      </c>
      <c r="AQ168" s="40" t="s">
        <v>12</v>
      </c>
      <c r="AR168" s="40" t="s">
        <v>13</v>
      </c>
      <c r="AS168" s="40" t="s">
        <v>14</v>
      </c>
      <c r="AT168" s="41" t="s">
        <v>20</v>
      </c>
      <c r="AU168" s="41" t="s">
        <v>21</v>
      </c>
      <c r="AV168" s="42" t="s">
        <v>16</v>
      </c>
      <c r="AW168" s="42" t="s">
        <v>17</v>
      </c>
      <c r="AX168" s="43" t="s">
        <v>18</v>
      </c>
      <c r="AY168" s="43" t="s">
        <v>24</v>
      </c>
    </row>
    <row r="169" spans="1:51" x14ac:dyDescent="0.3">
      <c r="A169" s="5">
        <v>1.5</v>
      </c>
      <c r="B169" s="5" t="str">
        <f>IF(AND('Graph-outputs'!$BS$2=TRUE, OR('Graph-outputs'!$BT$1=13, 'Graph-outputs'!$BT$1=14)), 'Calcs-control3'!A169, "")</f>
        <v/>
      </c>
      <c r="AD169"/>
    </row>
    <row r="170" spans="1:51" x14ac:dyDescent="0.3">
      <c r="A170" s="5">
        <v>1.75</v>
      </c>
      <c r="B170" s="5" t="str">
        <f>IF(AND('Graph-outputs'!$BS$2=TRUE, OR('Graph-outputs'!$BT$1=13, 'Graph-outputs'!$BT$1=14)), 'Calcs-control3'!A170, "")</f>
        <v/>
      </c>
      <c r="E170" s="12" t="s">
        <v>83</v>
      </c>
      <c r="F170" s="3">
        <v>0</v>
      </c>
      <c r="G170" s="36">
        <f t="shared" ref="G170:M185" si="110">IF(1-EXP(-0.23*(G86-G$165))&lt;0, 0, 1-EXP(-0.23*(G86-G$165)))</f>
        <v>0</v>
      </c>
      <c r="H170" s="36">
        <f t="shared" si="110"/>
        <v>0</v>
      </c>
      <c r="I170" s="36">
        <f t="shared" si="110"/>
        <v>0</v>
      </c>
      <c r="J170" s="36">
        <f t="shared" si="110"/>
        <v>0</v>
      </c>
      <c r="K170" s="36">
        <f t="shared" si="110"/>
        <v>0</v>
      </c>
      <c r="L170" s="37" t="e">
        <f>IF(1-EXP(-0.23*(Z86-L$165))&lt;0, 0, 1-EXP(-0.23*(Z86-L$165)))</f>
        <v>#VALUE!</v>
      </c>
      <c r="M170" s="38">
        <f t="shared" si="110"/>
        <v>0</v>
      </c>
      <c r="N170" s="39"/>
      <c r="O170" s="39"/>
      <c r="P170" s="40"/>
      <c r="Q170" s="40"/>
      <c r="R170" s="40"/>
      <c r="S170" s="41"/>
      <c r="T170" s="41"/>
      <c r="U170" s="42" t="e">
        <f t="shared" ref="U170:X185" si="111">IF(1-EXP(-0.23*(U86-U$165))&lt;0, 0, 1-EXP(-0.23*(U86-U$165)))</f>
        <v>#VALUE!</v>
      </c>
      <c r="V170" s="42" t="e">
        <f t="shared" si="111"/>
        <v>#VALUE!</v>
      </c>
      <c r="W170" s="43" t="e">
        <f t="shared" si="111"/>
        <v>#VALUE!</v>
      </c>
      <c r="X170" s="43" t="e">
        <f t="shared" si="111"/>
        <v>#VALUE!</v>
      </c>
      <c r="AD170"/>
      <c r="AF170" s="12" t="s">
        <v>83</v>
      </c>
      <c r="AG170" s="3">
        <f>AE14</f>
        <v>3.9906775875039635</v>
      </c>
      <c r="AH170" s="36">
        <f t="shared" ref="AH170:AL185" si="112">IF(1-EXP(-0.23*(AH86-AH$165))&lt;0, 0, 1-EXP(-0.23*(AH86-AH$165)))</f>
        <v>0</v>
      </c>
      <c r="AI170" s="36">
        <f t="shared" si="112"/>
        <v>0.48161289819924935</v>
      </c>
      <c r="AJ170" s="36">
        <f t="shared" si="112"/>
        <v>0</v>
      </c>
      <c r="AK170" s="36">
        <f t="shared" si="112"/>
        <v>0.36276836725422545</v>
      </c>
      <c r="AL170" s="36">
        <f t="shared" si="112"/>
        <v>0</v>
      </c>
      <c r="AM170" s="37" t="e">
        <f>IF(1-EXP(-0.23*(BA86-AM$165))&lt;0, 0, 1-EXP(-0.23*(BA86-AM$165)))</f>
        <v>#VALUE!</v>
      </c>
      <c r="AN170" s="38">
        <f t="shared" ref="AN170:AN233" si="113">IF(1-EXP(-0.23*(AN86-AN$165))&lt;0, 0, 1-EXP(-0.23*(AN86-AN$165)))</f>
        <v>0</v>
      </c>
      <c r="AO170" s="39"/>
      <c r="AP170" s="39"/>
      <c r="AQ170" s="40"/>
      <c r="AR170" s="40"/>
      <c r="AS170" s="40"/>
      <c r="AT170" s="41"/>
      <c r="AU170" s="41"/>
      <c r="AV170" s="42" t="e">
        <f t="shared" ref="AV170:AY185" si="114">IF(1-EXP(-0.23*(AV86-AV$165))&lt;0, 0, 1-EXP(-0.23*(AV86-AV$165)))</f>
        <v>#VALUE!</v>
      </c>
      <c r="AW170" s="42" t="e">
        <f t="shared" si="114"/>
        <v>#VALUE!</v>
      </c>
      <c r="AX170" s="43" t="e">
        <f t="shared" si="114"/>
        <v>#VALUE!</v>
      </c>
      <c r="AY170" s="43" t="e">
        <f t="shared" si="114"/>
        <v>#VALUE!</v>
      </c>
    </row>
    <row r="171" spans="1:51" x14ac:dyDescent="0.3">
      <c r="A171" s="5">
        <v>2</v>
      </c>
      <c r="B171" s="5" t="str">
        <f>IF(AND('Graph-outputs'!$BS$2=TRUE, OR('Graph-outputs'!$BT$1=13, 'Graph-outputs'!$BT$1=14)), 'Calcs-control3'!A171, "")</f>
        <v/>
      </c>
      <c r="F171" s="3">
        <v>1</v>
      </c>
      <c r="G171" s="36">
        <f t="shared" si="110"/>
        <v>0</v>
      </c>
      <c r="H171" s="36">
        <f t="shared" si="110"/>
        <v>0</v>
      </c>
      <c r="I171" s="36">
        <f t="shared" si="110"/>
        <v>0</v>
      </c>
      <c r="J171" s="36">
        <f t="shared" si="110"/>
        <v>0</v>
      </c>
      <c r="K171" s="36">
        <f t="shared" si="110"/>
        <v>0</v>
      </c>
      <c r="L171" s="37" t="e">
        <f t="shared" ref="L171:L225" si="115">IF(1-EXP(-0.23*(Z87-L$165))&lt;0, 0, 1-EXP(-0.23*(Z87-L$165)))</f>
        <v>#VALUE!</v>
      </c>
      <c r="M171" s="38">
        <f t="shared" si="110"/>
        <v>0</v>
      </c>
      <c r="N171" s="39"/>
      <c r="O171" s="39"/>
      <c r="P171" s="40"/>
      <c r="Q171" s="40"/>
      <c r="R171" s="40"/>
      <c r="S171" s="41"/>
      <c r="T171" s="41"/>
      <c r="U171" s="42" t="e">
        <f t="shared" si="111"/>
        <v>#VALUE!</v>
      </c>
      <c r="V171" s="42" t="e">
        <f t="shared" si="111"/>
        <v>#VALUE!</v>
      </c>
      <c r="W171" s="43" t="e">
        <f t="shared" si="111"/>
        <v>#VALUE!</v>
      </c>
      <c r="X171" s="43" t="e">
        <f t="shared" si="111"/>
        <v>#VALUE!</v>
      </c>
      <c r="AD171"/>
      <c r="AG171" s="3">
        <f t="shared" ref="AG171:AG234" si="116">AE15</f>
        <v>4.1969204825524002</v>
      </c>
      <c r="AH171" s="36">
        <f t="shared" si="112"/>
        <v>0</v>
      </c>
      <c r="AI171" s="36">
        <f t="shared" si="112"/>
        <v>0.51496522474388717</v>
      </c>
      <c r="AJ171" s="36">
        <f t="shared" si="112"/>
        <v>0</v>
      </c>
      <c r="AK171" s="36">
        <f t="shared" si="112"/>
        <v>0.40528291857478826</v>
      </c>
      <c r="AL171" s="36">
        <f t="shared" si="112"/>
        <v>0</v>
      </c>
      <c r="AM171" s="37" t="e">
        <f t="shared" ref="AM171:AM225" si="117">IF(1-EXP(-0.23*(BA87-AM$165))&lt;0, 0, 1-EXP(-0.23*(BA87-AM$165)))</f>
        <v>#VALUE!</v>
      </c>
      <c r="AN171" s="38">
        <f t="shared" si="113"/>
        <v>0</v>
      </c>
      <c r="AO171" s="39"/>
      <c r="AP171" s="39"/>
      <c r="AQ171" s="40"/>
      <c r="AR171" s="40"/>
      <c r="AS171" s="40"/>
      <c r="AT171" s="41"/>
      <c r="AU171" s="41"/>
      <c r="AV171" s="42" t="e">
        <f t="shared" si="114"/>
        <v>#VALUE!</v>
      </c>
      <c r="AW171" s="42" t="e">
        <f t="shared" si="114"/>
        <v>#VALUE!</v>
      </c>
      <c r="AX171" s="43" t="e">
        <f t="shared" si="114"/>
        <v>#VALUE!</v>
      </c>
      <c r="AY171" s="43" t="e">
        <f t="shared" si="114"/>
        <v>#VALUE!</v>
      </c>
    </row>
    <row r="172" spans="1:51" x14ac:dyDescent="0.3">
      <c r="A172" s="5">
        <v>2.25</v>
      </c>
      <c r="B172" s="5" t="str">
        <f>IF(AND('Graph-outputs'!$BS$2=TRUE, OR('Graph-outputs'!$BT$1=13, 'Graph-outputs'!$BT$1=14)), 'Calcs-control3'!A172, "")</f>
        <v/>
      </c>
      <c r="F172" s="3">
        <v>2</v>
      </c>
      <c r="G172" s="36">
        <f t="shared" si="110"/>
        <v>0</v>
      </c>
      <c r="H172" s="36">
        <f t="shared" si="110"/>
        <v>8.6099659658981587E-2</v>
      </c>
      <c r="I172" s="36">
        <f t="shared" si="110"/>
        <v>0</v>
      </c>
      <c r="J172" s="36">
        <f t="shared" si="110"/>
        <v>0</v>
      </c>
      <c r="K172" s="36">
        <f t="shared" si="110"/>
        <v>0</v>
      </c>
      <c r="L172" s="37" t="e">
        <f t="shared" si="115"/>
        <v>#VALUE!</v>
      </c>
      <c r="M172" s="38">
        <f t="shared" si="110"/>
        <v>0</v>
      </c>
      <c r="N172" s="39"/>
      <c r="O172" s="39"/>
      <c r="P172" s="40"/>
      <c r="Q172" s="40"/>
      <c r="R172" s="40"/>
      <c r="S172" s="41"/>
      <c r="T172" s="41"/>
      <c r="U172" s="42" t="e">
        <f t="shared" si="111"/>
        <v>#VALUE!</v>
      </c>
      <c r="V172" s="42" t="e">
        <f t="shared" si="111"/>
        <v>#VALUE!</v>
      </c>
      <c r="W172" s="43" t="e">
        <f t="shared" si="111"/>
        <v>#VALUE!</v>
      </c>
      <c r="X172" s="43" t="e">
        <f t="shared" si="111"/>
        <v>#VALUE!</v>
      </c>
      <c r="AD172"/>
      <c r="AG172" s="3">
        <f t="shared" si="116"/>
        <v>4.4138222521466401</v>
      </c>
      <c r="AH172" s="36">
        <f t="shared" si="112"/>
        <v>0</v>
      </c>
      <c r="AI172" s="36">
        <f t="shared" si="112"/>
        <v>0.54829541074824417</v>
      </c>
      <c r="AJ172" s="36">
        <f t="shared" si="112"/>
        <v>0</v>
      </c>
      <c r="AK172" s="36">
        <f t="shared" si="112"/>
        <v>0.44764572907016209</v>
      </c>
      <c r="AL172" s="36">
        <f t="shared" si="112"/>
        <v>0</v>
      </c>
      <c r="AM172" s="37" t="e">
        <f t="shared" si="117"/>
        <v>#VALUE!</v>
      </c>
      <c r="AN172" s="38">
        <f t="shared" si="113"/>
        <v>0</v>
      </c>
      <c r="AO172" s="39"/>
      <c r="AP172" s="39"/>
      <c r="AQ172" s="40"/>
      <c r="AR172" s="40"/>
      <c r="AS172" s="40"/>
      <c r="AT172" s="41"/>
      <c r="AU172" s="41"/>
      <c r="AV172" s="42" t="e">
        <f t="shared" si="114"/>
        <v>#VALUE!</v>
      </c>
      <c r="AW172" s="42" t="e">
        <f t="shared" si="114"/>
        <v>#VALUE!</v>
      </c>
      <c r="AX172" s="43" t="e">
        <f t="shared" si="114"/>
        <v>#VALUE!</v>
      </c>
      <c r="AY172" s="43" t="e">
        <f t="shared" si="114"/>
        <v>#VALUE!</v>
      </c>
    </row>
    <row r="173" spans="1:51" x14ac:dyDescent="0.3">
      <c r="A173" s="5">
        <v>2.5</v>
      </c>
      <c r="B173" s="5" t="str">
        <f>IF(AND('Graph-outputs'!$BS$2=TRUE, OR('Graph-outputs'!$BT$1=13, 'Graph-outputs'!$BT$1=14)), 'Calcs-control3'!A173, "")</f>
        <v/>
      </c>
      <c r="F173" s="3">
        <v>3</v>
      </c>
      <c r="G173" s="36">
        <f t="shared" si="110"/>
        <v>0</v>
      </c>
      <c r="H173" s="36">
        <f t="shared" si="110"/>
        <v>0.29948952984599053</v>
      </c>
      <c r="I173" s="36">
        <f t="shared" si="110"/>
        <v>0</v>
      </c>
      <c r="J173" s="36">
        <f t="shared" si="110"/>
        <v>0.12868980954403952</v>
      </c>
      <c r="K173" s="36">
        <f t="shared" si="110"/>
        <v>0</v>
      </c>
      <c r="L173" s="37" t="e">
        <f t="shared" si="115"/>
        <v>#VALUE!</v>
      </c>
      <c r="M173" s="38">
        <f t="shared" si="110"/>
        <v>0</v>
      </c>
      <c r="N173" s="39"/>
      <c r="O173" s="39"/>
      <c r="P173" s="40"/>
      <c r="Q173" s="40"/>
      <c r="R173" s="40"/>
      <c r="S173" s="41"/>
      <c r="T173" s="41"/>
      <c r="U173" s="42" t="e">
        <f t="shared" si="111"/>
        <v>#VALUE!</v>
      </c>
      <c r="V173" s="42" t="e">
        <f t="shared" si="111"/>
        <v>#VALUE!</v>
      </c>
      <c r="W173" s="43" t="e">
        <f t="shared" si="111"/>
        <v>#VALUE!</v>
      </c>
      <c r="X173" s="43" t="e">
        <f t="shared" si="111"/>
        <v>#VALUE!</v>
      </c>
      <c r="AD173"/>
      <c r="AG173" s="3">
        <f t="shared" si="116"/>
        <v>4.641933759416089</v>
      </c>
      <c r="AH173" s="36">
        <f t="shared" si="112"/>
        <v>0</v>
      </c>
      <c r="AI173" s="36">
        <f t="shared" si="112"/>
        <v>0.58143005756859345</v>
      </c>
      <c r="AJ173" s="36">
        <f t="shared" si="112"/>
        <v>0</v>
      </c>
      <c r="AK173" s="36">
        <f t="shared" si="112"/>
        <v>0.48963016249061009</v>
      </c>
      <c r="AL173" s="36">
        <f t="shared" si="112"/>
        <v>0</v>
      </c>
      <c r="AM173" s="37" t="e">
        <f t="shared" si="117"/>
        <v>#VALUE!</v>
      </c>
      <c r="AN173" s="38">
        <f t="shared" si="113"/>
        <v>0</v>
      </c>
      <c r="AO173" s="39"/>
      <c r="AP173" s="39"/>
      <c r="AQ173" s="40"/>
      <c r="AR173" s="40"/>
      <c r="AS173" s="40"/>
      <c r="AT173" s="41"/>
      <c r="AU173" s="41"/>
      <c r="AV173" s="42" t="e">
        <f t="shared" si="114"/>
        <v>#VALUE!</v>
      </c>
      <c r="AW173" s="42" t="e">
        <f t="shared" si="114"/>
        <v>#VALUE!</v>
      </c>
      <c r="AX173" s="43" t="e">
        <f t="shared" si="114"/>
        <v>#VALUE!</v>
      </c>
      <c r="AY173" s="43" t="e">
        <f t="shared" si="114"/>
        <v>#VALUE!</v>
      </c>
    </row>
    <row r="174" spans="1:51" x14ac:dyDescent="0.3">
      <c r="A174" s="5">
        <v>2.75</v>
      </c>
      <c r="B174" s="5" t="str">
        <f>IF(AND('Graph-outputs'!$BS$2=TRUE, OR('Graph-outputs'!$BT$1=13, 'Graph-outputs'!$BT$1=14)), 'Calcs-control3'!A174, "")</f>
        <v/>
      </c>
      <c r="F174" s="3">
        <v>4</v>
      </c>
      <c r="G174" s="36">
        <f t="shared" si="110"/>
        <v>0</v>
      </c>
      <c r="H174" s="36">
        <f t="shared" si="110"/>
        <v>0.48315538464940033</v>
      </c>
      <c r="I174" s="36">
        <f t="shared" si="110"/>
        <v>0</v>
      </c>
      <c r="J174" s="36">
        <f t="shared" si="110"/>
        <v>0.36473721916599</v>
      </c>
      <c r="K174" s="36">
        <f t="shared" si="110"/>
        <v>0</v>
      </c>
      <c r="L174" s="37" t="e">
        <f t="shared" si="115"/>
        <v>#VALUE!</v>
      </c>
      <c r="M174" s="38">
        <f t="shared" si="110"/>
        <v>0</v>
      </c>
      <c r="N174" s="39"/>
      <c r="O174" s="39"/>
      <c r="P174" s="40"/>
      <c r="Q174" s="40"/>
      <c r="R174" s="40"/>
      <c r="S174" s="41"/>
      <c r="T174" s="41"/>
      <c r="U174" s="42" t="e">
        <f t="shared" si="111"/>
        <v>#VALUE!</v>
      </c>
      <c r="V174" s="42" t="e">
        <f t="shared" si="111"/>
        <v>#VALUE!</v>
      </c>
      <c r="W174" s="43" t="e">
        <f t="shared" si="111"/>
        <v>#VALUE!</v>
      </c>
      <c r="X174" s="43" t="e">
        <f t="shared" si="111"/>
        <v>#VALUE!</v>
      </c>
      <c r="AD174"/>
      <c r="AG174" s="3">
        <f t="shared" si="116"/>
        <v>4.8818343367423189</v>
      </c>
      <c r="AH174" s="36">
        <f t="shared" si="112"/>
        <v>0</v>
      </c>
      <c r="AI174" s="36">
        <f t="shared" si="112"/>
        <v>0.61418804758394208</v>
      </c>
      <c r="AJ174" s="36">
        <f t="shared" si="112"/>
        <v>0</v>
      </c>
      <c r="AK174" s="36">
        <f t="shared" si="112"/>
        <v>0.53100172787065225</v>
      </c>
      <c r="AL174" s="36">
        <f t="shared" si="112"/>
        <v>0</v>
      </c>
      <c r="AM174" s="37" t="e">
        <f t="shared" si="117"/>
        <v>#VALUE!</v>
      </c>
      <c r="AN174" s="38">
        <f t="shared" si="113"/>
        <v>0</v>
      </c>
      <c r="AO174" s="39"/>
      <c r="AP174" s="39"/>
      <c r="AQ174" s="40"/>
      <c r="AR174" s="40"/>
      <c r="AS174" s="40"/>
      <c r="AT174" s="41"/>
      <c r="AU174" s="41"/>
      <c r="AV174" s="42" t="e">
        <f t="shared" si="114"/>
        <v>#VALUE!</v>
      </c>
      <c r="AW174" s="42" t="e">
        <f t="shared" si="114"/>
        <v>#VALUE!</v>
      </c>
      <c r="AX174" s="43" t="e">
        <f t="shared" si="114"/>
        <v>#VALUE!</v>
      </c>
      <c r="AY174" s="43" t="e">
        <f t="shared" si="114"/>
        <v>#VALUE!</v>
      </c>
    </row>
    <row r="175" spans="1:51" x14ac:dyDescent="0.3">
      <c r="A175" s="5">
        <v>3</v>
      </c>
      <c r="B175" s="5" t="str">
        <f>IF(AND('Graph-outputs'!$BS$2=TRUE, OR('Graph-outputs'!$BT$1=13, 'Graph-outputs'!$BT$1=14)), 'Calcs-control3'!A175, "")</f>
        <v/>
      </c>
      <c r="F175" s="3">
        <v>5</v>
      </c>
      <c r="G175" s="36">
        <f t="shared" si="110"/>
        <v>0</v>
      </c>
      <c r="H175" s="36">
        <f t="shared" si="110"/>
        <v>0.62955073389474703</v>
      </c>
      <c r="I175" s="36">
        <f t="shared" si="110"/>
        <v>0</v>
      </c>
      <c r="J175" s="36">
        <f t="shared" si="110"/>
        <v>0.55035486258383015</v>
      </c>
      <c r="K175" s="36">
        <f t="shared" si="110"/>
        <v>0</v>
      </c>
      <c r="L175" s="37" t="e">
        <f t="shared" si="115"/>
        <v>#VALUE!</v>
      </c>
      <c r="M175" s="38">
        <f t="shared" si="110"/>
        <v>0</v>
      </c>
      <c r="N175" s="39"/>
      <c r="O175" s="39"/>
      <c r="P175" s="40"/>
      <c r="Q175" s="40"/>
      <c r="R175" s="40"/>
      <c r="S175" s="41"/>
      <c r="T175" s="41"/>
      <c r="U175" s="42" t="e">
        <f t="shared" si="111"/>
        <v>#VALUE!</v>
      </c>
      <c r="V175" s="42" t="e">
        <f t="shared" si="111"/>
        <v>#VALUE!</v>
      </c>
      <c r="W175" s="43" t="e">
        <f t="shared" si="111"/>
        <v>#VALUE!</v>
      </c>
      <c r="X175" s="43" t="e">
        <f t="shared" si="111"/>
        <v>#VALUE!</v>
      </c>
      <c r="AD175"/>
      <c r="AG175" s="3">
        <f t="shared" si="116"/>
        <v>5.1341332570833993</v>
      </c>
      <c r="AH175" s="36">
        <f t="shared" si="112"/>
        <v>0</v>
      </c>
      <c r="AI175" s="36">
        <f t="shared" si="112"/>
        <v>0.64638334736311998</v>
      </c>
      <c r="AJ175" s="36">
        <f t="shared" si="112"/>
        <v>0</v>
      </c>
      <c r="AK175" s="36">
        <f t="shared" si="112"/>
        <v>0.57152198910459984</v>
      </c>
      <c r="AL175" s="36">
        <f t="shared" si="112"/>
        <v>0</v>
      </c>
      <c r="AM175" s="37" t="e">
        <f t="shared" si="117"/>
        <v>#VALUE!</v>
      </c>
      <c r="AN175" s="38">
        <f t="shared" si="113"/>
        <v>0</v>
      </c>
      <c r="AO175" s="39"/>
      <c r="AP175" s="39"/>
      <c r="AQ175" s="40"/>
      <c r="AR175" s="40"/>
      <c r="AS175" s="40"/>
      <c r="AT175" s="41"/>
      <c r="AU175" s="41"/>
      <c r="AV175" s="42" t="e">
        <f t="shared" si="114"/>
        <v>#VALUE!</v>
      </c>
      <c r="AW175" s="42" t="e">
        <f t="shared" si="114"/>
        <v>#VALUE!</v>
      </c>
      <c r="AX175" s="43" t="e">
        <f t="shared" si="114"/>
        <v>#VALUE!</v>
      </c>
      <c r="AY175" s="43" t="e">
        <f t="shared" si="114"/>
        <v>#VALUE!</v>
      </c>
    </row>
    <row r="176" spans="1:51" x14ac:dyDescent="0.3">
      <c r="A176" s="5">
        <v>3.25</v>
      </c>
      <c r="B176" s="5" t="str">
        <f>IF(AND('Graph-outputs'!$BS$2=TRUE, OR('Graph-outputs'!$BT$1=13, 'Graph-outputs'!$BT$1=14)), 'Calcs-control3'!A176, "")</f>
        <v/>
      </c>
      <c r="F176" s="3">
        <v>6</v>
      </c>
      <c r="G176" s="36">
        <f t="shared" si="110"/>
        <v>0</v>
      </c>
      <c r="H176" s="36">
        <f t="shared" si="110"/>
        <v>0.74039688851206664</v>
      </c>
      <c r="I176" s="36">
        <f t="shared" si="110"/>
        <v>0</v>
      </c>
      <c r="J176" s="36">
        <f t="shared" si="110"/>
        <v>0.68893758766565627</v>
      </c>
      <c r="K176" s="36">
        <f t="shared" si="110"/>
        <v>0</v>
      </c>
      <c r="L176" s="37" t="e">
        <f t="shared" si="115"/>
        <v>#VALUE!</v>
      </c>
      <c r="M176" s="38">
        <f t="shared" si="110"/>
        <v>0</v>
      </c>
      <c r="N176" s="39"/>
      <c r="O176" s="39"/>
      <c r="P176" s="40"/>
      <c r="Q176" s="40"/>
      <c r="R176" s="40"/>
      <c r="S176" s="41"/>
      <c r="T176" s="41"/>
      <c r="U176" s="42" t="e">
        <f t="shared" si="111"/>
        <v>#VALUE!</v>
      </c>
      <c r="V176" s="42" t="e">
        <f t="shared" si="111"/>
        <v>#VALUE!</v>
      </c>
      <c r="W176" s="43" t="e">
        <f t="shared" si="111"/>
        <v>#VALUE!</v>
      </c>
      <c r="X176" s="43" t="e">
        <f t="shared" si="111"/>
        <v>#VALUE!</v>
      </c>
      <c r="AD176"/>
      <c r="AG176" s="3">
        <f t="shared" si="116"/>
        <v>5.3994712813379797</v>
      </c>
      <c r="AH176" s="36">
        <f t="shared" si="112"/>
        <v>0</v>
      </c>
      <c r="AI176" s="36">
        <f t="shared" si="112"/>
        <v>0.67782828072183299</v>
      </c>
      <c r="AJ176" s="36">
        <f t="shared" si="112"/>
        <v>0</v>
      </c>
      <c r="AK176" s="36">
        <f t="shared" si="112"/>
        <v>0.61095303386218069</v>
      </c>
      <c r="AL176" s="36">
        <f t="shared" si="112"/>
        <v>0</v>
      </c>
      <c r="AM176" s="37" t="e">
        <f t="shared" si="117"/>
        <v>#VALUE!</v>
      </c>
      <c r="AN176" s="38">
        <f t="shared" si="113"/>
        <v>0</v>
      </c>
      <c r="AO176" s="39"/>
      <c r="AP176" s="39"/>
      <c r="AQ176" s="40"/>
      <c r="AR176" s="40"/>
      <c r="AS176" s="40"/>
      <c r="AT176" s="41"/>
      <c r="AU176" s="41"/>
      <c r="AV176" s="42" t="e">
        <f t="shared" si="114"/>
        <v>#VALUE!</v>
      </c>
      <c r="AW176" s="42" t="e">
        <f t="shared" si="114"/>
        <v>#VALUE!</v>
      </c>
      <c r="AX176" s="43" t="e">
        <f t="shared" si="114"/>
        <v>#VALUE!</v>
      </c>
      <c r="AY176" s="43" t="e">
        <f t="shared" si="114"/>
        <v>#VALUE!</v>
      </c>
    </row>
    <row r="177" spans="1:51" x14ac:dyDescent="0.3">
      <c r="A177" s="5">
        <v>3.5</v>
      </c>
      <c r="B177" s="5" t="str">
        <f>IF(AND('Graph-outputs'!$BS$2=TRUE, OR('Graph-outputs'!$BT$1=13, 'Graph-outputs'!$BT$1=14)), 'Calcs-control3'!A177, "")</f>
        <v/>
      </c>
      <c r="F177" s="3">
        <v>7</v>
      </c>
      <c r="G177" s="36">
        <f t="shared" si="110"/>
        <v>0</v>
      </c>
      <c r="H177" s="36">
        <f t="shared" si="110"/>
        <v>0.82126956510774329</v>
      </c>
      <c r="I177" s="36">
        <f t="shared" si="110"/>
        <v>0</v>
      </c>
      <c r="J177" s="36">
        <f t="shared" si="110"/>
        <v>0.78861147702755319</v>
      </c>
      <c r="K177" s="36">
        <f t="shared" si="110"/>
        <v>0</v>
      </c>
      <c r="L177" s="37" t="e">
        <f t="shared" si="115"/>
        <v>#VALUE!</v>
      </c>
      <c r="M177" s="38">
        <f t="shared" si="110"/>
        <v>0</v>
      </c>
      <c r="N177" s="39"/>
      <c r="O177" s="39"/>
      <c r="P177" s="40"/>
      <c r="Q177" s="40"/>
      <c r="R177" s="40"/>
      <c r="S177" s="41"/>
      <c r="T177" s="41"/>
      <c r="U177" s="42" t="e">
        <f t="shared" si="111"/>
        <v>#VALUE!</v>
      </c>
      <c r="V177" s="42" t="e">
        <f t="shared" si="111"/>
        <v>#VALUE!</v>
      </c>
      <c r="W177" s="43" t="e">
        <f t="shared" si="111"/>
        <v>#VALUE!</v>
      </c>
      <c r="X177" s="43" t="e">
        <f t="shared" si="111"/>
        <v>#VALUE!</v>
      </c>
      <c r="AD177"/>
      <c r="AG177" s="3">
        <f t="shared" si="116"/>
        <v>5.6785222856789632</v>
      </c>
      <c r="AH177" s="36">
        <f t="shared" si="112"/>
        <v>0</v>
      </c>
      <c r="AI177" s="36">
        <f t="shared" si="112"/>
        <v>0.70833721471734667</v>
      </c>
      <c r="AJ177" s="36">
        <f t="shared" si="112"/>
        <v>0</v>
      </c>
      <c r="AK177" s="36">
        <f t="shared" si="112"/>
        <v>0.64906240712864682</v>
      </c>
      <c r="AL177" s="36">
        <f t="shared" si="112"/>
        <v>0</v>
      </c>
      <c r="AM177" s="37" t="e">
        <f t="shared" si="117"/>
        <v>#VALUE!</v>
      </c>
      <c r="AN177" s="38">
        <f t="shared" si="113"/>
        <v>0</v>
      </c>
      <c r="AO177" s="39"/>
      <c r="AP177" s="39"/>
      <c r="AQ177" s="40"/>
      <c r="AR177" s="40"/>
      <c r="AS177" s="40"/>
      <c r="AT177" s="41"/>
      <c r="AU177" s="41"/>
      <c r="AV177" s="42" t="e">
        <f t="shared" si="114"/>
        <v>#VALUE!</v>
      </c>
      <c r="AW177" s="42" t="e">
        <f t="shared" si="114"/>
        <v>#VALUE!</v>
      </c>
      <c r="AX177" s="43" t="e">
        <f t="shared" si="114"/>
        <v>#VALUE!</v>
      </c>
      <c r="AY177" s="43" t="e">
        <f t="shared" si="114"/>
        <v>#VALUE!</v>
      </c>
    </row>
    <row r="178" spans="1:51" x14ac:dyDescent="0.3">
      <c r="A178" s="5">
        <v>3.75</v>
      </c>
      <c r="B178" s="5" t="str">
        <f>IF(AND('Graph-outputs'!$BS$2=TRUE, OR('Graph-outputs'!$BT$1=13, 'Graph-outputs'!$BT$1=14)), 'Calcs-control3'!A178, "")</f>
        <v/>
      </c>
      <c r="F178" s="3">
        <v>8</v>
      </c>
      <c r="G178" s="36">
        <f t="shared" si="110"/>
        <v>8.6110889620200082E-2</v>
      </c>
      <c r="H178" s="36">
        <f t="shared" si="110"/>
        <v>0.87864995675292534</v>
      </c>
      <c r="I178" s="36">
        <f t="shared" si="110"/>
        <v>0</v>
      </c>
      <c r="J178" s="36">
        <f t="shared" si="110"/>
        <v>0.85832511966353231</v>
      </c>
      <c r="K178" s="36">
        <f t="shared" si="110"/>
        <v>0</v>
      </c>
      <c r="L178" s="37" t="e">
        <f t="shared" si="115"/>
        <v>#VALUE!</v>
      </c>
      <c r="M178" s="38">
        <f t="shared" si="110"/>
        <v>0</v>
      </c>
      <c r="N178" s="39"/>
      <c r="O178" s="39"/>
      <c r="P178" s="40"/>
      <c r="Q178" s="40"/>
      <c r="R178" s="40"/>
      <c r="S178" s="41"/>
      <c r="T178" s="41"/>
      <c r="U178" s="42" t="e">
        <f t="shared" si="111"/>
        <v>#VALUE!</v>
      </c>
      <c r="V178" s="42" t="e">
        <f t="shared" si="111"/>
        <v>#VALUE!</v>
      </c>
      <c r="W178" s="43" t="e">
        <f t="shared" si="111"/>
        <v>#VALUE!</v>
      </c>
      <c r="X178" s="43" t="e">
        <f t="shared" si="111"/>
        <v>#VALUE!</v>
      </c>
      <c r="AD178"/>
      <c r="AG178" s="3">
        <f t="shared" si="116"/>
        <v>5.9719949729896937</v>
      </c>
      <c r="AH178" s="36">
        <f t="shared" si="112"/>
        <v>0</v>
      </c>
      <c r="AI178" s="36">
        <f t="shared" si="112"/>
        <v>0.73773057049188484</v>
      </c>
      <c r="AJ178" s="36">
        <f t="shared" si="112"/>
        <v>0</v>
      </c>
      <c r="AK178" s="36">
        <f t="shared" si="112"/>
        <v>0.68562837426511847</v>
      </c>
      <c r="AL178" s="36">
        <f t="shared" si="112"/>
        <v>0</v>
      </c>
      <c r="AM178" s="37" t="e">
        <f t="shared" si="117"/>
        <v>#VALUE!</v>
      </c>
      <c r="AN178" s="38">
        <f t="shared" si="113"/>
        <v>0</v>
      </c>
      <c r="AO178" s="39"/>
      <c r="AP178" s="39"/>
      <c r="AQ178" s="40"/>
      <c r="AR178" s="40"/>
      <c r="AS178" s="40"/>
      <c r="AT178" s="41"/>
      <c r="AU178" s="41"/>
      <c r="AV178" s="42" t="e">
        <f t="shared" si="114"/>
        <v>#VALUE!</v>
      </c>
      <c r="AW178" s="42" t="e">
        <f t="shared" si="114"/>
        <v>#VALUE!</v>
      </c>
      <c r="AX178" s="43" t="e">
        <f t="shared" si="114"/>
        <v>#VALUE!</v>
      </c>
      <c r="AY178" s="43" t="e">
        <f t="shared" si="114"/>
        <v>#VALUE!</v>
      </c>
    </row>
    <row r="179" spans="1:51" x14ac:dyDescent="0.3">
      <c r="A179" s="5">
        <v>4</v>
      </c>
      <c r="B179" s="5" t="str">
        <f>IF(AND('Graph-outputs'!$BS$2=TRUE, OR('Graph-outputs'!$BT$1=13, 'Graph-outputs'!$BT$1=14)), 'Calcs-control3'!A179, "")</f>
        <v/>
      </c>
      <c r="F179" s="3">
        <v>9</v>
      </c>
      <c r="G179" s="36">
        <f t="shared" si="110"/>
        <v>0.23095710004979897</v>
      </c>
      <c r="H179" s="36">
        <f t="shared" si="110"/>
        <v>0.91849859700409198</v>
      </c>
      <c r="I179" s="36">
        <f t="shared" si="110"/>
        <v>0</v>
      </c>
      <c r="J179" s="36">
        <f t="shared" si="110"/>
        <v>0.90605542452094645</v>
      </c>
      <c r="K179" s="36">
        <f t="shared" si="110"/>
        <v>0</v>
      </c>
      <c r="L179" s="37" t="e">
        <f t="shared" si="115"/>
        <v>#VALUE!</v>
      </c>
      <c r="M179" s="38">
        <f t="shared" si="110"/>
        <v>0</v>
      </c>
      <c r="N179" s="39"/>
      <c r="O179" s="39"/>
      <c r="P179" s="40"/>
      <c r="Q179" s="40"/>
      <c r="R179" s="40"/>
      <c r="S179" s="41"/>
      <c r="T179" s="41"/>
      <c r="U179" s="42" t="e">
        <f t="shared" si="111"/>
        <v>#VALUE!</v>
      </c>
      <c r="V179" s="42" t="e">
        <f t="shared" si="111"/>
        <v>#VALUE!</v>
      </c>
      <c r="W179" s="43" t="e">
        <f t="shared" si="111"/>
        <v>#VALUE!</v>
      </c>
      <c r="X179" s="43" t="e">
        <f t="shared" si="111"/>
        <v>#VALUE!</v>
      </c>
      <c r="AD179"/>
      <c r="AG179" s="3">
        <f t="shared" si="116"/>
        <v>6.2806346727491738</v>
      </c>
      <c r="AH179" s="36">
        <f t="shared" si="112"/>
        <v>0</v>
      </c>
      <c r="AI179" s="36">
        <f t="shared" si="112"/>
        <v>0.76583903886010718</v>
      </c>
      <c r="AJ179" s="36">
        <f t="shared" si="112"/>
        <v>0</v>
      </c>
      <c r="AK179" s="36">
        <f t="shared" si="112"/>
        <v>0.7204453386083729</v>
      </c>
      <c r="AL179" s="36">
        <f t="shared" si="112"/>
        <v>0</v>
      </c>
      <c r="AM179" s="37" t="e">
        <f t="shared" si="117"/>
        <v>#VALUE!</v>
      </c>
      <c r="AN179" s="38">
        <f t="shared" si="113"/>
        <v>0</v>
      </c>
      <c r="AO179" s="39"/>
      <c r="AP179" s="39"/>
      <c r="AQ179" s="40"/>
      <c r="AR179" s="40"/>
      <c r="AS179" s="40"/>
      <c r="AT179" s="41"/>
      <c r="AU179" s="41"/>
      <c r="AV179" s="42" t="e">
        <f t="shared" si="114"/>
        <v>#VALUE!</v>
      </c>
      <c r="AW179" s="42" t="e">
        <f t="shared" si="114"/>
        <v>#VALUE!</v>
      </c>
      <c r="AX179" s="43" t="e">
        <f t="shared" si="114"/>
        <v>#VALUE!</v>
      </c>
      <c r="AY179" s="43" t="e">
        <f t="shared" si="114"/>
        <v>#VALUE!</v>
      </c>
    </row>
    <row r="180" spans="1:51" x14ac:dyDescent="0.3">
      <c r="A180" s="5">
        <v>4.25</v>
      </c>
      <c r="B180" s="5" t="str">
        <f>IF(AND('Graph-outputs'!$BS$2=TRUE, OR('Graph-outputs'!$BT$1=13, 'Graph-outputs'!$BT$1=14)), 'Calcs-control3'!A180, "")</f>
        <v/>
      </c>
      <c r="F180" s="3">
        <v>10</v>
      </c>
      <c r="G180" s="36">
        <f t="shared" si="110"/>
        <v>0.37994200169173675</v>
      </c>
      <c r="H180" s="36">
        <f t="shared" si="110"/>
        <v>0.94571584451473523</v>
      </c>
      <c r="I180" s="36">
        <f t="shared" si="110"/>
        <v>0</v>
      </c>
      <c r="J180" s="36">
        <f t="shared" si="110"/>
        <v>0.93820359319283575</v>
      </c>
      <c r="K180" s="36">
        <f t="shared" si="110"/>
        <v>0</v>
      </c>
      <c r="L180" s="37" t="e">
        <f t="shared" si="115"/>
        <v>#VALUE!</v>
      </c>
      <c r="M180" s="38">
        <f t="shared" si="110"/>
        <v>0</v>
      </c>
      <c r="N180" s="39"/>
      <c r="O180" s="39"/>
      <c r="P180" s="40"/>
      <c r="Q180" s="40"/>
      <c r="R180" s="40"/>
      <c r="S180" s="41"/>
      <c r="T180" s="41"/>
      <c r="U180" s="42" t="e">
        <f t="shared" si="111"/>
        <v>#VALUE!</v>
      </c>
      <c r="V180" s="42" t="e">
        <f t="shared" si="111"/>
        <v>#VALUE!</v>
      </c>
      <c r="W180" s="43" t="e">
        <f t="shared" si="111"/>
        <v>#VALUE!</v>
      </c>
      <c r="X180" s="43" t="e">
        <f t="shared" si="111"/>
        <v>#VALUE!</v>
      </c>
      <c r="AD180"/>
      <c r="AG180" s="3">
        <f t="shared" si="116"/>
        <v>6.6052252339374462</v>
      </c>
      <c r="AH180" s="36">
        <f t="shared" si="112"/>
        <v>0</v>
      </c>
      <c r="AI180" s="36">
        <f t="shared" si="112"/>
        <v>0.79250784996334767</v>
      </c>
      <c r="AJ180" s="36">
        <f t="shared" si="112"/>
        <v>0</v>
      </c>
      <c r="AK180" s="36">
        <f t="shared" si="112"/>
        <v>0.75332920257891467</v>
      </c>
      <c r="AL180" s="36">
        <f t="shared" si="112"/>
        <v>0</v>
      </c>
      <c r="AM180" s="37" t="e">
        <f t="shared" si="117"/>
        <v>#VALUE!</v>
      </c>
      <c r="AN180" s="38">
        <f t="shared" si="113"/>
        <v>0</v>
      </c>
      <c r="AO180" s="39"/>
      <c r="AP180" s="39"/>
      <c r="AQ180" s="40"/>
      <c r="AR180" s="40"/>
      <c r="AS180" s="40"/>
      <c r="AT180" s="41"/>
      <c r="AU180" s="41"/>
      <c r="AV180" s="42" t="e">
        <f t="shared" si="114"/>
        <v>#VALUE!</v>
      </c>
      <c r="AW180" s="42" t="e">
        <f t="shared" si="114"/>
        <v>#VALUE!</v>
      </c>
      <c r="AX180" s="43" t="e">
        <f t="shared" si="114"/>
        <v>#VALUE!</v>
      </c>
      <c r="AY180" s="43" t="e">
        <f t="shared" si="114"/>
        <v>#VALUE!</v>
      </c>
    </row>
    <row r="181" spans="1:51" x14ac:dyDescent="0.3">
      <c r="A181" s="5">
        <v>4.5</v>
      </c>
      <c r="B181" s="5" t="str">
        <f>IF(AND('Graph-outputs'!$BS$2=TRUE, OR('Graph-outputs'!$BT$1=13, 'Graph-outputs'!$BT$1=14)), 'Calcs-control3'!A181, "")</f>
        <v/>
      </c>
      <c r="F181" s="3">
        <v>11</v>
      </c>
      <c r="G181" s="36">
        <f t="shared" si="110"/>
        <v>0.52131954207346043</v>
      </c>
      <c r="H181" s="36">
        <f t="shared" si="110"/>
        <v>0.96406766840589375</v>
      </c>
      <c r="I181" s="36">
        <f t="shared" si="110"/>
        <v>0.11721099742507868</v>
      </c>
      <c r="J181" s="36">
        <f t="shared" si="110"/>
        <v>0.95958662321389221</v>
      </c>
      <c r="K181" s="36">
        <f t="shared" si="110"/>
        <v>0</v>
      </c>
      <c r="L181" s="37" t="e">
        <f t="shared" si="115"/>
        <v>#VALUE!</v>
      </c>
      <c r="M181" s="38">
        <f t="shared" si="110"/>
        <v>0</v>
      </c>
      <c r="N181" s="39"/>
      <c r="O181" s="39"/>
      <c r="P181" s="40"/>
      <c r="Q181" s="40"/>
      <c r="R181" s="40"/>
      <c r="S181" s="41"/>
      <c r="T181" s="41"/>
      <c r="U181" s="42" t="e">
        <f t="shared" si="111"/>
        <v>#VALUE!</v>
      </c>
      <c r="V181" s="42" t="e">
        <f t="shared" si="111"/>
        <v>#VALUE!</v>
      </c>
      <c r="W181" s="43" t="e">
        <f t="shared" si="111"/>
        <v>#VALUE!</v>
      </c>
      <c r="X181" s="43" t="e">
        <f t="shared" si="111"/>
        <v>#VALUE!</v>
      </c>
      <c r="AD181"/>
      <c r="AG181" s="3">
        <f t="shared" si="116"/>
        <v>6.9465910157685737</v>
      </c>
      <c r="AH181" s="36">
        <f t="shared" si="112"/>
        <v>0</v>
      </c>
      <c r="AI181" s="36">
        <f t="shared" si="112"/>
        <v>0.81760091999592477</v>
      </c>
      <c r="AJ181" s="36">
        <f t="shared" si="112"/>
        <v>0</v>
      </c>
      <c r="AK181" s="36">
        <f t="shared" si="112"/>
        <v>0.78412243286164018</v>
      </c>
      <c r="AL181" s="36">
        <f t="shared" si="112"/>
        <v>0</v>
      </c>
      <c r="AM181" s="37" t="e">
        <f t="shared" si="117"/>
        <v>#VALUE!</v>
      </c>
      <c r="AN181" s="38">
        <f t="shared" si="113"/>
        <v>0</v>
      </c>
      <c r="AO181" s="39"/>
      <c r="AP181" s="39"/>
      <c r="AQ181" s="40"/>
      <c r="AR181" s="40"/>
      <c r="AS181" s="40"/>
      <c r="AT181" s="41"/>
      <c r="AU181" s="41"/>
      <c r="AV181" s="42" t="e">
        <f t="shared" si="114"/>
        <v>#VALUE!</v>
      </c>
      <c r="AW181" s="42" t="e">
        <f t="shared" si="114"/>
        <v>#VALUE!</v>
      </c>
      <c r="AX181" s="43" t="e">
        <f t="shared" si="114"/>
        <v>#VALUE!</v>
      </c>
      <c r="AY181" s="43" t="e">
        <f t="shared" si="114"/>
        <v>#VALUE!</v>
      </c>
    </row>
    <row r="182" spans="1:51" x14ac:dyDescent="0.3">
      <c r="A182" s="5">
        <v>4.75</v>
      </c>
      <c r="B182" s="5" t="str">
        <f>IF(AND('Graph-outputs'!$BS$2=TRUE, OR('Graph-outputs'!$BT$1=13, 'Graph-outputs'!$BT$1=14)), 'Calcs-control3'!A182, "")</f>
        <v/>
      </c>
      <c r="F182" s="3">
        <v>12</v>
      </c>
      <c r="G182" s="36">
        <f t="shared" si="110"/>
        <v>0.64595871755595768</v>
      </c>
      <c r="H182" s="36">
        <f t="shared" si="110"/>
        <v>0.97631991690248721</v>
      </c>
      <c r="I182" s="36">
        <f t="shared" si="110"/>
        <v>0.36658689738220507</v>
      </c>
      <c r="J182" s="36">
        <f t="shared" si="110"/>
        <v>0.97367507510049012</v>
      </c>
      <c r="K182" s="36">
        <f t="shared" si="110"/>
        <v>0</v>
      </c>
      <c r="L182" s="37" t="e">
        <f t="shared" si="115"/>
        <v>#VALUE!</v>
      </c>
      <c r="M182" s="38">
        <f t="shared" si="110"/>
        <v>0</v>
      </c>
      <c r="N182" s="39"/>
      <c r="O182" s="39"/>
      <c r="P182" s="40"/>
      <c r="Q182" s="40"/>
      <c r="R182" s="40"/>
      <c r="S182" s="41"/>
      <c r="T182" s="41"/>
      <c r="U182" s="42" t="e">
        <f t="shared" si="111"/>
        <v>#VALUE!</v>
      </c>
      <c r="V182" s="42" t="e">
        <f t="shared" si="111"/>
        <v>#VALUE!</v>
      </c>
      <c r="W182" s="43" t="e">
        <f t="shared" si="111"/>
        <v>#VALUE!</v>
      </c>
      <c r="X182" s="43" t="e">
        <f t="shared" si="111"/>
        <v>#VALUE!</v>
      </c>
      <c r="AD182"/>
      <c r="AG182" s="3">
        <f t="shared" si="116"/>
        <v>7.3055989813069928</v>
      </c>
      <c r="AH182" s="36">
        <f t="shared" si="112"/>
        <v>0</v>
      </c>
      <c r="AI182" s="36">
        <f t="shared" si="112"/>
        <v>0.84100467907598864</v>
      </c>
      <c r="AJ182" s="36">
        <f t="shared" si="112"/>
        <v>0</v>
      </c>
      <c r="AK182" s="36">
        <f t="shared" si="112"/>
        <v>0.81269857349901653</v>
      </c>
      <c r="AL182" s="36">
        <f t="shared" si="112"/>
        <v>0</v>
      </c>
      <c r="AM182" s="37" t="e">
        <f t="shared" si="117"/>
        <v>#VALUE!</v>
      </c>
      <c r="AN182" s="38">
        <f t="shared" si="113"/>
        <v>0</v>
      </c>
      <c r="AO182" s="39"/>
      <c r="AP182" s="39"/>
      <c r="AQ182" s="40"/>
      <c r="AR182" s="40"/>
      <c r="AS182" s="40"/>
      <c r="AT182" s="41"/>
      <c r="AU182" s="41"/>
      <c r="AV182" s="42" t="e">
        <f t="shared" si="114"/>
        <v>#VALUE!</v>
      </c>
      <c r="AW182" s="42" t="e">
        <f t="shared" si="114"/>
        <v>#VALUE!</v>
      </c>
      <c r="AX182" s="43" t="e">
        <f t="shared" si="114"/>
        <v>#VALUE!</v>
      </c>
      <c r="AY182" s="43" t="e">
        <f t="shared" si="114"/>
        <v>#VALUE!</v>
      </c>
    </row>
    <row r="183" spans="1:51" x14ac:dyDescent="0.3">
      <c r="A183" s="5">
        <v>5</v>
      </c>
      <c r="B183" s="5" t="str">
        <f>IF(AND('Graph-outputs'!$BS$2=TRUE, OR('Graph-outputs'!$BT$1=13, 'Graph-outputs'!$BT$1=14)), 'Calcs-control3'!A183, "")</f>
        <v/>
      </c>
      <c r="F183" s="3">
        <v>13</v>
      </c>
      <c r="G183" s="36">
        <f t="shared" si="110"/>
        <v>0.74869964690149571</v>
      </c>
      <c r="H183" s="36">
        <f t="shared" si="110"/>
        <v>0.98443911004831575</v>
      </c>
      <c r="I183" s="36">
        <f t="shared" si="110"/>
        <v>0.55821186130469869</v>
      </c>
      <c r="J183" s="36">
        <f t="shared" si="110"/>
        <v>0.98289278515676415</v>
      </c>
      <c r="K183" s="36">
        <f t="shared" si="110"/>
        <v>0</v>
      </c>
      <c r="L183" s="37" t="e">
        <f t="shared" si="115"/>
        <v>#VALUE!</v>
      </c>
      <c r="M183" s="38">
        <f t="shared" si="110"/>
        <v>0</v>
      </c>
      <c r="N183" s="39"/>
      <c r="O183" s="39"/>
      <c r="P183" s="40"/>
      <c r="Q183" s="40"/>
      <c r="R183" s="40"/>
      <c r="S183" s="41"/>
      <c r="T183" s="41"/>
      <c r="U183" s="42" t="e">
        <f t="shared" si="111"/>
        <v>#VALUE!</v>
      </c>
      <c r="V183" s="42" t="e">
        <f t="shared" si="111"/>
        <v>#VALUE!</v>
      </c>
      <c r="W183" s="43" t="e">
        <f t="shared" si="111"/>
        <v>#VALUE!</v>
      </c>
      <c r="X183" s="43" t="e">
        <f t="shared" si="111"/>
        <v>#VALUE!</v>
      </c>
      <c r="AD183"/>
      <c r="AG183" s="3">
        <f t="shared" si="116"/>
        <v>7.683160899284454</v>
      </c>
      <c r="AH183" s="36">
        <f t="shared" si="112"/>
        <v>4.3042420270152593E-2</v>
      </c>
      <c r="AI183" s="36">
        <f t="shared" si="112"/>
        <v>0.8626313759593458</v>
      </c>
      <c r="AJ183" s="36">
        <f t="shared" si="112"/>
        <v>0</v>
      </c>
      <c r="AK183" s="36">
        <f t="shared" si="112"/>
        <v>0.83896594952734249</v>
      </c>
      <c r="AL183" s="36">
        <f t="shared" si="112"/>
        <v>0</v>
      </c>
      <c r="AM183" s="37" t="e">
        <f t="shared" si="117"/>
        <v>#VALUE!</v>
      </c>
      <c r="AN183" s="38">
        <f t="shared" si="113"/>
        <v>0</v>
      </c>
      <c r="AO183" s="39"/>
      <c r="AP183" s="39"/>
      <c r="AQ183" s="40"/>
      <c r="AR183" s="40"/>
      <c r="AS183" s="40"/>
      <c r="AT183" s="41"/>
      <c r="AU183" s="41"/>
      <c r="AV183" s="42" t="e">
        <f t="shared" si="114"/>
        <v>#VALUE!</v>
      </c>
      <c r="AW183" s="42" t="e">
        <f t="shared" si="114"/>
        <v>#VALUE!</v>
      </c>
      <c r="AX183" s="43" t="e">
        <f t="shared" si="114"/>
        <v>#VALUE!</v>
      </c>
      <c r="AY183" s="43" t="e">
        <f t="shared" si="114"/>
        <v>#VALUE!</v>
      </c>
    </row>
    <row r="184" spans="1:51" x14ac:dyDescent="0.3">
      <c r="A184" s="5">
        <v>5.25</v>
      </c>
      <c r="B184" s="5" t="str">
        <f>IF(AND('Graph-outputs'!$BS$2=TRUE, OR('Graph-outputs'!$BT$1=13, 'Graph-outputs'!$BT$1=14)), 'Calcs-control3'!A184, "")</f>
        <v/>
      </c>
      <c r="F184" s="3">
        <v>14</v>
      </c>
      <c r="G184" s="36">
        <f t="shared" si="110"/>
        <v>0.82837446509470625</v>
      </c>
      <c r="H184" s="36">
        <f t="shared" si="110"/>
        <v>0.9897902843638573</v>
      </c>
      <c r="I184" s="36">
        <f t="shared" si="110"/>
        <v>0.69973848923238624</v>
      </c>
      <c r="J184" s="36">
        <f t="shared" si="110"/>
        <v>0.9888941105683311</v>
      </c>
      <c r="K184" s="36">
        <f t="shared" si="110"/>
        <v>0</v>
      </c>
      <c r="L184" s="37" t="e">
        <f t="shared" si="115"/>
        <v>#VALUE!</v>
      </c>
      <c r="M184" s="38">
        <f t="shared" si="110"/>
        <v>0</v>
      </c>
      <c r="N184" s="39"/>
      <c r="O184" s="39"/>
      <c r="P184" s="40"/>
      <c r="Q184" s="40"/>
      <c r="R184" s="40"/>
      <c r="S184" s="41"/>
      <c r="T184" s="41"/>
      <c r="U184" s="42" t="e">
        <f t="shared" si="111"/>
        <v>#VALUE!</v>
      </c>
      <c r="V184" s="42" t="e">
        <f t="shared" si="111"/>
        <v>#VALUE!</v>
      </c>
      <c r="W184" s="43" t="e">
        <f t="shared" si="111"/>
        <v>#VALUE!</v>
      </c>
      <c r="X184" s="43" t="e">
        <f t="shared" si="111"/>
        <v>#VALUE!</v>
      </c>
      <c r="AD184"/>
      <c r="AG184" s="3">
        <f t="shared" si="116"/>
        <v>8.0802356597094089</v>
      </c>
      <c r="AH184" s="36">
        <f t="shared" si="112"/>
        <v>9.7289769287624894E-2</v>
      </c>
      <c r="AI184" s="36">
        <f t="shared" si="112"/>
        <v>0.88242166033299296</v>
      </c>
      <c r="AJ184" s="36">
        <f t="shared" si="112"/>
        <v>0</v>
      </c>
      <c r="AK184" s="36">
        <f t="shared" si="112"/>
        <v>0.8628703212119796</v>
      </c>
      <c r="AL184" s="36">
        <f t="shared" si="112"/>
        <v>0</v>
      </c>
      <c r="AM184" s="37" t="e">
        <f t="shared" si="117"/>
        <v>#VALUE!</v>
      </c>
      <c r="AN184" s="38">
        <f t="shared" si="113"/>
        <v>0</v>
      </c>
      <c r="AO184" s="39"/>
      <c r="AP184" s="39"/>
      <c r="AQ184" s="40"/>
      <c r="AR184" s="40"/>
      <c r="AS184" s="40"/>
      <c r="AT184" s="41"/>
      <c r="AU184" s="41"/>
      <c r="AV184" s="42" t="e">
        <f t="shared" si="114"/>
        <v>#VALUE!</v>
      </c>
      <c r="AW184" s="42" t="e">
        <f t="shared" si="114"/>
        <v>#VALUE!</v>
      </c>
      <c r="AX184" s="43" t="e">
        <f t="shared" si="114"/>
        <v>#VALUE!</v>
      </c>
      <c r="AY184" s="43" t="e">
        <f t="shared" si="114"/>
        <v>#VALUE!</v>
      </c>
    </row>
    <row r="185" spans="1:51" x14ac:dyDescent="0.3">
      <c r="A185" s="5">
        <v>5.5</v>
      </c>
      <c r="B185" s="5" t="str">
        <f>IF(AND('Graph-outputs'!$BS$2=TRUE, OR('Graph-outputs'!$BT$1=13, 'Graph-outputs'!$BT$1=14)), 'Calcs-control3'!A185, "")</f>
        <v/>
      </c>
      <c r="F185" s="3">
        <v>15</v>
      </c>
      <c r="G185" s="36">
        <f t="shared" si="110"/>
        <v>0.88685603249115941</v>
      </c>
      <c r="H185" s="36">
        <f t="shared" si="110"/>
        <v>0.99330396692184542</v>
      </c>
      <c r="I185" s="36">
        <f t="shared" si="110"/>
        <v>0.80063650808452413</v>
      </c>
      <c r="J185" s="36">
        <f t="shared" si="110"/>
        <v>0.99278894479391433</v>
      </c>
      <c r="K185" s="36">
        <f t="shared" si="110"/>
        <v>0</v>
      </c>
      <c r="L185" s="37" t="e">
        <f t="shared" si="115"/>
        <v>#VALUE!</v>
      </c>
      <c r="M185" s="38">
        <f t="shared" si="110"/>
        <v>0</v>
      </c>
      <c r="N185" s="39"/>
      <c r="O185" s="39"/>
      <c r="P185" s="40"/>
      <c r="Q185" s="40"/>
      <c r="R185" s="40"/>
      <c r="S185" s="41"/>
      <c r="T185" s="41"/>
      <c r="U185" s="42" t="e">
        <f t="shared" si="111"/>
        <v>#VALUE!</v>
      </c>
      <c r="V185" s="42" t="e">
        <f t="shared" si="111"/>
        <v>#VALUE!</v>
      </c>
      <c r="W185" s="43" t="e">
        <f t="shared" si="111"/>
        <v>#VALUE!</v>
      </c>
      <c r="X185" s="43" t="e">
        <f t="shared" si="111"/>
        <v>#VALUE!</v>
      </c>
      <c r="AD185"/>
      <c r="AG185" s="3">
        <f t="shared" si="116"/>
        <v>8.4978317091498283</v>
      </c>
      <c r="AH185" s="36">
        <f t="shared" si="112"/>
        <v>0.15692867306564073</v>
      </c>
      <c r="AI185" s="36">
        <f t="shared" si="112"/>
        <v>0.9003462639758768</v>
      </c>
      <c r="AJ185" s="36">
        <f t="shared" si="112"/>
        <v>0</v>
      </c>
      <c r="AK185" s="36">
        <f t="shared" si="112"/>
        <v>0.88439628683280647</v>
      </c>
      <c r="AL185" s="36">
        <f t="shared" si="112"/>
        <v>0</v>
      </c>
      <c r="AM185" s="37" t="e">
        <f t="shared" si="117"/>
        <v>#VALUE!</v>
      </c>
      <c r="AN185" s="38">
        <f t="shared" si="113"/>
        <v>0</v>
      </c>
      <c r="AO185" s="39"/>
      <c r="AP185" s="39"/>
      <c r="AQ185" s="40"/>
      <c r="AR185" s="40"/>
      <c r="AS185" s="40"/>
      <c r="AT185" s="41"/>
      <c r="AU185" s="41"/>
      <c r="AV185" s="42" t="e">
        <f t="shared" si="114"/>
        <v>#VALUE!</v>
      </c>
      <c r="AW185" s="42" t="e">
        <f t="shared" si="114"/>
        <v>#VALUE!</v>
      </c>
      <c r="AX185" s="43" t="e">
        <f t="shared" si="114"/>
        <v>#VALUE!</v>
      </c>
      <c r="AY185" s="43" t="e">
        <f t="shared" si="114"/>
        <v>#VALUE!</v>
      </c>
    </row>
    <row r="186" spans="1:51" x14ac:dyDescent="0.3">
      <c r="A186" s="84">
        <v>5.75</v>
      </c>
      <c r="B186" s="5" t="str">
        <f>IF(AND('Graph-outputs'!$BS$2=TRUE, OR('Graph-outputs'!$BT$1=13, 'Graph-outputs'!$BT$1=14)), 'Calcs-control3'!A186, "")</f>
        <v/>
      </c>
      <c r="F186" s="3">
        <v>16</v>
      </c>
      <c r="G186" s="36">
        <f t="shared" ref="G186:K201" si="118">IF(1-EXP(-0.23*(G102-G$165))&lt;0, 0, 1-EXP(-0.23*(G102-G$165)))</f>
        <v>0.92772955467914242</v>
      </c>
      <c r="H186" s="36">
        <f t="shared" si="118"/>
        <v>0.99560582729031089</v>
      </c>
      <c r="I186" s="36">
        <f t="shared" si="118"/>
        <v>0.87035125008615122</v>
      </c>
      <c r="J186" s="36">
        <f t="shared" si="118"/>
        <v>0.9953123419789196</v>
      </c>
      <c r="K186" s="36">
        <f t="shared" si="118"/>
        <v>0</v>
      </c>
      <c r="L186" s="37" t="e">
        <f t="shared" si="115"/>
        <v>#VALUE!</v>
      </c>
      <c r="M186" s="38">
        <f t="shared" ref="M186:M240" si="119">IF(1-EXP(-0.23*(M102-M$165))&lt;0, 0, 1-EXP(-0.23*(M102-M$165)))</f>
        <v>5.8677910779603382E-2</v>
      </c>
      <c r="N186" s="39"/>
      <c r="O186" s="39"/>
      <c r="P186" s="40"/>
      <c r="Q186" s="40"/>
      <c r="R186" s="40"/>
      <c r="S186" s="41"/>
      <c r="T186" s="41"/>
      <c r="U186" s="42" t="e">
        <f t="shared" ref="U186:X201" si="120">IF(1-EXP(-0.23*(U102-U$165))&lt;0, 0, 1-EXP(-0.23*(U102-U$165)))</f>
        <v>#VALUE!</v>
      </c>
      <c r="V186" s="42" t="e">
        <f t="shared" si="120"/>
        <v>#VALUE!</v>
      </c>
      <c r="W186" s="43" t="e">
        <f t="shared" si="120"/>
        <v>#VALUE!</v>
      </c>
      <c r="X186" s="43" t="e">
        <f t="shared" si="120"/>
        <v>#VALUE!</v>
      </c>
      <c r="AD186"/>
      <c r="AG186" s="3">
        <f t="shared" si="116"/>
        <v>8.937009611874279</v>
      </c>
      <c r="AH186" s="36">
        <f t="shared" ref="AH186:AL201" si="121">IF(1-EXP(-0.23*(AH102-AH$165))&lt;0, 0, 1-EXP(-0.23*(AH102-AH$165)))</f>
        <v>0.22158153936782865</v>
      </c>
      <c r="AI186" s="36">
        <f t="shared" si="121"/>
        <v>0.91640663903062092</v>
      </c>
      <c r="AJ186" s="36">
        <f t="shared" si="121"/>
        <v>0</v>
      </c>
      <c r="AK186" s="36">
        <f t="shared" si="121"/>
        <v>0.90356729033982197</v>
      </c>
      <c r="AL186" s="36">
        <f t="shared" si="121"/>
        <v>0</v>
      </c>
      <c r="AM186" s="37" t="e">
        <f t="shared" si="117"/>
        <v>#VALUE!</v>
      </c>
      <c r="AN186" s="38">
        <f t="shared" si="113"/>
        <v>0</v>
      </c>
      <c r="AO186" s="39"/>
      <c r="AP186" s="39"/>
      <c r="AQ186" s="40"/>
      <c r="AR186" s="40"/>
      <c r="AS186" s="40"/>
      <c r="AT186" s="41"/>
      <c r="AU186" s="41"/>
      <c r="AV186" s="42" t="e">
        <f t="shared" ref="AV186:AY201" si="122">IF(1-EXP(-0.23*(AV102-AV$165))&lt;0, 0, 1-EXP(-0.23*(AV102-AV$165)))</f>
        <v>#VALUE!</v>
      </c>
      <c r="AW186" s="42" t="e">
        <f t="shared" si="122"/>
        <v>#VALUE!</v>
      </c>
      <c r="AX186" s="43" t="e">
        <f t="shared" si="122"/>
        <v>#VALUE!</v>
      </c>
      <c r="AY186" s="43" t="e">
        <f t="shared" si="122"/>
        <v>#VALUE!</v>
      </c>
    </row>
    <row r="187" spans="1:51" x14ac:dyDescent="0.3">
      <c r="A187" s="84">
        <v>6</v>
      </c>
      <c r="B187" s="5" t="str">
        <f>IF(AND('Graph-outputs'!$BS$2=TRUE, OR('Graph-outputs'!$BT$1=13, 'Graph-outputs'!$BT$1=14)), 'Calcs-control3'!A187, "")</f>
        <v/>
      </c>
      <c r="F187" s="3">
        <v>17</v>
      </c>
      <c r="G187" s="36">
        <f t="shared" si="118"/>
        <v>0.9550922506759848</v>
      </c>
      <c r="H187" s="36">
        <f t="shared" si="118"/>
        <v>0.99711220180439053</v>
      </c>
      <c r="I187" s="36">
        <f t="shared" si="118"/>
        <v>0.91720987276857224</v>
      </c>
      <c r="J187" s="36">
        <f t="shared" si="118"/>
        <v>0.9969464458366073</v>
      </c>
      <c r="K187" s="36">
        <f t="shared" si="118"/>
        <v>0</v>
      </c>
      <c r="L187" s="37" t="e">
        <f t="shared" si="115"/>
        <v>#VALUE!</v>
      </c>
      <c r="M187" s="38">
        <f t="shared" si="119"/>
        <v>0.18580032005910574</v>
      </c>
      <c r="N187" s="39"/>
      <c r="O187" s="39"/>
      <c r="P187" s="40"/>
      <c r="Q187" s="40"/>
      <c r="R187" s="40"/>
      <c r="S187" s="41"/>
      <c r="T187" s="41"/>
      <c r="U187" s="42" t="e">
        <f t="shared" si="120"/>
        <v>#VALUE!</v>
      </c>
      <c r="V187" s="42" t="e">
        <f t="shared" si="120"/>
        <v>#VALUE!</v>
      </c>
      <c r="W187" s="43" t="e">
        <f t="shared" si="120"/>
        <v>#VALUE!</v>
      </c>
      <c r="X187" s="43" t="e">
        <f t="shared" si="120"/>
        <v>#VALUE!</v>
      </c>
      <c r="AD187"/>
      <c r="AG187" s="3">
        <f t="shared" si="116"/>
        <v>9.3988847433557776</v>
      </c>
      <c r="AH187" s="36">
        <f t="shared" si="121"/>
        <v>0.29057870781648987</v>
      </c>
      <c r="AI187" s="36">
        <f t="shared" si="121"/>
        <v>0.9306344642721921</v>
      </c>
      <c r="AJ187" s="36">
        <f t="shared" si="121"/>
        <v>0</v>
      </c>
      <c r="AK187" s="36">
        <f t="shared" si="121"/>
        <v>0.92044416678428542</v>
      </c>
      <c r="AL187" s="36">
        <f t="shared" si="121"/>
        <v>0</v>
      </c>
      <c r="AM187" s="37" t="e">
        <f t="shared" si="117"/>
        <v>#VALUE!</v>
      </c>
      <c r="AN187" s="38">
        <f t="shared" si="113"/>
        <v>0</v>
      </c>
      <c r="AO187" s="39"/>
      <c r="AP187" s="39"/>
      <c r="AQ187" s="40"/>
      <c r="AR187" s="40"/>
      <c r="AS187" s="40"/>
      <c r="AT187" s="41"/>
      <c r="AU187" s="41"/>
      <c r="AV187" s="42" t="e">
        <f t="shared" si="122"/>
        <v>#VALUE!</v>
      </c>
      <c r="AW187" s="42" t="e">
        <f t="shared" si="122"/>
        <v>#VALUE!</v>
      </c>
      <c r="AX187" s="43" t="e">
        <f t="shared" si="122"/>
        <v>#VALUE!</v>
      </c>
      <c r="AY187" s="43" t="e">
        <f t="shared" si="122"/>
        <v>#VALUE!</v>
      </c>
    </row>
    <row r="188" spans="1:51" x14ac:dyDescent="0.3">
      <c r="A188" s="84">
        <v>6.25</v>
      </c>
      <c r="B188" s="5" t="str">
        <f>IF(AND('Graph-outputs'!$BS$2=TRUE, OR('Graph-outputs'!$BT$1=13, 'Graph-outputs'!$BT$1=14)), 'Calcs-control3'!A188, "")</f>
        <v/>
      </c>
      <c r="F188" s="3">
        <v>18</v>
      </c>
      <c r="G188" s="36">
        <f t="shared" si="118"/>
        <v>0.97273966794656952</v>
      </c>
      <c r="H188" s="36">
        <f t="shared" si="118"/>
        <v>0.99809798964244556</v>
      </c>
      <c r="I188" s="36">
        <f t="shared" si="118"/>
        <v>0.94795661388523089</v>
      </c>
      <c r="J188" s="36">
        <f t="shared" si="118"/>
        <v>0.99800529819165673</v>
      </c>
      <c r="K188" s="36">
        <f t="shared" si="118"/>
        <v>0</v>
      </c>
      <c r="L188" s="37" t="e">
        <f t="shared" si="115"/>
        <v>#VALUE!</v>
      </c>
      <c r="M188" s="38">
        <f t="shared" si="119"/>
        <v>0.29723722195049029</v>
      </c>
      <c r="N188" s="39"/>
      <c r="O188" s="39"/>
      <c r="P188" s="40"/>
      <c r="Q188" s="40"/>
      <c r="R188" s="40"/>
      <c r="S188" s="41"/>
      <c r="T188" s="41"/>
      <c r="U188" s="42" t="e">
        <f t="shared" si="120"/>
        <v>#VALUE!</v>
      </c>
      <c r="V188" s="42" t="e">
        <f t="shared" si="120"/>
        <v>#VALUE!</v>
      </c>
      <c r="W188" s="43" t="e">
        <f t="shared" si="120"/>
        <v>#VALUE!</v>
      </c>
      <c r="X188" s="43" t="e">
        <f t="shared" si="120"/>
        <v>#VALUE!</v>
      </c>
      <c r="AD188"/>
      <c r="AG188" s="3">
        <f t="shared" si="116"/>
        <v>9.8846301229790683</v>
      </c>
      <c r="AH188" s="36">
        <f t="shared" si="121"/>
        <v>0.36293454728583707</v>
      </c>
      <c r="AI188" s="36">
        <f t="shared" si="121"/>
        <v>0.94308999598063215</v>
      </c>
      <c r="AJ188" s="36">
        <f t="shared" si="121"/>
        <v>0</v>
      </c>
      <c r="AK188" s="36">
        <f t="shared" si="121"/>
        <v>0.93512224851670689</v>
      </c>
      <c r="AL188" s="36">
        <f t="shared" si="121"/>
        <v>0</v>
      </c>
      <c r="AM188" s="37" t="e">
        <f t="shared" si="117"/>
        <v>#VALUE!</v>
      </c>
      <c r="AN188" s="38">
        <f t="shared" si="113"/>
        <v>0</v>
      </c>
      <c r="AO188" s="39"/>
      <c r="AP188" s="39"/>
      <c r="AQ188" s="40"/>
      <c r="AR188" s="40"/>
      <c r="AS188" s="40"/>
      <c r="AT188" s="41"/>
      <c r="AU188" s="41"/>
      <c r="AV188" s="42" t="e">
        <f t="shared" si="122"/>
        <v>#VALUE!</v>
      </c>
      <c r="AW188" s="42" t="e">
        <f t="shared" si="122"/>
        <v>#VALUE!</v>
      </c>
      <c r="AX188" s="43" t="e">
        <f t="shared" si="122"/>
        <v>#VALUE!</v>
      </c>
      <c r="AY188" s="43" t="e">
        <f t="shared" si="122"/>
        <v>#VALUE!</v>
      </c>
    </row>
    <row r="189" spans="1:51" x14ac:dyDescent="0.3">
      <c r="A189" s="84">
        <v>6.5</v>
      </c>
      <c r="B189" s="5" t="str">
        <f>IF(AND('Graph-outputs'!$BS$2=TRUE, OR('Graph-outputs'!$BT$1=13, 'Graph-outputs'!$BT$1=14)), 'Calcs-control3'!A189, "")</f>
        <v/>
      </c>
      <c r="F189" s="3">
        <v>19</v>
      </c>
      <c r="G189" s="36">
        <f t="shared" si="118"/>
        <v>0.98376620665361192</v>
      </c>
      <c r="H189" s="36">
        <f t="shared" si="118"/>
        <v>0.99874368276868475</v>
      </c>
      <c r="I189" s="36">
        <f t="shared" si="118"/>
        <v>0.9677161900584178</v>
      </c>
      <c r="J189" s="36">
        <f t="shared" si="118"/>
        <v>0.99869244824322312</v>
      </c>
      <c r="K189" s="36">
        <f t="shared" si="118"/>
        <v>0</v>
      </c>
      <c r="L189" s="37" t="e">
        <f t="shared" si="115"/>
        <v>#VALUE!</v>
      </c>
      <c r="M189" s="38">
        <f t="shared" si="119"/>
        <v>0.39442861485634673</v>
      </c>
      <c r="N189" s="39"/>
      <c r="O189" s="39"/>
      <c r="P189" s="40"/>
      <c r="Q189" s="40"/>
      <c r="R189" s="40"/>
      <c r="S189" s="41"/>
      <c r="T189" s="41"/>
      <c r="U189" s="42" t="e">
        <f t="shared" si="120"/>
        <v>#VALUE!</v>
      </c>
      <c r="V189" s="42" t="e">
        <f t="shared" si="120"/>
        <v>#VALUE!</v>
      </c>
      <c r="W189" s="43" t="e">
        <f t="shared" si="120"/>
        <v>#VALUE!</v>
      </c>
      <c r="X189" s="43" t="e">
        <f t="shared" si="120"/>
        <v>#VALUE!</v>
      </c>
      <c r="AD189"/>
      <c r="AG189" s="3">
        <f t="shared" si="116"/>
        <v>10.395479393145562</v>
      </c>
      <c r="AH189" s="36">
        <f t="shared" si="121"/>
        <v>0.43735023299872045</v>
      </c>
      <c r="AI189" s="36">
        <f t="shared" si="121"/>
        <v>0.95385931427212622</v>
      </c>
      <c r="AJ189" s="36">
        <f t="shared" si="121"/>
        <v>0</v>
      </c>
      <c r="AK189" s="36">
        <f t="shared" si="121"/>
        <v>0.94772715168020161</v>
      </c>
      <c r="AL189" s="36">
        <f t="shared" si="121"/>
        <v>0</v>
      </c>
      <c r="AM189" s="37" t="e">
        <f t="shared" si="117"/>
        <v>#VALUE!</v>
      </c>
      <c r="AN189" s="38">
        <f t="shared" si="113"/>
        <v>0</v>
      </c>
      <c r="AO189" s="39"/>
      <c r="AP189" s="39"/>
      <c r="AQ189" s="40"/>
      <c r="AR189" s="40"/>
      <c r="AS189" s="40"/>
      <c r="AT189" s="41"/>
      <c r="AU189" s="41"/>
      <c r="AV189" s="42" t="e">
        <f t="shared" si="122"/>
        <v>#VALUE!</v>
      </c>
      <c r="AW189" s="42" t="e">
        <f t="shared" si="122"/>
        <v>#VALUE!</v>
      </c>
      <c r="AX189" s="43" t="e">
        <f t="shared" si="122"/>
        <v>#VALUE!</v>
      </c>
      <c r="AY189" s="43" t="e">
        <f t="shared" si="122"/>
        <v>#VALUE!</v>
      </c>
    </row>
    <row r="190" spans="1:51" x14ac:dyDescent="0.3">
      <c r="A190" s="84">
        <v>6.75</v>
      </c>
      <c r="B190" s="5" t="str">
        <f>IF(AND('Graph-outputs'!$BS$2=TRUE, OR('Graph-outputs'!$BT$1=13, 'Graph-outputs'!$BT$1=14)), 'Calcs-control3'!A190, "")</f>
        <v/>
      </c>
      <c r="F190" s="3">
        <v>20</v>
      </c>
      <c r="G190" s="36">
        <f t="shared" si="118"/>
        <v>0.99047676121609041</v>
      </c>
      <c r="H190" s="36">
        <f t="shared" si="118"/>
        <v>0.99916732881402304</v>
      </c>
      <c r="I190" s="36">
        <f t="shared" si="118"/>
        <v>0.9801916338882527</v>
      </c>
      <c r="J190" s="36">
        <f t="shared" si="118"/>
        <v>0.99913941099318093</v>
      </c>
      <c r="K190" s="36">
        <f t="shared" si="118"/>
        <v>0</v>
      </c>
      <c r="L190" s="37" t="e">
        <f t="shared" si="115"/>
        <v>#VALUE!</v>
      </c>
      <c r="M190" s="38">
        <f t="shared" si="119"/>
        <v>0.47883086588471468</v>
      </c>
      <c r="N190" s="39"/>
      <c r="O190" s="39"/>
      <c r="P190" s="40"/>
      <c r="Q190" s="40"/>
      <c r="R190" s="40"/>
      <c r="S190" s="41"/>
      <c r="T190" s="41"/>
      <c r="U190" s="42" t="e">
        <f t="shared" si="120"/>
        <v>#VALUE!</v>
      </c>
      <c r="V190" s="42" t="e">
        <f t="shared" si="120"/>
        <v>#VALUE!</v>
      </c>
      <c r="W190" s="43" t="e">
        <f t="shared" si="120"/>
        <v>#VALUE!</v>
      </c>
      <c r="X190" s="43" t="e">
        <f t="shared" si="120"/>
        <v>#VALUE!</v>
      </c>
      <c r="AD190"/>
      <c r="AG190" s="3">
        <f t="shared" si="116"/>
        <v>10.932729952341878</v>
      </c>
      <c r="AH190" s="36">
        <f t="shared" si="121"/>
        <v>0.51225219252317045</v>
      </c>
      <c r="AI190" s="36">
        <f t="shared" si="121"/>
        <v>0.96305059224404654</v>
      </c>
      <c r="AJ190" s="36">
        <f t="shared" si="121"/>
        <v>9.8245038983199362E-2</v>
      </c>
      <c r="AK190" s="36">
        <f t="shared" si="121"/>
        <v>0.95840945665214494</v>
      </c>
      <c r="AL190" s="36">
        <f t="shared" si="121"/>
        <v>0</v>
      </c>
      <c r="AM190" s="37" t="e">
        <f t="shared" si="117"/>
        <v>#VALUE!</v>
      </c>
      <c r="AN190" s="38">
        <f t="shared" si="113"/>
        <v>0</v>
      </c>
      <c r="AO190" s="39"/>
      <c r="AP190" s="39"/>
      <c r="AQ190" s="40"/>
      <c r="AR190" s="40"/>
      <c r="AS190" s="40"/>
      <c r="AT190" s="41"/>
      <c r="AU190" s="41"/>
      <c r="AV190" s="42" t="e">
        <f t="shared" si="122"/>
        <v>#VALUE!</v>
      </c>
      <c r="AW190" s="42" t="e">
        <f t="shared" si="122"/>
        <v>#VALUE!</v>
      </c>
      <c r="AX190" s="43" t="e">
        <f t="shared" si="122"/>
        <v>#VALUE!</v>
      </c>
      <c r="AY190" s="43" t="e">
        <f t="shared" si="122"/>
        <v>#VALUE!</v>
      </c>
    </row>
    <row r="191" spans="1:51" x14ac:dyDescent="0.3">
      <c r="A191" s="84">
        <v>7</v>
      </c>
      <c r="B191" s="5" t="str">
        <f>IF(AND('Graph-outputs'!$BS$2=TRUE, OR('Graph-outputs'!$BT$1=13, 'Graph-outputs'!$BT$1=14)), 'Calcs-control3'!A191, "")</f>
        <v/>
      </c>
      <c r="F191" s="3">
        <v>21</v>
      </c>
      <c r="G191" s="36">
        <f t="shared" si="118"/>
        <v>0.9944747241165367</v>
      </c>
      <c r="H191" s="36">
        <f t="shared" si="118"/>
        <v>0.99944594776237761</v>
      </c>
      <c r="I191" s="36">
        <f t="shared" si="118"/>
        <v>0.98795186748279795</v>
      </c>
      <c r="J191" s="36">
        <f t="shared" si="118"/>
        <v>0.99943101285185443</v>
      </c>
      <c r="K191" s="36">
        <f t="shared" si="118"/>
        <v>0</v>
      </c>
      <c r="L191" s="37" t="e">
        <f t="shared" si="115"/>
        <v>#VALUE!</v>
      </c>
      <c r="M191" s="38">
        <f t="shared" si="119"/>
        <v>0.551861603605309</v>
      </c>
      <c r="N191" s="39"/>
      <c r="O191" s="39"/>
      <c r="P191" s="40"/>
      <c r="Q191" s="40"/>
      <c r="R191" s="40"/>
      <c r="S191" s="41"/>
      <c r="T191" s="41"/>
      <c r="U191" s="42" t="e">
        <f t="shared" si="120"/>
        <v>#VALUE!</v>
      </c>
      <c r="V191" s="42" t="e">
        <f t="shared" si="120"/>
        <v>#VALUE!</v>
      </c>
      <c r="W191" s="43" t="e">
        <f t="shared" si="120"/>
        <v>#VALUE!</v>
      </c>
      <c r="X191" s="43" t="e">
        <f t="shared" si="120"/>
        <v>#VALUE!</v>
      </c>
      <c r="AD191"/>
      <c r="AG191" s="3">
        <f t="shared" si="116"/>
        <v>11.497746250129051</v>
      </c>
      <c r="AH191" s="36">
        <f t="shared" si="121"/>
        <v>0.58587187828794351</v>
      </c>
      <c r="AI191" s="36">
        <f t="shared" si="121"/>
        <v>0.97078958660205428</v>
      </c>
      <c r="AJ191" s="36">
        <f t="shared" si="121"/>
        <v>0.24889814965663104</v>
      </c>
      <c r="AK191" s="36">
        <f t="shared" si="121"/>
        <v>0.96733857803319689</v>
      </c>
      <c r="AL191" s="36">
        <f t="shared" si="121"/>
        <v>0</v>
      </c>
      <c r="AM191" s="37" t="e">
        <f t="shared" si="117"/>
        <v>#VALUE!</v>
      </c>
      <c r="AN191" s="38">
        <f t="shared" si="113"/>
        <v>0</v>
      </c>
      <c r="AO191" s="39"/>
      <c r="AP191" s="39"/>
      <c r="AQ191" s="40"/>
      <c r="AR191" s="40"/>
      <c r="AS191" s="40"/>
      <c r="AT191" s="41"/>
      <c r="AU191" s="41"/>
      <c r="AV191" s="42" t="e">
        <f t="shared" si="122"/>
        <v>#VALUE!</v>
      </c>
      <c r="AW191" s="42" t="e">
        <f t="shared" si="122"/>
        <v>#VALUE!</v>
      </c>
      <c r="AX191" s="43" t="e">
        <f t="shared" si="122"/>
        <v>#VALUE!</v>
      </c>
      <c r="AY191" s="43" t="e">
        <f t="shared" si="122"/>
        <v>#VALUE!</v>
      </c>
    </row>
    <row r="192" spans="1:51" x14ac:dyDescent="0.3">
      <c r="A192" s="84">
        <v>7.25</v>
      </c>
      <c r="B192" s="5" t="str">
        <f>IF(AND('Graph-outputs'!$BS$2=TRUE, OR('Graph-outputs'!$BT$1=13, 'Graph-outputs'!$BT$1=14)), 'Calcs-control3'!A192, "")</f>
        <v/>
      </c>
      <c r="F192" s="3">
        <v>22</v>
      </c>
      <c r="G192" s="36">
        <f t="shared" si="118"/>
        <v>0.99681754313514936</v>
      </c>
      <c r="H192" s="36">
        <f t="shared" si="118"/>
        <v>0.99962973075218275</v>
      </c>
      <c r="I192" s="36">
        <f t="shared" si="118"/>
        <v>0.9927204238335573</v>
      </c>
      <c r="J192" s="36">
        <f t="shared" si="118"/>
        <v>0.99962193801600818</v>
      </c>
      <c r="K192" s="36">
        <f t="shared" si="118"/>
        <v>0</v>
      </c>
      <c r="L192" s="37" t="e">
        <f t="shared" si="115"/>
        <v>#VALUE!</v>
      </c>
      <c r="M192" s="38">
        <f t="shared" si="119"/>
        <v>0.6148627534326232</v>
      </c>
      <c r="N192" s="39"/>
      <c r="O192" s="39"/>
      <c r="P192" s="40"/>
      <c r="Q192" s="40"/>
      <c r="R192" s="40"/>
      <c r="S192" s="41"/>
      <c r="T192" s="41"/>
      <c r="U192" s="42" t="e">
        <f t="shared" si="120"/>
        <v>#VALUE!</v>
      </c>
      <c r="V192" s="42" t="e">
        <f t="shared" si="120"/>
        <v>#VALUE!</v>
      </c>
      <c r="W192" s="43" t="e">
        <f t="shared" si="120"/>
        <v>#VALUE!</v>
      </c>
      <c r="X192" s="43" t="e">
        <f t="shared" si="120"/>
        <v>#VALUE!</v>
      </c>
      <c r="AD192"/>
      <c r="AG192" s="3">
        <f t="shared" si="116"/>
        <v>12.09196325242066</v>
      </c>
      <c r="AH192" s="36">
        <f t="shared" si="121"/>
        <v>0.65636629013331016</v>
      </c>
      <c r="AI192" s="36">
        <f t="shared" si="121"/>
        <v>0.97721460679138772</v>
      </c>
      <c r="AJ192" s="36">
        <f t="shared" si="121"/>
        <v>0.38652729116405593</v>
      </c>
      <c r="AK192" s="36">
        <f t="shared" si="121"/>
        <v>0.97469618011677317</v>
      </c>
      <c r="AL192" s="36">
        <f t="shared" si="121"/>
        <v>0</v>
      </c>
      <c r="AM192" s="37" t="e">
        <f t="shared" si="117"/>
        <v>#VALUE!</v>
      </c>
      <c r="AN192" s="38">
        <f t="shared" si="113"/>
        <v>0</v>
      </c>
      <c r="AO192" s="39"/>
      <c r="AP192" s="39"/>
      <c r="AQ192" s="40"/>
      <c r="AR192" s="40"/>
      <c r="AS192" s="40"/>
      <c r="AT192" s="41"/>
      <c r="AU192" s="41"/>
      <c r="AV192" s="42" t="e">
        <f t="shared" si="122"/>
        <v>#VALUE!</v>
      </c>
      <c r="AW192" s="42" t="e">
        <f t="shared" si="122"/>
        <v>#VALUE!</v>
      </c>
      <c r="AX192" s="43" t="e">
        <f t="shared" si="122"/>
        <v>#VALUE!</v>
      </c>
      <c r="AY192" s="43" t="e">
        <f t="shared" si="122"/>
        <v>#VALUE!</v>
      </c>
    </row>
    <row r="193" spans="1:51" x14ac:dyDescent="0.3">
      <c r="A193" s="84">
        <v>7.5</v>
      </c>
      <c r="B193" s="5" t="str">
        <f>IF(AND('Graph-outputs'!$BS$2=TRUE, OR('Graph-outputs'!$BT$1=13, 'Graph-outputs'!$BT$1=14)), 'Calcs-control3'!A193, "")</f>
        <v/>
      </c>
      <c r="F193" s="3">
        <v>23</v>
      </c>
      <c r="G193" s="36">
        <f t="shared" si="118"/>
        <v>0.99817386842957445</v>
      </c>
      <c r="H193" s="36">
        <f t="shared" si="118"/>
        <v>0.9997513800216915</v>
      </c>
      <c r="I193" s="36">
        <f t="shared" si="118"/>
        <v>0.99562217584488022</v>
      </c>
      <c r="J193" s="36">
        <f t="shared" si="118"/>
        <v>0.99974745694366696</v>
      </c>
      <c r="K193" s="36">
        <f t="shared" si="118"/>
        <v>0</v>
      </c>
      <c r="L193" s="37" t="e">
        <f t="shared" si="115"/>
        <v>#VALUE!</v>
      </c>
      <c r="M193" s="38">
        <f t="shared" si="119"/>
        <v>0.6690778278776881</v>
      </c>
      <c r="N193" s="39"/>
      <c r="O193" s="39"/>
      <c r="P193" s="40"/>
      <c r="Q193" s="40"/>
      <c r="R193" s="40"/>
      <c r="S193" s="41"/>
      <c r="T193" s="41"/>
      <c r="U193" s="42" t="e">
        <f t="shared" si="120"/>
        <v>#VALUE!</v>
      </c>
      <c r="V193" s="42" t="e">
        <f t="shared" si="120"/>
        <v>#VALUE!</v>
      </c>
      <c r="W193" s="43" t="e">
        <f t="shared" si="120"/>
        <v>#VALUE!</v>
      </c>
      <c r="X193" s="43" t="e">
        <f t="shared" si="120"/>
        <v>#VALUE!</v>
      </c>
      <c r="AD193"/>
      <c r="AG193" s="3">
        <f t="shared" si="116"/>
        <v>12.716890085850565</v>
      </c>
      <c r="AH193" s="36">
        <f t="shared" si="121"/>
        <v>0.72197001335486377</v>
      </c>
      <c r="AI193" s="36">
        <f t="shared" si="121"/>
        <v>0.98247125800848234</v>
      </c>
      <c r="AJ193" s="36">
        <f t="shared" si="121"/>
        <v>0.50943004496585087</v>
      </c>
      <c r="AK193" s="36">
        <f t="shared" si="121"/>
        <v>0.980669524783641</v>
      </c>
      <c r="AL193" s="36">
        <f t="shared" si="121"/>
        <v>0</v>
      </c>
      <c r="AM193" s="37" t="e">
        <f t="shared" si="117"/>
        <v>#VALUE!</v>
      </c>
      <c r="AN193" s="38">
        <f t="shared" si="113"/>
        <v>0</v>
      </c>
      <c r="AO193" s="39"/>
      <c r="AP193" s="39"/>
      <c r="AQ193" s="40"/>
      <c r="AR193" s="40"/>
      <c r="AS193" s="40"/>
      <c r="AT193" s="41"/>
      <c r="AU193" s="41"/>
      <c r="AV193" s="42" t="e">
        <f t="shared" si="122"/>
        <v>#VALUE!</v>
      </c>
      <c r="AW193" s="42" t="e">
        <f t="shared" si="122"/>
        <v>#VALUE!</v>
      </c>
      <c r="AX193" s="43" t="e">
        <f t="shared" si="122"/>
        <v>#VALUE!</v>
      </c>
      <c r="AY193" s="43" t="e">
        <f t="shared" si="122"/>
        <v>#VALUE!</v>
      </c>
    </row>
    <row r="194" spans="1:51" x14ac:dyDescent="0.3">
      <c r="A194" s="84">
        <v>7.75</v>
      </c>
      <c r="B194" s="5" t="str">
        <f>IF(AND('Graph-outputs'!$BS$2=TRUE, OR('Graph-outputs'!$BT$1=13, 'Graph-outputs'!$BT$1=14)), 'Calcs-control3'!A194, "")</f>
        <v/>
      </c>
      <c r="F194" s="3">
        <v>24</v>
      </c>
      <c r="G194" s="36">
        <f t="shared" si="118"/>
        <v>0.9989527288323018</v>
      </c>
      <c r="H194" s="36">
        <f t="shared" si="118"/>
        <v>0.99983221803484934</v>
      </c>
      <c r="I194" s="36">
        <f t="shared" si="118"/>
        <v>0.99737476677098802</v>
      </c>
      <c r="J194" s="36">
        <f t="shared" si="118"/>
        <v>0.99983034972930895</v>
      </c>
      <c r="K194" s="36">
        <f t="shared" si="118"/>
        <v>0</v>
      </c>
      <c r="L194" s="37" t="e">
        <f t="shared" si="115"/>
        <v>#VALUE!</v>
      </c>
      <c r="M194" s="38">
        <f t="shared" si="119"/>
        <v>0.71564003441446922</v>
      </c>
      <c r="N194" s="39"/>
      <c r="O194" s="39"/>
      <c r="P194" s="40"/>
      <c r="Q194" s="40"/>
      <c r="R194" s="40"/>
      <c r="S194" s="41"/>
      <c r="T194" s="41"/>
      <c r="U194" s="42" t="e">
        <f t="shared" si="120"/>
        <v>#VALUE!</v>
      </c>
      <c r="V194" s="42" t="e">
        <f t="shared" si="120"/>
        <v>#VALUE!</v>
      </c>
      <c r="W194" s="43" t="e">
        <f t="shared" si="120"/>
        <v>#VALUE!</v>
      </c>
      <c r="X194" s="43" t="e">
        <f t="shared" si="120"/>
        <v>#VALUE!</v>
      </c>
      <c r="AD194"/>
      <c r="AG194" s="3">
        <f t="shared" si="116"/>
        <v>13.374113870485857</v>
      </c>
      <c r="AH194" s="36">
        <f t="shared" si="121"/>
        <v>0.78116009107051887</v>
      </c>
      <c r="AI194" s="36">
        <f t="shared" si="121"/>
        <v>0.98670726661791419</v>
      </c>
      <c r="AJ194" s="36">
        <f t="shared" si="121"/>
        <v>0.61653354608416389</v>
      </c>
      <c r="AK194" s="36">
        <f t="shared" si="121"/>
        <v>0.98544513578845838</v>
      </c>
      <c r="AL194" s="36">
        <f t="shared" si="121"/>
        <v>0</v>
      </c>
      <c r="AM194" s="37" t="e">
        <f t="shared" si="117"/>
        <v>#VALUE!</v>
      </c>
      <c r="AN194" s="38">
        <f t="shared" si="113"/>
        <v>0</v>
      </c>
      <c r="AO194" s="39"/>
      <c r="AP194" s="39"/>
      <c r="AQ194" s="40"/>
      <c r="AR194" s="40"/>
      <c r="AS194" s="40"/>
      <c r="AT194" s="41"/>
      <c r="AU194" s="41"/>
      <c r="AV194" s="42" t="e">
        <f t="shared" si="122"/>
        <v>#VALUE!</v>
      </c>
      <c r="AW194" s="42" t="e">
        <f t="shared" si="122"/>
        <v>#VALUE!</v>
      </c>
      <c r="AX194" s="43" t="e">
        <f t="shared" si="122"/>
        <v>#VALUE!</v>
      </c>
      <c r="AY194" s="43" t="e">
        <f t="shared" si="122"/>
        <v>#VALUE!</v>
      </c>
    </row>
    <row r="195" spans="1:51" x14ac:dyDescent="0.3">
      <c r="A195" s="84">
        <v>8</v>
      </c>
      <c r="B195" s="5" t="str">
        <f>IF(AND('Graph-outputs'!$BS$2=TRUE, OR('Graph-outputs'!$BT$1=13, 'Graph-outputs'!$BT$1=14)), 'Calcs-control3'!A195, "")</f>
        <v/>
      </c>
      <c r="F195" s="3">
        <v>25</v>
      </c>
      <c r="G195" s="36">
        <f t="shared" si="118"/>
        <v>0.9993979835925092</v>
      </c>
      <c r="H195" s="36">
        <f t="shared" si="118"/>
        <v>0.99988616783218276</v>
      </c>
      <c r="I195" s="36">
        <f t="shared" si="118"/>
        <v>0.99842758646062979</v>
      </c>
      <c r="J195" s="36">
        <f t="shared" si="118"/>
        <v>0.99988536039854359</v>
      </c>
      <c r="K195" s="36">
        <f t="shared" si="118"/>
        <v>0</v>
      </c>
      <c r="L195" s="37" t="e">
        <f t="shared" si="115"/>
        <v>#VALUE!</v>
      </c>
      <c r="M195" s="38">
        <f t="shared" si="119"/>
        <v>0.75556829723461516</v>
      </c>
      <c r="N195" s="39"/>
      <c r="O195" s="39"/>
      <c r="P195" s="40"/>
      <c r="Q195" s="40"/>
      <c r="R195" s="40"/>
      <c r="S195" s="41"/>
      <c r="T195" s="41"/>
      <c r="U195" s="42" t="e">
        <f t="shared" si="120"/>
        <v>#VALUE!</v>
      </c>
      <c r="V195" s="42" t="e">
        <f t="shared" si="120"/>
        <v>#VALUE!</v>
      </c>
      <c r="W195" s="43" t="e">
        <f t="shared" si="120"/>
        <v>#VALUE!</v>
      </c>
      <c r="X195" s="43" t="e">
        <f t="shared" si="120"/>
        <v>#VALUE!</v>
      </c>
      <c r="AD195"/>
      <c r="AG195" s="3">
        <f t="shared" si="116"/>
        <v>14.06530375061889</v>
      </c>
      <c r="AH195" s="36">
        <f t="shared" si="121"/>
        <v>0.83280754470279428</v>
      </c>
      <c r="AI195" s="36">
        <f t="shared" si="121"/>
        <v>0.99006768203765094</v>
      </c>
      <c r="AJ195" s="36">
        <f t="shared" si="121"/>
        <v>0.70746184581874583</v>
      </c>
      <c r="AK195" s="36">
        <f t="shared" si="121"/>
        <v>0.98920312579710767</v>
      </c>
      <c r="AL195" s="36">
        <f t="shared" si="121"/>
        <v>0</v>
      </c>
      <c r="AM195" s="37" t="e">
        <f t="shared" si="117"/>
        <v>#VALUE!</v>
      </c>
      <c r="AN195" s="38">
        <f t="shared" si="113"/>
        <v>0</v>
      </c>
      <c r="AO195" s="39"/>
      <c r="AP195" s="39"/>
      <c r="AQ195" s="40"/>
      <c r="AR195" s="40"/>
      <c r="AS195" s="40"/>
      <c r="AT195" s="41"/>
      <c r="AU195" s="41"/>
      <c r="AV195" s="42" t="e">
        <f t="shared" si="122"/>
        <v>#VALUE!</v>
      </c>
      <c r="AW195" s="42" t="e">
        <f t="shared" si="122"/>
        <v>#VALUE!</v>
      </c>
      <c r="AX195" s="43" t="e">
        <f t="shared" si="122"/>
        <v>#VALUE!</v>
      </c>
      <c r="AY195" s="43" t="e">
        <f t="shared" si="122"/>
        <v>#VALUE!</v>
      </c>
    </row>
    <row r="196" spans="1:51" x14ac:dyDescent="0.3">
      <c r="A196" s="84">
        <v>8.25</v>
      </c>
      <c r="B196" s="5" t="str">
        <f>IF(AND('Graph-outputs'!$BS$2=TRUE, OR('Graph-outputs'!$BT$1=13, 'Graph-outputs'!$BT$1=14)), 'Calcs-control3'!A196, "")</f>
        <v/>
      </c>
      <c r="F196" s="3">
        <v>26</v>
      </c>
      <c r="G196" s="36">
        <f t="shared" si="118"/>
        <v>0.99965221593851072</v>
      </c>
      <c r="H196" s="36">
        <f t="shared" si="118"/>
        <v>0.99992234004282554</v>
      </c>
      <c r="I196" s="36">
        <f t="shared" si="118"/>
        <v>0.99905783328387987</v>
      </c>
      <c r="J196" s="36">
        <f t="shared" si="118"/>
        <v>0.99992205795906719</v>
      </c>
      <c r="K196" s="36">
        <f t="shared" si="118"/>
        <v>0</v>
      </c>
      <c r="L196" s="37" t="e">
        <f t="shared" si="115"/>
        <v>#VALUE!</v>
      </c>
      <c r="M196" s="38">
        <f t="shared" si="119"/>
        <v>0.78976882952402327</v>
      </c>
      <c r="N196" s="39"/>
      <c r="O196" s="39"/>
      <c r="P196" s="40"/>
      <c r="Q196" s="40"/>
      <c r="R196" s="40"/>
      <c r="S196" s="41"/>
      <c r="T196" s="41"/>
      <c r="U196" s="42" t="e">
        <f t="shared" si="120"/>
        <v>#VALUE!</v>
      </c>
      <c r="V196" s="42" t="e">
        <f t="shared" si="120"/>
        <v>#VALUE!</v>
      </c>
      <c r="W196" s="43" t="e">
        <f t="shared" si="120"/>
        <v>#VALUE!</v>
      </c>
      <c r="X196" s="43" t="e">
        <f t="shared" si="120"/>
        <v>#VALUE!</v>
      </c>
      <c r="AD196"/>
      <c r="AG196" s="3">
        <f t="shared" si="116"/>
        <v>14.792215133875402</v>
      </c>
      <c r="AH196" s="36">
        <f t="shared" si="121"/>
        <v>0.87628695345315233</v>
      </c>
      <c r="AI196" s="36">
        <f t="shared" si="121"/>
        <v>0.99269070808497262</v>
      </c>
      <c r="AJ196" s="36">
        <f t="shared" si="121"/>
        <v>0.78253934244756163</v>
      </c>
      <c r="AK196" s="36">
        <f t="shared" si="121"/>
        <v>0.99211246408850307</v>
      </c>
      <c r="AL196" s="36">
        <f t="shared" si="121"/>
        <v>0</v>
      </c>
      <c r="AM196" s="37" t="e">
        <f t="shared" si="117"/>
        <v>#VALUE!</v>
      </c>
      <c r="AN196" s="38">
        <f t="shared" si="113"/>
        <v>0</v>
      </c>
      <c r="AO196" s="39"/>
      <c r="AP196" s="39"/>
      <c r="AQ196" s="40"/>
      <c r="AR196" s="40"/>
      <c r="AS196" s="40"/>
      <c r="AT196" s="41"/>
      <c r="AU196" s="41"/>
      <c r="AV196" s="42" t="e">
        <f t="shared" si="122"/>
        <v>#VALUE!</v>
      </c>
      <c r="AW196" s="42" t="e">
        <f t="shared" si="122"/>
        <v>#VALUE!</v>
      </c>
      <c r="AX196" s="43" t="e">
        <f t="shared" si="122"/>
        <v>#VALUE!</v>
      </c>
      <c r="AY196" s="43" t="e">
        <f t="shared" si="122"/>
        <v>#VALUE!</v>
      </c>
    </row>
    <row r="197" spans="1:51" x14ac:dyDescent="0.3">
      <c r="A197" s="84">
        <v>8.5</v>
      </c>
      <c r="B197" s="5" t="str">
        <f>IF(AND('Graph-outputs'!$BS$2=TRUE, OR('Graph-outputs'!$BT$1=13, 'Graph-outputs'!$BT$1=14)), 'Calcs-control3'!A197, "")</f>
        <v/>
      </c>
      <c r="F197" s="3">
        <v>27</v>
      </c>
      <c r="G197" s="36">
        <f t="shared" si="118"/>
        <v>0.99979762364487024</v>
      </c>
      <c r="H197" s="36">
        <f t="shared" si="118"/>
        <v>0.99994671219384645</v>
      </c>
      <c r="I197" s="36">
        <f t="shared" si="118"/>
        <v>0.99943445701692546</v>
      </c>
      <c r="J197" s="36">
        <f t="shared" si="118"/>
        <v>0.99994667319007169</v>
      </c>
      <c r="K197" s="36">
        <f t="shared" si="118"/>
        <v>0</v>
      </c>
      <c r="L197" s="37" t="e">
        <f t="shared" si="115"/>
        <v>#VALUE!</v>
      </c>
      <c r="M197" s="38">
        <f t="shared" si="119"/>
        <v>0.81904039453440447</v>
      </c>
      <c r="N197" s="39"/>
      <c r="O197" s="39"/>
      <c r="P197" s="40"/>
      <c r="Q197" s="40"/>
      <c r="R197" s="40"/>
      <c r="S197" s="41"/>
      <c r="T197" s="41"/>
      <c r="U197" s="42" t="e">
        <f t="shared" si="120"/>
        <v>#VALUE!</v>
      </c>
      <c r="V197" s="42" t="e">
        <f t="shared" si="120"/>
        <v>#VALUE!</v>
      </c>
      <c r="W197" s="43" t="e">
        <f t="shared" si="120"/>
        <v>#VALUE!</v>
      </c>
      <c r="X197" s="43" t="e">
        <f t="shared" si="120"/>
        <v>#VALUE!</v>
      </c>
      <c r="AD197"/>
      <c r="AG197" s="3">
        <f t="shared" si="116"/>
        <v>15.556694149404674</v>
      </c>
      <c r="AH197" s="36">
        <f t="shared" si="121"/>
        <v>0.91152054456029985</v>
      </c>
      <c r="AI197" s="36">
        <f t="shared" si="121"/>
        <v>0.99470435359193321</v>
      </c>
      <c r="AJ197" s="36">
        <f t="shared" si="121"/>
        <v>0.84272703219083422</v>
      </c>
      <c r="AK197" s="36">
        <f t="shared" si="121"/>
        <v>0.9943273714566816</v>
      </c>
      <c r="AL197" s="36">
        <f t="shared" si="121"/>
        <v>0</v>
      </c>
      <c r="AM197" s="37" t="e">
        <f t="shared" si="117"/>
        <v>#VALUE!</v>
      </c>
      <c r="AN197" s="38">
        <f t="shared" si="113"/>
        <v>0</v>
      </c>
      <c r="AO197" s="39"/>
      <c r="AP197" s="39"/>
      <c r="AQ197" s="40"/>
      <c r="AR197" s="40"/>
      <c r="AS197" s="40"/>
      <c r="AT197" s="41"/>
      <c r="AU197" s="41"/>
      <c r="AV197" s="42" t="e">
        <f t="shared" si="122"/>
        <v>#VALUE!</v>
      </c>
      <c r="AW197" s="42" t="e">
        <f t="shared" si="122"/>
        <v>#VALUE!</v>
      </c>
      <c r="AX197" s="43" t="e">
        <f t="shared" si="122"/>
        <v>#VALUE!</v>
      </c>
      <c r="AY197" s="43" t="e">
        <f t="shared" si="122"/>
        <v>#VALUE!</v>
      </c>
    </row>
    <row r="198" spans="1:51" x14ac:dyDescent="0.3">
      <c r="A198" s="84">
        <v>8.75</v>
      </c>
      <c r="B198" s="5" t="str">
        <f>IF(AND('Graph-outputs'!$BS$2=TRUE, OR('Graph-outputs'!$BT$1=13, 'Graph-outputs'!$BT$1=14)), 'Calcs-control3'!A198, "")</f>
        <v/>
      </c>
      <c r="F198" s="3">
        <v>28</v>
      </c>
      <c r="G198" s="36">
        <f t="shared" si="118"/>
        <v>0.99988114282958895</v>
      </c>
      <c r="H198" s="36">
        <f t="shared" si="118"/>
        <v>0.99996321852816961</v>
      </c>
      <c r="I198" s="36">
        <f t="shared" si="118"/>
        <v>0.99965948301910779</v>
      </c>
      <c r="J198" s="36">
        <f t="shared" si="118"/>
        <v>0.99996327841953481</v>
      </c>
      <c r="K198" s="36">
        <f t="shared" si="118"/>
        <v>0</v>
      </c>
      <c r="L198" s="37" t="e">
        <f t="shared" si="115"/>
        <v>#VALUE!</v>
      </c>
      <c r="M198" s="38">
        <f t="shared" si="119"/>
        <v>0.84408183317248586</v>
      </c>
      <c r="N198" s="39"/>
      <c r="O198" s="39"/>
      <c r="P198" s="40"/>
      <c r="Q198" s="40"/>
      <c r="R198" s="40"/>
      <c r="S198" s="41"/>
      <c r="T198" s="41"/>
      <c r="U198" s="42" t="e">
        <f t="shared" si="120"/>
        <v>#VALUE!</v>
      </c>
      <c r="V198" s="42" t="e">
        <f t="shared" si="120"/>
        <v>#VALUE!</v>
      </c>
      <c r="W198" s="43" t="e">
        <f t="shared" si="120"/>
        <v>#VALUE!</v>
      </c>
      <c r="X198" s="43" t="e">
        <f t="shared" si="120"/>
        <v>#VALUE!</v>
      </c>
      <c r="AD198"/>
      <c r="AG198" s="3">
        <f t="shared" si="116"/>
        <v>16.360682336474195</v>
      </c>
      <c r="AH198" s="36">
        <f t="shared" si="121"/>
        <v>0.938945844395073</v>
      </c>
      <c r="AI198" s="36">
        <f t="shared" si="121"/>
        <v>0.99622401427607321</v>
      </c>
      <c r="AJ198" s="36">
        <f t="shared" si="121"/>
        <v>0.88949910130189325</v>
      </c>
      <c r="AK198" s="36">
        <f t="shared" si="121"/>
        <v>0.99598492549145401</v>
      </c>
      <c r="AL198" s="36">
        <f t="shared" si="121"/>
        <v>0</v>
      </c>
      <c r="AM198" s="37" t="e">
        <f t="shared" si="117"/>
        <v>#VALUE!</v>
      </c>
      <c r="AN198" s="38">
        <f t="shared" si="113"/>
        <v>0.10642505587253748</v>
      </c>
      <c r="AO198" s="39"/>
      <c r="AP198" s="39"/>
      <c r="AQ198" s="40"/>
      <c r="AR198" s="40"/>
      <c r="AS198" s="40"/>
      <c r="AT198" s="41"/>
      <c r="AU198" s="41"/>
      <c r="AV198" s="42" t="e">
        <f t="shared" si="122"/>
        <v>#VALUE!</v>
      </c>
      <c r="AW198" s="42" t="e">
        <f t="shared" si="122"/>
        <v>#VALUE!</v>
      </c>
      <c r="AX198" s="43" t="e">
        <f t="shared" si="122"/>
        <v>#VALUE!</v>
      </c>
      <c r="AY198" s="43" t="e">
        <f t="shared" si="122"/>
        <v>#VALUE!</v>
      </c>
    </row>
    <row r="199" spans="1:51" x14ac:dyDescent="0.3">
      <c r="A199" s="84">
        <v>9</v>
      </c>
      <c r="B199" s="5" t="str">
        <f>IF(AND('Graph-outputs'!$BS$2=TRUE, OR('Graph-outputs'!$BT$1=13, 'Graph-outputs'!$BT$1=14)), 'Calcs-control3'!A199, "")</f>
        <v/>
      </c>
      <c r="F199" s="3">
        <v>29</v>
      </c>
      <c r="G199" s="36">
        <f t="shared" si="118"/>
        <v>0.99992942527830131</v>
      </c>
      <c r="H199" s="36">
        <f t="shared" si="118"/>
        <v>0.99997445768293769</v>
      </c>
      <c r="I199" s="36">
        <f t="shared" si="118"/>
        <v>0.99979410236261701</v>
      </c>
      <c r="J199" s="36">
        <f t="shared" si="118"/>
        <v>0.99997454627849547</v>
      </c>
      <c r="K199" s="36">
        <f t="shared" si="118"/>
        <v>0</v>
      </c>
      <c r="L199" s="37" t="e">
        <f t="shared" si="115"/>
        <v>#VALUE!</v>
      </c>
      <c r="M199" s="38">
        <f t="shared" si="119"/>
        <v>0.86550080453790201</v>
      </c>
      <c r="N199" s="39"/>
      <c r="O199" s="39"/>
      <c r="P199" s="40"/>
      <c r="Q199" s="40"/>
      <c r="R199" s="40"/>
      <c r="S199" s="41"/>
      <c r="T199" s="41"/>
      <c r="U199" s="42" t="e">
        <f t="shared" si="120"/>
        <v>#VALUE!</v>
      </c>
      <c r="V199" s="42" t="e">
        <f t="shared" si="120"/>
        <v>#VALUE!</v>
      </c>
      <c r="W199" s="43" t="e">
        <f t="shared" si="120"/>
        <v>#VALUE!</v>
      </c>
      <c r="X199" s="43" t="e">
        <f t="shared" si="120"/>
        <v>#VALUE!</v>
      </c>
      <c r="AD199"/>
      <c r="AG199" s="3">
        <f t="shared" si="116"/>
        <v>17.206221575376418</v>
      </c>
      <c r="AH199" s="36">
        <f t="shared" si="121"/>
        <v>0.95941318918282315</v>
      </c>
      <c r="AI199" s="36">
        <f t="shared" si="121"/>
        <v>0.99735101476781629</v>
      </c>
      <c r="AJ199" s="36">
        <f t="shared" si="121"/>
        <v>0.92467749442363201</v>
      </c>
      <c r="AK199" s="36">
        <f t="shared" si="121"/>
        <v>0.9972038564285578</v>
      </c>
      <c r="AL199" s="36">
        <f t="shared" si="121"/>
        <v>0</v>
      </c>
      <c r="AM199" s="37" t="e">
        <f t="shared" si="117"/>
        <v>#VALUE!</v>
      </c>
      <c r="AN199" s="38">
        <f t="shared" si="113"/>
        <v>0.21001824408397118</v>
      </c>
      <c r="AO199" s="39"/>
      <c r="AP199" s="39"/>
      <c r="AQ199" s="40"/>
      <c r="AR199" s="40"/>
      <c r="AS199" s="40"/>
      <c r="AT199" s="41"/>
      <c r="AU199" s="41"/>
      <c r="AV199" s="42" t="e">
        <f t="shared" si="122"/>
        <v>#VALUE!</v>
      </c>
      <c r="AW199" s="42" t="e">
        <f t="shared" si="122"/>
        <v>#VALUE!</v>
      </c>
      <c r="AX199" s="43" t="e">
        <f t="shared" si="122"/>
        <v>#VALUE!</v>
      </c>
      <c r="AY199" s="43" t="e">
        <f t="shared" si="122"/>
        <v>#VALUE!</v>
      </c>
    </row>
    <row r="200" spans="1:51" x14ac:dyDescent="0.3">
      <c r="A200" s="84">
        <v>9.25</v>
      </c>
      <c r="B200" s="5" t="str">
        <f>IF(AND('Graph-outputs'!$BS$2=TRUE, OR('Graph-outputs'!$BT$1=13, 'Graph-outputs'!$BT$1=14)), 'Calcs-control3'!A200, "")</f>
        <v/>
      </c>
      <c r="F200" s="3">
        <v>30</v>
      </c>
      <c r="G200" s="36">
        <f t="shared" si="118"/>
        <v>0.9999575715900646</v>
      </c>
      <c r="H200" s="36">
        <f t="shared" si="118"/>
        <v>0.9999821528280749</v>
      </c>
      <c r="I200" s="36">
        <f t="shared" si="118"/>
        <v>0.99987484286255102</v>
      </c>
      <c r="J200" s="36">
        <f t="shared" si="118"/>
        <v>0.99998223864818847</v>
      </c>
      <c r="K200" s="36">
        <f t="shared" si="118"/>
        <v>0</v>
      </c>
      <c r="L200" s="37" t="e">
        <f t="shared" si="115"/>
        <v>#VALUE!</v>
      </c>
      <c r="M200" s="38">
        <f t="shared" si="119"/>
        <v>0.8838229846168717</v>
      </c>
      <c r="N200" s="39"/>
      <c r="O200" s="39"/>
      <c r="P200" s="40"/>
      <c r="Q200" s="40"/>
      <c r="R200" s="40"/>
      <c r="S200" s="41"/>
      <c r="T200" s="41"/>
      <c r="U200" s="42" t="e">
        <f t="shared" si="120"/>
        <v>#VALUE!</v>
      </c>
      <c r="V200" s="42" t="e">
        <f t="shared" si="120"/>
        <v>#VALUE!</v>
      </c>
      <c r="W200" s="43" t="e">
        <f t="shared" si="120"/>
        <v>#VALUE!</v>
      </c>
      <c r="X200" s="43" t="e">
        <f t="shared" si="120"/>
        <v>#VALUE!</v>
      </c>
      <c r="AD200"/>
      <c r="AG200" s="3">
        <f t="shared" si="116"/>
        <v>18.095459273170505</v>
      </c>
      <c r="AH200" s="36">
        <f t="shared" si="121"/>
        <v>0.97403593160307456</v>
      </c>
      <c r="AI200" s="36">
        <f t="shared" si="121"/>
        <v>0.99817206118243929</v>
      </c>
      <c r="AJ200" s="36">
        <f t="shared" si="121"/>
        <v>0.95024899777867144</v>
      </c>
      <c r="AK200" s="36">
        <f t="shared" si="121"/>
        <v>0.99808442294965005</v>
      </c>
      <c r="AL200" s="36">
        <f t="shared" si="121"/>
        <v>0</v>
      </c>
      <c r="AM200" s="37" t="e">
        <f t="shared" si="117"/>
        <v>#VALUE!</v>
      </c>
      <c r="AN200" s="38">
        <f t="shared" si="113"/>
        <v>0.30710702765132847</v>
      </c>
      <c r="AO200" s="39"/>
      <c r="AP200" s="39"/>
      <c r="AQ200" s="40"/>
      <c r="AR200" s="40"/>
      <c r="AS200" s="40"/>
      <c r="AT200" s="41"/>
      <c r="AU200" s="41"/>
      <c r="AV200" s="42" t="e">
        <f t="shared" si="122"/>
        <v>#VALUE!</v>
      </c>
      <c r="AW200" s="42" t="e">
        <f t="shared" si="122"/>
        <v>#VALUE!</v>
      </c>
      <c r="AX200" s="43" t="e">
        <f t="shared" si="122"/>
        <v>#VALUE!</v>
      </c>
      <c r="AY200" s="43" t="e">
        <f t="shared" si="122"/>
        <v>#VALUE!</v>
      </c>
    </row>
    <row r="201" spans="1:51" x14ac:dyDescent="0.3">
      <c r="A201" s="84">
        <v>9.5</v>
      </c>
      <c r="B201" s="5" t="str">
        <f>IF(AND('Graph-outputs'!$BS$2=TRUE, OR('Graph-outputs'!$BT$1=13, 'Graph-outputs'!$BT$1=14)), 'Calcs-control3'!A201, "")</f>
        <v/>
      </c>
      <c r="F201" s="3">
        <v>31</v>
      </c>
      <c r="G201" s="36">
        <f t="shared" si="118"/>
        <v>0.99997414379502281</v>
      </c>
      <c r="H201" s="36">
        <f t="shared" si="118"/>
        <v>0.99998745142920098</v>
      </c>
      <c r="I201" s="36">
        <f t="shared" si="118"/>
        <v>0.99992344836464608</v>
      </c>
      <c r="J201" s="36">
        <f t="shared" si="118"/>
        <v>0.99998752255030243</v>
      </c>
      <c r="K201" s="36">
        <f t="shared" si="118"/>
        <v>0</v>
      </c>
      <c r="L201" s="37" t="e">
        <f t="shared" si="115"/>
        <v>#VALUE!</v>
      </c>
      <c r="M201" s="38">
        <f t="shared" si="119"/>
        <v>0.89950120329289074</v>
      </c>
      <c r="N201" s="39"/>
      <c r="O201" s="39"/>
      <c r="P201" s="40"/>
      <c r="Q201" s="40"/>
      <c r="R201" s="40"/>
      <c r="S201" s="41"/>
      <c r="T201" s="41"/>
      <c r="U201" s="42" t="e">
        <f t="shared" si="120"/>
        <v>#VALUE!</v>
      </c>
      <c r="V201" s="42" t="e">
        <f t="shared" si="120"/>
        <v>#VALUE!</v>
      </c>
      <c r="W201" s="43" t="e">
        <f t="shared" si="120"/>
        <v>#VALUE!</v>
      </c>
      <c r="X201" s="43" t="e">
        <f t="shared" si="120"/>
        <v>#VALUE!</v>
      </c>
      <c r="AD201"/>
      <c r="AG201" s="3">
        <f t="shared" si="116"/>
        <v>19.030653817429357</v>
      </c>
      <c r="AH201" s="36">
        <f t="shared" si="121"/>
        <v>0.98402623060331074</v>
      </c>
      <c r="AI201" s="36">
        <f t="shared" si="121"/>
        <v>0.99875948941219495</v>
      </c>
      <c r="AJ201" s="36">
        <f t="shared" si="121"/>
        <v>0.96819117648532105</v>
      </c>
      <c r="AK201" s="36">
        <f t="shared" si="121"/>
        <v>0.9987091880986686</v>
      </c>
      <c r="AL201" s="36">
        <f t="shared" si="121"/>
        <v>0</v>
      </c>
      <c r="AM201" s="37" t="e">
        <f t="shared" si="117"/>
        <v>#VALUE!</v>
      </c>
      <c r="AN201" s="38">
        <f t="shared" si="113"/>
        <v>0.39719849619651915</v>
      </c>
      <c r="AO201" s="39"/>
      <c r="AP201" s="39"/>
      <c r="AQ201" s="40"/>
      <c r="AR201" s="40"/>
      <c r="AS201" s="40"/>
      <c r="AT201" s="41"/>
      <c r="AU201" s="41"/>
      <c r="AV201" s="42" t="e">
        <f t="shared" si="122"/>
        <v>#VALUE!</v>
      </c>
      <c r="AW201" s="42" t="e">
        <f t="shared" si="122"/>
        <v>#VALUE!</v>
      </c>
      <c r="AX201" s="43" t="e">
        <f t="shared" si="122"/>
        <v>#VALUE!</v>
      </c>
      <c r="AY201" s="43" t="e">
        <f t="shared" si="122"/>
        <v>#VALUE!</v>
      </c>
    </row>
    <row r="202" spans="1:51" x14ac:dyDescent="0.3">
      <c r="A202" s="84">
        <v>9.75</v>
      </c>
      <c r="B202" s="5" t="str">
        <f>IF(AND('Graph-outputs'!$BS$2=TRUE, OR('Graph-outputs'!$BT$1=13, 'Graph-outputs'!$BT$1=14)), 'Calcs-control3'!A202, "")</f>
        <v/>
      </c>
      <c r="F202" s="3">
        <v>32</v>
      </c>
      <c r="G202" s="36">
        <f t="shared" ref="G202:K217" si="123">IF(1-EXP(-0.23*(G118-G$165))&lt;0, 0, 1-EXP(-0.23*(G118-G$165)))</f>
        <v>0.99998401216978705</v>
      </c>
      <c r="H202" s="36">
        <f t="shared" si="123"/>
        <v>0.99999112101071241</v>
      </c>
      <c r="I202" s="36">
        <f t="shared" si="123"/>
        <v>0.99995284755109715</v>
      </c>
      <c r="J202" s="36">
        <f t="shared" si="123"/>
        <v>0.99999117485744782</v>
      </c>
      <c r="K202" s="36">
        <f t="shared" si="123"/>
        <v>0</v>
      </c>
      <c r="L202" s="37" t="e">
        <f t="shared" si="115"/>
        <v>#VALUE!</v>
      </c>
      <c r="M202" s="38">
        <f t="shared" si="119"/>
        <v>0.91292417958827576</v>
      </c>
      <c r="N202" s="39"/>
      <c r="O202" s="39"/>
      <c r="P202" s="40"/>
      <c r="Q202" s="40"/>
      <c r="R202" s="40"/>
      <c r="S202" s="41"/>
      <c r="T202" s="41"/>
      <c r="U202" s="42" t="e">
        <f t="shared" ref="U202:X217" si="124">IF(1-EXP(-0.23*(U118-U$165))&lt;0, 0, 1-EXP(-0.23*(U118-U$165)))</f>
        <v>#VALUE!</v>
      </c>
      <c r="V202" s="42" t="e">
        <f t="shared" si="124"/>
        <v>#VALUE!</v>
      </c>
      <c r="W202" s="43" t="e">
        <f t="shared" si="124"/>
        <v>#VALUE!</v>
      </c>
      <c r="X202" s="43" t="e">
        <f t="shared" si="124"/>
        <v>#VALUE!</v>
      </c>
      <c r="AD202"/>
      <c r="AG202" s="3">
        <f t="shared" si="116"/>
        <v>20.01418031184258</v>
      </c>
      <c r="AH202" s="36">
        <f t="shared" ref="AH202:AL217" si="125">IF(1-EXP(-0.23*(AH118-AH$165))&lt;0, 0, 1-EXP(-0.23*(AH118-AH$165)))</f>
        <v>0.99054935288527646</v>
      </c>
      <c r="AI202" s="36">
        <f t="shared" si="125"/>
        <v>0.99917214869139026</v>
      </c>
      <c r="AJ202" s="36">
        <f t="shared" si="125"/>
        <v>0.98032969863597741</v>
      </c>
      <c r="AK202" s="36">
        <f t="shared" si="125"/>
        <v>0.9991444735310685</v>
      </c>
      <c r="AL202" s="36">
        <f t="shared" si="125"/>
        <v>0</v>
      </c>
      <c r="AM202" s="37" t="e">
        <f t="shared" si="117"/>
        <v>#VALUE!</v>
      </c>
      <c r="AN202" s="38">
        <f t="shared" si="113"/>
        <v>0.47994267365810728</v>
      </c>
      <c r="AO202" s="39"/>
      <c r="AP202" s="39"/>
      <c r="AQ202" s="40"/>
      <c r="AR202" s="40"/>
      <c r="AS202" s="40"/>
      <c r="AT202" s="41"/>
      <c r="AU202" s="41"/>
      <c r="AV202" s="42" t="e">
        <f t="shared" ref="AV202:AY217" si="126">IF(1-EXP(-0.23*(AV118-AV$165))&lt;0, 0, 1-EXP(-0.23*(AV118-AV$165)))</f>
        <v>#VALUE!</v>
      </c>
      <c r="AW202" s="42" t="e">
        <f t="shared" si="126"/>
        <v>#VALUE!</v>
      </c>
      <c r="AX202" s="43" t="e">
        <f t="shared" si="126"/>
        <v>#VALUE!</v>
      </c>
      <c r="AY202" s="43" t="e">
        <f t="shared" si="126"/>
        <v>#VALUE!</v>
      </c>
    </row>
    <row r="203" spans="1:51" x14ac:dyDescent="0.3">
      <c r="A203" s="84">
        <v>10</v>
      </c>
      <c r="B203" s="5" t="str">
        <f>IF(AND('Graph-outputs'!$BS$2=TRUE, OR('Graph-outputs'!$BT$1=13, 'Graph-outputs'!$BT$1=14)), 'Calcs-control3'!A203, "")</f>
        <v/>
      </c>
      <c r="F203" s="3">
        <v>33</v>
      </c>
      <c r="G203" s="36">
        <f t="shared" si="123"/>
        <v>0.99998996180237543</v>
      </c>
      <c r="H203" s="36">
        <f t="shared" si="123"/>
        <v>0.99999367737158529</v>
      </c>
      <c r="I203" s="36">
        <f t="shared" si="123"/>
        <v>0.99997073035137374</v>
      </c>
      <c r="J203" s="36">
        <f t="shared" si="123"/>
        <v>0.99999371541735727</v>
      </c>
      <c r="K203" s="36">
        <f t="shared" si="123"/>
        <v>0</v>
      </c>
      <c r="L203" s="37" t="e">
        <f t="shared" si="115"/>
        <v>#VALUE!</v>
      </c>
      <c r="M203" s="38">
        <f t="shared" si="119"/>
        <v>0.92442464892725273</v>
      </c>
      <c r="N203" s="39"/>
      <c r="O203" s="39"/>
      <c r="P203" s="40"/>
      <c r="Q203" s="40"/>
      <c r="R203" s="40"/>
      <c r="S203" s="41"/>
      <c r="T203" s="41"/>
      <c r="U203" s="42" t="e">
        <f t="shared" si="124"/>
        <v>#VALUE!</v>
      </c>
      <c r="V203" s="42" t="e">
        <f t="shared" si="124"/>
        <v>#VALUE!</v>
      </c>
      <c r="W203" s="43" t="e">
        <f t="shared" si="124"/>
        <v>#VALUE!</v>
      </c>
      <c r="X203" s="43" t="e">
        <f t="shared" si="124"/>
        <v>#VALUE!</v>
      </c>
      <c r="AD203"/>
      <c r="AG203" s="3">
        <f t="shared" si="116"/>
        <v>21.048536608242266</v>
      </c>
      <c r="AH203" s="36">
        <f t="shared" si="125"/>
        <v>0.99461996322159696</v>
      </c>
      <c r="AI203" s="36">
        <f t="shared" si="125"/>
        <v>0.99945673694991632</v>
      </c>
      <c r="AJ203" s="36">
        <f t="shared" si="125"/>
        <v>0.98824131439523777</v>
      </c>
      <c r="AK203" s="36">
        <f t="shared" si="125"/>
        <v>0.99944225692409938</v>
      </c>
      <c r="AL203" s="36">
        <f t="shared" si="125"/>
        <v>0</v>
      </c>
      <c r="AM203" s="37" t="e">
        <f t="shared" si="117"/>
        <v>#VALUE!</v>
      </c>
      <c r="AN203" s="38">
        <f t="shared" si="113"/>
        <v>0.55514060319625025</v>
      </c>
      <c r="AO203" s="39"/>
      <c r="AP203" s="39"/>
      <c r="AQ203" s="40"/>
      <c r="AR203" s="40"/>
      <c r="AS203" s="40"/>
      <c r="AT203" s="41"/>
      <c r="AU203" s="41"/>
      <c r="AV203" s="42" t="e">
        <f t="shared" si="126"/>
        <v>#VALUE!</v>
      </c>
      <c r="AW203" s="42" t="e">
        <f t="shared" si="126"/>
        <v>#VALUE!</v>
      </c>
      <c r="AX203" s="43" t="e">
        <f t="shared" si="126"/>
        <v>#VALUE!</v>
      </c>
      <c r="AY203" s="43" t="e">
        <f t="shared" si="126"/>
        <v>#VALUE!</v>
      </c>
    </row>
    <row r="204" spans="1:51" x14ac:dyDescent="0.3">
      <c r="F204" s="3">
        <v>34</v>
      </c>
      <c r="G204" s="36">
        <f t="shared" si="123"/>
        <v>0.99999359667581411</v>
      </c>
      <c r="H204" s="36">
        <f t="shared" si="123"/>
        <v>0.99999546883664037</v>
      </c>
      <c r="I204" s="36">
        <f t="shared" si="123"/>
        <v>0.99998167829779694</v>
      </c>
      <c r="J204" s="36">
        <f t="shared" si="123"/>
        <v>0.99999549395757237</v>
      </c>
      <c r="K204" s="36">
        <f t="shared" si="123"/>
        <v>0</v>
      </c>
      <c r="L204" s="37" t="e">
        <f t="shared" si="115"/>
        <v>#VALUE!</v>
      </c>
      <c r="M204" s="38">
        <f t="shared" si="119"/>
        <v>0.93428677316585795</v>
      </c>
      <c r="N204" s="39"/>
      <c r="O204" s="39"/>
      <c r="P204" s="40"/>
      <c r="Q204" s="40"/>
      <c r="R204" s="40"/>
      <c r="S204" s="41"/>
      <c r="T204" s="41"/>
      <c r="U204" s="42" t="e">
        <f t="shared" si="124"/>
        <v>#VALUE!</v>
      </c>
      <c r="V204" s="42" t="e">
        <f t="shared" si="124"/>
        <v>#VALUE!</v>
      </c>
      <c r="W204" s="43" t="e">
        <f t="shared" si="124"/>
        <v>#VALUE!</v>
      </c>
      <c r="X204" s="43" t="e">
        <f t="shared" si="124"/>
        <v>#VALUE!</v>
      </c>
      <c r="AD204"/>
      <c r="AG204" s="3">
        <f t="shared" si="116"/>
        <v>22.136349650370814</v>
      </c>
      <c r="AH204" s="36">
        <f t="shared" si="125"/>
        <v>0.99704923344113361</v>
      </c>
      <c r="AI204" s="36">
        <f t="shared" si="125"/>
        <v>0.99964940352644471</v>
      </c>
      <c r="AJ204" s="36">
        <f t="shared" si="125"/>
        <v>0.9932064766157126</v>
      </c>
      <c r="AK204" s="36">
        <f t="shared" si="125"/>
        <v>0.99964228970964109</v>
      </c>
      <c r="AL204" s="36">
        <f t="shared" si="125"/>
        <v>0</v>
      </c>
      <c r="AM204" s="37" t="e">
        <f t="shared" si="117"/>
        <v>#VALUE!</v>
      </c>
      <c r="AN204" s="38">
        <f t="shared" si="113"/>
        <v>0.62274582563432324</v>
      </c>
      <c r="AO204" s="39"/>
      <c r="AP204" s="39"/>
      <c r="AQ204" s="40"/>
      <c r="AR204" s="40"/>
      <c r="AS204" s="40"/>
      <c r="AT204" s="41"/>
      <c r="AU204" s="41"/>
      <c r="AV204" s="42" t="e">
        <f t="shared" si="126"/>
        <v>#VALUE!</v>
      </c>
      <c r="AW204" s="42" t="e">
        <f t="shared" si="126"/>
        <v>#VALUE!</v>
      </c>
      <c r="AX204" s="43" t="e">
        <f t="shared" si="126"/>
        <v>#VALUE!</v>
      </c>
      <c r="AY204" s="43" t="e">
        <f t="shared" si="126"/>
        <v>#VALUE!</v>
      </c>
    </row>
    <row r="205" spans="1:51" x14ac:dyDescent="0.3">
      <c r="F205" s="3">
        <v>35</v>
      </c>
      <c r="G205" s="36">
        <f t="shared" si="123"/>
        <v>0.99999584848309231</v>
      </c>
      <c r="H205" s="36">
        <f t="shared" si="123"/>
        <v>0.99999673181850224</v>
      </c>
      <c r="I205" s="36">
        <f t="shared" si="123"/>
        <v>0.99998842868793436</v>
      </c>
      <c r="J205" s="36">
        <f t="shared" si="123"/>
        <v>0.99999674705344255</v>
      </c>
      <c r="K205" s="36">
        <f t="shared" si="123"/>
        <v>0</v>
      </c>
      <c r="L205" s="37" t="e">
        <f t="shared" si="115"/>
        <v>#VALUE!</v>
      </c>
      <c r="M205" s="38">
        <f t="shared" si="119"/>
        <v>0.94275279217541252</v>
      </c>
      <c r="N205" s="39"/>
      <c r="O205" s="39"/>
      <c r="P205" s="40"/>
      <c r="Q205" s="40"/>
      <c r="R205" s="40"/>
      <c r="S205" s="41"/>
      <c r="T205" s="41"/>
      <c r="U205" s="42" t="e">
        <f t="shared" si="124"/>
        <v>#VALUE!</v>
      </c>
      <c r="V205" s="42" t="e">
        <f t="shared" si="124"/>
        <v>#VALUE!</v>
      </c>
      <c r="W205" s="43" t="e">
        <f t="shared" si="124"/>
        <v>#VALUE!</v>
      </c>
      <c r="X205" s="43" t="e">
        <f t="shared" si="124"/>
        <v>#VALUE!</v>
      </c>
      <c r="AD205"/>
      <c r="AG205" s="3">
        <f t="shared" si="116"/>
        <v>23.280382145502159</v>
      </c>
      <c r="AH205" s="36">
        <f t="shared" si="125"/>
        <v>0.99843759038487845</v>
      </c>
      <c r="AI205" s="36">
        <f t="shared" si="125"/>
        <v>0.99977745244533167</v>
      </c>
      <c r="AJ205" s="36">
        <f t="shared" si="125"/>
        <v>0.99620614376145911</v>
      </c>
      <c r="AK205" s="36">
        <f t="shared" si="125"/>
        <v>0.99977424434082762</v>
      </c>
      <c r="AL205" s="36">
        <f t="shared" si="125"/>
        <v>0</v>
      </c>
      <c r="AM205" s="37" t="e">
        <f t="shared" si="117"/>
        <v>#VALUE!</v>
      </c>
      <c r="AN205" s="38">
        <f t="shared" si="113"/>
        <v>0.68285910001589689</v>
      </c>
      <c r="AO205" s="39"/>
      <c r="AP205" s="39"/>
      <c r="AQ205" s="40"/>
      <c r="AR205" s="40"/>
      <c r="AS205" s="40"/>
      <c r="AT205" s="41"/>
      <c r="AU205" s="41"/>
      <c r="AV205" s="42" t="e">
        <f t="shared" si="126"/>
        <v>#VALUE!</v>
      </c>
      <c r="AW205" s="42" t="e">
        <f t="shared" si="126"/>
        <v>#VALUE!</v>
      </c>
      <c r="AX205" s="43" t="e">
        <f t="shared" si="126"/>
        <v>#VALUE!</v>
      </c>
      <c r="AY205" s="43" t="e">
        <f t="shared" si="126"/>
        <v>#VALUE!</v>
      </c>
    </row>
    <row r="206" spans="1:51" x14ac:dyDescent="0.3">
      <c r="F206" s="3">
        <v>36</v>
      </c>
      <c r="G206" s="36">
        <f t="shared" si="123"/>
        <v>0.99999726371048447</v>
      </c>
      <c r="H206" s="36">
        <f t="shared" si="123"/>
        <v>0.999997627602215</v>
      </c>
      <c r="I206" s="36">
        <f t="shared" si="123"/>
        <v>0.99999262323603411</v>
      </c>
      <c r="J206" s="36">
        <f t="shared" si="123"/>
        <v>0.99999763563683353</v>
      </c>
      <c r="K206" s="36">
        <f t="shared" si="123"/>
        <v>0</v>
      </c>
      <c r="L206" s="37" t="e">
        <f t="shared" si="115"/>
        <v>#VALUE!</v>
      </c>
      <c r="M206" s="38">
        <f t="shared" si="119"/>
        <v>0.95002892172115483</v>
      </c>
      <c r="N206" s="39"/>
      <c r="O206" s="39"/>
      <c r="P206" s="40"/>
      <c r="Q206" s="40"/>
      <c r="R206" s="40"/>
      <c r="S206" s="41"/>
      <c r="T206" s="41"/>
      <c r="U206" s="42" t="e">
        <f t="shared" si="124"/>
        <v>#VALUE!</v>
      </c>
      <c r="V206" s="42" t="e">
        <f t="shared" si="124"/>
        <v>#VALUE!</v>
      </c>
      <c r="W206" s="43" t="e">
        <f t="shared" si="124"/>
        <v>#VALUE!</v>
      </c>
      <c r="X206" s="43" t="e">
        <f t="shared" si="124"/>
        <v>#VALUE!</v>
      </c>
      <c r="AD206"/>
      <c r="AG206" s="3">
        <f t="shared" si="116"/>
        <v>24.483539580860253</v>
      </c>
      <c r="AH206" s="36">
        <f t="shared" si="125"/>
        <v>0.99919907637387351</v>
      </c>
      <c r="AI206" s="36">
        <f t="shared" si="125"/>
        <v>0.99986101010839945</v>
      </c>
      <c r="AJ206" s="36">
        <f t="shared" si="125"/>
        <v>0.99795095124779432</v>
      </c>
      <c r="AK206" s="36">
        <f t="shared" si="125"/>
        <v>0.99985974434037739</v>
      </c>
      <c r="AL206" s="36">
        <f t="shared" si="125"/>
        <v>0</v>
      </c>
      <c r="AM206" s="37" t="e">
        <f t="shared" si="117"/>
        <v>#VALUE!</v>
      </c>
      <c r="AN206" s="38">
        <f t="shared" si="113"/>
        <v>0.73571672662661813</v>
      </c>
      <c r="AO206" s="39"/>
      <c r="AP206" s="39"/>
      <c r="AQ206" s="40"/>
      <c r="AR206" s="40"/>
      <c r="AS206" s="40"/>
      <c r="AT206" s="41"/>
      <c r="AU206" s="41"/>
      <c r="AV206" s="42" t="e">
        <f t="shared" si="126"/>
        <v>#VALUE!</v>
      </c>
      <c r="AW206" s="42" t="e">
        <f t="shared" si="126"/>
        <v>#VALUE!</v>
      </c>
      <c r="AX206" s="43" t="e">
        <f t="shared" si="126"/>
        <v>#VALUE!</v>
      </c>
      <c r="AY206" s="43" t="e">
        <f t="shared" si="126"/>
        <v>#VALUE!</v>
      </c>
    </row>
    <row r="207" spans="1:51" x14ac:dyDescent="0.3">
      <c r="F207" s="3">
        <v>37</v>
      </c>
      <c r="G207" s="36">
        <f t="shared" si="123"/>
        <v>0.9999981663529538</v>
      </c>
      <c r="H207" s="36">
        <f t="shared" si="123"/>
        <v>0.99999826679899928</v>
      </c>
      <c r="I207" s="36">
        <f t="shared" si="123"/>
        <v>0.99999525123178801</v>
      </c>
      <c r="J207" s="36">
        <f t="shared" si="123"/>
        <v>0.99999826980691908</v>
      </c>
      <c r="K207" s="36">
        <f t="shared" si="123"/>
        <v>0</v>
      </c>
      <c r="L207" s="37" t="e">
        <f t="shared" si="115"/>
        <v>#VALUE!</v>
      </c>
      <c r="M207" s="38">
        <f t="shared" si="119"/>
        <v>0.95629053185680923</v>
      </c>
      <c r="N207" s="39"/>
      <c r="O207" s="39"/>
      <c r="P207" s="40"/>
      <c r="Q207" s="40"/>
      <c r="R207" s="40"/>
      <c r="S207" s="41"/>
      <c r="T207" s="41"/>
      <c r="U207" s="42" t="e">
        <f t="shared" si="124"/>
        <v>#VALUE!</v>
      </c>
      <c r="V207" s="42" t="e">
        <f t="shared" si="124"/>
        <v>#VALUE!</v>
      </c>
      <c r="W207" s="43" t="e">
        <f t="shared" si="124"/>
        <v>#VALUE!</v>
      </c>
      <c r="X207" s="43" t="e">
        <f t="shared" si="124"/>
        <v>#VALUE!</v>
      </c>
      <c r="AD207"/>
      <c r="AG207" s="3">
        <f t="shared" si="116"/>
        <v>25.748877602654176</v>
      </c>
      <c r="AH207" s="36">
        <f t="shared" si="125"/>
        <v>0.99960107381345842</v>
      </c>
      <c r="AI207" s="36">
        <f t="shared" si="125"/>
        <v>0.99991455853414823</v>
      </c>
      <c r="AJ207" s="36">
        <f t="shared" si="125"/>
        <v>0.99892863549319766</v>
      </c>
      <c r="AK207" s="36">
        <f t="shared" si="125"/>
        <v>0.99991417850019948</v>
      </c>
      <c r="AL207" s="36">
        <f t="shared" si="125"/>
        <v>0</v>
      </c>
      <c r="AM207" s="37" t="e">
        <f t="shared" si="117"/>
        <v>#VALUE!</v>
      </c>
      <c r="AN207" s="38">
        <f t="shared" si="113"/>
        <v>0.78167332640834297</v>
      </c>
      <c r="AO207" s="39"/>
      <c r="AP207" s="39"/>
      <c r="AQ207" s="40"/>
      <c r="AR207" s="40"/>
      <c r="AS207" s="40"/>
      <c r="AT207" s="41"/>
      <c r="AU207" s="41"/>
      <c r="AV207" s="42" t="e">
        <f t="shared" si="126"/>
        <v>#VALUE!</v>
      </c>
      <c r="AW207" s="42" t="e">
        <f t="shared" si="126"/>
        <v>#VALUE!</v>
      </c>
      <c r="AX207" s="43" t="e">
        <f t="shared" si="126"/>
        <v>#VALUE!</v>
      </c>
      <c r="AY207" s="43" t="e">
        <f t="shared" si="126"/>
        <v>#VALUE!</v>
      </c>
    </row>
    <row r="208" spans="1:51" x14ac:dyDescent="0.3">
      <c r="F208" s="3">
        <v>38</v>
      </c>
      <c r="G208" s="36">
        <f t="shared" si="123"/>
        <v>0.99999875071344146</v>
      </c>
      <c r="H208" s="36">
        <f t="shared" si="123"/>
        <v>0.99999872567312476</v>
      </c>
      <c r="I208" s="36">
        <f t="shared" si="123"/>
        <v>0.99999691210123443</v>
      </c>
      <c r="J208" s="36">
        <f t="shared" si="123"/>
        <v>0.99999872532072132</v>
      </c>
      <c r="K208" s="36">
        <f t="shared" si="123"/>
        <v>0</v>
      </c>
      <c r="L208" s="37" t="e">
        <f t="shared" si="115"/>
        <v>#VALUE!</v>
      </c>
      <c r="M208" s="38">
        <f t="shared" si="119"/>
        <v>0.9616866575387939</v>
      </c>
      <c r="N208" s="39"/>
      <c r="O208" s="39"/>
      <c r="P208" s="40"/>
      <c r="Q208" s="40"/>
      <c r="R208" s="40"/>
      <c r="S208" s="41"/>
      <c r="T208" s="41"/>
      <c r="U208" s="42" t="e">
        <f t="shared" si="124"/>
        <v>#VALUE!</v>
      </c>
      <c r="V208" s="42" t="e">
        <f t="shared" si="124"/>
        <v>#VALUE!</v>
      </c>
      <c r="W208" s="43" t="e">
        <f t="shared" si="124"/>
        <v>#VALUE!</v>
      </c>
      <c r="X208" s="43" t="e">
        <f t="shared" si="124"/>
        <v>#VALUE!</v>
      </c>
      <c r="AD208"/>
      <c r="AG208" s="3">
        <f t="shared" si="116"/>
        <v>27.079609776470498</v>
      </c>
      <c r="AH208" s="36">
        <f t="shared" si="125"/>
        <v>0.99980608940419657</v>
      </c>
      <c r="AI208" s="36">
        <f t="shared" si="125"/>
        <v>0.99994827318563861</v>
      </c>
      <c r="AJ208" s="36">
        <f t="shared" si="125"/>
        <v>0.99945691282975824</v>
      </c>
      <c r="AK208" s="36">
        <f t="shared" si="125"/>
        <v>0.9999482460535114</v>
      </c>
      <c r="AL208" s="36">
        <f t="shared" si="125"/>
        <v>0</v>
      </c>
      <c r="AM208" s="37" t="e">
        <f t="shared" si="117"/>
        <v>#VALUE!</v>
      </c>
      <c r="AN208" s="38">
        <f t="shared" si="113"/>
        <v>0.82118034822765096</v>
      </c>
      <c r="AO208" s="39"/>
      <c r="AP208" s="39"/>
      <c r="AQ208" s="40"/>
      <c r="AR208" s="40"/>
      <c r="AS208" s="40"/>
      <c r="AT208" s="41"/>
      <c r="AU208" s="41"/>
      <c r="AV208" s="42" t="e">
        <f t="shared" si="126"/>
        <v>#VALUE!</v>
      </c>
      <c r="AW208" s="42" t="e">
        <f t="shared" si="126"/>
        <v>#VALUE!</v>
      </c>
      <c r="AX208" s="43" t="e">
        <f t="shared" si="126"/>
        <v>#VALUE!</v>
      </c>
      <c r="AY208" s="43" t="e">
        <f t="shared" si="126"/>
        <v>#VALUE!</v>
      </c>
    </row>
    <row r="209" spans="6:51" x14ac:dyDescent="0.3">
      <c r="F209" s="3">
        <v>39</v>
      </c>
      <c r="G209" s="36">
        <f t="shared" si="123"/>
        <v>0.99999913472992408</v>
      </c>
      <c r="H209" s="36">
        <f t="shared" si="123"/>
        <v>0.99999905709185199</v>
      </c>
      <c r="I209" s="36">
        <f t="shared" si="123"/>
        <v>0.99999797129123047</v>
      </c>
      <c r="J209" s="36">
        <f t="shared" si="123"/>
        <v>0.99999905460798588</v>
      </c>
      <c r="K209" s="36">
        <f t="shared" si="123"/>
        <v>0</v>
      </c>
      <c r="L209" s="37" t="e">
        <f t="shared" si="115"/>
        <v>#VALUE!</v>
      </c>
      <c r="M209" s="38">
        <f t="shared" si="119"/>
        <v>0.9663439021385013</v>
      </c>
      <c r="N209" s="39"/>
      <c r="O209" s="39"/>
      <c r="P209" s="40"/>
      <c r="Q209" s="40"/>
      <c r="R209" s="40"/>
      <c r="S209" s="41"/>
      <c r="T209" s="41"/>
      <c r="U209" s="42" t="e">
        <f t="shared" si="124"/>
        <v>#VALUE!</v>
      </c>
      <c r="V209" s="42" t="e">
        <f t="shared" si="124"/>
        <v>#VALUE!</v>
      </c>
      <c r="W209" s="43" t="e">
        <f t="shared" si="124"/>
        <v>#VALUE!</v>
      </c>
      <c r="X209" s="43" t="e">
        <f t="shared" si="124"/>
        <v>#VALUE!</v>
      </c>
      <c r="AD209"/>
      <c r="AG209" s="3">
        <f t="shared" si="116"/>
        <v>28.479115748731825</v>
      </c>
      <c r="AH209" s="36">
        <f t="shared" si="125"/>
        <v>0.99990754506296498</v>
      </c>
      <c r="AI209" s="36">
        <f t="shared" si="125"/>
        <v>0.99996913823641931</v>
      </c>
      <c r="AJ209" s="36">
        <f t="shared" si="125"/>
        <v>0.99973257655498249</v>
      </c>
      <c r="AK209" s="36">
        <f t="shared" si="125"/>
        <v>0.999969217664337</v>
      </c>
      <c r="AL209" s="36">
        <f t="shared" si="125"/>
        <v>0</v>
      </c>
      <c r="AM209" s="37" t="e">
        <f t="shared" si="117"/>
        <v>#VALUE!</v>
      </c>
      <c r="AN209" s="38">
        <f t="shared" si="113"/>
        <v>0.85476186682219724</v>
      </c>
      <c r="AO209" s="39"/>
      <c r="AP209" s="39"/>
      <c r="AQ209" s="40"/>
      <c r="AR209" s="40"/>
      <c r="AS209" s="40"/>
      <c r="AT209" s="41"/>
      <c r="AU209" s="41"/>
      <c r="AV209" s="42" t="e">
        <f t="shared" si="126"/>
        <v>#VALUE!</v>
      </c>
      <c r="AW209" s="42" t="e">
        <f t="shared" si="126"/>
        <v>#VALUE!</v>
      </c>
      <c r="AX209" s="43" t="e">
        <f t="shared" si="126"/>
        <v>#VALUE!</v>
      </c>
      <c r="AY209" s="43" t="e">
        <f t="shared" si="126"/>
        <v>#VALUE!</v>
      </c>
    </row>
    <row r="210" spans="6:51" x14ac:dyDescent="0.3">
      <c r="F210" s="3">
        <v>40</v>
      </c>
      <c r="G210" s="36">
        <f t="shared" si="123"/>
        <v>0.99999939088668677</v>
      </c>
      <c r="H210" s="36">
        <f t="shared" si="123"/>
        <v>0.99999929790334252</v>
      </c>
      <c r="I210" s="36">
        <f t="shared" si="123"/>
        <v>0.99999865310648106</v>
      </c>
      <c r="J210" s="36">
        <f t="shared" si="123"/>
        <v>0.99999929416599964</v>
      </c>
      <c r="K210" s="36">
        <f t="shared" si="123"/>
        <v>0</v>
      </c>
      <c r="L210" s="37" t="e">
        <f t="shared" si="115"/>
        <v>#VALUE!</v>
      </c>
      <c r="M210" s="38">
        <f t="shared" si="119"/>
        <v>0.97036979765367137</v>
      </c>
      <c r="N210" s="39"/>
      <c r="O210" s="39"/>
      <c r="P210" s="40"/>
      <c r="Q210" s="40"/>
      <c r="R210" s="40"/>
      <c r="S210" s="41"/>
      <c r="T210" s="41"/>
      <c r="U210" s="42" t="e">
        <f t="shared" si="124"/>
        <v>#VALUE!</v>
      </c>
      <c r="V210" s="42" t="e">
        <f t="shared" si="124"/>
        <v>#VALUE!</v>
      </c>
      <c r="W210" s="43" t="e">
        <f t="shared" si="124"/>
        <v>#VALUE!</v>
      </c>
      <c r="X210" s="43" t="e">
        <f t="shared" si="124"/>
        <v>#VALUE!</v>
      </c>
      <c r="AD210"/>
      <c r="AG210" s="3">
        <f t="shared" si="116"/>
        <v>29.950949829949028</v>
      </c>
      <c r="AH210" s="36">
        <f t="shared" si="125"/>
        <v>0.99995651267831742</v>
      </c>
      <c r="AI210" s="36">
        <f t="shared" si="125"/>
        <v>0.99998183886422942</v>
      </c>
      <c r="AJ210" s="36">
        <f t="shared" si="125"/>
        <v>0.99987176684961998</v>
      </c>
      <c r="AK210" s="36">
        <f t="shared" si="125"/>
        <v>0.99998192520690343</v>
      </c>
      <c r="AL210" s="36">
        <f t="shared" si="125"/>
        <v>0</v>
      </c>
      <c r="AM210" s="37" t="e">
        <f t="shared" si="117"/>
        <v>#VALUE!</v>
      </c>
      <c r="AN210" s="38">
        <f t="shared" si="113"/>
        <v>0.88298936554174434</v>
      </c>
      <c r="AO210" s="39"/>
      <c r="AP210" s="39"/>
      <c r="AQ210" s="40"/>
      <c r="AR210" s="40"/>
      <c r="AS210" s="40"/>
      <c r="AT210" s="41"/>
      <c r="AU210" s="41"/>
      <c r="AV210" s="42" t="e">
        <f t="shared" si="126"/>
        <v>#VALUE!</v>
      </c>
      <c r="AW210" s="42" t="e">
        <f t="shared" si="126"/>
        <v>#VALUE!</v>
      </c>
      <c r="AX210" s="43" t="e">
        <f t="shared" si="126"/>
        <v>#VALUE!</v>
      </c>
      <c r="AY210" s="43" t="e">
        <f t="shared" si="126"/>
        <v>#VALUE!</v>
      </c>
    </row>
    <row r="211" spans="6:51" x14ac:dyDescent="0.3">
      <c r="F211" s="3">
        <v>41</v>
      </c>
      <c r="G211" s="36">
        <f t="shared" si="123"/>
        <v>0.99999956430417802</v>
      </c>
      <c r="H211" s="36">
        <f t="shared" si="123"/>
        <v>0.99999947393145638</v>
      </c>
      <c r="I211" s="36">
        <f t="shared" si="123"/>
        <v>0.99999909621927319</v>
      </c>
      <c r="J211" s="36">
        <f t="shared" si="123"/>
        <v>0.99999946954982344</v>
      </c>
      <c r="K211" s="36">
        <f t="shared" si="123"/>
        <v>0</v>
      </c>
      <c r="L211" s="37" t="e">
        <f t="shared" si="115"/>
        <v>#VALUE!</v>
      </c>
      <c r="M211" s="38">
        <f t="shared" si="119"/>
        <v>0.97385568467039496</v>
      </c>
      <c r="N211" s="39"/>
      <c r="O211" s="39"/>
      <c r="P211" s="40"/>
      <c r="Q211" s="40"/>
      <c r="R211" s="40"/>
      <c r="S211" s="41"/>
      <c r="T211" s="41"/>
      <c r="U211" s="42" t="e">
        <f t="shared" si="124"/>
        <v>#VALUE!</v>
      </c>
      <c r="V211" s="42" t="e">
        <f t="shared" si="124"/>
        <v>#VALUE!</v>
      </c>
      <c r="W211" s="43" t="e">
        <f t="shared" si="124"/>
        <v>#VALUE!</v>
      </c>
      <c r="X211" s="43" t="e">
        <f t="shared" si="124"/>
        <v>#VALUE!</v>
      </c>
      <c r="AD211"/>
      <c r="AG211" s="3">
        <f t="shared" si="116"/>
        <v>31.353323826064784</v>
      </c>
      <c r="AH211" s="36">
        <f t="shared" si="125"/>
        <v>0.9999782199295757</v>
      </c>
      <c r="AI211" s="36">
        <f t="shared" si="125"/>
        <v>0.99998890315758548</v>
      </c>
      <c r="AJ211" s="36">
        <f t="shared" si="125"/>
        <v>0.99993554867644152</v>
      </c>
      <c r="AK211" s="36">
        <f t="shared" si="125"/>
        <v>0.99998896818212013</v>
      </c>
      <c r="AL211" s="36">
        <f t="shared" si="125"/>
        <v>0</v>
      </c>
      <c r="AM211" s="37" t="e">
        <f t="shared" si="117"/>
        <v>#VALUE!</v>
      </c>
      <c r="AN211" s="38">
        <f t="shared" si="113"/>
        <v>0.90448324812622993</v>
      </c>
      <c r="AO211" s="39"/>
      <c r="AP211" s="39"/>
      <c r="AQ211" s="40"/>
      <c r="AR211" s="40"/>
      <c r="AS211" s="40"/>
      <c r="AT211" s="41"/>
      <c r="AU211" s="41"/>
      <c r="AV211" s="42" t="e">
        <f t="shared" si="126"/>
        <v>#VALUE!</v>
      </c>
      <c r="AW211" s="42" t="e">
        <f t="shared" si="126"/>
        <v>#VALUE!</v>
      </c>
      <c r="AX211" s="43" t="e">
        <f t="shared" si="126"/>
        <v>#VALUE!</v>
      </c>
      <c r="AY211" s="43" t="e">
        <f t="shared" si="126"/>
        <v>#VALUE!</v>
      </c>
    </row>
    <row r="212" spans="6:51" x14ac:dyDescent="0.3">
      <c r="F212" s="3">
        <v>42</v>
      </c>
      <c r="G212" s="36">
        <f t="shared" si="123"/>
        <v>0.99999968343452783</v>
      </c>
      <c r="H212" s="36">
        <f t="shared" si="123"/>
        <v>0.99999960337361837</v>
      </c>
      <c r="I212" s="36">
        <f t="shared" si="123"/>
        <v>0.99999938701810098</v>
      </c>
      <c r="J212" s="36">
        <f t="shared" si="123"/>
        <v>0.99999959875755373</v>
      </c>
      <c r="K212" s="36">
        <f t="shared" si="123"/>
        <v>0</v>
      </c>
      <c r="L212" s="37" t="e">
        <f t="shared" si="115"/>
        <v>#VALUE!</v>
      </c>
      <c r="M212" s="38">
        <f t="shared" si="119"/>
        <v>0.97687917195079721</v>
      </c>
      <c r="N212" s="39"/>
      <c r="O212" s="39"/>
      <c r="P212" s="40"/>
      <c r="Q212" s="40"/>
      <c r="R212" s="40"/>
      <c r="S212" s="41"/>
      <c r="T212" s="41"/>
      <c r="U212" s="42" t="e">
        <f t="shared" si="124"/>
        <v>#VALUE!</v>
      </c>
      <c r="V212" s="42" t="e">
        <f t="shared" si="124"/>
        <v>#VALUE!</v>
      </c>
      <c r="W212" s="43" t="e">
        <f t="shared" si="124"/>
        <v>#VALUE!</v>
      </c>
      <c r="X212" s="43" t="e">
        <f t="shared" si="124"/>
        <v>#VALUE!</v>
      </c>
      <c r="AD212"/>
      <c r="AG212" s="3">
        <f t="shared" si="116"/>
        <v>32.652029896613442</v>
      </c>
      <c r="AH212" s="36">
        <f t="shared" si="125"/>
        <v>0.99998821791748527</v>
      </c>
      <c r="AI212" s="36">
        <f t="shared" si="125"/>
        <v>0.99999288955542731</v>
      </c>
      <c r="AJ212" s="36">
        <f t="shared" si="125"/>
        <v>0.9999654794152506</v>
      </c>
      <c r="AK212" s="36">
        <f t="shared" si="125"/>
        <v>0.99999293280853729</v>
      </c>
      <c r="AL212" s="36">
        <f t="shared" si="125"/>
        <v>0</v>
      </c>
      <c r="AM212" s="37" t="e">
        <f t="shared" si="117"/>
        <v>#VALUE!</v>
      </c>
      <c r="AN212" s="38">
        <f t="shared" si="113"/>
        <v>0.92062222850858189</v>
      </c>
      <c r="AO212" s="39"/>
      <c r="AP212" s="39"/>
      <c r="AQ212" s="40"/>
      <c r="AR212" s="40"/>
      <c r="AS212" s="40"/>
      <c r="AT212" s="41"/>
      <c r="AU212" s="41"/>
      <c r="AV212" s="42" t="e">
        <f t="shared" si="126"/>
        <v>#VALUE!</v>
      </c>
      <c r="AW212" s="42" t="e">
        <f t="shared" si="126"/>
        <v>#VALUE!</v>
      </c>
      <c r="AX212" s="43" t="e">
        <f t="shared" si="126"/>
        <v>#VALUE!</v>
      </c>
      <c r="AY212" s="43" t="e">
        <f t="shared" si="126"/>
        <v>#VALUE!</v>
      </c>
    </row>
    <row r="213" spans="6:51" x14ac:dyDescent="0.3">
      <c r="F213" s="3">
        <v>43</v>
      </c>
      <c r="G213" s="36">
        <f t="shared" si="123"/>
        <v>0.99999976645367283</v>
      </c>
      <c r="H213" s="36">
        <f t="shared" si="123"/>
        <v>0.99999969912372189</v>
      </c>
      <c r="I213" s="36">
        <f t="shared" si="123"/>
        <v>0.99999957975103071</v>
      </c>
      <c r="J213" s="36">
        <f t="shared" si="123"/>
        <v>0.99999969453901805</v>
      </c>
      <c r="K213" s="36">
        <f t="shared" si="123"/>
        <v>5.5082661555569734E-2</v>
      </c>
      <c r="L213" s="37" t="e">
        <f t="shared" si="115"/>
        <v>#VALUE!</v>
      </c>
      <c r="M213" s="38">
        <f t="shared" si="119"/>
        <v>0.97950623094906808</v>
      </c>
      <c r="N213" s="39"/>
      <c r="O213" s="39"/>
      <c r="P213" s="40"/>
      <c r="Q213" s="40"/>
      <c r="R213" s="40"/>
      <c r="S213" s="41"/>
      <c r="T213" s="41"/>
      <c r="U213" s="42" t="e">
        <f t="shared" si="124"/>
        <v>#VALUE!</v>
      </c>
      <c r="V213" s="42" t="e">
        <f t="shared" si="124"/>
        <v>#VALUE!</v>
      </c>
      <c r="W213" s="43" t="e">
        <f t="shared" si="124"/>
        <v>#VALUE!</v>
      </c>
      <c r="X213" s="43" t="e">
        <f t="shared" si="124"/>
        <v>#VALUE!</v>
      </c>
      <c r="AD213"/>
      <c r="AG213" s="3">
        <f t="shared" si="116"/>
        <v>33.848730698226525</v>
      </c>
      <c r="AH213" s="36">
        <f t="shared" si="125"/>
        <v>0.99999315313845416</v>
      </c>
      <c r="AI213" s="36">
        <f t="shared" si="125"/>
        <v>0.99999523659056977</v>
      </c>
      <c r="AJ213" s="36">
        <f t="shared" si="125"/>
        <v>0.99998034383369683</v>
      </c>
      <c r="AK213" s="36">
        <f t="shared" si="125"/>
        <v>0.99999526346724033</v>
      </c>
      <c r="AL213" s="36">
        <f t="shared" si="125"/>
        <v>0</v>
      </c>
      <c r="AM213" s="37" t="e">
        <f t="shared" si="117"/>
        <v>#VALUE!</v>
      </c>
      <c r="AN213" s="38">
        <f t="shared" si="113"/>
        <v>0.93289008749214197</v>
      </c>
      <c r="AO213" s="39"/>
      <c r="AP213" s="39"/>
      <c r="AQ213" s="40"/>
      <c r="AR213" s="40"/>
      <c r="AS213" s="40"/>
      <c r="AT213" s="41"/>
      <c r="AU213" s="41"/>
      <c r="AV213" s="42" t="e">
        <f t="shared" si="126"/>
        <v>#VALUE!</v>
      </c>
      <c r="AW213" s="42" t="e">
        <f t="shared" si="126"/>
        <v>#VALUE!</v>
      </c>
      <c r="AX213" s="43" t="e">
        <f t="shared" si="126"/>
        <v>#VALUE!</v>
      </c>
      <c r="AY213" s="43" t="e">
        <f t="shared" si="126"/>
        <v>#VALUE!</v>
      </c>
    </row>
    <row r="214" spans="6:51" x14ac:dyDescent="0.3">
      <c r="F214" s="3">
        <v>44</v>
      </c>
      <c r="G214" s="36">
        <f t="shared" si="123"/>
        <v>0.99999982512442698</v>
      </c>
      <c r="H214" s="36">
        <f t="shared" si="123"/>
        <v>0.99999977036807153</v>
      </c>
      <c r="I214" s="36">
        <f t="shared" si="123"/>
        <v>0.99999970876550448</v>
      </c>
      <c r="J214" s="36">
        <f t="shared" si="123"/>
        <v>0.99999976597870321</v>
      </c>
      <c r="K214" s="36">
        <f t="shared" si="123"/>
        <v>0.13055507152563239</v>
      </c>
      <c r="L214" s="37" t="e">
        <f t="shared" si="115"/>
        <v>#VALUE!</v>
      </c>
      <c r="M214" s="38">
        <f t="shared" si="119"/>
        <v>0.98179297530738174</v>
      </c>
      <c r="N214" s="39"/>
      <c r="O214" s="39"/>
      <c r="P214" s="40"/>
      <c r="Q214" s="40"/>
      <c r="R214" s="40"/>
      <c r="S214" s="41"/>
      <c r="T214" s="41"/>
      <c r="U214" s="42" t="e">
        <f t="shared" si="124"/>
        <v>#VALUE!</v>
      </c>
      <c r="V214" s="42" t="e">
        <f t="shared" si="124"/>
        <v>#VALUE!</v>
      </c>
      <c r="W214" s="43" t="e">
        <f t="shared" si="124"/>
        <v>#VALUE!</v>
      </c>
      <c r="X214" s="43" t="e">
        <f t="shared" si="124"/>
        <v>#VALUE!</v>
      </c>
      <c r="AD214"/>
      <c r="AG214" s="3">
        <f t="shared" si="116"/>
        <v>34.951438109131615</v>
      </c>
      <c r="AH214" s="36">
        <f t="shared" si="125"/>
        <v>0.99999576180033722</v>
      </c>
      <c r="AI214" s="36">
        <f t="shared" si="125"/>
        <v>0.99999668003949038</v>
      </c>
      <c r="AJ214" s="36">
        <f t="shared" si="125"/>
        <v>0.99998817006749474</v>
      </c>
      <c r="AK214" s="36">
        <f t="shared" si="125"/>
        <v>0.99999669568861216</v>
      </c>
      <c r="AL214" s="36">
        <f t="shared" si="125"/>
        <v>0</v>
      </c>
      <c r="AM214" s="37" t="e">
        <f t="shared" si="117"/>
        <v>#VALUE!</v>
      </c>
      <c r="AN214" s="38">
        <f t="shared" si="113"/>
        <v>0.94237069067785828</v>
      </c>
      <c r="AO214" s="39"/>
      <c r="AP214" s="39"/>
      <c r="AQ214" s="40"/>
      <c r="AR214" s="40"/>
      <c r="AS214" s="40"/>
      <c r="AT214" s="41"/>
      <c r="AU214" s="41"/>
      <c r="AV214" s="42" t="e">
        <f t="shared" si="126"/>
        <v>#VALUE!</v>
      </c>
      <c r="AW214" s="42" t="e">
        <f t="shared" si="126"/>
        <v>#VALUE!</v>
      </c>
      <c r="AX214" s="43" t="e">
        <f t="shared" si="126"/>
        <v>#VALUE!</v>
      </c>
      <c r="AY214" s="43" t="e">
        <f t="shared" si="126"/>
        <v>#VALUE!</v>
      </c>
    </row>
    <row r="215" spans="6:51" x14ac:dyDescent="0.3">
      <c r="F215" s="3">
        <v>45</v>
      </c>
      <c r="G215" s="36">
        <f t="shared" si="123"/>
        <v>0.99999986715793032</v>
      </c>
      <c r="H215" s="36">
        <f t="shared" si="123"/>
        <v>0.99999982368738594</v>
      </c>
      <c r="I215" s="36">
        <f t="shared" si="123"/>
        <v>0.99999979599366695</v>
      </c>
      <c r="J215" s="36">
        <f t="shared" si="123"/>
        <v>0.99999981958691098</v>
      </c>
      <c r="K215" s="36">
        <f t="shared" si="123"/>
        <v>0.19614469937053503</v>
      </c>
      <c r="L215" s="37" t="e">
        <f t="shared" si="115"/>
        <v>#VALUE!</v>
      </c>
      <c r="M215" s="38">
        <f t="shared" si="119"/>
        <v>0.98378716993694026</v>
      </c>
      <c r="N215" s="39"/>
      <c r="O215" s="39"/>
      <c r="P215" s="40"/>
      <c r="Q215" s="40"/>
      <c r="R215" s="40"/>
      <c r="S215" s="41"/>
      <c r="T215" s="41"/>
      <c r="U215" s="42" t="e">
        <f t="shared" si="124"/>
        <v>#VALUE!</v>
      </c>
      <c r="V215" s="42" t="e">
        <f t="shared" si="124"/>
        <v>#VALUE!</v>
      </c>
      <c r="W215" s="43" t="e">
        <f t="shared" si="124"/>
        <v>#VALUE!</v>
      </c>
      <c r="X215" s="43" t="e">
        <f t="shared" si="124"/>
        <v>#VALUE!</v>
      </c>
      <c r="AD215"/>
      <c r="AG215" s="3">
        <f t="shared" si="116"/>
        <v>35.967534724447624</v>
      </c>
      <c r="AH215" s="36">
        <f t="shared" si="125"/>
        <v>0.99999722714757011</v>
      </c>
      <c r="AI215" s="36">
        <f t="shared" si="125"/>
        <v>0.99999760304250274</v>
      </c>
      <c r="AJ215" s="36">
        <f t="shared" si="125"/>
        <v>0.99999251575942272</v>
      </c>
      <c r="AK215" s="36">
        <f t="shared" si="125"/>
        <v>0.99999761127387998</v>
      </c>
      <c r="AL215" s="36">
        <f t="shared" si="125"/>
        <v>0</v>
      </c>
      <c r="AM215" s="37" t="e">
        <f t="shared" si="117"/>
        <v>#VALUE!</v>
      </c>
      <c r="AN215" s="38">
        <f t="shared" si="113"/>
        <v>0.94980950720061919</v>
      </c>
      <c r="AO215" s="39"/>
      <c r="AP215" s="39"/>
      <c r="AQ215" s="40"/>
      <c r="AR215" s="40"/>
      <c r="AS215" s="40"/>
      <c r="AT215" s="41"/>
      <c r="AU215" s="41"/>
      <c r="AV215" s="42" t="e">
        <f t="shared" si="126"/>
        <v>#VALUE!</v>
      </c>
      <c r="AW215" s="42" t="e">
        <f t="shared" si="126"/>
        <v>#VALUE!</v>
      </c>
      <c r="AX215" s="43" t="e">
        <f t="shared" si="126"/>
        <v>#VALUE!</v>
      </c>
      <c r="AY215" s="43" t="e">
        <f t="shared" si="126"/>
        <v>#VALUE!</v>
      </c>
    </row>
    <row r="216" spans="6:51" x14ac:dyDescent="0.3">
      <c r="F216" s="3">
        <v>46</v>
      </c>
      <c r="G216" s="36">
        <f t="shared" si="123"/>
        <v>0.99999989767398778</v>
      </c>
      <c r="H216" s="36">
        <f t="shared" si="123"/>
        <v>0.99999986382158479</v>
      </c>
      <c r="I216" s="36">
        <f t="shared" si="123"/>
        <v>0.99999985556144311</v>
      </c>
      <c r="J216" s="36">
        <f t="shared" si="123"/>
        <v>0.99999986005597974</v>
      </c>
      <c r="K216" s="36">
        <f t="shared" si="123"/>
        <v>0.25337287520663709</v>
      </c>
      <c r="L216" s="37" t="e">
        <f t="shared" si="115"/>
        <v>#VALUE!</v>
      </c>
      <c r="M216" s="38">
        <f t="shared" si="119"/>
        <v>0.98552950896085723</v>
      </c>
      <c r="N216" s="39"/>
      <c r="O216" s="39"/>
      <c r="P216" s="40"/>
      <c r="Q216" s="40"/>
      <c r="R216" s="40"/>
      <c r="S216" s="41"/>
      <c r="T216" s="41"/>
      <c r="U216" s="42" t="e">
        <f t="shared" si="124"/>
        <v>#VALUE!</v>
      </c>
      <c r="V216" s="42" t="e">
        <f t="shared" si="124"/>
        <v>#VALUE!</v>
      </c>
      <c r="W216" s="43" t="e">
        <f t="shared" si="124"/>
        <v>#VALUE!</v>
      </c>
      <c r="X216" s="43" t="e">
        <f t="shared" si="124"/>
        <v>#VALUE!</v>
      </c>
      <c r="AD216"/>
      <c r="AG216" s="3">
        <f t="shared" si="116"/>
        <v>36.903823282451604</v>
      </c>
      <c r="AH216" s="36">
        <f t="shared" si="125"/>
        <v>0.99999809575575527</v>
      </c>
      <c r="AI216" s="36">
        <f t="shared" si="125"/>
        <v>0.99999821416665768</v>
      </c>
      <c r="AJ216" s="36">
        <f t="shared" si="125"/>
        <v>0.99999504789033644</v>
      </c>
      <c r="AK216" s="36">
        <f t="shared" si="125"/>
        <v>0.99999821757796603</v>
      </c>
      <c r="AL216" s="36">
        <f t="shared" si="125"/>
        <v>0</v>
      </c>
      <c r="AM216" s="37" t="e">
        <f t="shared" si="117"/>
        <v>#VALUE!</v>
      </c>
      <c r="AN216" s="38">
        <f t="shared" si="113"/>
        <v>0.95572811342911723</v>
      </c>
      <c r="AO216" s="39"/>
      <c r="AP216" s="39"/>
      <c r="AQ216" s="40"/>
      <c r="AR216" s="40"/>
      <c r="AS216" s="40"/>
      <c r="AT216" s="41"/>
      <c r="AU216" s="41"/>
      <c r="AV216" s="42" t="e">
        <f t="shared" si="126"/>
        <v>#VALUE!</v>
      </c>
      <c r="AW216" s="42" t="e">
        <f t="shared" si="126"/>
        <v>#VALUE!</v>
      </c>
      <c r="AX216" s="43" t="e">
        <f t="shared" si="126"/>
        <v>#VALUE!</v>
      </c>
      <c r="AY216" s="43" t="e">
        <f t="shared" si="126"/>
        <v>#VALUE!</v>
      </c>
    </row>
    <row r="217" spans="6:51" x14ac:dyDescent="0.3">
      <c r="F217" s="3">
        <v>47</v>
      </c>
      <c r="G217" s="36">
        <f t="shared" si="123"/>
        <v>0.99999992011474115</v>
      </c>
      <c r="H217" s="36">
        <f t="shared" si="123"/>
        <v>0.9999998942032422</v>
      </c>
      <c r="I217" s="36">
        <f t="shared" si="123"/>
        <v>0.99999989664696431</v>
      </c>
      <c r="J217" s="36">
        <f t="shared" si="123"/>
        <v>0.99999989078720708</v>
      </c>
      <c r="K217" s="36">
        <f t="shared" si="123"/>
        <v>0.30349602899913342</v>
      </c>
      <c r="L217" s="37" t="e">
        <f t="shared" si="115"/>
        <v>#VALUE!</v>
      </c>
      <c r="M217" s="38">
        <f t="shared" si="119"/>
        <v>0.98705469677573887</v>
      </c>
      <c r="N217" s="39"/>
      <c r="O217" s="39"/>
      <c r="P217" s="40"/>
      <c r="Q217" s="40"/>
      <c r="R217" s="40"/>
      <c r="S217" s="41"/>
      <c r="T217" s="41"/>
      <c r="U217" s="42" t="e">
        <f t="shared" si="124"/>
        <v>#VALUE!</v>
      </c>
      <c r="V217" s="42" t="e">
        <f t="shared" si="124"/>
        <v>#VALUE!</v>
      </c>
      <c r="W217" s="43" t="e">
        <f t="shared" si="124"/>
        <v>#VALUE!</v>
      </c>
      <c r="X217" s="43" t="e">
        <f t="shared" si="124"/>
        <v>#VALUE!</v>
      </c>
      <c r="AD217"/>
      <c r="AG217" s="3">
        <f t="shared" si="116"/>
        <v>37.766572208720326</v>
      </c>
      <c r="AH217" s="36">
        <f t="shared" si="125"/>
        <v>0.99999863566162017</v>
      </c>
      <c r="AI217" s="36">
        <f t="shared" si="125"/>
        <v>0.99999863160292723</v>
      </c>
      <c r="AJ217" s="36">
        <f t="shared" si="125"/>
        <v>0.9999965888714788</v>
      </c>
      <c r="AK217" s="36">
        <f t="shared" si="125"/>
        <v>0.9999986319102625</v>
      </c>
      <c r="AL217" s="36">
        <f t="shared" si="125"/>
        <v>0</v>
      </c>
      <c r="AM217" s="37" t="e">
        <f t="shared" si="117"/>
        <v>#VALUE!</v>
      </c>
      <c r="AN217" s="38">
        <f t="shared" si="113"/>
        <v>0.96049748382206723</v>
      </c>
      <c r="AO217" s="39"/>
      <c r="AP217" s="39"/>
      <c r="AQ217" s="40"/>
      <c r="AR217" s="40"/>
      <c r="AS217" s="40"/>
      <c r="AT217" s="41"/>
      <c r="AU217" s="41"/>
      <c r="AV217" s="42" t="e">
        <f t="shared" si="126"/>
        <v>#VALUE!</v>
      </c>
      <c r="AW217" s="42" t="e">
        <f t="shared" si="126"/>
        <v>#VALUE!</v>
      </c>
      <c r="AX217" s="43" t="e">
        <f t="shared" si="126"/>
        <v>#VALUE!</v>
      </c>
      <c r="AY217" s="43" t="e">
        <f t="shared" si="126"/>
        <v>#VALUE!</v>
      </c>
    </row>
    <row r="218" spans="6:51" x14ac:dyDescent="0.3">
      <c r="F218" s="3">
        <v>48</v>
      </c>
      <c r="G218" s="36">
        <f t="shared" ref="G218:K233" si="127">IF(1-EXP(-0.23*(G134-G$165))&lt;0, 0, 1-EXP(-0.23*(G134-G$165)))</f>
        <v>0.99999993682301724</v>
      </c>
      <c r="H218" s="36">
        <f t="shared" si="127"/>
        <v>0.99999991733157234</v>
      </c>
      <c r="I218" s="36">
        <f t="shared" si="127"/>
        <v>0.9999999252665086</v>
      </c>
      <c r="J218" s="36">
        <f t="shared" si="127"/>
        <v>0.99999991425997903</v>
      </c>
      <c r="K218" s="36">
        <f t="shared" si="127"/>
        <v>0.34755622104618533</v>
      </c>
      <c r="L218" s="37" t="e">
        <f t="shared" si="115"/>
        <v>#VALUE!</v>
      </c>
      <c r="M218" s="38">
        <f t="shared" si="119"/>
        <v>0.98839236188292989</v>
      </c>
      <c r="N218" s="39"/>
      <c r="O218" s="39"/>
      <c r="P218" s="40"/>
      <c r="Q218" s="40"/>
      <c r="R218" s="40"/>
      <c r="S218" s="41"/>
      <c r="T218" s="41"/>
      <c r="U218" s="42" t="e">
        <f t="shared" ref="U218:X233" si="128">IF(1-EXP(-0.23*(U134-U$165))&lt;0, 0, 1-EXP(-0.23*(U134-U$165)))</f>
        <v>#VALUE!</v>
      </c>
      <c r="V218" s="42" t="e">
        <f t="shared" si="128"/>
        <v>#VALUE!</v>
      </c>
      <c r="W218" s="43" t="e">
        <f t="shared" si="128"/>
        <v>#VALUE!</v>
      </c>
      <c r="X218" s="43" t="e">
        <f t="shared" si="128"/>
        <v>#VALUE!</v>
      </c>
      <c r="AD218"/>
      <c r="AG218" s="3">
        <f t="shared" si="116"/>
        <v>38.561557583063312</v>
      </c>
      <c r="AH218" s="36">
        <f t="shared" ref="AH218:AL233" si="129">IF(1-EXP(-0.23*(AH134-AH$165))&lt;0, 0, 1-EXP(-0.23*(AH134-AH$165)))</f>
        <v>0.99999898559079337</v>
      </c>
      <c r="AI218" s="36">
        <f t="shared" si="129"/>
        <v>0.99999892481209229</v>
      </c>
      <c r="AJ218" s="36">
        <f t="shared" si="129"/>
        <v>0.99999756413096308</v>
      </c>
      <c r="AK218" s="36">
        <f t="shared" si="129"/>
        <v>0.9999989231359574</v>
      </c>
      <c r="AL218" s="36">
        <f t="shared" si="129"/>
        <v>0</v>
      </c>
      <c r="AM218" s="37" t="e">
        <f t="shared" si="117"/>
        <v>#VALUE!</v>
      </c>
      <c r="AN218" s="38">
        <f t="shared" si="113"/>
        <v>0.96438563493544915</v>
      </c>
      <c r="AO218" s="39"/>
      <c r="AP218" s="39"/>
      <c r="AQ218" s="40"/>
      <c r="AR218" s="40"/>
      <c r="AS218" s="40"/>
      <c r="AT218" s="41"/>
      <c r="AU218" s="41"/>
      <c r="AV218" s="42" t="e">
        <f t="shared" ref="AV218:AY233" si="130">IF(1-EXP(-0.23*(AV134-AV$165))&lt;0, 0, 1-EXP(-0.23*(AV134-AV$165)))</f>
        <v>#VALUE!</v>
      </c>
      <c r="AW218" s="42" t="e">
        <f t="shared" si="130"/>
        <v>#VALUE!</v>
      </c>
      <c r="AX218" s="43" t="e">
        <f t="shared" si="130"/>
        <v>#VALUE!</v>
      </c>
      <c r="AY218" s="43" t="e">
        <f t="shared" si="130"/>
        <v>#VALUE!</v>
      </c>
    </row>
    <row r="219" spans="6:51" x14ac:dyDescent="0.3">
      <c r="F219" s="3">
        <v>49</v>
      </c>
      <c r="G219" s="36">
        <f t="shared" si="127"/>
        <v>0.99999994941268922</v>
      </c>
      <c r="H219" s="36">
        <f t="shared" si="127"/>
        <v>0.99999993503594786</v>
      </c>
      <c r="I219" s="36">
        <f t="shared" si="127"/>
        <v>0.99999994539891623</v>
      </c>
      <c r="J219" s="36">
        <f t="shared" si="127"/>
        <v>0.99999993229174544</v>
      </c>
      <c r="K219" s="36">
        <f t="shared" si="127"/>
        <v>0.38642134693438812</v>
      </c>
      <c r="L219" s="37" t="e">
        <f t="shared" si="115"/>
        <v>#VALUE!</v>
      </c>
      <c r="M219" s="38">
        <f t="shared" si="119"/>
        <v>0.98956782899540685</v>
      </c>
      <c r="N219" s="39"/>
      <c r="O219" s="39"/>
      <c r="P219" s="40"/>
      <c r="Q219" s="40"/>
      <c r="R219" s="40"/>
      <c r="S219" s="41"/>
      <c r="T219" s="41"/>
      <c r="U219" s="42" t="e">
        <f t="shared" si="128"/>
        <v>#VALUE!</v>
      </c>
      <c r="V219" s="42" t="e">
        <f t="shared" si="128"/>
        <v>#VALUE!</v>
      </c>
      <c r="W219" s="43" t="e">
        <f t="shared" si="128"/>
        <v>#VALUE!</v>
      </c>
      <c r="X219" s="43" t="e">
        <f t="shared" si="128"/>
        <v>#VALUE!</v>
      </c>
      <c r="AD219"/>
      <c r="AG219" s="3">
        <f t="shared" si="116"/>
        <v>39.294101810214748</v>
      </c>
      <c r="AH219" s="36">
        <f t="shared" si="129"/>
        <v>0.99999922091109661</v>
      </c>
      <c r="AI219" s="36">
        <f t="shared" si="129"/>
        <v>0.99999913598833123</v>
      </c>
      <c r="AJ219" s="36">
        <f t="shared" si="129"/>
        <v>0.9999982035013959</v>
      </c>
      <c r="AK219" s="36">
        <f t="shared" si="129"/>
        <v>0.99999913305818633</v>
      </c>
      <c r="AL219" s="36">
        <f t="shared" si="129"/>
        <v>0</v>
      </c>
      <c r="AM219" s="37" t="e">
        <f t="shared" si="117"/>
        <v>#VALUE!</v>
      </c>
      <c r="AN219" s="38">
        <f t="shared" si="113"/>
        <v>0.9675890851375808</v>
      </c>
      <c r="AO219" s="39"/>
      <c r="AP219" s="39"/>
      <c r="AQ219" s="40"/>
      <c r="AR219" s="40"/>
      <c r="AS219" s="40"/>
      <c r="AT219" s="41"/>
      <c r="AU219" s="41"/>
      <c r="AV219" s="42" t="e">
        <f t="shared" si="130"/>
        <v>#VALUE!</v>
      </c>
      <c r="AW219" s="42" t="e">
        <f t="shared" si="130"/>
        <v>#VALUE!</v>
      </c>
      <c r="AX219" s="43" t="e">
        <f t="shared" si="130"/>
        <v>#VALUE!</v>
      </c>
      <c r="AY219" s="43" t="e">
        <f t="shared" si="130"/>
        <v>#VALUE!</v>
      </c>
    </row>
    <row r="220" spans="6:51" x14ac:dyDescent="0.3">
      <c r="F220" s="3">
        <v>50</v>
      </c>
      <c r="G220" s="36">
        <f t="shared" si="127"/>
        <v>0.9999999590085874</v>
      </c>
      <c r="H220" s="36">
        <f t="shared" si="127"/>
        <v>0.99999994866252251</v>
      </c>
      <c r="I220" s="36">
        <f t="shared" si="127"/>
        <v>0.99999995969906597</v>
      </c>
      <c r="J220" s="36">
        <f t="shared" si="127"/>
        <v>0.99999994622209665</v>
      </c>
      <c r="K220" s="36">
        <f t="shared" si="127"/>
        <v>0.42081724081497951</v>
      </c>
      <c r="L220" s="37" t="e">
        <f t="shared" si="115"/>
        <v>#VALUE!</v>
      </c>
      <c r="M220" s="38">
        <f t="shared" si="119"/>
        <v>0.99060277125058016</v>
      </c>
      <c r="N220" s="39"/>
      <c r="O220" s="39"/>
      <c r="P220" s="40"/>
      <c r="Q220" s="40"/>
      <c r="R220" s="40"/>
      <c r="S220" s="41"/>
      <c r="T220" s="41"/>
      <c r="U220" s="42" t="e">
        <f t="shared" si="128"/>
        <v>#VALUE!</v>
      </c>
      <c r="V220" s="42" t="e">
        <f t="shared" si="128"/>
        <v>#VALUE!</v>
      </c>
      <c r="W220" s="43" t="e">
        <f t="shared" si="128"/>
        <v>#VALUE!</v>
      </c>
      <c r="X220" s="43" t="e">
        <f t="shared" si="128"/>
        <v>#VALUE!</v>
      </c>
      <c r="AD220"/>
      <c r="AG220" s="3">
        <f t="shared" si="116"/>
        <v>39.969109253183596</v>
      </c>
      <c r="AH220" s="36">
        <f t="shared" si="129"/>
        <v>0.99999938439384084</v>
      </c>
      <c r="AI220" s="36">
        <f t="shared" si="129"/>
        <v>0.99999929154485045</v>
      </c>
      <c r="AJ220" s="36">
        <f t="shared" si="129"/>
        <v>0.99999863617244322</v>
      </c>
      <c r="AK220" s="36">
        <f t="shared" si="129"/>
        <v>0.99999928783591796</v>
      </c>
      <c r="AL220" s="36">
        <f t="shared" si="129"/>
        <v>0</v>
      </c>
      <c r="AM220" s="37" t="e">
        <f t="shared" si="117"/>
        <v>#VALUE!</v>
      </c>
      <c r="AN220" s="38">
        <f t="shared" si="113"/>
        <v>0.97025395043169815</v>
      </c>
      <c r="AO220" s="39"/>
      <c r="AP220" s="39"/>
      <c r="AQ220" s="40"/>
      <c r="AR220" s="40"/>
      <c r="AS220" s="40"/>
      <c r="AT220" s="41"/>
      <c r="AU220" s="41"/>
      <c r="AV220" s="42" t="e">
        <f t="shared" si="130"/>
        <v>#VALUE!</v>
      </c>
      <c r="AW220" s="42" t="e">
        <f t="shared" si="130"/>
        <v>#VALUE!</v>
      </c>
      <c r="AX220" s="43" t="e">
        <f t="shared" si="130"/>
        <v>#VALUE!</v>
      </c>
      <c r="AY220" s="43" t="e">
        <f t="shared" si="130"/>
        <v>#VALUE!</v>
      </c>
    </row>
    <row r="221" spans="6:51" x14ac:dyDescent="0.3">
      <c r="F221" s="3">
        <v>51</v>
      </c>
      <c r="G221" s="36">
        <f t="shared" si="127"/>
        <v>0.99999996640368016</v>
      </c>
      <c r="H221" s="36">
        <f t="shared" si="127"/>
        <v>0.99999995920706175</v>
      </c>
      <c r="I221" s="36">
        <f t="shared" si="127"/>
        <v>0.99999996995420448</v>
      </c>
      <c r="J221" s="36">
        <f t="shared" si="127"/>
        <v>0.99999995704379152</v>
      </c>
      <c r="K221" s="36">
        <f t="shared" si="127"/>
        <v>0.45135340270147029</v>
      </c>
      <c r="L221" s="37" t="e">
        <f t="shared" si="115"/>
        <v>#VALUE!</v>
      </c>
      <c r="M221" s="38">
        <f t="shared" si="119"/>
        <v>0.99151576113679218</v>
      </c>
      <c r="N221" s="39"/>
      <c r="O221" s="39"/>
      <c r="P221" s="40"/>
      <c r="Q221" s="40"/>
      <c r="R221" s="40"/>
      <c r="S221" s="41"/>
      <c r="T221" s="41"/>
      <c r="U221" s="42" t="e">
        <f t="shared" si="128"/>
        <v>#VALUE!</v>
      </c>
      <c r="V221" s="42" t="e">
        <f t="shared" si="128"/>
        <v>#VALUE!</v>
      </c>
      <c r="W221" s="43" t="e">
        <f t="shared" si="128"/>
        <v>#VALUE!</v>
      </c>
      <c r="X221" s="43" t="e">
        <f t="shared" si="128"/>
        <v>#VALUE!</v>
      </c>
      <c r="AD221"/>
      <c r="AG221" s="3">
        <f t="shared" si="116"/>
        <v>40.591099067826086</v>
      </c>
      <c r="AH221" s="36">
        <f t="shared" si="129"/>
        <v>0.99999950128248449</v>
      </c>
      <c r="AI221" s="36">
        <f t="shared" si="129"/>
        <v>0.99999940847520552</v>
      </c>
      <c r="AJ221" s="36">
        <f t="shared" si="129"/>
        <v>0.9999989374420486</v>
      </c>
      <c r="AK221" s="36">
        <f t="shared" si="129"/>
        <v>0.99999940429757928</v>
      </c>
      <c r="AL221" s="36">
        <f t="shared" si="129"/>
        <v>0</v>
      </c>
      <c r="AM221" s="37" t="e">
        <f t="shared" si="117"/>
        <v>#VALUE!</v>
      </c>
      <c r="AN221" s="38">
        <f t="shared" si="113"/>
        <v>0.97249030425495953</v>
      </c>
      <c r="AO221" s="39"/>
      <c r="AP221" s="39"/>
      <c r="AQ221" s="40"/>
      <c r="AR221" s="40"/>
      <c r="AS221" s="40"/>
      <c r="AT221" s="41"/>
      <c r="AU221" s="41"/>
      <c r="AV221" s="42" t="e">
        <f t="shared" si="130"/>
        <v>#VALUE!</v>
      </c>
      <c r="AW221" s="42" t="e">
        <f t="shared" si="130"/>
        <v>#VALUE!</v>
      </c>
      <c r="AX221" s="43" t="e">
        <f t="shared" si="130"/>
        <v>#VALUE!</v>
      </c>
      <c r="AY221" s="43" t="e">
        <f t="shared" si="130"/>
        <v>#VALUE!</v>
      </c>
    </row>
    <row r="222" spans="6:51" x14ac:dyDescent="0.3">
      <c r="F222" s="3">
        <v>52</v>
      </c>
      <c r="G222" s="36">
        <f t="shared" si="127"/>
        <v>0.99999997216320635</v>
      </c>
      <c r="H222" s="36">
        <f t="shared" si="127"/>
        <v>0.99999996740996211</v>
      </c>
      <c r="I222" s="36">
        <f t="shared" si="127"/>
        <v>0.9999999773781596</v>
      </c>
      <c r="J222" s="36">
        <f t="shared" si="127"/>
        <v>0.99999996549651493</v>
      </c>
      <c r="K222" s="36">
        <f t="shared" si="127"/>
        <v>0.47854369196908175</v>
      </c>
      <c r="L222" s="37" t="e">
        <f t="shared" si="115"/>
        <v>#VALUE!</v>
      </c>
      <c r="M222" s="38">
        <f t="shared" si="119"/>
        <v>0.99232273594169806</v>
      </c>
      <c r="N222" s="39"/>
      <c r="O222" s="39"/>
      <c r="P222" s="40"/>
      <c r="Q222" s="40"/>
      <c r="R222" s="40"/>
      <c r="S222" s="41"/>
      <c r="T222" s="41"/>
      <c r="U222" s="42" t="e">
        <f t="shared" si="128"/>
        <v>#VALUE!</v>
      </c>
      <c r="V222" s="42" t="e">
        <f t="shared" si="128"/>
        <v>#VALUE!</v>
      </c>
      <c r="W222" s="43" t="e">
        <f t="shared" si="128"/>
        <v>#VALUE!</v>
      </c>
      <c r="X222" s="43" t="e">
        <f t="shared" si="128"/>
        <v>#VALUE!</v>
      </c>
      <c r="AD222"/>
      <c r="AG222" s="3">
        <f t="shared" si="116"/>
        <v>41.164235458467118</v>
      </c>
      <c r="AH222" s="36">
        <f t="shared" si="129"/>
        <v>0.99999958701097691</v>
      </c>
      <c r="AI222" s="36">
        <f t="shared" si="129"/>
        <v>0.99999949798939436</v>
      </c>
      <c r="AJ222" s="36">
        <f t="shared" si="129"/>
        <v>0.99999915267457373</v>
      </c>
      <c r="AK222" s="36">
        <f t="shared" si="129"/>
        <v>0.99999949354556938</v>
      </c>
      <c r="AL222" s="36">
        <f t="shared" si="129"/>
        <v>0</v>
      </c>
      <c r="AM222" s="37" t="e">
        <f t="shared" si="117"/>
        <v>#VALUE!</v>
      </c>
      <c r="AN222" s="38">
        <f t="shared" si="113"/>
        <v>0.97438209428652967</v>
      </c>
      <c r="AO222" s="39"/>
      <c r="AP222" s="39"/>
      <c r="AQ222" s="40"/>
      <c r="AR222" s="40"/>
      <c r="AS222" s="40"/>
      <c r="AT222" s="41"/>
      <c r="AU222" s="41"/>
      <c r="AV222" s="42" t="e">
        <f t="shared" si="130"/>
        <v>#VALUE!</v>
      </c>
      <c r="AW222" s="42" t="e">
        <f t="shared" si="130"/>
        <v>#VALUE!</v>
      </c>
      <c r="AX222" s="43" t="e">
        <f t="shared" si="130"/>
        <v>#VALUE!</v>
      </c>
      <c r="AY222" s="43" t="e">
        <f t="shared" si="130"/>
        <v>#VALUE!</v>
      </c>
    </row>
    <row r="223" spans="6:51" x14ac:dyDescent="0.3">
      <c r="F223" s="3">
        <v>53</v>
      </c>
      <c r="G223" s="36">
        <f t="shared" si="127"/>
        <v>0.99999997669442275</v>
      </c>
      <c r="H223" s="36">
        <f t="shared" si="127"/>
        <v>0.99999997382456063</v>
      </c>
      <c r="I223" s="36">
        <f t="shared" si="127"/>
        <v>0.9999999828025683</v>
      </c>
      <c r="J223" s="36">
        <f t="shared" si="127"/>
        <v>0.99999997213431702</v>
      </c>
      <c r="K223" s="36">
        <f t="shared" si="127"/>
        <v>0.50282303360411829</v>
      </c>
      <c r="L223" s="37" t="e">
        <f t="shared" si="115"/>
        <v>#VALUE!</v>
      </c>
      <c r="M223" s="38">
        <f t="shared" si="119"/>
        <v>0.99303739111613887</v>
      </c>
      <c r="N223" s="39"/>
      <c r="O223" s="39"/>
      <c r="P223" s="40"/>
      <c r="Q223" s="40"/>
      <c r="R223" s="40"/>
      <c r="S223" s="41"/>
      <c r="T223" s="41"/>
      <c r="U223" s="42" t="e">
        <f t="shared" si="128"/>
        <v>#VALUE!</v>
      </c>
      <c r="V223" s="42" t="e">
        <f t="shared" si="128"/>
        <v>#VALUE!</v>
      </c>
      <c r="W223" s="43" t="e">
        <f t="shared" si="128"/>
        <v>#VALUE!</v>
      </c>
      <c r="X223" s="43" t="e">
        <f t="shared" si="128"/>
        <v>#VALUE!</v>
      </c>
      <c r="AD223"/>
      <c r="AG223" s="3">
        <f t="shared" si="116"/>
        <v>41.692355557131165</v>
      </c>
      <c r="AH223" s="36">
        <f t="shared" si="129"/>
        <v>0.99999965132094926</v>
      </c>
      <c r="AI223" s="36">
        <f t="shared" si="129"/>
        <v>0.99999956765329134</v>
      </c>
      <c r="AJ223" s="36">
        <f t="shared" si="129"/>
        <v>0.99999931003988318</v>
      </c>
      <c r="AK223" s="36">
        <f t="shared" si="129"/>
        <v>0.99999956307529358</v>
      </c>
      <c r="AL223" s="36">
        <f t="shared" si="129"/>
        <v>0</v>
      </c>
      <c r="AM223" s="37" t="e">
        <f t="shared" si="117"/>
        <v>#VALUE!</v>
      </c>
      <c r="AN223" s="38">
        <f t="shared" si="113"/>
        <v>0.9759940862883395</v>
      </c>
      <c r="AO223" s="39"/>
      <c r="AP223" s="39"/>
      <c r="AQ223" s="40"/>
      <c r="AR223" s="40"/>
      <c r="AS223" s="40"/>
      <c r="AT223" s="41"/>
      <c r="AU223" s="41"/>
      <c r="AV223" s="42" t="e">
        <f t="shared" si="130"/>
        <v>#VALUE!</v>
      </c>
      <c r="AW223" s="42" t="e">
        <f t="shared" si="130"/>
        <v>#VALUE!</v>
      </c>
      <c r="AX223" s="43" t="e">
        <f t="shared" si="130"/>
        <v>#VALUE!</v>
      </c>
      <c r="AY223" s="43" t="e">
        <f t="shared" si="130"/>
        <v>#VALUE!</v>
      </c>
    </row>
    <row r="224" spans="6:51" x14ac:dyDescent="0.3">
      <c r="F224" s="3">
        <v>54</v>
      </c>
      <c r="G224" s="36">
        <f t="shared" si="127"/>
        <v>0.99999998029382253</v>
      </c>
      <c r="H224" s="36">
        <f t="shared" si="127"/>
        <v>0.99999997886648506</v>
      </c>
      <c r="I224" s="36">
        <f t="shared" si="127"/>
        <v>0.9999999868021785</v>
      </c>
      <c r="J224" s="36">
        <f t="shared" si="127"/>
        <v>0.99999997737437152</v>
      </c>
      <c r="K224" s="36">
        <f t="shared" si="127"/>
        <v>0.52456095548729054</v>
      </c>
      <c r="L224" s="37" t="e">
        <f t="shared" si="115"/>
        <v>#VALUE!</v>
      </c>
      <c r="M224" s="38">
        <f t="shared" si="119"/>
        <v>0.99367151287681188</v>
      </c>
      <c r="N224" s="39"/>
      <c r="O224" s="39"/>
      <c r="P224" s="40"/>
      <c r="Q224" s="40"/>
      <c r="R224" s="40"/>
      <c r="S224" s="41"/>
      <c r="T224" s="41"/>
      <c r="U224" s="42" t="e">
        <f t="shared" si="128"/>
        <v>#VALUE!</v>
      </c>
      <c r="V224" s="42" t="e">
        <f t="shared" si="128"/>
        <v>#VALUE!</v>
      </c>
      <c r="W224" s="43" t="e">
        <f t="shared" si="128"/>
        <v>#VALUE!</v>
      </c>
      <c r="X224" s="43" t="e">
        <f t="shared" si="128"/>
        <v>#VALUE!</v>
      </c>
      <c r="AD224"/>
      <c r="AG224" s="3">
        <f t="shared" si="116"/>
        <v>42.178995113033345</v>
      </c>
      <c r="AH224" s="36">
        <f t="shared" si="129"/>
        <v>0.99999970054059861</v>
      </c>
      <c r="AI224" s="36">
        <f t="shared" si="129"/>
        <v>0.99999962268144693</v>
      </c>
      <c r="AJ224" s="36">
        <f t="shared" si="129"/>
        <v>0.99999942752140225</v>
      </c>
      <c r="AK224" s="36">
        <f t="shared" si="129"/>
        <v>0.9999996180548929</v>
      </c>
      <c r="AL224" s="36">
        <f t="shared" si="129"/>
        <v>0</v>
      </c>
      <c r="AM224" s="37" t="e">
        <f t="shared" si="117"/>
        <v>#VALUE!</v>
      </c>
      <c r="AN224" s="38">
        <f t="shared" si="113"/>
        <v>0.97737679075660011</v>
      </c>
      <c r="AO224" s="39"/>
      <c r="AP224" s="39"/>
      <c r="AQ224" s="40"/>
      <c r="AR224" s="40"/>
      <c r="AS224" s="40"/>
      <c r="AT224" s="41"/>
      <c r="AU224" s="41"/>
      <c r="AV224" s="42" t="e">
        <f t="shared" si="130"/>
        <v>#VALUE!</v>
      </c>
      <c r="AW224" s="42" t="e">
        <f t="shared" si="130"/>
        <v>#VALUE!</v>
      </c>
      <c r="AX224" s="43" t="e">
        <f t="shared" si="130"/>
        <v>#VALUE!</v>
      </c>
      <c r="AY224" s="43" t="e">
        <f t="shared" si="130"/>
        <v>#VALUE!</v>
      </c>
    </row>
    <row r="225" spans="6:51" x14ac:dyDescent="0.3">
      <c r="F225" s="3">
        <v>55</v>
      </c>
      <c r="G225" s="36">
        <f t="shared" si="127"/>
        <v>0.99999998317943783</v>
      </c>
      <c r="H225" s="36">
        <f t="shared" si="127"/>
        <v>0.99999998284948288</v>
      </c>
      <c r="I225" s="36">
        <f t="shared" si="127"/>
        <v>0.99999998977762083</v>
      </c>
      <c r="J225" s="36">
        <f t="shared" si="127"/>
        <v>0.99999998153240954</v>
      </c>
      <c r="K225" s="36">
        <f t="shared" si="127"/>
        <v>0.54407259839230471</v>
      </c>
      <c r="L225" s="37" t="e">
        <f t="shared" si="115"/>
        <v>#VALUE!</v>
      </c>
      <c r="M225" s="38">
        <f t="shared" si="119"/>
        <v>0.99423525960440617</v>
      </c>
      <c r="N225" s="39"/>
      <c r="O225" s="39"/>
      <c r="P225" s="40"/>
      <c r="Q225" s="40"/>
      <c r="R225" s="40"/>
      <c r="S225" s="41"/>
      <c r="T225" s="41"/>
      <c r="U225" s="42" t="e">
        <f t="shared" si="128"/>
        <v>#VALUE!</v>
      </c>
      <c r="V225" s="42" t="e">
        <f t="shared" si="128"/>
        <v>#VALUE!</v>
      </c>
      <c r="W225" s="43" t="e">
        <f t="shared" si="128"/>
        <v>#VALUE!</v>
      </c>
      <c r="X225" s="43" t="e">
        <f t="shared" si="128"/>
        <v>#VALUE!</v>
      </c>
      <c r="AD225"/>
      <c r="AG225" s="3">
        <f t="shared" si="116"/>
        <v>42.627412164320987</v>
      </c>
      <c r="AH225" s="36">
        <f t="shared" si="129"/>
        <v>0.99999973888924898</v>
      </c>
      <c r="AI225" s="36">
        <f t="shared" si="129"/>
        <v>0.99999966673770324</v>
      </c>
      <c r="AJ225" s="36">
        <f t="shared" si="129"/>
        <v>0.99999951689426358</v>
      </c>
      <c r="AK225" s="36">
        <f t="shared" si="129"/>
        <v>0.99999966211748847</v>
      </c>
      <c r="AL225" s="36">
        <f t="shared" si="129"/>
        <v>2.4073408478985758E-2</v>
      </c>
      <c r="AM225" s="37" t="e">
        <f t="shared" si="117"/>
        <v>#VALUE!</v>
      </c>
      <c r="AN225" s="38">
        <f t="shared" si="113"/>
        <v>0.97857000245391601</v>
      </c>
      <c r="AO225" s="39"/>
      <c r="AP225" s="39"/>
      <c r="AQ225" s="40"/>
      <c r="AR225" s="40"/>
      <c r="AS225" s="40"/>
      <c r="AT225" s="41"/>
      <c r="AU225" s="41"/>
      <c r="AV225" s="42" t="e">
        <f t="shared" si="130"/>
        <v>#VALUE!</v>
      </c>
      <c r="AW225" s="42" t="e">
        <f t="shared" si="130"/>
        <v>#VALUE!</v>
      </c>
      <c r="AX225" s="43" t="e">
        <f t="shared" si="130"/>
        <v>#VALUE!</v>
      </c>
      <c r="AY225" s="43" t="e">
        <f t="shared" si="130"/>
        <v>#VALUE!</v>
      </c>
    </row>
    <row r="226" spans="6:51" x14ac:dyDescent="0.3">
      <c r="F226" s="3">
        <v>56</v>
      </c>
      <c r="G226" s="36">
        <f t="shared" si="127"/>
        <v>0.99999998551316416</v>
      </c>
      <c r="H226" s="36">
        <f t="shared" si="127"/>
        <v>0.99999998601155904</v>
      </c>
      <c r="I226" s="36">
        <f t="shared" si="127"/>
        <v>0.99999999201052758</v>
      </c>
      <c r="J226" s="36">
        <f t="shared" si="127"/>
        <v>0.99999998484859853</v>
      </c>
      <c r="K226" s="36">
        <f t="shared" si="127"/>
        <v>0.56162770343294799</v>
      </c>
      <c r="L226" s="37" t="e">
        <f>IF(1-EXP(-0.23*(Z142-L$165))&lt;0, 0, 1-EXP(-0.23*(Z142-L$165)))</f>
        <v>#VALUE!</v>
      </c>
      <c r="M226" s="38">
        <f t="shared" si="119"/>
        <v>0.99473740009220513</v>
      </c>
      <c r="N226" s="39"/>
      <c r="O226" s="39"/>
      <c r="P226" s="40"/>
      <c r="Q226" s="40"/>
      <c r="R226" s="40"/>
      <c r="S226" s="41"/>
      <c r="T226" s="41"/>
      <c r="U226" s="42" t="e">
        <f t="shared" si="128"/>
        <v>#VALUE!</v>
      </c>
      <c r="V226" s="42" t="e">
        <f t="shared" si="128"/>
        <v>#VALUE!</v>
      </c>
      <c r="W226" s="43" t="e">
        <f t="shared" si="128"/>
        <v>#VALUE!</v>
      </c>
      <c r="X226" s="43" t="e">
        <f t="shared" si="128"/>
        <v>#VALUE!</v>
      </c>
      <c r="AD226"/>
      <c r="AG226" s="3">
        <f t="shared" si="116"/>
        <v>43.040608850547436</v>
      </c>
      <c r="AH226" s="36">
        <f t="shared" si="129"/>
        <v>0.9999997692474577</v>
      </c>
      <c r="AI226" s="36">
        <f t="shared" si="129"/>
        <v>0.99999970244237346</v>
      </c>
      <c r="AJ226" s="36">
        <f t="shared" si="129"/>
        <v>0.99999958604983386</v>
      </c>
      <c r="AK226" s="36">
        <f t="shared" si="129"/>
        <v>0.99999969786297449</v>
      </c>
      <c r="AL226" s="36">
        <f t="shared" si="129"/>
        <v>5.836232888061943E-2</v>
      </c>
      <c r="AM226" s="37" t="e">
        <f>IF(1-EXP(-0.23*(BA142-AM$165))&lt;0, 0, 1-EXP(-0.23*(BA142-AM$165)))</f>
        <v>#VALUE!</v>
      </c>
      <c r="AN226" s="38">
        <f t="shared" si="113"/>
        <v>0.97960537378902612</v>
      </c>
      <c r="AO226" s="39"/>
      <c r="AP226" s="39"/>
      <c r="AQ226" s="40"/>
      <c r="AR226" s="40"/>
      <c r="AS226" s="40"/>
      <c r="AT226" s="41"/>
      <c r="AU226" s="41"/>
      <c r="AV226" s="42" t="e">
        <f t="shared" si="130"/>
        <v>#VALUE!</v>
      </c>
      <c r="AW226" s="42" t="e">
        <f t="shared" si="130"/>
        <v>#VALUE!</v>
      </c>
      <c r="AX226" s="43" t="e">
        <f t="shared" si="130"/>
        <v>#VALUE!</v>
      </c>
      <c r="AY226" s="43" t="e">
        <f t="shared" si="130"/>
        <v>#VALUE!</v>
      </c>
    </row>
    <row r="227" spans="6:51" x14ac:dyDescent="0.3">
      <c r="F227" s="3">
        <v>57</v>
      </c>
      <c r="G227" s="36">
        <f t="shared" si="127"/>
        <v>0.99999998741634266</v>
      </c>
      <c r="H227" s="36">
        <f t="shared" si="127"/>
        <v>0.99999998853413608</v>
      </c>
      <c r="I227" s="36">
        <f t="shared" si="127"/>
        <v>0.99999999370053383</v>
      </c>
      <c r="J227" s="36">
        <f t="shared" si="127"/>
        <v>0.99999998750653829</v>
      </c>
      <c r="K227" s="36">
        <f t="shared" si="127"/>
        <v>0.57745797522648235</v>
      </c>
      <c r="L227" s="37" t="e">
        <f t="shared" ref="L227:L240" si="131">IF(1-EXP(-0.23*(Z143-L$165))&lt;0, 0, 1-EXP(-0.23*(Z143-L$165)))</f>
        <v>#VALUE!</v>
      </c>
      <c r="M227" s="38">
        <f t="shared" si="119"/>
        <v>0.99518551542774625</v>
      </c>
      <c r="N227" s="39"/>
      <c r="O227" s="39"/>
      <c r="P227" s="40"/>
      <c r="Q227" s="40"/>
      <c r="R227" s="40"/>
      <c r="S227" s="41"/>
      <c r="T227" s="41"/>
      <c r="U227" s="42" t="e">
        <f t="shared" si="128"/>
        <v>#VALUE!</v>
      </c>
      <c r="V227" s="42" t="e">
        <f t="shared" si="128"/>
        <v>#VALUE!</v>
      </c>
      <c r="W227" s="43" t="e">
        <f t="shared" si="128"/>
        <v>#VALUE!</v>
      </c>
      <c r="X227" s="43" t="e">
        <f t="shared" si="128"/>
        <v>#VALUE!</v>
      </c>
      <c r="AD227"/>
      <c r="AG227" s="3">
        <f t="shared" si="116"/>
        <v>43.421351511912064</v>
      </c>
      <c r="AH227" s="36">
        <f t="shared" si="129"/>
        <v>0.9999997936245778</v>
      </c>
      <c r="AI227" s="36">
        <f t="shared" si="129"/>
        <v>0.99999973170033785</v>
      </c>
      <c r="AJ227" s="36">
        <f t="shared" si="129"/>
        <v>0.99999964039078637</v>
      </c>
      <c r="AK227" s="36">
        <f t="shared" si="129"/>
        <v>0.99999972718262697</v>
      </c>
      <c r="AL227" s="36">
        <f t="shared" si="129"/>
        <v>8.8198183555797116E-2</v>
      </c>
      <c r="AM227" s="37" t="e">
        <f t="shared" ref="AM227:AM240" si="132">IF(1-EXP(-0.23*(BA143-AM$165))&lt;0, 0, 1-EXP(-0.23*(BA143-AM$165)))</f>
        <v>#VALUE!</v>
      </c>
      <c r="AN227" s="38">
        <f t="shared" si="113"/>
        <v>0.98050830697133085</v>
      </c>
      <c r="AO227" s="39"/>
      <c r="AP227" s="39"/>
      <c r="AQ227" s="40"/>
      <c r="AR227" s="40"/>
      <c r="AS227" s="40"/>
      <c r="AT227" s="41"/>
      <c r="AU227" s="41"/>
      <c r="AV227" s="42" t="e">
        <f t="shared" si="130"/>
        <v>#VALUE!</v>
      </c>
      <c r="AW227" s="42" t="e">
        <f t="shared" si="130"/>
        <v>#VALUE!</v>
      </c>
      <c r="AX227" s="43" t="e">
        <f t="shared" si="130"/>
        <v>#VALUE!</v>
      </c>
      <c r="AY227" s="43" t="e">
        <f t="shared" si="130"/>
        <v>#VALUE!</v>
      </c>
    </row>
    <row r="228" spans="6:51" x14ac:dyDescent="0.3">
      <c r="F228" s="3">
        <v>58</v>
      </c>
      <c r="G228" s="36">
        <f t="shared" si="127"/>
        <v>0.99999998898074172</v>
      </c>
      <c r="H228" s="36">
        <f t="shared" si="127"/>
        <v>0.99999999055616573</v>
      </c>
      <c r="I228" s="36">
        <f t="shared" si="127"/>
        <v>0.99999999499031422</v>
      </c>
      <c r="J228" s="36">
        <f t="shared" si="127"/>
        <v>0.99999998964727321</v>
      </c>
      <c r="K228" s="36">
        <f t="shared" si="127"/>
        <v>0.59176313604898101</v>
      </c>
      <c r="L228" s="37" t="e">
        <f t="shared" si="131"/>
        <v>#VALUE!</v>
      </c>
      <c r="M228" s="38">
        <f t="shared" si="119"/>
        <v>0.9955861702147274</v>
      </c>
      <c r="N228" s="39"/>
      <c r="O228" s="39"/>
      <c r="P228" s="40"/>
      <c r="Q228" s="40"/>
      <c r="R228" s="40"/>
      <c r="S228" s="41"/>
      <c r="T228" s="41"/>
      <c r="U228" s="42" t="e">
        <f t="shared" si="128"/>
        <v>#VALUE!</v>
      </c>
      <c r="V228" s="42" t="e">
        <f t="shared" si="128"/>
        <v>#VALUE!</v>
      </c>
      <c r="W228" s="43" t="e">
        <f t="shared" si="128"/>
        <v>#VALUE!</v>
      </c>
      <c r="X228" s="43" t="e">
        <f t="shared" si="128"/>
        <v>#VALUE!</v>
      </c>
      <c r="AD228"/>
      <c r="AG228" s="3">
        <f t="shared" si="116"/>
        <v>43.772189209830003</v>
      </c>
      <c r="AH228" s="36">
        <f t="shared" si="129"/>
        <v>0.99999981345003386</v>
      </c>
      <c r="AI228" s="36">
        <f t="shared" si="129"/>
        <v>0.99999975591745394</v>
      </c>
      <c r="AJ228" s="36">
        <f t="shared" si="129"/>
        <v>0.99999968368930914</v>
      </c>
      <c r="AK228" s="36">
        <f t="shared" si="129"/>
        <v>0.99999975147324005</v>
      </c>
      <c r="AL228" s="36">
        <f t="shared" si="129"/>
        <v>0.11429173969775841</v>
      </c>
      <c r="AM228" s="37" t="e">
        <f t="shared" si="132"/>
        <v>#VALUE!</v>
      </c>
      <c r="AN228" s="38">
        <f t="shared" si="113"/>
        <v>0.98129936020692254</v>
      </c>
      <c r="AO228" s="39"/>
      <c r="AP228" s="39"/>
      <c r="AQ228" s="40"/>
      <c r="AR228" s="40"/>
      <c r="AS228" s="40"/>
      <c r="AT228" s="41"/>
      <c r="AU228" s="41"/>
      <c r="AV228" s="42" t="e">
        <f t="shared" si="130"/>
        <v>#VALUE!</v>
      </c>
      <c r="AW228" s="42" t="e">
        <f t="shared" si="130"/>
        <v>#VALUE!</v>
      </c>
      <c r="AX228" s="43" t="e">
        <f t="shared" si="130"/>
        <v>#VALUE!</v>
      </c>
      <c r="AY228" s="43" t="e">
        <f t="shared" si="130"/>
        <v>#VALUE!</v>
      </c>
    </row>
    <row r="229" spans="6:51" x14ac:dyDescent="0.3">
      <c r="F229" s="3">
        <v>59</v>
      </c>
      <c r="G229" s="36">
        <f t="shared" si="127"/>
        <v>0.9999999902763691</v>
      </c>
      <c r="H229" s="36">
        <f t="shared" si="127"/>
        <v>0.99999999218457136</v>
      </c>
      <c r="I229" s="36">
        <f t="shared" si="127"/>
        <v>0.99999999598265821</v>
      </c>
      <c r="J229" s="36">
        <f t="shared" si="127"/>
        <v>0.99999999137967821</v>
      </c>
      <c r="K229" s="36">
        <f t="shared" si="127"/>
        <v>0.60471592137977259</v>
      </c>
      <c r="L229" s="37" t="e">
        <f t="shared" si="131"/>
        <v>#VALUE!</v>
      </c>
      <c r="M229" s="38">
        <f t="shared" si="119"/>
        <v>0.99594505793530597</v>
      </c>
      <c r="N229" s="39"/>
      <c r="O229" s="39"/>
      <c r="P229" s="40"/>
      <c r="Q229" s="40"/>
      <c r="R229" s="40"/>
      <c r="S229" s="41"/>
      <c r="T229" s="41"/>
      <c r="U229" s="42" t="e">
        <f t="shared" si="128"/>
        <v>#VALUE!</v>
      </c>
      <c r="V229" s="42" t="e">
        <f t="shared" si="128"/>
        <v>#VALUE!</v>
      </c>
      <c r="W229" s="43" t="e">
        <f t="shared" si="128"/>
        <v>#VALUE!</v>
      </c>
      <c r="X229" s="43" t="e">
        <f t="shared" si="128"/>
        <v>#VALUE!</v>
      </c>
      <c r="AD229"/>
      <c r="AG229" s="3">
        <f t="shared" si="116"/>
        <v>44.095470792826781</v>
      </c>
      <c r="AH229" s="36">
        <f t="shared" si="129"/>
        <v>0.99999982975911594</v>
      </c>
      <c r="AI229" s="36">
        <f t="shared" si="129"/>
        <v>0.99999977614589786</v>
      </c>
      <c r="AJ229" s="36">
        <f t="shared" si="129"/>
        <v>0.99999971862726567</v>
      </c>
      <c r="AK229" s="36">
        <f t="shared" si="129"/>
        <v>0.99999977178096899</v>
      </c>
      <c r="AL229" s="36">
        <f t="shared" si="129"/>
        <v>0.13721745460506674</v>
      </c>
      <c r="AM229" s="37" t="e">
        <f t="shared" si="132"/>
        <v>#VALUE!</v>
      </c>
      <c r="AN229" s="38">
        <f t="shared" si="113"/>
        <v>0.98199530336349627</v>
      </c>
      <c r="AO229" s="39"/>
      <c r="AP229" s="39"/>
      <c r="AQ229" s="40"/>
      <c r="AR229" s="40"/>
      <c r="AS229" s="40"/>
      <c r="AT229" s="41"/>
      <c r="AU229" s="41"/>
      <c r="AV229" s="42" t="e">
        <f t="shared" si="130"/>
        <v>#VALUE!</v>
      </c>
      <c r="AW229" s="42" t="e">
        <f t="shared" si="130"/>
        <v>#VALUE!</v>
      </c>
      <c r="AX229" s="43" t="e">
        <f t="shared" si="130"/>
        <v>#VALUE!</v>
      </c>
      <c r="AY229" s="43" t="e">
        <f t="shared" si="130"/>
        <v>#VALUE!</v>
      </c>
    </row>
    <row r="230" spans="6:51" x14ac:dyDescent="0.3">
      <c r="F230" s="3">
        <v>60</v>
      </c>
      <c r="G230" s="36">
        <f t="shared" si="127"/>
        <v>0.9999999913570794</v>
      </c>
      <c r="H230" s="36">
        <f t="shared" si="127"/>
        <v>0.99999999350201052</v>
      </c>
      <c r="I230" s="36">
        <f t="shared" si="127"/>
        <v>0.99999999675220597</v>
      </c>
      <c r="J230" s="36">
        <f t="shared" si="127"/>
        <v>0.99999999278819429</v>
      </c>
      <c r="K230" s="36">
        <f t="shared" si="127"/>
        <v>0.61646621636373633</v>
      </c>
      <c r="L230" s="37" t="e">
        <f t="shared" si="131"/>
        <v>#VALUE!</v>
      </c>
      <c r="M230" s="38">
        <f t="shared" si="119"/>
        <v>0.99626712448913335</v>
      </c>
      <c r="N230" s="39"/>
      <c r="O230" s="39"/>
      <c r="P230" s="40"/>
      <c r="Q230" s="40"/>
      <c r="R230" s="40"/>
      <c r="S230" s="41"/>
      <c r="T230" s="41"/>
      <c r="U230" s="42" t="e">
        <f t="shared" si="128"/>
        <v>#VALUE!</v>
      </c>
      <c r="V230" s="42" t="e">
        <f t="shared" si="128"/>
        <v>#VALUE!</v>
      </c>
      <c r="W230" s="43" t="e">
        <f t="shared" si="128"/>
        <v>#VALUE!</v>
      </c>
      <c r="X230" s="43" t="e">
        <f t="shared" si="128"/>
        <v>#VALUE!</v>
      </c>
      <c r="AD230"/>
      <c r="AG230" s="3">
        <f t="shared" si="116"/>
        <v>44.39336062201312</v>
      </c>
      <c r="AH230" s="36">
        <f t="shared" si="129"/>
        <v>0.99999984331409486</v>
      </c>
      <c r="AI230" s="36">
        <f t="shared" si="129"/>
        <v>0.99999979318342391</v>
      </c>
      <c r="AJ230" s="36">
        <f t="shared" si="129"/>
        <v>0.99999974714346274</v>
      </c>
      <c r="AK230" s="36">
        <f t="shared" si="129"/>
        <v>0.99999978889959895</v>
      </c>
      <c r="AL230" s="36">
        <f t="shared" si="129"/>
        <v>0.15744373031464531</v>
      </c>
      <c r="AM230" s="37" t="e">
        <f t="shared" si="132"/>
        <v>#VALUE!</v>
      </c>
      <c r="AN230" s="38">
        <f t="shared" si="113"/>
        <v>0.98260991810836917</v>
      </c>
      <c r="AO230" s="39"/>
      <c r="AP230" s="39"/>
      <c r="AQ230" s="40"/>
      <c r="AR230" s="40"/>
      <c r="AS230" s="40"/>
      <c r="AT230" s="41"/>
      <c r="AU230" s="41"/>
      <c r="AV230" s="42" t="e">
        <f t="shared" si="130"/>
        <v>#VALUE!</v>
      </c>
      <c r="AW230" s="42" t="e">
        <f t="shared" si="130"/>
        <v>#VALUE!</v>
      </c>
      <c r="AX230" s="43" t="e">
        <f t="shared" si="130"/>
        <v>#VALUE!</v>
      </c>
      <c r="AY230" s="43" t="e">
        <f t="shared" si="130"/>
        <v>#VALUE!</v>
      </c>
    </row>
    <row r="231" spans="6:51" x14ac:dyDescent="0.3">
      <c r="F231" s="3">
        <v>61</v>
      </c>
      <c r="G231" s="36">
        <f t="shared" si="127"/>
        <v>0.99999999226463532</v>
      </c>
      <c r="H231" s="36">
        <f t="shared" si="127"/>
        <v>0.99999999457267263</v>
      </c>
      <c r="I231" s="36">
        <f t="shared" si="127"/>
        <v>0.99999999735357714</v>
      </c>
      <c r="J231" s="36">
        <f t="shared" si="127"/>
        <v>0.99999999393861649</v>
      </c>
      <c r="K231" s="36">
        <f t="shared" si="127"/>
        <v>0.6271444927151304</v>
      </c>
      <c r="L231" s="37" t="e">
        <f t="shared" si="131"/>
        <v>#VALUE!</v>
      </c>
      <c r="M231" s="38">
        <f t="shared" si="119"/>
        <v>0.99655667330307673</v>
      </c>
      <c r="N231" s="39"/>
      <c r="O231" s="39"/>
      <c r="P231" s="40"/>
      <c r="Q231" s="40"/>
      <c r="R231" s="40"/>
      <c r="S231" s="41"/>
      <c r="T231" s="41"/>
      <c r="U231" s="42" t="e">
        <f t="shared" si="128"/>
        <v>#VALUE!</v>
      </c>
      <c r="V231" s="42" t="e">
        <f t="shared" si="128"/>
        <v>#VALUE!</v>
      </c>
      <c r="W231" s="43" t="e">
        <f t="shared" si="128"/>
        <v>#VALUE!</v>
      </c>
      <c r="X231" s="43" t="e">
        <f t="shared" si="128"/>
        <v>#VALUE!</v>
      </c>
      <c r="AD231"/>
      <c r="AG231" s="3">
        <f t="shared" si="116"/>
        <v>44.667853061421738</v>
      </c>
      <c r="AH231" s="36">
        <f t="shared" si="129"/>
        <v>0.99999985468477048</v>
      </c>
      <c r="AI231" s="36">
        <f t="shared" si="129"/>
        <v>0.99999980764222207</v>
      </c>
      <c r="AJ231" s="36">
        <f t="shared" si="129"/>
        <v>0.99999977066134538</v>
      </c>
      <c r="AK231" s="36">
        <f t="shared" si="129"/>
        <v>0.99999980343873884</v>
      </c>
      <c r="AL231" s="36">
        <f t="shared" si="129"/>
        <v>0.17535563532719878</v>
      </c>
      <c r="AM231" s="37" t="e">
        <f t="shared" si="132"/>
        <v>#VALUE!</v>
      </c>
      <c r="AN231" s="38">
        <f t="shared" si="113"/>
        <v>0.98315460989718739</v>
      </c>
      <c r="AO231" s="39"/>
      <c r="AP231" s="39"/>
      <c r="AQ231" s="40"/>
      <c r="AR231" s="40"/>
      <c r="AS231" s="40"/>
      <c r="AT231" s="41"/>
      <c r="AU231" s="41"/>
      <c r="AV231" s="42" t="e">
        <f t="shared" si="130"/>
        <v>#VALUE!</v>
      </c>
      <c r="AW231" s="42" t="e">
        <f t="shared" si="130"/>
        <v>#VALUE!</v>
      </c>
      <c r="AX231" s="43" t="e">
        <f t="shared" si="130"/>
        <v>#VALUE!</v>
      </c>
      <c r="AY231" s="43" t="e">
        <f t="shared" si="130"/>
        <v>#VALUE!</v>
      </c>
    </row>
    <row r="232" spans="6:51" x14ac:dyDescent="0.3">
      <c r="F232" s="3">
        <v>62</v>
      </c>
      <c r="G232" s="36">
        <f t="shared" si="127"/>
        <v>0.99999999303167331</v>
      </c>
      <c r="H232" s="36">
        <f t="shared" si="127"/>
        <v>0.9999999954466281</v>
      </c>
      <c r="I232" s="36">
        <f t="shared" si="127"/>
        <v>0.99999999782704463</v>
      </c>
      <c r="J232" s="36">
        <f t="shared" si="127"/>
        <v>0.99999999488244518</v>
      </c>
      <c r="K232" s="36">
        <f t="shared" si="127"/>
        <v>0.63686467402719504</v>
      </c>
      <c r="L232" s="37" t="e">
        <f t="shared" si="131"/>
        <v>#VALUE!</v>
      </c>
      <c r="M232" s="38">
        <f t="shared" si="119"/>
        <v>0.99681745486581563</v>
      </c>
      <c r="N232" s="39"/>
      <c r="O232" s="39"/>
      <c r="P232" s="40"/>
      <c r="Q232" s="40"/>
      <c r="R232" s="40"/>
      <c r="S232" s="41"/>
      <c r="T232" s="41"/>
      <c r="U232" s="42" t="e">
        <f t="shared" si="128"/>
        <v>#VALUE!</v>
      </c>
      <c r="V232" s="42" t="e">
        <f t="shared" si="128"/>
        <v>#VALUE!</v>
      </c>
      <c r="W232" s="43" t="e">
        <f t="shared" si="128"/>
        <v>#VALUE!</v>
      </c>
      <c r="X232" s="43" t="e">
        <f t="shared" si="128"/>
        <v>#VALUE!</v>
      </c>
      <c r="AD232"/>
      <c r="AG232" s="3">
        <f t="shared" si="116"/>
        <v>44.920785830218492</v>
      </c>
      <c r="AH232" s="36">
        <f t="shared" si="129"/>
        <v>0.99999986430304255</v>
      </c>
      <c r="AI232" s="36">
        <f t="shared" si="129"/>
        <v>0.99999981999738519</v>
      </c>
      <c r="AJ232" s="36">
        <f t="shared" si="129"/>
        <v>0.99999979024104879</v>
      </c>
      <c r="AK232" s="36">
        <f t="shared" si="129"/>
        <v>0.99999981587184228</v>
      </c>
      <c r="AL232" s="36">
        <f t="shared" si="129"/>
        <v>0.19127215258412122</v>
      </c>
      <c r="AM232" s="37" t="e">
        <f t="shared" si="132"/>
        <v>#VALUE!</v>
      </c>
      <c r="AN232" s="38">
        <f t="shared" si="113"/>
        <v>0.98363888009778055</v>
      </c>
      <c r="AO232" s="39"/>
      <c r="AP232" s="39"/>
      <c r="AQ232" s="40"/>
      <c r="AR232" s="40"/>
      <c r="AS232" s="40"/>
      <c r="AT232" s="41"/>
      <c r="AU232" s="41"/>
      <c r="AV232" s="42" t="e">
        <f t="shared" si="130"/>
        <v>#VALUE!</v>
      </c>
      <c r="AW232" s="42" t="e">
        <f t="shared" si="130"/>
        <v>#VALUE!</v>
      </c>
      <c r="AX232" s="43" t="e">
        <f t="shared" si="130"/>
        <v>#VALUE!</v>
      </c>
      <c r="AY232" s="43" t="e">
        <f t="shared" si="130"/>
        <v>#VALUE!</v>
      </c>
    </row>
    <row r="233" spans="6:51" x14ac:dyDescent="0.3">
      <c r="F233" s="3">
        <v>63</v>
      </c>
      <c r="G233" s="36">
        <f t="shared" si="127"/>
        <v>0.99999999368388837</v>
      </c>
      <c r="H233" s="36">
        <f t="shared" si="127"/>
        <v>0.9999999961631052</v>
      </c>
      <c r="I233" s="36">
        <f t="shared" si="127"/>
        <v>0.99999999820252272</v>
      </c>
      <c r="J233" s="36">
        <f t="shared" si="127"/>
        <v>0.99999999566017261</v>
      </c>
      <c r="K233" s="36">
        <f t="shared" si="127"/>
        <v>0.64572653247679712</v>
      </c>
      <c r="L233" s="37" t="e">
        <f t="shared" si="131"/>
        <v>#VALUE!</v>
      </c>
      <c r="M233" s="38">
        <f t="shared" si="119"/>
        <v>0.99705274308825009</v>
      </c>
      <c r="N233" s="39"/>
      <c r="O233" s="39"/>
      <c r="P233" s="40"/>
      <c r="Q233" s="40"/>
      <c r="R233" s="40"/>
      <c r="S233" s="41"/>
      <c r="T233" s="41"/>
      <c r="U233" s="42" t="e">
        <f t="shared" si="128"/>
        <v>#VALUE!</v>
      </c>
      <c r="V233" s="42" t="e">
        <f t="shared" si="128"/>
        <v>#VALUE!</v>
      </c>
      <c r="W233" s="43" t="e">
        <f t="shared" si="128"/>
        <v>#VALUE!</v>
      </c>
      <c r="X233" s="43" t="e">
        <f t="shared" si="128"/>
        <v>#VALUE!</v>
      </c>
      <c r="AD233"/>
      <c r="AG233" s="3">
        <f t="shared" si="116"/>
        <v>45.153852306180539</v>
      </c>
      <c r="AH233" s="36">
        <f t="shared" si="129"/>
        <v>0.99999987250051992</v>
      </c>
      <c r="AI233" s="36">
        <f t="shared" si="129"/>
        <v>0.99999983062149145</v>
      </c>
      <c r="AJ233" s="36">
        <f t="shared" si="129"/>
        <v>0.99999980668267985</v>
      </c>
      <c r="AK233" s="36">
        <f t="shared" si="129"/>
        <v>0.99999982657048803</v>
      </c>
      <c r="AL233" s="36">
        <f t="shared" si="129"/>
        <v>0.20545940410730323</v>
      </c>
      <c r="AM233" s="37" t="e">
        <f t="shared" si="132"/>
        <v>#VALUE!</v>
      </c>
      <c r="AN233" s="38">
        <f t="shared" si="113"/>
        <v>0.98407069319618856</v>
      </c>
      <c r="AO233" s="39"/>
      <c r="AP233" s="39"/>
      <c r="AQ233" s="40"/>
      <c r="AR233" s="40"/>
      <c r="AS233" s="40"/>
      <c r="AT233" s="41"/>
      <c r="AU233" s="41"/>
      <c r="AV233" s="42" t="e">
        <f t="shared" si="130"/>
        <v>#VALUE!</v>
      </c>
      <c r="AW233" s="42" t="e">
        <f t="shared" si="130"/>
        <v>#VALUE!</v>
      </c>
      <c r="AX233" s="43" t="e">
        <f t="shared" si="130"/>
        <v>#VALUE!</v>
      </c>
      <c r="AY233" s="43" t="e">
        <f t="shared" si="130"/>
        <v>#VALUE!</v>
      </c>
    </row>
    <row r="234" spans="6:51" x14ac:dyDescent="0.3">
      <c r="F234" s="3">
        <v>64</v>
      </c>
      <c r="G234" s="36">
        <f t="shared" ref="G234:K240" si="133">IF(1-EXP(-0.23*(G150-G$165))&lt;0, 0, 1-EXP(-0.23*(G150-G$165)))</f>
        <v>0.99999999424165498</v>
      </c>
      <c r="H234" s="36">
        <f t="shared" si="133"/>
        <v>0.9999999967529708</v>
      </c>
      <c r="I234" s="36">
        <f t="shared" si="133"/>
        <v>0.9999999985023923</v>
      </c>
      <c r="J234" s="36">
        <f t="shared" si="133"/>
        <v>0.99999999630377578</v>
      </c>
      <c r="K234" s="36">
        <f t="shared" si="133"/>
        <v>0.65381770008637918</v>
      </c>
      <c r="L234" s="37" t="e">
        <f t="shared" si="131"/>
        <v>#VALUE!</v>
      </c>
      <c r="M234" s="38">
        <f t="shared" si="119"/>
        <v>0.99726540051022661</v>
      </c>
      <c r="N234" s="39"/>
      <c r="O234" s="39"/>
      <c r="P234" s="40"/>
      <c r="Q234" s="40"/>
      <c r="R234" s="40"/>
      <c r="S234" s="41"/>
      <c r="T234" s="41"/>
      <c r="U234" s="42" t="e">
        <f t="shared" ref="U234:X240" si="134">IF(1-EXP(-0.23*(U150-U$165))&lt;0, 0, 1-EXP(-0.23*(U150-U$165)))</f>
        <v>#VALUE!</v>
      </c>
      <c r="V234" s="42" t="e">
        <f t="shared" si="134"/>
        <v>#VALUE!</v>
      </c>
      <c r="W234" s="43" t="e">
        <f t="shared" si="134"/>
        <v>#VALUE!</v>
      </c>
      <c r="X234" s="43" t="e">
        <f t="shared" si="134"/>
        <v>#VALUE!</v>
      </c>
      <c r="AD234"/>
      <c r="AG234" s="3">
        <f t="shared" si="116"/>
        <v>45.368612862812959</v>
      </c>
      <c r="AH234" s="36">
        <f t="shared" ref="AH234:AL240" si="135">IF(1-EXP(-0.23*(AH150-AH$165))&lt;0, 0, 1-EXP(-0.23*(AH150-AH$165)))</f>
        <v>0.99999987953485414</v>
      </c>
      <c r="AI234" s="36">
        <f t="shared" si="135"/>
        <v>0.99999983980959717</v>
      </c>
      <c r="AJ234" s="36">
        <f t="shared" si="135"/>
        <v>0.9999998205975964</v>
      </c>
      <c r="AK234" s="36">
        <f t="shared" si="135"/>
        <v>0.99999983582916629</v>
      </c>
      <c r="AL234" s="36">
        <f t="shared" si="135"/>
        <v>0.21814088641460172</v>
      </c>
      <c r="AM234" s="37" t="e">
        <f t="shared" si="132"/>
        <v>#VALUE!</v>
      </c>
      <c r="AN234" s="38">
        <f t="shared" ref="AN234:AN240" si="136">IF(1-EXP(-0.23*(AN150-AN$165))&lt;0, 0, 1-EXP(-0.23*(AN150-AN$165)))</f>
        <v>0.98445676461913689</v>
      </c>
      <c r="AO234" s="39"/>
      <c r="AP234" s="39"/>
      <c r="AQ234" s="40"/>
      <c r="AR234" s="40"/>
      <c r="AS234" s="40"/>
      <c r="AT234" s="41"/>
      <c r="AU234" s="41"/>
      <c r="AV234" s="42" t="e">
        <f t="shared" ref="AV234:AY240" si="137">IF(1-EXP(-0.23*(AV150-AV$165))&lt;0, 0, 1-EXP(-0.23*(AV150-AV$165)))</f>
        <v>#VALUE!</v>
      </c>
      <c r="AW234" s="42" t="e">
        <f t="shared" si="137"/>
        <v>#VALUE!</v>
      </c>
      <c r="AX234" s="43" t="e">
        <f t="shared" si="137"/>
        <v>#VALUE!</v>
      </c>
      <c r="AY234" s="43" t="e">
        <f t="shared" si="137"/>
        <v>#VALUE!</v>
      </c>
    </row>
    <row r="235" spans="6:51" x14ac:dyDescent="0.3">
      <c r="F235" s="3">
        <v>65</v>
      </c>
      <c r="G235" s="36">
        <f t="shared" si="133"/>
        <v>0.99999999472123979</v>
      </c>
      <c r="H235" s="36">
        <f t="shared" si="133"/>
        <v>0.99999999724061506</v>
      </c>
      <c r="I235" s="36">
        <f t="shared" si="133"/>
        <v>0.99999999874351664</v>
      </c>
      <c r="J235" s="36">
        <f t="shared" si="133"/>
        <v>0.99999999683861585</v>
      </c>
      <c r="K235" s="36">
        <f t="shared" si="133"/>
        <v>0.66121536191515418</v>
      </c>
      <c r="L235" s="37" t="e">
        <f t="shared" si="131"/>
        <v>#VALUE!</v>
      </c>
      <c r="M235" s="38">
        <f t="shared" si="119"/>
        <v>0.99745793405483441</v>
      </c>
      <c r="N235" s="39"/>
      <c r="O235" s="39"/>
      <c r="P235" s="40"/>
      <c r="Q235" s="40"/>
      <c r="R235" s="40"/>
      <c r="S235" s="41"/>
      <c r="T235" s="41"/>
      <c r="U235" s="42" t="e">
        <f t="shared" si="134"/>
        <v>#VALUE!</v>
      </c>
      <c r="V235" s="42" t="e">
        <f t="shared" si="134"/>
        <v>#VALUE!</v>
      </c>
      <c r="W235" s="43" t="e">
        <f t="shared" si="134"/>
        <v>#VALUE!</v>
      </c>
      <c r="X235" s="43" t="e">
        <f t="shared" si="134"/>
        <v>#VALUE!</v>
      </c>
      <c r="AD235"/>
      <c r="AG235" s="3">
        <f t="shared" ref="AG235:AG240" si="138">AE79</f>
        <v>45.566505316005475</v>
      </c>
      <c r="AH235" s="36">
        <f t="shared" si="135"/>
        <v>0.99999988560845277</v>
      </c>
      <c r="AI235" s="36">
        <f t="shared" si="135"/>
        <v>0.99999984779751527</v>
      </c>
      <c r="AJ235" s="36">
        <f t="shared" si="135"/>
        <v>0.99999983245833346</v>
      </c>
      <c r="AK235" s="36">
        <f t="shared" si="135"/>
        <v>0.99999984388341612</v>
      </c>
      <c r="AL235" s="36">
        <f t="shared" si="135"/>
        <v>0.22950546248347559</v>
      </c>
      <c r="AM235" s="37" t="e">
        <f t="shared" si="132"/>
        <v>#VALUE!</v>
      </c>
      <c r="AN235" s="38">
        <f t="shared" si="136"/>
        <v>0.98480278799888177</v>
      </c>
      <c r="AO235" s="39"/>
      <c r="AP235" s="39"/>
      <c r="AQ235" s="40"/>
      <c r="AR235" s="40"/>
      <c r="AS235" s="40"/>
      <c r="AT235" s="41"/>
      <c r="AU235" s="41"/>
      <c r="AV235" s="42" t="e">
        <f t="shared" si="137"/>
        <v>#VALUE!</v>
      </c>
      <c r="AW235" s="42" t="e">
        <f t="shared" si="137"/>
        <v>#VALUE!</v>
      </c>
      <c r="AX235" s="43" t="e">
        <f t="shared" si="137"/>
        <v>#VALUE!</v>
      </c>
      <c r="AY235" s="43" t="e">
        <f t="shared" si="137"/>
        <v>#VALUE!</v>
      </c>
    </row>
    <row r="236" spans="6:51" x14ac:dyDescent="0.3">
      <c r="F236" s="3">
        <v>66</v>
      </c>
      <c r="G236" s="36">
        <f t="shared" si="133"/>
        <v>0.99999999513571591</v>
      </c>
      <c r="H236" s="36">
        <f t="shared" si="133"/>
        <v>0.99999999764539083</v>
      </c>
      <c r="I236" s="36">
        <f t="shared" si="133"/>
        <v>0.99999999893868918</v>
      </c>
      <c r="J236" s="36">
        <f t="shared" si="133"/>
        <v>0.99999999728489208</v>
      </c>
      <c r="K236" s="36">
        <f t="shared" si="133"/>
        <v>0.66798768593615154</v>
      </c>
      <c r="L236" s="37" t="e">
        <f t="shared" si="131"/>
        <v>#VALUE!</v>
      </c>
      <c r="M236" s="38">
        <f t="shared" si="119"/>
        <v>0.99763254276362379</v>
      </c>
      <c r="N236" s="39"/>
      <c r="O236" s="39"/>
      <c r="P236" s="40"/>
      <c r="Q236" s="40"/>
      <c r="R236" s="40"/>
      <c r="S236" s="41"/>
      <c r="T236" s="41"/>
      <c r="U236" s="42" t="e">
        <f t="shared" si="134"/>
        <v>#VALUE!</v>
      </c>
      <c r="V236" s="42" t="e">
        <f t="shared" si="134"/>
        <v>#VALUE!</v>
      </c>
      <c r="W236" s="43" t="e">
        <f t="shared" si="134"/>
        <v>#VALUE!</v>
      </c>
      <c r="X236" s="43" t="e">
        <f t="shared" si="134"/>
        <v>#VALUE!</v>
      </c>
      <c r="AD236"/>
      <c r="AG236" s="3">
        <f t="shared" si="138"/>
        <v>45.748854550169469</v>
      </c>
      <c r="AH236" s="36">
        <f t="shared" si="135"/>
        <v>0.99999989088196084</v>
      </c>
      <c r="AI236" s="36">
        <f t="shared" si="135"/>
        <v>0.99999985477533349</v>
      </c>
      <c r="AJ236" s="36">
        <f t="shared" si="135"/>
        <v>0.99999984263406216</v>
      </c>
      <c r="AK236" s="36">
        <f t="shared" si="135"/>
        <v>0.99999985092324706</v>
      </c>
      <c r="AL236" s="36">
        <f t="shared" si="135"/>
        <v>0.23971365390893729</v>
      </c>
      <c r="AM236" s="37" t="e">
        <f t="shared" si="132"/>
        <v>#VALUE!</v>
      </c>
      <c r="AN236" s="38">
        <f t="shared" si="136"/>
        <v>0.98511361588037127</v>
      </c>
      <c r="AO236" s="39"/>
      <c r="AP236" s="39"/>
      <c r="AQ236" s="40"/>
      <c r="AR236" s="40"/>
      <c r="AS236" s="40"/>
      <c r="AT236" s="41"/>
      <c r="AU236" s="41"/>
      <c r="AV236" s="42" t="e">
        <f t="shared" si="137"/>
        <v>#VALUE!</v>
      </c>
      <c r="AW236" s="42" t="e">
        <f t="shared" si="137"/>
        <v>#VALUE!</v>
      </c>
      <c r="AX236" s="43" t="e">
        <f t="shared" si="137"/>
        <v>#VALUE!</v>
      </c>
      <c r="AY236" s="43" t="e">
        <f t="shared" si="137"/>
        <v>#VALUE!</v>
      </c>
    </row>
    <row r="237" spans="6:51" x14ac:dyDescent="0.3">
      <c r="F237" s="3">
        <v>67</v>
      </c>
      <c r="G237" s="36">
        <f t="shared" si="133"/>
        <v>0.9999999954956561</v>
      </c>
      <c r="H237" s="36">
        <f t="shared" si="133"/>
        <v>0.99999999798271666</v>
      </c>
      <c r="I237" s="36">
        <f t="shared" si="133"/>
        <v>0.99999999909768067</v>
      </c>
      <c r="J237" s="36">
        <f t="shared" si="133"/>
        <v>0.99999999765875913</v>
      </c>
      <c r="K237" s="36">
        <f t="shared" si="133"/>
        <v>0.67419503424480931</v>
      </c>
      <c r="L237" s="37" t="e">
        <f t="shared" si="131"/>
        <v>#VALUE!</v>
      </c>
      <c r="M237" s="38">
        <f t="shared" si="119"/>
        <v>0.99779115872125712</v>
      </c>
      <c r="N237" s="39"/>
      <c r="O237" s="39"/>
      <c r="P237" s="40"/>
      <c r="Q237" s="40"/>
      <c r="R237" s="40"/>
      <c r="S237" s="41"/>
      <c r="T237" s="41"/>
      <c r="U237" s="42" t="e">
        <f t="shared" si="134"/>
        <v>#VALUE!</v>
      </c>
      <c r="V237" s="42" t="e">
        <f t="shared" si="134"/>
        <v>#VALUE!</v>
      </c>
      <c r="W237" s="43" t="e">
        <f t="shared" si="134"/>
        <v>#VALUE!</v>
      </c>
      <c r="X237" s="43" t="e">
        <f t="shared" si="134"/>
        <v>#VALUE!</v>
      </c>
      <c r="AD237"/>
      <c r="AG237" s="3">
        <f t="shared" si="138"/>
        <v>45.916881388301817</v>
      </c>
      <c r="AH237" s="36">
        <f t="shared" si="135"/>
        <v>0.99999989548409829</v>
      </c>
      <c r="AI237" s="36">
        <f t="shared" si="135"/>
        <v>0.99999986089751969</v>
      </c>
      <c r="AJ237" s="36">
        <f t="shared" si="135"/>
        <v>0.99999985141610215</v>
      </c>
      <c r="AK237" s="36">
        <f t="shared" si="135"/>
        <v>0.99999985710317707</v>
      </c>
      <c r="AL237" s="36">
        <f t="shared" si="135"/>
        <v>0.24890263359597053</v>
      </c>
      <c r="AM237" s="37" t="e">
        <f t="shared" si="132"/>
        <v>#VALUE!</v>
      </c>
      <c r="AN237" s="38">
        <f t="shared" si="136"/>
        <v>0.98539340436761513</v>
      </c>
      <c r="AO237" s="39"/>
      <c r="AP237" s="39"/>
      <c r="AQ237" s="40"/>
      <c r="AR237" s="40"/>
      <c r="AS237" s="40"/>
      <c r="AT237" s="41"/>
      <c r="AU237" s="41"/>
      <c r="AV237" s="42" t="e">
        <f t="shared" si="137"/>
        <v>#VALUE!</v>
      </c>
      <c r="AW237" s="42" t="e">
        <f t="shared" si="137"/>
        <v>#VALUE!</v>
      </c>
      <c r="AX237" s="43" t="e">
        <f t="shared" si="137"/>
        <v>#VALUE!</v>
      </c>
      <c r="AY237" s="43" t="e">
        <f t="shared" si="137"/>
        <v>#VALUE!</v>
      </c>
    </row>
    <row r="238" spans="6:51" x14ac:dyDescent="0.3">
      <c r="F238" s="3">
        <v>68</v>
      </c>
      <c r="G238" s="36">
        <f t="shared" si="133"/>
        <v>0.99999999580966381</v>
      </c>
      <c r="H238" s="36">
        <f t="shared" si="133"/>
        <v>0.9999999982649258</v>
      </c>
      <c r="I238" s="36">
        <f t="shared" si="133"/>
        <v>0.99999999922800253</v>
      </c>
      <c r="J238" s="36">
        <f t="shared" si="133"/>
        <v>0.99999999797318928</v>
      </c>
      <c r="K238" s="36">
        <f t="shared" si="133"/>
        <v>0.6798909921156927</v>
      </c>
      <c r="L238" s="37" t="e">
        <f t="shared" si="131"/>
        <v>#VALUE!</v>
      </c>
      <c r="M238" s="38">
        <f t="shared" si="119"/>
        <v>0.99793548218935224</v>
      </c>
      <c r="N238" s="39"/>
      <c r="O238" s="39"/>
      <c r="P238" s="40"/>
      <c r="Q238" s="40"/>
      <c r="R238" s="40"/>
      <c r="S238" s="41"/>
      <c r="T238" s="41"/>
      <c r="U238" s="42" t="e">
        <f t="shared" si="134"/>
        <v>#VALUE!</v>
      </c>
      <c r="V238" s="42" t="e">
        <f t="shared" si="134"/>
        <v>#VALUE!</v>
      </c>
      <c r="W238" s="43" t="e">
        <f t="shared" si="134"/>
        <v>#VALUE!</v>
      </c>
      <c r="X238" s="43" t="e">
        <f t="shared" si="134"/>
        <v>#VALUE!</v>
      </c>
      <c r="AD238"/>
      <c r="AG238" s="3">
        <f t="shared" si="138"/>
        <v>46.071710765360585</v>
      </c>
      <c r="AH238" s="36">
        <f t="shared" si="135"/>
        <v>0.99999989951892454</v>
      </c>
      <c r="AI238" s="36">
        <f t="shared" si="135"/>
        <v>0.99999986629054904</v>
      </c>
      <c r="AJ238" s="36">
        <f t="shared" si="135"/>
        <v>0.99999985903650312</v>
      </c>
      <c r="AK238" s="36">
        <f t="shared" si="135"/>
        <v>0.99999986254981421</v>
      </c>
      <c r="AL238" s="36">
        <f t="shared" si="135"/>
        <v>0.25719021662975372</v>
      </c>
      <c r="AM238" s="37" t="e">
        <f t="shared" si="132"/>
        <v>#VALUE!</v>
      </c>
      <c r="AN238" s="38">
        <f t="shared" si="136"/>
        <v>0.9856457296415041</v>
      </c>
      <c r="AO238" s="39"/>
      <c r="AP238" s="39"/>
      <c r="AQ238" s="40"/>
      <c r="AR238" s="40"/>
      <c r="AS238" s="40"/>
      <c r="AT238" s="41"/>
      <c r="AU238" s="41"/>
      <c r="AV238" s="42" t="e">
        <f t="shared" si="137"/>
        <v>#VALUE!</v>
      </c>
      <c r="AW238" s="42" t="e">
        <f t="shared" si="137"/>
        <v>#VALUE!</v>
      </c>
      <c r="AX238" s="43" t="e">
        <f t="shared" si="137"/>
        <v>#VALUE!</v>
      </c>
      <c r="AY238" s="43" t="e">
        <f t="shared" si="137"/>
        <v>#VALUE!</v>
      </c>
    </row>
    <row r="239" spans="6:51" x14ac:dyDescent="0.3">
      <c r="F239" s="3">
        <v>69</v>
      </c>
      <c r="G239" s="36">
        <f t="shared" si="133"/>
        <v>0.9999999960847803</v>
      </c>
      <c r="H239" s="36">
        <f t="shared" si="133"/>
        <v>0.99999999850192245</v>
      </c>
      <c r="I239" s="36">
        <f t="shared" si="133"/>
        <v>0.99999999933546591</v>
      </c>
      <c r="J239" s="36">
        <f t="shared" si="133"/>
        <v>0.99999999823864083</v>
      </c>
      <c r="K239" s="36">
        <f t="shared" si="133"/>
        <v>0.68512324486766407</v>
      </c>
      <c r="L239" s="37" t="e">
        <f t="shared" si="131"/>
        <v>#VALUE!</v>
      </c>
      <c r="M239" s="38">
        <f t="shared" si="119"/>
        <v>0.99806701181075741</v>
      </c>
      <c r="N239" s="39"/>
      <c r="O239" s="39"/>
      <c r="P239" s="40"/>
      <c r="Q239" s="40"/>
      <c r="R239" s="40"/>
      <c r="S239" s="41"/>
      <c r="T239" s="41"/>
      <c r="U239" s="42" t="e">
        <f t="shared" si="134"/>
        <v>#VALUE!</v>
      </c>
      <c r="V239" s="42" t="e">
        <f t="shared" si="134"/>
        <v>#VALUE!</v>
      </c>
      <c r="W239" s="43" t="e">
        <f t="shared" si="134"/>
        <v>#VALUE!</v>
      </c>
      <c r="X239" s="43" t="e">
        <f t="shared" si="134"/>
        <v>#VALUE!</v>
      </c>
      <c r="AD239"/>
      <c r="AG239" s="3">
        <f t="shared" si="138"/>
        <v>46.214379259672945</v>
      </c>
      <c r="AH239" s="36">
        <f t="shared" si="135"/>
        <v>0.99999990307126385</v>
      </c>
      <c r="AI239" s="36">
        <f t="shared" si="135"/>
        <v>0.99999987105871646</v>
      </c>
      <c r="AJ239" s="36">
        <f t="shared" si="135"/>
        <v>0.99999986568173294</v>
      </c>
      <c r="AK239" s="36">
        <f t="shared" si="135"/>
        <v>0.99999986736763669</v>
      </c>
      <c r="AL239" s="36">
        <f t="shared" si="135"/>
        <v>0.26467807262243126</v>
      </c>
      <c r="AM239" s="37" t="e">
        <f t="shared" si="132"/>
        <v>#VALUE!</v>
      </c>
      <c r="AN239" s="38">
        <f t="shared" si="136"/>
        <v>0.98587368238823248</v>
      </c>
      <c r="AO239" s="39"/>
      <c r="AP239" s="39"/>
      <c r="AQ239" s="40"/>
      <c r="AR239" s="40"/>
      <c r="AS239" s="40"/>
      <c r="AT239" s="41"/>
      <c r="AU239" s="41"/>
      <c r="AV239" s="42" t="e">
        <f t="shared" si="137"/>
        <v>#VALUE!</v>
      </c>
      <c r="AW239" s="42" t="e">
        <f t="shared" si="137"/>
        <v>#VALUE!</v>
      </c>
      <c r="AX239" s="43" t="e">
        <f t="shared" si="137"/>
        <v>#VALUE!</v>
      </c>
      <c r="AY239" s="43" t="e">
        <f t="shared" si="137"/>
        <v>#VALUE!</v>
      </c>
    </row>
    <row r="240" spans="6:51" x14ac:dyDescent="0.3">
      <c r="F240" s="3">
        <v>70</v>
      </c>
      <c r="G240" s="36">
        <f t="shared" si="133"/>
        <v>0.99999999632680114</v>
      </c>
      <c r="H240" s="36">
        <f t="shared" si="133"/>
        <v>0.99999999870169065</v>
      </c>
      <c r="I240" s="36">
        <f t="shared" si="133"/>
        <v>0.99999999942459428</v>
      </c>
      <c r="J240" s="36">
        <f t="shared" si="133"/>
        <v>0.99999999846357823</v>
      </c>
      <c r="K240" s="36">
        <f t="shared" si="133"/>
        <v>0.68993432719368997</v>
      </c>
      <c r="L240" s="37" t="e">
        <f t="shared" si="131"/>
        <v>#VALUE!</v>
      </c>
      <c r="M240" s="38">
        <f t="shared" si="119"/>
        <v>0.99818707061230028</v>
      </c>
      <c r="N240" s="39"/>
      <c r="O240" s="39"/>
      <c r="P240" s="40"/>
      <c r="Q240" s="40"/>
      <c r="R240" s="40"/>
      <c r="S240" s="41"/>
      <c r="T240" s="41"/>
      <c r="U240" s="42" t="e">
        <f t="shared" si="134"/>
        <v>#VALUE!</v>
      </c>
      <c r="V240" s="42" t="e">
        <f t="shared" si="134"/>
        <v>#VALUE!</v>
      </c>
      <c r="W240" s="43" t="e">
        <f t="shared" si="134"/>
        <v>#VALUE!</v>
      </c>
      <c r="X240" s="43" t="e">
        <f t="shared" si="134"/>
        <v>#VALUE!</v>
      </c>
      <c r="AD240"/>
      <c r="AG240" s="3">
        <f t="shared" si="138"/>
        <v>46.34584203279789</v>
      </c>
      <c r="AH240" s="36">
        <f t="shared" si="135"/>
        <v>0.99999990621079882</v>
      </c>
      <c r="AI240" s="36">
        <f t="shared" si="135"/>
        <v>0.99999987528860479</v>
      </c>
      <c r="AJ240" s="36">
        <f t="shared" si="135"/>
        <v>0.99999987150287029</v>
      </c>
      <c r="AK240" s="36">
        <f t="shared" si="135"/>
        <v>0.9999998716434394</v>
      </c>
      <c r="AL240" s="36">
        <f t="shared" si="135"/>
        <v>0.27145432849720352</v>
      </c>
      <c r="AM240" s="37" t="e">
        <f t="shared" si="132"/>
        <v>#VALUE!</v>
      </c>
      <c r="AN240" s="38">
        <f t="shared" si="136"/>
        <v>0.98607994476910577</v>
      </c>
      <c r="AO240" s="39"/>
      <c r="AP240" s="39"/>
      <c r="AQ240" s="40"/>
      <c r="AR240" s="40"/>
      <c r="AS240" s="40"/>
      <c r="AT240" s="41"/>
      <c r="AU240" s="41"/>
      <c r="AV240" s="42" t="e">
        <f t="shared" si="137"/>
        <v>#VALUE!</v>
      </c>
      <c r="AW240" s="42" t="e">
        <f t="shared" si="137"/>
        <v>#VALUE!</v>
      </c>
      <c r="AX240" s="43" t="e">
        <f t="shared" si="137"/>
        <v>#VALUE!</v>
      </c>
      <c r="AY240" s="43" t="e">
        <f t="shared" si="137"/>
        <v>#VALUE!</v>
      </c>
    </row>
    <row r="241" spans="5:51" x14ac:dyDescent="0.3">
      <c r="AD241"/>
    </row>
    <row r="242" spans="5:51" x14ac:dyDescent="0.3">
      <c r="E242" s="3" t="s">
        <v>84</v>
      </c>
      <c r="F242" s="3">
        <v>0</v>
      </c>
      <c r="G242" s="36">
        <f>G170*G$163</f>
        <v>0</v>
      </c>
      <c r="H242" s="36">
        <f t="shared" ref="H242:X242" si="139">H170*H$163</f>
        <v>0</v>
      </c>
      <c r="I242" s="36">
        <f t="shared" si="139"/>
        <v>0</v>
      </c>
      <c r="J242" s="36">
        <f t="shared" si="139"/>
        <v>0</v>
      </c>
      <c r="K242" s="36">
        <f t="shared" si="139"/>
        <v>0</v>
      </c>
      <c r="L242" s="37" t="e">
        <f t="shared" si="139"/>
        <v>#VALUE!</v>
      </c>
      <c r="M242" s="38">
        <f t="shared" si="139"/>
        <v>0</v>
      </c>
      <c r="N242" s="39">
        <f t="shared" si="139"/>
        <v>0</v>
      </c>
      <c r="O242" s="39">
        <f t="shared" si="139"/>
        <v>0</v>
      </c>
      <c r="P242" s="40">
        <f t="shared" si="139"/>
        <v>0</v>
      </c>
      <c r="Q242" s="40">
        <f t="shared" si="139"/>
        <v>0</v>
      </c>
      <c r="R242" s="40">
        <f t="shared" si="139"/>
        <v>0</v>
      </c>
      <c r="S242" s="41">
        <f t="shared" si="139"/>
        <v>0</v>
      </c>
      <c r="T242" s="41">
        <f t="shared" si="139"/>
        <v>0</v>
      </c>
      <c r="U242" s="42" t="e">
        <f t="shared" ref="U242:V257" si="140">$C$5/100*U$163*U170</f>
        <v>#VALUE!</v>
      </c>
      <c r="V242" s="42" t="e">
        <f t="shared" si="140"/>
        <v>#VALUE!</v>
      </c>
      <c r="W242" s="43" t="e">
        <f t="shared" si="139"/>
        <v>#VALUE!</v>
      </c>
      <c r="X242" s="43" t="e">
        <f t="shared" si="139"/>
        <v>#VALUE!</v>
      </c>
      <c r="AD242"/>
      <c r="AF242" s="3" t="s">
        <v>84</v>
      </c>
      <c r="AG242" s="3">
        <f>AE14</f>
        <v>3.9906775875039635</v>
      </c>
      <c r="AH242" s="36">
        <f>AH170*AH$163</f>
        <v>0</v>
      </c>
      <c r="AI242" s="36">
        <f t="shared" ref="AI242:AU242" si="141">AI170*AI$163</f>
        <v>0.38529031855939949</v>
      </c>
      <c r="AJ242" s="36">
        <f t="shared" si="141"/>
        <v>0</v>
      </c>
      <c r="AK242" s="36">
        <f t="shared" si="141"/>
        <v>0.43532204070507052</v>
      </c>
      <c r="AL242" s="36">
        <f t="shared" si="141"/>
        <v>0</v>
      </c>
      <c r="AM242" s="37" t="e">
        <f t="shared" si="141"/>
        <v>#VALUE!</v>
      </c>
      <c r="AN242" s="38">
        <f t="shared" si="141"/>
        <v>0</v>
      </c>
      <c r="AO242" s="39">
        <f t="shared" si="141"/>
        <v>0</v>
      </c>
      <c r="AP242" s="39">
        <f t="shared" si="141"/>
        <v>0</v>
      </c>
      <c r="AQ242" s="40">
        <f t="shared" si="141"/>
        <v>0</v>
      </c>
      <c r="AR242" s="40">
        <f t="shared" si="141"/>
        <v>0</v>
      </c>
      <c r="AS242" s="40">
        <f t="shared" si="141"/>
        <v>0</v>
      </c>
      <c r="AT242" s="41">
        <f t="shared" si="141"/>
        <v>0</v>
      </c>
      <c r="AU242" s="41">
        <f t="shared" si="141"/>
        <v>0</v>
      </c>
      <c r="AV242" s="42" t="e">
        <f t="shared" ref="AV242:AW257" si="142">$C$5/100*AV$163*AV170</f>
        <v>#VALUE!</v>
      </c>
      <c r="AW242" s="42" t="e">
        <f t="shared" si="142"/>
        <v>#VALUE!</v>
      </c>
      <c r="AX242" s="43" t="e">
        <f t="shared" ref="AX242:AY257" si="143">AX170*AX$163</f>
        <v>#VALUE!</v>
      </c>
      <c r="AY242" s="43" t="e">
        <f t="shared" si="143"/>
        <v>#VALUE!</v>
      </c>
    </row>
    <row r="243" spans="5:51" x14ac:dyDescent="0.3">
      <c r="F243" s="3">
        <v>1</v>
      </c>
      <c r="G243" s="36">
        <f t="shared" ref="G243:X258" si="144">G171*G$163</f>
        <v>0</v>
      </c>
      <c r="H243" s="36">
        <f t="shared" si="144"/>
        <v>0</v>
      </c>
      <c r="I243" s="36">
        <f t="shared" si="144"/>
        <v>0</v>
      </c>
      <c r="J243" s="36">
        <f t="shared" si="144"/>
        <v>0</v>
      </c>
      <c r="K243" s="36">
        <f t="shared" si="144"/>
        <v>0</v>
      </c>
      <c r="L243" s="37" t="e">
        <f t="shared" si="144"/>
        <v>#VALUE!</v>
      </c>
      <c r="M243" s="38">
        <f t="shared" si="144"/>
        <v>0</v>
      </c>
      <c r="N243" s="39">
        <f t="shared" si="144"/>
        <v>0</v>
      </c>
      <c r="O243" s="39">
        <f t="shared" si="144"/>
        <v>0</v>
      </c>
      <c r="P243" s="40">
        <f t="shared" si="144"/>
        <v>0</v>
      </c>
      <c r="Q243" s="40">
        <f t="shared" si="144"/>
        <v>0</v>
      </c>
      <c r="R243" s="40">
        <f t="shared" si="144"/>
        <v>0</v>
      </c>
      <c r="S243" s="41">
        <f t="shared" si="144"/>
        <v>0</v>
      </c>
      <c r="T243" s="41">
        <f t="shared" si="144"/>
        <v>0</v>
      </c>
      <c r="U243" s="42" t="e">
        <f t="shared" si="140"/>
        <v>#VALUE!</v>
      </c>
      <c r="V243" s="42" t="e">
        <f t="shared" si="140"/>
        <v>#VALUE!</v>
      </c>
      <c r="W243" s="43" t="e">
        <f t="shared" si="144"/>
        <v>#VALUE!</v>
      </c>
      <c r="X243" s="43" t="e">
        <f t="shared" si="144"/>
        <v>#VALUE!</v>
      </c>
      <c r="AD243"/>
      <c r="AG243" s="3">
        <f t="shared" ref="AG243:AG306" si="145">AE15</f>
        <v>4.1969204825524002</v>
      </c>
      <c r="AH243" s="36">
        <f t="shared" ref="AH243:AU258" si="146">AH171*AH$163</f>
        <v>0</v>
      </c>
      <c r="AI243" s="36">
        <f t="shared" si="146"/>
        <v>0.41197217979510975</v>
      </c>
      <c r="AJ243" s="36">
        <f t="shared" si="146"/>
        <v>0</v>
      </c>
      <c r="AK243" s="36">
        <f t="shared" si="146"/>
        <v>0.48633950228974587</v>
      </c>
      <c r="AL243" s="36">
        <f t="shared" si="146"/>
        <v>0</v>
      </c>
      <c r="AM243" s="37" t="e">
        <f t="shared" si="146"/>
        <v>#VALUE!</v>
      </c>
      <c r="AN243" s="38">
        <f t="shared" si="146"/>
        <v>0</v>
      </c>
      <c r="AO243" s="39">
        <f t="shared" si="146"/>
        <v>0</v>
      </c>
      <c r="AP243" s="39">
        <f t="shared" si="146"/>
        <v>0</v>
      </c>
      <c r="AQ243" s="40">
        <f t="shared" si="146"/>
        <v>0</v>
      </c>
      <c r="AR243" s="40">
        <f t="shared" si="146"/>
        <v>0</v>
      </c>
      <c r="AS243" s="40">
        <f t="shared" si="146"/>
        <v>0</v>
      </c>
      <c r="AT243" s="41">
        <f t="shared" si="146"/>
        <v>0</v>
      </c>
      <c r="AU243" s="41">
        <f t="shared" si="146"/>
        <v>0</v>
      </c>
      <c r="AV243" s="42" t="e">
        <f t="shared" si="142"/>
        <v>#VALUE!</v>
      </c>
      <c r="AW243" s="42" t="e">
        <f t="shared" si="142"/>
        <v>#VALUE!</v>
      </c>
      <c r="AX243" s="43" t="e">
        <f t="shared" si="143"/>
        <v>#VALUE!</v>
      </c>
      <c r="AY243" s="43" t="e">
        <f t="shared" si="143"/>
        <v>#VALUE!</v>
      </c>
    </row>
    <row r="244" spans="5:51" x14ac:dyDescent="0.3">
      <c r="F244" s="3">
        <v>2</v>
      </c>
      <c r="G244" s="36">
        <f t="shared" si="144"/>
        <v>0</v>
      </c>
      <c r="H244" s="36">
        <f t="shared" si="144"/>
        <v>6.8879727727185272E-2</v>
      </c>
      <c r="I244" s="36">
        <f t="shared" si="144"/>
        <v>0</v>
      </c>
      <c r="J244" s="36">
        <f t="shared" si="144"/>
        <v>0</v>
      </c>
      <c r="K244" s="36">
        <f t="shared" si="144"/>
        <v>0</v>
      </c>
      <c r="L244" s="37" t="e">
        <f t="shared" si="144"/>
        <v>#VALUE!</v>
      </c>
      <c r="M244" s="38">
        <f t="shared" si="144"/>
        <v>0</v>
      </c>
      <c r="N244" s="39">
        <f t="shared" si="144"/>
        <v>0</v>
      </c>
      <c r="O244" s="39">
        <f t="shared" si="144"/>
        <v>0</v>
      </c>
      <c r="P244" s="40">
        <f t="shared" si="144"/>
        <v>0</v>
      </c>
      <c r="Q244" s="40">
        <f t="shared" si="144"/>
        <v>0</v>
      </c>
      <c r="R244" s="40">
        <f t="shared" si="144"/>
        <v>0</v>
      </c>
      <c r="S244" s="41">
        <f t="shared" si="144"/>
        <v>0</v>
      </c>
      <c r="T244" s="41">
        <f t="shared" si="144"/>
        <v>0</v>
      </c>
      <c r="U244" s="42" t="e">
        <f t="shared" si="140"/>
        <v>#VALUE!</v>
      </c>
      <c r="V244" s="42" t="e">
        <f t="shared" si="140"/>
        <v>#VALUE!</v>
      </c>
      <c r="W244" s="43" t="e">
        <f t="shared" si="144"/>
        <v>#VALUE!</v>
      </c>
      <c r="X244" s="43" t="e">
        <f t="shared" si="144"/>
        <v>#VALUE!</v>
      </c>
      <c r="AD244"/>
      <c r="AG244" s="3">
        <f t="shared" si="145"/>
        <v>4.4138222521466401</v>
      </c>
      <c r="AH244" s="36">
        <f t="shared" si="146"/>
        <v>0</v>
      </c>
      <c r="AI244" s="36">
        <f t="shared" si="146"/>
        <v>0.43863632859859536</v>
      </c>
      <c r="AJ244" s="36">
        <f t="shared" si="146"/>
        <v>0</v>
      </c>
      <c r="AK244" s="36">
        <f t="shared" si="146"/>
        <v>0.53717487488419446</v>
      </c>
      <c r="AL244" s="36">
        <f t="shared" si="146"/>
        <v>0</v>
      </c>
      <c r="AM244" s="37" t="e">
        <f t="shared" si="146"/>
        <v>#VALUE!</v>
      </c>
      <c r="AN244" s="38">
        <f t="shared" si="146"/>
        <v>0</v>
      </c>
      <c r="AO244" s="39">
        <f t="shared" si="146"/>
        <v>0</v>
      </c>
      <c r="AP244" s="39">
        <f t="shared" si="146"/>
        <v>0</v>
      </c>
      <c r="AQ244" s="40">
        <f t="shared" si="146"/>
        <v>0</v>
      </c>
      <c r="AR244" s="40">
        <f t="shared" si="146"/>
        <v>0</v>
      </c>
      <c r="AS244" s="40">
        <f t="shared" si="146"/>
        <v>0</v>
      </c>
      <c r="AT244" s="41">
        <f t="shared" si="146"/>
        <v>0</v>
      </c>
      <c r="AU244" s="41">
        <f t="shared" si="146"/>
        <v>0</v>
      </c>
      <c r="AV244" s="42" t="e">
        <f t="shared" si="142"/>
        <v>#VALUE!</v>
      </c>
      <c r="AW244" s="42" t="e">
        <f t="shared" si="142"/>
        <v>#VALUE!</v>
      </c>
      <c r="AX244" s="43" t="e">
        <f t="shared" si="143"/>
        <v>#VALUE!</v>
      </c>
      <c r="AY244" s="43" t="e">
        <f t="shared" si="143"/>
        <v>#VALUE!</v>
      </c>
    </row>
    <row r="245" spans="5:51" x14ac:dyDescent="0.3">
      <c r="F245" s="3">
        <v>3</v>
      </c>
      <c r="G245" s="36">
        <f t="shared" si="144"/>
        <v>0</v>
      </c>
      <c r="H245" s="36">
        <f t="shared" si="144"/>
        <v>0.23959162387679245</v>
      </c>
      <c r="I245" s="36">
        <f t="shared" si="144"/>
        <v>0</v>
      </c>
      <c r="J245" s="36">
        <f t="shared" si="144"/>
        <v>0.15442777145284742</v>
      </c>
      <c r="K245" s="36">
        <f t="shared" si="144"/>
        <v>0</v>
      </c>
      <c r="L245" s="37" t="e">
        <f t="shared" si="144"/>
        <v>#VALUE!</v>
      </c>
      <c r="M245" s="38">
        <f t="shared" si="144"/>
        <v>0</v>
      </c>
      <c r="N245" s="39">
        <f t="shared" si="144"/>
        <v>0</v>
      </c>
      <c r="O245" s="39">
        <f t="shared" si="144"/>
        <v>0</v>
      </c>
      <c r="P245" s="40">
        <f t="shared" si="144"/>
        <v>0</v>
      </c>
      <c r="Q245" s="40">
        <f t="shared" si="144"/>
        <v>0</v>
      </c>
      <c r="R245" s="40">
        <f t="shared" si="144"/>
        <v>0</v>
      </c>
      <c r="S245" s="41">
        <f t="shared" si="144"/>
        <v>0</v>
      </c>
      <c r="T245" s="41">
        <f t="shared" si="144"/>
        <v>0</v>
      </c>
      <c r="U245" s="42" t="e">
        <f t="shared" si="140"/>
        <v>#VALUE!</v>
      </c>
      <c r="V245" s="42" t="e">
        <f t="shared" si="140"/>
        <v>#VALUE!</v>
      </c>
      <c r="W245" s="43" t="e">
        <f t="shared" si="144"/>
        <v>#VALUE!</v>
      </c>
      <c r="X245" s="43" t="e">
        <f t="shared" si="144"/>
        <v>#VALUE!</v>
      </c>
      <c r="AD245"/>
      <c r="AG245" s="3">
        <f t="shared" si="145"/>
        <v>4.641933759416089</v>
      </c>
      <c r="AH245" s="36">
        <f t="shared" si="146"/>
        <v>0</v>
      </c>
      <c r="AI245" s="36">
        <f t="shared" si="146"/>
        <v>0.4651440460548748</v>
      </c>
      <c r="AJ245" s="36">
        <f t="shared" si="146"/>
        <v>0</v>
      </c>
      <c r="AK245" s="36">
        <f t="shared" si="146"/>
        <v>0.58755619498873213</v>
      </c>
      <c r="AL245" s="36">
        <f t="shared" si="146"/>
        <v>0</v>
      </c>
      <c r="AM245" s="37" t="e">
        <f t="shared" si="146"/>
        <v>#VALUE!</v>
      </c>
      <c r="AN245" s="38">
        <f t="shared" si="146"/>
        <v>0</v>
      </c>
      <c r="AO245" s="39">
        <f t="shared" si="146"/>
        <v>0</v>
      </c>
      <c r="AP245" s="39">
        <f t="shared" si="146"/>
        <v>0</v>
      </c>
      <c r="AQ245" s="40">
        <f t="shared" si="146"/>
        <v>0</v>
      </c>
      <c r="AR245" s="40">
        <f t="shared" si="146"/>
        <v>0</v>
      </c>
      <c r="AS245" s="40">
        <f t="shared" si="146"/>
        <v>0</v>
      </c>
      <c r="AT245" s="41">
        <f t="shared" si="146"/>
        <v>0</v>
      </c>
      <c r="AU245" s="41">
        <f t="shared" si="146"/>
        <v>0</v>
      </c>
      <c r="AV245" s="42" t="e">
        <f t="shared" si="142"/>
        <v>#VALUE!</v>
      </c>
      <c r="AW245" s="42" t="e">
        <f t="shared" si="142"/>
        <v>#VALUE!</v>
      </c>
      <c r="AX245" s="43" t="e">
        <f t="shared" si="143"/>
        <v>#VALUE!</v>
      </c>
      <c r="AY245" s="43" t="e">
        <f t="shared" si="143"/>
        <v>#VALUE!</v>
      </c>
    </row>
    <row r="246" spans="5:51" x14ac:dyDescent="0.3">
      <c r="F246" s="3">
        <v>4</v>
      </c>
      <c r="G246" s="36">
        <f t="shared" si="144"/>
        <v>0</v>
      </c>
      <c r="H246" s="36">
        <f t="shared" si="144"/>
        <v>0.38652430771952029</v>
      </c>
      <c r="I246" s="36">
        <f t="shared" si="144"/>
        <v>0</v>
      </c>
      <c r="J246" s="36">
        <f t="shared" si="144"/>
        <v>0.43768466299918801</v>
      </c>
      <c r="K246" s="36">
        <f t="shared" si="144"/>
        <v>0</v>
      </c>
      <c r="L246" s="37" t="e">
        <f t="shared" si="144"/>
        <v>#VALUE!</v>
      </c>
      <c r="M246" s="38">
        <f t="shared" si="144"/>
        <v>0</v>
      </c>
      <c r="N246" s="39">
        <f t="shared" si="144"/>
        <v>0</v>
      </c>
      <c r="O246" s="39">
        <f t="shared" si="144"/>
        <v>0</v>
      </c>
      <c r="P246" s="40">
        <f t="shared" si="144"/>
        <v>0</v>
      </c>
      <c r="Q246" s="40">
        <f t="shared" si="144"/>
        <v>0</v>
      </c>
      <c r="R246" s="40">
        <f t="shared" si="144"/>
        <v>0</v>
      </c>
      <c r="S246" s="41">
        <f t="shared" si="144"/>
        <v>0</v>
      </c>
      <c r="T246" s="41">
        <f t="shared" si="144"/>
        <v>0</v>
      </c>
      <c r="U246" s="42" t="e">
        <f t="shared" si="140"/>
        <v>#VALUE!</v>
      </c>
      <c r="V246" s="42" t="e">
        <f t="shared" si="140"/>
        <v>#VALUE!</v>
      </c>
      <c r="W246" s="43" t="e">
        <f t="shared" si="144"/>
        <v>#VALUE!</v>
      </c>
      <c r="X246" s="43" t="e">
        <f t="shared" si="144"/>
        <v>#VALUE!</v>
      </c>
      <c r="AD246"/>
      <c r="AG246" s="3">
        <f t="shared" si="145"/>
        <v>4.8818343367423189</v>
      </c>
      <c r="AH246" s="36">
        <f t="shared" si="146"/>
        <v>0</v>
      </c>
      <c r="AI246" s="36">
        <f t="shared" si="146"/>
        <v>0.49135043806715367</v>
      </c>
      <c r="AJ246" s="36">
        <f t="shared" si="146"/>
        <v>0</v>
      </c>
      <c r="AK246" s="36">
        <f t="shared" si="146"/>
        <v>0.63720207344478264</v>
      </c>
      <c r="AL246" s="36">
        <f t="shared" si="146"/>
        <v>0</v>
      </c>
      <c r="AM246" s="37" t="e">
        <f t="shared" si="146"/>
        <v>#VALUE!</v>
      </c>
      <c r="AN246" s="38">
        <f t="shared" si="146"/>
        <v>0</v>
      </c>
      <c r="AO246" s="39">
        <f t="shared" si="146"/>
        <v>0</v>
      </c>
      <c r="AP246" s="39">
        <f t="shared" si="146"/>
        <v>0</v>
      </c>
      <c r="AQ246" s="40">
        <f t="shared" si="146"/>
        <v>0</v>
      </c>
      <c r="AR246" s="40">
        <f t="shared" si="146"/>
        <v>0</v>
      </c>
      <c r="AS246" s="40">
        <f t="shared" si="146"/>
        <v>0</v>
      </c>
      <c r="AT246" s="41">
        <f t="shared" si="146"/>
        <v>0</v>
      </c>
      <c r="AU246" s="41">
        <f t="shared" si="146"/>
        <v>0</v>
      </c>
      <c r="AV246" s="42" t="e">
        <f t="shared" si="142"/>
        <v>#VALUE!</v>
      </c>
      <c r="AW246" s="42" t="e">
        <f t="shared" si="142"/>
        <v>#VALUE!</v>
      </c>
      <c r="AX246" s="43" t="e">
        <f t="shared" si="143"/>
        <v>#VALUE!</v>
      </c>
      <c r="AY246" s="43" t="e">
        <f t="shared" si="143"/>
        <v>#VALUE!</v>
      </c>
    </row>
    <row r="247" spans="5:51" x14ac:dyDescent="0.3">
      <c r="F247" s="3">
        <v>5</v>
      </c>
      <c r="G247" s="36">
        <f t="shared" si="144"/>
        <v>0</v>
      </c>
      <c r="H247" s="36">
        <f t="shared" si="144"/>
        <v>0.50364058711579762</v>
      </c>
      <c r="I247" s="36">
        <f t="shared" si="144"/>
        <v>0</v>
      </c>
      <c r="J247" s="36">
        <f t="shared" si="144"/>
        <v>0.66042583510059616</v>
      </c>
      <c r="K247" s="36">
        <f t="shared" si="144"/>
        <v>0</v>
      </c>
      <c r="L247" s="37" t="e">
        <f t="shared" si="144"/>
        <v>#VALUE!</v>
      </c>
      <c r="M247" s="38">
        <f t="shared" si="144"/>
        <v>0</v>
      </c>
      <c r="N247" s="39">
        <f t="shared" si="144"/>
        <v>0</v>
      </c>
      <c r="O247" s="39">
        <f t="shared" si="144"/>
        <v>0</v>
      </c>
      <c r="P247" s="40">
        <f t="shared" si="144"/>
        <v>0</v>
      </c>
      <c r="Q247" s="40">
        <f t="shared" si="144"/>
        <v>0</v>
      </c>
      <c r="R247" s="40">
        <f t="shared" si="144"/>
        <v>0</v>
      </c>
      <c r="S247" s="41">
        <f t="shared" si="144"/>
        <v>0</v>
      </c>
      <c r="T247" s="41">
        <f t="shared" si="144"/>
        <v>0</v>
      </c>
      <c r="U247" s="42" t="e">
        <f t="shared" si="140"/>
        <v>#VALUE!</v>
      </c>
      <c r="V247" s="42" t="e">
        <f t="shared" si="140"/>
        <v>#VALUE!</v>
      </c>
      <c r="W247" s="43" t="e">
        <f t="shared" si="144"/>
        <v>#VALUE!</v>
      </c>
      <c r="X247" s="43" t="e">
        <f t="shared" si="144"/>
        <v>#VALUE!</v>
      </c>
      <c r="AD247"/>
      <c r="AG247" s="3">
        <f t="shared" si="145"/>
        <v>5.1341332570833993</v>
      </c>
      <c r="AH247" s="36">
        <f t="shared" si="146"/>
        <v>0</v>
      </c>
      <c r="AI247" s="36">
        <f t="shared" si="146"/>
        <v>0.51710667789049602</v>
      </c>
      <c r="AJ247" s="36">
        <f t="shared" si="146"/>
        <v>0</v>
      </c>
      <c r="AK247" s="36">
        <f t="shared" si="146"/>
        <v>0.68582638692551978</v>
      </c>
      <c r="AL247" s="36">
        <f t="shared" si="146"/>
        <v>0</v>
      </c>
      <c r="AM247" s="37" t="e">
        <f t="shared" si="146"/>
        <v>#VALUE!</v>
      </c>
      <c r="AN247" s="38">
        <f t="shared" si="146"/>
        <v>0</v>
      </c>
      <c r="AO247" s="39">
        <f t="shared" si="146"/>
        <v>0</v>
      </c>
      <c r="AP247" s="39">
        <f t="shared" si="146"/>
        <v>0</v>
      </c>
      <c r="AQ247" s="40">
        <f t="shared" si="146"/>
        <v>0</v>
      </c>
      <c r="AR247" s="40">
        <f t="shared" si="146"/>
        <v>0</v>
      </c>
      <c r="AS247" s="40">
        <f t="shared" si="146"/>
        <v>0</v>
      </c>
      <c r="AT247" s="41">
        <f t="shared" si="146"/>
        <v>0</v>
      </c>
      <c r="AU247" s="41">
        <f t="shared" si="146"/>
        <v>0</v>
      </c>
      <c r="AV247" s="42" t="e">
        <f t="shared" si="142"/>
        <v>#VALUE!</v>
      </c>
      <c r="AW247" s="42" t="e">
        <f t="shared" si="142"/>
        <v>#VALUE!</v>
      </c>
      <c r="AX247" s="43" t="e">
        <f t="shared" si="143"/>
        <v>#VALUE!</v>
      </c>
      <c r="AY247" s="43" t="e">
        <f t="shared" si="143"/>
        <v>#VALUE!</v>
      </c>
    </row>
    <row r="248" spans="5:51" x14ac:dyDescent="0.3">
      <c r="F248" s="3">
        <v>6</v>
      </c>
      <c r="G248" s="36">
        <f t="shared" si="144"/>
        <v>0</v>
      </c>
      <c r="H248" s="36">
        <f t="shared" si="144"/>
        <v>0.59231751080965334</v>
      </c>
      <c r="I248" s="36">
        <f t="shared" si="144"/>
        <v>0</v>
      </c>
      <c r="J248" s="36">
        <f t="shared" si="144"/>
        <v>0.8267251051987875</v>
      </c>
      <c r="K248" s="36">
        <f t="shared" si="144"/>
        <v>0</v>
      </c>
      <c r="L248" s="37" t="e">
        <f t="shared" si="144"/>
        <v>#VALUE!</v>
      </c>
      <c r="M248" s="38">
        <f t="shared" si="144"/>
        <v>0</v>
      </c>
      <c r="N248" s="39">
        <f t="shared" si="144"/>
        <v>0</v>
      </c>
      <c r="O248" s="39">
        <f t="shared" si="144"/>
        <v>0</v>
      </c>
      <c r="P248" s="40">
        <f t="shared" si="144"/>
        <v>0</v>
      </c>
      <c r="Q248" s="40">
        <f t="shared" si="144"/>
        <v>0</v>
      </c>
      <c r="R248" s="40">
        <f t="shared" si="144"/>
        <v>0</v>
      </c>
      <c r="S248" s="41">
        <f t="shared" si="144"/>
        <v>0</v>
      </c>
      <c r="T248" s="41">
        <f t="shared" si="144"/>
        <v>0</v>
      </c>
      <c r="U248" s="42" t="e">
        <f t="shared" si="140"/>
        <v>#VALUE!</v>
      </c>
      <c r="V248" s="42" t="e">
        <f t="shared" si="140"/>
        <v>#VALUE!</v>
      </c>
      <c r="W248" s="43" t="e">
        <f t="shared" si="144"/>
        <v>#VALUE!</v>
      </c>
      <c r="X248" s="43" t="e">
        <f t="shared" si="144"/>
        <v>#VALUE!</v>
      </c>
      <c r="AD248"/>
      <c r="AG248" s="3">
        <f t="shared" si="145"/>
        <v>5.3994712813379797</v>
      </c>
      <c r="AH248" s="36">
        <f t="shared" si="146"/>
        <v>0</v>
      </c>
      <c r="AI248" s="36">
        <f t="shared" si="146"/>
        <v>0.54226262457746643</v>
      </c>
      <c r="AJ248" s="36">
        <f t="shared" si="146"/>
        <v>0</v>
      </c>
      <c r="AK248" s="36">
        <f t="shared" si="146"/>
        <v>0.73314364063461679</v>
      </c>
      <c r="AL248" s="36">
        <f t="shared" si="146"/>
        <v>0</v>
      </c>
      <c r="AM248" s="37" t="e">
        <f t="shared" si="146"/>
        <v>#VALUE!</v>
      </c>
      <c r="AN248" s="38">
        <f t="shared" si="146"/>
        <v>0</v>
      </c>
      <c r="AO248" s="39">
        <f t="shared" si="146"/>
        <v>0</v>
      </c>
      <c r="AP248" s="39">
        <f t="shared" si="146"/>
        <v>0</v>
      </c>
      <c r="AQ248" s="40">
        <f t="shared" si="146"/>
        <v>0</v>
      </c>
      <c r="AR248" s="40">
        <f t="shared" si="146"/>
        <v>0</v>
      </c>
      <c r="AS248" s="40">
        <f t="shared" si="146"/>
        <v>0</v>
      </c>
      <c r="AT248" s="41">
        <f t="shared" si="146"/>
        <v>0</v>
      </c>
      <c r="AU248" s="41">
        <f t="shared" si="146"/>
        <v>0</v>
      </c>
      <c r="AV248" s="42" t="e">
        <f t="shared" si="142"/>
        <v>#VALUE!</v>
      </c>
      <c r="AW248" s="42" t="e">
        <f t="shared" si="142"/>
        <v>#VALUE!</v>
      </c>
      <c r="AX248" s="43" t="e">
        <f t="shared" si="143"/>
        <v>#VALUE!</v>
      </c>
      <c r="AY248" s="43" t="e">
        <f t="shared" si="143"/>
        <v>#VALUE!</v>
      </c>
    </row>
    <row r="249" spans="5:51" x14ac:dyDescent="0.3">
      <c r="F249" s="3">
        <v>7</v>
      </c>
      <c r="G249" s="36">
        <f t="shared" si="144"/>
        <v>0</v>
      </c>
      <c r="H249" s="36">
        <f t="shared" si="144"/>
        <v>0.65701565208619472</v>
      </c>
      <c r="I249" s="36">
        <f t="shared" si="144"/>
        <v>0</v>
      </c>
      <c r="J249" s="36">
        <f t="shared" si="144"/>
        <v>0.94633377243306382</v>
      </c>
      <c r="K249" s="36">
        <f t="shared" si="144"/>
        <v>0</v>
      </c>
      <c r="L249" s="37" t="e">
        <f t="shared" si="144"/>
        <v>#VALUE!</v>
      </c>
      <c r="M249" s="38">
        <f t="shared" si="144"/>
        <v>0</v>
      </c>
      <c r="N249" s="39">
        <f t="shared" si="144"/>
        <v>0</v>
      </c>
      <c r="O249" s="39">
        <f t="shared" si="144"/>
        <v>0</v>
      </c>
      <c r="P249" s="40">
        <f t="shared" si="144"/>
        <v>0</v>
      </c>
      <c r="Q249" s="40">
        <f t="shared" si="144"/>
        <v>0</v>
      </c>
      <c r="R249" s="40">
        <f t="shared" si="144"/>
        <v>0</v>
      </c>
      <c r="S249" s="41">
        <f t="shared" si="144"/>
        <v>0</v>
      </c>
      <c r="T249" s="41">
        <f t="shared" si="144"/>
        <v>0</v>
      </c>
      <c r="U249" s="42" t="e">
        <f t="shared" si="140"/>
        <v>#VALUE!</v>
      </c>
      <c r="V249" s="42" t="e">
        <f t="shared" si="140"/>
        <v>#VALUE!</v>
      </c>
      <c r="W249" s="43" t="e">
        <f t="shared" si="144"/>
        <v>#VALUE!</v>
      </c>
      <c r="X249" s="43" t="e">
        <f t="shared" si="144"/>
        <v>#VALUE!</v>
      </c>
      <c r="AD249"/>
      <c r="AG249" s="3">
        <f t="shared" si="145"/>
        <v>5.6785222856789632</v>
      </c>
      <c r="AH249" s="36">
        <f t="shared" si="146"/>
        <v>0</v>
      </c>
      <c r="AI249" s="36">
        <f t="shared" si="146"/>
        <v>0.56666977177387734</v>
      </c>
      <c r="AJ249" s="36">
        <f t="shared" si="146"/>
        <v>0</v>
      </c>
      <c r="AK249" s="36">
        <f t="shared" si="146"/>
        <v>0.77887488855437614</v>
      </c>
      <c r="AL249" s="36">
        <f t="shared" si="146"/>
        <v>0</v>
      </c>
      <c r="AM249" s="37" t="e">
        <f t="shared" si="146"/>
        <v>#VALUE!</v>
      </c>
      <c r="AN249" s="38">
        <f t="shared" si="146"/>
        <v>0</v>
      </c>
      <c r="AO249" s="39">
        <f t="shared" si="146"/>
        <v>0</v>
      </c>
      <c r="AP249" s="39">
        <f t="shared" si="146"/>
        <v>0</v>
      </c>
      <c r="AQ249" s="40">
        <f t="shared" si="146"/>
        <v>0</v>
      </c>
      <c r="AR249" s="40">
        <f t="shared" si="146"/>
        <v>0</v>
      </c>
      <c r="AS249" s="40">
        <f t="shared" si="146"/>
        <v>0</v>
      </c>
      <c r="AT249" s="41">
        <f t="shared" si="146"/>
        <v>0</v>
      </c>
      <c r="AU249" s="41">
        <f t="shared" si="146"/>
        <v>0</v>
      </c>
      <c r="AV249" s="42" t="e">
        <f t="shared" si="142"/>
        <v>#VALUE!</v>
      </c>
      <c r="AW249" s="42" t="e">
        <f t="shared" si="142"/>
        <v>#VALUE!</v>
      </c>
      <c r="AX249" s="43" t="e">
        <f t="shared" si="143"/>
        <v>#VALUE!</v>
      </c>
      <c r="AY249" s="43" t="e">
        <f t="shared" si="143"/>
        <v>#VALUE!</v>
      </c>
    </row>
    <row r="250" spans="5:51" x14ac:dyDescent="0.3">
      <c r="F250" s="3">
        <v>8</v>
      </c>
      <c r="G250" s="36">
        <f t="shared" si="144"/>
        <v>6.4583167215150061E-2</v>
      </c>
      <c r="H250" s="36">
        <f t="shared" si="144"/>
        <v>0.70291996540234036</v>
      </c>
      <c r="I250" s="36">
        <f t="shared" si="144"/>
        <v>0</v>
      </c>
      <c r="J250" s="36">
        <f t="shared" si="144"/>
        <v>1.0299901435962386</v>
      </c>
      <c r="K250" s="36">
        <f t="shared" si="144"/>
        <v>0</v>
      </c>
      <c r="L250" s="37" t="e">
        <f t="shared" si="144"/>
        <v>#VALUE!</v>
      </c>
      <c r="M250" s="38">
        <f t="shared" si="144"/>
        <v>0</v>
      </c>
      <c r="N250" s="39">
        <f t="shared" si="144"/>
        <v>0</v>
      </c>
      <c r="O250" s="39">
        <f t="shared" si="144"/>
        <v>0</v>
      </c>
      <c r="P250" s="40">
        <f t="shared" si="144"/>
        <v>0</v>
      </c>
      <c r="Q250" s="40">
        <f t="shared" si="144"/>
        <v>0</v>
      </c>
      <c r="R250" s="40">
        <f t="shared" si="144"/>
        <v>0</v>
      </c>
      <c r="S250" s="41">
        <f t="shared" si="144"/>
        <v>0</v>
      </c>
      <c r="T250" s="41">
        <f t="shared" si="144"/>
        <v>0</v>
      </c>
      <c r="U250" s="42" t="e">
        <f t="shared" si="140"/>
        <v>#VALUE!</v>
      </c>
      <c r="V250" s="42" t="e">
        <f t="shared" si="140"/>
        <v>#VALUE!</v>
      </c>
      <c r="W250" s="43" t="e">
        <f t="shared" si="144"/>
        <v>#VALUE!</v>
      </c>
      <c r="X250" s="43" t="e">
        <f t="shared" si="144"/>
        <v>#VALUE!</v>
      </c>
      <c r="AD250"/>
      <c r="AG250" s="3">
        <f t="shared" si="145"/>
        <v>5.9719949729896937</v>
      </c>
      <c r="AH250" s="36">
        <f t="shared" si="146"/>
        <v>0</v>
      </c>
      <c r="AI250" s="36">
        <f t="shared" si="146"/>
        <v>0.59018445639350792</v>
      </c>
      <c r="AJ250" s="36">
        <f t="shared" si="146"/>
        <v>0</v>
      </c>
      <c r="AK250" s="36">
        <f t="shared" si="146"/>
        <v>0.82275404911814209</v>
      </c>
      <c r="AL250" s="36">
        <f t="shared" si="146"/>
        <v>0</v>
      </c>
      <c r="AM250" s="37" t="e">
        <f t="shared" si="146"/>
        <v>#VALUE!</v>
      </c>
      <c r="AN250" s="38">
        <f t="shared" si="146"/>
        <v>0</v>
      </c>
      <c r="AO250" s="39">
        <f t="shared" si="146"/>
        <v>0</v>
      </c>
      <c r="AP250" s="39">
        <f t="shared" si="146"/>
        <v>0</v>
      </c>
      <c r="AQ250" s="40">
        <f t="shared" si="146"/>
        <v>0</v>
      </c>
      <c r="AR250" s="40">
        <f t="shared" si="146"/>
        <v>0</v>
      </c>
      <c r="AS250" s="40">
        <f t="shared" si="146"/>
        <v>0</v>
      </c>
      <c r="AT250" s="41">
        <f t="shared" si="146"/>
        <v>0</v>
      </c>
      <c r="AU250" s="41">
        <f t="shared" si="146"/>
        <v>0</v>
      </c>
      <c r="AV250" s="42" t="e">
        <f t="shared" si="142"/>
        <v>#VALUE!</v>
      </c>
      <c r="AW250" s="42" t="e">
        <f t="shared" si="142"/>
        <v>#VALUE!</v>
      </c>
      <c r="AX250" s="43" t="e">
        <f t="shared" si="143"/>
        <v>#VALUE!</v>
      </c>
      <c r="AY250" s="43" t="e">
        <f t="shared" si="143"/>
        <v>#VALUE!</v>
      </c>
    </row>
    <row r="251" spans="5:51" x14ac:dyDescent="0.3">
      <c r="F251" s="3">
        <v>9</v>
      </c>
      <c r="G251" s="36">
        <f t="shared" si="144"/>
        <v>0.17321782503734923</v>
      </c>
      <c r="H251" s="36">
        <f t="shared" si="144"/>
        <v>0.73479887760327367</v>
      </c>
      <c r="I251" s="36">
        <f t="shared" si="144"/>
        <v>0</v>
      </c>
      <c r="J251" s="36">
        <f t="shared" si="144"/>
        <v>1.0872665094251357</v>
      </c>
      <c r="K251" s="36">
        <f t="shared" si="144"/>
        <v>0</v>
      </c>
      <c r="L251" s="37" t="e">
        <f t="shared" si="144"/>
        <v>#VALUE!</v>
      </c>
      <c r="M251" s="38">
        <f t="shared" si="144"/>
        <v>0</v>
      </c>
      <c r="N251" s="39">
        <f t="shared" si="144"/>
        <v>0</v>
      </c>
      <c r="O251" s="39">
        <f t="shared" si="144"/>
        <v>0</v>
      </c>
      <c r="P251" s="40">
        <f t="shared" si="144"/>
        <v>0</v>
      </c>
      <c r="Q251" s="40">
        <f t="shared" si="144"/>
        <v>0</v>
      </c>
      <c r="R251" s="40">
        <f t="shared" si="144"/>
        <v>0</v>
      </c>
      <c r="S251" s="41">
        <f t="shared" si="144"/>
        <v>0</v>
      </c>
      <c r="T251" s="41">
        <f t="shared" si="144"/>
        <v>0</v>
      </c>
      <c r="U251" s="42" t="e">
        <f t="shared" si="140"/>
        <v>#VALUE!</v>
      </c>
      <c r="V251" s="42" t="e">
        <f t="shared" si="140"/>
        <v>#VALUE!</v>
      </c>
      <c r="W251" s="43" t="e">
        <f t="shared" si="144"/>
        <v>#VALUE!</v>
      </c>
      <c r="X251" s="43" t="e">
        <f t="shared" si="144"/>
        <v>#VALUE!</v>
      </c>
      <c r="AD251"/>
      <c r="AG251" s="3">
        <f t="shared" si="145"/>
        <v>6.2806346727491738</v>
      </c>
      <c r="AH251" s="36">
        <f t="shared" si="146"/>
        <v>0</v>
      </c>
      <c r="AI251" s="36">
        <f t="shared" si="146"/>
        <v>0.61267123108808574</v>
      </c>
      <c r="AJ251" s="36">
        <f t="shared" si="146"/>
        <v>0</v>
      </c>
      <c r="AK251" s="36">
        <f t="shared" si="146"/>
        <v>0.86453440633004741</v>
      </c>
      <c r="AL251" s="36">
        <f t="shared" si="146"/>
        <v>0</v>
      </c>
      <c r="AM251" s="37" t="e">
        <f t="shared" si="146"/>
        <v>#VALUE!</v>
      </c>
      <c r="AN251" s="38">
        <f t="shared" si="146"/>
        <v>0</v>
      </c>
      <c r="AO251" s="39">
        <f t="shared" si="146"/>
        <v>0</v>
      </c>
      <c r="AP251" s="39">
        <f t="shared" si="146"/>
        <v>0</v>
      </c>
      <c r="AQ251" s="40">
        <f t="shared" si="146"/>
        <v>0</v>
      </c>
      <c r="AR251" s="40">
        <f t="shared" si="146"/>
        <v>0</v>
      </c>
      <c r="AS251" s="40">
        <f t="shared" si="146"/>
        <v>0</v>
      </c>
      <c r="AT251" s="41">
        <f t="shared" si="146"/>
        <v>0</v>
      </c>
      <c r="AU251" s="41">
        <f t="shared" si="146"/>
        <v>0</v>
      </c>
      <c r="AV251" s="42" t="e">
        <f t="shared" si="142"/>
        <v>#VALUE!</v>
      </c>
      <c r="AW251" s="42" t="e">
        <f t="shared" si="142"/>
        <v>#VALUE!</v>
      </c>
      <c r="AX251" s="43" t="e">
        <f t="shared" si="143"/>
        <v>#VALUE!</v>
      </c>
      <c r="AY251" s="43" t="e">
        <f t="shared" si="143"/>
        <v>#VALUE!</v>
      </c>
    </row>
    <row r="252" spans="5:51" x14ac:dyDescent="0.3">
      <c r="F252" s="3">
        <v>10</v>
      </c>
      <c r="G252" s="36">
        <f t="shared" si="144"/>
        <v>0.28495650126880256</v>
      </c>
      <c r="H252" s="36">
        <f t="shared" si="144"/>
        <v>0.7565726756117882</v>
      </c>
      <c r="I252" s="36">
        <f t="shared" si="144"/>
        <v>0</v>
      </c>
      <c r="J252" s="36">
        <f t="shared" si="144"/>
        <v>1.1258443118314028</v>
      </c>
      <c r="K252" s="36">
        <f t="shared" si="144"/>
        <v>0</v>
      </c>
      <c r="L252" s="37" t="e">
        <f t="shared" si="144"/>
        <v>#VALUE!</v>
      </c>
      <c r="M252" s="38">
        <f t="shared" si="144"/>
        <v>0</v>
      </c>
      <c r="N252" s="39">
        <f t="shared" si="144"/>
        <v>0</v>
      </c>
      <c r="O252" s="39">
        <f t="shared" si="144"/>
        <v>0</v>
      </c>
      <c r="P252" s="40">
        <f t="shared" si="144"/>
        <v>0</v>
      </c>
      <c r="Q252" s="40">
        <f t="shared" si="144"/>
        <v>0</v>
      </c>
      <c r="R252" s="40">
        <f t="shared" si="144"/>
        <v>0</v>
      </c>
      <c r="S252" s="41">
        <f t="shared" si="144"/>
        <v>0</v>
      </c>
      <c r="T252" s="41">
        <f t="shared" si="144"/>
        <v>0</v>
      </c>
      <c r="U252" s="42" t="e">
        <f t="shared" si="140"/>
        <v>#VALUE!</v>
      </c>
      <c r="V252" s="42" t="e">
        <f t="shared" si="140"/>
        <v>#VALUE!</v>
      </c>
      <c r="W252" s="43" t="e">
        <f t="shared" si="144"/>
        <v>#VALUE!</v>
      </c>
      <c r="X252" s="43" t="e">
        <f t="shared" si="144"/>
        <v>#VALUE!</v>
      </c>
      <c r="AD252"/>
      <c r="AG252" s="3">
        <f t="shared" si="145"/>
        <v>6.6052252339374462</v>
      </c>
      <c r="AH252" s="36">
        <f t="shared" si="146"/>
        <v>0</v>
      </c>
      <c r="AI252" s="36">
        <f t="shared" si="146"/>
        <v>0.63400627997067815</v>
      </c>
      <c r="AJ252" s="36">
        <f t="shared" si="146"/>
        <v>0</v>
      </c>
      <c r="AK252" s="36">
        <f t="shared" si="146"/>
        <v>0.90399504309469758</v>
      </c>
      <c r="AL252" s="36">
        <f t="shared" si="146"/>
        <v>0</v>
      </c>
      <c r="AM252" s="37" t="e">
        <f t="shared" si="146"/>
        <v>#VALUE!</v>
      </c>
      <c r="AN252" s="38">
        <f t="shared" si="146"/>
        <v>0</v>
      </c>
      <c r="AO252" s="39">
        <f t="shared" si="146"/>
        <v>0</v>
      </c>
      <c r="AP252" s="39">
        <f t="shared" si="146"/>
        <v>0</v>
      </c>
      <c r="AQ252" s="40">
        <f t="shared" si="146"/>
        <v>0</v>
      </c>
      <c r="AR252" s="40">
        <f t="shared" si="146"/>
        <v>0</v>
      </c>
      <c r="AS252" s="40">
        <f t="shared" si="146"/>
        <v>0</v>
      </c>
      <c r="AT252" s="41">
        <f t="shared" si="146"/>
        <v>0</v>
      </c>
      <c r="AU252" s="41">
        <f t="shared" si="146"/>
        <v>0</v>
      </c>
      <c r="AV252" s="42" t="e">
        <f t="shared" si="142"/>
        <v>#VALUE!</v>
      </c>
      <c r="AW252" s="42" t="e">
        <f t="shared" si="142"/>
        <v>#VALUE!</v>
      </c>
      <c r="AX252" s="43" t="e">
        <f t="shared" si="143"/>
        <v>#VALUE!</v>
      </c>
      <c r="AY252" s="43" t="e">
        <f t="shared" si="143"/>
        <v>#VALUE!</v>
      </c>
    </row>
    <row r="253" spans="5:51" x14ac:dyDescent="0.3">
      <c r="F253" s="3">
        <v>11</v>
      </c>
      <c r="G253" s="36">
        <f t="shared" si="144"/>
        <v>0.39098965655509532</v>
      </c>
      <c r="H253" s="36">
        <f t="shared" si="144"/>
        <v>0.77125413472471505</v>
      </c>
      <c r="I253" s="36">
        <f t="shared" si="144"/>
        <v>0.13479264703884047</v>
      </c>
      <c r="J253" s="36">
        <f t="shared" si="144"/>
        <v>1.1515039478566707</v>
      </c>
      <c r="K253" s="36">
        <f t="shared" si="144"/>
        <v>0</v>
      </c>
      <c r="L253" s="37" t="e">
        <f t="shared" si="144"/>
        <v>#VALUE!</v>
      </c>
      <c r="M253" s="38">
        <f t="shared" si="144"/>
        <v>0</v>
      </c>
      <c r="N253" s="39">
        <f t="shared" si="144"/>
        <v>0</v>
      </c>
      <c r="O253" s="39">
        <f t="shared" si="144"/>
        <v>0</v>
      </c>
      <c r="P253" s="40">
        <f t="shared" si="144"/>
        <v>0</v>
      </c>
      <c r="Q253" s="40">
        <f t="shared" si="144"/>
        <v>0</v>
      </c>
      <c r="R253" s="40">
        <f t="shared" si="144"/>
        <v>0</v>
      </c>
      <c r="S253" s="41">
        <f t="shared" si="144"/>
        <v>0</v>
      </c>
      <c r="T253" s="41">
        <f t="shared" si="144"/>
        <v>0</v>
      </c>
      <c r="U253" s="42" t="e">
        <f t="shared" si="140"/>
        <v>#VALUE!</v>
      </c>
      <c r="V253" s="42" t="e">
        <f t="shared" si="140"/>
        <v>#VALUE!</v>
      </c>
      <c r="W253" s="43" t="e">
        <f t="shared" si="144"/>
        <v>#VALUE!</v>
      </c>
      <c r="X253" s="43" t="e">
        <f t="shared" si="144"/>
        <v>#VALUE!</v>
      </c>
      <c r="AD253"/>
      <c r="AG253" s="3">
        <f t="shared" si="145"/>
        <v>6.9465910157685737</v>
      </c>
      <c r="AH253" s="36">
        <f t="shared" si="146"/>
        <v>0</v>
      </c>
      <c r="AI253" s="36">
        <f t="shared" si="146"/>
        <v>0.65408073599673988</v>
      </c>
      <c r="AJ253" s="36">
        <f t="shared" si="146"/>
        <v>0</v>
      </c>
      <c r="AK253" s="36">
        <f t="shared" si="146"/>
        <v>0.94094691943396813</v>
      </c>
      <c r="AL253" s="36">
        <f t="shared" si="146"/>
        <v>0</v>
      </c>
      <c r="AM253" s="37" t="e">
        <f t="shared" si="146"/>
        <v>#VALUE!</v>
      </c>
      <c r="AN253" s="38">
        <f t="shared" si="146"/>
        <v>0</v>
      </c>
      <c r="AO253" s="39">
        <f t="shared" si="146"/>
        <v>0</v>
      </c>
      <c r="AP253" s="39">
        <f t="shared" si="146"/>
        <v>0</v>
      </c>
      <c r="AQ253" s="40">
        <f t="shared" si="146"/>
        <v>0</v>
      </c>
      <c r="AR253" s="40">
        <f t="shared" si="146"/>
        <v>0</v>
      </c>
      <c r="AS253" s="40">
        <f t="shared" si="146"/>
        <v>0</v>
      </c>
      <c r="AT253" s="41">
        <f t="shared" si="146"/>
        <v>0</v>
      </c>
      <c r="AU253" s="41">
        <f t="shared" si="146"/>
        <v>0</v>
      </c>
      <c r="AV253" s="42" t="e">
        <f t="shared" si="142"/>
        <v>#VALUE!</v>
      </c>
      <c r="AW253" s="42" t="e">
        <f t="shared" si="142"/>
        <v>#VALUE!</v>
      </c>
      <c r="AX253" s="43" t="e">
        <f t="shared" si="143"/>
        <v>#VALUE!</v>
      </c>
      <c r="AY253" s="43" t="e">
        <f t="shared" si="143"/>
        <v>#VALUE!</v>
      </c>
    </row>
    <row r="254" spans="5:51" x14ac:dyDescent="0.3">
      <c r="F254" s="3">
        <v>12</v>
      </c>
      <c r="G254" s="36">
        <f t="shared" si="144"/>
        <v>0.48446903816696829</v>
      </c>
      <c r="H254" s="36">
        <f t="shared" si="144"/>
        <v>0.78105593352198976</v>
      </c>
      <c r="I254" s="36">
        <f t="shared" si="144"/>
        <v>0.42157493198953577</v>
      </c>
      <c r="J254" s="36">
        <f t="shared" si="144"/>
        <v>1.1684100901205881</v>
      </c>
      <c r="K254" s="36">
        <f t="shared" si="144"/>
        <v>0</v>
      </c>
      <c r="L254" s="37" t="e">
        <f t="shared" si="144"/>
        <v>#VALUE!</v>
      </c>
      <c r="M254" s="38">
        <f t="shared" si="144"/>
        <v>0</v>
      </c>
      <c r="N254" s="39">
        <f t="shared" si="144"/>
        <v>0</v>
      </c>
      <c r="O254" s="39">
        <f t="shared" si="144"/>
        <v>0</v>
      </c>
      <c r="P254" s="40">
        <f t="shared" si="144"/>
        <v>0</v>
      </c>
      <c r="Q254" s="40">
        <f t="shared" si="144"/>
        <v>0</v>
      </c>
      <c r="R254" s="40">
        <f t="shared" si="144"/>
        <v>0</v>
      </c>
      <c r="S254" s="41">
        <f t="shared" si="144"/>
        <v>0</v>
      </c>
      <c r="T254" s="41">
        <f t="shared" si="144"/>
        <v>0</v>
      </c>
      <c r="U254" s="42" t="e">
        <f t="shared" si="140"/>
        <v>#VALUE!</v>
      </c>
      <c r="V254" s="42" t="e">
        <f t="shared" si="140"/>
        <v>#VALUE!</v>
      </c>
      <c r="W254" s="43" t="e">
        <f t="shared" si="144"/>
        <v>#VALUE!</v>
      </c>
      <c r="X254" s="43" t="e">
        <f t="shared" si="144"/>
        <v>#VALUE!</v>
      </c>
      <c r="AD254"/>
      <c r="AG254" s="3">
        <f t="shared" si="145"/>
        <v>7.3055989813069928</v>
      </c>
      <c r="AH254" s="36">
        <f t="shared" si="146"/>
        <v>0</v>
      </c>
      <c r="AI254" s="36">
        <f t="shared" si="146"/>
        <v>0.67280374326079095</v>
      </c>
      <c r="AJ254" s="36">
        <f t="shared" si="146"/>
        <v>0</v>
      </c>
      <c r="AK254" s="36">
        <f t="shared" si="146"/>
        <v>0.97523828819881975</v>
      </c>
      <c r="AL254" s="36">
        <f t="shared" si="146"/>
        <v>0</v>
      </c>
      <c r="AM254" s="37" t="e">
        <f t="shared" si="146"/>
        <v>#VALUE!</v>
      </c>
      <c r="AN254" s="38">
        <f t="shared" si="146"/>
        <v>0</v>
      </c>
      <c r="AO254" s="39">
        <f t="shared" si="146"/>
        <v>0</v>
      </c>
      <c r="AP254" s="39">
        <f t="shared" si="146"/>
        <v>0</v>
      </c>
      <c r="AQ254" s="40">
        <f t="shared" si="146"/>
        <v>0</v>
      </c>
      <c r="AR254" s="40">
        <f t="shared" si="146"/>
        <v>0</v>
      </c>
      <c r="AS254" s="40">
        <f t="shared" si="146"/>
        <v>0</v>
      </c>
      <c r="AT254" s="41">
        <f t="shared" si="146"/>
        <v>0</v>
      </c>
      <c r="AU254" s="41">
        <f t="shared" si="146"/>
        <v>0</v>
      </c>
      <c r="AV254" s="42" t="e">
        <f t="shared" si="142"/>
        <v>#VALUE!</v>
      </c>
      <c r="AW254" s="42" t="e">
        <f t="shared" si="142"/>
        <v>#VALUE!</v>
      </c>
      <c r="AX254" s="43" t="e">
        <f t="shared" si="143"/>
        <v>#VALUE!</v>
      </c>
      <c r="AY254" s="43" t="e">
        <f t="shared" si="143"/>
        <v>#VALUE!</v>
      </c>
    </row>
    <row r="255" spans="5:51" x14ac:dyDescent="0.3">
      <c r="F255" s="3">
        <v>13</v>
      </c>
      <c r="G255" s="36">
        <f t="shared" si="144"/>
        <v>0.56152473517612178</v>
      </c>
      <c r="H255" s="36">
        <f t="shared" si="144"/>
        <v>0.7875512880386526</v>
      </c>
      <c r="I255" s="36">
        <f t="shared" si="144"/>
        <v>0.64194364050040342</v>
      </c>
      <c r="J255" s="36">
        <f t="shared" si="144"/>
        <v>1.1794713421881169</v>
      </c>
      <c r="K255" s="36">
        <f t="shared" si="144"/>
        <v>0</v>
      </c>
      <c r="L255" s="37" t="e">
        <f t="shared" si="144"/>
        <v>#VALUE!</v>
      </c>
      <c r="M255" s="38">
        <f t="shared" si="144"/>
        <v>0</v>
      </c>
      <c r="N255" s="39">
        <f t="shared" si="144"/>
        <v>0</v>
      </c>
      <c r="O255" s="39">
        <f t="shared" si="144"/>
        <v>0</v>
      </c>
      <c r="P255" s="40">
        <f t="shared" si="144"/>
        <v>0</v>
      </c>
      <c r="Q255" s="40">
        <f t="shared" si="144"/>
        <v>0</v>
      </c>
      <c r="R255" s="40">
        <f t="shared" si="144"/>
        <v>0</v>
      </c>
      <c r="S255" s="41">
        <f t="shared" si="144"/>
        <v>0</v>
      </c>
      <c r="T255" s="41">
        <f t="shared" si="144"/>
        <v>0</v>
      </c>
      <c r="U255" s="42" t="e">
        <f t="shared" si="140"/>
        <v>#VALUE!</v>
      </c>
      <c r="V255" s="42" t="e">
        <f t="shared" si="140"/>
        <v>#VALUE!</v>
      </c>
      <c r="W255" s="43" t="e">
        <f t="shared" si="144"/>
        <v>#VALUE!</v>
      </c>
      <c r="X255" s="43" t="e">
        <f t="shared" si="144"/>
        <v>#VALUE!</v>
      </c>
      <c r="AD255"/>
      <c r="AG255" s="3">
        <f t="shared" si="145"/>
        <v>7.683160899284454</v>
      </c>
      <c r="AH255" s="36">
        <f t="shared" si="146"/>
        <v>3.2281815202614444E-2</v>
      </c>
      <c r="AI255" s="36">
        <f t="shared" si="146"/>
        <v>0.69010510076747666</v>
      </c>
      <c r="AJ255" s="36">
        <f t="shared" si="146"/>
        <v>0</v>
      </c>
      <c r="AK255" s="36">
        <f t="shared" si="146"/>
        <v>1.006759139432811</v>
      </c>
      <c r="AL255" s="36">
        <f t="shared" si="146"/>
        <v>0</v>
      </c>
      <c r="AM255" s="37" t="e">
        <f t="shared" si="146"/>
        <v>#VALUE!</v>
      </c>
      <c r="AN255" s="38">
        <f t="shared" si="146"/>
        <v>0</v>
      </c>
      <c r="AO255" s="39">
        <f t="shared" si="146"/>
        <v>0</v>
      </c>
      <c r="AP255" s="39">
        <f t="shared" si="146"/>
        <v>0</v>
      </c>
      <c r="AQ255" s="40">
        <f t="shared" si="146"/>
        <v>0</v>
      </c>
      <c r="AR255" s="40">
        <f t="shared" si="146"/>
        <v>0</v>
      </c>
      <c r="AS255" s="40">
        <f t="shared" si="146"/>
        <v>0</v>
      </c>
      <c r="AT255" s="41">
        <f t="shared" si="146"/>
        <v>0</v>
      </c>
      <c r="AU255" s="41">
        <f t="shared" si="146"/>
        <v>0</v>
      </c>
      <c r="AV255" s="42" t="e">
        <f t="shared" si="142"/>
        <v>#VALUE!</v>
      </c>
      <c r="AW255" s="42" t="e">
        <f t="shared" si="142"/>
        <v>#VALUE!</v>
      </c>
      <c r="AX255" s="43" t="e">
        <f t="shared" si="143"/>
        <v>#VALUE!</v>
      </c>
      <c r="AY255" s="43" t="e">
        <f t="shared" si="143"/>
        <v>#VALUE!</v>
      </c>
    </row>
    <row r="256" spans="5:51" x14ac:dyDescent="0.3">
      <c r="F256" s="3">
        <v>14</v>
      </c>
      <c r="G256" s="36">
        <f t="shared" si="144"/>
        <v>0.62128084882102974</v>
      </c>
      <c r="H256" s="36">
        <f t="shared" si="144"/>
        <v>0.79183222749108584</v>
      </c>
      <c r="I256" s="36">
        <f t="shared" si="144"/>
        <v>0.80469926261724412</v>
      </c>
      <c r="J256" s="36">
        <f t="shared" si="144"/>
        <v>1.1866729326819974</v>
      </c>
      <c r="K256" s="36">
        <f t="shared" si="144"/>
        <v>0</v>
      </c>
      <c r="L256" s="37" t="e">
        <f t="shared" si="144"/>
        <v>#VALUE!</v>
      </c>
      <c r="M256" s="38">
        <f t="shared" si="144"/>
        <v>0</v>
      </c>
      <c r="N256" s="39">
        <f t="shared" si="144"/>
        <v>0</v>
      </c>
      <c r="O256" s="39">
        <f t="shared" si="144"/>
        <v>0</v>
      </c>
      <c r="P256" s="40">
        <f t="shared" si="144"/>
        <v>0</v>
      </c>
      <c r="Q256" s="40">
        <f t="shared" si="144"/>
        <v>0</v>
      </c>
      <c r="R256" s="40">
        <f t="shared" si="144"/>
        <v>0</v>
      </c>
      <c r="S256" s="41">
        <f t="shared" si="144"/>
        <v>0</v>
      </c>
      <c r="T256" s="41">
        <f t="shared" si="144"/>
        <v>0</v>
      </c>
      <c r="U256" s="42" t="e">
        <f t="shared" si="140"/>
        <v>#VALUE!</v>
      </c>
      <c r="V256" s="42" t="e">
        <f t="shared" si="140"/>
        <v>#VALUE!</v>
      </c>
      <c r="W256" s="43" t="e">
        <f t="shared" si="144"/>
        <v>#VALUE!</v>
      </c>
      <c r="X256" s="43" t="e">
        <f t="shared" si="144"/>
        <v>#VALUE!</v>
      </c>
      <c r="AD256"/>
      <c r="AG256" s="3">
        <f t="shared" si="145"/>
        <v>8.0802356597094089</v>
      </c>
      <c r="AH256" s="36">
        <f t="shared" si="146"/>
        <v>7.2967326965718671E-2</v>
      </c>
      <c r="AI256" s="36">
        <f t="shared" si="146"/>
        <v>0.70593732826639444</v>
      </c>
      <c r="AJ256" s="36">
        <f t="shared" si="146"/>
        <v>0</v>
      </c>
      <c r="AK256" s="36">
        <f t="shared" si="146"/>
        <v>1.0354443854543756</v>
      </c>
      <c r="AL256" s="36">
        <f t="shared" si="146"/>
        <v>0</v>
      </c>
      <c r="AM256" s="37" t="e">
        <f t="shared" si="146"/>
        <v>#VALUE!</v>
      </c>
      <c r="AN256" s="38">
        <f t="shared" si="146"/>
        <v>0</v>
      </c>
      <c r="AO256" s="39">
        <f t="shared" si="146"/>
        <v>0</v>
      </c>
      <c r="AP256" s="39">
        <f t="shared" si="146"/>
        <v>0</v>
      </c>
      <c r="AQ256" s="40">
        <f t="shared" si="146"/>
        <v>0</v>
      </c>
      <c r="AR256" s="40">
        <f t="shared" si="146"/>
        <v>0</v>
      </c>
      <c r="AS256" s="40">
        <f t="shared" si="146"/>
        <v>0</v>
      </c>
      <c r="AT256" s="41">
        <f t="shared" si="146"/>
        <v>0</v>
      </c>
      <c r="AU256" s="41">
        <f t="shared" si="146"/>
        <v>0</v>
      </c>
      <c r="AV256" s="42" t="e">
        <f t="shared" si="142"/>
        <v>#VALUE!</v>
      </c>
      <c r="AW256" s="42" t="e">
        <f t="shared" si="142"/>
        <v>#VALUE!</v>
      </c>
      <c r="AX256" s="43" t="e">
        <f t="shared" si="143"/>
        <v>#VALUE!</v>
      </c>
      <c r="AY256" s="43" t="e">
        <f t="shared" si="143"/>
        <v>#VALUE!</v>
      </c>
    </row>
    <row r="257" spans="6:51" x14ac:dyDescent="0.3">
      <c r="F257" s="3">
        <v>15</v>
      </c>
      <c r="G257" s="36">
        <f t="shared" si="144"/>
        <v>0.66514202436836956</v>
      </c>
      <c r="H257" s="36">
        <f t="shared" si="144"/>
        <v>0.79464317353747638</v>
      </c>
      <c r="I257" s="36">
        <f t="shared" si="144"/>
        <v>0.92073198429720271</v>
      </c>
      <c r="J257" s="36">
        <f t="shared" si="144"/>
        <v>1.1913467337526971</v>
      </c>
      <c r="K257" s="36">
        <f t="shared" si="144"/>
        <v>0</v>
      </c>
      <c r="L257" s="37" t="e">
        <f t="shared" si="144"/>
        <v>#VALUE!</v>
      </c>
      <c r="M257" s="38">
        <f t="shared" si="144"/>
        <v>0</v>
      </c>
      <c r="N257" s="39">
        <f t="shared" si="144"/>
        <v>0</v>
      </c>
      <c r="O257" s="39">
        <f t="shared" si="144"/>
        <v>0</v>
      </c>
      <c r="P257" s="40">
        <f t="shared" si="144"/>
        <v>0</v>
      </c>
      <c r="Q257" s="40">
        <f t="shared" si="144"/>
        <v>0</v>
      </c>
      <c r="R257" s="40">
        <f t="shared" si="144"/>
        <v>0</v>
      </c>
      <c r="S257" s="41">
        <f t="shared" si="144"/>
        <v>0</v>
      </c>
      <c r="T257" s="41">
        <f t="shared" si="144"/>
        <v>0</v>
      </c>
      <c r="U257" s="42" t="e">
        <f t="shared" si="140"/>
        <v>#VALUE!</v>
      </c>
      <c r="V257" s="42" t="e">
        <f t="shared" si="140"/>
        <v>#VALUE!</v>
      </c>
      <c r="W257" s="43" t="e">
        <f t="shared" si="144"/>
        <v>#VALUE!</v>
      </c>
      <c r="X257" s="43" t="e">
        <f t="shared" si="144"/>
        <v>#VALUE!</v>
      </c>
      <c r="AD257"/>
      <c r="AG257" s="3">
        <f t="shared" si="145"/>
        <v>8.4978317091498283</v>
      </c>
      <c r="AH257" s="36">
        <f t="shared" si="146"/>
        <v>0.11769650479923055</v>
      </c>
      <c r="AI257" s="36">
        <f t="shared" si="146"/>
        <v>0.72027701118070153</v>
      </c>
      <c r="AJ257" s="36">
        <f t="shared" si="146"/>
        <v>0</v>
      </c>
      <c r="AK257" s="36">
        <f t="shared" si="146"/>
        <v>1.0612755441993678</v>
      </c>
      <c r="AL257" s="36">
        <f t="shared" si="146"/>
        <v>0</v>
      </c>
      <c r="AM257" s="37" t="e">
        <f t="shared" si="146"/>
        <v>#VALUE!</v>
      </c>
      <c r="AN257" s="38">
        <f t="shared" si="146"/>
        <v>0</v>
      </c>
      <c r="AO257" s="39">
        <f t="shared" si="146"/>
        <v>0</v>
      </c>
      <c r="AP257" s="39">
        <f t="shared" si="146"/>
        <v>0</v>
      </c>
      <c r="AQ257" s="40">
        <f t="shared" si="146"/>
        <v>0</v>
      </c>
      <c r="AR257" s="40">
        <f t="shared" si="146"/>
        <v>0</v>
      </c>
      <c r="AS257" s="40">
        <f t="shared" si="146"/>
        <v>0</v>
      </c>
      <c r="AT257" s="41">
        <f t="shared" si="146"/>
        <v>0</v>
      </c>
      <c r="AU257" s="41">
        <f t="shared" si="146"/>
        <v>0</v>
      </c>
      <c r="AV257" s="42" t="e">
        <f t="shared" si="142"/>
        <v>#VALUE!</v>
      </c>
      <c r="AW257" s="42" t="e">
        <f t="shared" si="142"/>
        <v>#VALUE!</v>
      </c>
      <c r="AX257" s="43" t="e">
        <f t="shared" si="143"/>
        <v>#VALUE!</v>
      </c>
      <c r="AY257" s="43" t="e">
        <f t="shared" si="143"/>
        <v>#VALUE!</v>
      </c>
    </row>
    <row r="258" spans="6:51" x14ac:dyDescent="0.3">
      <c r="F258" s="3">
        <v>16</v>
      </c>
      <c r="G258" s="36">
        <f t="shared" si="144"/>
        <v>0.69579716600935682</v>
      </c>
      <c r="H258" s="36">
        <f t="shared" si="144"/>
        <v>0.79648466183224875</v>
      </c>
      <c r="I258" s="36">
        <f t="shared" si="144"/>
        <v>1.0009039375990738</v>
      </c>
      <c r="J258" s="36">
        <f t="shared" si="144"/>
        <v>1.1943748103747034</v>
      </c>
      <c r="K258" s="36">
        <f t="shared" si="144"/>
        <v>0</v>
      </c>
      <c r="L258" s="37" t="e">
        <f t="shared" si="144"/>
        <v>#VALUE!</v>
      </c>
      <c r="M258" s="38">
        <f t="shared" si="144"/>
        <v>2.9338955389801691E-2</v>
      </c>
      <c r="N258" s="39">
        <f t="shared" si="144"/>
        <v>0</v>
      </c>
      <c r="O258" s="39">
        <f t="shared" si="144"/>
        <v>0</v>
      </c>
      <c r="P258" s="40">
        <f t="shared" si="144"/>
        <v>0</v>
      </c>
      <c r="Q258" s="40">
        <f t="shared" si="144"/>
        <v>0</v>
      </c>
      <c r="R258" s="40">
        <f t="shared" si="144"/>
        <v>0</v>
      </c>
      <c r="S258" s="41">
        <f t="shared" si="144"/>
        <v>0</v>
      </c>
      <c r="T258" s="41">
        <f t="shared" si="144"/>
        <v>0</v>
      </c>
      <c r="U258" s="42" t="e">
        <f t="shared" ref="U258:V273" si="147">$C$5/100*U$163*U186</f>
        <v>#VALUE!</v>
      </c>
      <c r="V258" s="42" t="e">
        <f t="shared" si="147"/>
        <v>#VALUE!</v>
      </c>
      <c r="W258" s="43" t="e">
        <f t="shared" si="144"/>
        <v>#VALUE!</v>
      </c>
      <c r="X258" s="43" t="e">
        <f>X186*X$163</f>
        <v>#VALUE!</v>
      </c>
      <c r="AD258"/>
      <c r="AG258" s="3">
        <f t="shared" si="145"/>
        <v>8.937009611874279</v>
      </c>
      <c r="AH258" s="36">
        <f t="shared" si="146"/>
        <v>0.16618615452587149</v>
      </c>
      <c r="AI258" s="36">
        <f t="shared" si="146"/>
        <v>0.73312531122449676</v>
      </c>
      <c r="AJ258" s="36">
        <f t="shared" si="146"/>
        <v>0</v>
      </c>
      <c r="AK258" s="36">
        <f t="shared" si="146"/>
        <v>1.0842807484077863</v>
      </c>
      <c r="AL258" s="36">
        <f t="shared" si="146"/>
        <v>0</v>
      </c>
      <c r="AM258" s="37" t="e">
        <f t="shared" si="146"/>
        <v>#VALUE!</v>
      </c>
      <c r="AN258" s="38">
        <f t="shared" si="146"/>
        <v>0</v>
      </c>
      <c r="AO258" s="39">
        <f t="shared" si="146"/>
        <v>0</v>
      </c>
      <c r="AP258" s="39">
        <f t="shared" si="146"/>
        <v>0</v>
      </c>
      <c r="AQ258" s="40">
        <f t="shared" si="146"/>
        <v>0</v>
      </c>
      <c r="AR258" s="40">
        <f t="shared" si="146"/>
        <v>0</v>
      </c>
      <c r="AS258" s="40">
        <f t="shared" si="146"/>
        <v>0</v>
      </c>
      <c r="AT258" s="41">
        <f t="shared" si="146"/>
        <v>0</v>
      </c>
      <c r="AU258" s="41">
        <f t="shared" si="146"/>
        <v>0</v>
      </c>
      <c r="AV258" s="42" t="e">
        <f t="shared" ref="AV258:AW273" si="148">$C$5/100*AV$163*AV186</f>
        <v>#VALUE!</v>
      </c>
      <c r="AW258" s="42" t="e">
        <f t="shared" si="148"/>
        <v>#VALUE!</v>
      </c>
      <c r="AX258" s="43" t="e">
        <f t="shared" ref="AX258:AY273" si="149">AX186*AX$163</f>
        <v>#VALUE!</v>
      </c>
      <c r="AY258" s="43" t="e">
        <f t="shared" si="149"/>
        <v>#VALUE!</v>
      </c>
    </row>
    <row r="259" spans="6:51" x14ac:dyDescent="0.3">
      <c r="F259" s="3">
        <v>17</v>
      </c>
      <c r="G259" s="36">
        <f t="shared" ref="G259:X274" si="150">G187*G$163</f>
        <v>0.71631918800698857</v>
      </c>
      <c r="H259" s="36">
        <f t="shared" si="150"/>
        <v>0.79768976144351245</v>
      </c>
      <c r="I259" s="36">
        <f t="shared" si="150"/>
        <v>1.054791353683858</v>
      </c>
      <c r="J259" s="36">
        <f t="shared" si="150"/>
        <v>1.1963357350039288</v>
      </c>
      <c r="K259" s="36">
        <f t="shared" si="150"/>
        <v>0</v>
      </c>
      <c r="L259" s="37" t="e">
        <f t="shared" si="150"/>
        <v>#VALUE!</v>
      </c>
      <c r="M259" s="38">
        <f t="shared" si="150"/>
        <v>9.290016002955287E-2</v>
      </c>
      <c r="N259" s="39">
        <f t="shared" si="150"/>
        <v>0</v>
      </c>
      <c r="O259" s="39">
        <f t="shared" si="150"/>
        <v>0</v>
      </c>
      <c r="P259" s="40">
        <f t="shared" si="150"/>
        <v>0</v>
      </c>
      <c r="Q259" s="40">
        <f t="shared" si="150"/>
        <v>0</v>
      </c>
      <c r="R259" s="40">
        <f t="shared" si="150"/>
        <v>0</v>
      </c>
      <c r="S259" s="41">
        <f t="shared" si="150"/>
        <v>0</v>
      </c>
      <c r="T259" s="41">
        <f t="shared" si="150"/>
        <v>0</v>
      </c>
      <c r="U259" s="42" t="e">
        <f t="shared" si="147"/>
        <v>#VALUE!</v>
      </c>
      <c r="V259" s="42" t="e">
        <f t="shared" si="147"/>
        <v>#VALUE!</v>
      </c>
      <c r="W259" s="43" t="e">
        <f t="shared" si="150"/>
        <v>#VALUE!</v>
      </c>
      <c r="X259" s="43" t="e">
        <f t="shared" si="150"/>
        <v>#VALUE!</v>
      </c>
      <c r="AD259"/>
      <c r="AG259" s="3">
        <f t="shared" si="145"/>
        <v>9.3988847433557776</v>
      </c>
      <c r="AH259" s="36">
        <f t="shared" ref="AH259:AU274" si="151">AH187*AH$163</f>
        <v>0.2179340308623674</v>
      </c>
      <c r="AI259" s="36">
        <f t="shared" si="151"/>
        <v>0.7445075714177537</v>
      </c>
      <c r="AJ259" s="36">
        <f t="shared" si="151"/>
        <v>0</v>
      </c>
      <c r="AK259" s="36">
        <f t="shared" si="151"/>
        <v>1.1045330001411424</v>
      </c>
      <c r="AL259" s="36">
        <f t="shared" si="151"/>
        <v>0</v>
      </c>
      <c r="AM259" s="37" t="e">
        <f t="shared" si="151"/>
        <v>#VALUE!</v>
      </c>
      <c r="AN259" s="38">
        <f t="shared" si="151"/>
        <v>0</v>
      </c>
      <c r="AO259" s="39">
        <f t="shared" si="151"/>
        <v>0</v>
      </c>
      <c r="AP259" s="39">
        <f t="shared" si="151"/>
        <v>0</v>
      </c>
      <c r="AQ259" s="40">
        <f t="shared" si="151"/>
        <v>0</v>
      </c>
      <c r="AR259" s="40">
        <f t="shared" si="151"/>
        <v>0</v>
      </c>
      <c r="AS259" s="40">
        <f t="shared" si="151"/>
        <v>0</v>
      </c>
      <c r="AT259" s="41">
        <f t="shared" si="151"/>
        <v>0</v>
      </c>
      <c r="AU259" s="41">
        <f t="shared" si="151"/>
        <v>0</v>
      </c>
      <c r="AV259" s="42" t="e">
        <f t="shared" si="148"/>
        <v>#VALUE!</v>
      </c>
      <c r="AW259" s="42" t="e">
        <f t="shared" si="148"/>
        <v>#VALUE!</v>
      </c>
      <c r="AX259" s="43" t="e">
        <f t="shared" si="149"/>
        <v>#VALUE!</v>
      </c>
      <c r="AY259" s="43" t="e">
        <f t="shared" si="149"/>
        <v>#VALUE!</v>
      </c>
    </row>
    <row r="260" spans="6:51" x14ac:dyDescent="0.3">
      <c r="F260" s="3">
        <v>18</v>
      </c>
      <c r="G260" s="36">
        <f t="shared" si="150"/>
        <v>0.72955475095992717</v>
      </c>
      <c r="H260" s="36">
        <f t="shared" si="150"/>
        <v>0.79847839171395651</v>
      </c>
      <c r="I260" s="36">
        <f t="shared" si="150"/>
        <v>1.0901501059680154</v>
      </c>
      <c r="J260" s="36">
        <f t="shared" si="150"/>
        <v>1.197606357829988</v>
      </c>
      <c r="K260" s="36">
        <f t="shared" si="150"/>
        <v>0</v>
      </c>
      <c r="L260" s="37" t="e">
        <f t="shared" si="150"/>
        <v>#VALUE!</v>
      </c>
      <c r="M260" s="38">
        <f t="shared" si="150"/>
        <v>0.14861861097524515</v>
      </c>
      <c r="N260" s="39">
        <f t="shared" si="150"/>
        <v>0</v>
      </c>
      <c r="O260" s="39">
        <f t="shared" si="150"/>
        <v>0</v>
      </c>
      <c r="P260" s="40">
        <f t="shared" si="150"/>
        <v>0</v>
      </c>
      <c r="Q260" s="40">
        <f t="shared" si="150"/>
        <v>0</v>
      </c>
      <c r="R260" s="40">
        <f t="shared" si="150"/>
        <v>0</v>
      </c>
      <c r="S260" s="41">
        <f t="shared" si="150"/>
        <v>0</v>
      </c>
      <c r="T260" s="41">
        <f t="shared" si="150"/>
        <v>0</v>
      </c>
      <c r="U260" s="42" t="e">
        <f t="shared" si="147"/>
        <v>#VALUE!</v>
      </c>
      <c r="V260" s="42" t="e">
        <f t="shared" si="147"/>
        <v>#VALUE!</v>
      </c>
      <c r="W260" s="43" t="e">
        <f t="shared" si="150"/>
        <v>#VALUE!</v>
      </c>
      <c r="X260" s="43" t="e">
        <f t="shared" si="150"/>
        <v>#VALUE!</v>
      </c>
      <c r="AD260"/>
      <c r="AG260" s="3">
        <f t="shared" si="145"/>
        <v>9.8846301229790683</v>
      </c>
      <c r="AH260" s="36">
        <f t="shared" si="151"/>
        <v>0.27220091046437778</v>
      </c>
      <c r="AI260" s="36">
        <f t="shared" si="151"/>
        <v>0.75447199678450572</v>
      </c>
      <c r="AJ260" s="36">
        <f t="shared" si="151"/>
        <v>0</v>
      </c>
      <c r="AK260" s="36">
        <f t="shared" si="151"/>
        <v>1.1221466982200483</v>
      </c>
      <c r="AL260" s="36">
        <f t="shared" si="151"/>
        <v>0</v>
      </c>
      <c r="AM260" s="37" t="e">
        <f t="shared" si="151"/>
        <v>#VALUE!</v>
      </c>
      <c r="AN260" s="38">
        <f t="shared" si="151"/>
        <v>0</v>
      </c>
      <c r="AO260" s="39">
        <f t="shared" si="151"/>
        <v>0</v>
      </c>
      <c r="AP260" s="39">
        <f t="shared" si="151"/>
        <v>0</v>
      </c>
      <c r="AQ260" s="40">
        <f t="shared" si="151"/>
        <v>0</v>
      </c>
      <c r="AR260" s="40">
        <f t="shared" si="151"/>
        <v>0</v>
      </c>
      <c r="AS260" s="40">
        <f t="shared" si="151"/>
        <v>0</v>
      </c>
      <c r="AT260" s="41">
        <f t="shared" si="151"/>
        <v>0</v>
      </c>
      <c r="AU260" s="41">
        <f t="shared" si="151"/>
        <v>0</v>
      </c>
      <c r="AV260" s="42" t="e">
        <f t="shared" si="148"/>
        <v>#VALUE!</v>
      </c>
      <c r="AW260" s="42" t="e">
        <f t="shared" si="148"/>
        <v>#VALUE!</v>
      </c>
      <c r="AX260" s="43" t="e">
        <f t="shared" si="149"/>
        <v>#VALUE!</v>
      </c>
      <c r="AY260" s="43" t="e">
        <f t="shared" si="149"/>
        <v>#VALUE!</v>
      </c>
    </row>
    <row r="261" spans="6:51" x14ac:dyDescent="0.3">
      <c r="F261" s="3">
        <v>19</v>
      </c>
      <c r="G261" s="36">
        <f t="shared" si="150"/>
        <v>0.73782465499020899</v>
      </c>
      <c r="H261" s="36">
        <f t="shared" si="150"/>
        <v>0.79899494621494782</v>
      </c>
      <c r="I261" s="36">
        <f t="shared" si="150"/>
        <v>1.1128736185671804</v>
      </c>
      <c r="J261" s="36">
        <f t="shared" si="150"/>
        <v>1.1984309378918676</v>
      </c>
      <c r="K261" s="36">
        <f t="shared" si="150"/>
        <v>0</v>
      </c>
      <c r="L261" s="37" t="e">
        <f t="shared" si="150"/>
        <v>#VALUE!</v>
      </c>
      <c r="M261" s="38">
        <f t="shared" si="150"/>
        <v>0.19721430742817336</v>
      </c>
      <c r="N261" s="39">
        <f t="shared" si="150"/>
        <v>0</v>
      </c>
      <c r="O261" s="39">
        <f t="shared" si="150"/>
        <v>0</v>
      </c>
      <c r="P261" s="40">
        <f t="shared" si="150"/>
        <v>0</v>
      </c>
      <c r="Q261" s="40">
        <f t="shared" si="150"/>
        <v>0</v>
      </c>
      <c r="R261" s="40">
        <f t="shared" si="150"/>
        <v>0</v>
      </c>
      <c r="S261" s="41">
        <f t="shared" si="150"/>
        <v>0</v>
      </c>
      <c r="T261" s="41">
        <f t="shared" si="150"/>
        <v>0</v>
      </c>
      <c r="U261" s="42" t="e">
        <f t="shared" si="147"/>
        <v>#VALUE!</v>
      </c>
      <c r="V261" s="42" t="e">
        <f t="shared" si="147"/>
        <v>#VALUE!</v>
      </c>
      <c r="W261" s="43" t="e">
        <f t="shared" si="150"/>
        <v>#VALUE!</v>
      </c>
      <c r="X261" s="43" t="e">
        <f t="shared" si="150"/>
        <v>#VALUE!</v>
      </c>
      <c r="AD261"/>
      <c r="AG261" s="3">
        <f t="shared" si="145"/>
        <v>10.395479393145562</v>
      </c>
      <c r="AH261" s="36">
        <f t="shared" si="151"/>
        <v>0.32801267474904033</v>
      </c>
      <c r="AI261" s="36">
        <f t="shared" si="151"/>
        <v>0.76308745141770107</v>
      </c>
      <c r="AJ261" s="36">
        <f t="shared" si="151"/>
        <v>0</v>
      </c>
      <c r="AK261" s="36">
        <f t="shared" si="151"/>
        <v>1.1372725820162419</v>
      </c>
      <c r="AL261" s="36">
        <f t="shared" si="151"/>
        <v>0</v>
      </c>
      <c r="AM261" s="37" t="e">
        <f t="shared" si="151"/>
        <v>#VALUE!</v>
      </c>
      <c r="AN261" s="38">
        <f t="shared" si="151"/>
        <v>0</v>
      </c>
      <c r="AO261" s="39">
        <f t="shared" si="151"/>
        <v>0</v>
      </c>
      <c r="AP261" s="39">
        <f t="shared" si="151"/>
        <v>0</v>
      </c>
      <c r="AQ261" s="40">
        <f t="shared" si="151"/>
        <v>0</v>
      </c>
      <c r="AR261" s="40">
        <f t="shared" si="151"/>
        <v>0</v>
      </c>
      <c r="AS261" s="40">
        <f t="shared" si="151"/>
        <v>0</v>
      </c>
      <c r="AT261" s="41">
        <f t="shared" si="151"/>
        <v>0</v>
      </c>
      <c r="AU261" s="41">
        <f t="shared" si="151"/>
        <v>0</v>
      </c>
      <c r="AV261" s="42" t="e">
        <f t="shared" si="148"/>
        <v>#VALUE!</v>
      </c>
      <c r="AW261" s="42" t="e">
        <f t="shared" si="148"/>
        <v>#VALUE!</v>
      </c>
      <c r="AX261" s="43" t="e">
        <f t="shared" si="149"/>
        <v>#VALUE!</v>
      </c>
      <c r="AY261" s="43" t="e">
        <f t="shared" si="149"/>
        <v>#VALUE!</v>
      </c>
    </row>
    <row r="262" spans="6:51" x14ac:dyDescent="0.3">
      <c r="F262" s="3">
        <v>20</v>
      </c>
      <c r="G262" s="36">
        <f t="shared" si="150"/>
        <v>0.74285757091206783</v>
      </c>
      <c r="H262" s="36">
        <f t="shared" si="150"/>
        <v>0.79933386305121845</v>
      </c>
      <c r="I262" s="36">
        <f t="shared" si="150"/>
        <v>1.1272203789714905</v>
      </c>
      <c r="J262" s="36">
        <f t="shared" si="150"/>
        <v>1.1989672931918172</v>
      </c>
      <c r="K262" s="36">
        <f t="shared" si="150"/>
        <v>0</v>
      </c>
      <c r="L262" s="37" t="e">
        <f t="shared" si="150"/>
        <v>#VALUE!</v>
      </c>
      <c r="M262" s="38">
        <f t="shared" si="150"/>
        <v>0.23941543294235734</v>
      </c>
      <c r="N262" s="39">
        <f t="shared" si="150"/>
        <v>0</v>
      </c>
      <c r="O262" s="39">
        <f t="shared" si="150"/>
        <v>0</v>
      </c>
      <c r="P262" s="40">
        <f t="shared" si="150"/>
        <v>0</v>
      </c>
      <c r="Q262" s="40">
        <f t="shared" si="150"/>
        <v>0</v>
      </c>
      <c r="R262" s="40">
        <f t="shared" si="150"/>
        <v>0</v>
      </c>
      <c r="S262" s="41">
        <f t="shared" si="150"/>
        <v>0</v>
      </c>
      <c r="T262" s="41">
        <f t="shared" si="150"/>
        <v>0</v>
      </c>
      <c r="U262" s="42" t="e">
        <f t="shared" si="147"/>
        <v>#VALUE!</v>
      </c>
      <c r="V262" s="42" t="e">
        <f t="shared" si="147"/>
        <v>#VALUE!</v>
      </c>
      <c r="W262" s="43" t="e">
        <f t="shared" si="150"/>
        <v>#VALUE!</v>
      </c>
      <c r="X262" s="43" t="e">
        <f t="shared" si="150"/>
        <v>#VALUE!</v>
      </c>
      <c r="AD262"/>
      <c r="AG262" s="3">
        <f t="shared" si="145"/>
        <v>10.932729952341878</v>
      </c>
      <c r="AH262" s="36">
        <f t="shared" si="151"/>
        <v>0.38418914439237783</v>
      </c>
      <c r="AI262" s="36">
        <f t="shared" si="151"/>
        <v>0.77044047379523728</v>
      </c>
      <c r="AJ262" s="36">
        <f t="shared" si="151"/>
        <v>0.11298179483067926</v>
      </c>
      <c r="AK262" s="36">
        <f t="shared" si="151"/>
        <v>1.1500913479825738</v>
      </c>
      <c r="AL262" s="36">
        <f t="shared" si="151"/>
        <v>0</v>
      </c>
      <c r="AM262" s="37" t="e">
        <f t="shared" si="151"/>
        <v>#VALUE!</v>
      </c>
      <c r="AN262" s="38">
        <f t="shared" si="151"/>
        <v>0</v>
      </c>
      <c r="AO262" s="39">
        <f t="shared" si="151"/>
        <v>0</v>
      </c>
      <c r="AP262" s="39">
        <f t="shared" si="151"/>
        <v>0</v>
      </c>
      <c r="AQ262" s="40">
        <f t="shared" si="151"/>
        <v>0</v>
      </c>
      <c r="AR262" s="40">
        <f t="shared" si="151"/>
        <v>0</v>
      </c>
      <c r="AS262" s="40">
        <f t="shared" si="151"/>
        <v>0</v>
      </c>
      <c r="AT262" s="41">
        <f t="shared" si="151"/>
        <v>0</v>
      </c>
      <c r="AU262" s="41">
        <f t="shared" si="151"/>
        <v>0</v>
      </c>
      <c r="AV262" s="42" t="e">
        <f t="shared" si="148"/>
        <v>#VALUE!</v>
      </c>
      <c r="AW262" s="42" t="e">
        <f t="shared" si="148"/>
        <v>#VALUE!</v>
      </c>
      <c r="AX262" s="43" t="e">
        <f t="shared" si="149"/>
        <v>#VALUE!</v>
      </c>
      <c r="AY262" s="43" t="e">
        <f t="shared" si="149"/>
        <v>#VALUE!</v>
      </c>
    </row>
    <row r="263" spans="6:51" x14ac:dyDescent="0.3">
      <c r="F263" s="3">
        <v>21</v>
      </c>
      <c r="G263" s="36">
        <f t="shared" si="150"/>
        <v>0.7458560430874025</v>
      </c>
      <c r="H263" s="36">
        <f t="shared" si="150"/>
        <v>0.79955675820990213</v>
      </c>
      <c r="I263" s="36">
        <f t="shared" si="150"/>
        <v>1.1361446476052175</v>
      </c>
      <c r="J263" s="36">
        <f t="shared" si="150"/>
        <v>1.1993172154222254</v>
      </c>
      <c r="K263" s="36">
        <f t="shared" si="150"/>
        <v>0</v>
      </c>
      <c r="L263" s="37" t="e">
        <f t="shared" si="150"/>
        <v>#VALUE!</v>
      </c>
      <c r="M263" s="38">
        <f t="shared" si="150"/>
        <v>0.2759308018026545</v>
      </c>
      <c r="N263" s="39">
        <f t="shared" si="150"/>
        <v>0</v>
      </c>
      <c r="O263" s="39">
        <f t="shared" si="150"/>
        <v>0</v>
      </c>
      <c r="P263" s="40">
        <f t="shared" si="150"/>
        <v>0</v>
      </c>
      <c r="Q263" s="40">
        <f t="shared" si="150"/>
        <v>0</v>
      </c>
      <c r="R263" s="40">
        <f t="shared" si="150"/>
        <v>0</v>
      </c>
      <c r="S263" s="41">
        <f t="shared" si="150"/>
        <v>0</v>
      </c>
      <c r="T263" s="41">
        <f t="shared" si="150"/>
        <v>0</v>
      </c>
      <c r="U263" s="42" t="e">
        <f t="shared" si="147"/>
        <v>#VALUE!</v>
      </c>
      <c r="V263" s="42" t="e">
        <f t="shared" si="147"/>
        <v>#VALUE!</v>
      </c>
      <c r="W263" s="43" t="e">
        <f t="shared" si="150"/>
        <v>#VALUE!</v>
      </c>
      <c r="X263" s="43" t="e">
        <f t="shared" si="150"/>
        <v>#VALUE!</v>
      </c>
      <c r="AD263"/>
      <c r="AG263" s="3">
        <f t="shared" si="145"/>
        <v>11.497746250129051</v>
      </c>
      <c r="AH263" s="36">
        <f t="shared" si="151"/>
        <v>0.43940390871595764</v>
      </c>
      <c r="AI263" s="36">
        <f t="shared" si="151"/>
        <v>0.77663166928164351</v>
      </c>
      <c r="AJ263" s="36">
        <f t="shared" si="151"/>
        <v>0.28623287210512566</v>
      </c>
      <c r="AK263" s="36">
        <f t="shared" si="151"/>
        <v>1.1608062936398362</v>
      </c>
      <c r="AL263" s="36">
        <f t="shared" si="151"/>
        <v>0</v>
      </c>
      <c r="AM263" s="37" t="e">
        <f t="shared" si="151"/>
        <v>#VALUE!</v>
      </c>
      <c r="AN263" s="38">
        <f t="shared" si="151"/>
        <v>0</v>
      </c>
      <c r="AO263" s="39">
        <f t="shared" si="151"/>
        <v>0</v>
      </c>
      <c r="AP263" s="39">
        <f t="shared" si="151"/>
        <v>0</v>
      </c>
      <c r="AQ263" s="40">
        <f t="shared" si="151"/>
        <v>0</v>
      </c>
      <c r="AR263" s="40">
        <f t="shared" si="151"/>
        <v>0</v>
      </c>
      <c r="AS263" s="40">
        <f t="shared" si="151"/>
        <v>0</v>
      </c>
      <c r="AT263" s="41">
        <f t="shared" si="151"/>
        <v>0</v>
      </c>
      <c r="AU263" s="41">
        <f t="shared" si="151"/>
        <v>0</v>
      </c>
      <c r="AV263" s="42" t="e">
        <f t="shared" si="148"/>
        <v>#VALUE!</v>
      </c>
      <c r="AW263" s="42" t="e">
        <f t="shared" si="148"/>
        <v>#VALUE!</v>
      </c>
      <c r="AX263" s="43" t="e">
        <f t="shared" si="149"/>
        <v>#VALUE!</v>
      </c>
      <c r="AY263" s="43" t="e">
        <f t="shared" si="149"/>
        <v>#VALUE!</v>
      </c>
    </row>
    <row r="264" spans="6:51" x14ac:dyDescent="0.3">
      <c r="F264" s="3">
        <v>22</v>
      </c>
      <c r="G264" s="36">
        <f t="shared" si="150"/>
        <v>0.74761315735136202</v>
      </c>
      <c r="H264" s="36">
        <f t="shared" si="150"/>
        <v>0.79970378460174629</v>
      </c>
      <c r="I264" s="36">
        <f t="shared" si="150"/>
        <v>1.1416284874085909</v>
      </c>
      <c r="J264" s="36">
        <f t="shared" si="150"/>
        <v>1.1995463256192098</v>
      </c>
      <c r="K264" s="36">
        <f t="shared" si="150"/>
        <v>0</v>
      </c>
      <c r="L264" s="37" t="e">
        <f t="shared" si="150"/>
        <v>#VALUE!</v>
      </c>
      <c r="M264" s="38">
        <f t="shared" si="150"/>
        <v>0.3074313767163116</v>
      </c>
      <c r="N264" s="39">
        <f t="shared" si="150"/>
        <v>0</v>
      </c>
      <c r="O264" s="39">
        <f t="shared" si="150"/>
        <v>0</v>
      </c>
      <c r="P264" s="40">
        <f t="shared" si="150"/>
        <v>0</v>
      </c>
      <c r="Q264" s="40">
        <f t="shared" si="150"/>
        <v>0</v>
      </c>
      <c r="R264" s="40">
        <f t="shared" si="150"/>
        <v>0</v>
      </c>
      <c r="S264" s="41">
        <f t="shared" si="150"/>
        <v>0</v>
      </c>
      <c r="T264" s="41">
        <f t="shared" si="150"/>
        <v>0</v>
      </c>
      <c r="U264" s="42" t="e">
        <f t="shared" si="147"/>
        <v>#VALUE!</v>
      </c>
      <c r="V264" s="42" t="e">
        <f t="shared" si="147"/>
        <v>#VALUE!</v>
      </c>
      <c r="W264" s="43" t="e">
        <f t="shared" si="150"/>
        <v>#VALUE!</v>
      </c>
      <c r="X264" s="43" t="e">
        <f t="shared" si="150"/>
        <v>#VALUE!</v>
      </c>
      <c r="AD264"/>
      <c r="AG264" s="3">
        <f t="shared" si="145"/>
        <v>12.09196325242066</v>
      </c>
      <c r="AH264" s="36">
        <f t="shared" si="151"/>
        <v>0.49227471759998265</v>
      </c>
      <c r="AI264" s="36">
        <f t="shared" si="151"/>
        <v>0.78177168543311026</v>
      </c>
      <c r="AJ264" s="36">
        <f t="shared" si="151"/>
        <v>0.44450638483866428</v>
      </c>
      <c r="AK264" s="36">
        <f t="shared" si="151"/>
        <v>1.1696354161401277</v>
      </c>
      <c r="AL264" s="36">
        <f t="shared" si="151"/>
        <v>0</v>
      </c>
      <c r="AM264" s="37" t="e">
        <f t="shared" si="151"/>
        <v>#VALUE!</v>
      </c>
      <c r="AN264" s="38">
        <f t="shared" si="151"/>
        <v>0</v>
      </c>
      <c r="AO264" s="39">
        <f t="shared" si="151"/>
        <v>0</v>
      </c>
      <c r="AP264" s="39">
        <f t="shared" si="151"/>
        <v>0</v>
      </c>
      <c r="AQ264" s="40">
        <f t="shared" si="151"/>
        <v>0</v>
      </c>
      <c r="AR264" s="40">
        <f t="shared" si="151"/>
        <v>0</v>
      </c>
      <c r="AS264" s="40">
        <f t="shared" si="151"/>
        <v>0</v>
      </c>
      <c r="AT264" s="41">
        <f t="shared" si="151"/>
        <v>0</v>
      </c>
      <c r="AU264" s="41">
        <f t="shared" si="151"/>
        <v>0</v>
      </c>
      <c r="AV264" s="42" t="e">
        <f t="shared" si="148"/>
        <v>#VALUE!</v>
      </c>
      <c r="AW264" s="42" t="e">
        <f t="shared" si="148"/>
        <v>#VALUE!</v>
      </c>
      <c r="AX264" s="43" t="e">
        <f t="shared" si="149"/>
        <v>#VALUE!</v>
      </c>
      <c r="AY264" s="43" t="e">
        <f t="shared" si="149"/>
        <v>#VALUE!</v>
      </c>
    </row>
    <row r="265" spans="6:51" x14ac:dyDescent="0.3">
      <c r="F265" s="3">
        <v>23</v>
      </c>
      <c r="G265" s="36">
        <f t="shared" si="150"/>
        <v>0.74863040132218084</v>
      </c>
      <c r="H265" s="36">
        <f t="shared" si="150"/>
        <v>0.79980110401735327</v>
      </c>
      <c r="I265" s="36">
        <f t="shared" si="150"/>
        <v>1.1449655022216121</v>
      </c>
      <c r="J265" s="36">
        <f t="shared" si="150"/>
        <v>1.1996969483324003</v>
      </c>
      <c r="K265" s="36">
        <f t="shared" si="150"/>
        <v>0</v>
      </c>
      <c r="L265" s="37" t="e">
        <f t="shared" si="150"/>
        <v>#VALUE!</v>
      </c>
      <c r="M265" s="38">
        <f t="shared" si="150"/>
        <v>0.33453891393884405</v>
      </c>
      <c r="N265" s="39">
        <f t="shared" si="150"/>
        <v>0</v>
      </c>
      <c r="O265" s="39">
        <f t="shared" si="150"/>
        <v>0</v>
      </c>
      <c r="P265" s="40">
        <f t="shared" si="150"/>
        <v>0</v>
      </c>
      <c r="Q265" s="40">
        <f t="shared" si="150"/>
        <v>0</v>
      </c>
      <c r="R265" s="40">
        <f t="shared" si="150"/>
        <v>0</v>
      </c>
      <c r="S265" s="41">
        <f t="shared" si="150"/>
        <v>0</v>
      </c>
      <c r="T265" s="41">
        <f t="shared" si="150"/>
        <v>0</v>
      </c>
      <c r="U265" s="42" t="e">
        <f t="shared" si="147"/>
        <v>#VALUE!</v>
      </c>
      <c r="V265" s="42" t="e">
        <f t="shared" si="147"/>
        <v>#VALUE!</v>
      </c>
      <c r="W265" s="43" t="e">
        <f t="shared" si="150"/>
        <v>#VALUE!</v>
      </c>
      <c r="X265" s="43" t="e">
        <f t="shared" si="150"/>
        <v>#VALUE!</v>
      </c>
      <c r="AD265"/>
      <c r="AG265" s="3">
        <f t="shared" si="145"/>
        <v>12.716890085850565</v>
      </c>
      <c r="AH265" s="36">
        <f t="shared" si="151"/>
        <v>0.54147751001614786</v>
      </c>
      <c r="AI265" s="36">
        <f t="shared" si="151"/>
        <v>0.78597700640678592</v>
      </c>
      <c r="AJ265" s="36">
        <f t="shared" si="151"/>
        <v>0.58584455171072847</v>
      </c>
      <c r="AK265" s="36">
        <f t="shared" si="151"/>
        <v>1.1768034297403691</v>
      </c>
      <c r="AL265" s="36">
        <f t="shared" si="151"/>
        <v>0</v>
      </c>
      <c r="AM265" s="37" t="e">
        <f t="shared" si="151"/>
        <v>#VALUE!</v>
      </c>
      <c r="AN265" s="38">
        <f t="shared" si="151"/>
        <v>0</v>
      </c>
      <c r="AO265" s="39">
        <f t="shared" si="151"/>
        <v>0</v>
      </c>
      <c r="AP265" s="39">
        <f t="shared" si="151"/>
        <v>0</v>
      </c>
      <c r="AQ265" s="40">
        <f t="shared" si="151"/>
        <v>0</v>
      </c>
      <c r="AR265" s="40">
        <f t="shared" si="151"/>
        <v>0</v>
      </c>
      <c r="AS265" s="40">
        <f t="shared" si="151"/>
        <v>0</v>
      </c>
      <c r="AT265" s="41">
        <f t="shared" si="151"/>
        <v>0</v>
      </c>
      <c r="AU265" s="41">
        <f t="shared" si="151"/>
        <v>0</v>
      </c>
      <c r="AV265" s="42" t="e">
        <f t="shared" si="148"/>
        <v>#VALUE!</v>
      </c>
      <c r="AW265" s="42" t="e">
        <f t="shared" si="148"/>
        <v>#VALUE!</v>
      </c>
      <c r="AX265" s="43" t="e">
        <f t="shared" si="149"/>
        <v>#VALUE!</v>
      </c>
      <c r="AY265" s="43" t="e">
        <f t="shared" si="149"/>
        <v>#VALUE!</v>
      </c>
    </row>
    <row r="266" spans="6:51" x14ac:dyDescent="0.3">
      <c r="F266" s="3">
        <v>24</v>
      </c>
      <c r="G266" s="36">
        <f t="shared" si="150"/>
        <v>0.74921454662422637</v>
      </c>
      <c r="H266" s="36">
        <f t="shared" si="150"/>
        <v>0.79986577442787954</v>
      </c>
      <c r="I266" s="36">
        <f t="shared" si="150"/>
        <v>1.1469809817866361</v>
      </c>
      <c r="J266" s="36">
        <f t="shared" si="150"/>
        <v>1.1997964196751707</v>
      </c>
      <c r="K266" s="36">
        <f t="shared" si="150"/>
        <v>0</v>
      </c>
      <c r="L266" s="37" t="e">
        <f t="shared" si="150"/>
        <v>#VALUE!</v>
      </c>
      <c r="M266" s="38">
        <f t="shared" si="150"/>
        <v>0.35782001720723461</v>
      </c>
      <c r="N266" s="39">
        <f t="shared" si="150"/>
        <v>0</v>
      </c>
      <c r="O266" s="39">
        <f t="shared" si="150"/>
        <v>0</v>
      </c>
      <c r="P266" s="40">
        <f t="shared" si="150"/>
        <v>0</v>
      </c>
      <c r="Q266" s="40">
        <f t="shared" si="150"/>
        <v>0</v>
      </c>
      <c r="R266" s="40">
        <f t="shared" si="150"/>
        <v>0</v>
      </c>
      <c r="S266" s="41">
        <f t="shared" si="150"/>
        <v>0</v>
      </c>
      <c r="T266" s="41">
        <f t="shared" si="150"/>
        <v>0</v>
      </c>
      <c r="U266" s="42" t="e">
        <f t="shared" si="147"/>
        <v>#VALUE!</v>
      </c>
      <c r="V266" s="42" t="e">
        <f t="shared" si="147"/>
        <v>#VALUE!</v>
      </c>
      <c r="W266" s="43" t="e">
        <f t="shared" si="150"/>
        <v>#VALUE!</v>
      </c>
      <c r="X266" s="43" t="e">
        <f t="shared" si="150"/>
        <v>#VALUE!</v>
      </c>
      <c r="AD266"/>
      <c r="AG266" s="3">
        <f t="shared" si="145"/>
        <v>13.374113870485857</v>
      </c>
      <c r="AH266" s="36">
        <f t="shared" si="151"/>
        <v>0.58587006830288912</v>
      </c>
      <c r="AI266" s="36">
        <f t="shared" si="151"/>
        <v>0.78936581329433142</v>
      </c>
      <c r="AJ266" s="36">
        <f t="shared" si="151"/>
        <v>0.70901357799678844</v>
      </c>
      <c r="AK266" s="36">
        <f t="shared" si="151"/>
        <v>1.1825341629461501</v>
      </c>
      <c r="AL266" s="36">
        <f t="shared" si="151"/>
        <v>0</v>
      </c>
      <c r="AM266" s="37" t="e">
        <f t="shared" si="151"/>
        <v>#VALUE!</v>
      </c>
      <c r="AN266" s="38">
        <f t="shared" si="151"/>
        <v>0</v>
      </c>
      <c r="AO266" s="39">
        <f t="shared" si="151"/>
        <v>0</v>
      </c>
      <c r="AP266" s="39">
        <f t="shared" si="151"/>
        <v>0</v>
      </c>
      <c r="AQ266" s="40">
        <f t="shared" si="151"/>
        <v>0</v>
      </c>
      <c r="AR266" s="40">
        <f t="shared" si="151"/>
        <v>0</v>
      </c>
      <c r="AS266" s="40">
        <f t="shared" si="151"/>
        <v>0</v>
      </c>
      <c r="AT266" s="41">
        <f t="shared" si="151"/>
        <v>0</v>
      </c>
      <c r="AU266" s="41">
        <f t="shared" si="151"/>
        <v>0</v>
      </c>
      <c r="AV266" s="42" t="e">
        <f t="shared" si="148"/>
        <v>#VALUE!</v>
      </c>
      <c r="AW266" s="42" t="e">
        <f t="shared" si="148"/>
        <v>#VALUE!</v>
      </c>
      <c r="AX266" s="43" t="e">
        <f t="shared" si="149"/>
        <v>#VALUE!</v>
      </c>
      <c r="AY266" s="43" t="e">
        <f t="shared" si="149"/>
        <v>#VALUE!</v>
      </c>
    </row>
    <row r="267" spans="6:51" x14ac:dyDescent="0.3">
      <c r="F267" s="3">
        <v>25</v>
      </c>
      <c r="G267" s="36">
        <f t="shared" si="150"/>
        <v>0.74954848769438187</v>
      </c>
      <c r="H267" s="36">
        <f t="shared" si="150"/>
        <v>0.79990893426574627</v>
      </c>
      <c r="I267" s="36">
        <f t="shared" si="150"/>
        <v>1.1481917244297242</v>
      </c>
      <c r="J267" s="36">
        <f t="shared" si="150"/>
        <v>1.1998624324782523</v>
      </c>
      <c r="K267" s="36">
        <f t="shared" si="150"/>
        <v>0</v>
      </c>
      <c r="L267" s="37" t="e">
        <f t="shared" si="150"/>
        <v>#VALUE!</v>
      </c>
      <c r="M267" s="38">
        <f t="shared" si="150"/>
        <v>0.37778414861730758</v>
      </c>
      <c r="N267" s="39">
        <f t="shared" si="150"/>
        <v>0</v>
      </c>
      <c r="O267" s="39">
        <f t="shared" si="150"/>
        <v>0</v>
      </c>
      <c r="P267" s="40">
        <f t="shared" si="150"/>
        <v>0</v>
      </c>
      <c r="Q267" s="40">
        <f t="shared" si="150"/>
        <v>0</v>
      </c>
      <c r="R267" s="40">
        <f t="shared" si="150"/>
        <v>0</v>
      </c>
      <c r="S267" s="41">
        <f t="shared" si="150"/>
        <v>0</v>
      </c>
      <c r="T267" s="41">
        <f t="shared" si="150"/>
        <v>0</v>
      </c>
      <c r="U267" s="42" t="e">
        <f t="shared" si="147"/>
        <v>#VALUE!</v>
      </c>
      <c r="V267" s="42" t="e">
        <f t="shared" si="147"/>
        <v>#VALUE!</v>
      </c>
      <c r="W267" s="43" t="e">
        <f t="shared" si="150"/>
        <v>#VALUE!</v>
      </c>
      <c r="X267" s="43" t="e">
        <f t="shared" si="150"/>
        <v>#VALUE!</v>
      </c>
      <c r="AD267"/>
      <c r="AG267" s="3">
        <f t="shared" si="145"/>
        <v>14.06530375061889</v>
      </c>
      <c r="AH267" s="36">
        <f t="shared" si="151"/>
        <v>0.62460565852709571</v>
      </c>
      <c r="AI267" s="36">
        <f t="shared" si="151"/>
        <v>0.79205414563012078</v>
      </c>
      <c r="AJ267" s="36">
        <f t="shared" si="151"/>
        <v>0.81358112269155769</v>
      </c>
      <c r="AK267" s="36">
        <f t="shared" si="151"/>
        <v>1.1870437509565293</v>
      </c>
      <c r="AL267" s="36">
        <f t="shared" si="151"/>
        <v>0</v>
      </c>
      <c r="AM267" s="37" t="e">
        <f t="shared" si="151"/>
        <v>#VALUE!</v>
      </c>
      <c r="AN267" s="38">
        <f t="shared" si="151"/>
        <v>0</v>
      </c>
      <c r="AO267" s="39">
        <f t="shared" si="151"/>
        <v>0</v>
      </c>
      <c r="AP267" s="39">
        <f t="shared" si="151"/>
        <v>0</v>
      </c>
      <c r="AQ267" s="40">
        <f t="shared" si="151"/>
        <v>0</v>
      </c>
      <c r="AR267" s="40">
        <f t="shared" si="151"/>
        <v>0</v>
      </c>
      <c r="AS267" s="40">
        <f t="shared" si="151"/>
        <v>0</v>
      </c>
      <c r="AT267" s="41">
        <f t="shared" si="151"/>
        <v>0</v>
      </c>
      <c r="AU267" s="41">
        <f t="shared" si="151"/>
        <v>0</v>
      </c>
      <c r="AV267" s="42" t="e">
        <f t="shared" si="148"/>
        <v>#VALUE!</v>
      </c>
      <c r="AW267" s="42" t="e">
        <f t="shared" si="148"/>
        <v>#VALUE!</v>
      </c>
      <c r="AX267" s="43" t="e">
        <f t="shared" si="149"/>
        <v>#VALUE!</v>
      </c>
      <c r="AY267" s="43" t="e">
        <f t="shared" si="149"/>
        <v>#VALUE!</v>
      </c>
    </row>
    <row r="268" spans="6:51" x14ac:dyDescent="0.3">
      <c r="F268" s="3">
        <v>26</v>
      </c>
      <c r="G268" s="36">
        <f t="shared" si="150"/>
        <v>0.74973916195388302</v>
      </c>
      <c r="H268" s="36">
        <f t="shared" si="150"/>
        <v>0.79993787203426048</v>
      </c>
      <c r="I268" s="36">
        <f t="shared" si="150"/>
        <v>1.1489165082764619</v>
      </c>
      <c r="J268" s="36">
        <f t="shared" si="150"/>
        <v>1.1999064695508805</v>
      </c>
      <c r="K268" s="36">
        <f t="shared" si="150"/>
        <v>0</v>
      </c>
      <c r="L268" s="37" t="e">
        <f t="shared" si="150"/>
        <v>#VALUE!</v>
      </c>
      <c r="M268" s="38">
        <f t="shared" si="150"/>
        <v>0.39488441476201164</v>
      </c>
      <c r="N268" s="39">
        <f t="shared" si="150"/>
        <v>0</v>
      </c>
      <c r="O268" s="39">
        <f t="shared" si="150"/>
        <v>0</v>
      </c>
      <c r="P268" s="40">
        <f t="shared" si="150"/>
        <v>0</v>
      </c>
      <c r="Q268" s="40">
        <f t="shared" si="150"/>
        <v>0</v>
      </c>
      <c r="R268" s="40">
        <f t="shared" si="150"/>
        <v>0</v>
      </c>
      <c r="S268" s="41">
        <f t="shared" si="150"/>
        <v>0</v>
      </c>
      <c r="T268" s="41">
        <f t="shared" si="150"/>
        <v>0</v>
      </c>
      <c r="U268" s="42" t="e">
        <f t="shared" si="147"/>
        <v>#VALUE!</v>
      </c>
      <c r="V268" s="42" t="e">
        <f t="shared" si="147"/>
        <v>#VALUE!</v>
      </c>
      <c r="W268" s="43" t="e">
        <f t="shared" si="150"/>
        <v>#VALUE!</v>
      </c>
      <c r="X268" s="43" t="e">
        <f t="shared" si="150"/>
        <v>#VALUE!</v>
      </c>
      <c r="AD268"/>
      <c r="AG268" s="3">
        <f t="shared" si="145"/>
        <v>14.792215133875402</v>
      </c>
      <c r="AH268" s="36">
        <f t="shared" si="151"/>
        <v>0.65721521508986425</v>
      </c>
      <c r="AI268" s="36">
        <f t="shared" si="151"/>
        <v>0.79415256646797816</v>
      </c>
      <c r="AJ268" s="36">
        <f t="shared" si="151"/>
        <v>0.89992024381469582</v>
      </c>
      <c r="AK268" s="36">
        <f t="shared" si="151"/>
        <v>1.1905349569062036</v>
      </c>
      <c r="AL268" s="36">
        <f t="shared" si="151"/>
        <v>0</v>
      </c>
      <c r="AM268" s="37" t="e">
        <f t="shared" si="151"/>
        <v>#VALUE!</v>
      </c>
      <c r="AN268" s="38">
        <f t="shared" si="151"/>
        <v>0</v>
      </c>
      <c r="AO268" s="39">
        <f t="shared" si="151"/>
        <v>0</v>
      </c>
      <c r="AP268" s="39">
        <f t="shared" si="151"/>
        <v>0</v>
      </c>
      <c r="AQ268" s="40">
        <f t="shared" si="151"/>
        <v>0</v>
      </c>
      <c r="AR268" s="40">
        <f t="shared" si="151"/>
        <v>0</v>
      </c>
      <c r="AS268" s="40">
        <f t="shared" si="151"/>
        <v>0</v>
      </c>
      <c r="AT268" s="41">
        <f t="shared" si="151"/>
        <v>0</v>
      </c>
      <c r="AU268" s="41">
        <f t="shared" si="151"/>
        <v>0</v>
      </c>
      <c r="AV268" s="42" t="e">
        <f t="shared" si="148"/>
        <v>#VALUE!</v>
      </c>
      <c r="AW268" s="42" t="e">
        <f t="shared" si="148"/>
        <v>#VALUE!</v>
      </c>
      <c r="AX268" s="43" t="e">
        <f t="shared" si="149"/>
        <v>#VALUE!</v>
      </c>
      <c r="AY268" s="43" t="e">
        <f t="shared" si="149"/>
        <v>#VALUE!</v>
      </c>
    </row>
    <row r="269" spans="6:51" x14ac:dyDescent="0.3">
      <c r="F269" s="3">
        <v>27</v>
      </c>
      <c r="G269" s="36">
        <f t="shared" si="150"/>
        <v>0.74984821773365273</v>
      </c>
      <c r="H269" s="36">
        <f t="shared" si="150"/>
        <v>0.79995736975507725</v>
      </c>
      <c r="I269" s="36">
        <f t="shared" si="150"/>
        <v>1.1493496255694642</v>
      </c>
      <c r="J269" s="36">
        <f t="shared" si="150"/>
        <v>1.1999360078280861</v>
      </c>
      <c r="K269" s="36">
        <f t="shared" si="150"/>
        <v>0</v>
      </c>
      <c r="L269" s="37" t="e">
        <f t="shared" si="150"/>
        <v>#VALUE!</v>
      </c>
      <c r="M269" s="38">
        <f t="shared" si="150"/>
        <v>0.40952019726720224</v>
      </c>
      <c r="N269" s="39">
        <f t="shared" si="150"/>
        <v>0</v>
      </c>
      <c r="O269" s="39">
        <f t="shared" si="150"/>
        <v>0</v>
      </c>
      <c r="P269" s="40">
        <f t="shared" si="150"/>
        <v>0</v>
      </c>
      <c r="Q269" s="40">
        <f t="shared" si="150"/>
        <v>0</v>
      </c>
      <c r="R269" s="40">
        <f t="shared" si="150"/>
        <v>0</v>
      </c>
      <c r="S269" s="41">
        <f t="shared" si="150"/>
        <v>0</v>
      </c>
      <c r="T269" s="41">
        <f t="shared" si="150"/>
        <v>0</v>
      </c>
      <c r="U269" s="42" t="e">
        <f t="shared" si="147"/>
        <v>#VALUE!</v>
      </c>
      <c r="V269" s="42" t="e">
        <f t="shared" si="147"/>
        <v>#VALUE!</v>
      </c>
      <c r="W269" s="43" t="e">
        <f t="shared" si="150"/>
        <v>#VALUE!</v>
      </c>
      <c r="X269" s="43" t="e">
        <f t="shared" si="150"/>
        <v>#VALUE!</v>
      </c>
      <c r="AD269"/>
      <c r="AG269" s="3">
        <f t="shared" si="145"/>
        <v>15.556694149404674</v>
      </c>
      <c r="AH269" s="36">
        <f t="shared" si="151"/>
        <v>0.68364040842022489</v>
      </c>
      <c r="AI269" s="36">
        <f t="shared" si="151"/>
        <v>0.79576348287354659</v>
      </c>
      <c r="AJ269" s="36">
        <f t="shared" si="151"/>
        <v>0.9691360870194593</v>
      </c>
      <c r="AK269" s="36">
        <f t="shared" si="151"/>
        <v>1.1931928457480179</v>
      </c>
      <c r="AL269" s="36">
        <f t="shared" si="151"/>
        <v>0</v>
      </c>
      <c r="AM269" s="37" t="e">
        <f t="shared" si="151"/>
        <v>#VALUE!</v>
      </c>
      <c r="AN269" s="38">
        <f t="shared" si="151"/>
        <v>0</v>
      </c>
      <c r="AO269" s="39">
        <f t="shared" si="151"/>
        <v>0</v>
      </c>
      <c r="AP269" s="39">
        <f t="shared" si="151"/>
        <v>0</v>
      </c>
      <c r="AQ269" s="40">
        <f t="shared" si="151"/>
        <v>0</v>
      </c>
      <c r="AR269" s="40">
        <f t="shared" si="151"/>
        <v>0</v>
      </c>
      <c r="AS269" s="40">
        <f t="shared" si="151"/>
        <v>0</v>
      </c>
      <c r="AT269" s="41">
        <f t="shared" si="151"/>
        <v>0</v>
      </c>
      <c r="AU269" s="41">
        <f t="shared" si="151"/>
        <v>0</v>
      </c>
      <c r="AV269" s="42" t="e">
        <f t="shared" si="148"/>
        <v>#VALUE!</v>
      </c>
      <c r="AW269" s="42" t="e">
        <f t="shared" si="148"/>
        <v>#VALUE!</v>
      </c>
      <c r="AX269" s="43" t="e">
        <f t="shared" si="149"/>
        <v>#VALUE!</v>
      </c>
      <c r="AY269" s="43" t="e">
        <f t="shared" si="149"/>
        <v>#VALUE!</v>
      </c>
    </row>
    <row r="270" spans="6:51" x14ac:dyDescent="0.3">
      <c r="F270" s="3">
        <v>28</v>
      </c>
      <c r="G270" s="36">
        <f t="shared" si="150"/>
        <v>0.74991085712219174</v>
      </c>
      <c r="H270" s="36">
        <f t="shared" si="150"/>
        <v>0.79997057482253575</v>
      </c>
      <c r="I270" s="36">
        <f t="shared" si="150"/>
        <v>1.149608405471974</v>
      </c>
      <c r="J270" s="36">
        <f t="shared" si="150"/>
        <v>1.1999559341034418</v>
      </c>
      <c r="K270" s="36">
        <f t="shared" si="150"/>
        <v>0</v>
      </c>
      <c r="L270" s="37" t="e">
        <f t="shared" si="150"/>
        <v>#VALUE!</v>
      </c>
      <c r="M270" s="38">
        <f t="shared" si="150"/>
        <v>0.42204091658624293</v>
      </c>
      <c r="N270" s="39">
        <f t="shared" si="150"/>
        <v>0</v>
      </c>
      <c r="O270" s="39">
        <f t="shared" si="150"/>
        <v>0</v>
      </c>
      <c r="P270" s="40">
        <f t="shared" si="150"/>
        <v>0</v>
      </c>
      <c r="Q270" s="40">
        <f t="shared" si="150"/>
        <v>0</v>
      </c>
      <c r="R270" s="40">
        <f t="shared" si="150"/>
        <v>0</v>
      </c>
      <c r="S270" s="41">
        <f t="shared" si="150"/>
        <v>0</v>
      </c>
      <c r="T270" s="41">
        <f t="shared" si="150"/>
        <v>0</v>
      </c>
      <c r="U270" s="42" t="e">
        <f t="shared" si="147"/>
        <v>#VALUE!</v>
      </c>
      <c r="V270" s="42" t="e">
        <f t="shared" si="147"/>
        <v>#VALUE!</v>
      </c>
      <c r="W270" s="43" t="e">
        <f t="shared" si="150"/>
        <v>#VALUE!</v>
      </c>
      <c r="X270" s="43" t="e">
        <f t="shared" si="150"/>
        <v>#VALUE!</v>
      </c>
      <c r="AD270"/>
      <c r="AG270" s="3">
        <f t="shared" si="145"/>
        <v>16.360682336474195</v>
      </c>
      <c r="AH270" s="36">
        <f t="shared" si="151"/>
        <v>0.70420938329630478</v>
      </c>
      <c r="AI270" s="36">
        <f t="shared" si="151"/>
        <v>0.79697921142085859</v>
      </c>
      <c r="AJ270" s="36">
        <f t="shared" si="151"/>
        <v>1.0229239664971772</v>
      </c>
      <c r="AK270" s="36">
        <f t="shared" si="151"/>
        <v>1.1951819105897448</v>
      </c>
      <c r="AL270" s="36">
        <f t="shared" si="151"/>
        <v>0</v>
      </c>
      <c r="AM270" s="37" t="e">
        <f t="shared" si="151"/>
        <v>#VALUE!</v>
      </c>
      <c r="AN270" s="38">
        <f t="shared" si="151"/>
        <v>5.3212527936268739E-2</v>
      </c>
      <c r="AO270" s="39">
        <f t="shared" si="151"/>
        <v>0</v>
      </c>
      <c r="AP270" s="39">
        <f t="shared" si="151"/>
        <v>0</v>
      </c>
      <c r="AQ270" s="40">
        <f t="shared" si="151"/>
        <v>0</v>
      </c>
      <c r="AR270" s="40">
        <f t="shared" si="151"/>
        <v>0</v>
      </c>
      <c r="AS270" s="40">
        <f t="shared" si="151"/>
        <v>0</v>
      </c>
      <c r="AT270" s="41">
        <f t="shared" si="151"/>
        <v>0</v>
      </c>
      <c r="AU270" s="41">
        <f t="shared" si="151"/>
        <v>0</v>
      </c>
      <c r="AV270" s="42" t="e">
        <f t="shared" si="148"/>
        <v>#VALUE!</v>
      </c>
      <c r="AW270" s="42" t="e">
        <f t="shared" si="148"/>
        <v>#VALUE!</v>
      </c>
      <c r="AX270" s="43" t="e">
        <f t="shared" si="149"/>
        <v>#VALUE!</v>
      </c>
      <c r="AY270" s="43" t="e">
        <f t="shared" si="149"/>
        <v>#VALUE!</v>
      </c>
    </row>
    <row r="271" spans="6:51" x14ac:dyDescent="0.3">
      <c r="F271" s="3">
        <v>29</v>
      </c>
      <c r="G271" s="36">
        <f t="shared" si="150"/>
        <v>0.74994706895872598</v>
      </c>
      <c r="H271" s="36">
        <f t="shared" si="150"/>
        <v>0.79997956614635024</v>
      </c>
      <c r="I271" s="36">
        <f t="shared" si="150"/>
        <v>1.1497632177170094</v>
      </c>
      <c r="J271" s="36">
        <f t="shared" si="150"/>
        <v>1.1999694555341944</v>
      </c>
      <c r="K271" s="36">
        <f t="shared" si="150"/>
        <v>0</v>
      </c>
      <c r="L271" s="37" t="e">
        <f t="shared" si="150"/>
        <v>#VALUE!</v>
      </c>
      <c r="M271" s="38">
        <f t="shared" si="150"/>
        <v>0.43275040226895101</v>
      </c>
      <c r="N271" s="39">
        <f t="shared" si="150"/>
        <v>0</v>
      </c>
      <c r="O271" s="39">
        <f t="shared" si="150"/>
        <v>0</v>
      </c>
      <c r="P271" s="40">
        <f t="shared" si="150"/>
        <v>0</v>
      </c>
      <c r="Q271" s="40">
        <f t="shared" si="150"/>
        <v>0</v>
      </c>
      <c r="R271" s="40">
        <f t="shared" si="150"/>
        <v>0</v>
      </c>
      <c r="S271" s="41">
        <f t="shared" si="150"/>
        <v>0</v>
      </c>
      <c r="T271" s="41">
        <f t="shared" si="150"/>
        <v>0</v>
      </c>
      <c r="U271" s="42" t="e">
        <f t="shared" si="147"/>
        <v>#VALUE!</v>
      </c>
      <c r="V271" s="42" t="e">
        <f t="shared" si="147"/>
        <v>#VALUE!</v>
      </c>
      <c r="W271" s="43" t="e">
        <f t="shared" si="150"/>
        <v>#VALUE!</v>
      </c>
      <c r="X271" s="43" t="e">
        <f t="shared" si="150"/>
        <v>#VALUE!</v>
      </c>
      <c r="AD271"/>
      <c r="AG271" s="3">
        <f t="shared" si="145"/>
        <v>17.206221575376418</v>
      </c>
      <c r="AH271" s="36">
        <f t="shared" si="151"/>
        <v>0.71955989188711733</v>
      </c>
      <c r="AI271" s="36">
        <f t="shared" si="151"/>
        <v>0.79788081181425308</v>
      </c>
      <c r="AJ271" s="36">
        <f t="shared" si="151"/>
        <v>1.0633791185871768</v>
      </c>
      <c r="AK271" s="36">
        <f t="shared" si="151"/>
        <v>1.1966446277142693</v>
      </c>
      <c r="AL271" s="36">
        <f t="shared" si="151"/>
        <v>0</v>
      </c>
      <c r="AM271" s="37" t="e">
        <f t="shared" si="151"/>
        <v>#VALUE!</v>
      </c>
      <c r="AN271" s="38">
        <f t="shared" si="151"/>
        <v>0.10500912204198559</v>
      </c>
      <c r="AO271" s="39">
        <f t="shared" si="151"/>
        <v>0</v>
      </c>
      <c r="AP271" s="39">
        <f t="shared" si="151"/>
        <v>0</v>
      </c>
      <c r="AQ271" s="40">
        <f t="shared" si="151"/>
        <v>0</v>
      </c>
      <c r="AR271" s="40">
        <f t="shared" si="151"/>
        <v>0</v>
      </c>
      <c r="AS271" s="40">
        <f t="shared" si="151"/>
        <v>0</v>
      </c>
      <c r="AT271" s="41">
        <f t="shared" si="151"/>
        <v>0</v>
      </c>
      <c r="AU271" s="41">
        <f t="shared" si="151"/>
        <v>0</v>
      </c>
      <c r="AV271" s="42" t="e">
        <f t="shared" si="148"/>
        <v>#VALUE!</v>
      </c>
      <c r="AW271" s="42" t="e">
        <f t="shared" si="148"/>
        <v>#VALUE!</v>
      </c>
      <c r="AX271" s="43" t="e">
        <f t="shared" si="149"/>
        <v>#VALUE!</v>
      </c>
      <c r="AY271" s="43" t="e">
        <f t="shared" si="149"/>
        <v>#VALUE!</v>
      </c>
    </row>
    <row r="272" spans="6:51" x14ac:dyDescent="0.3">
      <c r="F272" s="3">
        <v>30</v>
      </c>
      <c r="G272" s="36">
        <f t="shared" si="150"/>
        <v>0.7499681786925485</v>
      </c>
      <c r="H272" s="36">
        <f t="shared" si="150"/>
        <v>0.79998572226246001</v>
      </c>
      <c r="I272" s="36">
        <f t="shared" si="150"/>
        <v>1.1498560692919335</v>
      </c>
      <c r="J272" s="36">
        <f t="shared" si="150"/>
        <v>1.1999786863778261</v>
      </c>
      <c r="K272" s="36">
        <f t="shared" si="150"/>
        <v>0</v>
      </c>
      <c r="L272" s="37" t="e">
        <f t="shared" si="150"/>
        <v>#VALUE!</v>
      </c>
      <c r="M272" s="38">
        <f t="shared" si="150"/>
        <v>0.44191149230843585</v>
      </c>
      <c r="N272" s="39">
        <f t="shared" si="150"/>
        <v>0</v>
      </c>
      <c r="O272" s="39">
        <f t="shared" si="150"/>
        <v>0</v>
      </c>
      <c r="P272" s="40">
        <f t="shared" si="150"/>
        <v>0</v>
      </c>
      <c r="Q272" s="40">
        <f t="shared" si="150"/>
        <v>0</v>
      </c>
      <c r="R272" s="40">
        <f t="shared" si="150"/>
        <v>0</v>
      </c>
      <c r="S272" s="41">
        <f t="shared" si="150"/>
        <v>0</v>
      </c>
      <c r="T272" s="41">
        <f t="shared" si="150"/>
        <v>0</v>
      </c>
      <c r="U272" s="42" t="e">
        <f t="shared" si="147"/>
        <v>#VALUE!</v>
      </c>
      <c r="V272" s="42" t="e">
        <f t="shared" si="147"/>
        <v>#VALUE!</v>
      </c>
      <c r="W272" s="43" t="e">
        <f t="shared" si="150"/>
        <v>#VALUE!</v>
      </c>
      <c r="X272" s="43" t="e">
        <f t="shared" si="150"/>
        <v>#VALUE!</v>
      </c>
      <c r="AD272"/>
      <c r="AG272" s="3">
        <f t="shared" si="145"/>
        <v>18.095459273170505</v>
      </c>
      <c r="AH272" s="36">
        <f t="shared" si="151"/>
        <v>0.73052694870230594</v>
      </c>
      <c r="AI272" s="36">
        <f t="shared" si="151"/>
        <v>0.79853764894595147</v>
      </c>
      <c r="AJ272" s="36">
        <f t="shared" si="151"/>
        <v>1.092786347445472</v>
      </c>
      <c r="AK272" s="36">
        <f t="shared" si="151"/>
        <v>1.1977013075395799</v>
      </c>
      <c r="AL272" s="36">
        <f t="shared" si="151"/>
        <v>0</v>
      </c>
      <c r="AM272" s="37" t="e">
        <f t="shared" si="151"/>
        <v>#VALUE!</v>
      </c>
      <c r="AN272" s="38">
        <f t="shared" si="151"/>
        <v>0.15355351382566423</v>
      </c>
      <c r="AO272" s="39">
        <f t="shared" si="151"/>
        <v>0</v>
      </c>
      <c r="AP272" s="39">
        <f t="shared" si="151"/>
        <v>0</v>
      </c>
      <c r="AQ272" s="40">
        <f t="shared" si="151"/>
        <v>0</v>
      </c>
      <c r="AR272" s="40">
        <f t="shared" si="151"/>
        <v>0</v>
      </c>
      <c r="AS272" s="40">
        <f t="shared" si="151"/>
        <v>0</v>
      </c>
      <c r="AT272" s="41">
        <f t="shared" si="151"/>
        <v>0</v>
      </c>
      <c r="AU272" s="41">
        <f t="shared" si="151"/>
        <v>0</v>
      </c>
      <c r="AV272" s="42" t="e">
        <f t="shared" si="148"/>
        <v>#VALUE!</v>
      </c>
      <c r="AW272" s="42" t="e">
        <f t="shared" si="148"/>
        <v>#VALUE!</v>
      </c>
      <c r="AX272" s="43" t="e">
        <f t="shared" si="149"/>
        <v>#VALUE!</v>
      </c>
      <c r="AY272" s="43" t="e">
        <f t="shared" si="149"/>
        <v>#VALUE!</v>
      </c>
    </row>
    <row r="273" spans="6:51" x14ac:dyDescent="0.3">
      <c r="F273" s="3">
        <v>31</v>
      </c>
      <c r="G273" s="36">
        <f t="shared" si="150"/>
        <v>0.74998060784626708</v>
      </c>
      <c r="H273" s="36">
        <f t="shared" si="150"/>
        <v>0.79998996114336085</v>
      </c>
      <c r="I273" s="36">
        <f t="shared" si="150"/>
        <v>1.1499119656193428</v>
      </c>
      <c r="J273" s="36">
        <f t="shared" si="150"/>
        <v>1.1999850270603629</v>
      </c>
      <c r="K273" s="36">
        <f t="shared" si="150"/>
        <v>0</v>
      </c>
      <c r="L273" s="37" t="e">
        <f t="shared" si="150"/>
        <v>#VALUE!</v>
      </c>
      <c r="M273" s="38">
        <f t="shared" si="150"/>
        <v>0.44975060164644537</v>
      </c>
      <c r="N273" s="39">
        <f t="shared" si="150"/>
        <v>0</v>
      </c>
      <c r="O273" s="39">
        <f t="shared" si="150"/>
        <v>0</v>
      </c>
      <c r="P273" s="40">
        <f t="shared" si="150"/>
        <v>0</v>
      </c>
      <c r="Q273" s="40">
        <f t="shared" si="150"/>
        <v>0</v>
      </c>
      <c r="R273" s="40">
        <f t="shared" si="150"/>
        <v>0</v>
      </c>
      <c r="S273" s="41">
        <f t="shared" si="150"/>
        <v>0</v>
      </c>
      <c r="T273" s="41">
        <f t="shared" si="150"/>
        <v>0</v>
      </c>
      <c r="U273" s="42" t="e">
        <f t="shared" si="147"/>
        <v>#VALUE!</v>
      </c>
      <c r="V273" s="42" t="e">
        <f t="shared" si="147"/>
        <v>#VALUE!</v>
      </c>
      <c r="W273" s="43" t="e">
        <f t="shared" si="150"/>
        <v>#VALUE!</v>
      </c>
      <c r="X273" s="43" t="e">
        <f t="shared" si="150"/>
        <v>#VALUE!</v>
      </c>
      <c r="AD273"/>
      <c r="AG273" s="3">
        <f t="shared" si="145"/>
        <v>19.030653817429357</v>
      </c>
      <c r="AH273" s="36">
        <f t="shared" si="151"/>
        <v>0.73801967295248305</v>
      </c>
      <c r="AI273" s="36">
        <f t="shared" si="151"/>
        <v>0.79900759152975598</v>
      </c>
      <c r="AJ273" s="36">
        <f t="shared" si="151"/>
        <v>1.1134198529581192</v>
      </c>
      <c r="AK273" s="36">
        <f t="shared" si="151"/>
        <v>1.1984510257184022</v>
      </c>
      <c r="AL273" s="36">
        <f t="shared" si="151"/>
        <v>0</v>
      </c>
      <c r="AM273" s="37" t="e">
        <f t="shared" si="151"/>
        <v>#VALUE!</v>
      </c>
      <c r="AN273" s="38">
        <f t="shared" si="151"/>
        <v>0.19859924809825957</v>
      </c>
      <c r="AO273" s="39">
        <f t="shared" si="151"/>
        <v>0</v>
      </c>
      <c r="AP273" s="39">
        <f t="shared" si="151"/>
        <v>0</v>
      </c>
      <c r="AQ273" s="40">
        <f t="shared" si="151"/>
        <v>0</v>
      </c>
      <c r="AR273" s="40">
        <f t="shared" si="151"/>
        <v>0</v>
      </c>
      <c r="AS273" s="40">
        <f t="shared" si="151"/>
        <v>0</v>
      </c>
      <c r="AT273" s="41">
        <f t="shared" si="151"/>
        <v>0</v>
      </c>
      <c r="AU273" s="41">
        <f t="shared" si="151"/>
        <v>0</v>
      </c>
      <c r="AV273" s="42" t="e">
        <f t="shared" si="148"/>
        <v>#VALUE!</v>
      </c>
      <c r="AW273" s="42" t="e">
        <f t="shared" si="148"/>
        <v>#VALUE!</v>
      </c>
      <c r="AX273" s="43" t="e">
        <f t="shared" si="149"/>
        <v>#VALUE!</v>
      </c>
      <c r="AY273" s="43" t="e">
        <f t="shared" si="149"/>
        <v>#VALUE!</v>
      </c>
    </row>
    <row r="274" spans="6:51" x14ac:dyDescent="0.3">
      <c r="F274" s="3">
        <v>32</v>
      </c>
      <c r="G274" s="36">
        <f t="shared" si="150"/>
        <v>0.74998800912734032</v>
      </c>
      <c r="H274" s="36">
        <f t="shared" si="150"/>
        <v>0.79999289680857</v>
      </c>
      <c r="I274" s="36">
        <f t="shared" si="150"/>
        <v>1.1499457746837616</v>
      </c>
      <c r="J274" s="36">
        <f t="shared" si="150"/>
        <v>1.1999894098289374</v>
      </c>
      <c r="K274" s="36">
        <f t="shared" si="150"/>
        <v>0</v>
      </c>
      <c r="L274" s="37" t="e">
        <f t="shared" si="150"/>
        <v>#VALUE!</v>
      </c>
      <c r="M274" s="38">
        <f t="shared" si="150"/>
        <v>0.45646208979413788</v>
      </c>
      <c r="N274" s="39">
        <f t="shared" si="150"/>
        <v>0</v>
      </c>
      <c r="O274" s="39">
        <f t="shared" si="150"/>
        <v>0</v>
      </c>
      <c r="P274" s="40">
        <f t="shared" si="150"/>
        <v>0</v>
      </c>
      <c r="Q274" s="40">
        <f t="shared" si="150"/>
        <v>0</v>
      </c>
      <c r="R274" s="40">
        <f t="shared" si="150"/>
        <v>0</v>
      </c>
      <c r="S274" s="41">
        <f t="shared" si="150"/>
        <v>0</v>
      </c>
      <c r="T274" s="41">
        <f t="shared" si="150"/>
        <v>0</v>
      </c>
      <c r="U274" s="42" t="e">
        <f t="shared" ref="U274:V289" si="152">$C$5/100*U$163*U202</f>
        <v>#VALUE!</v>
      </c>
      <c r="V274" s="42" t="e">
        <f t="shared" si="152"/>
        <v>#VALUE!</v>
      </c>
      <c r="W274" s="43" t="e">
        <f t="shared" si="150"/>
        <v>#VALUE!</v>
      </c>
      <c r="X274" s="43" t="e">
        <f>X202*X$163</f>
        <v>#VALUE!</v>
      </c>
      <c r="AD274"/>
      <c r="AG274" s="3">
        <f t="shared" si="145"/>
        <v>20.01418031184258</v>
      </c>
      <c r="AH274" s="36">
        <f t="shared" si="151"/>
        <v>0.7429120146639574</v>
      </c>
      <c r="AI274" s="36">
        <f t="shared" si="151"/>
        <v>0.79933771895311223</v>
      </c>
      <c r="AJ274" s="36">
        <f t="shared" si="151"/>
        <v>1.127379153431374</v>
      </c>
      <c r="AK274" s="36">
        <f t="shared" si="151"/>
        <v>1.1989733682372821</v>
      </c>
      <c r="AL274" s="36">
        <f t="shared" si="151"/>
        <v>0</v>
      </c>
      <c r="AM274" s="37" t="e">
        <f t="shared" si="151"/>
        <v>#VALUE!</v>
      </c>
      <c r="AN274" s="38">
        <f t="shared" si="151"/>
        <v>0.23997133682905364</v>
      </c>
      <c r="AO274" s="39">
        <f t="shared" si="151"/>
        <v>0</v>
      </c>
      <c r="AP274" s="39">
        <f t="shared" si="151"/>
        <v>0</v>
      </c>
      <c r="AQ274" s="40">
        <f t="shared" si="151"/>
        <v>0</v>
      </c>
      <c r="AR274" s="40">
        <f t="shared" si="151"/>
        <v>0</v>
      </c>
      <c r="AS274" s="40">
        <f t="shared" si="151"/>
        <v>0</v>
      </c>
      <c r="AT274" s="41">
        <f t="shared" si="151"/>
        <v>0</v>
      </c>
      <c r="AU274" s="41">
        <f t="shared" si="151"/>
        <v>0</v>
      </c>
      <c r="AV274" s="42" t="e">
        <f t="shared" ref="AV274:AW289" si="153">$C$5/100*AV$163*AV202</f>
        <v>#VALUE!</v>
      </c>
      <c r="AW274" s="42" t="e">
        <f t="shared" si="153"/>
        <v>#VALUE!</v>
      </c>
      <c r="AX274" s="43" t="e">
        <f t="shared" ref="AX274:AY289" si="154">AX202*AX$163</f>
        <v>#VALUE!</v>
      </c>
      <c r="AY274" s="43" t="e">
        <f t="shared" si="154"/>
        <v>#VALUE!</v>
      </c>
    </row>
    <row r="275" spans="6:51" x14ac:dyDescent="0.3">
      <c r="F275" s="3">
        <v>33</v>
      </c>
      <c r="G275" s="36">
        <f t="shared" ref="G275:X290" si="155">G203*G$163</f>
        <v>0.7499924713517816</v>
      </c>
      <c r="H275" s="36">
        <f t="shared" si="155"/>
        <v>0.79999494189726827</v>
      </c>
      <c r="I275" s="36">
        <f t="shared" si="155"/>
        <v>1.1499663399040798</v>
      </c>
      <c r="J275" s="36">
        <f t="shared" si="155"/>
        <v>1.1999924585008286</v>
      </c>
      <c r="K275" s="36">
        <f t="shared" si="155"/>
        <v>0</v>
      </c>
      <c r="L275" s="37" t="e">
        <f t="shared" si="155"/>
        <v>#VALUE!</v>
      </c>
      <c r="M275" s="38">
        <f t="shared" si="155"/>
        <v>0.46221232446362637</v>
      </c>
      <c r="N275" s="39">
        <f t="shared" si="155"/>
        <v>0</v>
      </c>
      <c r="O275" s="39">
        <f t="shared" si="155"/>
        <v>0</v>
      </c>
      <c r="P275" s="40">
        <f t="shared" si="155"/>
        <v>0</v>
      </c>
      <c r="Q275" s="40">
        <f t="shared" si="155"/>
        <v>0</v>
      </c>
      <c r="R275" s="40">
        <f t="shared" si="155"/>
        <v>0</v>
      </c>
      <c r="S275" s="41">
        <f t="shared" si="155"/>
        <v>0</v>
      </c>
      <c r="T275" s="41">
        <f t="shared" si="155"/>
        <v>0</v>
      </c>
      <c r="U275" s="42" t="e">
        <f t="shared" si="152"/>
        <v>#VALUE!</v>
      </c>
      <c r="V275" s="42" t="e">
        <f t="shared" si="152"/>
        <v>#VALUE!</v>
      </c>
      <c r="W275" s="43" t="e">
        <f t="shared" si="155"/>
        <v>#VALUE!</v>
      </c>
      <c r="X275" s="43" t="e">
        <f t="shared" si="155"/>
        <v>#VALUE!</v>
      </c>
      <c r="AD275"/>
      <c r="AG275" s="3">
        <f t="shared" si="145"/>
        <v>21.048536608242266</v>
      </c>
      <c r="AH275" s="36">
        <f t="shared" ref="AH275:AU290" si="156">AH203*AH$163</f>
        <v>0.74596497241619775</v>
      </c>
      <c r="AI275" s="36">
        <f t="shared" si="156"/>
        <v>0.79956538955993306</v>
      </c>
      <c r="AJ275" s="36">
        <f t="shared" si="156"/>
        <v>1.1364775115545234</v>
      </c>
      <c r="AK275" s="36">
        <f t="shared" si="156"/>
        <v>1.1993307083089193</v>
      </c>
      <c r="AL275" s="36">
        <f t="shared" si="156"/>
        <v>0</v>
      </c>
      <c r="AM275" s="37" t="e">
        <f t="shared" si="156"/>
        <v>#VALUE!</v>
      </c>
      <c r="AN275" s="38">
        <f t="shared" si="156"/>
        <v>0.27757030159812512</v>
      </c>
      <c r="AO275" s="39">
        <f t="shared" si="156"/>
        <v>0</v>
      </c>
      <c r="AP275" s="39">
        <f t="shared" si="156"/>
        <v>0</v>
      </c>
      <c r="AQ275" s="40">
        <f t="shared" si="156"/>
        <v>0</v>
      </c>
      <c r="AR275" s="40">
        <f t="shared" si="156"/>
        <v>0</v>
      </c>
      <c r="AS275" s="40">
        <f t="shared" si="156"/>
        <v>0</v>
      </c>
      <c r="AT275" s="41">
        <f t="shared" si="156"/>
        <v>0</v>
      </c>
      <c r="AU275" s="41">
        <f t="shared" si="156"/>
        <v>0</v>
      </c>
      <c r="AV275" s="42" t="e">
        <f t="shared" si="153"/>
        <v>#VALUE!</v>
      </c>
      <c r="AW275" s="42" t="e">
        <f t="shared" si="153"/>
        <v>#VALUE!</v>
      </c>
      <c r="AX275" s="43" t="e">
        <f t="shared" si="154"/>
        <v>#VALUE!</v>
      </c>
      <c r="AY275" s="43" t="e">
        <f t="shared" si="154"/>
        <v>#VALUE!</v>
      </c>
    </row>
    <row r="276" spans="6:51" x14ac:dyDescent="0.3">
      <c r="F276" s="3">
        <v>34</v>
      </c>
      <c r="G276" s="36">
        <f t="shared" si="155"/>
        <v>0.74999519750686061</v>
      </c>
      <c r="H276" s="36">
        <f t="shared" si="155"/>
        <v>0.79999637506931232</v>
      </c>
      <c r="I276" s="36">
        <f t="shared" si="155"/>
        <v>1.1499789300424663</v>
      </c>
      <c r="J276" s="36">
        <f t="shared" si="155"/>
        <v>1.1999945927490867</v>
      </c>
      <c r="K276" s="36">
        <f t="shared" si="155"/>
        <v>0</v>
      </c>
      <c r="L276" s="37" t="e">
        <f t="shared" si="155"/>
        <v>#VALUE!</v>
      </c>
      <c r="M276" s="38">
        <f t="shared" si="155"/>
        <v>0.46714338658292898</v>
      </c>
      <c r="N276" s="39">
        <f t="shared" si="155"/>
        <v>0</v>
      </c>
      <c r="O276" s="39">
        <f t="shared" si="155"/>
        <v>0</v>
      </c>
      <c r="P276" s="40">
        <f t="shared" si="155"/>
        <v>0</v>
      </c>
      <c r="Q276" s="40">
        <f t="shared" si="155"/>
        <v>0</v>
      </c>
      <c r="R276" s="40">
        <f t="shared" si="155"/>
        <v>0</v>
      </c>
      <c r="S276" s="41">
        <f t="shared" si="155"/>
        <v>0</v>
      </c>
      <c r="T276" s="41">
        <f t="shared" si="155"/>
        <v>0</v>
      </c>
      <c r="U276" s="42" t="e">
        <f t="shared" si="152"/>
        <v>#VALUE!</v>
      </c>
      <c r="V276" s="42" t="e">
        <f t="shared" si="152"/>
        <v>#VALUE!</v>
      </c>
      <c r="W276" s="43" t="e">
        <f t="shared" si="155"/>
        <v>#VALUE!</v>
      </c>
      <c r="X276" s="43" t="e">
        <f t="shared" si="155"/>
        <v>#VALUE!</v>
      </c>
      <c r="AD276"/>
      <c r="AG276" s="3">
        <f t="shared" si="145"/>
        <v>22.136349650370814</v>
      </c>
      <c r="AH276" s="36">
        <f t="shared" si="156"/>
        <v>0.74778692508085021</v>
      </c>
      <c r="AI276" s="36">
        <f t="shared" si="156"/>
        <v>0.79971952282115577</v>
      </c>
      <c r="AJ276" s="36">
        <f t="shared" si="156"/>
        <v>1.1421874481080694</v>
      </c>
      <c r="AK276" s="36">
        <f t="shared" si="156"/>
        <v>1.1995707476515693</v>
      </c>
      <c r="AL276" s="36">
        <f t="shared" si="156"/>
        <v>0</v>
      </c>
      <c r="AM276" s="37" t="e">
        <f t="shared" si="156"/>
        <v>#VALUE!</v>
      </c>
      <c r="AN276" s="38">
        <f t="shared" si="156"/>
        <v>0.31137291281716162</v>
      </c>
      <c r="AO276" s="39">
        <f t="shared" si="156"/>
        <v>0</v>
      </c>
      <c r="AP276" s="39">
        <f t="shared" si="156"/>
        <v>0</v>
      </c>
      <c r="AQ276" s="40">
        <f t="shared" si="156"/>
        <v>0</v>
      </c>
      <c r="AR276" s="40">
        <f t="shared" si="156"/>
        <v>0</v>
      </c>
      <c r="AS276" s="40">
        <f t="shared" si="156"/>
        <v>0</v>
      </c>
      <c r="AT276" s="41">
        <f t="shared" si="156"/>
        <v>0</v>
      </c>
      <c r="AU276" s="41">
        <f t="shared" si="156"/>
        <v>0</v>
      </c>
      <c r="AV276" s="42" t="e">
        <f t="shared" si="153"/>
        <v>#VALUE!</v>
      </c>
      <c r="AW276" s="42" t="e">
        <f t="shared" si="153"/>
        <v>#VALUE!</v>
      </c>
      <c r="AX276" s="43" t="e">
        <f t="shared" si="154"/>
        <v>#VALUE!</v>
      </c>
      <c r="AY276" s="43" t="e">
        <f t="shared" si="154"/>
        <v>#VALUE!</v>
      </c>
    </row>
    <row r="277" spans="6:51" x14ac:dyDescent="0.3">
      <c r="F277" s="3">
        <v>35</v>
      </c>
      <c r="G277" s="36">
        <f t="shared" si="155"/>
        <v>0.7499968863623192</v>
      </c>
      <c r="H277" s="36">
        <f t="shared" si="155"/>
        <v>0.79999738545480181</v>
      </c>
      <c r="I277" s="36">
        <f t="shared" si="155"/>
        <v>1.1499866929911244</v>
      </c>
      <c r="J277" s="36">
        <f t="shared" si="155"/>
        <v>1.199996096464131</v>
      </c>
      <c r="K277" s="36">
        <f t="shared" si="155"/>
        <v>0</v>
      </c>
      <c r="L277" s="37" t="e">
        <f t="shared" si="155"/>
        <v>#VALUE!</v>
      </c>
      <c r="M277" s="38">
        <f t="shared" si="155"/>
        <v>0.47137639608770626</v>
      </c>
      <c r="N277" s="39">
        <f t="shared" si="155"/>
        <v>0</v>
      </c>
      <c r="O277" s="39">
        <f t="shared" si="155"/>
        <v>0</v>
      </c>
      <c r="P277" s="40">
        <f t="shared" si="155"/>
        <v>0</v>
      </c>
      <c r="Q277" s="40">
        <f t="shared" si="155"/>
        <v>0</v>
      </c>
      <c r="R277" s="40">
        <f t="shared" si="155"/>
        <v>0</v>
      </c>
      <c r="S277" s="41">
        <f t="shared" si="155"/>
        <v>0</v>
      </c>
      <c r="T277" s="41">
        <f t="shared" si="155"/>
        <v>0</v>
      </c>
      <c r="U277" s="42" t="e">
        <f t="shared" si="152"/>
        <v>#VALUE!</v>
      </c>
      <c r="V277" s="42" t="e">
        <f t="shared" si="152"/>
        <v>#VALUE!</v>
      </c>
      <c r="W277" s="43" t="e">
        <f t="shared" si="155"/>
        <v>#VALUE!</v>
      </c>
      <c r="X277" s="43" t="e">
        <f t="shared" si="155"/>
        <v>#VALUE!</v>
      </c>
      <c r="AD277"/>
      <c r="AG277" s="3">
        <f t="shared" si="145"/>
        <v>23.280382145502159</v>
      </c>
      <c r="AH277" s="36">
        <f t="shared" si="156"/>
        <v>0.74882819278865886</v>
      </c>
      <c r="AI277" s="36">
        <f t="shared" si="156"/>
        <v>0.79982196195626543</v>
      </c>
      <c r="AJ277" s="36">
        <f t="shared" si="156"/>
        <v>1.145637065325678</v>
      </c>
      <c r="AK277" s="36">
        <f t="shared" si="156"/>
        <v>1.199729093208993</v>
      </c>
      <c r="AL277" s="36">
        <f t="shared" si="156"/>
        <v>0</v>
      </c>
      <c r="AM277" s="37" t="e">
        <f t="shared" si="156"/>
        <v>#VALUE!</v>
      </c>
      <c r="AN277" s="38">
        <f t="shared" si="156"/>
        <v>0.34142955000794845</v>
      </c>
      <c r="AO277" s="39">
        <f t="shared" si="156"/>
        <v>0</v>
      </c>
      <c r="AP277" s="39">
        <f t="shared" si="156"/>
        <v>0</v>
      </c>
      <c r="AQ277" s="40">
        <f t="shared" si="156"/>
        <v>0</v>
      </c>
      <c r="AR277" s="40">
        <f t="shared" si="156"/>
        <v>0</v>
      </c>
      <c r="AS277" s="40">
        <f t="shared" si="156"/>
        <v>0</v>
      </c>
      <c r="AT277" s="41">
        <f t="shared" si="156"/>
        <v>0</v>
      </c>
      <c r="AU277" s="41">
        <f t="shared" si="156"/>
        <v>0</v>
      </c>
      <c r="AV277" s="42" t="e">
        <f t="shared" si="153"/>
        <v>#VALUE!</v>
      </c>
      <c r="AW277" s="42" t="e">
        <f t="shared" si="153"/>
        <v>#VALUE!</v>
      </c>
      <c r="AX277" s="43" t="e">
        <f t="shared" si="154"/>
        <v>#VALUE!</v>
      </c>
      <c r="AY277" s="43" t="e">
        <f t="shared" si="154"/>
        <v>#VALUE!</v>
      </c>
    </row>
    <row r="278" spans="6:51" x14ac:dyDescent="0.3">
      <c r="F278" s="3">
        <v>36</v>
      </c>
      <c r="G278" s="36">
        <f t="shared" si="155"/>
        <v>0.74999794778286333</v>
      </c>
      <c r="H278" s="36">
        <f t="shared" si="155"/>
        <v>0.79999810208177202</v>
      </c>
      <c r="I278" s="36">
        <f t="shared" si="155"/>
        <v>1.1499915167214392</v>
      </c>
      <c r="J278" s="36">
        <f t="shared" si="155"/>
        <v>1.1999971627642001</v>
      </c>
      <c r="K278" s="36">
        <f t="shared" si="155"/>
        <v>0</v>
      </c>
      <c r="L278" s="37" t="e">
        <f t="shared" si="155"/>
        <v>#VALUE!</v>
      </c>
      <c r="M278" s="38">
        <f t="shared" si="155"/>
        <v>0.47501446086057741</v>
      </c>
      <c r="N278" s="39">
        <f t="shared" si="155"/>
        <v>0</v>
      </c>
      <c r="O278" s="39">
        <f t="shared" si="155"/>
        <v>0</v>
      </c>
      <c r="P278" s="40">
        <f t="shared" si="155"/>
        <v>0</v>
      </c>
      <c r="Q278" s="40">
        <f t="shared" si="155"/>
        <v>0</v>
      </c>
      <c r="R278" s="40">
        <f t="shared" si="155"/>
        <v>0</v>
      </c>
      <c r="S278" s="41">
        <f t="shared" si="155"/>
        <v>0</v>
      </c>
      <c r="T278" s="41">
        <f t="shared" si="155"/>
        <v>0</v>
      </c>
      <c r="U278" s="42" t="e">
        <f t="shared" si="152"/>
        <v>#VALUE!</v>
      </c>
      <c r="V278" s="42" t="e">
        <f t="shared" si="152"/>
        <v>#VALUE!</v>
      </c>
      <c r="W278" s="43" t="e">
        <f t="shared" si="155"/>
        <v>#VALUE!</v>
      </c>
      <c r="X278" s="43" t="e">
        <f t="shared" si="155"/>
        <v>#VALUE!</v>
      </c>
      <c r="AD278"/>
      <c r="AG278" s="3">
        <f t="shared" si="145"/>
        <v>24.483539580860253</v>
      </c>
      <c r="AH278" s="36">
        <f t="shared" si="156"/>
        <v>0.74939930728040516</v>
      </c>
      <c r="AI278" s="36">
        <f t="shared" si="156"/>
        <v>0.79988880808671958</v>
      </c>
      <c r="AJ278" s="36">
        <f t="shared" si="156"/>
        <v>1.1476435939349634</v>
      </c>
      <c r="AK278" s="36">
        <f t="shared" si="156"/>
        <v>1.1998316932084527</v>
      </c>
      <c r="AL278" s="36">
        <f t="shared" si="156"/>
        <v>0</v>
      </c>
      <c r="AM278" s="37" t="e">
        <f t="shared" si="156"/>
        <v>#VALUE!</v>
      </c>
      <c r="AN278" s="38">
        <f t="shared" si="156"/>
        <v>0.36785836331330907</v>
      </c>
      <c r="AO278" s="39">
        <f t="shared" si="156"/>
        <v>0</v>
      </c>
      <c r="AP278" s="39">
        <f t="shared" si="156"/>
        <v>0</v>
      </c>
      <c r="AQ278" s="40">
        <f t="shared" si="156"/>
        <v>0</v>
      </c>
      <c r="AR278" s="40">
        <f t="shared" si="156"/>
        <v>0</v>
      </c>
      <c r="AS278" s="40">
        <f t="shared" si="156"/>
        <v>0</v>
      </c>
      <c r="AT278" s="41">
        <f t="shared" si="156"/>
        <v>0</v>
      </c>
      <c r="AU278" s="41">
        <f t="shared" si="156"/>
        <v>0</v>
      </c>
      <c r="AV278" s="42" t="e">
        <f t="shared" si="153"/>
        <v>#VALUE!</v>
      </c>
      <c r="AW278" s="42" t="e">
        <f t="shared" si="153"/>
        <v>#VALUE!</v>
      </c>
      <c r="AX278" s="43" t="e">
        <f t="shared" si="154"/>
        <v>#VALUE!</v>
      </c>
      <c r="AY278" s="43" t="e">
        <f t="shared" si="154"/>
        <v>#VALUE!</v>
      </c>
    </row>
    <row r="279" spans="6:51" x14ac:dyDescent="0.3">
      <c r="F279" s="3">
        <v>37</v>
      </c>
      <c r="G279" s="36">
        <f t="shared" si="155"/>
        <v>0.74999862476471535</v>
      </c>
      <c r="H279" s="36">
        <f t="shared" si="155"/>
        <v>0.79999861343919942</v>
      </c>
      <c r="I279" s="36">
        <f t="shared" si="155"/>
        <v>1.1499945389165562</v>
      </c>
      <c r="J279" s="36">
        <f t="shared" si="155"/>
        <v>1.1999979237683029</v>
      </c>
      <c r="K279" s="36">
        <f t="shared" si="155"/>
        <v>0</v>
      </c>
      <c r="L279" s="37" t="e">
        <f t="shared" si="155"/>
        <v>#VALUE!</v>
      </c>
      <c r="M279" s="38">
        <f t="shared" si="155"/>
        <v>0.47814526592840462</v>
      </c>
      <c r="N279" s="39">
        <f t="shared" si="155"/>
        <v>0</v>
      </c>
      <c r="O279" s="39">
        <f t="shared" si="155"/>
        <v>0</v>
      </c>
      <c r="P279" s="40">
        <f t="shared" si="155"/>
        <v>0</v>
      </c>
      <c r="Q279" s="40">
        <f t="shared" si="155"/>
        <v>0</v>
      </c>
      <c r="R279" s="40">
        <f t="shared" si="155"/>
        <v>0</v>
      </c>
      <c r="S279" s="41">
        <f t="shared" si="155"/>
        <v>0</v>
      </c>
      <c r="T279" s="41">
        <f t="shared" si="155"/>
        <v>0</v>
      </c>
      <c r="U279" s="42" t="e">
        <f t="shared" si="152"/>
        <v>#VALUE!</v>
      </c>
      <c r="V279" s="42" t="e">
        <f t="shared" si="152"/>
        <v>#VALUE!</v>
      </c>
      <c r="W279" s="43" t="e">
        <f t="shared" si="155"/>
        <v>#VALUE!</v>
      </c>
      <c r="X279" s="43" t="e">
        <f t="shared" si="155"/>
        <v>#VALUE!</v>
      </c>
      <c r="AD279"/>
      <c r="AG279" s="3">
        <f t="shared" si="145"/>
        <v>25.748877602654176</v>
      </c>
      <c r="AH279" s="36">
        <f t="shared" si="156"/>
        <v>0.74970080536009376</v>
      </c>
      <c r="AI279" s="36">
        <f t="shared" si="156"/>
        <v>0.79993164682731865</v>
      </c>
      <c r="AJ279" s="36">
        <f t="shared" si="156"/>
        <v>1.1487679308171772</v>
      </c>
      <c r="AK279" s="36">
        <f t="shared" si="156"/>
        <v>1.1998970142002394</v>
      </c>
      <c r="AL279" s="36">
        <f t="shared" si="156"/>
        <v>0</v>
      </c>
      <c r="AM279" s="37" t="e">
        <f t="shared" si="156"/>
        <v>#VALUE!</v>
      </c>
      <c r="AN279" s="38">
        <f t="shared" si="156"/>
        <v>0.39083666320417149</v>
      </c>
      <c r="AO279" s="39">
        <f t="shared" si="156"/>
        <v>0</v>
      </c>
      <c r="AP279" s="39">
        <f t="shared" si="156"/>
        <v>0</v>
      </c>
      <c r="AQ279" s="40">
        <f t="shared" si="156"/>
        <v>0</v>
      </c>
      <c r="AR279" s="40">
        <f t="shared" si="156"/>
        <v>0</v>
      </c>
      <c r="AS279" s="40">
        <f t="shared" si="156"/>
        <v>0</v>
      </c>
      <c r="AT279" s="41">
        <f t="shared" si="156"/>
        <v>0</v>
      </c>
      <c r="AU279" s="41">
        <f t="shared" si="156"/>
        <v>0</v>
      </c>
      <c r="AV279" s="42" t="e">
        <f t="shared" si="153"/>
        <v>#VALUE!</v>
      </c>
      <c r="AW279" s="42" t="e">
        <f t="shared" si="153"/>
        <v>#VALUE!</v>
      </c>
      <c r="AX279" s="43" t="e">
        <f t="shared" si="154"/>
        <v>#VALUE!</v>
      </c>
      <c r="AY279" s="43" t="e">
        <f t="shared" si="154"/>
        <v>#VALUE!</v>
      </c>
    </row>
    <row r="280" spans="6:51" x14ac:dyDescent="0.3">
      <c r="F280" s="3">
        <v>38</v>
      </c>
      <c r="G280" s="36">
        <f t="shared" si="155"/>
        <v>0.74999906303508113</v>
      </c>
      <c r="H280" s="36">
        <f t="shared" si="155"/>
        <v>0.79999898053849983</v>
      </c>
      <c r="I280" s="36">
        <f t="shared" si="155"/>
        <v>1.1499964489164194</v>
      </c>
      <c r="J280" s="36">
        <f t="shared" si="155"/>
        <v>1.1999984703848656</v>
      </c>
      <c r="K280" s="36">
        <f t="shared" si="155"/>
        <v>0</v>
      </c>
      <c r="L280" s="37" t="e">
        <f t="shared" si="155"/>
        <v>#VALUE!</v>
      </c>
      <c r="M280" s="38">
        <f t="shared" si="155"/>
        <v>0.48084332876939695</v>
      </c>
      <c r="N280" s="39">
        <f t="shared" si="155"/>
        <v>0</v>
      </c>
      <c r="O280" s="39">
        <f t="shared" si="155"/>
        <v>0</v>
      </c>
      <c r="P280" s="40">
        <f t="shared" si="155"/>
        <v>0</v>
      </c>
      <c r="Q280" s="40">
        <f t="shared" si="155"/>
        <v>0</v>
      </c>
      <c r="R280" s="40">
        <f t="shared" si="155"/>
        <v>0</v>
      </c>
      <c r="S280" s="41">
        <f t="shared" si="155"/>
        <v>0</v>
      </c>
      <c r="T280" s="41">
        <f t="shared" si="155"/>
        <v>0</v>
      </c>
      <c r="U280" s="42" t="e">
        <f t="shared" si="152"/>
        <v>#VALUE!</v>
      </c>
      <c r="V280" s="42" t="e">
        <f t="shared" si="152"/>
        <v>#VALUE!</v>
      </c>
      <c r="W280" s="43" t="e">
        <f t="shared" si="155"/>
        <v>#VALUE!</v>
      </c>
      <c r="X280" s="43" t="e">
        <f t="shared" si="155"/>
        <v>#VALUE!</v>
      </c>
      <c r="AD280"/>
      <c r="AG280" s="3">
        <f t="shared" si="145"/>
        <v>27.079609776470498</v>
      </c>
      <c r="AH280" s="36">
        <f t="shared" si="156"/>
        <v>0.74985456705314746</v>
      </c>
      <c r="AI280" s="36">
        <f t="shared" si="156"/>
        <v>0.79995861854851091</v>
      </c>
      <c r="AJ280" s="36">
        <f t="shared" si="156"/>
        <v>1.1493754497542219</v>
      </c>
      <c r="AK280" s="36">
        <f t="shared" si="156"/>
        <v>1.1999378952642137</v>
      </c>
      <c r="AL280" s="36">
        <f t="shared" si="156"/>
        <v>0</v>
      </c>
      <c r="AM280" s="37" t="e">
        <f t="shared" si="156"/>
        <v>#VALUE!</v>
      </c>
      <c r="AN280" s="38">
        <f t="shared" si="156"/>
        <v>0.41059017411382548</v>
      </c>
      <c r="AO280" s="39">
        <f t="shared" si="156"/>
        <v>0</v>
      </c>
      <c r="AP280" s="39">
        <f t="shared" si="156"/>
        <v>0</v>
      </c>
      <c r="AQ280" s="40">
        <f t="shared" si="156"/>
        <v>0</v>
      </c>
      <c r="AR280" s="40">
        <f t="shared" si="156"/>
        <v>0</v>
      </c>
      <c r="AS280" s="40">
        <f t="shared" si="156"/>
        <v>0</v>
      </c>
      <c r="AT280" s="41">
        <f t="shared" si="156"/>
        <v>0</v>
      </c>
      <c r="AU280" s="41">
        <f t="shared" si="156"/>
        <v>0</v>
      </c>
      <c r="AV280" s="42" t="e">
        <f t="shared" si="153"/>
        <v>#VALUE!</v>
      </c>
      <c r="AW280" s="42" t="e">
        <f t="shared" si="153"/>
        <v>#VALUE!</v>
      </c>
      <c r="AX280" s="43" t="e">
        <f t="shared" si="154"/>
        <v>#VALUE!</v>
      </c>
      <c r="AY280" s="43" t="e">
        <f t="shared" si="154"/>
        <v>#VALUE!</v>
      </c>
    </row>
    <row r="281" spans="6:51" x14ac:dyDescent="0.3">
      <c r="F281" s="3">
        <v>39</v>
      </c>
      <c r="G281" s="36">
        <f t="shared" si="155"/>
        <v>0.74999935104744309</v>
      </c>
      <c r="H281" s="36">
        <f t="shared" si="155"/>
        <v>0.79999924567348168</v>
      </c>
      <c r="I281" s="36">
        <f t="shared" si="155"/>
        <v>1.149997666984915</v>
      </c>
      <c r="J281" s="36">
        <f t="shared" si="155"/>
        <v>1.199998865529583</v>
      </c>
      <c r="K281" s="36">
        <f t="shared" si="155"/>
        <v>0</v>
      </c>
      <c r="L281" s="37" t="e">
        <f t="shared" si="155"/>
        <v>#VALUE!</v>
      </c>
      <c r="M281" s="38">
        <f t="shared" si="155"/>
        <v>0.48317195106925065</v>
      </c>
      <c r="N281" s="39">
        <f t="shared" si="155"/>
        <v>0</v>
      </c>
      <c r="O281" s="39">
        <f t="shared" si="155"/>
        <v>0</v>
      </c>
      <c r="P281" s="40">
        <f t="shared" si="155"/>
        <v>0</v>
      </c>
      <c r="Q281" s="40">
        <f t="shared" si="155"/>
        <v>0</v>
      </c>
      <c r="R281" s="40">
        <f t="shared" si="155"/>
        <v>0</v>
      </c>
      <c r="S281" s="41">
        <f t="shared" si="155"/>
        <v>0</v>
      </c>
      <c r="T281" s="41">
        <f t="shared" si="155"/>
        <v>0</v>
      </c>
      <c r="U281" s="42" t="e">
        <f t="shared" si="152"/>
        <v>#VALUE!</v>
      </c>
      <c r="V281" s="42" t="e">
        <f t="shared" si="152"/>
        <v>#VALUE!</v>
      </c>
      <c r="W281" s="43" t="e">
        <f t="shared" si="155"/>
        <v>#VALUE!</v>
      </c>
      <c r="X281" s="43" t="e">
        <f t="shared" si="155"/>
        <v>#VALUE!</v>
      </c>
      <c r="AD281"/>
      <c r="AG281" s="3">
        <f t="shared" si="145"/>
        <v>28.479115748731825</v>
      </c>
      <c r="AH281" s="36">
        <f t="shared" si="156"/>
        <v>0.74993065879722376</v>
      </c>
      <c r="AI281" s="36">
        <f t="shared" si="156"/>
        <v>0.79997531058913551</v>
      </c>
      <c r="AJ281" s="36">
        <f t="shared" si="156"/>
        <v>1.1496924630382297</v>
      </c>
      <c r="AK281" s="36">
        <f t="shared" si="156"/>
        <v>1.1999630611972043</v>
      </c>
      <c r="AL281" s="36">
        <f t="shared" si="156"/>
        <v>0</v>
      </c>
      <c r="AM281" s="37" t="e">
        <f t="shared" si="156"/>
        <v>#VALUE!</v>
      </c>
      <c r="AN281" s="38">
        <f t="shared" si="156"/>
        <v>0.42738093341109862</v>
      </c>
      <c r="AO281" s="39">
        <f t="shared" si="156"/>
        <v>0</v>
      </c>
      <c r="AP281" s="39">
        <f t="shared" si="156"/>
        <v>0</v>
      </c>
      <c r="AQ281" s="40">
        <f t="shared" si="156"/>
        <v>0</v>
      </c>
      <c r="AR281" s="40">
        <f t="shared" si="156"/>
        <v>0</v>
      </c>
      <c r="AS281" s="40">
        <f t="shared" si="156"/>
        <v>0</v>
      </c>
      <c r="AT281" s="41">
        <f t="shared" si="156"/>
        <v>0</v>
      </c>
      <c r="AU281" s="41">
        <f t="shared" si="156"/>
        <v>0</v>
      </c>
      <c r="AV281" s="42" t="e">
        <f t="shared" si="153"/>
        <v>#VALUE!</v>
      </c>
      <c r="AW281" s="42" t="e">
        <f t="shared" si="153"/>
        <v>#VALUE!</v>
      </c>
      <c r="AX281" s="43" t="e">
        <f t="shared" si="154"/>
        <v>#VALUE!</v>
      </c>
      <c r="AY281" s="43" t="e">
        <f t="shared" si="154"/>
        <v>#VALUE!</v>
      </c>
    </row>
    <row r="282" spans="6:51" x14ac:dyDescent="0.3">
      <c r="F282" s="3">
        <v>40</v>
      </c>
      <c r="G282" s="36">
        <f t="shared" si="155"/>
        <v>0.74999954316501505</v>
      </c>
      <c r="H282" s="36">
        <f t="shared" si="155"/>
        <v>0.79999943832267406</v>
      </c>
      <c r="I282" s="36">
        <f t="shared" si="155"/>
        <v>1.1499984510724532</v>
      </c>
      <c r="J282" s="36">
        <f t="shared" si="155"/>
        <v>1.1999991529991996</v>
      </c>
      <c r="K282" s="36">
        <f t="shared" si="155"/>
        <v>0</v>
      </c>
      <c r="L282" s="37" t="e">
        <f t="shared" si="155"/>
        <v>#VALUE!</v>
      </c>
      <c r="M282" s="38">
        <f t="shared" si="155"/>
        <v>0.48518489882683569</v>
      </c>
      <c r="N282" s="39">
        <f t="shared" si="155"/>
        <v>0</v>
      </c>
      <c r="O282" s="39">
        <f t="shared" si="155"/>
        <v>0</v>
      </c>
      <c r="P282" s="40">
        <f t="shared" si="155"/>
        <v>0</v>
      </c>
      <c r="Q282" s="40">
        <f t="shared" si="155"/>
        <v>0</v>
      </c>
      <c r="R282" s="40">
        <f t="shared" si="155"/>
        <v>0</v>
      </c>
      <c r="S282" s="41">
        <f t="shared" si="155"/>
        <v>0</v>
      </c>
      <c r="T282" s="41">
        <f t="shared" si="155"/>
        <v>0</v>
      </c>
      <c r="U282" s="42" t="e">
        <f t="shared" si="152"/>
        <v>#VALUE!</v>
      </c>
      <c r="V282" s="42" t="e">
        <f t="shared" si="152"/>
        <v>#VALUE!</v>
      </c>
      <c r="W282" s="43" t="e">
        <f t="shared" si="155"/>
        <v>#VALUE!</v>
      </c>
      <c r="X282" s="43" t="e">
        <f t="shared" si="155"/>
        <v>#VALUE!</v>
      </c>
      <c r="AD282"/>
      <c r="AG282" s="3">
        <f t="shared" si="145"/>
        <v>29.950949829949028</v>
      </c>
      <c r="AH282" s="36">
        <f t="shared" si="156"/>
        <v>0.74996738450873801</v>
      </c>
      <c r="AI282" s="36">
        <f t="shared" si="156"/>
        <v>0.79998547109138363</v>
      </c>
      <c r="AJ282" s="36">
        <f t="shared" si="156"/>
        <v>1.1498525318770629</v>
      </c>
      <c r="AK282" s="36">
        <f t="shared" si="156"/>
        <v>1.1999783102482842</v>
      </c>
      <c r="AL282" s="36">
        <f t="shared" si="156"/>
        <v>0</v>
      </c>
      <c r="AM282" s="37" t="e">
        <f t="shared" si="156"/>
        <v>#VALUE!</v>
      </c>
      <c r="AN282" s="38">
        <f t="shared" si="156"/>
        <v>0.44149468277087217</v>
      </c>
      <c r="AO282" s="39">
        <f t="shared" si="156"/>
        <v>0</v>
      </c>
      <c r="AP282" s="39">
        <f t="shared" si="156"/>
        <v>0</v>
      </c>
      <c r="AQ282" s="40">
        <f t="shared" si="156"/>
        <v>0</v>
      </c>
      <c r="AR282" s="40">
        <f t="shared" si="156"/>
        <v>0</v>
      </c>
      <c r="AS282" s="40">
        <f t="shared" si="156"/>
        <v>0</v>
      </c>
      <c r="AT282" s="41">
        <f t="shared" si="156"/>
        <v>0</v>
      </c>
      <c r="AU282" s="41">
        <f t="shared" si="156"/>
        <v>0</v>
      </c>
      <c r="AV282" s="42" t="e">
        <f t="shared" si="153"/>
        <v>#VALUE!</v>
      </c>
      <c r="AW282" s="42" t="e">
        <f t="shared" si="153"/>
        <v>#VALUE!</v>
      </c>
      <c r="AX282" s="43" t="e">
        <f t="shared" si="154"/>
        <v>#VALUE!</v>
      </c>
      <c r="AY282" s="43" t="e">
        <f t="shared" si="154"/>
        <v>#VALUE!</v>
      </c>
    </row>
    <row r="283" spans="6:51" x14ac:dyDescent="0.3">
      <c r="F283" s="3">
        <v>41</v>
      </c>
      <c r="G283" s="36">
        <f t="shared" si="155"/>
        <v>0.74999967322813355</v>
      </c>
      <c r="H283" s="36">
        <f t="shared" si="155"/>
        <v>0.79999957914516517</v>
      </c>
      <c r="I283" s="36">
        <f t="shared" si="155"/>
        <v>1.1499989606521641</v>
      </c>
      <c r="J283" s="36">
        <f t="shared" si="155"/>
        <v>1.1999993634597881</v>
      </c>
      <c r="K283" s="36">
        <f t="shared" si="155"/>
        <v>0</v>
      </c>
      <c r="L283" s="37" t="e">
        <f t="shared" si="155"/>
        <v>#VALUE!</v>
      </c>
      <c r="M283" s="38">
        <f t="shared" si="155"/>
        <v>0.48692784233519748</v>
      </c>
      <c r="N283" s="39">
        <f t="shared" si="155"/>
        <v>0</v>
      </c>
      <c r="O283" s="39">
        <f t="shared" si="155"/>
        <v>0</v>
      </c>
      <c r="P283" s="40">
        <f t="shared" si="155"/>
        <v>0</v>
      </c>
      <c r="Q283" s="40">
        <f t="shared" si="155"/>
        <v>0</v>
      </c>
      <c r="R283" s="40">
        <f t="shared" si="155"/>
        <v>0</v>
      </c>
      <c r="S283" s="41">
        <f t="shared" si="155"/>
        <v>0</v>
      </c>
      <c r="T283" s="41">
        <f t="shared" si="155"/>
        <v>0</v>
      </c>
      <c r="U283" s="42" t="e">
        <f t="shared" si="152"/>
        <v>#VALUE!</v>
      </c>
      <c r="V283" s="42" t="e">
        <f t="shared" si="152"/>
        <v>#VALUE!</v>
      </c>
      <c r="W283" s="43" t="e">
        <f t="shared" si="155"/>
        <v>#VALUE!</v>
      </c>
      <c r="X283" s="43" t="e">
        <f t="shared" si="155"/>
        <v>#VALUE!</v>
      </c>
      <c r="AD283"/>
      <c r="AG283" s="3">
        <f t="shared" si="145"/>
        <v>31.353323826064784</v>
      </c>
      <c r="AH283" s="36">
        <f t="shared" si="156"/>
        <v>0.74998366494718183</v>
      </c>
      <c r="AI283" s="36">
        <f t="shared" si="156"/>
        <v>0.79999112252606841</v>
      </c>
      <c r="AJ283" s="36">
        <f t="shared" si="156"/>
        <v>1.1499258809779076</v>
      </c>
      <c r="AK283" s="36">
        <f t="shared" si="156"/>
        <v>1.199986761818544</v>
      </c>
      <c r="AL283" s="36">
        <f t="shared" si="156"/>
        <v>0</v>
      </c>
      <c r="AM283" s="37" t="e">
        <f t="shared" si="156"/>
        <v>#VALUE!</v>
      </c>
      <c r="AN283" s="38">
        <f t="shared" si="156"/>
        <v>0.45224162406311497</v>
      </c>
      <c r="AO283" s="39">
        <f t="shared" si="156"/>
        <v>0</v>
      </c>
      <c r="AP283" s="39">
        <f t="shared" si="156"/>
        <v>0</v>
      </c>
      <c r="AQ283" s="40">
        <f t="shared" si="156"/>
        <v>0</v>
      </c>
      <c r="AR283" s="40">
        <f t="shared" si="156"/>
        <v>0</v>
      </c>
      <c r="AS283" s="40">
        <f t="shared" si="156"/>
        <v>0</v>
      </c>
      <c r="AT283" s="41">
        <f t="shared" si="156"/>
        <v>0</v>
      </c>
      <c r="AU283" s="41">
        <f t="shared" si="156"/>
        <v>0</v>
      </c>
      <c r="AV283" s="42" t="e">
        <f t="shared" si="153"/>
        <v>#VALUE!</v>
      </c>
      <c r="AW283" s="42" t="e">
        <f t="shared" si="153"/>
        <v>#VALUE!</v>
      </c>
      <c r="AX283" s="43" t="e">
        <f t="shared" si="154"/>
        <v>#VALUE!</v>
      </c>
      <c r="AY283" s="43" t="e">
        <f t="shared" si="154"/>
        <v>#VALUE!</v>
      </c>
    </row>
    <row r="284" spans="6:51" x14ac:dyDescent="0.3">
      <c r="F284" s="3">
        <v>42</v>
      </c>
      <c r="G284" s="36">
        <f t="shared" si="155"/>
        <v>0.74999976257589585</v>
      </c>
      <c r="H284" s="36">
        <f t="shared" si="155"/>
        <v>0.79999968269889477</v>
      </c>
      <c r="I284" s="36">
        <f t="shared" si="155"/>
        <v>1.149999295070816</v>
      </c>
      <c r="J284" s="36">
        <f t="shared" si="155"/>
        <v>1.1999995185090644</v>
      </c>
      <c r="K284" s="36">
        <f t="shared" si="155"/>
        <v>0</v>
      </c>
      <c r="L284" s="37" t="e">
        <f t="shared" si="155"/>
        <v>#VALUE!</v>
      </c>
      <c r="M284" s="38">
        <f t="shared" si="155"/>
        <v>0.4884395859753986</v>
      </c>
      <c r="N284" s="39">
        <f t="shared" si="155"/>
        <v>0</v>
      </c>
      <c r="O284" s="39">
        <f t="shared" si="155"/>
        <v>0</v>
      </c>
      <c r="P284" s="40">
        <f t="shared" si="155"/>
        <v>0</v>
      </c>
      <c r="Q284" s="40">
        <f t="shared" si="155"/>
        <v>0</v>
      </c>
      <c r="R284" s="40">
        <f t="shared" si="155"/>
        <v>0</v>
      </c>
      <c r="S284" s="41">
        <f t="shared" si="155"/>
        <v>0</v>
      </c>
      <c r="T284" s="41">
        <f t="shared" si="155"/>
        <v>0</v>
      </c>
      <c r="U284" s="42" t="e">
        <f t="shared" si="152"/>
        <v>#VALUE!</v>
      </c>
      <c r="V284" s="42" t="e">
        <f t="shared" si="152"/>
        <v>#VALUE!</v>
      </c>
      <c r="W284" s="43" t="e">
        <f t="shared" si="155"/>
        <v>#VALUE!</v>
      </c>
      <c r="X284" s="43" t="e">
        <f t="shared" si="155"/>
        <v>#VALUE!</v>
      </c>
      <c r="AD284"/>
      <c r="AG284" s="3">
        <f t="shared" si="145"/>
        <v>32.652029896613442</v>
      </c>
      <c r="AH284" s="36">
        <f t="shared" si="156"/>
        <v>0.74999116343811401</v>
      </c>
      <c r="AI284" s="36">
        <f t="shared" si="156"/>
        <v>0.79999431164434187</v>
      </c>
      <c r="AJ284" s="36">
        <f t="shared" si="156"/>
        <v>1.1499603013275381</v>
      </c>
      <c r="AK284" s="36">
        <f t="shared" si="156"/>
        <v>1.1999915193702446</v>
      </c>
      <c r="AL284" s="36">
        <f t="shared" si="156"/>
        <v>0</v>
      </c>
      <c r="AM284" s="37" t="e">
        <f t="shared" si="156"/>
        <v>#VALUE!</v>
      </c>
      <c r="AN284" s="38">
        <f t="shared" si="156"/>
        <v>0.46031111425429094</v>
      </c>
      <c r="AO284" s="39">
        <f t="shared" si="156"/>
        <v>0</v>
      </c>
      <c r="AP284" s="39">
        <f t="shared" si="156"/>
        <v>0</v>
      </c>
      <c r="AQ284" s="40">
        <f t="shared" si="156"/>
        <v>0</v>
      </c>
      <c r="AR284" s="40">
        <f t="shared" si="156"/>
        <v>0</v>
      </c>
      <c r="AS284" s="40">
        <f t="shared" si="156"/>
        <v>0</v>
      </c>
      <c r="AT284" s="41">
        <f t="shared" si="156"/>
        <v>0</v>
      </c>
      <c r="AU284" s="41">
        <f t="shared" si="156"/>
        <v>0</v>
      </c>
      <c r="AV284" s="42" t="e">
        <f t="shared" si="153"/>
        <v>#VALUE!</v>
      </c>
      <c r="AW284" s="42" t="e">
        <f t="shared" si="153"/>
        <v>#VALUE!</v>
      </c>
      <c r="AX284" s="43" t="e">
        <f t="shared" si="154"/>
        <v>#VALUE!</v>
      </c>
      <c r="AY284" s="43" t="e">
        <f t="shared" si="154"/>
        <v>#VALUE!</v>
      </c>
    </row>
    <row r="285" spans="6:51" x14ac:dyDescent="0.3">
      <c r="F285" s="3">
        <v>43</v>
      </c>
      <c r="G285" s="36">
        <f t="shared" si="155"/>
        <v>0.74999982484025463</v>
      </c>
      <c r="H285" s="36">
        <f t="shared" si="155"/>
        <v>0.7999997592989776</v>
      </c>
      <c r="I285" s="36">
        <f t="shared" si="155"/>
        <v>1.1499995167136852</v>
      </c>
      <c r="J285" s="36">
        <f t="shared" si="155"/>
        <v>1.1999996334468217</v>
      </c>
      <c r="K285" s="36">
        <f t="shared" si="155"/>
        <v>6.6099193866683684E-2</v>
      </c>
      <c r="L285" s="37" t="e">
        <f t="shared" si="155"/>
        <v>#VALUE!</v>
      </c>
      <c r="M285" s="38">
        <f t="shared" si="155"/>
        <v>0.48975311547453404</v>
      </c>
      <c r="N285" s="39">
        <f t="shared" si="155"/>
        <v>0</v>
      </c>
      <c r="O285" s="39">
        <f t="shared" si="155"/>
        <v>0</v>
      </c>
      <c r="P285" s="40">
        <f t="shared" si="155"/>
        <v>0</v>
      </c>
      <c r="Q285" s="40">
        <f t="shared" si="155"/>
        <v>0</v>
      </c>
      <c r="R285" s="40">
        <f t="shared" si="155"/>
        <v>0</v>
      </c>
      <c r="S285" s="41">
        <f t="shared" si="155"/>
        <v>0</v>
      </c>
      <c r="T285" s="41">
        <f t="shared" si="155"/>
        <v>0</v>
      </c>
      <c r="U285" s="42" t="e">
        <f t="shared" si="152"/>
        <v>#VALUE!</v>
      </c>
      <c r="V285" s="42" t="e">
        <f t="shared" si="152"/>
        <v>#VALUE!</v>
      </c>
      <c r="W285" s="43" t="e">
        <f t="shared" si="155"/>
        <v>#VALUE!</v>
      </c>
      <c r="X285" s="43" t="e">
        <f t="shared" si="155"/>
        <v>#VALUE!</v>
      </c>
      <c r="AD285"/>
      <c r="AG285" s="3">
        <f t="shared" si="145"/>
        <v>33.848730698226525</v>
      </c>
      <c r="AH285" s="36">
        <f t="shared" si="156"/>
        <v>0.74999486485384059</v>
      </c>
      <c r="AI285" s="36">
        <f t="shared" si="156"/>
        <v>0.79999618927245586</v>
      </c>
      <c r="AJ285" s="36">
        <f t="shared" si="156"/>
        <v>1.1499773954087513</v>
      </c>
      <c r="AK285" s="36">
        <f t="shared" si="156"/>
        <v>1.1999943161606883</v>
      </c>
      <c r="AL285" s="36">
        <f t="shared" si="156"/>
        <v>0</v>
      </c>
      <c r="AM285" s="37" t="e">
        <f t="shared" si="156"/>
        <v>#VALUE!</v>
      </c>
      <c r="AN285" s="38">
        <f t="shared" si="156"/>
        <v>0.46644504374607099</v>
      </c>
      <c r="AO285" s="39">
        <f t="shared" si="156"/>
        <v>0</v>
      </c>
      <c r="AP285" s="39">
        <f t="shared" si="156"/>
        <v>0</v>
      </c>
      <c r="AQ285" s="40">
        <f t="shared" si="156"/>
        <v>0</v>
      </c>
      <c r="AR285" s="40">
        <f t="shared" si="156"/>
        <v>0</v>
      </c>
      <c r="AS285" s="40">
        <f t="shared" si="156"/>
        <v>0</v>
      </c>
      <c r="AT285" s="41">
        <f t="shared" si="156"/>
        <v>0</v>
      </c>
      <c r="AU285" s="41">
        <f t="shared" si="156"/>
        <v>0</v>
      </c>
      <c r="AV285" s="42" t="e">
        <f t="shared" si="153"/>
        <v>#VALUE!</v>
      </c>
      <c r="AW285" s="42" t="e">
        <f t="shared" si="153"/>
        <v>#VALUE!</v>
      </c>
      <c r="AX285" s="43" t="e">
        <f t="shared" si="154"/>
        <v>#VALUE!</v>
      </c>
      <c r="AY285" s="43" t="e">
        <f t="shared" si="154"/>
        <v>#VALUE!</v>
      </c>
    </row>
    <row r="286" spans="6:51" x14ac:dyDescent="0.3">
      <c r="F286" s="3">
        <v>44</v>
      </c>
      <c r="G286" s="36">
        <f t="shared" si="155"/>
        <v>0.74999986884332026</v>
      </c>
      <c r="H286" s="36">
        <f t="shared" si="155"/>
        <v>0.79999981629445727</v>
      </c>
      <c r="I286" s="36">
        <f t="shared" si="155"/>
        <v>1.1499996650803301</v>
      </c>
      <c r="J286" s="36">
        <f t="shared" si="155"/>
        <v>1.1999997191744438</v>
      </c>
      <c r="K286" s="36">
        <f t="shared" si="155"/>
        <v>0.15666608583075886</v>
      </c>
      <c r="L286" s="37" t="e">
        <f t="shared" si="155"/>
        <v>#VALUE!</v>
      </c>
      <c r="M286" s="38">
        <f t="shared" si="155"/>
        <v>0.49089648765369087</v>
      </c>
      <c r="N286" s="39">
        <f t="shared" si="155"/>
        <v>0</v>
      </c>
      <c r="O286" s="39">
        <f t="shared" si="155"/>
        <v>0</v>
      </c>
      <c r="P286" s="40">
        <f t="shared" si="155"/>
        <v>0</v>
      </c>
      <c r="Q286" s="40">
        <f t="shared" si="155"/>
        <v>0</v>
      </c>
      <c r="R286" s="40">
        <f t="shared" si="155"/>
        <v>0</v>
      </c>
      <c r="S286" s="41">
        <f t="shared" si="155"/>
        <v>0</v>
      </c>
      <c r="T286" s="41">
        <f t="shared" si="155"/>
        <v>0</v>
      </c>
      <c r="U286" s="42" t="e">
        <f t="shared" si="152"/>
        <v>#VALUE!</v>
      </c>
      <c r="V286" s="42" t="e">
        <f t="shared" si="152"/>
        <v>#VALUE!</v>
      </c>
      <c r="W286" s="43" t="e">
        <f t="shared" si="155"/>
        <v>#VALUE!</v>
      </c>
      <c r="X286" s="43" t="e">
        <f t="shared" si="155"/>
        <v>#VALUE!</v>
      </c>
      <c r="AD286"/>
      <c r="AG286" s="3">
        <f t="shared" si="145"/>
        <v>34.951438109131615</v>
      </c>
      <c r="AH286" s="36">
        <f t="shared" si="156"/>
        <v>0.74999682135025292</v>
      </c>
      <c r="AI286" s="36">
        <f t="shared" si="156"/>
        <v>0.79999734403159239</v>
      </c>
      <c r="AJ286" s="36">
        <f t="shared" si="156"/>
        <v>1.1499863955776188</v>
      </c>
      <c r="AK286" s="36">
        <f t="shared" si="156"/>
        <v>1.1999960348263345</v>
      </c>
      <c r="AL286" s="36">
        <f t="shared" si="156"/>
        <v>0</v>
      </c>
      <c r="AM286" s="37" t="e">
        <f t="shared" si="156"/>
        <v>#VALUE!</v>
      </c>
      <c r="AN286" s="38">
        <f t="shared" si="156"/>
        <v>0.47118534533892914</v>
      </c>
      <c r="AO286" s="39">
        <f t="shared" si="156"/>
        <v>0</v>
      </c>
      <c r="AP286" s="39">
        <f t="shared" si="156"/>
        <v>0</v>
      </c>
      <c r="AQ286" s="40">
        <f t="shared" si="156"/>
        <v>0</v>
      </c>
      <c r="AR286" s="40">
        <f t="shared" si="156"/>
        <v>0</v>
      </c>
      <c r="AS286" s="40">
        <f t="shared" si="156"/>
        <v>0</v>
      </c>
      <c r="AT286" s="41">
        <f t="shared" si="156"/>
        <v>0</v>
      </c>
      <c r="AU286" s="41">
        <f t="shared" si="156"/>
        <v>0</v>
      </c>
      <c r="AV286" s="42" t="e">
        <f t="shared" si="153"/>
        <v>#VALUE!</v>
      </c>
      <c r="AW286" s="42" t="e">
        <f t="shared" si="153"/>
        <v>#VALUE!</v>
      </c>
      <c r="AX286" s="43" t="e">
        <f t="shared" si="154"/>
        <v>#VALUE!</v>
      </c>
      <c r="AY286" s="43" t="e">
        <f t="shared" si="154"/>
        <v>#VALUE!</v>
      </c>
    </row>
    <row r="287" spans="6:51" x14ac:dyDescent="0.3">
      <c r="F287" s="3">
        <v>45</v>
      </c>
      <c r="G287" s="36">
        <f t="shared" si="155"/>
        <v>0.74999990036844777</v>
      </c>
      <c r="H287" s="36">
        <f t="shared" si="155"/>
        <v>0.79999985894990877</v>
      </c>
      <c r="I287" s="36">
        <f t="shared" si="155"/>
        <v>1.149999765392717</v>
      </c>
      <c r="J287" s="36">
        <f t="shared" si="155"/>
        <v>1.199999783504293</v>
      </c>
      <c r="K287" s="36">
        <f t="shared" si="155"/>
        <v>0.23537363924464202</v>
      </c>
      <c r="L287" s="37" t="e">
        <f t="shared" si="155"/>
        <v>#VALUE!</v>
      </c>
      <c r="M287" s="38">
        <f t="shared" si="155"/>
        <v>0.49189358496847013</v>
      </c>
      <c r="N287" s="39">
        <f t="shared" si="155"/>
        <v>0</v>
      </c>
      <c r="O287" s="39">
        <f t="shared" si="155"/>
        <v>0</v>
      </c>
      <c r="P287" s="40">
        <f t="shared" si="155"/>
        <v>0</v>
      </c>
      <c r="Q287" s="40">
        <f t="shared" si="155"/>
        <v>0</v>
      </c>
      <c r="R287" s="40">
        <f t="shared" si="155"/>
        <v>0</v>
      </c>
      <c r="S287" s="41">
        <f t="shared" si="155"/>
        <v>0</v>
      </c>
      <c r="T287" s="41">
        <f t="shared" si="155"/>
        <v>0</v>
      </c>
      <c r="U287" s="42" t="e">
        <f t="shared" si="152"/>
        <v>#VALUE!</v>
      </c>
      <c r="V287" s="42" t="e">
        <f t="shared" si="152"/>
        <v>#VALUE!</v>
      </c>
      <c r="W287" s="43" t="e">
        <f t="shared" si="155"/>
        <v>#VALUE!</v>
      </c>
      <c r="X287" s="43" t="e">
        <f t="shared" si="155"/>
        <v>#VALUE!</v>
      </c>
      <c r="AD287"/>
      <c r="AG287" s="3">
        <f t="shared" si="145"/>
        <v>35.967534724447624</v>
      </c>
      <c r="AH287" s="36">
        <f t="shared" si="156"/>
        <v>0.74999792036067758</v>
      </c>
      <c r="AI287" s="36">
        <f t="shared" si="156"/>
        <v>0.79999808243400228</v>
      </c>
      <c r="AJ287" s="36">
        <f t="shared" si="156"/>
        <v>1.1499913931233361</v>
      </c>
      <c r="AK287" s="36">
        <f t="shared" si="156"/>
        <v>1.1999971335286559</v>
      </c>
      <c r="AL287" s="36">
        <f t="shared" si="156"/>
        <v>0</v>
      </c>
      <c r="AM287" s="37" t="e">
        <f t="shared" si="156"/>
        <v>#VALUE!</v>
      </c>
      <c r="AN287" s="38">
        <f t="shared" si="156"/>
        <v>0.47490475360030959</v>
      </c>
      <c r="AO287" s="39">
        <f t="shared" si="156"/>
        <v>0</v>
      </c>
      <c r="AP287" s="39">
        <f t="shared" si="156"/>
        <v>0</v>
      </c>
      <c r="AQ287" s="40">
        <f t="shared" si="156"/>
        <v>0</v>
      </c>
      <c r="AR287" s="40">
        <f t="shared" si="156"/>
        <v>0</v>
      </c>
      <c r="AS287" s="40">
        <f t="shared" si="156"/>
        <v>0</v>
      </c>
      <c r="AT287" s="41">
        <f t="shared" si="156"/>
        <v>0</v>
      </c>
      <c r="AU287" s="41">
        <f t="shared" si="156"/>
        <v>0</v>
      </c>
      <c r="AV287" s="42" t="e">
        <f t="shared" si="153"/>
        <v>#VALUE!</v>
      </c>
      <c r="AW287" s="42" t="e">
        <f t="shared" si="153"/>
        <v>#VALUE!</v>
      </c>
      <c r="AX287" s="43" t="e">
        <f t="shared" si="154"/>
        <v>#VALUE!</v>
      </c>
      <c r="AY287" s="43" t="e">
        <f t="shared" si="154"/>
        <v>#VALUE!</v>
      </c>
    </row>
    <row r="288" spans="6:51" x14ac:dyDescent="0.3">
      <c r="F288" s="3">
        <v>46</v>
      </c>
      <c r="G288" s="36">
        <f t="shared" si="155"/>
        <v>0.74999992325549081</v>
      </c>
      <c r="H288" s="36">
        <f t="shared" si="155"/>
        <v>0.79999989105726788</v>
      </c>
      <c r="I288" s="36">
        <f t="shared" si="155"/>
        <v>1.1499998338956594</v>
      </c>
      <c r="J288" s="36">
        <f t="shared" si="155"/>
        <v>1.1999998320671756</v>
      </c>
      <c r="K288" s="36">
        <f t="shared" si="155"/>
        <v>0.30404745024796448</v>
      </c>
      <c r="L288" s="37" t="e">
        <f t="shared" si="155"/>
        <v>#VALUE!</v>
      </c>
      <c r="M288" s="38">
        <f t="shared" si="155"/>
        <v>0.49276475448042861</v>
      </c>
      <c r="N288" s="39">
        <f t="shared" si="155"/>
        <v>0</v>
      </c>
      <c r="O288" s="39">
        <f t="shared" si="155"/>
        <v>0</v>
      </c>
      <c r="P288" s="40">
        <f t="shared" si="155"/>
        <v>0</v>
      </c>
      <c r="Q288" s="40">
        <f t="shared" si="155"/>
        <v>0</v>
      </c>
      <c r="R288" s="40">
        <f t="shared" si="155"/>
        <v>0</v>
      </c>
      <c r="S288" s="41">
        <f t="shared" si="155"/>
        <v>0</v>
      </c>
      <c r="T288" s="41">
        <f t="shared" si="155"/>
        <v>0</v>
      </c>
      <c r="U288" s="42" t="e">
        <f t="shared" si="152"/>
        <v>#VALUE!</v>
      </c>
      <c r="V288" s="42" t="e">
        <f t="shared" si="152"/>
        <v>#VALUE!</v>
      </c>
      <c r="W288" s="43" t="e">
        <f t="shared" si="155"/>
        <v>#VALUE!</v>
      </c>
      <c r="X288" s="43" t="e">
        <f t="shared" si="155"/>
        <v>#VALUE!</v>
      </c>
      <c r="AD288"/>
      <c r="AG288" s="3">
        <f t="shared" si="145"/>
        <v>36.903823282451604</v>
      </c>
      <c r="AH288" s="36">
        <f t="shared" si="156"/>
        <v>0.74999857181681651</v>
      </c>
      <c r="AI288" s="36">
        <f t="shared" si="156"/>
        <v>0.79999857133332619</v>
      </c>
      <c r="AJ288" s="36">
        <f t="shared" si="156"/>
        <v>1.1499943050738868</v>
      </c>
      <c r="AK288" s="36">
        <f t="shared" si="156"/>
        <v>1.1999978610935591</v>
      </c>
      <c r="AL288" s="36">
        <f t="shared" si="156"/>
        <v>0</v>
      </c>
      <c r="AM288" s="37" t="e">
        <f t="shared" si="156"/>
        <v>#VALUE!</v>
      </c>
      <c r="AN288" s="38">
        <f t="shared" si="156"/>
        <v>0.47786405671455862</v>
      </c>
      <c r="AO288" s="39">
        <f t="shared" si="156"/>
        <v>0</v>
      </c>
      <c r="AP288" s="39">
        <f t="shared" si="156"/>
        <v>0</v>
      </c>
      <c r="AQ288" s="40">
        <f t="shared" si="156"/>
        <v>0</v>
      </c>
      <c r="AR288" s="40">
        <f t="shared" si="156"/>
        <v>0</v>
      </c>
      <c r="AS288" s="40">
        <f t="shared" si="156"/>
        <v>0</v>
      </c>
      <c r="AT288" s="41">
        <f t="shared" si="156"/>
        <v>0</v>
      </c>
      <c r="AU288" s="41">
        <f t="shared" si="156"/>
        <v>0</v>
      </c>
      <c r="AV288" s="42" t="e">
        <f t="shared" si="153"/>
        <v>#VALUE!</v>
      </c>
      <c r="AW288" s="42" t="e">
        <f t="shared" si="153"/>
        <v>#VALUE!</v>
      </c>
      <c r="AX288" s="43" t="e">
        <f t="shared" si="154"/>
        <v>#VALUE!</v>
      </c>
      <c r="AY288" s="43" t="e">
        <f t="shared" si="154"/>
        <v>#VALUE!</v>
      </c>
    </row>
    <row r="289" spans="6:51" x14ac:dyDescent="0.3">
      <c r="F289" s="3">
        <v>47</v>
      </c>
      <c r="G289" s="36">
        <f t="shared" si="155"/>
        <v>0.74999994008605586</v>
      </c>
      <c r="H289" s="36">
        <f t="shared" si="155"/>
        <v>0.79999991536259385</v>
      </c>
      <c r="I289" s="36">
        <f t="shared" si="155"/>
        <v>1.1499998811440089</v>
      </c>
      <c r="J289" s="36">
        <f t="shared" si="155"/>
        <v>1.1999998689446485</v>
      </c>
      <c r="K289" s="36">
        <f t="shared" si="155"/>
        <v>0.3641952347989601</v>
      </c>
      <c r="L289" s="37" t="e">
        <f t="shared" si="155"/>
        <v>#VALUE!</v>
      </c>
      <c r="M289" s="38">
        <f t="shared" si="155"/>
        <v>0.49352734838786944</v>
      </c>
      <c r="N289" s="39">
        <f t="shared" si="155"/>
        <v>0</v>
      </c>
      <c r="O289" s="39">
        <f t="shared" si="155"/>
        <v>0</v>
      </c>
      <c r="P289" s="40">
        <f t="shared" si="155"/>
        <v>0</v>
      </c>
      <c r="Q289" s="40">
        <f t="shared" si="155"/>
        <v>0</v>
      </c>
      <c r="R289" s="40">
        <f t="shared" si="155"/>
        <v>0</v>
      </c>
      <c r="S289" s="41">
        <f t="shared" si="155"/>
        <v>0</v>
      </c>
      <c r="T289" s="41">
        <f t="shared" si="155"/>
        <v>0</v>
      </c>
      <c r="U289" s="42" t="e">
        <f t="shared" si="152"/>
        <v>#VALUE!</v>
      </c>
      <c r="V289" s="42" t="e">
        <f t="shared" si="152"/>
        <v>#VALUE!</v>
      </c>
      <c r="W289" s="43" t="e">
        <f t="shared" si="155"/>
        <v>#VALUE!</v>
      </c>
      <c r="X289" s="43" t="e">
        <f t="shared" si="155"/>
        <v>#VALUE!</v>
      </c>
      <c r="AD289"/>
      <c r="AG289" s="3">
        <f t="shared" si="145"/>
        <v>37.766572208720326</v>
      </c>
      <c r="AH289" s="36">
        <f t="shared" si="156"/>
        <v>0.74999897674621518</v>
      </c>
      <c r="AI289" s="36">
        <f t="shared" si="156"/>
        <v>0.79999890528234185</v>
      </c>
      <c r="AJ289" s="36">
        <f t="shared" si="156"/>
        <v>1.1499960772022004</v>
      </c>
      <c r="AK289" s="36">
        <f t="shared" si="156"/>
        <v>1.199998358292315</v>
      </c>
      <c r="AL289" s="36">
        <f t="shared" si="156"/>
        <v>0</v>
      </c>
      <c r="AM289" s="37" t="e">
        <f t="shared" si="156"/>
        <v>#VALUE!</v>
      </c>
      <c r="AN289" s="38">
        <f t="shared" si="156"/>
        <v>0.48024874191103362</v>
      </c>
      <c r="AO289" s="39">
        <f t="shared" si="156"/>
        <v>0</v>
      </c>
      <c r="AP289" s="39">
        <f t="shared" si="156"/>
        <v>0</v>
      </c>
      <c r="AQ289" s="40">
        <f t="shared" si="156"/>
        <v>0</v>
      </c>
      <c r="AR289" s="40">
        <f t="shared" si="156"/>
        <v>0</v>
      </c>
      <c r="AS289" s="40">
        <f t="shared" si="156"/>
        <v>0</v>
      </c>
      <c r="AT289" s="41">
        <f t="shared" si="156"/>
        <v>0</v>
      </c>
      <c r="AU289" s="41">
        <f t="shared" si="156"/>
        <v>0</v>
      </c>
      <c r="AV289" s="42" t="e">
        <f t="shared" si="153"/>
        <v>#VALUE!</v>
      </c>
      <c r="AW289" s="42" t="e">
        <f t="shared" si="153"/>
        <v>#VALUE!</v>
      </c>
      <c r="AX289" s="43" t="e">
        <f t="shared" si="154"/>
        <v>#VALUE!</v>
      </c>
      <c r="AY289" s="43" t="e">
        <f t="shared" si="154"/>
        <v>#VALUE!</v>
      </c>
    </row>
    <row r="290" spans="6:51" x14ac:dyDescent="0.3">
      <c r="F290" s="3">
        <v>48</v>
      </c>
      <c r="G290" s="36">
        <f t="shared" si="155"/>
        <v>0.74999995261726293</v>
      </c>
      <c r="H290" s="36">
        <f t="shared" si="155"/>
        <v>0.79999993386525792</v>
      </c>
      <c r="I290" s="36">
        <f t="shared" si="155"/>
        <v>1.1499999140564847</v>
      </c>
      <c r="J290" s="36">
        <f t="shared" si="155"/>
        <v>1.1999998971119747</v>
      </c>
      <c r="K290" s="36">
        <f t="shared" si="155"/>
        <v>0.41706746525542238</v>
      </c>
      <c r="L290" s="37" t="e">
        <f t="shared" si="155"/>
        <v>#VALUE!</v>
      </c>
      <c r="M290" s="38">
        <f t="shared" si="155"/>
        <v>0.49419618094146495</v>
      </c>
      <c r="N290" s="39">
        <f t="shared" si="155"/>
        <v>0</v>
      </c>
      <c r="O290" s="39">
        <f t="shared" si="155"/>
        <v>0</v>
      </c>
      <c r="P290" s="40">
        <f t="shared" si="155"/>
        <v>0</v>
      </c>
      <c r="Q290" s="40">
        <f t="shared" si="155"/>
        <v>0</v>
      </c>
      <c r="R290" s="40">
        <f t="shared" si="155"/>
        <v>0</v>
      </c>
      <c r="S290" s="41">
        <f t="shared" si="155"/>
        <v>0</v>
      </c>
      <c r="T290" s="41">
        <f t="shared" si="155"/>
        <v>0</v>
      </c>
      <c r="U290" s="42" t="e">
        <f t="shared" ref="U290:V305" si="157">$C$5/100*U$163*U218</f>
        <v>#VALUE!</v>
      </c>
      <c r="V290" s="42" t="e">
        <f t="shared" si="157"/>
        <v>#VALUE!</v>
      </c>
      <c r="W290" s="43" t="e">
        <f t="shared" si="155"/>
        <v>#VALUE!</v>
      </c>
      <c r="X290" s="43" t="e">
        <f>X218*X$163</f>
        <v>#VALUE!</v>
      </c>
      <c r="AD290"/>
      <c r="AG290" s="3">
        <f t="shared" si="145"/>
        <v>38.561557583063312</v>
      </c>
      <c r="AH290" s="36">
        <f t="shared" si="156"/>
        <v>0.74999923919309497</v>
      </c>
      <c r="AI290" s="36">
        <f t="shared" si="156"/>
        <v>0.79999913984967386</v>
      </c>
      <c r="AJ290" s="36">
        <f t="shared" si="156"/>
        <v>1.1499971987506075</v>
      </c>
      <c r="AK290" s="36">
        <f t="shared" si="156"/>
        <v>1.1999987077631489</v>
      </c>
      <c r="AL290" s="36">
        <f t="shared" si="156"/>
        <v>0</v>
      </c>
      <c r="AM290" s="37" t="e">
        <f t="shared" si="156"/>
        <v>#VALUE!</v>
      </c>
      <c r="AN290" s="38">
        <f t="shared" si="156"/>
        <v>0.48219281746772458</v>
      </c>
      <c r="AO290" s="39">
        <f t="shared" si="156"/>
        <v>0</v>
      </c>
      <c r="AP290" s="39">
        <f t="shared" si="156"/>
        <v>0</v>
      </c>
      <c r="AQ290" s="40">
        <f t="shared" si="156"/>
        <v>0</v>
      </c>
      <c r="AR290" s="40">
        <f t="shared" si="156"/>
        <v>0</v>
      </c>
      <c r="AS290" s="40">
        <f t="shared" si="156"/>
        <v>0</v>
      </c>
      <c r="AT290" s="41">
        <f t="shared" si="156"/>
        <v>0</v>
      </c>
      <c r="AU290" s="41">
        <f t="shared" si="156"/>
        <v>0</v>
      </c>
      <c r="AV290" s="42" t="e">
        <f t="shared" ref="AV290:AW305" si="158">$C$5/100*AV$163*AV218</f>
        <v>#VALUE!</v>
      </c>
      <c r="AW290" s="42" t="e">
        <f t="shared" si="158"/>
        <v>#VALUE!</v>
      </c>
      <c r="AX290" s="43" t="e">
        <f t="shared" ref="AX290:AY305" si="159">AX218*AX$163</f>
        <v>#VALUE!</v>
      </c>
      <c r="AY290" s="43" t="e">
        <f t="shared" si="159"/>
        <v>#VALUE!</v>
      </c>
    </row>
    <row r="291" spans="6:51" x14ac:dyDescent="0.3">
      <c r="F291" s="3">
        <v>49</v>
      </c>
      <c r="G291" s="36">
        <f t="shared" ref="G291:X306" si="160">G219*G$163</f>
        <v>0.74999996205951691</v>
      </c>
      <c r="H291" s="36">
        <f t="shared" si="160"/>
        <v>0.79999994802875829</v>
      </c>
      <c r="I291" s="36">
        <f t="shared" si="160"/>
        <v>1.1499999372087535</v>
      </c>
      <c r="J291" s="36">
        <f t="shared" si="160"/>
        <v>1.1999999187500945</v>
      </c>
      <c r="K291" s="36">
        <f t="shared" si="160"/>
        <v>0.46370561632126572</v>
      </c>
      <c r="L291" s="37" t="e">
        <f t="shared" si="160"/>
        <v>#VALUE!</v>
      </c>
      <c r="M291" s="38">
        <f t="shared" si="160"/>
        <v>0.49478391449770343</v>
      </c>
      <c r="N291" s="39">
        <f t="shared" si="160"/>
        <v>0</v>
      </c>
      <c r="O291" s="39">
        <f t="shared" si="160"/>
        <v>0</v>
      </c>
      <c r="P291" s="40">
        <f t="shared" si="160"/>
        <v>0</v>
      </c>
      <c r="Q291" s="40">
        <f t="shared" si="160"/>
        <v>0</v>
      </c>
      <c r="R291" s="40">
        <f t="shared" si="160"/>
        <v>0</v>
      </c>
      <c r="S291" s="41">
        <f t="shared" si="160"/>
        <v>0</v>
      </c>
      <c r="T291" s="41">
        <f t="shared" si="160"/>
        <v>0</v>
      </c>
      <c r="U291" s="42" t="e">
        <f t="shared" si="157"/>
        <v>#VALUE!</v>
      </c>
      <c r="V291" s="42" t="e">
        <f t="shared" si="157"/>
        <v>#VALUE!</v>
      </c>
      <c r="W291" s="43" t="e">
        <f t="shared" si="160"/>
        <v>#VALUE!</v>
      </c>
      <c r="X291" s="43" t="e">
        <f t="shared" si="160"/>
        <v>#VALUE!</v>
      </c>
      <c r="AD291"/>
      <c r="AG291" s="3">
        <f t="shared" si="145"/>
        <v>39.294101810214748</v>
      </c>
      <c r="AH291" s="36">
        <f t="shared" ref="AH291:AU306" si="161">AH219*AH$163</f>
        <v>0.74999941568332251</v>
      </c>
      <c r="AI291" s="36">
        <f t="shared" si="161"/>
        <v>0.79999930879066505</v>
      </c>
      <c r="AJ291" s="36">
        <f t="shared" si="161"/>
        <v>1.1499979340266051</v>
      </c>
      <c r="AK291" s="36">
        <f t="shared" si="161"/>
        <v>1.1999989596698235</v>
      </c>
      <c r="AL291" s="36">
        <f t="shared" si="161"/>
        <v>0</v>
      </c>
      <c r="AM291" s="37" t="e">
        <f t="shared" si="161"/>
        <v>#VALUE!</v>
      </c>
      <c r="AN291" s="38">
        <f t="shared" si="161"/>
        <v>0.4837945425687904</v>
      </c>
      <c r="AO291" s="39">
        <f t="shared" si="161"/>
        <v>0</v>
      </c>
      <c r="AP291" s="39">
        <f t="shared" si="161"/>
        <v>0</v>
      </c>
      <c r="AQ291" s="40">
        <f t="shared" si="161"/>
        <v>0</v>
      </c>
      <c r="AR291" s="40">
        <f t="shared" si="161"/>
        <v>0</v>
      </c>
      <c r="AS291" s="40">
        <f t="shared" si="161"/>
        <v>0</v>
      </c>
      <c r="AT291" s="41">
        <f t="shared" si="161"/>
        <v>0</v>
      </c>
      <c r="AU291" s="41">
        <f t="shared" si="161"/>
        <v>0</v>
      </c>
      <c r="AV291" s="42" t="e">
        <f t="shared" si="158"/>
        <v>#VALUE!</v>
      </c>
      <c r="AW291" s="42" t="e">
        <f t="shared" si="158"/>
        <v>#VALUE!</v>
      </c>
      <c r="AX291" s="43" t="e">
        <f t="shared" si="159"/>
        <v>#VALUE!</v>
      </c>
      <c r="AY291" s="43" t="e">
        <f t="shared" si="159"/>
        <v>#VALUE!</v>
      </c>
    </row>
    <row r="292" spans="6:51" x14ac:dyDescent="0.3">
      <c r="F292" s="3">
        <v>50</v>
      </c>
      <c r="G292" s="36">
        <f t="shared" si="160"/>
        <v>0.74999996925644052</v>
      </c>
      <c r="H292" s="36">
        <f t="shared" si="160"/>
        <v>0.79999995893001807</v>
      </c>
      <c r="I292" s="36">
        <f t="shared" si="160"/>
        <v>1.1499999536539258</v>
      </c>
      <c r="J292" s="36">
        <f t="shared" si="160"/>
        <v>1.1999999354665158</v>
      </c>
      <c r="K292" s="36">
        <f t="shared" si="160"/>
        <v>0.50498068897797543</v>
      </c>
      <c r="L292" s="37" t="e">
        <f t="shared" si="160"/>
        <v>#VALUE!</v>
      </c>
      <c r="M292" s="38">
        <f t="shared" si="160"/>
        <v>0.49530138562529008</v>
      </c>
      <c r="N292" s="39">
        <f t="shared" si="160"/>
        <v>0</v>
      </c>
      <c r="O292" s="39">
        <f t="shared" si="160"/>
        <v>0</v>
      </c>
      <c r="P292" s="40">
        <f t="shared" si="160"/>
        <v>0</v>
      </c>
      <c r="Q292" s="40">
        <f t="shared" si="160"/>
        <v>0</v>
      </c>
      <c r="R292" s="40">
        <f t="shared" si="160"/>
        <v>0</v>
      </c>
      <c r="S292" s="41">
        <f t="shared" si="160"/>
        <v>0</v>
      </c>
      <c r="T292" s="41">
        <f t="shared" si="160"/>
        <v>0</v>
      </c>
      <c r="U292" s="42" t="e">
        <f t="shared" si="157"/>
        <v>#VALUE!</v>
      </c>
      <c r="V292" s="42" t="e">
        <f t="shared" si="157"/>
        <v>#VALUE!</v>
      </c>
      <c r="W292" s="43" t="e">
        <f t="shared" si="160"/>
        <v>#VALUE!</v>
      </c>
      <c r="X292" s="43" t="e">
        <f t="shared" si="160"/>
        <v>#VALUE!</v>
      </c>
      <c r="AD292"/>
      <c r="AG292" s="3">
        <f t="shared" si="145"/>
        <v>39.969109253183596</v>
      </c>
      <c r="AH292" s="36">
        <f t="shared" si="161"/>
        <v>0.74999953829538057</v>
      </c>
      <c r="AI292" s="36">
        <f t="shared" si="161"/>
        <v>0.79999943323588041</v>
      </c>
      <c r="AJ292" s="36">
        <f t="shared" si="161"/>
        <v>1.1499984315983096</v>
      </c>
      <c r="AK292" s="36">
        <f t="shared" si="161"/>
        <v>1.1999991454031016</v>
      </c>
      <c r="AL292" s="36">
        <f t="shared" si="161"/>
        <v>0</v>
      </c>
      <c r="AM292" s="37" t="e">
        <f t="shared" si="161"/>
        <v>#VALUE!</v>
      </c>
      <c r="AN292" s="38">
        <f t="shared" si="161"/>
        <v>0.48512697521584908</v>
      </c>
      <c r="AO292" s="39">
        <f t="shared" si="161"/>
        <v>0</v>
      </c>
      <c r="AP292" s="39">
        <f t="shared" si="161"/>
        <v>0</v>
      </c>
      <c r="AQ292" s="40">
        <f t="shared" si="161"/>
        <v>0</v>
      </c>
      <c r="AR292" s="40">
        <f t="shared" si="161"/>
        <v>0</v>
      </c>
      <c r="AS292" s="40">
        <f t="shared" si="161"/>
        <v>0</v>
      </c>
      <c r="AT292" s="41">
        <f t="shared" si="161"/>
        <v>0</v>
      </c>
      <c r="AU292" s="41">
        <f t="shared" si="161"/>
        <v>0</v>
      </c>
      <c r="AV292" s="42" t="e">
        <f t="shared" si="158"/>
        <v>#VALUE!</v>
      </c>
      <c r="AW292" s="42" t="e">
        <f t="shared" si="158"/>
        <v>#VALUE!</v>
      </c>
      <c r="AX292" s="43" t="e">
        <f t="shared" si="159"/>
        <v>#VALUE!</v>
      </c>
      <c r="AY292" s="43" t="e">
        <f t="shared" si="159"/>
        <v>#VALUE!</v>
      </c>
    </row>
    <row r="293" spans="6:51" x14ac:dyDescent="0.3">
      <c r="F293" s="3">
        <v>51</v>
      </c>
      <c r="G293" s="36">
        <f t="shared" si="160"/>
        <v>0.74999997480276015</v>
      </c>
      <c r="H293" s="36">
        <f t="shared" si="160"/>
        <v>0.79999996736564949</v>
      </c>
      <c r="I293" s="36">
        <f t="shared" si="160"/>
        <v>1.149999965447335</v>
      </c>
      <c r="J293" s="36">
        <f t="shared" si="160"/>
        <v>1.1999999484525499</v>
      </c>
      <c r="K293" s="36">
        <f t="shared" si="160"/>
        <v>0.54162408324176436</v>
      </c>
      <c r="L293" s="37" t="e">
        <f t="shared" si="160"/>
        <v>#VALUE!</v>
      </c>
      <c r="M293" s="38">
        <f t="shared" si="160"/>
        <v>0.49575788056839609</v>
      </c>
      <c r="N293" s="39">
        <f t="shared" si="160"/>
        <v>0</v>
      </c>
      <c r="O293" s="39">
        <f t="shared" si="160"/>
        <v>0</v>
      </c>
      <c r="P293" s="40">
        <f t="shared" si="160"/>
        <v>0</v>
      </c>
      <c r="Q293" s="40">
        <f t="shared" si="160"/>
        <v>0</v>
      </c>
      <c r="R293" s="40">
        <f t="shared" si="160"/>
        <v>0</v>
      </c>
      <c r="S293" s="41">
        <f t="shared" si="160"/>
        <v>0</v>
      </c>
      <c r="T293" s="41">
        <f t="shared" si="160"/>
        <v>0</v>
      </c>
      <c r="U293" s="42" t="e">
        <f t="shared" si="157"/>
        <v>#VALUE!</v>
      </c>
      <c r="V293" s="42" t="e">
        <f t="shared" si="157"/>
        <v>#VALUE!</v>
      </c>
      <c r="W293" s="43" t="e">
        <f t="shared" si="160"/>
        <v>#VALUE!</v>
      </c>
      <c r="X293" s="43" t="e">
        <f t="shared" si="160"/>
        <v>#VALUE!</v>
      </c>
      <c r="AD293"/>
      <c r="AG293" s="3">
        <f t="shared" si="145"/>
        <v>40.591099067826086</v>
      </c>
      <c r="AH293" s="36">
        <f t="shared" si="161"/>
        <v>0.74999962596186331</v>
      </c>
      <c r="AI293" s="36">
        <f t="shared" si="161"/>
        <v>0.7999995267801645</v>
      </c>
      <c r="AJ293" s="36">
        <f t="shared" si="161"/>
        <v>1.1499987780583558</v>
      </c>
      <c r="AK293" s="36">
        <f t="shared" si="161"/>
        <v>1.1999992851570951</v>
      </c>
      <c r="AL293" s="36">
        <f t="shared" si="161"/>
        <v>0</v>
      </c>
      <c r="AM293" s="37" t="e">
        <f t="shared" si="161"/>
        <v>#VALUE!</v>
      </c>
      <c r="AN293" s="38">
        <f t="shared" si="161"/>
        <v>0.48624515212747976</v>
      </c>
      <c r="AO293" s="39">
        <f t="shared" si="161"/>
        <v>0</v>
      </c>
      <c r="AP293" s="39">
        <f t="shared" si="161"/>
        <v>0</v>
      </c>
      <c r="AQ293" s="40">
        <f t="shared" si="161"/>
        <v>0</v>
      </c>
      <c r="AR293" s="40">
        <f t="shared" si="161"/>
        <v>0</v>
      </c>
      <c r="AS293" s="40">
        <f t="shared" si="161"/>
        <v>0</v>
      </c>
      <c r="AT293" s="41">
        <f t="shared" si="161"/>
        <v>0</v>
      </c>
      <c r="AU293" s="41">
        <f t="shared" si="161"/>
        <v>0</v>
      </c>
      <c r="AV293" s="42" t="e">
        <f t="shared" si="158"/>
        <v>#VALUE!</v>
      </c>
      <c r="AW293" s="42" t="e">
        <f t="shared" si="158"/>
        <v>#VALUE!</v>
      </c>
      <c r="AX293" s="43" t="e">
        <f t="shared" si="159"/>
        <v>#VALUE!</v>
      </c>
      <c r="AY293" s="43" t="e">
        <f t="shared" si="159"/>
        <v>#VALUE!</v>
      </c>
    </row>
    <row r="294" spans="6:51" x14ac:dyDescent="0.3">
      <c r="F294" s="3">
        <v>52</v>
      </c>
      <c r="G294" s="36">
        <f t="shared" si="160"/>
        <v>0.74999997912240479</v>
      </c>
      <c r="H294" s="36">
        <f t="shared" si="160"/>
        <v>0.79999997392796973</v>
      </c>
      <c r="I294" s="36">
        <f t="shared" si="160"/>
        <v>1.1499999739848834</v>
      </c>
      <c r="J294" s="36">
        <f t="shared" si="160"/>
        <v>1.1999999585958179</v>
      </c>
      <c r="K294" s="36">
        <f t="shared" si="160"/>
        <v>0.57425243036289808</v>
      </c>
      <c r="L294" s="37" t="e">
        <f t="shared" si="160"/>
        <v>#VALUE!</v>
      </c>
      <c r="M294" s="38">
        <f t="shared" si="160"/>
        <v>0.49616136797084903</v>
      </c>
      <c r="N294" s="39">
        <f t="shared" si="160"/>
        <v>0</v>
      </c>
      <c r="O294" s="39">
        <f t="shared" si="160"/>
        <v>0</v>
      </c>
      <c r="P294" s="40">
        <f t="shared" si="160"/>
        <v>0</v>
      </c>
      <c r="Q294" s="40">
        <f t="shared" si="160"/>
        <v>0</v>
      </c>
      <c r="R294" s="40">
        <f t="shared" si="160"/>
        <v>0</v>
      </c>
      <c r="S294" s="41">
        <f t="shared" si="160"/>
        <v>0</v>
      </c>
      <c r="T294" s="41">
        <f t="shared" si="160"/>
        <v>0</v>
      </c>
      <c r="U294" s="42" t="e">
        <f t="shared" si="157"/>
        <v>#VALUE!</v>
      </c>
      <c r="V294" s="42" t="e">
        <f t="shared" si="157"/>
        <v>#VALUE!</v>
      </c>
      <c r="W294" s="43" t="e">
        <f t="shared" si="160"/>
        <v>#VALUE!</v>
      </c>
      <c r="X294" s="43" t="e">
        <f t="shared" si="160"/>
        <v>#VALUE!</v>
      </c>
      <c r="AD294"/>
      <c r="AG294" s="3">
        <f t="shared" si="145"/>
        <v>41.164235458467118</v>
      </c>
      <c r="AH294" s="36">
        <f t="shared" si="161"/>
        <v>0.74999969025823265</v>
      </c>
      <c r="AI294" s="36">
        <f t="shared" si="161"/>
        <v>0.79999959839151558</v>
      </c>
      <c r="AJ294" s="36">
        <f t="shared" si="161"/>
        <v>1.1499990255757597</v>
      </c>
      <c r="AK294" s="36">
        <f t="shared" si="161"/>
        <v>1.1999993922546832</v>
      </c>
      <c r="AL294" s="36">
        <f t="shared" si="161"/>
        <v>0</v>
      </c>
      <c r="AM294" s="37" t="e">
        <f t="shared" si="161"/>
        <v>#VALUE!</v>
      </c>
      <c r="AN294" s="38">
        <f t="shared" si="161"/>
        <v>0.48719104714326483</v>
      </c>
      <c r="AO294" s="39">
        <f t="shared" si="161"/>
        <v>0</v>
      </c>
      <c r="AP294" s="39">
        <f t="shared" si="161"/>
        <v>0</v>
      </c>
      <c r="AQ294" s="40">
        <f t="shared" si="161"/>
        <v>0</v>
      </c>
      <c r="AR294" s="40">
        <f t="shared" si="161"/>
        <v>0</v>
      </c>
      <c r="AS294" s="40">
        <f t="shared" si="161"/>
        <v>0</v>
      </c>
      <c r="AT294" s="41">
        <f t="shared" si="161"/>
        <v>0</v>
      </c>
      <c r="AU294" s="41">
        <f t="shared" si="161"/>
        <v>0</v>
      </c>
      <c r="AV294" s="42" t="e">
        <f t="shared" si="158"/>
        <v>#VALUE!</v>
      </c>
      <c r="AW294" s="42" t="e">
        <f t="shared" si="158"/>
        <v>#VALUE!</v>
      </c>
      <c r="AX294" s="43" t="e">
        <f t="shared" si="159"/>
        <v>#VALUE!</v>
      </c>
      <c r="AY294" s="43" t="e">
        <f t="shared" si="159"/>
        <v>#VALUE!</v>
      </c>
    </row>
    <row r="295" spans="6:51" x14ac:dyDescent="0.3">
      <c r="F295" s="3">
        <v>53</v>
      </c>
      <c r="G295" s="36">
        <f t="shared" si="160"/>
        <v>0.74999998252081701</v>
      </c>
      <c r="H295" s="36">
        <f t="shared" si="160"/>
        <v>0.79999997905964859</v>
      </c>
      <c r="I295" s="36">
        <f t="shared" si="160"/>
        <v>1.1499999802229535</v>
      </c>
      <c r="J295" s="36">
        <f t="shared" si="160"/>
        <v>1.1999999665611805</v>
      </c>
      <c r="K295" s="36">
        <f t="shared" si="160"/>
        <v>0.60338764032494197</v>
      </c>
      <c r="L295" s="37" t="e">
        <f t="shared" si="160"/>
        <v>#VALUE!</v>
      </c>
      <c r="M295" s="38">
        <f t="shared" si="160"/>
        <v>0.49651869555806943</v>
      </c>
      <c r="N295" s="39">
        <f t="shared" si="160"/>
        <v>0</v>
      </c>
      <c r="O295" s="39">
        <f t="shared" si="160"/>
        <v>0</v>
      </c>
      <c r="P295" s="40">
        <f t="shared" si="160"/>
        <v>0</v>
      </c>
      <c r="Q295" s="40">
        <f t="shared" si="160"/>
        <v>0</v>
      </c>
      <c r="R295" s="40">
        <f t="shared" si="160"/>
        <v>0</v>
      </c>
      <c r="S295" s="41">
        <f t="shared" si="160"/>
        <v>0</v>
      </c>
      <c r="T295" s="41">
        <f t="shared" si="160"/>
        <v>0</v>
      </c>
      <c r="U295" s="42" t="e">
        <f t="shared" si="157"/>
        <v>#VALUE!</v>
      </c>
      <c r="V295" s="42" t="e">
        <f t="shared" si="157"/>
        <v>#VALUE!</v>
      </c>
      <c r="W295" s="43" t="e">
        <f t="shared" si="160"/>
        <v>#VALUE!</v>
      </c>
      <c r="X295" s="43" t="e">
        <f t="shared" si="160"/>
        <v>#VALUE!</v>
      </c>
      <c r="AD295"/>
      <c r="AG295" s="3">
        <f t="shared" si="145"/>
        <v>41.692355557131165</v>
      </c>
      <c r="AH295" s="36">
        <f t="shared" si="161"/>
        <v>0.749999738490712</v>
      </c>
      <c r="AI295" s="36">
        <f t="shared" si="161"/>
        <v>0.79999965412263307</v>
      </c>
      <c r="AJ295" s="36">
        <f t="shared" si="161"/>
        <v>1.1499992065458655</v>
      </c>
      <c r="AK295" s="36">
        <f t="shared" si="161"/>
        <v>1.1999994756903523</v>
      </c>
      <c r="AL295" s="36">
        <f t="shared" si="161"/>
        <v>0</v>
      </c>
      <c r="AM295" s="37" t="e">
        <f t="shared" si="161"/>
        <v>#VALUE!</v>
      </c>
      <c r="AN295" s="38">
        <f t="shared" si="161"/>
        <v>0.48799704314416975</v>
      </c>
      <c r="AO295" s="39">
        <f t="shared" si="161"/>
        <v>0</v>
      </c>
      <c r="AP295" s="39">
        <f t="shared" si="161"/>
        <v>0</v>
      </c>
      <c r="AQ295" s="40">
        <f t="shared" si="161"/>
        <v>0</v>
      </c>
      <c r="AR295" s="40">
        <f t="shared" si="161"/>
        <v>0</v>
      </c>
      <c r="AS295" s="40">
        <f t="shared" si="161"/>
        <v>0</v>
      </c>
      <c r="AT295" s="41">
        <f t="shared" si="161"/>
        <v>0</v>
      </c>
      <c r="AU295" s="41">
        <f t="shared" si="161"/>
        <v>0</v>
      </c>
      <c r="AV295" s="42" t="e">
        <f t="shared" si="158"/>
        <v>#VALUE!</v>
      </c>
      <c r="AW295" s="42" t="e">
        <f t="shared" si="158"/>
        <v>#VALUE!</v>
      </c>
      <c r="AX295" s="43" t="e">
        <f t="shared" si="159"/>
        <v>#VALUE!</v>
      </c>
      <c r="AY295" s="43" t="e">
        <f t="shared" si="159"/>
        <v>#VALUE!</v>
      </c>
    </row>
    <row r="296" spans="6:51" x14ac:dyDescent="0.3">
      <c r="F296" s="3">
        <v>54</v>
      </c>
      <c r="G296" s="36">
        <f t="shared" si="160"/>
        <v>0.74999998522036693</v>
      </c>
      <c r="H296" s="36">
        <f t="shared" si="160"/>
        <v>0.79999998309318809</v>
      </c>
      <c r="I296" s="36">
        <f t="shared" si="160"/>
        <v>1.1499999848225051</v>
      </c>
      <c r="J296" s="36">
        <f t="shared" si="160"/>
        <v>1.1999999728492459</v>
      </c>
      <c r="K296" s="36">
        <f t="shared" si="160"/>
        <v>0.62947314658474862</v>
      </c>
      <c r="L296" s="37" t="e">
        <f t="shared" si="160"/>
        <v>#VALUE!</v>
      </c>
      <c r="M296" s="38">
        <f t="shared" si="160"/>
        <v>0.49683575643840594</v>
      </c>
      <c r="N296" s="39">
        <f t="shared" si="160"/>
        <v>0</v>
      </c>
      <c r="O296" s="39">
        <f t="shared" si="160"/>
        <v>0</v>
      </c>
      <c r="P296" s="40">
        <f t="shared" si="160"/>
        <v>0</v>
      </c>
      <c r="Q296" s="40">
        <f t="shared" si="160"/>
        <v>0</v>
      </c>
      <c r="R296" s="40">
        <f t="shared" si="160"/>
        <v>0</v>
      </c>
      <c r="S296" s="41">
        <f t="shared" si="160"/>
        <v>0</v>
      </c>
      <c r="T296" s="41">
        <f t="shared" si="160"/>
        <v>0</v>
      </c>
      <c r="U296" s="42" t="e">
        <f t="shared" si="157"/>
        <v>#VALUE!</v>
      </c>
      <c r="V296" s="42" t="e">
        <f t="shared" si="157"/>
        <v>#VALUE!</v>
      </c>
      <c r="W296" s="43" t="e">
        <f t="shared" si="160"/>
        <v>#VALUE!</v>
      </c>
      <c r="X296" s="43" t="e">
        <f t="shared" si="160"/>
        <v>#VALUE!</v>
      </c>
      <c r="AD296"/>
      <c r="AG296" s="3">
        <f t="shared" si="145"/>
        <v>42.178995113033345</v>
      </c>
      <c r="AH296" s="36">
        <f t="shared" si="161"/>
        <v>0.74999977540544893</v>
      </c>
      <c r="AI296" s="36">
        <f t="shared" si="161"/>
        <v>0.79999969814515759</v>
      </c>
      <c r="AJ296" s="36">
        <f t="shared" si="161"/>
        <v>1.1499993416496126</v>
      </c>
      <c r="AK296" s="36">
        <f t="shared" si="161"/>
        <v>1.1999995416658715</v>
      </c>
      <c r="AL296" s="36">
        <f t="shared" si="161"/>
        <v>0</v>
      </c>
      <c r="AM296" s="37" t="e">
        <f t="shared" si="161"/>
        <v>#VALUE!</v>
      </c>
      <c r="AN296" s="38">
        <f t="shared" si="161"/>
        <v>0.48868839537830006</v>
      </c>
      <c r="AO296" s="39">
        <f t="shared" si="161"/>
        <v>0</v>
      </c>
      <c r="AP296" s="39">
        <f t="shared" si="161"/>
        <v>0</v>
      </c>
      <c r="AQ296" s="40">
        <f t="shared" si="161"/>
        <v>0</v>
      </c>
      <c r="AR296" s="40">
        <f t="shared" si="161"/>
        <v>0</v>
      </c>
      <c r="AS296" s="40">
        <f t="shared" si="161"/>
        <v>0</v>
      </c>
      <c r="AT296" s="41">
        <f t="shared" si="161"/>
        <v>0</v>
      </c>
      <c r="AU296" s="41">
        <f t="shared" si="161"/>
        <v>0</v>
      </c>
      <c r="AV296" s="42" t="e">
        <f t="shared" si="158"/>
        <v>#VALUE!</v>
      </c>
      <c r="AW296" s="42" t="e">
        <f t="shared" si="158"/>
        <v>#VALUE!</v>
      </c>
      <c r="AX296" s="43" t="e">
        <f t="shared" si="159"/>
        <v>#VALUE!</v>
      </c>
      <c r="AY296" s="43" t="e">
        <f t="shared" si="159"/>
        <v>#VALUE!</v>
      </c>
    </row>
    <row r="297" spans="6:51" x14ac:dyDescent="0.3">
      <c r="F297" s="3">
        <v>55</v>
      </c>
      <c r="G297" s="36">
        <f t="shared" si="160"/>
        <v>0.7499999873845784</v>
      </c>
      <c r="H297" s="36">
        <f t="shared" si="160"/>
        <v>0.79999998627958635</v>
      </c>
      <c r="I297" s="36">
        <f t="shared" si="160"/>
        <v>1.149999988244264</v>
      </c>
      <c r="J297" s="36">
        <f t="shared" si="160"/>
        <v>1.1999999778388915</v>
      </c>
      <c r="K297" s="36">
        <f t="shared" si="160"/>
        <v>0.6528871180707656</v>
      </c>
      <c r="L297" s="37" t="e">
        <f t="shared" si="160"/>
        <v>#VALUE!</v>
      </c>
      <c r="M297" s="38">
        <f t="shared" si="160"/>
        <v>0.49711762980220309</v>
      </c>
      <c r="N297" s="39">
        <f t="shared" si="160"/>
        <v>0</v>
      </c>
      <c r="O297" s="39">
        <f t="shared" si="160"/>
        <v>0</v>
      </c>
      <c r="P297" s="40">
        <f t="shared" si="160"/>
        <v>0</v>
      </c>
      <c r="Q297" s="40">
        <f t="shared" si="160"/>
        <v>0</v>
      </c>
      <c r="R297" s="40">
        <f t="shared" si="160"/>
        <v>0</v>
      </c>
      <c r="S297" s="41">
        <f t="shared" si="160"/>
        <v>0</v>
      </c>
      <c r="T297" s="41">
        <f t="shared" si="160"/>
        <v>0</v>
      </c>
      <c r="U297" s="42" t="e">
        <f t="shared" si="157"/>
        <v>#VALUE!</v>
      </c>
      <c r="V297" s="42" t="e">
        <f t="shared" si="157"/>
        <v>#VALUE!</v>
      </c>
      <c r="W297" s="43" t="e">
        <f t="shared" si="160"/>
        <v>#VALUE!</v>
      </c>
      <c r="X297" s="43" t="e">
        <f t="shared" si="160"/>
        <v>#VALUE!</v>
      </c>
      <c r="AD297"/>
      <c r="AG297" s="3">
        <f t="shared" si="145"/>
        <v>42.627412164320987</v>
      </c>
      <c r="AH297" s="36">
        <f t="shared" si="161"/>
        <v>0.74999980416693668</v>
      </c>
      <c r="AI297" s="36">
        <f t="shared" si="161"/>
        <v>0.79999973339016262</v>
      </c>
      <c r="AJ297" s="36">
        <f t="shared" si="161"/>
        <v>1.149999444428403</v>
      </c>
      <c r="AK297" s="36">
        <f t="shared" si="161"/>
        <v>1.199999594540986</v>
      </c>
      <c r="AL297" s="36">
        <f t="shared" si="161"/>
        <v>2.8888090174782909E-2</v>
      </c>
      <c r="AM297" s="37" t="e">
        <f t="shared" si="161"/>
        <v>#VALUE!</v>
      </c>
      <c r="AN297" s="38">
        <f t="shared" si="161"/>
        <v>0.48928500122695801</v>
      </c>
      <c r="AO297" s="39">
        <f t="shared" si="161"/>
        <v>0</v>
      </c>
      <c r="AP297" s="39">
        <f t="shared" si="161"/>
        <v>0</v>
      </c>
      <c r="AQ297" s="40">
        <f t="shared" si="161"/>
        <v>0</v>
      </c>
      <c r="AR297" s="40">
        <f t="shared" si="161"/>
        <v>0</v>
      </c>
      <c r="AS297" s="40">
        <f t="shared" si="161"/>
        <v>0</v>
      </c>
      <c r="AT297" s="41">
        <f t="shared" si="161"/>
        <v>0</v>
      </c>
      <c r="AU297" s="41">
        <f t="shared" si="161"/>
        <v>0</v>
      </c>
      <c r="AV297" s="42" t="e">
        <f t="shared" si="158"/>
        <v>#VALUE!</v>
      </c>
      <c r="AW297" s="42" t="e">
        <f t="shared" si="158"/>
        <v>#VALUE!</v>
      </c>
      <c r="AX297" s="43" t="e">
        <f t="shared" si="159"/>
        <v>#VALUE!</v>
      </c>
      <c r="AY297" s="43" t="e">
        <f t="shared" si="159"/>
        <v>#VALUE!</v>
      </c>
    </row>
    <row r="298" spans="6:51" x14ac:dyDescent="0.3">
      <c r="F298" s="3">
        <v>56</v>
      </c>
      <c r="G298" s="36">
        <f t="shared" si="160"/>
        <v>0.74999998913487309</v>
      </c>
      <c r="H298" s="36">
        <f t="shared" si="160"/>
        <v>0.79999998880924728</v>
      </c>
      <c r="I298" s="36">
        <f t="shared" si="160"/>
        <v>1.1499999908121066</v>
      </c>
      <c r="J298" s="36">
        <f t="shared" si="160"/>
        <v>1.1999999818183182</v>
      </c>
      <c r="K298" s="36">
        <f t="shared" si="160"/>
        <v>0.67395324411953761</v>
      </c>
      <c r="L298" s="37" t="e">
        <f t="shared" si="160"/>
        <v>#VALUE!</v>
      </c>
      <c r="M298" s="38">
        <f t="shared" si="160"/>
        <v>0.49736870004610256</v>
      </c>
      <c r="N298" s="39">
        <f t="shared" si="160"/>
        <v>0</v>
      </c>
      <c r="O298" s="39">
        <f t="shared" si="160"/>
        <v>0</v>
      </c>
      <c r="P298" s="40">
        <f t="shared" si="160"/>
        <v>0</v>
      </c>
      <c r="Q298" s="40">
        <f t="shared" si="160"/>
        <v>0</v>
      </c>
      <c r="R298" s="40">
        <f t="shared" si="160"/>
        <v>0</v>
      </c>
      <c r="S298" s="41">
        <f t="shared" si="160"/>
        <v>0</v>
      </c>
      <c r="T298" s="41">
        <f t="shared" si="160"/>
        <v>0</v>
      </c>
      <c r="U298" s="42" t="e">
        <f t="shared" si="157"/>
        <v>#VALUE!</v>
      </c>
      <c r="V298" s="42" t="e">
        <f t="shared" si="157"/>
        <v>#VALUE!</v>
      </c>
      <c r="W298" s="43" t="e">
        <f t="shared" si="160"/>
        <v>#VALUE!</v>
      </c>
      <c r="X298" s="43" t="e">
        <f t="shared" si="160"/>
        <v>#VALUE!</v>
      </c>
      <c r="AD298"/>
      <c r="AG298" s="3">
        <f t="shared" si="145"/>
        <v>43.040608850547436</v>
      </c>
      <c r="AH298" s="36">
        <f t="shared" si="161"/>
        <v>0.74999982693559331</v>
      </c>
      <c r="AI298" s="36">
        <f t="shared" si="161"/>
        <v>0.79999976195389877</v>
      </c>
      <c r="AJ298" s="36">
        <f t="shared" si="161"/>
        <v>1.1499995239573089</v>
      </c>
      <c r="AK298" s="36">
        <f t="shared" si="161"/>
        <v>1.1999996374355693</v>
      </c>
      <c r="AL298" s="36">
        <f t="shared" si="161"/>
        <v>7.003479465674331E-2</v>
      </c>
      <c r="AM298" s="37" t="e">
        <f t="shared" si="161"/>
        <v>#VALUE!</v>
      </c>
      <c r="AN298" s="38">
        <f t="shared" si="161"/>
        <v>0.48980268689451306</v>
      </c>
      <c r="AO298" s="39">
        <f t="shared" si="161"/>
        <v>0</v>
      </c>
      <c r="AP298" s="39">
        <f t="shared" si="161"/>
        <v>0</v>
      </c>
      <c r="AQ298" s="40">
        <f t="shared" si="161"/>
        <v>0</v>
      </c>
      <c r="AR298" s="40">
        <f t="shared" si="161"/>
        <v>0</v>
      </c>
      <c r="AS298" s="40">
        <f t="shared" si="161"/>
        <v>0</v>
      </c>
      <c r="AT298" s="41">
        <f t="shared" si="161"/>
        <v>0</v>
      </c>
      <c r="AU298" s="41">
        <f t="shared" si="161"/>
        <v>0</v>
      </c>
      <c r="AV298" s="42" t="e">
        <f t="shared" si="158"/>
        <v>#VALUE!</v>
      </c>
      <c r="AW298" s="42" t="e">
        <f t="shared" si="158"/>
        <v>#VALUE!</v>
      </c>
      <c r="AX298" s="43" t="e">
        <f t="shared" si="159"/>
        <v>#VALUE!</v>
      </c>
      <c r="AY298" s="43" t="e">
        <f t="shared" si="159"/>
        <v>#VALUE!</v>
      </c>
    </row>
    <row r="299" spans="6:51" x14ac:dyDescent="0.3">
      <c r="F299" s="3">
        <v>57</v>
      </c>
      <c r="G299" s="36">
        <f t="shared" si="160"/>
        <v>0.74999999056225697</v>
      </c>
      <c r="H299" s="36">
        <f t="shared" si="160"/>
        <v>0.79999999082730888</v>
      </c>
      <c r="I299" s="36">
        <f t="shared" si="160"/>
        <v>1.1499999927556137</v>
      </c>
      <c r="J299" s="36">
        <f t="shared" si="160"/>
        <v>1.199999985007846</v>
      </c>
      <c r="K299" s="36">
        <f t="shared" si="160"/>
        <v>0.69294957027177884</v>
      </c>
      <c r="L299" s="37" t="e">
        <f t="shared" si="160"/>
        <v>#VALUE!</v>
      </c>
      <c r="M299" s="38">
        <f t="shared" si="160"/>
        <v>0.49759275771387312</v>
      </c>
      <c r="N299" s="39">
        <f t="shared" si="160"/>
        <v>0</v>
      </c>
      <c r="O299" s="39">
        <f t="shared" si="160"/>
        <v>0</v>
      </c>
      <c r="P299" s="40">
        <f t="shared" si="160"/>
        <v>0</v>
      </c>
      <c r="Q299" s="40">
        <f t="shared" si="160"/>
        <v>0</v>
      </c>
      <c r="R299" s="40">
        <f t="shared" si="160"/>
        <v>0</v>
      </c>
      <c r="S299" s="41">
        <f t="shared" si="160"/>
        <v>0</v>
      </c>
      <c r="T299" s="41">
        <f t="shared" si="160"/>
        <v>0</v>
      </c>
      <c r="U299" s="42" t="e">
        <f t="shared" si="157"/>
        <v>#VALUE!</v>
      </c>
      <c r="V299" s="42" t="e">
        <f t="shared" si="157"/>
        <v>#VALUE!</v>
      </c>
      <c r="W299" s="43" t="e">
        <f t="shared" si="160"/>
        <v>#VALUE!</v>
      </c>
      <c r="X299" s="43" t="e">
        <f t="shared" si="160"/>
        <v>#VALUE!</v>
      </c>
      <c r="AD299"/>
      <c r="AG299" s="3">
        <f t="shared" si="145"/>
        <v>43.421351511912064</v>
      </c>
      <c r="AH299" s="36">
        <f t="shared" si="161"/>
        <v>0.74999984521843333</v>
      </c>
      <c r="AI299" s="36">
        <f t="shared" si="161"/>
        <v>0.79999978536027028</v>
      </c>
      <c r="AJ299" s="36">
        <f t="shared" si="161"/>
        <v>1.1499995864494041</v>
      </c>
      <c r="AK299" s="36">
        <f t="shared" si="161"/>
        <v>1.1999996726191524</v>
      </c>
      <c r="AL299" s="36">
        <f t="shared" si="161"/>
        <v>0.10583782026695654</v>
      </c>
      <c r="AM299" s="37" t="e">
        <f t="shared" si="161"/>
        <v>#VALUE!</v>
      </c>
      <c r="AN299" s="38">
        <f t="shared" si="161"/>
        <v>0.49025415348566542</v>
      </c>
      <c r="AO299" s="39">
        <f t="shared" si="161"/>
        <v>0</v>
      </c>
      <c r="AP299" s="39">
        <f t="shared" si="161"/>
        <v>0</v>
      </c>
      <c r="AQ299" s="40">
        <f t="shared" si="161"/>
        <v>0</v>
      </c>
      <c r="AR299" s="40">
        <f t="shared" si="161"/>
        <v>0</v>
      </c>
      <c r="AS299" s="40">
        <f t="shared" si="161"/>
        <v>0</v>
      </c>
      <c r="AT299" s="41">
        <f t="shared" si="161"/>
        <v>0</v>
      </c>
      <c r="AU299" s="41">
        <f t="shared" si="161"/>
        <v>0</v>
      </c>
      <c r="AV299" s="42" t="e">
        <f t="shared" si="158"/>
        <v>#VALUE!</v>
      </c>
      <c r="AW299" s="42" t="e">
        <f t="shared" si="158"/>
        <v>#VALUE!</v>
      </c>
      <c r="AX299" s="43" t="e">
        <f t="shared" si="159"/>
        <v>#VALUE!</v>
      </c>
      <c r="AY299" s="43" t="e">
        <f t="shared" si="159"/>
        <v>#VALUE!</v>
      </c>
    </row>
    <row r="300" spans="6:51" x14ac:dyDescent="0.3">
      <c r="F300" s="3">
        <v>58</v>
      </c>
      <c r="G300" s="36">
        <f t="shared" si="160"/>
        <v>0.74999999173555632</v>
      </c>
      <c r="H300" s="36">
        <f t="shared" si="160"/>
        <v>0.79999999244493258</v>
      </c>
      <c r="I300" s="36">
        <f t="shared" si="160"/>
        <v>1.1499999942388612</v>
      </c>
      <c r="J300" s="36">
        <f t="shared" si="160"/>
        <v>1.1999999875767278</v>
      </c>
      <c r="K300" s="36">
        <f t="shared" si="160"/>
        <v>0.71011576325877723</v>
      </c>
      <c r="L300" s="37" t="e">
        <f t="shared" si="160"/>
        <v>#VALUE!</v>
      </c>
      <c r="M300" s="38">
        <f t="shared" si="160"/>
        <v>0.4977930851073637</v>
      </c>
      <c r="N300" s="39">
        <f t="shared" si="160"/>
        <v>0</v>
      </c>
      <c r="O300" s="39">
        <f t="shared" si="160"/>
        <v>0</v>
      </c>
      <c r="P300" s="40">
        <f t="shared" si="160"/>
        <v>0</v>
      </c>
      <c r="Q300" s="40">
        <f t="shared" si="160"/>
        <v>0</v>
      </c>
      <c r="R300" s="40">
        <f t="shared" si="160"/>
        <v>0</v>
      </c>
      <c r="S300" s="41">
        <f t="shared" si="160"/>
        <v>0</v>
      </c>
      <c r="T300" s="41">
        <f t="shared" si="160"/>
        <v>0</v>
      </c>
      <c r="U300" s="42" t="e">
        <f t="shared" si="157"/>
        <v>#VALUE!</v>
      </c>
      <c r="V300" s="42" t="e">
        <f t="shared" si="157"/>
        <v>#VALUE!</v>
      </c>
      <c r="W300" s="43" t="e">
        <f t="shared" si="160"/>
        <v>#VALUE!</v>
      </c>
      <c r="X300" s="43" t="e">
        <f t="shared" si="160"/>
        <v>#VALUE!</v>
      </c>
      <c r="AD300"/>
      <c r="AG300" s="3">
        <f t="shared" si="145"/>
        <v>43.772189209830003</v>
      </c>
      <c r="AH300" s="36">
        <f t="shared" si="161"/>
        <v>0.74999986008752539</v>
      </c>
      <c r="AI300" s="36">
        <f t="shared" si="161"/>
        <v>0.79999980473396315</v>
      </c>
      <c r="AJ300" s="36">
        <f t="shared" si="161"/>
        <v>1.1499996362427054</v>
      </c>
      <c r="AK300" s="36">
        <f t="shared" si="161"/>
        <v>1.1999997017678881</v>
      </c>
      <c r="AL300" s="36">
        <f t="shared" si="161"/>
        <v>0.1371500876373101</v>
      </c>
      <c r="AM300" s="37" t="e">
        <f t="shared" si="161"/>
        <v>#VALUE!</v>
      </c>
      <c r="AN300" s="38">
        <f t="shared" si="161"/>
        <v>0.49064968010346127</v>
      </c>
      <c r="AO300" s="39">
        <f t="shared" si="161"/>
        <v>0</v>
      </c>
      <c r="AP300" s="39">
        <f t="shared" si="161"/>
        <v>0</v>
      </c>
      <c r="AQ300" s="40">
        <f t="shared" si="161"/>
        <v>0</v>
      </c>
      <c r="AR300" s="40">
        <f t="shared" si="161"/>
        <v>0</v>
      </c>
      <c r="AS300" s="40">
        <f t="shared" si="161"/>
        <v>0</v>
      </c>
      <c r="AT300" s="41">
        <f t="shared" si="161"/>
        <v>0</v>
      </c>
      <c r="AU300" s="41">
        <f t="shared" si="161"/>
        <v>0</v>
      </c>
      <c r="AV300" s="42" t="e">
        <f t="shared" si="158"/>
        <v>#VALUE!</v>
      </c>
      <c r="AW300" s="42" t="e">
        <f t="shared" si="158"/>
        <v>#VALUE!</v>
      </c>
      <c r="AX300" s="43" t="e">
        <f t="shared" si="159"/>
        <v>#VALUE!</v>
      </c>
      <c r="AY300" s="43" t="e">
        <f t="shared" si="159"/>
        <v>#VALUE!</v>
      </c>
    </row>
    <row r="301" spans="6:51" x14ac:dyDescent="0.3">
      <c r="F301" s="3">
        <v>59</v>
      </c>
      <c r="G301" s="36">
        <f t="shared" si="160"/>
        <v>0.7499999927072768</v>
      </c>
      <c r="H301" s="36">
        <f t="shared" si="160"/>
        <v>0.79999999374765718</v>
      </c>
      <c r="I301" s="36">
        <f t="shared" si="160"/>
        <v>1.1499999953800568</v>
      </c>
      <c r="J301" s="36">
        <f t="shared" si="160"/>
        <v>1.1999999896556137</v>
      </c>
      <c r="K301" s="36">
        <f t="shared" si="160"/>
        <v>0.72565910565572711</v>
      </c>
      <c r="L301" s="37" t="e">
        <f t="shared" si="160"/>
        <v>#VALUE!</v>
      </c>
      <c r="M301" s="38">
        <f t="shared" si="160"/>
        <v>0.49797252896765298</v>
      </c>
      <c r="N301" s="39">
        <f t="shared" si="160"/>
        <v>0</v>
      </c>
      <c r="O301" s="39">
        <f t="shared" si="160"/>
        <v>0</v>
      </c>
      <c r="P301" s="40">
        <f t="shared" si="160"/>
        <v>0</v>
      </c>
      <c r="Q301" s="40">
        <f t="shared" si="160"/>
        <v>0</v>
      </c>
      <c r="R301" s="40">
        <f t="shared" si="160"/>
        <v>0</v>
      </c>
      <c r="S301" s="41">
        <f t="shared" si="160"/>
        <v>0</v>
      </c>
      <c r="T301" s="41">
        <f t="shared" si="160"/>
        <v>0</v>
      </c>
      <c r="U301" s="42" t="e">
        <f t="shared" si="157"/>
        <v>#VALUE!</v>
      </c>
      <c r="V301" s="42" t="e">
        <f t="shared" si="157"/>
        <v>#VALUE!</v>
      </c>
      <c r="W301" s="43" t="e">
        <f t="shared" si="160"/>
        <v>#VALUE!</v>
      </c>
      <c r="X301" s="43" t="e">
        <f t="shared" si="160"/>
        <v>#VALUE!</v>
      </c>
      <c r="AD301"/>
      <c r="AG301" s="3">
        <f t="shared" si="145"/>
        <v>44.095470792826781</v>
      </c>
      <c r="AH301" s="36">
        <f t="shared" si="161"/>
        <v>0.74999987231933696</v>
      </c>
      <c r="AI301" s="36">
        <f t="shared" si="161"/>
        <v>0.79999982091671828</v>
      </c>
      <c r="AJ301" s="36">
        <f t="shared" si="161"/>
        <v>1.1499996764213554</v>
      </c>
      <c r="AK301" s="36">
        <f t="shared" si="161"/>
        <v>1.1999997261371627</v>
      </c>
      <c r="AL301" s="36">
        <f t="shared" si="161"/>
        <v>0.16466094552608007</v>
      </c>
      <c r="AM301" s="37" t="e">
        <f t="shared" si="161"/>
        <v>#VALUE!</v>
      </c>
      <c r="AN301" s="38">
        <f t="shared" si="161"/>
        <v>0.49099765168174814</v>
      </c>
      <c r="AO301" s="39">
        <f t="shared" si="161"/>
        <v>0</v>
      </c>
      <c r="AP301" s="39">
        <f t="shared" si="161"/>
        <v>0</v>
      </c>
      <c r="AQ301" s="40">
        <f t="shared" si="161"/>
        <v>0</v>
      </c>
      <c r="AR301" s="40">
        <f t="shared" si="161"/>
        <v>0</v>
      </c>
      <c r="AS301" s="40">
        <f t="shared" si="161"/>
        <v>0</v>
      </c>
      <c r="AT301" s="41">
        <f t="shared" si="161"/>
        <v>0</v>
      </c>
      <c r="AU301" s="41">
        <f t="shared" si="161"/>
        <v>0</v>
      </c>
      <c r="AV301" s="42" t="e">
        <f t="shared" si="158"/>
        <v>#VALUE!</v>
      </c>
      <c r="AW301" s="42" t="e">
        <f t="shared" si="158"/>
        <v>#VALUE!</v>
      </c>
      <c r="AX301" s="43" t="e">
        <f t="shared" si="159"/>
        <v>#VALUE!</v>
      </c>
      <c r="AY301" s="43" t="e">
        <f t="shared" si="159"/>
        <v>#VALUE!</v>
      </c>
    </row>
    <row r="302" spans="6:51" x14ac:dyDescent="0.3">
      <c r="F302" s="3">
        <v>60</v>
      </c>
      <c r="G302" s="36">
        <f t="shared" si="160"/>
        <v>0.74999999351780955</v>
      </c>
      <c r="H302" s="36">
        <f t="shared" si="160"/>
        <v>0.79999999480160844</v>
      </c>
      <c r="I302" s="36">
        <f t="shared" si="160"/>
        <v>1.1499999962650367</v>
      </c>
      <c r="J302" s="36">
        <f t="shared" si="160"/>
        <v>1.199999991345833</v>
      </c>
      <c r="K302" s="36">
        <f t="shared" si="160"/>
        <v>0.7397594596364836</v>
      </c>
      <c r="L302" s="37" t="e">
        <f t="shared" si="160"/>
        <v>#VALUE!</v>
      </c>
      <c r="M302" s="38">
        <f t="shared" si="160"/>
        <v>0.49813356224456667</v>
      </c>
      <c r="N302" s="39">
        <f t="shared" si="160"/>
        <v>0</v>
      </c>
      <c r="O302" s="39">
        <f t="shared" si="160"/>
        <v>0</v>
      </c>
      <c r="P302" s="40">
        <f t="shared" si="160"/>
        <v>0</v>
      </c>
      <c r="Q302" s="40">
        <f t="shared" si="160"/>
        <v>0</v>
      </c>
      <c r="R302" s="40">
        <f t="shared" si="160"/>
        <v>0</v>
      </c>
      <c r="S302" s="41">
        <f t="shared" si="160"/>
        <v>0</v>
      </c>
      <c r="T302" s="41">
        <f t="shared" si="160"/>
        <v>0</v>
      </c>
      <c r="U302" s="42" t="e">
        <f t="shared" si="157"/>
        <v>#VALUE!</v>
      </c>
      <c r="V302" s="42" t="e">
        <f t="shared" si="157"/>
        <v>#VALUE!</v>
      </c>
      <c r="W302" s="43" t="e">
        <f t="shared" si="160"/>
        <v>#VALUE!</v>
      </c>
      <c r="X302" s="43" t="e">
        <f t="shared" si="160"/>
        <v>#VALUE!</v>
      </c>
      <c r="AD302"/>
      <c r="AG302" s="3">
        <f t="shared" si="145"/>
        <v>44.39336062201312</v>
      </c>
      <c r="AH302" s="36">
        <f t="shared" si="161"/>
        <v>0.74999988248557115</v>
      </c>
      <c r="AI302" s="36">
        <f t="shared" si="161"/>
        <v>0.79999983454673917</v>
      </c>
      <c r="AJ302" s="36">
        <f t="shared" si="161"/>
        <v>1.1499997092149821</v>
      </c>
      <c r="AK302" s="36">
        <f t="shared" si="161"/>
        <v>1.1999997466795187</v>
      </c>
      <c r="AL302" s="36">
        <f t="shared" si="161"/>
        <v>0.18893247637757438</v>
      </c>
      <c r="AM302" s="37" t="e">
        <f t="shared" si="161"/>
        <v>#VALUE!</v>
      </c>
      <c r="AN302" s="38">
        <f t="shared" si="161"/>
        <v>0.49130495905418459</v>
      </c>
      <c r="AO302" s="39">
        <f t="shared" si="161"/>
        <v>0</v>
      </c>
      <c r="AP302" s="39">
        <f t="shared" si="161"/>
        <v>0</v>
      </c>
      <c r="AQ302" s="40">
        <f t="shared" si="161"/>
        <v>0</v>
      </c>
      <c r="AR302" s="40">
        <f t="shared" si="161"/>
        <v>0</v>
      </c>
      <c r="AS302" s="40">
        <f t="shared" si="161"/>
        <v>0</v>
      </c>
      <c r="AT302" s="41">
        <f t="shared" si="161"/>
        <v>0</v>
      </c>
      <c r="AU302" s="41">
        <f t="shared" si="161"/>
        <v>0</v>
      </c>
      <c r="AV302" s="42" t="e">
        <f t="shared" si="158"/>
        <v>#VALUE!</v>
      </c>
      <c r="AW302" s="42" t="e">
        <f t="shared" si="158"/>
        <v>#VALUE!</v>
      </c>
      <c r="AX302" s="43" t="e">
        <f t="shared" si="159"/>
        <v>#VALUE!</v>
      </c>
      <c r="AY302" s="43" t="e">
        <f t="shared" si="159"/>
        <v>#VALUE!</v>
      </c>
    </row>
    <row r="303" spans="6:51" x14ac:dyDescent="0.3">
      <c r="F303" s="3">
        <v>61</v>
      </c>
      <c r="G303" s="36">
        <f t="shared" si="160"/>
        <v>0.74999999419847652</v>
      </c>
      <c r="H303" s="36">
        <f t="shared" si="160"/>
        <v>0.79999999565813817</v>
      </c>
      <c r="I303" s="36">
        <f t="shared" si="160"/>
        <v>1.1499999969566137</v>
      </c>
      <c r="J303" s="36">
        <f t="shared" si="160"/>
        <v>1.1999999927263398</v>
      </c>
      <c r="K303" s="36">
        <f t="shared" si="160"/>
        <v>0.75257339125815648</v>
      </c>
      <c r="L303" s="37" t="e">
        <f t="shared" si="160"/>
        <v>#VALUE!</v>
      </c>
      <c r="M303" s="38">
        <f t="shared" si="160"/>
        <v>0.49827833665153837</v>
      </c>
      <c r="N303" s="39">
        <f t="shared" si="160"/>
        <v>0</v>
      </c>
      <c r="O303" s="39">
        <f t="shared" si="160"/>
        <v>0</v>
      </c>
      <c r="P303" s="40">
        <f t="shared" si="160"/>
        <v>0</v>
      </c>
      <c r="Q303" s="40">
        <f t="shared" si="160"/>
        <v>0</v>
      </c>
      <c r="R303" s="40">
        <f t="shared" si="160"/>
        <v>0</v>
      </c>
      <c r="S303" s="41">
        <f t="shared" si="160"/>
        <v>0</v>
      </c>
      <c r="T303" s="41">
        <f t="shared" si="160"/>
        <v>0</v>
      </c>
      <c r="U303" s="42" t="e">
        <f t="shared" si="157"/>
        <v>#VALUE!</v>
      </c>
      <c r="V303" s="42" t="e">
        <f t="shared" si="157"/>
        <v>#VALUE!</v>
      </c>
      <c r="W303" s="43" t="e">
        <f t="shared" si="160"/>
        <v>#VALUE!</v>
      </c>
      <c r="X303" s="43" t="e">
        <f t="shared" si="160"/>
        <v>#VALUE!</v>
      </c>
      <c r="AD303"/>
      <c r="AG303" s="3">
        <f t="shared" si="145"/>
        <v>44.667853061421738</v>
      </c>
      <c r="AH303" s="36">
        <f t="shared" si="161"/>
        <v>0.74999989101357789</v>
      </c>
      <c r="AI303" s="36">
        <f t="shared" si="161"/>
        <v>0.79999984611377772</v>
      </c>
      <c r="AJ303" s="36">
        <f t="shared" si="161"/>
        <v>1.1499997362605472</v>
      </c>
      <c r="AK303" s="36">
        <f t="shared" si="161"/>
        <v>1.1999997641264866</v>
      </c>
      <c r="AL303" s="36">
        <f t="shared" si="161"/>
        <v>0.21042676239263852</v>
      </c>
      <c r="AM303" s="37" t="e">
        <f t="shared" si="161"/>
        <v>#VALUE!</v>
      </c>
      <c r="AN303" s="38">
        <f t="shared" si="161"/>
        <v>0.4915773049485937</v>
      </c>
      <c r="AO303" s="39">
        <f t="shared" si="161"/>
        <v>0</v>
      </c>
      <c r="AP303" s="39">
        <f t="shared" si="161"/>
        <v>0</v>
      </c>
      <c r="AQ303" s="40">
        <f t="shared" si="161"/>
        <v>0</v>
      </c>
      <c r="AR303" s="40">
        <f t="shared" si="161"/>
        <v>0</v>
      </c>
      <c r="AS303" s="40">
        <f t="shared" si="161"/>
        <v>0</v>
      </c>
      <c r="AT303" s="41">
        <f t="shared" si="161"/>
        <v>0</v>
      </c>
      <c r="AU303" s="41">
        <f t="shared" si="161"/>
        <v>0</v>
      </c>
      <c r="AV303" s="42" t="e">
        <f t="shared" si="158"/>
        <v>#VALUE!</v>
      </c>
      <c r="AW303" s="42" t="e">
        <f t="shared" si="158"/>
        <v>#VALUE!</v>
      </c>
      <c r="AX303" s="43" t="e">
        <f t="shared" si="159"/>
        <v>#VALUE!</v>
      </c>
      <c r="AY303" s="43" t="e">
        <f t="shared" si="159"/>
        <v>#VALUE!</v>
      </c>
    </row>
    <row r="304" spans="6:51" x14ac:dyDescent="0.3">
      <c r="F304" s="3">
        <v>62</v>
      </c>
      <c r="G304" s="36">
        <f t="shared" si="160"/>
        <v>0.74999999477375501</v>
      </c>
      <c r="H304" s="36">
        <f t="shared" si="160"/>
        <v>0.79999999635730257</v>
      </c>
      <c r="I304" s="36">
        <f t="shared" si="160"/>
        <v>1.1499999975011013</v>
      </c>
      <c r="J304" s="36">
        <f t="shared" si="160"/>
        <v>1.1999999938589341</v>
      </c>
      <c r="K304" s="36">
        <f t="shared" si="160"/>
        <v>0.76423760883263403</v>
      </c>
      <c r="L304" s="37" t="e">
        <f t="shared" si="160"/>
        <v>#VALUE!</v>
      </c>
      <c r="M304" s="38">
        <f t="shared" si="160"/>
        <v>0.49840872743290782</v>
      </c>
      <c r="N304" s="39">
        <f t="shared" si="160"/>
        <v>0</v>
      </c>
      <c r="O304" s="39">
        <f t="shared" si="160"/>
        <v>0</v>
      </c>
      <c r="P304" s="40">
        <f t="shared" si="160"/>
        <v>0</v>
      </c>
      <c r="Q304" s="40">
        <f t="shared" si="160"/>
        <v>0</v>
      </c>
      <c r="R304" s="40">
        <f t="shared" si="160"/>
        <v>0</v>
      </c>
      <c r="S304" s="41">
        <f t="shared" si="160"/>
        <v>0</v>
      </c>
      <c r="T304" s="41">
        <f t="shared" si="160"/>
        <v>0</v>
      </c>
      <c r="U304" s="42" t="e">
        <f t="shared" si="157"/>
        <v>#VALUE!</v>
      </c>
      <c r="V304" s="42" t="e">
        <f t="shared" si="157"/>
        <v>#VALUE!</v>
      </c>
      <c r="W304" s="43" t="e">
        <f t="shared" si="160"/>
        <v>#VALUE!</v>
      </c>
      <c r="X304" s="43" t="e">
        <f t="shared" si="160"/>
        <v>#VALUE!</v>
      </c>
      <c r="AD304"/>
      <c r="AG304" s="3">
        <f t="shared" si="145"/>
        <v>44.920785830218492</v>
      </c>
      <c r="AH304" s="36">
        <f t="shared" si="161"/>
        <v>0.74999989822728197</v>
      </c>
      <c r="AI304" s="36">
        <f t="shared" si="161"/>
        <v>0.79999985599790824</v>
      </c>
      <c r="AJ304" s="36">
        <f t="shared" si="161"/>
        <v>1.1499997587772059</v>
      </c>
      <c r="AK304" s="36">
        <f t="shared" si="161"/>
        <v>1.1999997790462107</v>
      </c>
      <c r="AL304" s="36">
        <f t="shared" si="161"/>
        <v>0.22952658310094545</v>
      </c>
      <c r="AM304" s="37" t="e">
        <f t="shared" si="161"/>
        <v>#VALUE!</v>
      </c>
      <c r="AN304" s="38">
        <f t="shared" si="161"/>
        <v>0.49181944004889028</v>
      </c>
      <c r="AO304" s="39">
        <f t="shared" si="161"/>
        <v>0</v>
      </c>
      <c r="AP304" s="39">
        <f t="shared" si="161"/>
        <v>0</v>
      </c>
      <c r="AQ304" s="40">
        <f t="shared" si="161"/>
        <v>0</v>
      </c>
      <c r="AR304" s="40">
        <f t="shared" si="161"/>
        <v>0</v>
      </c>
      <c r="AS304" s="40">
        <f t="shared" si="161"/>
        <v>0</v>
      </c>
      <c r="AT304" s="41">
        <f t="shared" si="161"/>
        <v>0</v>
      </c>
      <c r="AU304" s="41">
        <f t="shared" si="161"/>
        <v>0</v>
      </c>
      <c r="AV304" s="42" t="e">
        <f t="shared" si="158"/>
        <v>#VALUE!</v>
      </c>
      <c r="AW304" s="42" t="e">
        <f t="shared" si="158"/>
        <v>#VALUE!</v>
      </c>
      <c r="AX304" s="43" t="e">
        <f t="shared" si="159"/>
        <v>#VALUE!</v>
      </c>
      <c r="AY304" s="43" t="e">
        <f t="shared" si="159"/>
        <v>#VALUE!</v>
      </c>
    </row>
    <row r="305" spans="5:51" x14ac:dyDescent="0.3">
      <c r="F305" s="3">
        <v>63</v>
      </c>
      <c r="G305" s="36">
        <f t="shared" si="160"/>
        <v>0.74999999526291627</v>
      </c>
      <c r="H305" s="36">
        <f t="shared" si="160"/>
        <v>0.79999999693048418</v>
      </c>
      <c r="I305" s="36">
        <f t="shared" si="160"/>
        <v>1.149999997932901</v>
      </c>
      <c r="J305" s="36">
        <f t="shared" si="160"/>
        <v>1.1999999947922071</v>
      </c>
      <c r="K305" s="36">
        <f t="shared" si="160"/>
        <v>0.7748718389721565</v>
      </c>
      <c r="L305" s="37" t="e">
        <f t="shared" si="160"/>
        <v>#VALUE!</v>
      </c>
      <c r="M305" s="38">
        <f t="shared" si="160"/>
        <v>0.49852637154412505</v>
      </c>
      <c r="N305" s="39">
        <f t="shared" si="160"/>
        <v>0</v>
      </c>
      <c r="O305" s="39">
        <f t="shared" si="160"/>
        <v>0</v>
      </c>
      <c r="P305" s="40">
        <f t="shared" si="160"/>
        <v>0</v>
      </c>
      <c r="Q305" s="40">
        <f t="shared" si="160"/>
        <v>0</v>
      </c>
      <c r="R305" s="40">
        <f t="shared" si="160"/>
        <v>0</v>
      </c>
      <c r="S305" s="41">
        <f t="shared" si="160"/>
        <v>0</v>
      </c>
      <c r="T305" s="41">
        <f t="shared" si="160"/>
        <v>0</v>
      </c>
      <c r="U305" s="42" t="e">
        <f t="shared" si="157"/>
        <v>#VALUE!</v>
      </c>
      <c r="V305" s="42" t="e">
        <f t="shared" si="157"/>
        <v>#VALUE!</v>
      </c>
      <c r="W305" s="43" t="e">
        <f t="shared" si="160"/>
        <v>#VALUE!</v>
      </c>
      <c r="X305" s="43" t="e">
        <f t="shared" si="160"/>
        <v>#VALUE!</v>
      </c>
      <c r="AD305"/>
      <c r="AG305" s="3">
        <f t="shared" si="145"/>
        <v>45.153852306180539</v>
      </c>
      <c r="AH305" s="36">
        <f t="shared" si="161"/>
        <v>0.74999990437538999</v>
      </c>
      <c r="AI305" s="36">
        <f t="shared" si="161"/>
        <v>0.79999986449719318</v>
      </c>
      <c r="AJ305" s="36">
        <f t="shared" si="161"/>
        <v>1.1499997776850817</v>
      </c>
      <c r="AK305" s="36">
        <f t="shared" si="161"/>
        <v>1.1999997918845855</v>
      </c>
      <c r="AL305" s="36">
        <f t="shared" si="161"/>
        <v>0.24655128492876388</v>
      </c>
      <c r="AM305" s="37" t="e">
        <f t="shared" si="161"/>
        <v>#VALUE!</v>
      </c>
      <c r="AN305" s="38">
        <f t="shared" si="161"/>
        <v>0.49203534659809428</v>
      </c>
      <c r="AO305" s="39">
        <f t="shared" si="161"/>
        <v>0</v>
      </c>
      <c r="AP305" s="39">
        <f t="shared" si="161"/>
        <v>0</v>
      </c>
      <c r="AQ305" s="40">
        <f t="shared" si="161"/>
        <v>0</v>
      </c>
      <c r="AR305" s="40">
        <f t="shared" si="161"/>
        <v>0</v>
      </c>
      <c r="AS305" s="40">
        <f t="shared" si="161"/>
        <v>0</v>
      </c>
      <c r="AT305" s="41">
        <f t="shared" si="161"/>
        <v>0</v>
      </c>
      <c r="AU305" s="41">
        <f t="shared" si="161"/>
        <v>0</v>
      </c>
      <c r="AV305" s="42" t="e">
        <f t="shared" si="158"/>
        <v>#VALUE!</v>
      </c>
      <c r="AW305" s="42" t="e">
        <f t="shared" si="158"/>
        <v>#VALUE!</v>
      </c>
      <c r="AX305" s="43" t="e">
        <f t="shared" si="159"/>
        <v>#VALUE!</v>
      </c>
      <c r="AY305" s="43" t="e">
        <f t="shared" si="159"/>
        <v>#VALUE!</v>
      </c>
    </row>
    <row r="306" spans="5:51" x14ac:dyDescent="0.3">
      <c r="F306" s="3">
        <v>64</v>
      </c>
      <c r="G306" s="36">
        <f t="shared" si="160"/>
        <v>0.7499999956812412</v>
      </c>
      <c r="H306" s="36">
        <f t="shared" si="160"/>
        <v>0.79999999740237671</v>
      </c>
      <c r="I306" s="36">
        <f t="shared" si="160"/>
        <v>1.1499999982777511</v>
      </c>
      <c r="J306" s="36">
        <f t="shared" si="160"/>
        <v>1.1999999955645309</v>
      </c>
      <c r="K306" s="36">
        <f t="shared" si="160"/>
        <v>0.78458124010365504</v>
      </c>
      <c r="L306" s="37" t="e">
        <f t="shared" si="160"/>
        <v>#VALUE!</v>
      </c>
      <c r="M306" s="38">
        <f t="shared" si="160"/>
        <v>0.4986327002551133</v>
      </c>
      <c r="N306" s="39">
        <f t="shared" si="160"/>
        <v>0</v>
      </c>
      <c r="O306" s="39">
        <f t="shared" si="160"/>
        <v>0</v>
      </c>
      <c r="P306" s="40">
        <f t="shared" si="160"/>
        <v>0</v>
      </c>
      <c r="Q306" s="40">
        <f t="shared" si="160"/>
        <v>0</v>
      </c>
      <c r="R306" s="40">
        <f t="shared" si="160"/>
        <v>0</v>
      </c>
      <c r="S306" s="41">
        <f t="shared" si="160"/>
        <v>0</v>
      </c>
      <c r="T306" s="41">
        <f t="shared" si="160"/>
        <v>0</v>
      </c>
      <c r="U306" s="42" t="e">
        <f t="shared" ref="U306:V312" si="162">$C$5/100*U$163*U234</f>
        <v>#VALUE!</v>
      </c>
      <c r="V306" s="42" t="e">
        <f t="shared" si="162"/>
        <v>#VALUE!</v>
      </c>
      <c r="W306" s="43" t="e">
        <f t="shared" si="160"/>
        <v>#VALUE!</v>
      </c>
      <c r="X306" s="43" t="e">
        <f>X234*X$163</f>
        <v>#VALUE!</v>
      </c>
      <c r="AD306"/>
      <c r="AG306" s="3">
        <f t="shared" si="145"/>
        <v>45.368612862812959</v>
      </c>
      <c r="AH306" s="36">
        <f t="shared" si="161"/>
        <v>0.74999990965114061</v>
      </c>
      <c r="AI306" s="36">
        <f t="shared" si="161"/>
        <v>0.79999987184767773</v>
      </c>
      <c r="AJ306" s="36">
        <f t="shared" si="161"/>
        <v>1.1499997936872357</v>
      </c>
      <c r="AK306" s="36">
        <f t="shared" si="161"/>
        <v>1.1999998029949994</v>
      </c>
      <c r="AL306" s="36">
        <f t="shared" si="161"/>
        <v>0.26176906369752206</v>
      </c>
      <c r="AM306" s="37" t="e">
        <f t="shared" si="161"/>
        <v>#VALUE!</v>
      </c>
      <c r="AN306" s="38">
        <f t="shared" si="161"/>
        <v>0.49222838230956845</v>
      </c>
      <c r="AO306" s="39">
        <f t="shared" si="161"/>
        <v>0</v>
      </c>
      <c r="AP306" s="39">
        <f t="shared" si="161"/>
        <v>0</v>
      </c>
      <c r="AQ306" s="40">
        <f t="shared" si="161"/>
        <v>0</v>
      </c>
      <c r="AR306" s="40">
        <f t="shared" si="161"/>
        <v>0</v>
      </c>
      <c r="AS306" s="40">
        <f t="shared" si="161"/>
        <v>0</v>
      </c>
      <c r="AT306" s="41">
        <f t="shared" si="161"/>
        <v>0</v>
      </c>
      <c r="AU306" s="41">
        <f t="shared" si="161"/>
        <v>0</v>
      </c>
      <c r="AV306" s="42" t="e">
        <f t="shared" ref="AV306:AW312" si="163">$C$5/100*AV$163*AV234</f>
        <v>#VALUE!</v>
      </c>
      <c r="AW306" s="42" t="e">
        <f t="shared" si="163"/>
        <v>#VALUE!</v>
      </c>
      <c r="AX306" s="43" t="e">
        <f t="shared" ref="AX306:AY312" si="164">AX234*AX$163</f>
        <v>#VALUE!</v>
      </c>
      <c r="AY306" s="43" t="e">
        <f t="shared" si="164"/>
        <v>#VALUE!</v>
      </c>
    </row>
    <row r="307" spans="5:51" x14ac:dyDescent="0.3">
      <c r="F307" s="3">
        <v>65</v>
      </c>
      <c r="G307" s="36">
        <f t="shared" ref="G307:X312" si="165">G235*G$163</f>
        <v>0.74999999604092982</v>
      </c>
      <c r="H307" s="36">
        <f t="shared" si="165"/>
        <v>0.79999999779249209</v>
      </c>
      <c r="I307" s="36">
        <f t="shared" si="165"/>
        <v>1.149999998555044</v>
      </c>
      <c r="J307" s="36">
        <f t="shared" si="165"/>
        <v>1.199999996206339</v>
      </c>
      <c r="K307" s="36">
        <f t="shared" si="165"/>
        <v>0.79345843429818497</v>
      </c>
      <c r="L307" s="37" t="e">
        <f t="shared" si="165"/>
        <v>#VALUE!</v>
      </c>
      <c r="M307" s="38">
        <f t="shared" si="165"/>
        <v>0.4987289670274172</v>
      </c>
      <c r="N307" s="39">
        <f t="shared" si="165"/>
        <v>0</v>
      </c>
      <c r="O307" s="39">
        <f t="shared" si="165"/>
        <v>0</v>
      </c>
      <c r="P307" s="40">
        <f t="shared" si="165"/>
        <v>0</v>
      </c>
      <c r="Q307" s="40">
        <f t="shared" si="165"/>
        <v>0</v>
      </c>
      <c r="R307" s="40">
        <f t="shared" si="165"/>
        <v>0</v>
      </c>
      <c r="S307" s="41">
        <f t="shared" si="165"/>
        <v>0</v>
      </c>
      <c r="T307" s="41">
        <f t="shared" si="165"/>
        <v>0</v>
      </c>
      <c r="U307" s="42" t="e">
        <f t="shared" si="162"/>
        <v>#VALUE!</v>
      </c>
      <c r="V307" s="42" t="e">
        <f t="shared" si="162"/>
        <v>#VALUE!</v>
      </c>
      <c r="W307" s="43" t="e">
        <f t="shared" si="165"/>
        <v>#VALUE!</v>
      </c>
      <c r="X307" s="43" t="e">
        <f t="shared" si="165"/>
        <v>#VALUE!</v>
      </c>
      <c r="AD307"/>
      <c r="AG307" s="3">
        <f t="shared" ref="AG307:AG312" si="166">AE79</f>
        <v>45.566505316005475</v>
      </c>
      <c r="AH307" s="36">
        <f t="shared" ref="AH307:AU312" si="167">AH235*AH$163</f>
        <v>0.7499999142063396</v>
      </c>
      <c r="AI307" s="36">
        <f t="shared" si="167"/>
        <v>0.79999987823801222</v>
      </c>
      <c r="AJ307" s="36">
        <f t="shared" si="167"/>
        <v>1.1499998073270834</v>
      </c>
      <c r="AK307" s="36">
        <f t="shared" si="167"/>
        <v>1.1999998126600993</v>
      </c>
      <c r="AL307" s="36">
        <f t="shared" si="167"/>
        <v>0.27540655498017069</v>
      </c>
      <c r="AM307" s="37" t="e">
        <f t="shared" si="167"/>
        <v>#VALUE!</v>
      </c>
      <c r="AN307" s="38">
        <f t="shared" si="167"/>
        <v>0.49240139399944088</v>
      </c>
      <c r="AO307" s="39">
        <f t="shared" si="167"/>
        <v>0</v>
      </c>
      <c r="AP307" s="39">
        <f t="shared" si="167"/>
        <v>0</v>
      </c>
      <c r="AQ307" s="40">
        <f t="shared" si="167"/>
        <v>0</v>
      </c>
      <c r="AR307" s="40">
        <f t="shared" si="167"/>
        <v>0</v>
      </c>
      <c r="AS307" s="40">
        <f t="shared" si="167"/>
        <v>0</v>
      </c>
      <c r="AT307" s="41">
        <f t="shared" si="167"/>
        <v>0</v>
      </c>
      <c r="AU307" s="41">
        <f t="shared" si="167"/>
        <v>0</v>
      </c>
      <c r="AV307" s="42" t="e">
        <f t="shared" si="163"/>
        <v>#VALUE!</v>
      </c>
      <c r="AW307" s="42" t="e">
        <f t="shared" si="163"/>
        <v>#VALUE!</v>
      </c>
      <c r="AX307" s="43" t="e">
        <f t="shared" si="164"/>
        <v>#VALUE!</v>
      </c>
      <c r="AY307" s="43" t="e">
        <f t="shared" si="164"/>
        <v>#VALUE!</v>
      </c>
    </row>
    <row r="308" spans="5:51" x14ac:dyDescent="0.3">
      <c r="F308" s="3">
        <v>66</v>
      </c>
      <c r="G308" s="36">
        <f t="shared" si="165"/>
        <v>0.74999999635178694</v>
      </c>
      <c r="H308" s="36">
        <f t="shared" si="165"/>
        <v>0.79999999811631273</v>
      </c>
      <c r="I308" s="36">
        <f t="shared" si="165"/>
        <v>1.1499999987794924</v>
      </c>
      <c r="J308" s="36">
        <f t="shared" si="165"/>
        <v>1.1999999967418704</v>
      </c>
      <c r="K308" s="36">
        <f t="shared" si="165"/>
        <v>0.80158522312338187</v>
      </c>
      <c r="L308" s="37" t="e">
        <f t="shared" si="165"/>
        <v>#VALUE!</v>
      </c>
      <c r="M308" s="38">
        <f t="shared" si="165"/>
        <v>0.49881627138181189</v>
      </c>
      <c r="N308" s="39">
        <f t="shared" si="165"/>
        <v>0</v>
      </c>
      <c r="O308" s="39">
        <f t="shared" si="165"/>
        <v>0</v>
      </c>
      <c r="P308" s="40">
        <f t="shared" si="165"/>
        <v>0</v>
      </c>
      <c r="Q308" s="40">
        <f t="shared" si="165"/>
        <v>0</v>
      </c>
      <c r="R308" s="40">
        <f t="shared" si="165"/>
        <v>0</v>
      </c>
      <c r="S308" s="41">
        <f t="shared" si="165"/>
        <v>0</v>
      </c>
      <c r="T308" s="41">
        <f t="shared" si="165"/>
        <v>0</v>
      </c>
      <c r="U308" s="42" t="e">
        <f t="shared" si="162"/>
        <v>#VALUE!</v>
      </c>
      <c r="V308" s="42" t="e">
        <f t="shared" si="162"/>
        <v>#VALUE!</v>
      </c>
      <c r="W308" s="43" t="e">
        <f t="shared" si="165"/>
        <v>#VALUE!</v>
      </c>
      <c r="X308" s="43" t="e">
        <f t="shared" si="165"/>
        <v>#VALUE!</v>
      </c>
      <c r="AD308"/>
      <c r="AG308" s="3">
        <f t="shared" si="166"/>
        <v>45.748854550169469</v>
      </c>
      <c r="AH308" s="36">
        <f t="shared" si="167"/>
        <v>0.7499999181614706</v>
      </c>
      <c r="AI308" s="36">
        <f t="shared" si="167"/>
        <v>0.79999988382026688</v>
      </c>
      <c r="AJ308" s="36">
        <f t="shared" si="167"/>
        <v>1.1499998190291714</v>
      </c>
      <c r="AK308" s="36">
        <f t="shared" si="167"/>
        <v>1.1999998211078964</v>
      </c>
      <c r="AL308" s="36">
        <f t="shared" si="167"/>
        <v>0.28765638469072474</v>
      </c>
      <c r="AM308" s="37" t="e">
        <f t="shared" si="167"/>
        <v>#VALUE!</v>
      </c>
      <c r="AN308" s="38">
        <f t="shared" si="167"/>
        <v>0.49255680794018564</v>
      </c>
      <c r="AO308" s="39">
        <f t="shared" si="167"/>
        <v>0</v>
      </c>
      <c r="AP308" s="39">
        <f t="shared" si="167"/>
        <v>0</v>
      </c>
      <c r="AQ308" s="40">
        <f t="shared" si="167"/>
        <v>0</v>
      </c>
      <c r="AR308" s="40">
        <f t="shared" si="167"/>
        <v>0</v>
      </c>
      <c r="AS308" s="40">
        <f t="shared" si="167"/>
        <v>0</v>
      </c>
      <c r="AT308" s="41">
        <f t="shared" si="167"/>
        <v>0</v>
      </c>
      <c r="AU308" s="41">
        <f t="shared" si="167"/>
        <v>0</v>
      </c>
      <c r="AV308" s="42" t="e">
        <f t="shared" si="163"/>
        <v>#VALUE!</v>
      </c>
      <c r="AW308" s="42" t="e">
        <f t="shared" si="163"/>
        <v>#VALUE!</v>
      </c>
      <c r="AX308" s="43" t="e">
        <f t="shared" si="164"/>
        <v>#VALUE!</v>
      </c>
      <c r="AY308" s="43" t="e">
        <f t="shared" si="164"/>
        <v>#VALUE!</v>
      </c>
    </row>
    <row r="309" spans="5:51" x14ac:dyDescent="0.3">
      <c r="F309" s="3">
        <v>67</v>
      </c>
      <c r="G309" s="36">
        <f t="shared" si="165"/>
        <v>0.7499999966217421</v>
      </c>
      <c r="H309" s="36">
        <f t="shared" si="165"/>
        <v>0.79999999838617342</v>
      </c>
      <c r="I309" s="36">
        <f t="shared" si="165"/>
        <v>1.1499999989623326</v>
      </c>
      <c r="J309" s="36">
        <f t="shared" si="165"/>
        <v>1.1999999971905109</v>
      </c>
      <c r="K309" s="36">
        <f t="shared" si="165"/>
        <v>0.80903404109377119</v>
      </c>
      <c r="L309" s="37" t="e">
        <f t="shared" si="165"/>
        <v>#VALUE!</v>
      </c>
      <c r="M309" s="38">
        <f t="shared" si="165"/>
        <v>0.49889557936062856</v>
      </c>
      <c r="N309" s="39">
        <f t="shared" si="165"/>
        <v>0</v>
      </c>
      <c r="O309" s="39">
        <f t="shared" si="165"/>
        <v>0</v>
      </c>
      <c r="P309" s="40">
        <f t="shared" si="165"/>
        <v>0</v>
      </c>
      <c r="Q309" s="40">
        <f t="shared" si="165"/>
        <v>0</v>
      </c>
      <c r="R309" s="40">
        <f t="shared" si="165"/>
        <v>0</v>
      </c>
      <c r="S309" s="41">
        <f t="shared" si="165"/>
        <v>0</v>
      </c>
      <c r="T309" s="41">
        <f t="shared" si="165"/>
        <v>0</v>
      </c>
      <c r="U309" s="42" t="e">
        <f t="shared" si="162"/>
        <v>#VALUE!</v>
      </c>
      <c r="V309" s="42" t="e">
        <f t="shared" si="162"/>
        <v>#VALUE!</v>
      </c>
      <c r="W309" s="43" t="e">
        <f t="shared" si="165"/>
        <v>#VALUE!</v>
      </c>
      <c r="X309" s="43" t="e">
        <f t="shared" si="165"/>
        <v>#VALUE!</v>
      </c>
      <c r="AD309"/>
      <c r="AG309" s="3">
        <f t="shared" si="166"/>
        <v>45.916881388301817</v>
      </c>
      <c r="AH309" s="36">
        <f t="shared" si="167"/>
        <v>0.74999992161307372</v>
      </c>
      <c r="AI309" s="36">
        <f t="shared" si="167"/>
        <v>0.79999988871801575</v>
      </c>
      <c r="AJ309" s="36">
        <f t="shared" si="167"/>
        <v>1.1499998291285174</v>
      </c>
      <c r="AK309" s="36">
        <f t="shared" si="167"/>
        <v>1.1999998285238125</v>
      </c>
      <c r="AL309" s="36">
        <f t="shared" si="167"/>
        <v>0.29868316031516462</v>
      </c>
      <c r="AM309" s="37" t="e">
        <f t="shared" si="167"/>
        <v>#VALUE!</v>
      </c>
      <c r="AN309" s="38">
        <f t="shared" si="167"/>
        <v>0.49269670218380757</v>
      </c>
      <c r="AO309" s="39">
        <f t="shared" si="167"/>
        <v>0</v>
      </c>
      <c r="AP309" s="39">
        <f t="shared" si="167"/>
        <v>0</v>
      </c>
      <c r="AQ309" s="40">
        <f t="shared" si="167"/>
        <v>0</v>
      </c>
      <c r="AR309" s="40">
        <f t="shared" si="167"/>
        <v>0</v>
      </c>
      <c r="AS309" s="40">
        <f t="shared" si="167"/>
        <v>0</v>
      </c>
      <c r="AT309" s="41">
        <f t="shared" si="167"/>
        <v>0</v>
      </c>
      <c r="AU309" s="41">
        <f t="shared" si="167"/>
        <v>0</v>
      </c>
      <c r="AV309" s="42" t="e">
        <f t="shared" si="163"/>
        <v>#VALUE!</v>
      </c>
      <c r="AW309" s="42" t="e">
        <f t="shared" si="163"/>
        <v>#VALUE!</v>
      </c>
      <c r="AX309" s="43" t="e">
        <f t="shared" si="164"/>
        <v>#VALUE!</v>
      </c>
      <c r="AY309" s="43" t="e">
        <f t="shared" si="164"/>
        <v>#VALUE!</v>
      </c>
    </row>
    <row r="310" spans="5:51" x14ac:dyDescent="0.3">
      <c r="F310" s="3">
        <v>68</v>
      </c>
      <c r="G310" s="36">
        <f t="shared" si="165"/>
        <v>0.74999999685724783</v>
      </c>
      <c r="H310" s="36">
        <f t="shared" si="165"/>
        <v>0.79999999861194071</v>
      </c>
      <c r="I310" s="36">
        <f t="shared" si="165"/>
        <v>1.1499999991122027</v>
      </c>
      <c r="J310" s="36">
        <f t="shared" si="165"/>
        <v>1.199999997567827</v>
      </c>
      <c r="K310" s="36">
        <f t="shared" si="165"/>
        <v>0.81586919053883122</v>
      </c>
      <c r="L310" s="37" t="e">
        <f t="shared" si="165"/>
        <v>#VALUE!</v>
      </c>
      <c r="M310" s="38">
        <f t="shared" si="165"/>
        <v>0.49896774109467612</v>
      </c>
      <c r="N310" s="39">
        <f t="shared" si="165"/>
        <v>0</v>
      </c>
      <c r="O310" s="39">
        <f t="shared" si="165"/>
        <v>0</v>
      </c>
      <c r="P310" s="40">
        <f t="shared" si="165"/>
        <v>0</v>
      </c>
      <c r="Q310" s="40">
        <f t="shared" si="165"/>
        <v>0</v>
      </c>
      <c r="R310" s="40">
        <f t="shared" si="165"/>
        <v>0</v>
      </c>
      <c r="S310" s="41">
        <f t="shared" si="165"/>
        <v>0</v>
      </c>
      <c r="T310" s="41">
        <f t="shared" si="165"/>
        <v>0</v>
      </c>
      <c r="U310" s="42" t="e">
        <f t="shared" si="162"/>
        <v>#VALUE!</v>
      </c>
      <c r="V310" s="42" t="e">
        <f t="shared" si="162"/>
        <v>#VALUE!</v>
      </c>
      <c r="W310" s="43" t="e">
        <f t="shared" si="165"/>
        <v>#VALUE!</v>
      </c>
      <c r="X310" s="43" t="e">
        <f t="shared" si="165"/>
        <v>#VALUE!</v>
      </c>
      <c r="AD310"/>
      <c r="AG310" s="3">
        <f t="shared" si="166"/>
        <v>46.071710765360585</v>
      </c>
      <c r="AH310" s="36">
        <f t="shared" si="167"/>
        <v>0.7499999246391934</v>
      </c>
      <c r="AI310" s="36">
        <f t="shared" si="167"/>
        <v>0.79999989303243924</v>
      </c>
      <c r="AJ310" s="36">
        <f t="shared" si="167"/>
        <v>1.1499998378919785</v>
      </c>
      <c r="AK310" s="36">
        <f t="shared" si="167"/>
        <v>1.1999998350597769</v>
      </c>
      <c r="AL310" s="36">
        <f t="shared" si="167"/>
        <v>0.30862825995570448</v>
      </c>
      <c r="AM310" s="37" t="e">
        <f t="shared" si="167"/>
        <v>#VALUE!</v>
      </c>
      <c r="AN310" s="38">
        <f t="shared" si="167"/>
        <v>0.49282286482075205</v>
      </c>
      <c r="AO310" s="39">
        <f t="shared" si="167"/>
        <v>0</v>
      </c>
      <c r="AP310" s="39">
        <f t="shared" si="167"/>
        <v>0</v>
      </c>
      <c r="AQ310" s="40">
        <f t="shared" si="167"/>
        <v>0</v>
      </c>
      <c r="AR310" s="40">
        <f t="shared" si="167"/>
        <v>0</v>
      </c>
      <c r="AS310" s="40">
        <f t="shared" si="167"/>
        <v>0</v>
      </c>
      <c r="AT310" s="41">
        <f t="shared" si="167"/>
        <v>0</v>
      </c>
      <c r="AU310" s="41">
        <f t="shared" si="167"/>
        <v>0</v>
      </c>
      <c r="AV310" s="42" t="e">
        <f t="shared" si="163"/>
        <v>#VALUE!</v>
      </c>
      <c r="AW310" s="42" t="e">
        <f t="shared" si="163"/>
        <v>#VALUE!</v>
      </c>
      <c r="AX310" s="43" t="e">
        <f t="shared" si="164"/>
        <v>#VALUE!</v>
      </c>
      <c r="AY310" s="43" t="e">
        <f t="shared" si="164"/>
        <v>#VALUE!</v>
      </c>
    </row>
    <row r="311" spans="5:51" x14ac:dyDescent="0.3">
      <c r="F311" s="3">
        <v>69</v>
      </c>
      <c r="G311" s="36">
        <f t="shared" si="165"/>
        <v>0.74999999706358522</v>
      </c>
      <c r="H311" s="36">
        <f t="shared" si="165"/>
        <v>0.79999999880153805</v>
      </c>
      <c r="I311" s="36">
        <f t="shared" si="165"/>
        <v>1.1499999992357857</v>
      </c>
      <c r="J311" s="36">
        <f t="shared" si="165"/>
        <v>1.1999999978863689</v>
      </c>
      <c r="K311" s="36">
        <f t="shared" si="165"/>
        <v>0.82214789384119691</v>
      </c>
      <c r="L311" s="37" t="e">
        <f t="shared" si="165"/>
        <v>#VALUE!</v>
      </c>
      <c r="M311" s="38">
        <f t="shared" si="165"/>
        <v>0.4990335059053787</v>
      </c>
      <c r="N311" s="39">
        <f t="shared" si="165"/>
        <v>0</v>
      </c>
      <c r="O311" s="39">
        <f t="shared" si="165"/>
        <v>0</v>
      </c>
      <c r="P311" s="40">
        <f t="shared" si="165"/>
        <v>0</v>
      </c>
      <c r="Q311" s="40">
        <f t="shared" si="165"/>
        <v>0</v>
      </c>
      <c r="R311" s="40">
        <f t="shared" si="165"/>
        <v>0</v>
      </c>
      <c r="S311" s="41">
        <f t="shared" si="165"/>
        <v>0</v>
      </c>
      <c r="T311" s="41">
        <f t="shared" si="165"/>
        <v>0</v>
      </c>
      <c r="U311" s="42" t="e">
        <f t="shared" si="162"/>
        <v>#VALUE!</v>
      </c>
      <c r="V311" s="42" t="e">
        <f t="shared" si="162"/>
        <v>#VALUE!</v>
      </c>
      <c r="W311" s="43" t="e">
        <f t="shared" si="165"/>
        <v>#VALUE!</v>
      </c>
      <c r="X311" s="43" t="e">
        <f t="shared" si="165"/>
        <v>#VALUE!</v>
      </c>
      <c r="AD311"/>
      <c r="AG311" s="3">
        <f t="shared" si="166"/>
        <v>46.214379259672945</v>
      </c>
      <c r="AH311" s="36">
        <f t="shared" si="167"/>
        <v>0.74999992730344789</v>
      </c>
      <c r="AI311" s="36">
        <f t="shared" si="167"/>
        <v>0.79999989684697326</v>
      </c>
      <c r="AJ311" s="36">
        <f t="shared" si="167"/>
        <v>1.1499998455339928</v>
      </c>
      <c r="AK311" s="36">
        <f t="shared" si="167"/>
        <v>1.1999998408411641</v>
      </c>
      <c r="AL311" s="36">
        <f t="shared" si="167"/>
        <v>0.31761368714691751</v>
      </c>
      <c r="AM311" s="37" t="e">
        <f t="shared" si="167"/>
        <v>#VALUE!</v>
      </c>
      <c r="AN311" s="38">
        <f t="shared" si="167"/>
        <v>0.49293684119411624</v>
      </c>
      <c r="AO311" s="39">
        <f t="shared" si="167"/>
        <v>0</v>
      </c>
      <c r="AP311" s="39">
        <f t="shared" si="167"/>
        <v>0</v>
      </c>
      <c r="AQ311" s="40">
        <f t="shared" si="167"/>
        <v>0</v>
      </c>
      <c r="AR311" s="40">
        <f t="shared" si="167"/>
        <v>0</v>
      </c>
      <c r="AS311" s="40">
        <f t="shared" si="167"/>
        <v>0</v>
      </c>
      <c r="AT311" s="41">
        <f t="shared" si="167"/>
        <v>0</v>
      </c>
      <c r="AU311" s="41">
        <f t="shared" si="167"/>
        <v>0</v>
      </c>
      <c r="AV311" s="42" t="e">
        <f t="shared" si="163"/>
        <v>#VALUE!</v>
      </c>
      <c r="AW311" s="42" t="e">
        <f t="shared" si="163"/>
        <v>#VALUE!</v>
      </c>
      <c r="AX311" s="43" t="e">
        <f t="shared" si="164"/>
        <v>#VALUE!</v>
      </c>
      <c r="AY311" s="43" t="e">
        <f t="shared" si="164"/>
        <v>#VALUE!</v>
      </c>
    </row>
    <row r="312" spans="5:51" x14ac:dyDescent="0.3">
      <c r="F312" s="3">
        <v>70</v>
      </c>
      <c r="G312" s="36">
        <f t="shared" si="165"/>
        <v>0.7499999972451008</v>
      </c>
      <c r="H312" s="36">
        <f t="shared" si="165"/>
        <v>0.79999999896135254</v>
      </c>
      <c r="I312" s="36">
        <f t="shared" si="165"/>
        <v>1.1499999993382832</v>
      </c>
      <c r="J312" s="36">
        <f t="shared" si="165"/>
        <v>1.1999999981562939</v>
      </c>
      <c r="K312" s="36">
        <f t="shared" si="165"/>
        <v>0.82792119263242792</v>
      </c>
      <c r="L312" s="37" t="e">
        <f t="shared" si="165"/>
        <v>#VALUE!</v>
      </c>
      <c r="M312" s="38">
        <f t="shared" si="165"/>
        <v>0.49909353530615014</v>
      </c>
      <c r="N312" s="39">
        <f t="shared" si="165"/>
        <v>0</v>
      </c>
      <c r="O312" s="39">
        <f t="shared" si="165"/>
        <v>0</v>
      </c>
      <c r="P312" s="40">
        <f t="shared" si="165"/>
        <v>0</v>
      </c>
      <c r="Q312" s="40">
        <f t="shared" si="165"/>
        <v>0</v>
      </c>
      <c r="R312" s="40">
        <f t="shared" si="165"/>
        <v>0</v>
      </c>
      <c r="S312" s="41">
        <f t="shared" si="165"/>
        <v>0</v>
      </c>
      <c r="T312" s="41">
        <f t="shared" si="165"/>
        <v>0</v>
      </c>
      <c r="U312" s="42" t="e">
        <f t="shared" si="162"/>
        <v>#VALUE!</v>
      </c>
      <c r="V312" s="42" t="e">
        <f t="shared" si="162"/>
        <v>#VALUE!</v>
      </c>
      <c r="W312" s="43" t="e">
        <f t="shared" si="165"/>
        <v>#VALUE!</v>
      </c>
      <c r="X312" s="43" t="e">
        <f t="shared" si="165"/>
        <v>#VALUE!</v>
      </c>
      <c r="AD312"/>
      <c r="AG312" s="3">
        <f t="shared" si="166"/>
        <v>46.34584203279789</v>
      </c>
      <c r="AH312" s="36">
        <f t="shared" si="167"/>
        <v>0.74999992965809914</v>
      </c>
      <c r="AI312" s="36">
        <f t="shared" si="167"/>
        <v>0.79999990023088385</v>
      </c>
      <c r="AJ312" s="36">
        <f t="shared" si="167"/>
        <v>1.1499998522283008</v>
      </c>
      <c r="AK312" s="36">
        <f t="shared" si="167"/>
        <v>1.1999998459721273</v>
      </c>
      <c r="AL312" s="36">
        <f t="shared" si="167"/>
        <v>0.32574519419664422</v>
      </c>
      <c r="AM312" s="37" t="e">
        <f t="shared" si="167"/>
        <v>#VALUE!</v>
      </c>
      <c r="AN312" s="38">
        <f t="shared" si="167"/>
        <v>0.49303997238455288</v>
      </c>
      <c r="AO312" s="39">
        <f t="shared" si="167"/>
        <v>0</v>
      </c>
      <c r="AP312" s="39">
        <f t="shared" si="167"/>
        <v>0</v>
      </c>
      <c r="AQ312" s="40">
        <f t="shared" si="167"/>
        <v>0</v>
      </c>
      <c r="AR312" s="40">
        <f t="shared" si="167"/>
        <v>0</v>
      </c>
      <c r="AS312" s="40">
        <f t="shared" si="167"/>
        <v>0</v>
      </c>
      <c r="AT312" s="41">
        <f t="shared" si="167"/>
        <v>0</v>
      </c>
      <c r="AU312" s="41">
        <f t="shared" si="167"/>
        <v>0</v>
      </c>
      <c r="AV312" s="42" t="e">
        <f t="shared" si="163"/>
        <v>#VALUE!</v>
      </c>
      <c r="AW312" s="42" t="e">
        <f t="shared" si="163"/>
        <v>#VALUE!</v>
      </c>
      <c r="AX312" s="43" t="e">
        <f t="shared" si="164"/>
        <v>#VALUE!</v>
      </c>
      <c r="AY312" s="43" t="e">
        <f t="shared" si="164"/>
        <v>#VALUE!</v>
      </c>
    </row>
    <row r="313" spans="5:51" x14ac:dyDescent="0.3">
      <c r="AD313"/>
    </row>
    <row r="314" spans="5:51" x14ac:dyDescent="0.3">
      <c r="E314" s="3" t="s">
        <v>85</v>
      </c>
      <c r="F314" s="3">
        <v>0</v>
      </c>
      <c r="G314" s="36">
        <f>G$160+G242</f>
        <v>1.3854056939632786</v>
      </c>
      <c r="H314" s="36">
        <f t="shared" ref="H314:X314" si="168">H$160+H242</f>
        <v>2.7645603672032175</v>
      </c>
      <c r="I314" s="36">
        <f t="shared" si="168"/>
        <v>2.1266047052918942</v>
      </c>
      <c r="J314" s="36">
        <f t="shared" si="168"/>
        <v>2.1266047052918942</v>
      </c>
      <c r="K314" s="36">
        <f t="shared" si="168"/>
        <v>1.7022281771982226</v>
      </c>
      <c r="L314" s="37" t="e">
        <f t="shared" si="168"/>
        <v>#VALUE!</v>
      </c>
      <c r="M314" s="38">
        <f t="shared" si="168"/>
        <v>2.8694878708052212</v>
      </c>
      <c r="N314" s="39">
        <f t="shared" si="168"/>
        <v>1.0833608968124051</v>
      </c>
      <c r="O314" s="39">
        <f t="shared" si="168"/>
        <v>1.0833608968124051</v>
      </c>
      <c r="P314" s="40">
        <f t="shared" si="168"/>
        <v>6.9347019161568468</v>
      </c>
      <c r="Q314" s="40">
        <f t="shared" si="168"/>
        <v>11.884784298740774</v>
      </c>
      <c r="R314" s="40">
        <f t="shared" si="168"/>
        <v>23.647172275360372</v>
      </c>
      <c r="S314" s="41">
        <f t="shared" si="168"/>
        <v>0.92500000000000004</v>
      </c>
      <c r="T314" s="41">
        <f t="shared" si="168"/>
        <v>0.92500000000000004</v>
      </c>
      <c r="U314" s="42" t="e">
        <f t="shared" si="168"/>
        <v>#VALUE!</v>
      </c>
      <c r="V314" s="42" t="e">
        <f t="shared" si="168"/>
        <v>#VALUE!</v>
      </c>
      <c r="W314" s="43" t="e">
        <f t="shared" si="168"/>
        <v>#VALUE!</v>
      </c>
      <c r="X314" s="43" t="e">
        <f t="shared" si="168"/>
        <v>#VALUE!</v>
      </c>
      <c r="AD314"/>
      <c r="AF314" s="3" t="s">
        <v>85</v>
      </c>
      <c r="AG314" s="3">
        <f>AE14</f>
        <v>3.9906775875039635</v>
      </c>
      <c r="AH314" s="36">
        <f>AH$160+AH242</f>
        <v>1.3854056939632786</v>
      </c>
      <c r="AI314" s="36">
        <f t="shared" ref="AI314:AY314" si="169">AI$160+AI242</f>
        <v>3.1498506857626172</v>
      </c>
      <c r="AJ314" s="36">
        <f t="shared" si="169"/>
        <v>2.1266047052918942</v>
      </c>
      <c r="AK314" s="36">
        <f t="shared" si="169"/>
        <v>2.5619267459969648</v>
      </c>
      <c r="AL314" s="36">
        <f t="shared" si="169"/>
        <v>1.7022281771982226</v>
      </c>
      <c r="AM314" s="37" t="e">
        <f t="shared" si="169"/>
        <v>#VALUE!</v>
      </c>
      <c r="AN314" s="38">
        <f t="shared" si="169"/>
        <v>2.8694878708052212</v>
      </c>
      <c r="AO314" s="39">
        <f t="shared" si="169"/>
        <v>1.0833608968124051</v>
      </c>
      <c r="AP314" s="39">
        <f t="shared" si="169"/>
        <v>1.0833608968124051</v>
      </c>
      <c r="AQ314" s="40">
        <f t="shared" si="169"/>
        <v>6.9347019161568468</v>
      </c>
      <c r="AR314" s="40">
        <f t="shared" si="169"/>
        <v>11.884784298740774</v>
      </c>
      <c r="AS314" s="40">
        <f t="shared" si="169"/>
        <v>23.647172275360372</v>
      </c>
      <c r="AT314" s="41">
        <f t="shared" si="169"/>
        <v>0.92500000000000004</v>
      </c>
      <c r="AU314" s="41">
        <f t="shared" si="169"/>
        <v>0.92500000000000004</v>
      </c>
      <c r="AV314" s="42" t="e">
        <f t="shared" si="169"/>
        <v>#VALUE!</v>
      </c>
      <c r="AW314" s="42" t="e">
        <f t="shared" si="169"/>
        <v>#VALUE!</v>
      </c>
      <c r="AX314" s="43" t="e">
        <f t="shared" si="169"/>
        <v>#VALUE!</v>
      </c>
      <c r="AY314" s="43" t="e">
        <f t="shared" si="169"/>
        <v>#VALUE!</v>
      </c>
    </row>
    <row r="315" spans="5:51" x14ac:dyDescent="0.3">
      <c r="F315" s="3">
        <v>1</v>
      </c>
      <c r="G315" s="36">
        <f t="shared" ref="G315:X329" si="170">G$160+G243</f>
        <v>1.3854056939632786</v>
      </c>
      <c r="H315" s="36">
        <f t="shared" si="170"/>
        <v>2.7645603672032175</v>
      </c>
      <c r="I315" s="36">
        <f t="shared" si="170"/>
        <v>2.1266047052918942</v>
      </c>
      <c r="J315" s="36">
        <f t="shared" si="170"/>
        <v>2.1266047052918942</v>
      </c>
      <c r="K315" s="36">
        <f t="shared" si="170"/>
        <v>1.7022281771982226</v>
      </c>
      <c r="L315" s="37" t="e">
        <f t="shared" si="170"/>
        <v>#VALUE!</v>
      </c>
      <c r="M315" s="38">
        <f t="shared" si="170"/>
        <v>2.8694878708052212</v>
      </c>
      <c r="N315" s="39">
        <f t="shared" si="170"/>
        <v>1.0833608968124051</v>
      </c>
      <c r="O315" s="39">
        <f t="shared" si="170"/>
        <v>1.0833608968124051</v>
      </c>
      <c r="P315" s="40">
        <f t="shared" si="170"/>
        <v>6.9347019161568468</v>
      </c>
      <c r="Q315" s="40">
        <f t="shared" si="170"/>
        <v>11.884784298740774</v>
      </c>
      <c r="R315" s="40">
        <f t="shared" si="170"/>
        <v>23.647172275360372</v>
      </c>
      <c r="S315" s="41">
        <f t="shared" si="170"/>
        <v>0.92500000000000004</v>
      </c>
      <c r="T315" s="41">
        <f t="shared" si="170"/>
        <v>0.92500000000000004</v>
      </c>
      <c r="U315" s="42" t="e">
        <f t="shared" si="170"/>
        <v>#VALUE!</v>
      </c>
      <c r="V315" s="42" t="e">
        <f t="shared" si="170"/>
        <v>#VALUE!</v>
      </c>
      <c r="W315" s="43" t="e">
        <f t="shared" si="170"/>
        <v>#VALUE!</v>
      </c>
      <c r="X315" s="43" t="e">
        <f t="shared" si="170"/>
        <v>#VALUE!</v>
      </c>
      <c r="AD315"/>
      <c r="AG315" s="3">
        <f t="shared" ref="AG315:AG378" si="171">AE15</f>
        <v>4.1969204825524002</v>
      </c>
      <c r="AH315" s="36">
        <f t="shared" ref="AH315:AY329" si="172">AH$160+AH243</f>
        <v>1.3854056939632786</v>
      </c>
      <c r="AI315" s="36">
        <f t="shared" si="172"/>
        <v>3.1765325469983274</v>
      </c>
      <c r="AJ315" s="36">
        <f t="shared" si="172"/>
        <v>2.1266047052918942</v>
      </c>
      <c r="AK315" s="36">
        <f t="shared" si="172"/>
        <v>2.61294420758164</v>
      </c>
      <c r="AL315" s="36">
        <f t="shared" si="172"/>
        <v>1.7022281771982226</v>
      </c>
      <c r="AM315" s="37" t="e">
        <f t="shared" si="172"/>
        <v>#VALUE!</v>
      </c>
      <c r="AN315" s="38">
        <f t="shared" si="172"/>
        <v>2.8694878708052212</v>
      </c>
      <c r="AO315" s="39">
        <f t="shared" si="172"/>
        <v>1.0833608968124051</v>
      </c>
      <c r="AP315" s="39">
        <f t="shared" si="172"/>
        <v>1.0833608968124051</v>
      </c>
      <c r="AQ315" s="40">
        <f t="shared" si="172"/>
        <v>6.9347019161568468</v>
      </c>
      <c r="AR315" s="40">
        <f t="shared" si="172"/>
        <v>11.884784298740774</v>
      </c>
      <c r="AS315" s="40">
        <f t="shared" si="172"/>
        <v>23.647172275360372</v>
      </c>
      <c r="AT315" s="41">
        <f t="shared" si="172"/>
        <v>0.92500000000000004</v>
      </c>
      <c r="AU315" s="41">
        <f t="shared" si="172"/>
        <v>0.92500000000000004</v>
      </c>
      <c r="AV315" s="42" t="e">
        <f t="shared" si="172"/>
        <v>#VALUE!</v>
      </c>
      <c r="AW315" s="42" t="e">
        <f t="shared" si="172"/>
        <v>#VALUE!</v>
      </c>
      <c r="AX315" s="43" t="e">
        <f t="shared" si="172"/>
        <v>#VALUE!</v>
      </c>
      <c r="AY315" s="43" t="e">
        <f t="shared" si="172"/>
        <v>#VALUE!</v>
      </c>
    </row>
    <row r="316" spans="5:51" x14ac:dyDescent="0.3">
      <c r="F316" s="3">
        <v>2</v>
      </c>
      <c r="G316" s="36">
        <f t="shared" si="170"/>
        <v>1.3854056939632786</v>
      </c>
      <c r="H316" s="36">
        <f t="shared" si="170"/>
        <v>2.8334400949304026</v>
      </c>
      <c r="I316" s="36">
        <f t="shared" si="170"/>
        <v>2.1266047052918942</v>
      </c>
      <c r="J316" s="36">
        <f t="shared" si="170"/>
        <v>2.1266047052918942</v>
      </c>
      <c r="K316" s="36">
        <f t="shared" si="170"/>
        <v>1.7022281771982226</v>
      </c>
      <c r="L316" s="37" t="e">
        <f t="shared" si="170"/>
        <v>#VALUE!</v>
      </c>
      <c r="M316" s="38">
        <f t="shared" si="170"/>
        <v>2.8694878708052212</v>
      </c>
      <c r="N316" s="39">
        <f t="shared" si="170"/>
        <v>1.0833608968124051</v>
      </c>
      <c r="O316" s="39">
        <f t="shared" si="170"/>
        <v>1.0833608968124051</v>
      </c>
      <c r="P316" s="40">
        <f t="shared" si="170"/>
        <v>6.9347019161568468</v>
      </c>
      <c r="Q316" s="40">
        <f t="shared" si="170"/>
        <v>11.884784298740774</v>
      </c>
      <c r="R316" s="40">
        <f t="shared" si="170"/>
        <v>23.647172275360372</v>
      </c>
      <c r="S316" s="41">
        <f t="shared" si="170"/>
        <v>0.92500000000000004</v>
      </c>
      <c r="T316" s="41">
        <f t="shared" si="170"/>
        <v>0.92500000000000004</v>
      </c>
      <c r="U316" s="42" t="e">
        <f t="shared" si="170"/>
        <v>#VALUE!</v>
      </c>
      <c r="V316" s="42" t="e">
        <f t="shared" si="170"/>
        <v>#VALUE!</v>
      </c>
      <c r="W316" s="43" t="e">
        <f t="shared" si="170"/>
        <v>#VALUE!</v>
      </c>
      <c r="X316" s="43" t="e">
        <f t="shared" si="170"/>
        <v>#VALUE!</v>
      </c>
      <c r="AD316"/>
      <c r="AG316" s="3">
        <f t="shared" si="171"/>
        <v>4.4138222521466401</v>
      </c>
      <c r="AH316" s="36">
        <f t="shared" si="172"/>
        <v>1.3854056939632786</v>
      </c>
      <c r="AI316" s="36">
        <f t="shared" si="172"/>
        <v>3.2031966958018128</v>
      </c>
      <c r="AJ316" s="36">
        <f t="shared" si="172"/>
        <v>2.1266047052918942</v>
      </c>
      <c r="AK316" s="36">
        <f t="shared" si="172"/>
        <v>2.6637795801760884</v>
      </c>
      <c r="AL316" s="36">
        <f t="shared" si="172"/>
        <v>1.7022281771982226</v>
      </c>
      <c r="AM316" s="37" t="e">
        <f t="shared" si="172"/>
        <v>#VALUE!</v>
      </c>
      <c r="AN316" s="38">
        <f t="shared" si="172"/>
        <v>2.8694878708052212</v>
      </c>
      <c r="AO316" s="39">
        <f t="shared" si="172"/>
        <v>1.0833608968124051</v>
      </c>
      <c r="AP316" s="39">
        <f t="shared" si="172"/>
        <v>1.0833608968124051</v>
      </c>
      <c r="AQ316" s="40">
        <f t="shared" si="172"/>
        <v>6.9347019161568468</v>
      </c>
      <c r="AR316" s="40">
        <f t="shared" si="172"/>
        <v>11.884784298740774</v>
      </c>
      <c r="AS316" s="40">
        <f t="shared" si="172"/>
        <v>23.647172275360372</v>
      </c>
      <c r="AT316" s="41">
        <f t="shared" si="172"/>
        <v>0.92500000000000004</v>
      </c>
      <c r="AU316" s="41">
        <f t="shared" si="172"/>
        <v>0.92500000000000004</v>
      </c>
      <c r="AV316" s="42" t="e">
        <f t="shared" si="172"/>
        <v>#VALUE!</v>
      </c>
      <c r="AW316" s="42" t="e">
        <f t="shared" si="172"/>
        <v>#VALUE!</v>
      </c>
      <c r="AX316" s="43" t="e">
        <f t="shared" si="172"/>
        <v>#VALUE!</v>
      </c>
      <c r="AY316" s="43" t="e">
        <f t="shared" si="172"/>
        <v>#VALUE!</v>
      </c>
    </row>
    <row r="317" spans="5:51" x14ac:dyDescent="0.3">
      <c r="F317" s="3">
        <v>3</v>
      </c>
      <c r="G317" s="36">
        <f t="shared" si="170"/>
        <v>1.3854056939632786</v>
      </c>
      <c r="H317" s="36">
        <f t="shared" si="170"/>
        <v>3.0041519910800099</v>
      </c>
      <c r="I317" s="36">
        <f t="shared" si="170"/>
        <v>2.1266047052918942</v>
      </c>
      <c r="J317" s="36">
        <f t="shared" si="170"/>
        <v>2.2810324767447416</v>
      </c>
      <c r="K317" s="36">
        <f t="shared" si="170"/>
        <v>1.7022281771982226</v>
      </c>
      <c r="L317" s="37" t="e">
        <f t="shared" si="170"/>
        <v>#VALUE!</v>
      </c>
      <c r="M317" s="38">
        <f t="shared" si="170"/>
        <v>2.8694878708052212</v>
      </c>
      <c r="N317" s="39">
        <f t="shared" si="170"/>
        <v>1.0833608968124051</v>
      </c>
      <c r="O317" s="39">
        <f t="shared" si="170"/>
        <v>1.0833608968124051</v>
      </c>
      <c r="P317" s="40">
        <f t="shared" si="170"/>
        <v>6.9347019161568468</v>
      </c>
      <c r="Q317" s="40">
        <f t="shared" si="170"/>
        <v>11.884784298740774</v>
      </c>
      <c r="R317" s="40">
        <f t="shared" si="170"/>
        <v>23.647172275360372</v>
      </c>
      <c r="S317" s="41">
        <f t="shared" si="170"/>
        <v>0.92500000000000004</v>
      </c>
      <c r="T317" s="41">
        <f t="shared" si="170"/>
        <v>0.92500000000000004</v>
      </c>
      <c r="U317" s="42" t="e">
        <f t="shared" si="170"/>
        <v>#VALUE!</v>
      </c>
      <c r="V317" s="42" t="e">
        <f t="shared" si="170"/>
        <v>#VALUE!</v>
      </c>
      <c r="W317" s="43" t="e">
        <f t="shared" si="170"/>
        <v>#VALUE!</v>
      </c>
      <c r="X317" s="43" t="e">
        <f t="shared" si="170"/>
        <v>#VALUE!</v>
      </c>
      <c r="AD317"/>
      <c r="AG317" s="3">
        <f t="shared" si="171"/>
        <v>4.641933759416089</v>
      </c>
      <c r="AH317" s="36">
        <f t="shared" si="172"/>
        <v>1.3854056939632786</v>
      </c>
      <c r="AI317" s="36">
        <f t="shared" si="172"/>
        <v>3.2297044132580925</v>
      </c>
      <c r="AJ317" s="36">
        <f t="shared" si="172"/>
        <v>2.1266047052918942</v>
      </c>
      <c r="AK317" s="36">
        <f t="shared" si="172"/>
        <v>2.7141609002806262</v>
      </c>
      <c r="AL317" s="36">
        <f t="shared" si="172"/>
        <v>1.7022281771982226</v>
      </c>
      <c r="AM317" s="37" t="e">
        <f t="shared" si="172"/>
        <v>#VALUE!</v>
      </c>
      <c r="AN317" s="38">
        <f t="shared" si="172"/>
        <v>2.8694878708052212</v>
      </c>
      <c r="AO317" s="39">
        <f t="shared" si="172"/>
        <v>1.0833608968124051</v>
      </c>
      <c r="AP317" s="39">
        <f t="shared" si="172"/>
        <v>1.0833608968124051</v>
      </c>
      <c r="AQ317" s="40">
        <f t="shared" si="172"/>
        <v>6.9347019161568468</v>
      </c>
      <c r="AR317" s="40">
        <f t="shared" si="172"/>
        <v>11.884784298740774</v>
      </c>
      <c r="AS317" s="40">
        <f t="shared" si="172"/>
        <v>23.647172275360372</v>
      </c>
      <c r="AT317" s="41">
        <f t="shared" si="172"/>
        <v>0.92500000000000004</v>
      </c>
      <c r="AU317" s="41">
        <f t="shared" si="172"/>
        <v>0.92500000000000004</v>
      </c>
      <c r="AV317" s="42" t="e">
        <f t="shared" si="172"/>
        <v>#VALUE!</v>
      </c>
      <c r="AW317" s="42" t="e">
        <f t="shared" si="172"/>
        <v>#VALUE!</v>
      </c>
      <c r="AX317" s="43" t="e">
        <f t="shared" si="172"/>
        <v>#VALUE!</v>
      </c>
      <c r="AY317" s="43" t="e">
        <f t="shared" si="172"/>
        <v>#VALUE!</v>
      </c>
    </row>
    <row r="318" spans="5:51" x14ac:dyDescent="0.3">
      <c r="F318" s="3">
        <v>4</v>
      </c>
      <c r="G318" s="36">
        <f t="shared" si="170"/>
        <v>1.3854056939632786</v>
      </c>
      <c r="H318" s="36">
        <f t="shared" si="170"/>
        <v>3.1510846749227377</v>
      </c>
      <c r="I318" s="36">
        <f t="shared" si="170"/>
        <v>2.1266047052918942</v>
      </c>
      <c r="J318" s="36">
        <f t="shared" si="170"/>
        <v>2.5642893682910821</v>
      </c>
      <c r="K318" s="36">
        <f t="shared" si="170"/>
        <v>1.7022281771982226</v>
      </c>
      <c r="L318" s="37" t="e">
        <f t="shared" si="170"/>
        <v>#VALUE!</v>
      </c>
      <c r="M318" s="38">
        <f t="shared" si="170"/>
        <v>2.8694878708052212</v>
      </c>
      <c r="N318" s="39">
        <f t="shared" si="170"/>
        <v>1.0833608968124051</v>
      </c>
      <c r="O318" s="39">
        <f t="shared" si="170"/>
        <v>1.0833608968124051</v>
      </c>
      <c r="P318" s="40">
        <f t="shared" si="170"/>
        <v>6.9347019161568468</v>
      </c>
      <c r="Q318" s="40">
        <f t="shared" si="170"/>
        <v>11.884784298740774</v>
      </c>
      <c r="R318" s="40">
        <f t="shared" si="170"/>
        <v>23.647172275360372</v>
      </c>
      <c r="S318" s="41">
        <f t="shared" si="170"/>
        <v>0.92500000000000004</v>
      </c>
      <c r="T318" s="41">
        <f t="shared" si="170"/>
        <v>0.92500000000000004</v>
      </c>
      <c r="U318" s="42" t="e">
        <f t="shared" si="170"/>
        <v>#VALUE!</v>
      </c>
      <c r="V318" s="42" t="e">
        <f t="shared" si="170"/>
        <v>#VALUE!</v>
      </c>
      <c r="W318" s="43" t="e">
        <f t="shared" si="170"/>
        <v>#VALUE!</v>
      </c>
      <c r="X318" s="43" t="e">
        <f t="shared" si="170"/>
        <v>#VALUE!</v>
      </c>
      <c r="AD318"/>
      <c r="AG318" s="3">
        <f t="shared" si="171"/>
        <v>4.8818343367423189</v>
      </c>
      <c r="AH318" s="36">
        <f t="shared" si="172"/>
        <v>1.3854056939632786</v>
      </c>
      <c r="AI318" s="36">
        <f t="shared" si="172"/>
        <v>3.2559108052703714</v>
      </c>
      <c r="AJ318" s="36">
        <f t="shared" si="172"/>
        <v>2.1266047052918942</v>
      </c>
      <c r="AK318" s="36">
        <f t="shared" si="172"/>
        <v>2.7638067787366767</v>
      </c>
      <c r="AL318" s="36">
        <f t="shared" si="172"/>
        <v>1.7022281771982226</v>
      </c>
      <c r="AM318" s="37" t="e">
        <f t="shared" si="172"/>
        <v>#VALUE!</v>
      </c>
      <c r="AN318" s="38">
        <f t="shared" si="172"/>
        <v>2.8694878708052212</v>
      </c>
      <c r="AO318" s="39">
        <f t="shared" si="172"/>
        <v>1.0833608968124051</v>
      </c>
      <c r="AP318" s="39">
        <f t="shared" si="172"/>
        <v>1.0833608968124051</v>
      </c>
      <c r="AQ318" s="40">
        <f t="shared" si="172"/>
        <v>6.9347019161568468</v>
      </c>
      <c r="AR318" s="40">
        <f t="shared" si="172"/>
        <v>11.884784298740774</v>
      </c>
      <c r="AS318" s="40">
        <f t="shared" si="172"/>
        <v>23.647172275360372</v>
      </c>
      <c r="AT318" s="41">
        <f t="shared" si="172"/>
        <v>0.92500000000000004</v>
      </c>
      <c r="AU318" s="41">
        <f t="shared" si="172"/>
        <v>0.92500000000000004</v>
      </c>
      <c r="AV318" s="42" t="e">
        <f t="shared" si="172"/>
        <v>#VALUE!</v>
      </c>
      <c r="AW318" s="42" t="e">
        <f t="shared" si="172"/>
        <v>#VALUE!</v>
      </c>
      <c r="AX318" s="43" t="e">
        <f t="shared" si="172"/>
        <v>#VALUE!</v>
      </c>
      <c r="AY318" s="43" t="e">
        <f t="shared" si="172"/>
        <v>#VALUE!</v>
      </c>
    </row>
    <row r="319" spans="5:51" x14ac:dyDescent="0.3">
      <c r="F319" s="3">
        <v>5</v>
      </c>
      <c r="G319" s="36">
        <f t="shared" si="170"/>
        <v>1.3854056939632786</v>
      </c>
      <c r="H319" s="36">
        <f t="shared" si="170"/>
        <v>3.2682009543190151</v>
      </c>
      <c r="I319" s="36">
        <f t="shared" si="170"/>
        <v>2.1266047052918942</v>
      </c>
      <c r="J319" s="36">
        <f t="shared" si="170"/>
        <v>2.7870305403924904</v>
      </c>
      <c r="K319" s="36">
        <f t="shared" si="170"/>
        <v>1.7022281771982226</v>
      </c>
      <c r="L319" s="37" t="e">
        <f t="shared" si="170"/>
        <v>#VALUE!</v>
      </c>
      <c r="M319" s="38">
        <f t="shared" si="170"/>
        <v>2.8694878708052212</v>
      </c>
      <c r="N319" s="39">
        <f t="shared" si="170"/>
        <v>1.0833608968124051</v>
      </c>
      <c r="O319" s="39">
        <f t="shared" si="170"/>
        <v>1.0833608968124051</v>
      </c>
      <c r="P319" s="40">
        <f t="shared" si="170"/>
        <v>6.9347019161568468</v>
      </c>
      <c r="Q319" s="40">
        <f t="shared" si="170"/>
        <v>11.884784298740774</v>
      </c>
      <c r="R319" s="40">
        <f t="shared" si="170"/>
        <v>23.647172275360372</v>
      </c>
      <c r="S319" s="41">
        <f t="shared" si="170"/>
        <v>0.92500000000000004</v>
      </c>
      <c r="T319" s="41">
        <f t="shared" si="170"/>
        <v>0.92500000000000004</v>
      </c>
      <c r="U319" s="42" t="e">
        <f t="shared" si="170"/>
        <v>#VALUE!</v>
      </c>
      <c r="V319" s="42" t="e">
        <f t="shared" si="170"/>
        <v>#VALUE!</v>
      </c>
      <c r="W319" s="43" t="e">
        <f t="shared" si="170"/>
        <v>#VALUE!</v>
      </c>
      <c r="X319" s="43" t="e">
        <f t="shared" si="170"/>
        <v>#VALUE!</v>
      </c>
      <c r="AD319"/>
      <c r="AG319" s="3">
        <f t="shared" si="171"/>
        <v>5.1341332570833993</v>
      </c>
      <c r="AH319" s="36">
        <f t="shared" si="172"/>
        <v>1.3854056939632786</v>
      </c>
      <c r="AI319" s="36">
        <f t="shared" si="172"/>
        <v>3.2816670450937133</v>
      </c>
      <c r="AJ319" s="36">
        <f t="shared" si="172"/>
        <v>2.1266047052918942</v>
      </c>
      <c r="AK319" s="36">
        <f t="shared" si="172"/>
        <v>2.8124310922174138</v>
      </c>
      <c r="AL319" s="36">
        <f t="shared" si="172"/>
        <v>1.7022281771982226</v>
      </c>
      <c r="AM319" s="37" t="e">
        <f t="shared" si="172"/>
        <v>#VALUE!</v>
      </c>
      <c r="AN319" s="38">
        <f t="shared" si="172"/>
        <v>2.8694878708052212</v>
      </c>
      <c r="AO319" s="39">
        <f t="shared" si="172"/>
        <v>1.0833608968124051</v>
      </c>
      <c r="AP319" s="39">
        <f t="shared" si="172"/>
        <v>1.0833608968124051</v>
      </c>
      <c r="AQ319" s="40">
        <f t="shared" si="172"/>
        <v>6.9347019161568468</v>
      </c>
      <c r="AR319" s="40">
        <f t="shared" si="172"/>
        <v>11.884784298740774</v>
      </c>
      <c r="AS319" s="40">
        <f t="shared" si="172"/>
        <v>23.647172275360372</v>
      </c>
      <c r="AT319" s="41">
        <f t="shared" si="172"/>
        <v>0.92500000000000004</v>
      </c>
      <c r="AU319" s="41">
        <f t="shared" si="172"/>
        <v>0.92500000000000004</v>
      </c>
      <c r="AV319" s="42" t="e">
        <f t="shared" si="172"/>
        <v>#VALUE!</v>
      </c>
      <c r="AW319" s="42" t="e">
        <f t="shared" si="172"/>
        <v>#VALUE!</v>
      </c>
      <c r="AX319" s="43" t="e">
        <f t="shared" si="172"/>
        <v>#VALUE!</v>
      </c>
      <c r="AY319" s="43" t="e">
        <f t="shared" si="172"/>
        <v>#VALUE!</v>
      </c>
    </row>
    <row r="320" spans="5:51" x14ac:dyDescent="0.3">
      <c r="F320" s="3">
        <v>6</v>
      </c>
      <c r="G320" s="36">
        <f t="shared" si="170"/>
        <v>1.3854056939632786</v>
      </c>
      <c r="H320" s="36">
        <f t="shared" si="170"/>
        <v>3.3568778780128707</v>
      </c>
      <c r="I320" s="36">
        <f t="shared" si="170"/>
        <v>2.1266047052918942</v>
      </c>
      <c r="J320" s="36">
        <f t="shared" si="170"/>
        <v>2.9533298104906818</v>
      </c>
      <c r="K320" s="36">
        <f t="shared" si="170"/>
        <v>1.7022281771982226</v>
      </c>
      <c r="L320" s="37" t="e">
        <f t="shared" si="170"/>
        <v>#VALUE!</v>
      </c>
      <c r="M320" s="38">
        <f t="shared" si="170"/>
        <v>2.8694878708052212</v>
      </c>
      <c r="N320" s="39">
        <f t="shared" si="170"/>
        <v>1.0833608968124051</v>
      </c>
      <c r="O320" s="39">
        <f t="shared" si="170"/>
        <v>1.0833608968124051</v>
      </c>
      <c r="P320" s="40">
        <f t="shared" si="170"/>
        <v>6.9347019161568468</v>
      </c>
      <c r="Q320" s="40">
        <f t="shared" si="170"/>
        <v>11.884784298740774</v>
      </c>
      <c r="R320" s="40">
        <f t="shared" si="170"/>
        <v>23.647172275360372</v>
      </c>
      <c r="S320" s="41">
        <f t="shared" si="170"/>
        <v>0.92500000000000004</v>
      </c>
      <c r="T320" s="41">
        <f t="shared" si="170"/>
        <v>0.92500000000000004</v>
      </c>
      <c r="U320" s="42" t="e">
        <f t="shared" si="170"/>
        <v>#VALUE!</v>
      </c>
      <c r="V320" s="42" t="e">
        <f t="shared" si="170"/>
        <v>#VALUE!</v>
      </c>
      <c r="W320" s="43" t="e">
        <f t="shared" si="170"/>
        <v>#VALUE!</v>
      </c>
      <c r="X320" s="43" t="e">
        <f t="shared" si="170"/>
        <v>#VALUE!</v>
      </c>
      <c r="AD320"/>
      <c r="AG320" s="3">
        <f t="shared" si="171"/>
        <v>5.3994712813379797</v>
      </c>
      <c r="AH320" s="36">
        <f t="shared" si="172"/>
        <v>1.3854056939632786</v>
      </c>
      <c r="AI320" s="36">
        <f t="shared" si="172"/>
        <v>3.3068229917806837</v>
      </c>
      <c r="AJ320" s="36">
        <f t="shared" si="172"/>
        <v>2.1266047052918942</v>
      </c>
      <c r="AK320" s="36">
        <f t="shared" si="172"/>
        <v>2.8597483459265112</v>
      </c>
      <c r="AL320" s="36">
        <f t="shared" si="172"/>
        <v>1.7022281771982226</v>
      </c>
      <c r="AM320" s="37" t="e">
        <f t="shared" si="172"/>
        <v>#VALUE!</v>
      </c>
      <c r="AN320" s="38">
        <f t="shared" si="172"/>
        <v>2.8694878708052212</v>
      </c>
      <c r="AO320" s="39">
        <f t="shared" si="172"/>
        <v>1.0833608968124051</v>
      </c>
      <c r="AP320" s="39">
        <f t="shared" si="172"/>
        <v>1.0833608968124051</v>
      </c>
      <c r="AQ320" s="40">
        <f t="shared" si="172"/>
        <v>6.9347019161568468</v>
      </c>
      <c r="AR320" s="40">
        <f t="shared" si="172"/>
        <v>11.884784298740774</v>
      </c>
      <c r="AS320" s="40">
        <f t="shared" si="172"/>
        <v>23.647172275360372</v>
      </c>
      <c r="AT320" s="41">
        <f t="shared" si="172"/>
        <v>0.92500000000000004</v>
      </c>
      <c r="AU320" s="41">
        <f t="shared" si="172"/>
        <v>0.92500000000000004</v>
      </c>
      <c r="AV320" s="42" t="e">
        <f t="shared" si="172"/>
        <v>#VALUE!</v>
      </c>
      <c r="AW320" s="42" t="e">
        <f t="shared" si="172"/>
        <v>#VALUE!</v>
      </c>
      <c r="AX320" s="43" t="e">
        <f t="shared" si="172"/>
        <v>#VALUE!</v>
      </c>
      <c r="AY320" s="43" t="e">
        <f t="shared" si="172"/>
        <v>#VALUE!</v>
      </c>
    </row>
    <row r="321" spans="6:51" x14ac:dyDescent="0.3">
      <c r="F321" s="3">
        <v>7</v>
      </c>
      <c r="G321" s="36">
        <f t="shared" si="170"/>
        <v>1.3854056939632786</v>
      </c>
      <c r="H321" s="36">
        <f t="shared" si="170"/>
        <v>3.4215760192894122</v>
      </c>
      <c r="I321" s="36">
        <f t="shared" si="170"/>
        <v>2.1266047052918942</v>
      </c>
      <c r="J321" s="36">
        <f t="shared" si="170"/>
        <v>3.072938477724958</v>
      </c>
      <c r="K321" s="36">
        <f t="shared" si="170"/>
        <v>1.7022281771982226</v>
      </c>
      <c r="L321" s="37" t="e">
        <f t="shared" si="170"/>
        <v>#VALUE!</v>
      </c>
      <c r="M321" s="38">
        <f t="shared" si="170"/>
        <v>2.8694878708052212</v>
      </c>
      <c r="N321" s="39">
        <f t="shared" si="170"/>
        <v>1.0833608968124051</v>
      </c>
      <c r="O321" s="39">
        <f t="shared" si="170"/>
        <v>1.0833608968124051</v>
      </c>
      <c r="P321" s="40">
        <f t="shared" si="170"/>
        <v>6.9347019161568468</v>
      </c>
      <c r="Q321" s="40">
        <f t="shared" si="170"/>
        <v>11.884784298740774</v>
      </c>
      <c r="R321" s="40">
        <f t="shared" si="170"/>
        <v>23.647172275360372</v>
      </c>
      <c r="S321" s="41">
        <f t="shared" si="170"/>
        <v>0.92500000000000004</v>
      </c>
      <c r="T321" s="41">
        <f t="shared" si="170"/>
        <v>0.92500000000000004</v>
      </c>
      <c r="U321" s="42" t="e">
        <f t="shared" si="170"/>
        <v>#VALUE!</v>
      </c>
      <c r="V321" s="42" t="e">
        <f t="shared" si="170"/>
        <v>#VALUE!</v>
      </c>
      <c r="W321" s="43" t="e">
        <f t="shared" si="170"/>
        <v>#VALUE!</v>
      </c>
      <c r="X321" s="43" t="e">
        <f t="shared" si="170"/>
        <v>#VALUE!</v>
      </c>
      <c r="AD321"/>
      <c r="AG321" s="3">
        <f t="shared" si="171"/>
        <v>5.6785222856789632</v>
      </c>
      <c r="AH321" s="36">
        <f t="shared" si="172"/>
        <v>1.3854056939632786</v>
      </c>
      <c r="AI321" s="36">
        <f t="shared" si="172"/>
        <v>3.3312301389770949</v>
      </c>
      <c r="AJ321" s="36">
        <f t="shared" si="172"/>
        <v>2.1266047052918942</v>
      </c>
      <c r="AK321" s="36">
        <f t="shared" si="172"/>
        <v>2.9054795938462705</v>
      </c>
      <c r="AL321" s="36">
        <f t="shared" si="172"/>
        <v>1.7022281771982226</v>
      </c>
      <c r="AM321" s="37" t="e">
        <f t="shared" si="172"/>
        <v>#VALUE!</v>
      </c>
      <c r="AN321" s="38">
        <f t="shared" si="172"/>
        <v>2.8694878708052212</v>
      </c>
      <c r="AO321" s="39">
        <f t="shared" si="172"/>
        <v>1.0833608968124051</v>
      </c>
      <c r="AP321" s="39">
        <f t="shared" si="172"/>
        <v>1.0833608968124051</v>
      </c>
      <c r="AQ321" s="40">
        <f t="shared" si="172"/>
        <v>6.9347019161568468</v>
      </c>
      <c r="AR321" s="40">
        <f t="shared" si="172"/>
        <v>11.884784298740774</v>
      </c>
      <c r="AS321" s="40">
        <f t="shared" si="172"/>
        <v>23.647172275360372</v>
      </c>
      <c r="AT321" s="41">
        <f t="shared" si="172"/>
        <v>0.92500000000000004</v>
      </c>
      <c r="AU321" s="41">
        <f t="shared" si="172"/>
        <v>0.92500000000000004</v>
      </c>
      <c r="AV321" s="42" t="e">
        <f t="shared" si="172"/>
        <v>#VALUE!</v>
      </c>
      <c r="AW321" s="42" t="e">
        <f t="shared" si="172"/>
        <v>#VALUE!</v>
      </c>
      <c r="AX321" s="43" t="e">
        <f t="shared" si="172"/>
        <v>#VALUE!</v>
      </c>
      <c r="AY321" s="43" t="e">
        <f t="shared" si="172"/>
        <v>#VALUE!</v>
      </c>
    </row>
    <row r="322" spans="6:51" x14ac:dyDescent="0.3">
      <c r="F322" s="3">
        <v>8</v>
      </c>
      <c r="G322" s="36">
        <f t="shared" si="170"/>
        <v>1.4499888611784286</v>
      </c>
      <c r="H322" s="36">
        <f t="shared" si="170"/>
        <v>3.4674803326055579</v>
      </c>
      <c r="I322" s="36">
        <f t="shared" si="170"/>
        <v>2.1266047052918942</v>
      </c>
      <c r="J322" s="36">
        <f t="shared" si="170"/>
        <v>3.1565948488881328</v>
      </c>
      <c r="K322" s="36">
        <f t="shared" si="170"/>
        <v>1.7022281771982226</v>
      </c>
      <c r="L322" s="37" t="e">
        <f t="shared" si="170"/>
        <v>#VALUE!</v>
      </c>
      <c r="M322" s="38">
        <f t="shared" si="170"/>
        <v>2.8694878708052212</v>
      </c>
      <c r="N322" s="39">
        <f t="shared" si="170"/>
        <v>1.0833608968124051</v>
      </c>
      <c r="O322" s="39">
        <f t="shared" si="170"/>
        <v>1.0833608968124051</v>
      </c>
      <c r="P322" s="40">
        <f t="shared" si="170"/>
        <v>6.9347019161568468</v>
      </c>
      <c r="Q322" s="40">
        <f t="shared" si="170"/>
        <v>11.884784298740774</v>
      </c>
      <c r="R322" s="40">
        <f t="shared" si="170"/>
        <v>23.647172275360372</v>
      </c>
      <c r="S322" s="41">
        <f t="shared" si="170"/>
        <v>0.92500000000000004</v>
      </c>
      <c r="T322" s="41">
        <f t="shared" si="170"/>
        <v>0.92500000000000004</v>
      </c>
      <c r="U322" s="42" t="e">
        <f t="shared" si="170"/>
        <v>#VALUE!</v>
      </c>
      <c r="V322" s="42" t="e">
        <f t="shared" si="170"/>
        <v>#VALUE!</v>
      </c>
      <c r="W322" s="43" t="e">
        <f t="shared" si="170"/>
        <v>#VALUE!</v>
      </c>
      <c r="X322" s="43" t="e">
        <f t="shared" si="170"/>
        <v>#VALUE!</v>
      </c>
      <c r="AD322"/>
      <c r="AG322" s="3">
        <f t="shared" si="171"/>
        <v>5.9719949729896937</v>
      </c>
      <c r="AH322" s="36">
        <f t="shared" si="172"/>
        <v>1.3854056939632786</v>
      </c>
      <c r="AI322" s="36">
        <f t="shared" si="172"/>
        <v>3.3547448235967252</v>
      </c>
      <c r="AJ322" s="36">
        <f t="shared" si="172"/>
        <v>2.1266047052918942</v>
      </c>
      <c r="AK322" s="36">
        <f t="shared" si="172"/>
        <v>2.9493587544100364</v>
      </c>
      <c r="AL322" s="36">
        <f t="shared" si="172"/>
        <v>1.7022281771982226</v>
      </c>
      <c r="AM322" s="37" t="e">
        <f t="shared" si="172"/>
        <v>#VALUE!</v>
      </c>
      <c r="AN322" s="38">
        <f t="shared" si="172"/>
        <v>2.8694878708052212</v>
      </c>
      <c r="AO322" s="39">
        <f t="shared" si="172"/>
        <v>1.0833608968124051</v>
      </c>
      <c r="AP322" s="39">
        <f t="shared" si="172"/>
        <v>1.0833608968124051</v>
      </c>
      <c r="AQ322" s="40">
        <f t="shared" si="172"/>
        <v>6.9347019161568468</v>
      </c>
      <c r="AR322" s="40">
        <f t="shared" si="172"/>
        <v>11.884784298740774</v>
      </c>
      <c r="AS322" s="40">
        <f t="shared" si="172"/>
        <v>23.647172275360372</v>
      </c>
      <c r="AT322" s="41">
        <f t="shared" si="172"/>
        <v>0.92500000000000004</v>
      </c>
      <c r="AU322" s="41">
        <f t="shared" si="172"/>
        <v>0.92500000000000004</v>
      </c>
      <c r="AV322" s="42" t="e">
        <f t="shared" si="172"/>
        <v>#VALUE!</v>
      </c>
      <c r="AW322" s="42" t="e">
        <f t="shared" si="172"/>
        <v>#VALUE!</v>
      </c>
      <c r="AX322" s="43" t="e">
        <f t="shared" si="172"/>
        <v>#VALUE!</v>
      </c>
      <c r="AY322" s="43" t="e">
        <f t="shared" si="172"/>
        <v>#VALUE!</v>
      </c>
    </row>
    <row r="323" spans="6:51" x14ac:dyDescent="0.3">
      <c r="F323" s="3">
        <v>9</v>
      </c>
      <c r="G323" s="36">
        <f t="shared" si="170"/>
        <v>1.5586235190006279</v>
      </c>
      <c r="H323" s="36">
        <f t="shared" si="170"/>
        <v>3.4993592448064912</v>
      </c>
      <c r="I323" s="36">
        <f t="shared" si="170"/>
        <v>2.1266047052918942</v>
      </c>
      <c r="J323" s="36">
        <f t="shared" si="170"/>
        <v>3.2138712147170301</v>
      </c>
      <c r="K323" s="36">
        <f t="shared" si="170"/>
        <v>1.7022281771982226</v>
      </c>
      <c r="L323" s="37" t="e">
        <f t="shared" si="170"/>
        <v>#VALUE!</v>
      </c>
      <c r="M323" s="38">
        <f t="shared" si="170"/>
        <v>2.8694878708052212</v>
      </c>
      <c r="N323" s="39">
        <f t="shared" si="170"/>
        <v>1.0833608968124051</v>
      </c>
      <c r="O323" s="39">
        <f t="shared" si="170"/>
        <v>1.0833608968124051</v>
      </c>
      <c r="P323" s="40">
        <f t="shared" si="170"/>
        <v>6.9347019161568468</v>
      </c>
      <c r="Q323" s="40">
        <f t="shared" si="170"/>
        <v>11.884784298740774</v>
      </c>
      <c r="R323" s="40">
        <f t="shared" si="170"/>
        <v>23.647172275360372</v>
      </c>
      <c r="S323" s="41">
        <f t="shared" si="170"/>
        <v>0.92500000000000004</v>
      </c>
      <c r="T323" s="41">
        <f t="shared" si="170"/>
        <v>0.92500000000000004</v>
      </c>
      <c r="U323" s="42" t="e">
        <f t="shared" si="170"/>
        <v>#VALUE!</v>
      </c>
      <c r="V323" s="42" t="e">
        <f t="shared" si="170"/>
        <v>#VALUE!</v>
      </c>
      <c r="W323" s="43" t="e">
        <f t="shared" si="170"/>
        <v>#VALUE!</v>
      </c>
      <c r="X323" s="43" t="e">
        <f t="shared" si="170"/>
        <v>#VALUE!</v>
      </c>
      <c r="AD323"/>
      <c r="AG323" s="3">
        <f t="shared" si="171"/>
        <v>6.2806346727491738</v>
      </c>
      <c r="AH323" s="36">
        <f t="shared" si="172"/>
        <v>1.3854056939632786</v>
      </c>
      <c r="AI323" s="36">
        <f t="shared" si="172"/>
        <v>3.3772315982913033</v>
      </c>
      <c r="AJ323" s="36">
        <f t="shared" si="172"/>
        <v>2.1266047052918942</v>
      </c>
      <c r="AK323" s="36">
        <f t="shared" si="172"/>
        <v>2.9911391116219415</v>
      </c>
      <c r="AL323" s="36">
        <f t="shared" si="172"/>
        <v>1.7022281771982226</v>
      </c>
      <c r="AM323" s="37" t="e">
        <f t="shared" si="172"/>
        <v>#VALUE!</v>
      </c>
      <c r="AN323" s="38">
        <f t="shared" si="172"/>
        <v>2.8694878708052212</v>
      </c>
      <c r="AO323" s="39">
        <f t="shared" si="172"/>
        <v>1.0833608968124051</v>
      </c>
      <c r="AP323" s="39">
        <f t="shared" si="172"/>
        <v>1.0833608968124051</v>
      </c>
      <c r="AQ323" s="40">
        <f t="shared" si="172"/>
        <v>6.9347019161568468</v>
      </c>
      <c r="AR323" s="40">
        <f t="shared" si="172"/>
        <v>11.884784298740774</v>
      </c>
      <c r="AS323" s="40">
        <f t="shared" si="172"/>
        <v>23.647172275360372</v>
      </c>
      <c r="AT323" s="41">
        <f t="shared" si="172"/>
        <v>0.92500000000000004</v>
      </c>
      <c r="AU323" s="41">
        <f t="shared" si="172"/>
        <v>0.92500000000000004</v>
      </c>
      <c r="AV323" s="42" t="e">
        <f t="shared" si="172"/>
        <v>#VALUE!</v>
      </c>
      <c r="AW323" s="42" t="e">
        <f t="shared" si="172"/>
        <v>#VALUE!</v>
      </c>
      <c r="AX323" s="43" t="e">
        <f t="shared" si="172"/>
        <v>#VALUE!</v>
      </c>
      <c r="AY323" s="43" t="e">
        <f t="shared" si="172"/>
        <v>#VALUE!</v>
      </c>
    </row>
    <row r="324" spans="6:51" x14ac:dyDescent="0.3">
      <c r="F324" s="3">
        <v>10</v>
      </c>
      <c r="G324" s="36">
        <f t="shared" si="170"/>
        <v>1.6703621952320811</v>
      </c>
      <c r="H324" s="36">
        <f t="shared" si="170"/>
        <v>3.5211330428150056</v>
      </c>
      <c r="I324" s="36">
        <f t="shared" si="170"/>
        <v>2.1266047052918942</v>
      </c>
      <c r="J324" s="36">
        <f t="shared" si="170"/>
        <v>3.2524490171232969</v>
      </c>
      <c r="K324" s="36">
        <f t="shared" si="170"/>
        <v>1.7022281771982226</v>
      </c>
      <c r="L324" s="37" t="e">
        <f t="shared" si="170"/>
        <v>#VALUE!</v>
      </c>
      <c r="M324" s="38">
        <f t="shared" si="170"/>
        <v>2.8694878708052212</v>
      </c>
      <c r="N324" s="39">
        <f t="shared" si="170"/>
        <v>1.0833608968124051</v>
      </c>
      <c r="O324" s="39">
        <f t="shared" si="170"/>
        <v>1.0833608968124051</v>
      </c>
      <c r="P324" s="40">
        <f t="shared" si="170"/>
        <v>6.9347019161568468</v>
      </c>
      <c r="Q324" s="40">
        <f t="shared" si="170"/>
        <v>11.884784298740774</v>
      </c>
      <c r="R324" s="40">
        <f t="shared" si="170"/>
        <v>23.647172275360372</v>
      </c>
      <c r="S324" s="41">
        <f t="shared" si="170"/>
        <v>0.92500000000000004</v>
      </c>
      <c r="T324" s="41">
        <f t="shared" si="170"/>
        <v>0.92500000000000004</v>
      </c>
      <c r="U324" s="42" t="e">
        <f t="shared" si="170"/>
        <v>#VALUE!</v>
      </c>
      <c r="V324" s="42" t="e">
        <f t="shared" si="170"/>
        <v>#VALUE!</v>
      </c>
      <c r="W324" s="43" t="e">
        <f t="shared" si="170"/>
        <v>#VALUE!</v>
      </c>
      <c r="X324" s="43" t="e">
        <f t="shared" si="170"/>
        <v>#VALUE!</v>
      </c>
      <c r="AD324"/>
      <c r="AG324" s="3">
        <f t="shared" si="171"/>
        <v>6.6052252339374462</v>
      </c>
      <c r="AH324" s="36">
        <f t="shared" si="172"/>
        <v>1.3854056939632786</v>
      </c>
      <c r="AI324" s="36">
        <f t="shared" si="172"/>
        <v>3.3985666471738956</v>
      </c>
      <c r="AJ324" s="36">
        <f t="shared" si="172"/>
        <v>2.1266047052918942</v>
      </c>
      <c r="AK324" s="36">
        <f t="shared" si="172"/>
        <v>3.0305997483865919</v>
      </c>
      <c r="AL324" s="36">
        <f t="shared" si="172"/>
        <v>1.7022281771982226</v>
      </c>
      <c r="AM324" s="37" t="e">
        <f t="shared" si="172"/>
        <v>#VALUE!</v>
      </c>
      <c r="AN324" s="38">
        <f t="shared" si="172"/>
        <v>2.8694878708052212</v>
      </c>
      <c r="AO324" s="39">
        <f t="shared" si="172"/>
        <v>1.0833608968124051</v>
      </c>
      <c r="AP324" s="39">
        <f t="shared" si="172"/>
        <v>1.0833608968124051</v>
      </c>
      <c r="AQ324" s="40">
        <f t="shared" si="172"/>
        <v>6.9347019161568468</v>
      </c>
      <c r="AR324" s="40">
        <f t="shared" si="172"/>
        <v>11.884784298740774</v>
      </c>
      <c r="AS324" s="40">
        <f t="shared" si="172"/>
        <v>23.647172275360372</v>
      </c>
      <c r="AT324" s="41">
        <f t="shared" si="172"/>
        <v>0.92500000000000004</v>
      </c>
      <c r="AU324" s="41">
        <f t="shared" si="172"/>
        <v>0.92500000000000004</v>
      </c>
      <c r="AV324" s="42" t="e">
        <f t="shared" si="172"/>
        <v>#VALUE!</v>
      </c>
      <c r="AW324" s="42" t="e">
        <f t="shared" si="172"/>
        <v>#VALUE!</v>
      </c>
      <c r="AX324" s="43" t="e">
        <f t="shared" si="172"/>
        <v>#VALUE!</v>
      </c>
      <c r="AY324" s="43" t="e">
        <f t="shared" si="172"/>
        <v>#VALUE!</v>
      </c>
    </row>
    <row r="325" spans="6:51" x14ac:dyDescent="0.3">
      <c r="F325" s="3">
        <v>11</v>
      </c>
      <c r="G325" s="36">
        <f t="shared" si="170"/>
        <v>1.7763953505183738</v>
      </c>
      <c r="H325" s="36">
        <f t="shared" si="170"/>
        <v>3.5358145019279323</v>
      </c>
      <c r="I325" s="36">
        <f t="shared" si="170"/>
        <v>2.2613973523307345</v>
      </c>
      <c r="J325" s="36">
        <f t="shared" si="170"/>
        <v>3.278108653148565</v>
      </c>
      <c r="K325" s="36">
        <f t="shared" si="170"/>
        <v>1.7022281771982226</v>
      </c>
      <c r="L325" s="37" t="e">
        <f t="shared" si="170"/>
        <v>#VALUE!</v>
      </c>
      <c r="M325" s="38">
        <f t="shared" si="170"/>
        <v>2.8694878708052212</v>
      </c>
      <c r="N325" s="39">
        <f t="shared" si="170"/>
        <v>1.0833608968124051</v>
      </c>
      <c r="O325" s="39">
        <f t="shared" si="170"/>
        <v>1.0833608968124051</v>
      </c>
      <c r="P325" s="40">
        <f t="shared" si="170"/>
        <v>6.9347019161568468</v>
      </c>
      <c r="Q325" s="40">
        <f t="shared" si="170"/>
        <v>11.884784298740774</v>
      </c>
      <c r="R325" s="40">
        <f t="shared" si="170"/>
        <v>23.647172275360372</v>
      </c>
      <c r="S325" s="41">
        <f t="shared" si="170"/>
        <v>0.92500000000000004</v>
      </c>
      <c r="T325" s="41">
        <f t="shared" si="170"/>
        <v>0.92500000000000004</v>
      </c>
      <c r="U325" s="42" t="e">
        <f t="shared" si="170"/>
        <v>#VALUE!</v>
      </c>
      <c r="V325" s="42" t="e">
        <f t="shared" si="170"/>
        <v>#VALUE!</v>
      </c>
      <c r="W325" s="43" t="e">
        <f t="shared" si="170"/>
        <v>#VALUE!</v>
      </c>
      <c r="X325" s="43" t="e">
        <f t="shared" si="170"/>
        <v>#VALUE!</v>
      </c>
      <c r="AD325"/>
      <c r="AG325" s="3">
        <f t="shared" si="171"/>
        <v>6.9465910157685737</v>
      </c>
      <c r="AH325" s="36">
        <f t="shared" si="172"/>
        <v>1.3854056939632786</v>
      </c>
      <c r="AI325" s="36">
        <f t="shared" si="172"/>
        <v>3.4186411031999575</v>
      </c>
      <c r="AJ325" s="36">
        <f t="shared" si="172"/>
        <v>2.1266047052918942</v>
      </c>
      <c r="AK325" s="36">
        <f t="shared" si="172"/>
        <v>3.0675516247258621</v>
      </c>
      <c r="AL325" s="36">
        <f t="shared" si="172"/>
        <v>1.7022281771982226</v>
      </c>
      <c r="AM325" s="37" t="e">
        <f t="shared" si="172"/>
        <v>#VALUE!</v>
      </c>
      <c r="AN325" s="38">
        <f t="shared" si="172"/>
        <v>2.8694878708052212</v>
      </c>
      <c r="AO325" s="39">
        <f t="shared" si="172"/>
        <v>1.0833608968124051</v>
      </c>
      <c r="AP325" s="39">
        <f t="shared" si="172"/>
        <v>1.0833608968124051</v>
      </c>
      <c r="AQ325" s="40">
        <f t="shared" si="172"/>
        <v>6.9347019161568468</v>
      </c>
      <c r="AR325" s="40">
        <f t="shared" si="172"/>
        <v>11.884784298740774</v>
      </c>
      <c r="AS325" s="40">
        <f t="shared" si="172"/>
        <v>23.647172275360372</v>
      </c>
      <c r="AT325" s="41">
        <f t="shared" si="172"/>
        <v>0.92500000000000004</v>
      </c>
      <c r="AU325" s="41">
        <f t="shared" si="172"/>
        <v>0.92500000000000004</v>
      </c>
      <c r="AV325" s="42" t="e">
        <f t="shared" si="172"/>
        <v>#VALUE!</v>
      </c>
      <c r="AW325" s="42" t="e">
        <f t="shared" si="172"/>
        <v>#VALUE!</v>
      </c>
      <c r="AX325" s="43" t="e">
        <f t="shared" si="172"/>
        <v>#VALUE!</v>
      </c>
      <c r="AY325" s="43" t="e">
        <f t="shared" si="172"/>
        <v>#VALUE!</v>
      </c>
    </row>
    <row r="326" spans="6:51" x14ac:dyDescent="0.3">
      <c r="F326" s="3">
        <v>12</v>
      </c>
      <c r="G326" s="36">
        <f t="shared" si="170"/>
        <v>1.8698747321302469</v>
      </c>
      <c r="H326" s="36">
        <f t="shared" si="170"/>
        <v>3.5456163007252073</v>
      </c>
      <c r="I326" s="36">
        <f t="shared" si="170"/>
        <v>2.54817963728143</v>
      </c>
      <c r="J326" s="36">
        <f t="shared" si="170"/>
        <v>3.2950147954124822</v>
      </c>
      <c r="K326" s="36">
        <f t="shared" si="170"/>
        <v>1.7022281771982226</v>
      </c>
      <c r="L326" s="37" t="e">
        <f t="shared" si="170"/>
        <v>#VALUE!</v>
      </c>
      <c r="M326" s="38">
        <f t="shared" si="170"/>
        <v>2.8694878708052212</v>
      </c>
      <c r="N326" s="39">
        <f t="shared" si="170"/>
        <v>1.0833608968124051</v>
      </c>
      <c r="O326" s="39">
        <f t="shared" si="170"/>
        <v>1.0833608968124051</v>
      </c>
      <c r="P326" s="40">
        <f t="shared" si="170"/>
        <v>6.9347019161568468</v>
      </c>
      <c r="Q326" s="40">
        <f t="shared" si="170"/>
        <v>11.884784298740774</v>
      </c>
      <c r="R326" s="40">
        <f t="shared" si="170"/>
        <v>23.647172275360372</v>
      </c>
      <c r="S326" s="41">
        <f t="shared" si="170"/>
        <v>0.92500000000000004</v>
      </c>
      <c r="T326" s="41">
        <f t="shared" si="170"/>
        <v>0.92500000000000004</v>
      </c>
      <c r="U326" s="42" t="e">
        <f t="shared" si="170"/>
        <v>#VALUE!</v>
      </c>
      <c r="V326" s="42" t="e">
        <f t="shared" si="170"/>
        <v>#VALUE!</v>
      </c>
      <c r="W326" s="43" t="e">
        <f t="shared" si="170"/>
        <v>#VALUE!</v>
      </c>
      <c r="X326" s="43" t="e">
        <f t="shared" si="170"/>
        <v>#VALUE!</v>
      </c>
      <c r="AD326"/>
      <c r="AG326" s="3">
        <f t="shared" si="171"/>
        <v>7.3055989813069928</v>
      </c>
      <c r="AH326" s="36">
        <f t="shared" si="172"/>
        <v>1.3854056939632786</v>
      </c>
      <c r="AI326" s="36">
        <f t="shared" si="172"/>
        <v>3.4373641104640082</v>
      </c>
      <c r="AJ326" s="36">
        <f t="shared" si="172"/>
        <v>2.1266047052918942</v>
      </c>
      <c r="AK326" s="36">
        <f t="shared" si="172"/>
        <v>3.1018429934907141</v>
      </c>
      <c r="AL326" s="36">
        <f t="shared" si="172"/>
        <v>1.7022281771982226</v>
      </c>
      <c r="AM326" s="37" t="e">
        <f t="shared" si="172"/>
        <v>#VALUE!</v>
      </c>
      <c r="AN326" s="38">
        <f t="shared" si="172"/>
        <v>2.8694878708052212</v>
      </c>
      <c r="AO326" s="39">
        <f t="shared" si="172"/>
        <v>1.0833608968124051</v>
      </c>
      <c r="AP326" s="39">
        <f t="shared" si="172"/>
        <v>1.0833608968124051</v>
      </c>
      <c r="AQ326" s="40">
        <f t="shared" si="172"/>
        <v>6.9347019161568468</v>
      </c>
      <c r="AR326" s="40">
        <f t="shared" si="172"/>
        <v>11.884784298740774</v>
      </c>
      <c r="AS326" s="40">
        <f t="shared" si="172"/>
        <v>23.647172275360372</v>
      </c>
      <c r="AT326" s="41">
        <f t="shared" si="172"/>
        <v>0.92500000000000004</v>
      </c>
      <c r="AU326" s="41">
        <f t="shared" si="172"/>
        <v>0.92500000000000004</v>
      </c>
      <c r="AV326" s="42" t="e">
        <f t="shared" si="172"/>
        <v>#VALUE!</v>
      </c>
      <c r="AW326" s="42" t="e">
        <f t="shared" si="172"/>
        <v>#VALUE!</v>
      </c>
      <c r="AX326" s="43" t="e">
        <f t="shared" si="172"/>
        <v>#VALUE!</v>
      </c>
      <c r="AY326" s="43" t="e">
        <f t="shared" si="172"/>
        <v>#VALUE!</v>
      </c>
    </row>
    <row r="327" spans="6:51" x14ac:dyDescent="0.3">
      <c r="F327" s="3">
        <v>13</v>
      </c>
      <c r="G327" s="36">
        <f t="shared" si="170"/>
        <v>1.9469304291394005</v>
      </c>
      <c r="H327" s="36">
        <f t="shared" si="170"/>
        <v>3.5521116552418701</v>
      </c>
      <c r="I327" s="36">
        <f t="shared" si="170"/>
        <v>2.7685483457922975</v>
      </c>
      <c r="J327" s="36">
        <f t="shared" si="170"/>
        <v>3.306076047480011</v>
      </c>
      <c r="K327" s="36">
        <f t="shared" si="170"/>
        <v>1.7022281771982226</v>
      </c>
      <c r="L327" s="37" t="e">
        <f t="shared" si="170"/>
        <v>#VALUE!</v>
      </c>
      <c r="M327" s="38">
        <f t="shared" si="170"/>
        <v>2.8694878708052212</v>
      </c>
      <c r="N327" s="39">
        <f t="shared" si="170"/>
        <v>1.0833608968124051</v>
      </c>
      <c r="O327" s="39">
        <f t="shared" si="170"/>
        <v>1.0833608968124051</v>
      </c>
      <c r="P327" s="40">
        <f t="shared" si="170"/>
        <v>6.9347019161568468</v>
      </c>
      <c r="Q327" s="40">
        <f t="shared" si="170"/>
        <v>11.884784298740774</v>
      </c>
      <c r="R327" s="40">
        <f t="shared" si="170"/>
        <v>23.647172275360372</v>
      </c>
      <c r="S327" s="41">
        <f t="shared" si="170"/>
        <v>0.92500000000000004</v>
      </c>
      <c r="T327" s="41">
        <f t="shared" si="170"/>
        <v>0.92500000000000004</v>
      </c>
      <c r="U327" s="42" t="e">
        <f t="shared" si="170"/>
        <v>#VALUE!</v>
      </c>
      <c r="V327" s="42" t="e">
        <f t="shared" si="170"/>
        <v>#VALUE!</v>
      </c>
      <c r="W327" s="43" t="e">
        <f t="shared" si="170"/>
        <v>#VALUE!</v>
      </c>
      <c r="X327" s="43" t="e">
        <f t="shared" si="170"/>
        <v>#VALUE!</v>
      </c>
      <c r="AD327"/>
      <c r="AG327" s="3">
        <f t="shared" si="171"/>
        <v>7.683160899284454</v>
      </c>
      <c r="AH327" s="36">
        <f t="shared" si="172"/>
        <v>1.4176875091658931</v>
      </c>
      <c r="AI327" s="36">
        <f t="shared" si="172"/>
        <v>3.4546654679706941</v>
      </c>
      <c r="AJ327" s="36">
        <f t="shared" si="172"/>
        <v>2.1266047052918942</v>
      </c>
      <c r="AK327" s="36">
        <f t="shared" si="172"/>
        <v>3.1333638447247054</v>
      </c>
      <c r="AL327" s="36">
        <f t="shared" si="172"/>
        <v>1.7022281771982226</v>
      </c>
      <c r="AM327" s="37" t="e">
        <f t="shared" si="172"/>
        <v>#VALUE!</v>
      </c>
      <c r="AN327" s="38">
        <f t="shared" si="172"/>
        <v>2.8694878708052212</v>
      </c>
      <c r="AO327" s="39">
        <f t="shared" si="172"/>
        <v>1.0833608968124051</v>
      </c>
      <c r="AP327" s="39">
        <f t="shared" si="172"/>
        <v>1.0833608968124051</v>
      </c>
      <c r="AQ327" s="40">
        <f t="shared" si="172"/>
        <v>6.9347019161568468</v>
      </c>
      <c r="AR327" s="40">
        <f t="shared" si="172"/>
        <v>11.884784298740774</v>
      </c>
      <c r="AS327" s="40">
        <f t="shared" si="172"/>
        <v>23.647172275360372</v>
      </c>
      <c r="AT327" s="41">
        <f t="shared" si="172"/>
        <v>0.92500000000000004</v>
      </c>
      <c r="AU327" s="41">
        <f t="shared" si="172"/>
        <v>0.92500000000000004</v>
      </c>
      <c r="AV327" s="42" t="e">
        <f t="shared" si="172"/>
        <v>#VALUE!</v>
      </c>
      <c r="AW327" s="42" t="e">
        <f t="shared" si="172"/>
        <v>#VALUE!</v>
      </c>
      <c r="AX327" s="43" t="e">
        <f t="shared" si="172"/>
        <v>#VALUE!</v>
      </c>
      <c r="AY327" s="43" t="e">
        <f t="shared" si="172"/>
        <v>#VALUE!</v>
      </c>
    </row>
    <row r="328" spans="6:51" x14ac:dyDescent="0.3">
      <c r="F328" s="3">
        <v>14</v>
      </c>
      <c r="G328" s="36">
        <f t="shared" si="170"/>
        <v>2.0066865427843084</v>
      </c>
      <c r="H328" s="36">
        <f t="shared" si="170"/>
        <v>3.5563925946943034</v>
      </c>
      <c r="I328" s="36">
        <f t="shared" si="170"/>
        <v>2.9313039679091384</v>
      </c>
      <c r="J328" s="36">
        <f t="shared" si="170"/>
        <v>3.3132776379738917</v>
      </c>
      <c r="K328" s="36">
        <f t="shared" si="170"/>
        <v>1.7022281771982226</v>
      </c>
      <c r="L328" s="37" t="e">
        <f t="shared" si="170"/>
        <v>#VALUE!</v>
      </c>
      <c r="M328" s="38">
        <f t="shared" si="170"/>
        <v>2.8694878708052212</v>
      </c>
      <c r="N328" s="39">
        <f t="shared" si="170"/>
        <v>1.0833608968124051</v>
      </c>
      <c r="O328" s="39">
        <f t="shared" si="170"/>
        <v>1.0833608968124051</v>
      </c>
      <c r="P328" s="40">
        <f t="shared" si="170"/>
        <v>6.9347019161568468</v>
      </c>
      <c r="Q328" s="40">
        <f t="shared" si="170"/>
        <v>11.884784298740774</v>
      </c>
      <c r="R328" s="40">
        <f t="shared" si="170"/>
        <v>23.647172275360372</v>
      </c>
      <c r="S328" s="41">
        <f t="shared" si="170"/>
        <v>0.92500000000000004</v>
      </c>
      <c r="T328" s="41">
        <f t="shared" si="170"/>
        <v>0.92500000000000004</v>
      </c>
      <c r="U328" s="42" t="e">
        <f t="shared" si="170"/>
        <v>#VALUE!</v>
      </c>
      <c r="V328" s="42" t="e">
        <f t="shared" si="170"/>
        <v>#VALUE!</v>
      </c>
      <c r="W328" s="43" t="e">
        <f t="shared" si="170"/>
        <v>#VALUE!</v>
      </c>
      <c r="X328" s="43" t="e">
        <f t="shared" si="170"/>
        <v>#VALUE!</v>
      </c>
      <c r="AD328"/>
      <c r="AG328" s="3">
        <f t="shared" si="171"/>
        <v>8.0802356597094089</v>
      </c>
      <c r="AH328" s="36">
        <f t="shared" si="172"/>
        <v>1.4583730209289973</v>
      </c>
      <c r="AI328" s="36">
        <f t="shared" si="172"/>
        <v>3.4704976954696121</v>
      </c>
      <c r="AJ328" s="36">
        <f t="shared" si="172"/>
        <v>2.1266047052918942</v>
      </c>
      <c r="AK328" s="36">
        <f t="shared" si="172"/>
        <v>3.1620490907462697</v>
      </c>
      <c r="AL328" s="36">
        <f t="shared" si="172"/>
        <v>1.7022281771982226</v>
      </c>
      <c r="AM328" s="37" t="e">
        <f t="shared" si="172"/>
        <v>#VALUE!</v>
      </c>
      <c r="AN328" s="38">
        <f t="shared" si="172"/>
        <v>2.8694878708052212</v>
      </c>
      <c r="AO328" s="39">
        <f t="shared" si="172"/>
        <v>1.0833608968124051</v>
      </c>
      <c r="AP328" s="39">
        <f t="shared" si="172"/>
        <v>1.0833608968124051</v>
      </c>
      <c r="AQ328" s="40">
        <f t="shared" si="172"/>
        <v>6.9347019161568468</v>
      </c>
      <c r="AR328" s="40">
        <f t="shared" si="172"/>
        <v>11.884784298740774</v>
      </c>
      <c r="AS328" s="40">
        <f t="shared" si="172"/>
        <v>23.647172275360372</v>
      </c>
      <c r="AT328" s="41">
        <f t="shared" si="172"/>
        <v>0.92500000000000004</v>
      </c>
      <c r="AU328" s="41">
        <f t="shared" si="172"/>
        <v>0.92500000000000004</v>
      </c>
      <c r="AV328" s="42" t="e">
        <f t="shared" si="172"/>
        <v>#VALUE!</v>
      </c>
      <c r="AW328" s="42" t="e">
        <f t="shared" si="172"/>
        <v>#VALUE!</v>
      </c>
      <c r="AX328" s="43" t="e">
        <f t="shared" si="172"/>
        <v>#VALUE!</v>
      </c>
      <c r="AY328" s="43" t="e">
        <f t="shared" si="172"/>
        <v>#VALUE!</v>
      </c>
    </row>
    <row r="329" spans="6:51" x14ac:dyDescent="0.3">
      <c r="F329" s="3">
        <v>15</v>
      </c>
      <c r="G329" s="36">
        <f t="shared" si="170"/>
        <v>2.0505477183316483</v>
      </c>
      <c r="H329" s="36">
        <f t="shared" si="170"/>
        <v>3.5592035407406941</v>
      </c>
      <c r="I329" s="36">
        <f t="shared" si="170"/>
        <v>3.047336689589097</v>
      </c>
      <c r="J329" s="36">
        <f t="shared" ref="J329:X329" si="173">J$160+J257</f>
        <v>3.3179514390445912</v>
      </c>
      <c r="K329" s="36">
        <f t="shared" si="173"/>
        <v>1.7022281771982226</v>
      </c>
      <c r="L329" s="37" t="e">
        <f t="shared" si="173"/>
        <v>#VALUE!</v>
      </c>
      <c r="M329" s="38">
        <f t="shared" si="173"/>
        <v>2.8694878708052212</v>
      </c>
      <c r="N329" s="39">
        <f t="shared" si="173"/>
        <v>1.0833608968124051</v>
      </c>
      <c r="O329" s="39">
        <f t="shared" si="173"/>
        <v>1.0833608968124051</v>
      </c>
      <c r="P329" s="40">
        <f t="shared" si="173"/>
        <v>6.9347019161568468</v>
      </c>
      <c r="Q329" s="40">
        <f t="shared" si="173"/>
        <v>11.884784298740774</v>
      </c>
      <c r="R329" s="40">
        <f t="shared" si="173"/>
        <v>23.647172275360372</v>
      </c>
      <c r="S329" s="41">
        <f t="shared" si="173"/>
        <v>0.92500000000000004</v>
      </c>
      <c r="T329" s="41">
        <f t="shared" si="173"/>
        <v>0.92500000000000004</v>
      </c>
      <c r="U329" s="42" t="e">
        <f t="shared" si="173"/>
        <v>#VALUE!</v>
      </c>
      <c r="V329" s="42" t="e">
        <f t="shared" si="173"/>
        <v>#VALUE!</v>
      </c>
      <c r="W329" s="43" t="e">
        <f t="shared" si="173"/>
        <v>#VALUE!</v>
      </c>
      <c r="X329" s="43" t="e">
        <f t="shared" si="173"/>
        <v>#VALUE!</v>
      </c>
      <c r="AD329"/>
      <c r="AG329" s="3">
        <f t="shared" si="171"/>
        <v>8.4978317091498283</v>
      </c>
      <c r="AH329" s="36">
        <f t="shared" si="172"/>
        <v>1.5031021987625093</v>
      </c>
      <c r="AI329" s="36">
        <f t="shared" si="172"/>
        <v>3.484837378383919</v>
      </c>
      <c r="AJ329" s="36">
        <f t="shared" si="172"/>
        <v>2.1266047052918942</v>
      </c>
      <c r="AK329" s="36">
        <f t="shared" ref="AK329:AY329" si="174">AK$160+AK257</f>
        <v>3.1878802494912621</v>
      </c>
      <c r="AL329" s="36">
        <f t="shared" si="174"/>
        <v>1.7022281771982226</v>
      </c>
      <c r="AM329" s="37" t="e">
        <f t="shared" si="174"/>
        <v>#VALUE!</v>
      </c>
      <c r="AN329" s="38">
        <f t="shared" si="174"/>
        <v>2.8694878708052212</v>
      </c>
      <c r="AO329" s="39">
        <f t="shared" si="174"/>
        <v>1.0833608968124051</v>
      </c>
      <c r="AP329" s="39">
        <f t="shared" si="174"/>
        <v>1.0833608968124051</v>
      </c>
      <c r="AQ329" s="40">
        <f t="shared" si="174"/>
        <v>6.9347019161568468</v>
      </c>
      <c r="AR329" s="40">
        <f t="shared" si="174"/>
        <v>11.884784298740774</v>
      </c>
      <c r="AS329" s="40">
        <f t="shared" si="174"/>
        <v>23.647172275360372</v>
      </c>
      <c r="AT329" s="41">
        <f t="shared" si="174"/>
        <v>0.92500000000000004</v>
      </c>
      <c r="AU329" s="41">
        <f t="shared" si="174"/>
        <v>0.92500000000000004</v>
      </c>
      <c r="AV329" s="42" t="e">
        <f t="shared" si="174"/>
        <v>#VALUE!</v>
      </c>
      <c r="AW329" s="42" t="e">
        <f t="shared" si="174"/>
        <v>#VALUE!</v>
      </c>
      <c r="AX329" s="43" t="e">
        <f t="shared" si="174"/>
        <v>#VALUE!</v>
      </c>
      <c r="AY329" s="43" t="e">
        <f t="shared" si="174"/>
        <v>#VALUE!</v>
      </c>
    </row>
    <row r="330" spans="6:51" x14ac:dyDescent="0.3">
      <c r="F330" s="3">
        <v>16</v>
      </c>
      <c r="G330" s="36">
        <f t="shared" ref="G330:X344" si="175">G$160+G258</f>
        <v>2.0812028599726355</v>
      </c>
      <c r="H330" s="36">
        <f t="shared" si="175"/>
        <v>3.5610450290354665</v>
      </c>
      <c r="I330" s="36">
        <f t="shared" si="175"/>
        <v>3.1275086428909677</v>
      </c>
      <c r="J330" s="36">
        <f t="shared" si="175"/>
        <v>3.3209795156665978</v>
      </c>
      <c r="K330" s="36">
        <f t="shared" si="175"/>
        <v>1.7022281771982226</v>
      </c>
      <c r="L330" s="37" t="e">
        <f t="shared" si="175"/>
        <v>#VALUE!</v>
      </c>
      <c r="M330" s="38">
        <f t="shared" si="175"/>
        <v>2.8988268261950227</v>
      </c>
      <c r="N330" s="39">
        <f t="shared" si="175"/>
        <v>1.0833608968124051</v>
      </c>
      <c r="O330" s="39">
        <f t="shared" si="175"/>
        <v>1.0833608968124051</v>
      </c>
      <c r="P330" s="40">
        <f t="shared" si="175"/>
        <v>6.9347019161568468</v>
      </c>
      <c r="Q330" s="40">
        <f t="shared" si="175"/>
        <v>11.884784298740774</v>
      </c>
      <c r="R330" s="40">
        <f t="shared" si="175"/>
        <v>23.647172275360372</v>
      </c>
      <c r="S330" s="41">
        <f t="shared" si="175"/>
        <v>0.92500000000000004</v>
      </c>
      <c r="T330" s="41">
        <f t="shared" si="175"/>
        <v>0.92500000000000004</v>
      </c>
      <c r="U330" s="42" t="e">
        <f t="shared" si="175"/>
        <v>#VALUE!</v>
      </c>
      <c r="V330" s="42" t="e">
        <f t="shared" si="175"/>
        <v>#VALUE!</v>
      </c>
      <c r="W330" s="43" t="e">
        <f t="shared" si="175"/>
        <v>#VALUE!</v>
      </c>
      <c r="X330" s="43" t="e">
        <f t="shared" si="175"/>
        <v>#VALUE!</v>
      </c>
      <c r="AD330"/>
      <c r="AG330" s="3">
        <f t="shared" si="171"/>
        <v>8.937009611874279</v>
      </c>
      <c r="AH330" s="36">
        <f t="shared" ref="AH330:AY344" si="176">AH$160+AH258</f>
        <v>1.5515918484891502</v>
      </c>
      <c r="AI330" s="36">
        <f t="shared" si="176"/>
        <v>3.4976856784277142</v>
      </c>
      <c r="AJ330" s="36">
        <f t="shared" si="176"/>
        <v>2.1266047052918942</v>
      </c>
      <c r="AK330" s="36">
        <f t="shared" si="176"/>
        <v>3.2108854536996807</v>
      </c>
      <c r="AL330" s="36">
        <f t="shared" si="176"/>
        <v>1.7022281771982226</v>
      </c>
      <c r="AM330" s="37" t="e">
        <f t="shared" si="176"/>
        <v>#VALUE!</v>
      </c>
      <c r="AN330" s="38">
        <f t="shared" si="176"/>
        <v>2.8694878708052212</v>
      </c>
      <c r="AO330" s="39">
        <f t="shared" si="176"/>
        <v>1.0833608968124051</v>
      </c>
      <c r="AP330" s="39">
        <f t="shared" si="176"/>
        <v>1.0833608968124051</v>
      </c>
      <c r="AQ330" s="40">
        <f t="shared" si="176"/>
        <v>6.9347019161568468</v>
      </c>
      <c r="AR330" s="40">
        <f t="shared" si="176"/>
        <v>11.884784298740774</v>
      </c>
      <c r="AS330" s="40">
        <f t="shared" si="176"/>
        <v>23.647172275360372</v>
      </c>
      <c r="AT330" s="41">
        <f t="shared" si="176"/>
        <v>0.92500000000000004</v>
      </c>
      <c r="AU330" s="41">
        <f t="shared" si="176"/>
        <v>0.92500000000000004</v>
      </c>
      <c r="AV330" s="42" t="e">
        <f t="shared" si="176"/>
        <v>#VALUE!</v>
      </c>
      <c r="AW330" s="42" t="e">
        <f t="shared" si="176"/>
        <v>#VALUE!</v>
      </c>
      <c r="AX330" s="43" t="e">
        <f t="shared" si="176"/>
        <v>#VALUE!</v>
      </c>
      <c r="AY330" s="43" t="e">
        <f t="shared" si="176"/>
        <v>#VALUE!</v>
      </c>
    </row>
    <row r="331" spans="6:51" x14ac:dyDescent="0.3">
      <c r="F331" s="3">
        <v>17</v>
      </c>
      <c r="G331" s="36">
        <f t="shared" si="175"/>
        <v>2.1017248819702674</v>
      </c>
      <c r="H331" s="36">
        <f t="shared" si="175"/>
        <v>3.5622501286467299</v>
      </c>
      <c r="I331" s="36">
        <f t="shared" si="175"/>
        <v>3.1813960589757522</v>
      </c>
      <c r="J331" s="36">
        <f t="shared" si="175"/>
        <v>3.3229404402958229</v>
      </c>
      <c r="K331" s="36">
        <f t="shared" si="175"/>
        <v>1.7022281771982226</v>
      </c>
      <c r="L331" s="37" t="e">
        <f t="shared" si="175"/>
        <v>#VALUE!</v>
      </c>
      <c r="M331" s="38">
        <f t="shared" si="175"/>
        <v>2.9623880308347741</v>
      </c>
      <c r="N331" s="39">
        <f t="shared" si="175"/>
        <v>1.0833608968124051</v>
      </c>
      <c r="O331" s="39">
        <f t="shared" si="175"/>
        <v>1.0833608968124051</v>
      </c>
      <c r="P331" s="40">
        <f t="shared" si="175"/>
        <v>6.9347019161568468</v>
      </c>
      <c r="Q331" s="40">
        <f t="shared" si="175"/>
        <v>11.884784298740774</v>
      </c>
      <c r="R331" s="40">
        <f t="shared" si="175"/>
        <v>23.647172275360372</v>
      </c>
      <c r="S331" s="41">
        <f t="shared" si="175"/>
        <v>0.92500000000000004</v>
      </c>
      <c r="T331" s="41">
        <f t="shared" si="175"/>
        <v>0.92500000000000004</v>
      </c>
      <c r="U331" s="42" t="e">
        <f t="shared" si="175"/>
        <v>#VALUE!</v>
      </c>
      <c r="V331" s="42" t="e">
        <f t="shared" si="175"/>
        <v>#VALUE!</v>
      </c>
      <c r="W331" s="43" t="e">
        <f t="shared" si="175"/>
        <v>#VALUE!</v>
      </c>
      <c r="X331" s="43" t="e">
        <f t="shared" si="175"/>
        <v>#VALUE!</v>
      </c>
      <c r="AD331"/>
      <c r="AG331" s="3">
        <f t="shared" si="171"/>
        <v>9.3988847433557776</v>
      </c>
      <c r="AH331" s="36">
        <f t="shared" si="176"/>
        <v>1.603339724825646</v>
      </c>
      <c r="AI331" s="36">
        <f t="shared" si="176"/>
        <v>3.5090679386209711</v>
      </c>
      <c r="AJ331" s="36">
        <f t="shared" si="176"/>
        <v>2.1266047052918942</v>
      </c>
      <c r="AK331" s="36">
        <f t="shared" si="176"/>
        <v>3.2311377054330368</v>
      </c>
      <c r="AL331" s="36">
        <f t="shared" si="176"/>
        <v>1.7022281771982226</v>
      </c>
      <c r="AM331" s="37" t="e">
        <f t="shared" si="176"/>
        <v>#VALUE!</v>
      </c>
      <c r="AN331" s="38">
        <f t="shared" si="176"/>
        <v>2.8694878708052212</v>
      </c>
      <c r="AO331" s="39">
        <f t="shared" si="176"/>
        <v>1.0833608968124051</v>
      </c>
      <c r="AP331" s="39">
        <f t="shared" si="176"/>
        <v>1.0833608968124051</v>
      </c>
      <c r="AQ331" s="40">
        <f t="shared" si="176"/>
        <v>6.9347019161568468</v>
      </c>
      <c r="AR331" s="40">
        <f t="shared" si="176"/>
        <v>11.884784298740774</v>
      </c>
      <c r="AS331" s="40">
        <f t="shared" si="176"/>
        <v>23.647172275360372</v>
      </c>
      <c r="AT331" s="41">
        <f t="shared" si="176"/>
        <v>0.92500000000000004</v>
      </c>
      <c r="AU331" s="41">
        <f t="shared" si="176"/>
        <v>0.92500000000000004</v>
      </c>
      <c r="AV331" s="42" t="e">
        <f t="shared" si="176"/>
        <v>#VALUE!</v>
      </c>
      <c r="AW331" s="42" t="e">
        <f t="shared" si="176"/>
        <v>#VALUE!</v>
      </c>
      <c r="AX331" s="43" t="e">
        <f t="shared" si="176"/>
        <v>#VALUE!</v>
      </c>
      <c r="AY331" s="43" t="e">
        <f t="shared" si="176"/>
        <v>#VALUE!</v>
      </c>
    </row>
    <row r="332" spans="6:51" x14ac:dyDescent="0.3">
      <c r="F332" s="3">
        <v>18</v>
      </c>
      <c r="G332" s="36">
        <f t="shared" si="175"/>
        <v>2.1149604449232058</v>
      </c>
      <c r="H332" s="36">
        <f t="shared" si="175"/>
        <v>3.5630387589171741</v>
      </c>
      <c r="I332" s="36">
        <f t="shared" si="175"/>
        <v>3.2167548112599098</v>
      </c>
      <c r="J332" s="36">
        <f t="shared" si="175"/>
        <v>3.324211063121882</v>
      </c>
      <c r="K332" s="36">
        <f t="shared" si="175"/>
        <v>1.7022281771982226</v>
      </c>
      <c r="L332" s="37" t="e">
        <f t="shared" si="175"/>
        <v>#VALUE!</v>
      </c>
      <c r="M332" s="38">
        <f t="shared" si="175"/>
        <v>3.0181064817804661</v>
      </c>
      <c r="N332" s="39">
        <f t="shared" si="175"/>
        <v>1.0833608968124051</v>
      </c>
      <c r="O332" s="39">
        <f t="shared" si="175"/>
        <v>1.0833608968124051</v>
      </c>
      <c r="P332" s="40">
        <f t="shared" si="175"/>
        <v>6.9347019161568468</v>
      </c>
      <c r="Q332" s="40">
        <f t="shared" si="175"/>
        <v>11.884784298740774</v>
      </c>
      <c r="R332" s="40">
        <f t="shared" si="175"/>
        <v>23.647172275360372</v>
      </c>
      <c r="S332" s="41">
        <f t="shared" si="175"/>
        <v>0.92500000000000004</v>
      </c>
      <c r="T332" s="41">
        <f t="shared" si="175"/>
        <v>0.92500000000000004</v>
      </c>
      <c r="U332" s="42" t="e">
        <f t="shared" si="175"/>
        <v>#VALUE!</v>
      </c>
      <c r="V332" s="42" t="e">
        <f t="shared" si="175"/>
        <v>#VALUE!</v>
      </c>
      <c r="W332" s="43" t="e">
        <f t="shared" si="175"/>
        <v>#VALUE!</v>
      </c>
      <c r="X332" s="43" t="e">
        <f t="shared" si="175"/>
        <v>#VALUE!</v>
      </c>
      <c r="AD332"/>
      <c r="AG332" s="3">
        <f t="shared" si="171"/>
        <v>9.8846301229790683</v>
      </c>
      <c r="AH332" s="36">
        <f t="shared" si="176"/>
        <v>1.6576066044276563</v>
      </c>
      <c r="AI332" s="36">
        <f t="shared" si="176"/>
        <v>3.5190323639877232</v>
      </c>
      <c r="AJ332" s="36">
        <f t="shared" si="176"/>
        <v>2.1266047052918942</v>
      </c>
      <c r="AK332" s="36">
        <f t="shared" si="176"/>
        <v>3.2487514035119425</v>
      </c>
      <c r="AL332" s="36">
        <f t="shared" si="176"/>
        <v>1.7022281771982226</v>
      </c>
      <c r="AM332" s="37" t="e">
        <f t="shared" si="176"/>
        <v>#VALUE!</v>
      </c>
      <c r="AN332" s="38">
        <f t="shared" si="176"/>
        <v>2.8694878708052212</v>
      </c>
      <c r="AO332" s="39">
        <f t="shared" si="176"/>
        <v>1.0833608968124051</v>
      </c>
      <c r="AP332" s="39">
        <f t="shared" si="176"/>
        <v>1.0833608968124051</v>
      </c>
      <c r="AQ332" s="40">
        <f t="shared" si="176"/>
        <v>6.9347019161568468</v>
      </c>
      <c r="AR332" s="40">
        <f t="shared" si="176"/>
        <v>11.884784298740774</v>
      </c>
      <c r="AS332" s="40">
        <f t="shared" si="176"/>
        <v>23.647172275360372</v>
      </c>
      <c r="AT332" s="41">
        <f t="shared" si="176"/>
        <v>0.92500000000000004</v>
      </c>
      <c r="AU332" s="41">
        <f t="shared" si="176"/>
        <v>0.92500000000000004</v>
      </c>
      <c r="AV332" s="42" t="e">
        <f t="shared" si="176"/>
        <v>#VALUE!</v>
      </c>
      <c r="AW332" s="42" t="e">
        <f t="shared" si="176"/>
        <v>#VALUE!</v>
      </c>
      <c r="AX332" s="43" t="e">
        <f t="shared" si="176"/>
        <v>#VALUE!</v>
      </c>
      <c r="AY332" s="43" t="e">
        <f t="shared" si="176"/>
        <v>#VALUE!</v>
      </c>
    </row>
    <row r="333" spans="6:51" x14ac:dyDescent="0.3">
      <c r="F333" s="3">
        <v>19</v>
      </c>
      <c r="G333" s="36">
        <f t="shared" si="175"/>
        <v>2.1232303489534878</v>
      </c>
      <c r="H333" s="36">
        <f t="shared" si="175"/>
        <v>3.5635553134181652</v>
      </c>
      <c r="I333" s="36">
        <f t="shared" si="175"/>
        <v>3.2394783238590747</v>
      </c>
      <c r="J333" s="36">
        <f t="shared" si="175"/>
        <v>3.325035643183762</v>
      </c>
      <c r="K333" s="36">
        <f t="shared" si="175"/>
        <v>1.7022281771982226</v>
      </c>
      <c r="L333" s="37" t="e">
        <f t="shared" si="175"/>
        <v>#VALUE!</v>
      </c>
      <c r="M333" s="38">
        <f t="shared" si="175"/>
        <v>3.0667021782333945</v>
      </c>
      <c r="N333" s="39">
        <f t="shared" si="175"/>
        <v>1.0833608968124051</v>
      </c>
      <c r="O333" s="39">
        <f t="shared" si="175"/>
        <v>1.0833608968124051</v>
      </c>
      <c r="P333" s="40">
        <f t="shared" si="175"/>
        <v>6.9347019161568468</v>
      </c>
      <c r="Q333" s="40">
        <f t="shared" si="175"/>
        <v>11.884784298740774</v>
      </c>
      <c r="R333" s="40">
        <f t="shared" si="175"/>
        <v>23.647172275360372</v>
      </c>
      <c r="S333" s="41">
        <f t="shared" si="175"/>
        <v>0.92500000000000004</v>
      </c>
      <c r="T333" s="41">
        <f t="shared" si="175"/>
        <v>0.92500000000000004</v>
      </c>
      <c r="U333" s="42" t="e">
        <f t="shared" si="175"/>
        <v>#VALUE!</v>
      </c>
      <c r="V333" s="42" t="e">
        <f t="shared" si="175"/>
        <v>#VALUE!</v>
      </c>
      <c r="W333" s="43" t="e">
        <f t="shared" si="175"/>
        <v>#VALUE!</v>
      </c>
      <c r="X333" s="43" t="e">
        <f t="shared" si="175"/>
        <v>#VALUE!</v>
      </c>
      <c r="AD333"/>
      <c r="AG333" s="3">
        <f t="shared" si="171"/>
        <v>10.395479393145562</v>
      </c>
      <c r="AH333" s="36">
        <f t="shared" si="176"/>
        <v>1.713418368712319</v>
      </c>
      <c r="AI333" s="36">
        <f t="shared" si="176"/>
        <v>3.5276478186209186</v>
      </c>
      <c r="AJ333" s="36">
        <f t="shared" si="176"/>
        <v>2.1266047052918942</v>
      </c>
      <c r="AK333" s="36">
        <f t="shared" si="176"/>
        <v>3.2638772873081363</v>
      </c>
      <c r="AL333" s="36">
        <f t="shared" si="176"/>
        <v>1.7022281771982226</v>
      </c>
      <c r="AM333" s="37" t="e">
        <f t="shared" si="176"/>
        <v>#VALUE!</v>
      </c>
      <c r="AN333" s="38">
        <f t="shared" si="176"/>
        <v>2.8694878708052212</v>
      </c>
      <c r="AO333" s="39">
        <f t="shared" si="176"/>
        <v>1.0833608968124051</v>
      </c>
      <c r="AP333" s="39">
        <f t="shared" si="176"/>
        <v>1.0833608968124051</v>
      </c>
      <c r="AQ333" s="40">
        <f t="shared" si="176"/>
        <v>6.9347019161568468</v>
      </c>
      <c r="AR333" s="40">
        <f t="shared" si="176"/>
        <v>11.884784298740774</v>
      </c>
      <c r="AS333" s="40">
        <f t="shared" si="176"/>
        <v>23.647172275360372</v>
      </c>
      <c r="AT333" s="41">
        <f t="shared" si="176"/>
        <v>0.92500000000000004</v>
      </c>
      <c r="AU333" s="41">
        <f t="shared" si="176"/>
        <v>0.92500000000000004</v>
      </c>
      <c r="AV333" s="42" t="e">
        <f t="shared" si="176"/>
        <v>#VALUE!</v>
      </c>
      <c r="AW333" s="42" t="e">
        <f t="shared" si="176"/>
        <v>#VALUE!</v>
      </c>
      <c r="AX333" s="43" t="e">
        <f t="shared" si="176"/>
        <v>#VALUE!</v>
      </c>
      <c r="AY333" s="43" t="e">
        <f t="shared" si="176"/>
        <v>#VALUE!</v>
      </c>
    </row>
    <row r="334" spans="6:51" x14ac:dyDescent="0.3">
      <c r="F334" s="3">
        <v>20</v>
      </c>
      <c r="G334" s="36">
        <f t="shared" si="175"/>
        <v>2.1282632648753466</v>
      </c>
      <c r="H334" s="36">
        <f t="shared" si="175"/>
        <v>3.5638942302544359</v>
      </c>
      <c r="I334" s="36">
        <f t="shared" si="175"/>
        <v>3.2538250842633847</v>
      </c>
      <c r="J334" s="36">
        <f t="shared" si="175"/>
        <v>3.3255719984837113</v>
      </c>
      <c r="K334" s="36">
        <f t="shared" si="175"/>
        <v>1.7022281771982226</v>
      </c>
      <c r="L334" s="37" t="e">
        <f t="shared" si="175"/>
        <v>#VALUE!</v>
      </c>
      <c r="M334" s="38">
        <f t="shared" si="175"/>
        <v>3.1089033037475784</v>
      </c>
      <c r="N334" s="39">
        <f t="shared" si="175"/>
        <v>1.0833608968124051</v>
      </c>
      <c r="O334" s="39">
        <f t="shared" si="175"/>
        <v>1.0833608968124051</v>
      </c>
      <c r="P334" s="40">
        <f t="shared" si="175"/>
        <v>6.9347019161568468</v>
      </c>
      <c r="Q334" s="40">
        <f t="shared" si="175"/>
        <v>11.884784298740774</v>
      </c>
      <c r="R334" s="40">
        <f t="shared" si="175"/>
        <v>23.647172275360372</v>
      </c>
      <c r="S334" s="41">
        <f t="shared" si="175"/>
        <v>0.92500000000000004</v>
      </c>
      <c r="T334" s="41">
        <f t="shared" si="175"/>
        <v>0.92500000000000004</v>
      </c>
      <c r="U334" s="42" t="e">
        <f t="shared" si="175"/>
        <v>#VALUE!</v>
      </c>
      <c r="V334" s="42" t="e">
        <f t="shared" si="175"/>
        <v>#VALUE!</v>
      </c>
      <c r="W334" s="43" t="e">
        <f t="shared" si="175"/>
        <v>#VALUE!</v>
      </c>
      <c r="X334" s="43" t="e">
        <f t="shared" si="175"/>
        <v>#VALUE!</v>
      </c>
      <c r="AD334"/>
      <c r="AG334" s="3">
        <f t="shared" si="171"/>
        <v>10.932729952341878</v>
      </c>
      <c r="AH334" s="36">
        <f t="shared" si="176"/>
        <v>1.7695948383556566</v>
      </c>
      <c r="AI334" s="36">
        <f t="shared" si="176"/>
        <v>3.535000840998455</v>
      </c>
      <c r="AJ334" s="36">
        <f t="shared" si="176"/>
        <v>2.2395865001225732</v>
      </c>
      <c r="AK334" s="36">
        <f t="shared" si="176"/>
        <v>3.2766960532744678</v>
      </c>
      <c r="AL334" s="36">
        <f t="shared" si="176"/>
        <v>1.7022281771982226</v>
      </c>
      <c r="AM334" s="37" t="e">
        <f t="shared" si="176"/>
        <v>#VALUE!</v>
      </c>
      <c r="AN334" s="38">
        <f t="shared" si="176"/>
        <v>2.8694878708052212</v>
      </c>
      <c r="AO334" s="39">
        <f t="shared" si="176"/>
        <v>1.0833608968124051</v>
      </c>
      <c r="AP334" s="39">
        <f t="shared" si="176"/>
        <v>1.0833608968124051</v>
      </c>
      <c r="AQ334" s="40">
        <f t="shared" si="176"/>
        <v>6.9347019161568468</v>
      </c>
      <c r="AR334" s="40">
        <f t="shared" si="176"/>
        <v>11.884784298740774</v>
      </c>
      <c r="AS334" s="40">
        <f t="shared" si="176"/>
        <v>23.647172275360372</v>
      </c>
      <c r="AT334" s="41">
        <f t="shared" si="176"/>
        <v>0.92500000000000004</v>
      </c>
      <c r="AU334" s="41">
        <f t="shared" si="176"/>
        <v>0.92500000000000004</v>
      </c>
      <c r="AV334" s="42" t="e">
        <f t="shared" si="176"/>
        <v>#VALUE!</v>
      </c>
      <c r="AW334" s="42" t="e">
        <f t="shared" si="176"/>
        <v>#VALUE!</v>
      </c>
      <c r="AX334" s="43" t="e">
        <f t="shared" si="176"/>
        <v>#VALUE!</v>
      </c>
      <c r="AY334" s="43" t="e">
        <f t="shared" si="176"/>
        <v>#VALUE!</v>
      </c>
    </row>
    <row r="335" spans="6:51" x14ac:dyDescent="0.3">
      <c r="F335" s="3">
        <v>21</v>
      </c>
      <c r="G335" s="36">
        <f t="shared" si="175"/>
        <v>2.1312617370506812</v>
      </c>
      <c r="H335" s="36">
        <f t="shared" si="175"/>
        <v>3.5641171254131194</v>
      </c>
      <c r="I335" s="36">
        <f t="shared" si="175"/>
        <v>3.2627493528971119</v>
      </c>
      <c r="J335" s="36">
        <f t="shared" si="175"/>
        <v>3.3259219207141193</v>
      </c>
      <c r="K335" s="36">
        <f t="shared" si="175"/>
        <v>1.7022281771982226</v>
      </c>
      <c r="L335" s="37" t="e">
        <f t="shared" si="175"/>
        <v>#VALUE!</v>
      </c>
      <c r="M335" s="38">
        <f t="shared" si="175"/>
        <v>3.1454186726078754</v>
      </c>
      <c r="N335" s="39">
        <f t="shared" si="175"/>
        <v>1.0833608968124051</v>
      </c>
      <c r="O335" s="39">
        <f t="shared" si="175"/>
        <v>1.0833608968124051</v>
      </c>
      <c r="P335" s="40">
        <f t="shared" si="175"/>
        <v>6.9347019161568468</v>
      </c>
      <c r="Q335" s="40">
        <f t="shared" si="175"/>
        <v>11.884784298740774</v>
      </c>
      <c r="R335" s="40">
        <f t="shared" si="175"/>
        <v>23.647172275360372</v>
      </c>
      <c r="S335" s="41">
        <f t="shared" si="175"/>
        <v>0.92500000000000004</v>
      </c>
      <c r="T335" s="41">
        <f t="shared" si="175"/>
        <v>0.92500000000000004</v>
      </c>
      <c r="U335" s="42" t="e">
        <f t="shared" si="175"/>
        <v>#VALUE!</v>
      </c>
      <c r="V335" s="42" t="e">
        <f t="shared" si="175"/>
        <v>#VALUE!</v>
      </c>
      <c r="W335" s="43" t="e">
        <f t="shared" si="175"/>
        <v>#VALUE!</v>
      </c>
      <c r="X335" s="43" t="e">
        <f t="shared" si="175"/>
        <v>#VALUE!</v>
      </c>
      <c r="AD335"/>
      <c r="AG335" s="3">
        <f t="shared" si="171"/>
        <v>11.497746250129051</v>
      </c>
      <c r="AH335" s="36">
        <f t="shared" si="176"/>
        <v>1.8248096026792362</v>
      </c>
      <c r="AI335" s="36">
        <f t="shared" si="176"/>
        <v>3.541192036484861</v>
      </c>
      <c r="AJ335" s="36">
        <f t="shared" si="176"/>
        <v>2.4128375773970197</v>
      </c>
      <c r="AK335" s="36">
        <f t="shared" si="176"/>
        <v>3.2874109989317306</v>
      </c>
      <c r="AL335" s="36">
        <f t="shared" si="176"/>
        <v>1.7022281771982226</v>
      </c>
      <c r="AM335" s="37" t="e">
        <f t="shared" si="176"/>
        <v>#VALUE!</v>
      </c>
      <c r="AN335" s="38">
        <f t="shared" si="176"/>
        <v>2.8694878708052212</v>
      </c>
      <c r="AO335" s="39">
        <f t="shared" si="176"/>
        <v>1.0833608968124051</v>
      </c>
      <c r="AP335" s="39">
        <f t="shared" si="176"/>
        <v>1.0833608968124051</v>
      </c>
      <c r="AQ335" s="40">
        <f t="shared" si="176"/>
        <v>6.9347019161568468</v>
      </c>
      <c r="AR335" s="40">
        <f t="shared" si="176"/>
        <v>11.884784298740774</v>
      </c>
      <c r="AS335" s="40">
        <f t="shared" si="176"/>
        <v>23.647172275360372</v>
      </c>
      <c r="AT335" s="41">
        <f t="shared" si="176"/>
        <v>0.92500000000000004</v>
      </c>
      <c r="AU335" s="41">
        <f t="shared" si="176"/>
        <v>0.92500000000000004</v>
      </c>
      <c r="AV335" s="42" t="e">
        <f t="shared" si="176"/>
        <v>#VALUE!</v>
      </c>
      <c r="AW335" s="42" t="e">
        <f t="shared" si="176"/>
        <v>#VALUE!</v>
      </c>
      <c r="AX335" s="43" t="e">
        <f t="shared" si="176"/>
        <v>#VALUE!</v>
      </c>
      <c r="AY335" s="43" t="e">
        <f t="shared" si="176"/>
        <v>#VALUE!</v>
      </c>
    </row>
    <row r="336" spans="6:51" x14ac:dyDescent="0.3">
      <c r="F336" s="3">
        <v>22</v>
      </c>
      <c r="G336" s="36">
        <f t="shared" si="175"/>
        <v>2.1330188513146409</v>
      </c>
      <c r="H336" s="36">
        <f t="shared" si="175"/>
        <v>3.5642641518049638</v>
      </c>
      <c r="I336" s="36">
        <f t="shared" si="175"/>
        <v>3.2682331927004853</v>
      </c>
      <c r="J336" s="36">
        <f t="shared" si="175"/>
        <v>3.3261510309111042</v>
      </c>
      <c r="K336" s="36">
        <f t="shared" si="175"/>
        <v>1.7022281771982226</v>
      </c>
      <c r="L336" s="37" t="e">
        <f t="shared" si="175"/>
        <v>#VALUE!</v>
      </c>
      <c r="M336" s="38">
        <f t="shared" si="175"/>
        <v>3.1769192475215329</v>
      </c>
      <c r="N336" s="39">
        <f t="shared" si="175"/>
        <v>1.0833608968124051</v>
      </c>
      <c r="O336" s="39">
        <f t="shared" si="175"/>
        <v>1.0833608968124051</v>
      </c>
      <c r="P336" s="40">
        <f t="shared" si="175"/>
        <v>6.9347019161568468</v>
      </c>
      <c r="Q336" s="40">
        <f t="shared" si="175"/>
        <v>11.884784298740774</v>
      </c>
      <c r="R336" s="40">
        <f t="shared" si="175"/>
        <v>23.647172275360372</v>
      </c>
      <c r="S336" s="41">
        <f t="shared" si="175"/>
        <v>0.92500000000000004</v>
      </c>
      <c r="T336" s="41">
        <f t="shared" si="175"/>
        <v>0.92500000000000004</v>
      </c>
      <c r="U336" s="42" t="e">
        <f t="shared" si="175"/>
        <v>#VALUE!</v>
      </c>
      <c r="V336" s="42" t="e">
        <f t="shared" si="175"/>
        <v>#VALUE!</v>
      </c>
      <c r="W336" s="43" t="e">
        <f t="shared" si="175"/>
        <v>#VALUE!</v>
      </c>
      <c r="X336" s="43" t="e">
        <f t="shared" si="175"/>
        <v>#VALUE!</v>
      </c>
      <c r="AD336"/>
      <c r="AG336" s="3">
        <f t="shared" si="171"/>
        <v>12.09196325242066</v>
      </c>
      <c r="AH336" s="36">
        <f t="shared" si="176"/>
        <v>1.8776804115632613</v>
      </c>
      <c r="AI336" s="36">
        <f t="shared" si="176"/>
        <v>3.5463320526363278</v>
      </c>
      <c r="AJ336" s="36">
        <f t="shared" si="176"/>
        <v>2.5711110901305583</v>
      </c>
      <c r="AK336" s="36">
        <f t="shared" si="176"/>
        <v>3.2962401214320218</v>
      </c>
      <c r="AL336" s="36">
        <f t="shared" si="176"/>
        <v>1.7022281771982226</v>
      </c>
      <c r="AM336" s="37" t="e">
        <f t="shared" si="176"/>
        <v>#VALUE!</v>
      </c>
      <c r="AN336" s="38">
        <f t="shared" si="176"/>
        <v>2.8694878708052212</v>
      </c>
      <c r="AO336" s="39">
        <f t="shared" si="176"/>
        <v>1.0833608968124051</v>
      </c>
      <c r="AP336" s="39">
        <f t="shared" si="176"/>
        <v>1.0833608968124051</v>
      </c>
      <c r="AQ336" s="40">
        <f t="shared" si="176"/>
        <v>6.9347019161568468</v>
      </c>
      <c r="AR336" s="40">
        <f t="shared" si="176"/>
        <v>11.884784298740774</v>
      </c>
      <c r="AS336" s="40">
        <f t="shared" si="176"/>
        <v>23.647172275360372</v>
      </c>
      <c r="AT336" s="41">
        <f t="shared" si="176"/>
        <v>0.92500000000000004</v>
      </c>
      <c r="AU336" s="41">
        <f t="shared" si="176"/>
        <v>0.92500000000000004</v>
      </c>
      <c r="AV336" s="42" t="e">
        <f t="shared" si="176"/>
        <v>#VALUE!</v>
      </c>
      <c r="AW336" s="42" t="e">
        <f t="shared" si="176"/>
        <v>#VALUE!</v>
      </c>
      <c r="AX336" s="43" t="e">
        <f t="shared" si="176"/>
        <v>#VALUE!</v>
      </c>
      <c r="AY336" s="43" t="e">
        <f t="shared" si="176"/>
        <v>#VALUE!</v>
      </c>
    </row>
    <row r="337" spans="6:51" x14ac:dyDescent="0.3">
      <c r="F337" s="3">
        <v>23</v>
      </c>
      <c r="G337" s="36">
        <f t="shared" si="175"/>
        <v>2.1340360952854596</v>
      </c>
      <c r="H337" s="36">
        <f t="shared" si="175"/>
        <v>3.5643614712205709</v>
      </c>
      <c r="I337" s="36">
        <f t="shared" si="175"/>
        <v>3.2715702075135065</v>
      </c>
      <c r="J337" s="36">
        <f t="shared" si="175"/>
        <v>3.3263016536242942</v>
      </c>
      <c r="K337" s="36">
        <f t="shared" si="175"/>
        <v>1.7022281771982226</v>
      </c>
      <c r="L337" s="37" t="e">
        <f t="shared" si="175"/>
        <v>#VALUE!</v>
      </c>
      <c r="M337" s="38">
        <f t="shared" si="175"/>
        <v>3.2040267847440651</v>
      </c>
      <c r="N337" s="39">
        <f t="shared" si="175"/>
        <v>1.0833608968124051</v>
      </c>
      <c r="O337" s="39">
        <f t="shared" si="175"/>
        <v>1.0833608968124051</v>
      </c>
      <c r="P337" s="40">
        <f t="shared" si="175"/>
        <v>6.9347019161568468</v>
      </c>
      <c r="Q337" s="40">
        <f t="shared" si="175"/>
        <v>11.884784298740774</v>
      </c>
      <c r="R337" s="40">
        <f t="shared" si="175"/>
        <v>23.647172275360372</v>
      </c>
      <c r="S337" s="41">
        <f t="shared" si="175"/>
        <v>0.92500000000000004</v>
      </c>
      <c r="T337" s="41">
        <f t="shared" si="175"/>
        <v>0.92500000000000004</v>
      </c>
      <c r="U337" s="42" t="e">
        <f t="shared" si="175"/>
        <v>#VALUE!</v>
      </c>
      <c r="V337" s="42" t="e">
        <f t="shared" si="175"/>
        <v>#VALUE!</v>
      </c>
      <c r="W337" s="43" t="e">
        <f t="shared" si="175"/>
        <v>#VALUE!</v>
      </c>
      <c r="X337" s="43" t="e">
        <f t="shared" si="175"/>
        <v>#VALUE!</v>
      </c>
      <c r="AD337"/>
      <c r="AG337" s="3">
        <f t="shared" si="171"/>
        <v>12.716890085850565</v>
      </c>
      <c r="AH337" s="36">
        <f t="shared" si="176"/>
        <v>1.9268832039794264</v>
      </c>
      <c r="AI337" s="36">
        <f t="shared" si="176"/>
        <v>3.5505373736100037</v>
      </c>
      <c r="AJ337" s="36">
        <f t="shared" si="176"/>
        <v>2.7124492570026226</v>
      </c>
      <c r="AK337" s="36">
        <f t="shared" si="176"/>
        <v>3.3034081350322633</v>
      </c>
      <c r="AL337" s="36">
        <f t="shared" si="176"/>
        <v>1.7022281771982226</v>
      </c>
      <c r="AM337" s="37" t="e">
        <f t="shared" si="176"/>
        <v>#VALUE!</v>
      </c>
      <c r="AN337" s="38">
        <f t="shared" si="176"/>
        <v>2.8694878708052212</v>
      </c>
      <c r="AO337" s="39">
        <f t="shared" si="176"/>
        <v>1.0833608968124051</v>
      </c>
      <c r="AP337" s="39">
        <f t="shared" si="176"/>
        <v>1.0833608968124051</v>
      </c>
      <c r="AQ337" s="40">
        <f t="shared" si="176"/>
        <v>6.9347019161568468</v>
      </c>
      <c r="AR337" s="40">
        <f t="shared" si="176"/>
        <v>11.884784298740774</v>
      </c>
      <c r="AS337" s="40">
        <f t="shared" si="176"/>
        <v>23.647172275360372</v>
      </c>
      <c r="AT337" s="41">
        <f t="shared" si="176"/>
        <v>0.92500000000000004</v>
      </c>
      <c r="AU337" s="41">
        <f t="shared" si="176"/>
        <v>0.92500000000000004</v>
      </c>
      <c r="AV337" s="42" t="e">
        <f t="shared" si="176"/>
        <v>#VALUE!</v>
      </c>
      <c r="AW337" s="42" t="e">
        <f t="shared" si="176"/>
        <v>#VALUE!</v>
      </c>
      <c r="AX337" s="43" t="e">
        <f t="shared" si="176"/>
        <v>#VALUE!</v>
      </c>
      <c r="AY337" s="43" t="e">
        <f t="shared" si="176"/>
        <v>#VALUE!</v>
      </c>
    </row>
    <row r="338" spans="6:51" x14ac:dyDescent="0.3">
      <c r="F338" s="3">
        <v>24</v>
      </c>
      <c r="G338" s="36">
        <f t="shared" si="175"/>
        <v>2.134620240587505</v>
      </c>
      <c r="H338" s="36">
        <f t="shared" si="175"/>
        <v>3.5644261416310972</v>
      </c>
      <c r="I338" s="36">
        <f t="shared" si="175"/>
        <v>3.2735856870785303</v>
      </c>
      <c r="J338" s="36">
        <f t="shared" si="175"/>
        <v>3.3264011249670649</v>
      </c>
      <c r="K338" s="36">
        <f t="shared" si="175"/>
        <v>1.7022281771982226</v>
      </c>
      <c r="L338" s="37" t="e">
        <f t="shared" si="175"/>
        <v>#VALUE!</v>
      </c>
      <c r="M338" s="38">
        <f t="shared" si="175"/>
        <v>3.2273078880124557</v>
      </c>
      <c r="N338" s="39">
        <f t="shared" si="175"/>
        <v>1.0833608968124051</v>
      </c>
      <c r="O338" s="39">
        <f t="shared" si="175"/>
        <v>1.0833608968124051</v>
      </c>
      <c r="P338" s="40">
        <f t="shared" si="175"/>
        <v>6.9347019161568468</v>
      </c>
      <c r="Q338" s="40">
        <f t="shared" si="175"/>
        <v>11.884784298740774</v>
      </c>
      <c r="R338" s="40">
        <f t="shared" si="175"/>
        <v>23.647172275360372</v>
      </c>
      <c r="S338" s="41">
        <f t="shared" si="175"/>
        <v>0.92500000000000004</v>
      </c>
      <c r="T338" s="41">
        <f t="shared" si="175"/>
        <v>0.92500000000000004</v>
      </c>
      <c r="U338" s="42" t="e">
        <f t="shared" si="175"/>
        <v>#VALUE!</v>
      </c>
      <c r="V338" s="42" t="e">
        <f t="shared" si="175"/>
        <v>#VALUE!</v>
      </c>
      <c r="W338" s="43" t="e">
        <f t="shared" si="175"/>
        <v>#VALUE!</v>
      </c>
      <c r="X338" s="43" t="e">
        <f t="shared" si="175"/>
        <v>#VALUE!</v>
      </c>
      <c r="AD338"/>
      <c r="AG338" s="3">
        <f t="shared" si="171"/>
        <v>13.374113870485857</v>
      </c>
      <c r="AH338" s="36">
        <f t="shared" si="176"/>
        <v>1.9712757622661679</v>
      </c>
      <c r="AI338" s="36">
        <f t="shared" si="176"/>
        <v>3.553926180497549</v>
      </c>
      <c r="AJ338" s="36">
        <f t="shared" si="176"/>
        <v>2.8356182832886825</v>
      </c>
      <c r="AK338" s="36">
        <f t="shared" si="176"/>
        <v>3.309138868238044</v>
      </c>
      <c r="AL338" s="36">
        <f t="shared" si="176"/>
        <v>1.7022281771982226</v>
      </c>
      <c r="AM338" s="37" t="e">
        <f t="shared" si="176"/>
        <v>#VALUE!</v>
      </c>
      <c r="AN338" s="38">
        <f t="shared" si="176"/>
        <v>2.8694878708052212</v>
      </c>
      <c r="AO338" s="39">
        <f t="shared" si="176"/>
        <v>1.0833608968124051</v>
      </c>
      <c r="AP338" s="39">
        <f t="shared" si="176"/>
        <v>1.0833608968124051</v>
      </c>
      <c r="AQ338" s="40">
        <f t="shared" si="176"/>
        <v>6.9347019161568468</v>
      </c>
      <c r="AR338" s="40">
        <f t="shared" si="176"/>
        <v>11.884784298740774</v>
      </c>
      <c r="AS338" s="40">
        <f t="shared" si="176"/>
        <v>23.647172275360372</v>
      </c>
      <c r="AT338" s="41">
        <f t="shared" si="176"/>
        <v>0.92500000000000004</v>
      </c>
      <c r="AU338" s="41">
        <f t="shared" si="176"/>
        <v>0.92500000000000004</v>
      </c>
      <c r="AV338" s="42" t="e">
        <f t="shared" si="176"/>
        <v>#VALUE!</v>
      </c>
      <c r="AW338" s="42" t="e">
        <f t="shared" si="176"/>
        <v>#VALUE!</v>
      </c>
      <c r="AX338" s="43" t="e">
        <f t="shared" si="176"/>
        <v>#VALUE!</v>
      </c>
      <c r="AY338" s="43" t="e">
        <f t="shared" si="176"/>
        <v>#VALUE!</v>
      </c>
    </row>
    <row r="339" spans="6:51" x14ac:dyDescent="0.3">
      <c r="F339" s="3">
        <v>25</v>
      </c>
      <c r="G339" s="36">
        <f t="shared" si="175"/>
        <v>2.1349541816576605</v>
      </c>
      <c r="H339" s="36">
        <f t="shared" si="175"/>
        <v>3.5644693014689639</v>
      </c>
      <c r="I339" s="36">
        <f t="shared" si="175"/>
        <v>3.2747964297216186</v>
      </c>
      <c r="J339" s="36">
        <f t="shared" si="175"/>
        <v>3.3264671377701465</v>
      </c>
      <c r="K339" s="36">
        <f t="shared" si="175"/>
        <v>1.7022281771982226</v>
      </c>
      <c r="L339" s="37" t="e">
        <f t="shared" si="175"/>
        <v>#VALUE!</v>
      </c>
      <c r="M339" s="38">
        <f t="shared" si="175"/>
        <v>3.2472720194225286</v>
      </c>
      <c r="N339" s="39">
        <f t="shared" si="175"/>
        <v>1.0833608968124051</v>
      </c>
      <c r="O339" s="39">
        <f t="shared" si="175"/>
        <v>1.0833608968124051</v>
      </c>
      <c r="P339" s="40">
        <f t="shared" si="175"/>
        <v>6.9347019161568468</v>
      </c>
      <c r="Q339" s="40">
        <f t="shared" si="175"/>
        <v>11.884784298740774</v>
      </c>
      <c r="R339" s="40">
        <f t="shared" si="175"/>
        <v>23.647172275360372</v>
      </c>
      <c r="S339" s="41">
        <f t="shared" si="175"/>
        <v>0.92500000000000004</v>
      </c>
      <c r="T339" s="41">
        <f t="shared" si="175"/>
        <v>0.92500000000000004</v>
      </c>
      <c r="U339" s="42" t="e">
        <f t="shared" si="175"/>
        <v>#VALUE!</v>
      </c>
      <c r="V339" s="42" t="e">
        <f t="shared" si="175"/>
        <v>#VALUE!</v>
      </c>
      <c r="W339" s="43" t="e">
        <f t="shared" si="175"/>
        <v>#VALUE!</v>
      </c>
      <c r="X339" s="43" t="e">
        <f t="shared" si="175"/>
        <v>#VALUE!</v>
      </c>
      <c r="AD339"/>
      <c r="AG339" s="3">
        <f t="shared" si="171"/>
        <v>14.06530375061889</v>
      </c>
      <c r="AH339" s="36">
        <f t="shared" si="176"/>
        <v>2.0100113524903742</v>
      </c>
      <c r="AI339" s="36">
        <f t="shared" si="176"/>
        <v>3.5566145128333382</v>
      </c>
      <c r="AJ339" s="36">
        <f t="shared" si="176"/>
        <v>2.9401858279834521</v>
      </c>
      <c r="AK339" s="36">
        <f t="shared" si="176"/>
        <v>3.3136484562484236</v>
      </c>
      <c r="AL339" s="36">
        <f t="shared" si="176"/>
        <v>1.7022281771982226</v>
      </c>
      <c r="AM339" s="37" t="e">
        <f t="shared" si="176"/>
        <v>#VALUE!</v>
      </c>
      <c r="AN339" s="38">
        <f t="shared" si="176"/>
        <v>2.8694878708052212</v>
      </c>
      <c r="AO339" s="39">
        <f t="shared" si="176"/>
        <v>1.0833608968124051</v>
      </c>
      <c r="AP339" s="39">
        <f t="shared" si="176"/>
        <v>1.0833608968124051</v>
      </c>
      <c r="AQ339" s="40">
        <f t="shared" si="176"/>
        <v>6.9347019161568468</v>
      </c>
      <c r="AR339" s="40">
        <f t="shared" si="176"/>
        <v>11.884784298740774</v>
      </c>
      <c r="AS339" s="40">
        <f t="shared" si="176"/>
        <v>23.647172275360372</v>
      </c>
      <c r="AT339" s="41">
        <f t="shared" si="176"/>
        <v>0.92500000000000004</v>
      </c>
      <c r="AU339" s="41">
        <f t="shared" si="176"/>
        <v>0.92500000000000004</v>
      </c>
      <c r="AV339" s="42" t="e">
        <f t="shared" si="176"/>
        <v>#VALUE!</v>
      </c>
      <c r="AW339" s="42" t="e">
        <f t="shared" si="176"/>
        <v>#VALUE!</v>
      </c>
      <c r="AX339" s="43" t="e">
        <f t="shared" si="176"/>
        <v>#VALUE!</v>
      </c>
      <c r="AY339" s="43" t="e">
        <f t="shared" si="176"/>
        <v>#VALUE!</v>
      </c>
    </row>
    <row r="340" spans="6:51" x14ac:dyDescent="0.3">
      <c r="F340" s="3">
        <v>26</v>
      </c>
      <c r="G340" s="36">
        <f t="shared" si="175"/>
        <v>2.1351448559171615</v>
      </c>
      <c r="H340" s="36">
        <f t="shared" si="175"/>
        <v>3.5644982392374782</v>
      </c>
      <c r="I340" s="36">
        <f t="shared" si="175"/>
        <v>3.2755212135683562</v>
      </c>
      <c r="J340" s="36">
        <f t="shared" si="175"/>
        <v>3.3265111748427749</v>
      </c>
      <c r="K340" s="36">
        <f t="shared" si="175"/>
        <v>1.7022281771982226</v>
      </c>
      <c r="L340" s="37" t="e">
        <f t="shared" si="175"/>
        <v>#VALUE!</v>
      </c>
      <c r="M340" s="38">
        <f t="shared" si="175"/>
        <v>3.2643722855672328</v>
      </c>
      <c r="N340" s="39">
        <f t="shared" si="175"/>
        <v>1.0833608968124051</v>
      </c>
      <c r="O340" s="39">
        <f t="shared" si="175"/>
        <v>1.0833608968124051</v>
      </c>
      <c r="P340" s="40">
        <f t="shared" si="175"/>
        <v>6.9347019161568468</v>
      </c>
      <c r="Q340" s="40">
        <f t="shared" si="175"/>
        <v>11.884784298740774</v>
      </c>
      <c r="R340" s="40">
        <f t="shared" si="175"/>
        <v>23.647172275360372</v>
      </c>
      <c r="S340" s="41">
        <f t="shared" si="175"/>
        <v>0.92500000000000004</v>
      </c>
      <c r="T340" s="41">
        <f t="shared" si="175"/>
        <v>0.92500000000000004</v>
      </c>
      <c r="U340" s="42" t="e">
        <f t="shared" si="175"/>
        <v>#VALUE!</v>
      </c>
      <c r="V340" s="42" t="e">
        <f t="shared" si="175"/>
        <v>#VALUE!</v>
      </c>
      <c r="W340" s="43" t="e">
        <f t="shared" si="175"/>
        <v>#VALUE!</v>
      </c>
      <c r="X340" s="43" t="e">
        <f t="shared" si="175"/>
        <v>#VALUE!</v>
      </c>
      <c r="AD340"/>
      <c r="AG340" s="3">
        <f t="shared" si="171"/>
        <v>14.792215133875402</v>
      </c>
      <c r="AH340" s="36">
        <f t="shared" si="176"/>
        <v>2.0426209090531429</v>
      </c>
      <c r="AI340" s="36">
        <f t="shared" si="176"/>
        <v>3.5587129336711958</v>
      </c>
      <c r="AJ340" s="36">
        <f t="shared" si="176"/>
        <v>3.02652494910659</v>
      </c>
      <c r="AK340" s="36">
        <f t="shared" si="176"/>
        <v>3.3171396621980977</v>
      </c>
      <c r="AL340" s="36">
        <f t="shared" si="176"/>
        <v>1.7022281771982226</v>
      </c>
      <c r="AM340" s="37" t="e">
        <f t="shared" si="176"/>
        <v>#VALUE!</v>
      </c>
      <c r="AN340" s="38">
        <f t="shared" si="176"/>
        <v>2.8694878708052212</v>
      </c>
      <c r="AO340" s="39">
        <f t="shared" si="176"/>
        <v>1.0833608968124051</v>
      </c>
      <c r="AP340" s="39">
        <f t="shared" si="176"/>
        <v>1.0833608968124051</v>
      </c>
      <c r="AQ340" s="40">
        <f t="shared" si="176"/>
        <v>6.9347019161568468</v>
      </c>
      <c r="AR340" s="40">
        <f t="shared" si="176"/>
        <v>11.884784298740774</v>
      </c>
      <c r="AS340" s="40">
        <f t="shared" si="176"/>
        <v>23.647172275360372</v>
      </c>
      <c r="AT340" s="41">
        <f t="shared" si="176"/>
        <v>0.92500000000000004</v>
      </c>
      <c r="AU340" s="41">
        <f t="shared" si="176"/>
        <v>0.92500000000000004</v>
      </c>
      <c r="AV340" s="42" t="e">
        <f t="shared" si="176"/>
        <v>#VALUE!</v>
      </c>
      <c r="AW340" s="42" t="e">
        <f t="shared" si="176"/>
        <v>#VALUE!</v>
      </c>
      <c r="AX340" s="43" t="e">
        <f t="shared" si="176"/>
        <v>#VALUE!</v>
      </c>
      <c r="AY340" s="43" t="e">
        <f t="shared" si="176"/>
        <v>#VALUE!</v>
      </c>
    </row>
    <row r="341" spans="6:51" x14ac:dyDescent="0.3">
      <c r="F341" s="3">
        <v>27</v>
      </c>
      <c r="G341" s="36">
        <f t="shared" si="175"/>
        <v>2.1352539116969314</v>
      </c>
      <c r="H341" s="36">
        <f t="shared" si="175"/>
        <v>3.5645177369582948</v>
      </c>
      <c r="I341" s="36">
        <f t="shared" si="175"/>
        <v>3.2759543308613583</v>
      </c>
      <c r="J341" s="36">
        <f t="shared" si="175"/>
        <v>3.3265407131199805</v>
      </c>
      <c r="K341" s="36">
        <f t="shared" si="175"/>
        <v>1.7022281771982226</v>
      </c>
      <c r="L341" s="37" t="e">
        <f t="shared" si="175"/>
        <v>#VALUE!</v>
      </c>
      <c r="M341" s="38">
        <f t="shared" si="175"/>
        <v>3.2790080680724234</v>
      </c>
      <c r="N341" s="39">
        <f t="shared" si="175"/>
        <v>1.0833608968124051</v>
      </c>
      <c r="O341" s="39">
        <f t="shared" si="175"/>
        <v>1.0833608968124051</v>
      </c>
      <c r="P341" s="40">
        <f t="shared" si="175"/>
        <v>6.9347019161568468</v>
      </c>
      <c r="Q341" s="40">
        <f t="shared" si="175"/>
        <v>11.884784298740774</v>
      </c>
      <c r="R341" s="40">
        <f t="shared" si="175"/>
        <v>23.647172275360372</v>
      </c>
      <c r="S341" s="41">
        <f t="shared" si="175"/>
        <v>0.92500000000000004</v>
      </c>
      <c r="T341" s="41">
        <f t="shared" si="175"/>
        <v>0.92500000000000004</v>
      </c>
      <c r="U341" s="42" t="e">
        <f t="shared" si="175"/>
        <v>#VALUE!</v>
      </c>
      <c r="V341" s="42" t="e">
        <f t="shared" si="175"/>
        <v>#VALUE!</v>
      </c>
      <c r="W341" s="43" t="e">
        <f t="shared" si="175"/>
        <v>#VALUE!</v>
      </c>
      <c r="X341" s="43" t="e">
        <f t="shared" si="175"/>
        <v>#VALUE!</v>
      </c>
      <c r="AD341"/>
      <c r="AG341" s="3">
        <f t="shared" si="171"/>
        <v>15.556694149404674</v>
      </c>
      <c r="AH341" s="36">
        <f t="shared" si="176"/>
        <v>2.0690461023835036</v>
      </c>
      <c r="AI341" s="36">
        <f t="shared" si="176"/>
        <v>3.560323850076764</v>
      </c>
      <c r="AJ341" s="36">
        <f t="shared" si="176"/>
        <v>3.0957407923113536</v>
      </c>
      <c r="AK341" s="36">
        <f t="shared" si="176"/>
        <v>3.3197975510399118</v>
      </c>
      <c r="AL341" s="36">
        <f t="shared" si="176"/>
        <v>1.7022281771982226</v>
      </c>
      <c r="AM341" s="37" t="e">
        <f t="shared" si="176"/>
        <v>#VALUE!</v>
      </c>
      <c r="AN341" s="38">
        <f t="shared" si="176"/>
        <v>2.8694878708052212</v>
      </c>
      <c r="AO341" s="39">
        <f t="shared" si="176"/>
        <v>1.0833608968124051</v>
      </c>
      <c r="AP341" s="39">
        <f t="shared" si="176"/>
        <v>1.0833608968124051</v>
      </c>
      <c r="AQ341" s="40">
        <f t="shared" si="176"/>
        <v>6.9347019161568468</v>
      </c>
      <c r="AR341" s="40">
        <f t="shared" si="176"/>
        <v>11.884784298740774</v>
      </c>
      <c r="AS341" s="40">
        <f t="shared" si="176"/>
        <v>23.647172275360372</v>
      </c>
      <c r="AT341" s="41">
        <f t="shared" si="176"/>
        <v>0.92500000000000004</v>
      </c>
      <c r="AU341" s="41">
        <f t="shared" si="176"/>
        <v>0.92500000000000004</v>
      </c>
      <c r="AV341" s="42" t="e">
        <f t="shared" si="176"/>
        <v>#VALUE!</v>
      </c>
      <c r="AW341" s="42" t="e">
        <f t="shared" si="176"/>
        <v>#VALUE!</v>
      </c>
      <c r="AX341" s="43" t="e">
        <f t="shared" si="176"/>
        <v>#VALUE!</v>
      </c>
      <c r="AY341" s="43" t="e">
        <f t="shared" si="176"/>
        <v>#VALUE!</v>
      </c>
    </row>
    <row r="342" spans="6:51" x14ac:dyDescent="0.3">
      <c r="F342" s="3">
        <v>28</v>
      </c>
      <c r="G342" s="36">
        <f t="shared" si="175"/>
        <v>2.1353165510854701</v>
      </c>
      <c r="H342" s="36">
        <f t="shared" si="175"/>
        <v>3.5645309420257534</v>
      </c>
      <c r="I342" s="36">
        <f t="shared" si="175"/>
        <v>3.2762131107638681</v>
      </c>
      <c r="J342" s="36">
        <f t="shared" si="175"/>
        <v>3.326560639395336</v>
      </c>
      <c r="K342" s="36">
        <f t="shared" si="175"/>
        <v>1.7022281771982226</v>
      </c>
      <c r="L342" s="37" t="e">
        <f t="shared" si="175"/>
        <v>#VALUE!</v>
      </c>
      <c r="M342" s="38">
        <f t="shared" si="175"/>
        <v>3.291528787391464</v>
      </c>
      <c r="N342" s="39">
        <f t="shared" si="175"/>
        <v>1.0833608968124051</v>
      </c>
      <c r="O342" s="39">
        <f t="shared" si="175"/>
        <v>1.0833608968124051</v>
      </c>
      <c r="P342" s="40">
        <f t="shared" si="175"/>
        <v>6.9347019161568468</v>
      </c>
      <c r="Q342" s="40">
        <f t="shared" si="175"/>
        <v>11.884784298740774</v>
      </c>
      <c r="R342" s="40">
        <f t="shared" si="175"/>
        <v>23.647172275360372</v>
      </c>
      <c r="S342" s="41">
        <f t="shared" si="175"/>
        <v>0.92500000000000004</v>
      </c>
      <c r="T342" s="41">
        <f t="shared" si="175"/>
        <v>0.92500000000000004</v>
      </c>
      <c r="U342" s="42" t="e">
        <f t="shared" si="175"/>
        <v>#VALUE!</v>
      </c>
      <c r="V342" s="42" t="e">
        <f t="shared" si="175"/>
        <v>#VALUE!</v>
      </c>
      <c r="W342" s="43" t="e">
        <f t="shared" si="175"/>
        <v>#VALUE!</v>
      </c>
      <c r="X342" s="43" t="e">
        <f t="shared" si="175"/>
        <v>#VALUE!</v>
      </c>
      <c r="AD342"/>
      <c r="AG342" s="3">
        <f t="shared" si="171"/>
        <v>16.360682336474195</v>
      </c>
      <c r="AH342" s="36">
        <f t="shared" si="176"/>
        <v>2.0896150772595834</v>
      </c>
      <c r="AI342" s="36">
        <f t="shared" si="176"/>
        <v>3.561539578624076</v>
      </c>
      <c r="AJ342" s="36">
        <f t="shared" si="176"/>
        <v>3.1495286717890716</v>
      </c>
      <c r="AK342" s="36">
        <f t="shared" si="176"/>
        <v>3.3217866158816389</v>
      </c>
      <c r="AL342" s="36">
        <f t="shared" si="176"/>
        <v>1.7022281771982226</v>
      </c>
      <c r="AM342" s="37" t="e">
        <f t="shared" si="176"/>
        <v>#VALUE!</v>
      </c>
      <c r="AN342" s="38">
        <f t="shared" si="176"/>
        <v>2.9227003987414899</v>
      </c>
      <c r="AO342" s="39">
        <f t="shared" si="176"/>
        <v>1.0833608968124051</v>
      </c>
      <c r="AP342" s="39">
        <f t="shared" si="176"/>
        <v>1.0833608968124051</v>
      </c>
      <c r="AQ342" s="40">
        <f t="shared" si="176"/>
        <v>6.9347019161568468</v>
      </c>
      <c r="AR342" s="40">
        <f t="shared" si="176"/>
        <v>11.884784298740774</v>
      </c>
      <c r="AS342" s="40">
        <f t="shared" si="176"/>
        <v>23.647172275360372</v>
      </c>
      <c r="AT342" s="41">
        <f t="shared" si="176"/>
        <v>0.92500000000000004</v>
      </c>
      <c r="AU342" s="41">
        <f t="shared" si="176"/>
        <v>0.92500000000000004</v>
      </c>
      <c r="AV342" s="42" t="e">
        <f t="shared" si="176"/>
        <v>#VALUE!</v>
      </c>
      <c r="AW342" s="42" t="e">
        <f t="shared" si="176"/>
        <v>#VALUE!</v>
      </c>
      <c r="AX342" s="43" t="e">
        <f t="shared" si="176"/>
        <v>#VALUE!</v>
      </c>
      <c r="AY342" s="43" t="e">
        <f t="shared" si="176"/>
        <v>#VALUE!</v>
      </c>
    </row>
    <row r="343" spans="6:51" x14ac:dyDescent="0.3">
      <c r="F343" s="3">
        <v>29</v>
      </c>
      <c r="G343" s="36">
        <f t="shared" si="175"/>
        <v>2.1353527629220048</v>
      </c>
      <c r="H343" s="36">
        <f t="shared" si="175"/>
        <v>3.5645399333495678</v>
      </c>
      <c r="I343" s="36">
        <f t="shared" si="175"/>
        <v>3.2763679230089036</v>
      </c>
      <c r="J343" s="36">
        <f t="shared" si="175"/>
        <v>3.3265741608260884</v>
      </c>
      <c r="K343" s="36">
        <f t="shared" si="175"/>
        <v>1.7022281771982226</v>
      </c>
      <c r="L343" s="37" t="e">
        <f t="shared" si="175"/>
        <v>#VALUE!</v>
      </c>
      <c r="M343" s="38">
        <f t="shared" si="175"/>
        <v>3.3022382730741722</v>
      </c>
      <c r="N343" s="39">
        <f t="shared" si="175"/>
        <v>1.0833608968124051</v>
      </c>
      <c r="O343" s="39">
        <f t="shared" si="175"/>
        <v>1.0833608968124051</v>
      </c>
      <c r="P343" s="40">
        <f t="shared" si="175"/>
        <v>6.9347019161568468</v>
      </c>
      <c r="Q343" s="40">
        <f t="shared" si="175"/>
        <v>11.884784298740774</v>
      </c>
      <c r="R343" s="40">
        <f t="shared" si="175"/>
        <v>23.647172275360372</v>
      </c>
      <c r="S343" s="41">
        <f t="shared" si="175"/>
        <v>0.92500000000000004</v>
      </c>
      <c r="T343" s="41">
        <f t="shared" si="175"/>
        <v>0.92500000000000004</v>
      </c>
      <c r="U343" s="42" t="e">
        <f t="shared" si="175"/>
        <v>#VALUE!</v>
      </c>
      <c r="V343" s="42" t="e">
        <f t="shared" si="175"/>
        <v>#VALUE!</v>
      </c>
      <c r="W343" s="43" t="e">
        <f t="shared" si="175"/>
        <v>#VALUE!</v>
      </c>
      <c r="X343" s="43" t="e">
        <f t="shared" si="175"/>
        <v>#VALUE!</v>
      </c>
      <c r="AD343"/>
      <c r="AG343" s="3">
        <f t="shared" si="171"/>
        <v>17.206221575376418</v>
      </c>
      <c r="AH343" s="36">
        <f t="shared" si="176"/>
        <v>2.1049655858503957</v>
      </c>
      <c r="AI343" s="36">
        <f t="shared" si="176"/>
        <v>3.5624411790174708</v>
      </c>
      <c r="AJ343" s="36">
        <f t="shared" si="176"/>
        <v>3.189983823879071</v>
      </c>
      <c r="AK343" s="36">
        <f t="shared" si="176"/>
        <v>3.3232493330061637</v>
      </c>
      <c r="AL343" s="36">
        <f t="shared" si="176"/>
        <v>1.7022281771982226</v>
      </c>
      <c r="AM343" s="37" t="e">
        <f t="shared" si="176"/>
        <v>#VALUE!</v>
      </c>
      <c r="AN343" s="38">
        <f t="shared" si="176"/>
        <v>2.9744969928472069</v>
      </c>
      <c r="AO343" s="39">
        <f t="shared" si="176"/>
        <v>1.0833608968124051</v>
      </c>
      <c r="AP343" s="39">
        <f t="shared" si="176"/>
        <v>1.0833608968124051</v>
      </c>
      <c r="AQ343" s="40">
        <f t="shared" si="176"/>
        <v>6.9347019161568468</v>
      </c>
      <c r="AR343" s="40">
        <f t="shared" si="176"/>
        <v>11.884784298740774</v>
      </c>
      <c r="AS343" s="40">
        <f t="shared" si="176"/>
        <v>23.647172275360372</v>
      </c>
      <c r="AT343" s="41">
        <f t="shared" si="176"/>
        <v>0.92500000000000004</v>
      </c>
      <c r="AU343" s="41">
        <f t="shared" si="176"/>
        <v>0.92500000000000004</v>
      </c>
      <c r="AV343" s="42" t="e">
        <f t="shared" si="176"/>
        <v>#VALUE!</v>
      </c>
      <c r="AW343" s="42" t="e">
        <f t="shared" si="176"/>
        <v>#VALUE!</v>
      </c>
      <c r="AX343" s="43" t="e">
        <f t="shared" si="176"/>
        <v>#VALUE!</v>
      </c>
      <c r="AY343" s="43" t="e">
        <f t="shared" si="176"/>
        <v>#VALUE!</v>
      </c>
    </row>
    <row r="344" spans="6:51" x14ac:dyDescent="0.3">
      <c r="F344" s="3">
        <v>30</v>
      </c>
      <c r="G344" s="36">
        <f t="shared" si="175"/>
        <v>2.1353738726558271</v>
      </c>
      <c r="H344" s="36">
        <f t="shared" si="175"/>
        <v>3.5645460894656775</v>
      </c>
      <c r="I344" s="36">
        <f t="shared" si="175"/>
        <v>3.2764607745838275</v>
      </c>
      <c r="J344" s="36">
        <f t="shared" ref="J344:X344" si="177">J$160+J272</f>
        <v>3.3265833916697201</v>
      </c>
      <c r="K344" s="36">
        <f t="shared" si="177"/>
        <v>1.7022281771982226</v>
      </c>
      <c r="L344" s="37" t="e">
        <f t="shared" si="177"/>
        <v>#VALUE!</v>
      </c>
      <c r="M344" s="38">
        <f t="shared" si="177"/>
        <v>3.3113993631136571</v>
      </c>
      <c r="N344" s="39">
        <f t="shared" si="177"/>
        <v>1.0833608968124051</v>
      </c>
      <c r="O344" s="39">
        <f t="shared" si="177"/>
        <v>1.0833608968124051</v>
      </c>
      <c r="P344" s="40">
        <f t="shared" si="177"/>
        <v>6.9347019161568468</v>
      </c>
      <c r="Q344" s="40">
        <f t="shared" si="177"/>
        <v>11.884784298740774</v>
      </c>
      <c r="R344" s="40">
        <f t="shared" si="177"/>
        <v>23.647172275360372</v>
      </c>
      <c r="S344" s="41">
        <f t="shared" si="177"/>
        <v>0.92500000000000004</v>
      </c>
      <c r="T344" s="41">
        <f t="shared" si="177"/>
        <v>0.92500000000000004</v>
      </c>
      <c r="U344" s="42" t="e">
        <f t="shared" si="177"/>
        <v>#VALUE!</v>
      </c>
      <c r="V344" s="42" t="e">
        <f t="shared" si="177"/>
        <v>#VALUE!</v>
      </c>
      <c r="W344" s="43" t="e">
        <f t="shared" si="177"/>
        <v>#VALUE!</v>
      </c>
      <c r="X344" s="43" t="e">
        <f t="shared" si="177"/>
        <v>#VALUE!</v>
      </c>
      <c r="AD344"/>
      <c r="AG344" s="3">
        <f t="shared" si="171"/>
        <v>18.095459273170505</v>
      </c>
      <c r="AH344" s="36">
        <f t="shared" si="176"/>
        <v>2.1159326426655847</v>
      </c>
      <c r="AI344" s="36">
        <f t="shared" si="176"/>
        <v>3.5630980161491692</v>
      </c>
      <c r="AJ344" s="36">
        <f t="shared" si="176"/>
        <v>3.2193910527373664</v>
      </c>
      <c r="AK344" s="36">
        <f t="shared" ref="AK344:AY344" si="178">AK$160+AK272</f>
        <v>3.3243060128314741</v>
      </c>
      <c r="AL344" s="36">
        <f t="shared" si="178"/>
        <v>1.7022281771982226</v>
      </c>
      <c r="AM344" s="37" t="e">
        <f t="shared" si="178"/>
        <v>#VALUE!</v>
      </c>
      <c r="AN344" s="38">
        <f t="shared" si="178"/>
        <v>3.0230413846308855</v>
      </c>
      <c r="AO344" s="39">
        <f t="shared" si="178"/>
        <v>1.0833608968124051</v>
      </c>
      <c r="AP344" s="39">
        <f t="shared" si="178"/>
        <v>1.0833608968124051</v>
      </c>
      <c r="AQ344" s="40">
        <f t="shared" si="178"/>
        <v>6.9347019161568468</v>
      </c>
      <c r="AR344" s="40">
        <f t="shared" si="178"/>
        <v>11.884784298740774</v>
      </c>
      <c r="AS344" s="40">
        <f t="shared" si="178"/>
        <v>23.647172275360372</v>
      </c>
      <c r="AT344" s="41">
        <f t="shared" si="178"/>
        <v>0.92500000000000004</v>
      </c>
      <c r="AU344" s="41">
        <f t="shared" si="178"/>
        <v>0.92500000000000004</v>
      </c>
      <c r="AV344" s="42" t="e">
        <f t="shared" si="178"/>
        <v>#VALUE!</v>
      </c>
      <c r="AW344" s="42" t="e">
        <f t="shared" si="178"/>
        <v>#VALUE!</v>
      </c>
      <c r="AX344" s="43" t="e">
        <f t="shared" si="178"/>
        <v>#VALUE!</v>
      </c>
      <c r="AY344" s="43" t="e">
        <f t="shared" si="178"/>
        <v>#VALUE!</v>
      </c>
    </row>
    <row r="345" spans="6:51" x14ac:dyDescent="0.3">
      <c r="F345" s="3">
        <v>31</v>
      </c>
      <c r="G345" s="36">
        <f t="shared" ref="G345:X359" si="179">G$160+G273</f>
        <v>2.1353863018095458</v>
      </c>
      <c r="H345" s="36">
        <f t="shared" si="179"/>
        <v>3.5645503283465785</v>
      </c>
      <c r="I345" s="36">
        <f t="shared" si="179"/>
        <v>3.2765166709112368</v>
      </c>
      <c r="J345" s="36">
        <f t="shared" si="179"/>
        <v>3.3265897323522573</v>
      </c>
      <c r="K345" s="36">
        <f t="shared" si="179"/>
        <v>1.7022281771982226</v>
      </c>
      <c r="L345" s="37" t="e">
        <f t="shared" si="179"/>
        <v>#VALUE!</v>
      </c>
      <c r="M345" s="38">
        <f t="shared" si="179"/>
        <v>3.3192384724516666</v>
      </c>
      <c r="N345" s="39">
        <f t="shared" si="179"/>
        <v>1.0833608968124051</v>
      </c>
      <c r="O345" s="39">
        <f t="shared" si="179"/>
        <v>1.0833608968124051</v>
      </c>
      <c r="P345" s="40">
        <f t="shared" si="179"/>
        <v>6.9347019161568468</v>
      </c>
      <c r="Q345" s="40">
        <f t="shared" si="179"/>
        <v>11.884784298740774</v>
      </c>
      <c r="R345" s="40">
        <f t="shared" si="179"/>
        <v>23.647172275360372</v>
      </c>
      <c r="S345" s="41">
        <f t="shared" si="179"/>
        <v>0.92500000000000004</v>
      </c>
      <c r="T345" s="41">
        <f t="shared" si="179"/>
        <v>0.92500000000000004</v>
      </c>
      <c r="U345" s="42" t="e">
        <f t="shared" si="179"/>
        <v>#VALUE!</v>
      </c>
      <c r="V345" s="42" t="e">
        <f t="shared" si="179"/>
        <v>#VALUE!</v>
      </c>
      <c r="W345" s="43" t="e">
        <f t="shared" si="179"/>
        <v>#VALUE!</v>
      </c>
      <c r="X345" s="43" t="e">
        <f t="shared" si="179"/>
        <v>#VALUE!</v>
      </c>
      <c r="AD345"/>
      <c r="AG345" s="3">
        <f t="shared" si="171"/>
        <v>19.030653817429357</v>
      </c>
      <c r="AH345" s="36">
        <f t="shared" ref="AH345:AY359" si="180">AH$160+AH273</f>
        <v>2.1234253669157619</v>
      </c>
      <c r="AI345" s="36">
        <f t="shared" si="180"/>
        <v>3.5635679587329734</v>
      </c>
      <c r="AJ345" s="36">
        <f t="shared" si="180"/>
        <v>3.2400245582500133</v>
      </c>
      <c r="AK345" s="36">
        <f t="shared" si="180"/>
        <v>3.3250557310102966</v>
      </c>
      <c r="AL345" s="36">
        <f t="shared" si="180"/>
        <v>1.7022281771982226</v>
      </c>
      <c r="AM345" s="37" t="e">
        <f t="shared" si="180"/>
        <v>#VALUE!</v>
      </c>
      <c r="AN345" s="38">
        <f t="shared" si="180"/>
        <v>3.0680871189034806</v>
      </c>
      <c r="AO345" s="39">
        <f t="shared" si="180"/>
        <v>1.0833608968124051</v>
      </c>
      <c r="AP345" s="39">
        <f t="shared" si="180"/>
        <v>1.0833608968124051</v>
      </c>
      <c r="AQ345" s="40">
        <f t="shared" si="180"/>
        <v>6.9347019161568468</v>
      </c>
      <c r="AR345" s="40">
        <f t="shared" si="180"/>
        <v>11.884784298740774</v>
      </c>
      <c r="AS345" s="40">
        <f t="shared" si="180"/>
        <v>23.647172275360372</v>
      </c>
      <c r="AT345" s="41">
        <f t="shared" si="180"/>
        <v>0.92500000000000004</v>
      </c>
      <c r="AU345" s="41">
        <f t="shared" si="180"/>
        <v>0.92500000000000004</v>
      </c>
      <c r="AV345" s="42" t="e">
        <f t="shared" si="180"/>
        <v>#VALUE!</v>
      </c>
      <c r="AW345" s="42" t="e">
        <f t="shared" si="180"/>
        <v>#VALUE!</v>
      </c>
      <c r="AX345" s="43" t="e">
        <f t="shared" si="180"/>
        <v>#VALUE!</v>
      </c>
      <c r="AY345" s="43" t="e">
        <f t="shared" si="180"/>
        <v>#VALUE!</v>
      </c>
    </row>
    <row r="346" spans="6:51" x14ac:dyDescent="0.3">
      <c r="F346" s="3">
        <v>32</v>
      </c>
      <c r="G346" s="36">
        <f t="shared" si="179"/>
        <v>2.1353937030906192</v>
      </c>
      <c r="H346" s="36">
        <f t="shared" si="179"/>
        <v>3.5645532640117876</v>
      </c>
      <c r="I346" s="36">
        <f t="shared" si="179"/>
        <v>3.276550479975656</v>
      </c>
      <c r="J346" s="36">
        <f t="shared" si="179"/>
        <v>3.3265941151208316</v>
      </c>
      <c r="K346" s="36">
        <f t="shared" si="179"/>
        <v>1.7022281771982226</v>
      </c>
      <c r="L346" s="37" t="e">
        <f t="shared" si="179"/>
        <v>#VALUE!</v>
      </c>
      <c r="M346" s="38">
        <f t="shared" si="179"/>
        <v>3.3259499605993592</v>
      </c>
      <c r="N346" s="39">
        <f t="shared" si="179"/>
        <v>1.0833608968124051</v>
      </c>
      <c r="O346" s="39">
        <f t="shared" si="179"/>
        <v>1.0833608968124051</v>
      </c>
      <c r="P346" s="40">
        <f t="shared" si="179"/>
        <v>6.9347019161568468</v>
      </c>
      <c r="Q346" s="40">
        <f t="shared" si="179"/>
        <v>11.884784298740774</v>
      </c>
      <c r="R346" s="40">
        <f t="shared" si="179"/>
        <v>23.647172275360372</v>
      </c>
      <c r="S346" s="41">
        <f t="shared" si="179"/>
        <v>0.92500000000000004</v>
      </c>
      <c r="T346" s="41">
        <f t="shared" si="179"/>
        <v>0.92500000000000004</v>
      </c>
      <c r="U346" s="42" t="e">
        <f t="shared" si="179"/>
        <v>#VALUE!</v>
      </c>
      <c r="V346" s="42" t="e">
        <f t="shared" si="179"/>
        <v>#VALUE!</v>
      </c>
      <c r="W346" s="43" t="e">
        <f t="shared" si="179"/>
        <v>#VALUE!</v>
      </c>
      <c r="X346" s="43" t="e">
        <f t="shared" si="179"/>
        <v>#VALUE!</v>
      </c>
      <c r="AD346"/>
      <c r="AG346" s="3">
        <f t="shared" si="171"/>
        <v>20.01418031184258</v>
      </c>
      <c r="AH346" s="36">
        <f t="shared" si="180"/>
        <v>2.128317708627236</v>
      </c>
      <c r="AI346" s="36">
        <f t="shared" si="180"/>
        <v>3.5638980861563296</v>
      </c>
      <c r="AJ346" s="36">
        <f t="shared" si="180"/>
        <v>3.2539838587232683</v>
      </c>
      <c r="AK346" s="36">
        <f t="shared" si="180"/>
        <v>3.3255780735291762</v>
      </c>
      <c r="AL346" s="36">
        <f t="shared" si="180"/>
        <v>1.7022281771982226</v>
      </c>
      <c r="AM346" s="37" t="e">
        <f t="shared" si="180"/>
        <v>#VALUE!</v>
      </c>
      <c r="AN346" s="38">
        <f t="shared" si="180"/>
        <v>3.1094592076342749</v>
      </c>
      <c r="AO346" s="39">
        <f t="shared" si="180"/>
        <v>1.0833608968124051</v>
      </c>
      <c r="AP346" s="39">
        <f t="shared" si="180"/>
        <v>1.0833608968124051</v>
      </c>
      <c r="AQ346" s="40">
        <f t="shared" si="180"/>
        <v>6.9347019161568468</v>
      </c>
      <c r="AR346" s="40">
        <f t="shared" si="180"/>
        <v>11.884784298740774</v>
      </c>
      <c r="AS346" s="40">
        <f t="shared" si="180"/>
        <v>23.647172275360372</v>
      </c>
      <c r="AT346" s="41">
        <f t="shared" si="180"/>
        <v>0.92500000000000004</v>
      </c>
      <c r="AU346" s="41">
        <f t="shared" si="180"/>
        <v>0.92500000000000004</v>
      </c>
      <c r="AV346" s="42" t="e">
        <f t="shared" si="180"/>
        <v>#VALUE!</v>
      </c>
      <c r="AW346" s="42" t="e">
        <f t="shared" si="180"/>
        <v>#VALUE!</v>
      </c>
      <c r="AX346" s="43" t="e">
        <f t="shared" si="180"/>
        <v>#VALUE!</v>
      </c>
      <c r="AY346" s="43" t="e">
        <f t="shared" si="180"/>
        <v>#VALUE!</v>
      </c>
    </row>
    <row r="347" spans="6:51" x14ac:dyDescent="0.3">
      <c r="F347" s="3">
        <v>33</v>
      </c>
      <c r="G347" s="36">
        <f t="shared" si="179"/>
        <v>2.1353981653150602</v>
      </c>
      <c r="H347" s="36">
        <f t="shared" si="179"/>
        <v>3.564555309100486</v>
      </c>
      <c r="I347" s="36">
        <f t="shared" si="179"/>
        <v>3.2765710451959738</v>
      </c>
      <c r="J347" s="36">
        <f t="shared" si="179"/>
        <v>3.326597163792723</v>
      </c>
      <c r="K347" s="36">
        <f t="shared" si="179"/>
        <v>1.7022281771982226</v>
      </c>
      <c r="L347" s="37" t="e">
        <f t="shared" si="179"/>
        <v>#VALUE!</v>
      </c>
      <c r="M347" s="38">
        <f t="shared" si="179"/>
        <v>3.3317001952688474</v>
      </c>
      <c r="N347" s="39">
        <f t="shared" si="179"/>
        <v>1.0833608968124051</v>
      </c>
      <c r="O347" s="39">
        <f t="shared" si="179"/>
        <v>1.0833608968124051</v>
      </c>
      <c r="P347" s="40">
        <f t="shared" si="179"/>
        <v>6.9347019161568468</v>
      </c>
      <c r="Q347" s="40">
        <f t="shared" si="179"/>
        <v>11.884784298740774</v>
      </c>
      <c r="R347" s="40">
        <f t="shared" si="179"/>
        <v>23.647172275360372</v>
      </c>
      <c r="S347" s="41">
        <f t="shared" si="179"/>
        <v>0.92500000000000004</v>
      </c>
      <c r="T347" s="41">
        <f t="shared" si="179"/>
        <v>0.92500000000000004</v>
      </c>
      <c r="U347" s="42" t="e">
        <f t="shared" si="179"/>
        <v>#VALUE!</v>
      </c>
      <c r="V347" s="42" t="e">
        <f t="shared" si="179"/>
        <v>#VALUE!</v>
      </c>
      <c r="W347" s="43" t="e">
        <f t="shared" si="179"/>
        <v>#VALUE!</v>
      </c>
      <c r="X347" s="43" t="e">
        <f t="shared" si="179"/>
        <v>#VALUE!</v>
      </c>
      <c r="AD347"/>
      <c r="AG347" s="3">
        <f t="shared" si="171"/>
        <v>21.048536608242266</v>
      </c>
      <c r="AH347" s="36">
        <f t="shared" si="180"/>
        <v>2.1313706663794765</v>
      </c>
      <c r="AI347" s="36">
        <f t="shared" si="180"/>
        <v>3.5641257567631506</v>
      </c>
      <c r="AJ347" s="36">
        <f t="shared" si="180"/>
        <v>3.2630822168464175</v>
      </c>
      <c r="AK347" s="36">
        <f t="shared" si="180"/>
        <v>3.3259354136008135</v>
      </c>
      <c r="AL347" s="36">
        <f t="shared" si="180"/>
        <v>1.7022281771982226</v>
      </c>
      <c r="AM347" s="37" t="e">
        <f t="shared" si="180"/>
        <v>#VALUE!</v>
      </c>
      <c r="AN347" s="38">
        <f t="shared" si="180"/>
        <v>3.1470581724033462</v>
      </c>
      <c r="AO347" s="39">
        <f t="shared" si="180"/>
        <v>1.0833608968124051</v>
      </c>
      <c r="AP347" s="39">
        <f t="shared" si="180"/>
        <v>1.0833608968124051</v>
      </c>
      <c r="AQ347" s="40">
        <f t="shared" si="180"/>
        <v>6.9347019161568468</v>
      </c>
      <c r="AR347" s="40">
        <f t="shared" si="180"/>
        <v>11.884784298740774</v>
      </c>
      <c r="AS347" s="40">
        <f t="shared" si="180"/>
        <v>23.647172275360372</v>
      </c>
      <c r="AT347" s="41">
        <f t="shared" si="180"/>
        <v>0.92500000000000004</v>
      </c>
      <c r="AU347" s="41">
        <f t="shared" si="180"/>
        <v>0.92500000000000004</v>
      </c>
      <c r="AV347" s="42" t="e">
        <f t="shared" si="180"/>
        <v>#VALUE!</v>
      </c>
      <c r="AW347" s="42" t="e">
        <f t="shared" si="180"/>
        <v>#VALUE!</v>
      </c>
      <c r="AX347" s="43" t="e">
        <f t="shared" si="180"/>
        <v>#VALUE!</v>
      </c>
      <c r="AY347" s="43" t="e">
        <f t="shared" si="180"/>
        <v>#VALUE!</v>
      </c>
    </row>
    <row r="348" spans="6:51" x14ac:dyDescent="0.3">
      <c r="F348" s="3">
        <v>34</v>
      </c>
      <c r="G348" s="36">
        <f t="shared" si="179"/>
        <v>2.1354008914701392</v>
      </c>
      <c r="H348" s="36">
        <f t="shared" si="179"/>
        <v>3.5645567422725297</v>
      </c>
      <c r="I348" s="36">
        <f t="shared" si="179"/>
        <v>3.2765836353343607</v>
      </c>
      <c r="J348" s="36">
        <f t="shared" si="179"/>
        <v>3.3265992980409811</v>
      </c>
      <c r="K348" s="36">
        <f t="shared" si="179"/>
        <v>1.7022281771982226</v>
      </c>
      <c r="L348" s="37" t="e">
        <f t="shared" si="179"/>
        <v>#VALUE!</v>
      </c>
      <c r="M348" s="38">
        <f t="shared" si="179"/>
        <v>3.33663125738815</v>
      </c>
      <c r="N348" s="39">
        <f t="shared" si="179"/>
        <v>1.0833608968124051</v>
      </c>
      <c r="O348" s="39">
        <f t="shared" si="179"/>
        <v>1.0833608968124051</v>
      </c>
      <c r="P348" s="40">
        <f t="shared" si="179"/>
        <v>6.9347019161568468</v>
      </c>
      <c r="Q348" s="40">
        <f t="shared" si="179"/>
        <v>11.884784298740774</v>
      </c>
      <c r="R348" s="40">
        <f t="shared" si="179"/>
        <v>23.647172275360372</v>
      </c>
      <c r="S348" s="41">
        <f t="shared" si="179"/>
        <v>0.92500000000000004</v>
      </c>
      <c r="T348" s="41">
        <f t="shared" si="179"/>
        <v>0.92500000000000004</v>
      </c>
      <c r="U348" s="42" t="e">
        <f t="shared" si="179"/>
        <v>#VALUE!</v>
      </c>
      <c r="V348" s="42" t="e">
        <f t="shared" si="179"/>
        <v>#VALUE!</v>
      </c>
      <c r="W348" s="43" t="e">
        <f t="shared" si="179"/>
        <v>#VALUE!</v>
      </c>
      <c r="X348" s="43" t="e">
        <f t="shared" si="179"/>
        <v>#VALUE!</v>
      </c>
      <c r="AD348"/>
      <c r="AG348" s="3">
        <f t="shared" si="171"/>
        <v>22.136349650370814</v>
      </c>
      <c r="AH348" s="36">
        <f t="shared" si="180"/>
        <v>2.133192619044129</v>
      </c>
      <c r="AI348" s="36">
        <f t="shared" si="180"/>
        <v>3.5642798900243733</v>
      </c>
      <c r="AJ348" s="36">
        <f t="shared" si="180"/>
        <v>3.2687921533999633</v>
      </c>
      <c r="AK348" s="36">
        <f t="shared" si="180"/>
        <v>3.3261754529434633</v>
      </c>
      <c r="AL348" s="36">
        <f t="shared" si="180"/>
        <v>1.7022281771982226</v>
      </c>
      <c r="AM348" s="37" t="e">
        <f t="shared" si="180"/>
        <v>#VALUE!</v>
      </c>
      <c r="AN348" s="38">
        <f t="shared" si="180"/>
        <v>3.180860783622383</v>
      </c>
      <c r="AO348" s="39">
        <f t="shared" si="180"/>
        <v>1.0833608968124051</v>
      </c>
      <c r="AP348" s="39">
        <f t="shared" si="180"/>
        <v>1.0833608968124051</v>
      </c>
      <c r="AQ348" s="40">
        <f t="shared" si="180"/>
        <v>6.9347019161568468</v>
      </c>
      <c r="AR348" s="40">
        <f t="shared" si="180"/>
        <v>11.884784298740774</v>
      </c>
      <c r="AS348" s="40">
        <f t="shared" si="180"/>
        <v>23.647172275360372</v>
      </c>
      <c r="AT348" s="41">
        <f t="shared" si="180"/>
        <v>0.92500000000000004</v>
      </c>
      <c r="AU348" s="41">
        <f t="shared" si="180"/>
        <v>0.92500000000000004</v>
      </c>
      <c r="AV348" s="42" t="e">
        <f t="shared" si="180"/>
        <v>#VALUE!</v>
      </c>
      <c r="AW348" s="42" t="e">
        <f t="shared" si="180"/>
        <v>#VALUE!</v>
      </c>
      <c r="AX348" s="43" t="e">
        <f t="shared" si="180"/>
        <v>#VALUE!</v>
      </c>
      <c r="AY348" s="43" t="e">
        <f t="shared" si="180"/>
        <v>#VALUE!</v>
      </c>
    </row>
    <row r="349" spans="6:51" x14ac:dyDescent="0.3">
      <c r="F349" s="3">
        <v>35</v>
      </c>
      <c r="G349" s="36">
        <f t="shared" si="179"/>
        <v>2.1354025803255978</v>
      </c>
      <c r="H349" s="36">
        <f t="shared" si="179"/>
        <v>3.5645577526580192</v>
      </c>
      <c r="I349" s="36">
        <f t="shared" si="179"/>
        <v>3.2765913982830188</v>
      </c>
      <c r="J349" s="36">
        <f t="shared" si="179"/>
        <v>3.3266008017560251</v>
      </c>
      <c r="K349" s="36">
        <f t="shared" si="179"/>
        <v>1.7022281771982226</v>
      </c>
      <c r="L349" s="37" t="e">
        <f t="shared" si="179"/>
        <v>#VALUE!</v>
      </c>
      <c r="M349" s="38">
        <f t="shared" si="179"/>
        <v>3.3408642668929276</v>
      </c>
      <c r="N349" s="39">
        <f t="shared" si="179"/>
        <v>1.0833608968124051</v>
      </c>
      <c r="O349" s="39">
        <f t="shared" si="179"/>
        <v>1.0833608968124051</v>
      </c>
      <c r="P349" s="40">
        <f t="shared" si="179"/>
        <v>6.9347019161568468</v>
      </c>
      <c r="Q349" s="40">
        <f t="shared" si="179"/>
        <v>11.884784298740774</v>
      </c>
      <c r="R349" s="40">
        <f t="shared" si="179"/>
        <v>23.647172275360372</v>
      </c>
      <c r="S349" s="41">
        <f t="shared" si="179"/>
        <v>0.92500000000000004</v>
      </c>
      <c r="T349" s="41">
        <f t="shared" si="179"/>
        <v>0.92500000000000004</v>
      </c>
      <c r="U349" s="42" t="e">
        <f t="shared" si="179"/>
        <v>#VALUE!</v>
      </c>
      <c r="V349" s="42" t="e">
        <f t="shared" si="179"/>
        <v>#VALUE!</v>
      </c>
      <c r="W349" s="43" t="e">
        <f t="shared" si="179"/>
        <v>#VALUE!</v>
      </c>
      <c r="X349" s="43" t="e">
        <f t="shared" si="179"/>
        <v>#VALUE!</v>
      </c>
      <c r="AD349"/>
      <c r="AG349" s="3">
        <f t="shared" si="171"/>
        <v>23.280382145502159</v>
      </c>
      <c r="AH349" s="36">
        <f t="shared" si="180"/>
        <v>2.1342338867519377</v>
      </c>
      <c r="AI349" s="36">
        <f t="shared" si="180"/>
        <v>3.5643823291594829</v>
      </c>
      <c r="AJ349" s="36">
        <f t="shared" si="180"/>
        <v>3.2722417706175722</v>
      </c>
      <c r="AK349" s="36">
        <f t="shared" si="180"/>
        <v>3.3263337985008872</v>
      </c>
      <c r="AL349" s="36">
        <f t="shared" si="180"/>
        <v>1.7022281771982226</v>
      </c>
      <c r="AM349" s="37" t="e">
        <f t="shared" si="180"/>
        <v>#VALUE!</v>
      </c>
      <c r="AN349" s="38">
        <f t="shared" si="180"/>
        <v>3.2109174208131694</v>
      </c>
      <c r="AO349" s="39">
        <f t="shared" si="180"/>
        <v>1.0833608968124051</v>
      </c>
      <c r="AP349" s="39">
        <f t="shared" si="180"/>
        <v>1.0833608968124051</v>
      </c>
      <c r="AQ349" s="40">
        <f t="shared" si="180"/>
        <v>6.9347019161568468</v>
      </c>
      <c r="AR349" s="40">
        <f t="shared" si="180"/>
        <v>11.884784298740774</v>
      </c>
      <c r="AS349" s="40">
        <f t="shared" si="180"/>
        <v>23.647172275360372</v>
      </c>
      <c r="AT349" s="41">
        <f t="shared" si="180"/>
        <v>0.92500000000000004</v>
      </c>
      <c r="AU349" s="41">
        <f t="shared" si="180"/>
        <v>0.92500000000000004</v>
      </c>
      <c r="AV349" s="42" t="e">
        <f t="shared" si="180"/>
        <v>#VALUE!</v>
      </c>
      <c r="AW349" s="42" t="e">
        <f t="shared" si="180"/>
        <v>#VALUE!</v>
      </c>
      <c r="AX349" s="43" t="e">
        <f t="shared" si="180"/>
        <v>#VALUE!</v>
      </c>
      <c r="AY349" s="43" t="e">
        <f t="shared" si="180"/>
        <v>#VALUE!</v>
      </c>
    </row>
    <row r="350" spans="6:51" x14ac:dyDescent="0.3">
      <c r="F350" s="3">
        <v>36</v>
      </c>
      <c r="G350" s="36">
        <f t="shared" si="179"/>
        <v>2.1354036417461417</v>
      </c>
      <c r="H350" s="36">
        <f t="shared" si="179"/>
        <v>3.5645584692849894</v>
      </c>
      <c r="I350" s="36">
        <f t="shared" si="179"/>
        <v>3.2765962220133336</v>
      </c>
      <c r="J350" s="36">
        <f t="shared" si="179"/>
        <v>3.3266018680560943</v>
      </c>
      <c r="K350" s="36">
        <f t="shared" si="179"/>
        <v>1.7022281771982226</v>
      </c>
      <c r="L350" s="37" t="e">
        <f t="shared" si="179"/>
        <v>#VALUE!</v>
      </c>
      <c r="M350" s="38">
        <f t="shared" si="179"/>
        <v>3.3445023316657987</v>
      </c>
      <c r="N350" s="39">
        <f t="shared" si="179"/>
        <v>1.0833608968124051</v>
      </c>
      <c r="O350" s="39">
        <f t="shared" si="179"/>
        <v>1.0833608968124051</v>
      </c>
      <c r="P350" s="40">
        <f t="shared" si="179"/>
        <v>6.9347019161568468</v>
      </c>
      <c r="Q350" s="40">
        <f t="shared" si="179"/>
        <v>11.884784298740774</v>
      </c>
      <c r="R350" s="40">
        <f t="shared" si="179"/>
        <v>23.647172275360372</v>
      </c>
      <c r="S350" s="41">
        <f t="shared" si="179"/>
        <v>0.92500000000000004</v>
      </c>
      <c r="T350" s="41">
        <f t="shared" si="179"/>
        <v>0.92500000000000004</v>
      </c>
      <c r="U350" s="42" t="e">
        <f t="shared" si="179"/>
        <v>#VALUE!</v>
      </c>
      <c r="V350" s="42" t="e">
        <f t="shared" si="179"/>
        <v>#VALUE!</v>
      </c>
      <c r="W350" s="43" t="e">
        <f t="shared" si="179"/>
        <v>#VALUE!</v>
      </c>
      <c r="X350" s="43" t="e">
        <f t="shared" si="179"/>
        <v>#VALUE!</v>
      </c>
      <c r="AD350"/>
      <c r="AG350" s="3">
        <f t="shared" si="171"/>
        <v>24.483539580860253</v>
      </c>
      <c r="AH350" s="36">
        <f t="shared" si="180"/>
        <v>2.1348050012436839</v>
      </c>
      <c r="AI350" s="36">
        <f t="shared" si="180"/>
        <v>3.564449175289937</v>
      </c>
      <c r="AJ350" s="36">
        <f t="shared" si="180"/>
        <v>3.2742482992268576</v>
      </c>
      <c r="AK350" s="36">
        <f t="shared" si="180"/>
        <v>3.3264363985003467</v>
      </c>
      <c r="AL350" s="36">
        <f t="shared" si="180"/>
        <v>1.7022281771982226</v>
      </c>
      <c r="AM350" s="37" t="e">
        <f t="shared" si="180"/>
        <v>#VALUE!</v>
      </c>
      <c r="AN350" s="38">
        <f t="shared" si="180"/>
        <v>3.2373462341185304</v>
      </c>
      <c r="AO350" s="39">
        <f t="shared" si="180"/>
        <v>1.0833608968124051</v>
      </c>
      <c r="AP350" s="39">
        <f t="shared" si="180"/>
        <v>1.0833608968124051</v>
      </c>
      <c r="AQ350" s="40">
        <f t="shared" si="180"/>
        <v>6.9347019161568468</v>
      </c>
      <c r="AR350" s="40">
        <f t="shared" si="180"/>
        <v>11.884784298740774</v>
      </c>
      <c r="AS350" s="40">
        <f t="shared" si="180"/>
        <v>23.647172275360372</v>
      </c>
      <c r="AT350" s="41">
        <f t="shared" si="180"/>
        <v>0.92500000000000004</v>
      </c>
      <c r="AU350" s="41">
        <f t="shared" si="180"/>
        <v>0.92500000000000004</v>
      </c>
      <c r="AV350" s="42" t="e">
        <f t="shared" si="180"/>
        <v>#VALUE!</v>
      </c>
      <c r="AW350" s="42" t="e">
        <f t="shared" si="180"/>
        <v>#VALUE!</v>
      </c>
      <c r="AX350" s="43" t="e">
        <f t="shared" si="180"/>
        <v>#VALUE!</v>
      </c>
      <c r="AY350" s="43" t="e">
        <f t="shared" si="180"/>
        <v>#VALUE!</v>
      </c>
    </row>
    <row r="351" spans="6:51" x14ac:dyDescent="0.3">
      <c r="F351" s="3">
        <v>37</v>
      </c>
      <c r="G351" s="36">
        <f t="shared" si="179"/>
        <v>2.1354043187279941</v>
      </c>
      <c r="H351" s="36">
        <f t="shared" si="179"/>
        <v>3.5645589806424169</v>
      </c>
      <c r="I351" s="36">
        <f t="shared" si="179"/>
        <v>3.2765992442084504</v>
      </c>
      <c r="J351" s="36">
        <f t="shared" si="179"/>
        <v>3.3266026290601971</v>
      </c>
      <c r="K351" s="36">
        <f t="shared" si="179"/>
        <v>1.7022281771982226</v>
      </c>
      <c r="L351" s="37" t="e">
        <f t="shared" si="179"/>
        <v>#VALUE!</v>
      </c>
      <c r="M351" s="38">
        <f t="shared" si="179"/>
        <v>3.3476331367336258</v>
      </c>
      <c r="N351" s="39">
        <f t="shared" si="179"/>
        <v>1.0833608968124051</v>
      </c>
      <c r="O351" s="39">
        <f t="shared" si="179"/>
        <v>1.0833608968124051</v>
      </c>
      <c r="P351" s="40">
        <f t="shared" si="179"/>
        <v>6.9347019161568468</v>
      </c>
      <c r="Q351" s="40">
        <f t="shared" si="179"/>
        <v>11.884784298740774</v>
      </c>
      <c r="R351" s="40">
        <f t="shared" si="179"/>
        <v>23.647172275360372</v>
      </c>
      <c r="S351" s="41">
        <f t="shared" si="179"/>
        <v>0.92500000000000004</v>
      </c>
      <c r="T351" s="41">
        <f t="shared" si="179"/>
        <v>0.92500000000000004</v>
      </c>
      <c r="U351" s="42" t="e">
        <f t="shared" si="179"/>
        <v>#VALUE!</v>
      </c>
      <c r="V351" s="42" t="e">
        <f t="shared" si="179"/>
        <v>#VALUE!</v>
      </c>
      <c r="W351" s="43" t="e">
        <f t="shared" si="179"/>
        <v>#VALUE!</v>
      </c>
      <c r="X351" s="43" t="e">
        <f t="shared" si="179"/>
        <v>#VALUE!</v>
      </c>
      <c r="AD351"/>
      <c r="AG351" s="3">
        <f t="shared" si="171"/>
        <v>25.748877602654176</v>
      </c>
      <c r="AH351" s="36">
        <f t="shared" si="180"/>
        <v>2.1351064993233724</v>
      </c>
      <c r="AI351" s="36">
        <f t="shared" si="180"/>
        <v>3.5644920140305363</v>
      </c>
      <c r="AJ351" s="36">
        <f t="shared" si="180"/>
        <v>3.2753726361090711</v>
      </c>
      <c r="AK351" s="36">
        <f t="shared" si="180"/>
        <v>3.3265017194921338</v>
      </c>
      <c r="AL351" s="36">
        <f t="shared" si="180"/>
        <v>1.7022281771982226</v>
      </c>
      <c r="AM351" s="37" t="e">
        <f t="shared" si="180"/>
        <v>#VALUE!</v>
      </c>
      <c r="AN351" s="38">
        <f t="shared" si="180"/>
        <v>3.2603245340093925</v>
      </c>
      <c r="AO351" s="39">
        <f t="shared" si="180"/>
        <v>1.0833608968124051</v>
      </c>
      <c r="AP351" s="39">
        <f t="shared" si="180"/>
        <v>1.0833608968124051</v>
      </c>
      <c r="AQ351" s="40">
        <f t="shared" si="180"/>
        <v>6.9347019161568468</v>
      </c>
      <c r="AR351" s="40">
        <f t="shared" si="180"/>
        <v>11.884784298740774</v>
      </c>
      <c r="AS351" s="40">
        <f t="shared" si="180"/>
        <v>23.647172275360372</v>
      </c>
      <c r="AT351" s="41">
        <f t="shared" si="180"/>
        <v>0.92500000000000004</v>
      </c>
      <c r="AU351" s="41">
        <f t="shared" si="180"/>
        <v>0.92500000000000004</v>
      </c>
      <c r="AV351" s="42" t="e">
        <f t="shared" si="180"/>
        <v>#VALUE!</v>
      </c>
      <c r="AW351" s="42" t="e">
        <f t="shared" si="180"/>
        <v>#VALUE!</v>
      </c>
      <c r="AX351" s="43" t="e">
        <f t="shared" si="180"/>
        <v>#VALUE!</v>
      </c>
      <c r="AY351" s="43" t="e">
        <f t="shared" si="180"/>
        <v>#VALUE!</v>
      </c>
    </row>
    <row r="352" spans="6:51" x14ac:dyDescent="0.3">
      <c r="F352" s="3">
        <v>38</v>
      </c>
      <c r="G352" s="36">
        <f t="shared" si="179"/>
        <v>2.1354047569983599</v>
      </c>
      <c r="H352" s="36">
        <f t="shared" si="179"/>
        <v>3.5645593477417172</v>
      </c>
      <c r="I352" s="36">
        <f t="shared" si="179"/>
        <v>3.2766011542083135</v>
      </c>
      <c r="J352" s="36">
        <f t="shared" si="179"/>
        <v>3.3266031756767598</v>
      </c>
      <c r="K352" s="36">
        <f t="shared" si="179"/>
        <v>1.7022281771982226</v>
      </c>
      <c r="L352" s="37" t="e">
        <f t="shared" si="179"/>
        <v>#VALUE!</v>
      </c>
      <c r="M352" s="38">
        <f t="shared" si="179"/>
        <v>3.3503311995746179</v>
      </c>
      <c r="N352" s="39">
        <f t="shared" si="179"/>
        <v>1.0833608968124051</v>
      </c>
      <c r="O352" s="39">
        <f t="shared" si="179"/>
        <v>1.0833608968124051</v>
      </c>
      <c r="P352" s="40">
        <f t="shared" si="179"/>
        <v>6.9347019161568468</v>
      </c>
      <c r="Q352" s="40">
        <f t="shared" si="179"/>
        <v>11.884784298740774</v>
      </c>
      <c r="R352" s="40">
        <f t="shared" si="179"/>
        <v>23.647172275360372</v>
      </c>
      <c r="S352" s="41">
        <f t="shared" si="179"/>
        <v>0.92500000000000004</v>
      </c>
      <c r="T352" s="41">
        <f t="shared" si="179"/>
        <v>0.92500000000000004</v>
      </c>
      <c r="U352" s="42" t="e">
        <f t="shared" si="179"/>
        <v>#VALUE!</v>
      </c>
      <c r="V352" s="42" t="e">
        <f t="shared" si="179"/>
        <v>#VALUE!</v>
      </c>
      <c r="W352" s="43" t="e">
        <f t="shared" si="179"/>
        <v>#VALUE!</v>
      </c>
      <c r="X352" s="43" t="e">
        <f t="shared" si="179"/>
        <v>#VALUE!</v>
      </c>
      <c r="AD352"/>
      <c r="AG352" s="3">
        <f t="shared" si="171"/>
        <v>27.079609776470498</v>
      </c>
      <c r="AH352" s="36">
        <f t="shared" si="180"/>
        <v>2.135260261016426</v>
      </c>
      <c r="AI352" s="36">
        <f t="shared" si="180"/>
        <v>3.5645189857517283</v>
      </c>
      <c r="AJ352" s="36">
        <f t="shared" si="180"/>
        <v>3.2759801550461161</v>
      </c>
      <c r="AK352" s="36">
        <f t="shared" si="180"/>
        <v>3.3265426005561078</v>
      </c>
      <c r="AL352" s="36">
        <f t="shared" si="180"/>
        <v>1.7022281771982226</v>
      </c>
      <c r="AM352" s="37" t="e">
        <f t="shared" si="180"/>
        <v>#VALUE!</v>
      </c>
      <c r="AN352" s="38">
        <f t="shared" si="180"/>
        <v>3.2800780449190468</v>
      </c>
      <c r="AO352" s="39">
        <f t="shared" si="180"/>
        <v>1.0833608968124051</v>
      </c>
      <c r="AP352" s="39">
        <f t="shared" si="180"/>
        <v>1.0833608968124051</v>
      </c>
      <c r="AQ352" s="40">
        <f t="shared" si="180"/>
        <v>6.9347019161568468</v>
      </c>
      <c r="AR352" s="40">
        <f t="shared" si="180"/>
        <v>11.884784298740774</v>
      </c>
      <c r="AS352" s="40">
        <f t="shared" si="180"/>
        <v>23.647172275360372</v>
      </c>
      <c r="AT352" s="41">
        <f t="shared" si="180"/>
        <v>0.92500000000000004</v>
      </c>
      <c r="AU352" s="41">
        <f t="shared" si="180"/>
        <v>0.92500000000000004</v>
      </c>
      <c r="AV352" s="42" t="e">
        <f t="shared" si="180"/>
        <v>#VALUE!</v>
      </c>
      <c r="AW352" s="42" t="e">
        <f t="shared" si="180"/>
        <v>#VALUE!</v>
      </c>
      <c r="AX352" s="43" t="e">
        <f t="shared" si="180"/>
        <v>#VALUE!</v>
      </c>
      <c r="AY352" s="43" t="e">
        <f t="shared" si="180"/>
        <v>#VALUE!</v>
      </c>
    </row>
    <row r="353" spans="6:51" x14ac:dyDescent="0.3">
      <c r="F353" s="3">
        <v>39</v>
      </c>
      <c r="G353" s="36">
        <f t="shared" si="179"/>
        <v>2.1354050450107218</v>
      </c>
      <c r="H353" s="36">
        <f t="shared" si="179"/>
        <v>3.5645596128766992</v>
      </c>
      <c r="I353" s="36">
        <f t="shared" si="179"/>
        <v>3.2766023722768089</v>
      </c>
      <c r="J353" s="36">
        <f t="shared" si="179"/>
        <v>3.3266035708214772</v>
      </c>
      <c r="K353" s="36">
        <f t="shared" si="179"/>
        <v>1.7022281771982226</v>
      </c>
      <c r="L353" s="37" t="e">
        <f t="shared" si="179"/>
        <v>#VALUE!</v>
      </c>
      <c r="M353" s="38">
        <f t="shared" si="179"/>
        <v>3.3526598218744716</v>
      </c>
      <c r="N353" s="39">
        <f t="shared" si="179"/>
        <v>1.0833608968124051</v>
      </c>
      <c r="O353" s="39">
        <f t="shared" si="179"/>
        <v>1.0833608968124051</v>
      </c>
      <c r="P353" s="40">
        <f t="shared" si="179"/>
        <v>6.9347019161568468</v>
      </c>
      <c r="Q353" s="40">
        <f t="shared" si="179"/>
        <v>11.884784298740774</v>
      </c>
      <c r="R353" s="40">
        <f t="shared" si="179"/>
        <v>23.647172275360372</v>
      </c>
      <c r="S353" s="41">
        <f t="shared" si="179"/>
        <v>0.92500000000000004</v>
      </c>
      <c r="T353" s="41">
        <f t="shared" si="179"/>
        <v>0.92500000000000004</v>
      </c>
      <c r="U353" s="42" t="e">
        <f t="shared" si="179"/>
        <v>#VALUE!</v>
      </c>
      <c r="V353" s="42" t="e">
        <f t="shared" si="179"/>
        <v>#VALUE!</v>
      </c>
      <c r="W353" s="43" t="e">
        <f t="shared" si="179"/>
        <v>#VALUE!</v>
      </c>
      <c r="X353" s="43" t="e">
        <f t="shared" si="179"/>
        <v>#VALUE!</v>
      </c>
      <c r="AD353"/>
      <c r="AG353" s="3">
        <f t="shared" si="171"/>
        <v>28.479115748731825</v>
      </c>
      <c r="AH353" s="36">
        <f t="shared" si="180"/>
        <v>2.1353363527605023</v>
      </c>
      <c r="AI353" s="36">
        <f t="shared" si="180"/>
        <v>3.5645356777923531</v>
      </c>
      <c r="AJ353" s="36">
        <f t="shared" si="180"/>
        <v>3.2762971683301236</v>
      </c>
      <c r="AK353" s="36">
        <f t="shared" si="180"/>
        <v>3.3265677664890987</v>
      </c>
      <c r="AL353" s="36">
        <f t="shared" si="180"/>
        <v>1.7022281771982226</v>
      </c>
      <c r="AM353" s="37" t="e">
        <f t="shared" si="180"/>
        <v>#VALUE!</v>
      </c>
      <c r="AN353" s="38">
        <f t="shared" si="180"/>
        <v>3.2968688042163197</v>
      </c>
      <c r="AO353" s="39">
        <f t="shared" si="180"/>
        <v>1.0833608968124051</v>
      </c>
      <c r="AP353" s="39">
        <f t="shared" si="180"/>
        <v>1.0833608968124051</v>
      </c>
      <c r="AQ353" s="40">
        <f t="shared" si="180"/>
        <v>6.9347019161568468</v>
      </c>
      <c r="AR353" s="40">
        <f t="shared" si="180"/>
        <v>11.884784298740774</v>
      </c>
      <c r="AS353" s="40">
        <f t="shared" si="180"/>
        <v>23.647172275360372</v>
      </c>
      <c r="AT353" s="41">
        <f t="shared" si="180"/>
        <v>0.92500000000000004</v>
      </c>
      <c r="AU353" s="41">
        <f t="shared" si="180"/>
        <v>0.92500000000000004</v>
      </c>
      <c r="AV353" s="42" t="e">
        <f t="shared" si="180"/>
        <v>#VALUE!</v>
      </c>
      <c r="AW353" s="42" t="e">
        <f t="shared" si="180"/>
        <v>#VALUE!</v>
      </c>
      <c r="AX353" s="43" t="e">
        <f t="shared" si="180"/>
        <v>#VALUE!</v>
      </c>
      <c r="AY353" s="43" t="e">
        <f t="shared" si="180"/>
        <v>#VALUE!</v>
      </c>
    </row>
    <row r="354" spans="6:51" x14ac:dyDescent="0.3">
      <c r="F354" s="3">
        <v>40</v>
      </c>
      <c r="G354" s="36">
        <f t="shared" si="179"/>
        <v>2.1354052371282934</v>
      </c>
      <c r="H354" s="36">
        <f t="shared" si="179"/>
        <v>3.5645598055258914</v>
      </c>
      <c r="I354" s="36">
        <f t="shared" si="179"/>
        <v>3.2766031563643474</v>
      </c>
      <c r="J354" s="36">
        <f t="shared" si="179"/>
        <v>3.3266038582910937</v>
      </c>
      <c r="K354" s="36">
        <f t="shared" si="179"/>
        <v>1.7022281771982226</v>
      </c>
      <c r="L354" s="37" t="e">
        <f t="shared" si="179"/>
        <v>#VALUE!</v>
      </c>
      <c r="M354" s="38">
        <f t="shared" si="179"/>
        <v>3.3546727696320566</v>
      </c>
      <c r="N354" s="39">
        <f t="shared" si="179"/>
        <v>1.0833608968124051</v>
      </c>
      <c r="O354" s="39">
        <f t="shared" si="179"/>
        <v>1.0833608968124051</v>
      </c>
      <c r="P354" s="40">
        <f t="shared" si="179"/>
        <v>6.9347019161568468</v>
      </c>
      <c r="Q354" s="40">
        <f t="shared" si="179"/>
        <v>11.884784298740774</v>
      </c>
      <c r="R354" s="40">
        <f t="shared" si="179"/>
        <v>23.647172275360372</v>
      </c>
      <c r="S354" s="41">
        <f t="shared" si="179"/>
        <v>0.92500000000000004</v>
      </c>
      <c r="T354" s="41">
        <f t="shared" si="179"/>
        <v>0.92500000000000004</v>
      </c>
      <c r="U354" s="42" t="e">
        <f t="shared" si="179"/>
        <v>#VALUE!</v>
      </c>
      <c r="V354" s="42" t="e">
        <f t="shared" si="179"/>
        <v>#VALUE!</v>
      </c>
      <c r="W354" s="43" t="e">
        <f t="shared" si="179"/>
        <v>#VALUE!</v>
      </c>
      <c r="X354" s="43" t="e">
        <f t="shared" si="179"/>
        <v>#VALUE!</v>
      </c>
      <c r="AD354"/>
      <c r="AG354" s="3">
        <f t="shared" si="171"/>
        <v>29.950949829949028</v>
      </c>
      <c r="AH354" s="36">
        <f t="shared" si="180"/>
        <v>2.1353730784720169</v>
      </c>
      <c r="AI354" s="36">
        <f t="shared" si="180"/>
        <v>3.5645458382946011</v>
      </c>
      <c r="AJ354" s="36">
        <f t="shared" si="180"/>
        <v>3.2764572371689571</v>
      </c>
      <c r="AK354" s="36">
        <f t="shared" si="180"/>
        <v>3.3265830155401783</v>
      </c>
      <c r="AL354" s="36">
        <f t="shared" si="180"/>
        <v>1.7022281771982226</v>
      </c>
      <c r="AM354" s="37" t="e">
        <f t="shared" si="180"/>
        <v>#VALUE!</v>
      </c>
      <c r="AN354" s="38">
        <f t="shared" si="180"/>
        <v>3.3109825535760935</v>
      </c>
      <c r="AO354" s="39">
        <f t="shared" si="180"/>
        <v>1.0833608968124051</v>
      </c>
      <c r="AP354" s="39">
        <f t="shared" si="180"/>
        <v>1.0833608968124051</v>
      </c>
      <c r="AQ354" s="40">
        <f t="shared" si="180"/>
        <v>6.9347019161568468</v>
      </c>
      <c r="AR354" s="40">
        <f t="shared" si="180"/>
        <v>11.884784298740774</v>
      </c>
      <c r="AS354" s="40">
        <f t="shared" si="180"/>
        <v>23.647172275360372</v>
      </c>
      <c r="AT354" s="41">
        <f t="shared" si="180"/>
        <v>0.92500000000000004</v>
      </c>
      <c r="AU354" s="41">
        <f t="shared" si="180"/>
        <v>0.92500000000000004</v>
      </c>
      <c r="AV354" s="42" t="e">
        <f t="shared" si="180"/>
        <v>#VALUE!</v>
      </c>
      <c r="AW354" s="42" t="e">
        <f t="shared" si="180"/>
        <v>#VALUE!</v>
      </c>
      <c r="AX354" s="43" t="e">
        <f t="shared" si="180"/>
        <v>#VALUE!</v>
      </c>
      <c r="AY354" s="43" t="e">
        <f t="shared" si="180"/>
        <v>#VALUE!</v>
      </c>
    </row>
    <row r="355" spans="6:51" x14ac:dyDescent="0.3">
      <c r="F355" s="3">
        <v>41</v>
      </c>
      <c r="G355" s="36">
        <f t="shared" si="179"/>
        <v>2.1354053671914119</v>
      </c>
      <c r="H355" s="36">
        <f t="shared" si="179"/>
        <v>3.5645599463483828</v>
      </c>
      <c r="I355" s="36">
        <f t="shared" si="179"/>
        <v>3.2766036659440583</v>
      </c>
      <c r="J355" s="36">
        <f t="shared" si="179"/>
        <v>3.3266040687516822</v>
      </c>
      <c r="K355" s="36">
        <f t="shared" si="179"/>
        <v>1.7022281771982226</v>
      </c>
      <c r="L355" s="37" t="e">
        <f t="shared" si="179"/>
        <v>#VALUE!</v>
      </c>
      <c r="M355" s="38">
        <f t="shared" si="179"/>
        <v>3.3564157131404189</v>
      </c>
      <c r="N355" s="39">
        <f t="shared" si="179"/>
        <v>1.0833608968124051</v>
      </c>
      <c r="O355" s="39">
        <f t="shared" si="179"/>
        <v>1.0833608968124051</v>
      </c>
      <c r="P355" s="40">
        <f t="shared" si="179"/>
        <v>6.9347019161568468</v>
      </c>
      <c r="Q355" s="40">
        <f t="shared" si="179"/>
        <v>11.884784298740774</v>
      </c>
      <c r="R355" s="40">
        <f t="shared" si="179"/>
        <v>23.647172275360372</v>
      </c>
      <c r="S355" s="41">
        <f t="shared" si="179"/>
        <v>0.92500000000000004</v>
      </c>
      <c r="T355" s="41">
        <f t="shared" si="179"/>
        <v>0.92500000000000004</v>
      </c>
      <c r="U355" s="42" t="e">
        <f t="shared" si="179"/>
        <v>#VALUE!</v>
      </c>
      <c r="V355" s="42" t="e">
        <f t="shared" si="179"/>
        <v>#VALUE!</v>
      </c>
      <c r="W355" s="43" t="e">
        <f t="shared" si="179"/>
        <v>#VALUE!</v>
      </c>
      <c r="X355" s="43" t="e">
        <f t="shared" si="179"/>
        <v>#VALUE!</v>
      </c>
      <c r="AD355"/>
      <c r="AG355" s="3">
        <f t="shared" si="171"/>
        <v>31.353323826064784</v>
      </c>
      <c r="AH355" s="36">
        <f t="shared" si="180"/>
        <v>2.1353893589104604</v>
      </c>
      <c r="AI355" s="36">
        <f t="shared" si="180"/>
        <v>3.5645514897292858</v>
      </c>
      <c r="AJ355" s="36">
        <f t="shared" si="180"/>
        <v>3.2765305862698018</v>
      </c>
      <c r="AK355" s="36">
        <f t="shared" si="180"/>
        <v>3.326591467110438</v>
      </c>
      <c r="AL355" s="36">
        <f t="shared" si="180"/>
        <v>1.7022281771982226</v>
      </c>
      <c r="AM355" s="37" t="e">
        <f t="shared" si="180"/>
        <v>#VALUE!</v>
      </c>
      <c r="AN355" s="38">
        <f t="shared" si="180"/>
        <v>3.321729494868336</v>
      </c>
      <c r="AO355" s="39">
        <f t="shared" si="180"/>
        <v>1.0833608968124051</v>
      </c>
      <c r="AP355" s="39">
        <f t="shared" si="180"/>
        <v>1.0833608968124051</v>
      </c>
      <c r="AQ355" s="40">
        <f t="shared" si="180"/>
        <v>6.9347019161568468</v>
      </c>
      <c r="AR355" s="40">
        <f t="shared" si="180"/>
        <v>11.884784298740774</v>
      </c>
      <c r="AS355" s="40">
        <f t="shared" si="180"/>
        <v>23.647172275360372</v>
      </c>
      <c r="AT355" s="41">
        <f t="shared" si="180"/>
        <v>0.92500000000000004</v>
      </c>
      <c r="AU355" s="41">
        <f t="shared" si="180"/>
        <v>0.92500000000000004</v>
      </c>
      <c r="AV355" s="42" t="e">
        <f t="shared" si="180"/>
        <v>#VALUE!</v>
      </c>
      <c r="AW355" s="42" t="e">
        <f t="shared" si="180"/>
        <v>#VALUE!</v>
      </c>
      <c r="AX355" s="43" t="e">
        <f t="shared" si="180"/>
        <v>#VALUE!</v>
      </c>
      <c r="AY355" s="43" t="e">
        <f t="shared" si="180"/>
        <v>#VALUE!</v>
      </c>
    </row>
    <row r="356" spans="6:51" x14ac:dyDescent="0.3">
      <c r="F356" s="3">
        <v>42</v>
      </c>
      <c r="G356" s="36">
        <f t="shared" si="179"/>
        <v>2.1354054565391745</v>
      </c>
      <c r="H356" s="36">
        <f t="shared" si="179"/>
        <v>3.5645600499021124</v>
      </c>
      <c r="I356" s="36">
        <f t="shared" si="179"/>
        <v>3.2766040003627102</v>
      </c>
      <c r="J356" s="36">
        <f t="shared" si="179"/>
        <v>3.3266042238009588</v>
      </c>
      <c r="K356" s="36">
        <f t="shared" si="179"/>
        <v>1.7022281771982226</v>
      </c>
      <c r="L356" s="37" t="e">
        <f t="shared" si="179"/>
        <v>#VALUE!</v>
      </c>
      <c r="M356" s="38">
        <f t="shared" si="179"/>
        <v>3.3579274567806197</v>
      </c>
      <c r="N356" s="39">
        <f t="shared" si="179"/>
        <v>1.0833608968124051</v>
      </c>
      <c r="O356" s="39">
        <f t="shared" si="179"/>
        <v>1.0833608968124051</v>
      </c>
      <c r="P356" s="40">
        <f t="shared" si="179"/>
        <v>6.9347019161568468</v>
      </c>
      <c r="Q356" s="40">
        <f t="shared" si="179"/>
        <v>11.884784298740774</v>
      </c>
      <c r="R356" s="40">
        <f t="shared" si="179"/>
        <v>23.647172275360372</v>
      </c>
      <c r="S356" s="41">
        <f t="shared" si="179"/>
        <v>0.92500000000000004</v>
      </c>
      <c r="T356" s="41">
        <f t="shared" si="179"/>
        <v>0.92500000000000004</v>
      </c>
      <c r="U356" s="42" t="e">
        <f t="shared" si="179"/>
        <v>#VALUE!</v>
      </c>
      <c r="V356" s="42" t="e">
        <f t="shared" si="179"/>
        <v>#VALUE!</v>
      </c>
      <c r="W356" s="43" t="e">
        <f t="shared" si="179"/>
        <v>#VALUE!</v>
      </c>
      <c r="X356" s="43" t="e">
        <f t="shared" si="179"/>
        <v>#VALUE!</v>
      </c>
      <c r="AD356"/>
      <c r="AG356" s="3">
        <f t="shared" si="171"/>
        <v>32.652029896613442</v>
      </c>
      <c r="AH356" s="36">
        <f t="shared" si="180"/>
        <v>2.1353968574013926</v>
      </c>
      <c r="AI356" s="36">
        <f t="shared" si="180"/>
        <v>3.5645546788475593</v>
      </c>
      <c r="AJ356" s="36">
        <f t="shared" si="180"/>
        <v>3.2765650066194323</v>
      </c>
      <c r="AK356" s="36">
        <f t="shared" si="180"/>
        <v>3.326596224662139</v>
      </c>
      <c r="AL356" s="36">
        <f t="shared" si="180"/>
        <v>1.7022281771982226</v>
      </c>
      <c r="AM356" s="37" t="e">
        <f t="shared" si="180"/>
        <v>#VALUE!</v>
      </c>
      <c r="AN356" s="38">
        <f t="shared" si="180"/>
        <v>3.329798985059512</v>
      </c>
      <c r="AO356" s="39">
        <f t="shared" si="180"/>
        <v>1.0833608968124051</v>
      </c>
      <c r="AP356" s="39">
        <f t="shared" si="180"/>
        <v>1.0833608968124051</v>
      </c>
      <c r="AQ356" s="40">
        <f t="shared" si="180"/>
        <v>6.9347019161568468</v>
      </c>
      <c r="AR356" s="40">
        <f t="shared" si="180"/>
        <v>11.884784298740774</v>
      </c>
      <c r="AS356" s="40">
        <f t="shared" si="180"/>
        <v>23.647172275360372</v>
      </c>
      <c r="AT356" s="41">
        <f t="shared" si="180"/>
        <v>0.92500000000000004</v>
      </c>
      <c r="AU356" s="41">
        <f t="shared" si="180"/>
        <v>0.92500000000000004</v>
      </c>
      <c r="AV356" s="42" t="e">
        <f t="shared" si="180"/>
        <v>#VALUE!</v>
      </c>
      <c r="AW356" s="42" t="e">
        <f t="shared" si="180"/>
        <v>#VALUE!</v>
      </c>
      <c r="AX356" s="43" t="e">
        <f t="shared" si="180"/>
        <v>#VALUE!</v>
      </c>
      <c r="AY356" s="43" t="e">
        <f t="shared" si="180"/>
        <v>#VALUE!</v>
      </c>
    </row>
    <row r="357" spans="6:51" x14ac:dyDescent="0.3">
      <c r="F357" s="3">
        <v>43</v>
      </c>
      <c r="G357" s="36">
        <f t="shared" si="179"/>
        <v>2.135405518803533</v>
      </c>
      <c r="H357" s="36">
        <f t="shared" si="179"/>
        <v>3.5645601265021951</v>
      </c>
      <c r="I357" s="36">
        <f t="shared" si="179"/>
        <v>3.2766042220055791</v>
      </c>
      <c r="J357" s="36">
        <f t="shared" si="179"/>
        <v>3.3266043387387159</v>
      </c>
      <c r="K357" s="36">
        <f t="shared" si="179"/>
        <v>1.7683273710649063</v>
      </c>
      <c r="L357" s="37" t="e">
        <f t="shared" si="179"/>
        <v>#VALUE!</v>
      </c>
      <c r="M357" s="38">
        <f t="shared" si="179"/>
        <v>3.3592409862797554</v>
      </c>
      <c r="N357" s="39">
        <f t="shared" si="179"/>
        <v>1.0833608968124051</v>
      </c>
      <c r="O357" s="39">
        <f t="shared" si="179"/>
        <v>1.0833608968124051</v>
      </c>
      <c r="P357" s="40">
        <f t="shared" si="179"/>
        <v>6.9347019161568468</v>
      </c>
      <c r="Q357" s="40">
        <f t="shared" si="179"/>
        <v>11.884784298740774</v>
      </c>
      <c r="R357" s="40">
        <f t="shared" si="179"/>
        <v>23.647172275360372</v>
      </c>
      <c r="S357" s="41">
        <f t="shared" si="179"/>
        <v>0.92500000000000004</v>
      </c>
      <c r="T357" s="41">
        <f t="shared" si="179"/>
        <v>0.92500000000000004</v>
      </c>
      <c r="U357" s="42" t="e">
        <f t="shared" si="179"/>
        <v>#VALUE!</v>
      </c>
      <c r="V357" s="42" t="e">
        <f t="shared" si="179"/>
        <v>#VALUE!</v>
      </c>
      <c r="W357" s="43" t="e">
        <f t="shared" si="179"/>
        <v>#VALUE!</v>
      </c>
      <c r="X357" s="43" t="e">
        <f t="shared" si="179"/>
        <v>#VALUE!</v>
      </c>
      <c r="AD357"/>
      <c r="AG357" s="3">
        <f t="shared" si="171"/>
        <v>33.848730698226525</v>
      </c>
      <c r="AH357" s="36">
        <f t="shared" si="180"/>
        <v>2.1354005588171194</v>
      </c>
      <c r="AI357" s="36">
        <f t="shared" si="180"/>
        <v>3.5645565564756732</v>
      </c>
      <c r="AJ357" s="36">
        <f t="shared" si="180"/>
        <v>3.2765821007006455</v>
      </c>
      <c r="AK357" s="36">
        <f t="shared" si="180"/>
        <v>3.3265990214525827</v>
      </c>
      <c r="AL357" s="36">
        <f t="shared" si="180"/>
        <v>1.7022281771982226</v>
      </c>
      <c r="AM357" s="37" t="e">
        <f t="shared" si="180"/>
        <v>#VALUE!</v>
      </c>
      <c r="AN357" s="38">
        <f t="shared" si="180"/>
        <v>3.3359329145512921</v>
      </c>
      <c r="AO357" s="39">
        <f t="shared" si="180"/>
        <v>1.0833608968124051</v>
      </c>
      <c r="AP357" s="39">
        <f t="shared" si="180"/>
        <v>1.0833608968124051</v>
      </c>
      <c r="AQ357" s="40">
        <f t="shared" si="180"/>
        <v>6.9347019161568468</v>
      </c>
      <c r="AR357" s="40">
        <f t="shared" si="180"/>
        <v>11.884784298740774</v>
      </c>
      <c r="AS357" s="40">
        <f t="shared" si="180"/>
        <v>23.647172275360372</v>
      </c>
      <c r="AT357" s="41">
        <f t="shared" si="180"/>
        <v>0.92500000000000004</v>
      </c>
      <c r="AU357" s="41">
        <f t="shared" si="180"/>
        <v>0.92500000000000004</v>
      </c>
      <c r="AV357" s="42" t="e">
        <f t="shared" si="180"/>
        <v>#VALUE!</v>
      </c>
      <c r="AW357" s="42" t="e">
        <f t="shared" si="180"/>
        <v>#VALUE!</v>
      </c>
      <c r="AX357" s="43" t="e">
        <f t="shared" si="180"/>
        <v>#VALUE!</v>
      </c>
      <c r="AY357" s="43" t="e">
        <f t="shared" si="180"/>
        <v>#VALUE!</v>
      </c>
    </row>
    <row r="358" spans="6:51" x14ac:dyDescent="0.3">
      <c r="F358" s="3">
        <v>44</v>
      </c>
      <c r="G358" s="36">
        <f t="shared" si="179"/>
        <v>2.1354055628065991</v>
      </c>
      <c r="H358" s="36">
        <f t="shared" si="179"/>
        <v>3.564560183497675</v>
      </c>
      <c r="I358" s="36">
        <f t="shared" si="179"/>
        <v>3.2766043703722243</v>
      </c>
      <c r="J358" s="36">
        <f t="shared" si="179"/>
        <v>3.3266044244663382</v>
      </c>
      <c r="K358" s="36">
        <f t="shared" si="179"/>
        <v>1.8588942630289815</v>
      </c>
      <c r="L358" s="37" t="e">
        <f t="shared" si="179"/>
        <v>#VALUE!</v>
      </c>
      <c r="M358" s="38">
        <f t="shared" si="179"/>
        <v>3.3603843584589121</v>
      </c>
      <c r="N358" s="39">
        <f t="shared" si="179"/>
        <v>1.0833608968124051</v>
      </c>
      <c r="O358" s="39">
        <f t="shared" si="179"/>
        <v>1.0833608968124051</v>
      </c>
      <c r="P358" s="40">
        <f t="shared" si="179"/>
        <v>6.9347019161568468</v>
      </c>
      <c r="Q358" s="40">
        <f t="shared" si="179"/>
        <v>11.884784298740774</v>
      </c>
      <c r="R358" s="40">
        <f t="shared" si="179"/>
        <v>23.647172275360372</v>
      </c>
      <c r="S358" s="41">
        <f t="shared" si="179"/>
        <v>0.92500000000000004</v>
      </c>
      <c r="T358" s="41">
        <f t="shared" si="179"/>
        <v>0.92500000000000004</v>
      </c>
      <c r="U358" s="42" t="e">
        <f t="shared" si="179"/>
        <v>#VALUE!</v>
      </c>
      <c r="V358" s="42" t="e">
        <f t="shared" si="179"/>
        <v>#VALUE!</v>
      </c>
      <c r="W358" s="43" t="e">
        <f t="shared" si="179"/>
        <v>#VALUE!</v>
      </c>
      <c r="X358" s="43" t="e">
        <f t="shared" si="179"/>
        <v>#VALUE!</v>
      </c>
      <c r="AD358"/>
      <c r="AG358" s="3">
        <f t="shared" si="171"/>
        <v>34.951438109131615</v>
      </c>
      <c r="AH358" s="36">
        <f t="shared" si="180"/>
        <v>2.1354025153135314</v>
      </c>
      <c r="AI358" s="36">
        <f t="shared" si="180"/>
        <v>3.5645577112348099</v>
      </c>
      <c r="AJ358" s="36">
        <f t="shared" si="180"/>
        <v>3.276591100869513</v>
      </c>
      <c r="AK358" s="36">
        <f t="shared" si="180"/>
        <v>3.3266007401182289</v>
      </c>
      <c r="AL358" s="36">
        <f t="shared" si="180"/>
        <v>1.7022281771982226</v>
      </c>
      <c r="AM358" s="37" t="e">
        <f t="shared" si="180"/>
        <v>#VALUE!</v>
      </c>
      <c r="AN358" s="38">
        <f t="shared" si="180"/>
        <v>3.3406732161441504</v>
      </c>
      <c r="AO358" s="39">
        <f t="shared" si="180"/>
        <v>1.0833608968124051</v>
      </c>
      <c r="AP358" s="39">
        <f t="shared" si="180"/>
        <v>1.0833608968124051</v>
      </c>
      <c r="AQ358" s="40">
        <f t="shared" si="180"/>
        <v>6.9347019161568468</v>
      </c>
      <c r="AR358" s="40">
        <f t="shared" si="180"/>
        <v>11.884784298740774</v>
      </c>
      <c r="AS358" s="40">
        <f t="shared" si="180"/>
        <v>23.647172275360372</v>
      </c>
      <c r="AT358" s="41">
        <f t="shared" si="180"/>
        <v>0.92500000000000004</v>
      </c>
      <c r="AU358" s="41">
        <f t="shared" si="180"/>
        <v>0.92500000000000004</v>
      </c>
      <c r="AV358" s="42" t="e">
        <f t="shared" si="180"/>
        <v>#VALUE!</v>
      </c>
      <c r="AW358" s="42" t="e">
        <f t="shared" si="180"/>
        <v>#VALUE!</v>
      </c>
      <c r="AX358" s="43" t="e">
        <f t="shared" si="180"/>
        <v>#VALUE!</v>
      </c>
      <c r="AY358" s="43" t="e">
        <f t="shared" si="180"/>
        <v>#VALUE!</v>
      </c>
    </row>
    <row r="359" spans="6:51" x14ac:dyDescent="0.3">
      <c r="F359" s="3">
        <v>45</v>
      </c>
      <c r="G359" s="36">
        <f t="shared" si="179"/>
        <v>2.1354055943317265</v>
      </c>
      <c r="H359" s="36">
        <f t="shared" si="179"/>
        <v>3.5645602261531262</v>
      </c>
      <c r="I359" s="36">
        <f t="shared" si="179"/>
        <v>3.2766044706846111</v>
      </c>
      <c r="J359" s="36">
        <f t="shared" ref="J359:X359" si="181">J$160+J287</f>
        <v>3.3266044887961872</v>
      </c>
      <c r="K359" s="36">
        <f t="shared" si="181"/>
        <v>1.9376018164428646</v>
      </c>
      <c r="L359" s="37" t="e">
        <f t="shared" si="181"/>
        <v>#VALUE!</v>
      </c>
      <c r="M359" s="38">
        <f t="shared" si="181"/>
        <v>3.3613814557736914</v>
      </c>
      <c r="N359" s="39">
        <f t="shared" si="181"/>
        <v>1.0833608968124051</v>
      </c>
      <c r="O359" s="39">
        <f t="shared" si="181"/>
        <v>1.0833608968124051</v>
      </c>
      <c r="P359" s="40">
        <f t="shared" si="181"/>
        <v>6.9347019161568468</v>
      </c>
      <c r="Q359" s="40">
        <f t="shared" si="181"/>
        <v>11.884784298740774</v>
      </c>
      <c r="R359" s="40">
        <f t="shared" si="181"/>
        <v>23.647172275360372</v>
      </c>
      <c r="S359" s="41">
        <f t="shared" si="181"/>
        <v>0.92500000000000004</v>
      </c>
      <c r="T359" s="41">
        <f t="shared" si="181"/>
        <v>0.92500000000000004</v>
      </c>
      <c r="U359" s="42" t="e">
        <f t="shared" si="181"/>
        <v>#VALUE!</v>
      </c>
      <c r="V359" s="42" t="e">
        <f t="shared" si="181"/>
        <v>#VALUE!</v>
      </c>
      <c r="W359" s="43" t="e">
        <f t="shared" si="181"/>
        <v>#VALUE!</v>
      </c>
      <c r="X359" s="43" t="e">
        <f t="shared" si="181"/>
        <v>#VALUE!</v>
      </c>
      <c r="AD359"/>
      <c r="AG359" s="3">
        <f t="shared" si="171"/>
        <v>35.967534724447624</v>
      </c>
      <c r="AH359" s="36">
        <f t="shared" si="180"/>
        <v>2.1354036143239563</v>
      </c>
      <c r="AI359" s="36">
        <f t="shared" si="180"/>
        <v>3.5645584496372198</v>
      </c>
      <c r="AJ359" s="36">
        <f t="shared" si="180"/>
        <v>3.2765960984152303</v>
      </c>
      <c r="AK359" s="36">
        <f t="shared" ref="AK359:AY359" si="182">AK$160+AK287</f>
        <v>3.3266018388205501</v>
      </c>
      <c r="AL359" s="36">
        <f t="shared" si="182"/>
        <v>1.7022281771982226</v>
      </c>
      <c r="AM359" s="37" t="e">
        <f t="shared" si="182"/>
        <v>#VALUE!</v>
      </c>
      <c r="AN359" s="38">
        <f t="shared" si="182"/>
        <v>3.3443926244055309</v>
      </c>
      <c r="AO359" s="39">
        <f t="shared" si="182"/>
        <v>1.0833608968124051</v>
      </c>
      <c r="AP359" s="39">
        <f t="shared" si="182"/>
        <v>1.0833608968124051</v>
      </c>
      <c r="AQ359" s="40">
        <f t="shared" si="182"/>
        <v>6.9347019161568468</v>
      </c>
      <c r="AR359" s="40">
        <f t="shared" si="182"/>
        <v>11.884784298740774</v>
      </c>
      <c r="AS359" s="40">
        <f t="shared" si="182"/>
        <v>23.647172275360372</v>
      </c>
      <c r="AT359" s="41">
        <f t="shared" si="182"/>
        <v>0.92500000000000004</v>
      </c>
      <c r="AU359" s="41">
        <f t="shared" si="182"/>
        <v>0.92500000000000004</v>
      </c>
      <c r="AV359" s="42" t="e">
        <f t="shared" si="182"/>
        <v>#VALUE!</v>
      </c>
      <c r="AW359" s="42" t="e">
        <f t="shared" si="182"/>
        <v>#VALUE!</v>
      </c>
      <c r="AX359" s="43" t="e">
        <f t="shared" si="182"/>
        <v>#VALUE!</v>
      </c>
      <c r="AY359" s="43" t="e">
        <f t="shared" si="182"/>
        <v>#VALUE!</v>
      </c>
    </row>
    <row r="360" spans="6:51" x14ac:dyDescent="0.3">
      <c r="F360" s="3">
        <v>46</v>
      </c>
      <c r="G360" s="36">
        <f t="shared" ref="G360:X374" si="183">G$160+G288</f>
        <v>2.1354056172187694</v>
      </c>
      <c r="H360" s="36">
        <f t="shared" si="183"/>
        <v>3.5645602582604852</v>
      </c>
      <c r="I360" s="36">
        <f t="shared" si="183"/>
        <v>3.2766045391875536</v>
      </c>
      <c r="J360" s="36">
        <f t="shared" si="183"/>
        <v>3.3266045373590698</v>
      </c>
      <c r="K360" s="36">
        <f t="shared" si="183"/>
        <v>2.006275627446187</v>
      </c>
      <c r="L360" s="37" t="e">
        <f t="shared" si="183"/>
        <v>#VALUE!</v>
      </c>
      <c r="M360" s="38">
        <f t="shared" si="183"/>
        <v>3.3622526252856497</v>
      </c>
      <c r="N360" s="39">
        <f t="shared" si="183"/>
        <v>1.0833608968124051</v>
      </c>
      <c r="O360" s="39">
        <f t="shared" si="183"/>
        <v>1.0833608968124051</v>
      </c>
      <c r="P360" s="40">
        <f t="shared" si="183"/>
        <v>6.9347019161568468</v>
      </c>
      <c r="Q360" s="40">
        <f t="shared" si="183"/>
        <v>11.884784298740774</v>
      </c>
      <c r="R360" s="40">
        <f t="shared" si="183"/>
        <v>23.647172275360372</v>
      </c>
      <c r="S360" s="41">
        <f t="shared" si="183"/>
        <v>0.92500000000000004</v>
      </c>
      <c r="T360" s="41">
        <f t="shared" si="183"/>
        <v>0.92500000000000004</v>
      </c>
      <c r="U360" s="42" t="e">
        <f t="shared" si="183"/>
        <v>#VALUE!</v>
      </c>
      <c r="V360" s="42" t="e">
        <f t="shared" si="183"/>
        <v>#VALUE!</v>
      </c>
      <c r="W360" s="43" t="e">
        <f t="shared" si="183"/>
        <v>#VALUE!</v>
      </c>
      <c r="X360" s="43" t="e">
        <f t="shared" si="183"/>
        <v>#VALUE!</v>
      </c>
      <c r="AD360"/>
      <c r="AG360" s="3">
        <f t="shared" si="171"/>
        <v>36.903823282451604</v>
      </c>
      <c r="AH360" s="36">
        <f t="shared" ref="AH360:AY374" si="184">AH$160+AH288</f>
        <v>2.1354042657800951</v>
      </c>
      <c r="AI360" s="36">
        <f t="shared" si="184"/>
        <v>3.5645589385365435</v>
      </c>
      <c r="AJ360" s="36">
        <f t="shared" si="184"/>
        <v>3.2765990103657812</v>
      </c>
      <c r="AK360" s="36">
        <f t="shared" si="184"/>
        <v>3.3266025663854535</v>
      </c>
      <c r="AL360" s="36">
        <f t="shared" si="184"/>
        <v>1.7022281771982226</v>
      </c>
      <c r="AM360" s="37" t="e">
        <f t="shared" si="184"/>
        <v>#VALUE!</v>
      </c>
      <c r="AN360" s="38">
        <f t="shared" si="184"/>
        <v>3.3473519275197798</v>
      </c>
      <c r="AO360" s="39">
        <f t="shared" si="184"/>
        <v>1.0833608968124051</v>
      </c>
      <c r="AP360" s="39">
        <f t="shared" si="184"/>
        <v>1.0833608968124051</v>
      </c>
      <c r="AQ360" s="40">
        <f t="shared" si="184"/>
        <v>6.9347019161568468</v>
      </c>
      <c r="AR360" s="40">
        <f t="shared" si="184"/>
        <v>11.884784298740774</v>
      </c>
      <c r="AS360" s="40">
        <f t="shared" si="184"/>
        <v>23.647172275360372</v>
      </c>
      <c r="AT360" s="41">
        <f t="shared" si="184"/>
        <v>0.92500000000000004</v>
      </c>
      <c r="AU360" s="41">
        <f t="shared" si="184"/>
        <v>0.92500000000000004</v>
      </c>
      <c r="AV360" s="42" t="e">
        <f t="shared" si="184"/>
        <v>#VALUE!</v>
      </c>
      <c r="AW360" s="42" t="e">
        <f t="shared" si="184"/>
        <v>#VALUE!</v>
      </c>
      <c r="AX360" s="43" t="e">
        <f t="shared" si="184"/>
        <v>#VALUE!</v>
      </c>
      <c r="AY360" s="43" t="e">
        <f t="shared" si="184"/>
        <v>#VALUE!</v>
      </c>
    </row>
    <row r="361" spans="6:51" x14ac:dyDescent="0.3">
      <c r="F361" s="3">
        <v>47</v>
      </c>
      <c r="G361" s="36">
        <f t="shared" si="183"/>
        <v>2.1354056340493344</v>
      </c>
      <c r="H361" s="36">
        <f t="shared" si="183"/>
        <v>3.5645602825658114</v>
      </c>
      <c r="I361" s="36">
        <f t="shared" si="183"/>
        <v>3.2766045864359032</v>
      </c>
      <c r="J361" s="36">
        <f t="shared" si="183"/>
        <v>3.3266045742365424</v>
      </c>
      <c r="K361" s="36">
        <f t="shared" si="183"/>
        <v>2.0664234119971825</v>
      </c>
      <c r="L361" s="37" t="e">
        <f t="shared" si="183"/>
        <v>#VALUE!</v>
      </c>
      <c r="M361" s="38">
        <f t="shared" si="183"/>
        <v>3.3630152191930907</v>
      </c>
      <c r="N361" s="39">
        <f t="shared" si="183"/>
        <v>1.0833608968124051</v>
      </c>
      <c r="O361" s="39">
        <f t="shared" si="183"/>
        <v>1.0833608968124051</v>
      </c>
      <c r="P361" s="40">
        <f t="shared" si="183"/>
        <v>6.9347019161568468</v>
      </c>
      <c r="Q361" s="40">
        <f t="shared" si="183"/>
        <v>11.884784298740774</v>
      </c>
      <c r="R361" s="40">
        <f t="shared" si="183"/>
        <v>23.647172275360372</v>
      </c>
      <c r="S361" s="41">
        <f t="shared" si="183"/>
        <v>0.92500000000000004</v>
      </c>
      <c r="T361" s="41">
        <f t="shared" si="183"/>
        <v>0.92500000000000004</v>
      </c>
      <c r="U361" s="42" t="e">
        <f t="shared" si="183"/>
        <v>#VALUE!</v>
      </c>
      <c r="V361" s="42" t="e">
        <f t="shared" si="183"/>
        <v>#VALUE!</v>
      </c>
      <c r="W361" s="43" t="e">
        <f t="shared" si="183"/>
        <v>#VALUE!</v>
      </c>
      <c r="X361" s="43" t="e">
        <f t="shared" si="183"/>
        <v>#VALUE!</v>
      </c>
      <c r="AD361"/>
      <c r="AG361" s="3">
        <f t="shared" si="171"/>
        <v>37.766572208720326</v>
      </c>
      <c r="AH361" s="36">
        <f t="shared" si="184"/>
        <v>2.1354046707094936</v>
      </c>
      <c r="AI361" s="36">
        <f t="shared" si="184"/>
        <v>3.5645592724855595</v>
      </c>
      <c r="AJ361" s="36">
        <f t="shared" si="184"/>
        <v>3.2766007824940946</v>
      </c>
      <c r="AK361" s="36">
        <f t="shared" si="184"/>
        <v>3.3266030635842094</v>
      </c>
      <c r="AL361" s="36">
        <f t="shared" si="184"/>
        <v>1.7022281771982226</v>
      </c>
      <c r="AM361" s="37" t="e">
        <f t="shared" si="184"/>
        <v>#VALUE!</v>
      </c>
      <c r="AN361" s="38">
        <f t="shared" si="184"/>
        <v>3.3497366127162547</v>
      </c>
      <c r="AO361" s="39">
        <f t="shared" si="184"/>
        <v>1.0833608968124051</v>
      </c>
      <c r="AP361" s="39">
        <f t="shared" si="184"/>
        <v>1.0833608968124051</v>
      </c>
      <c r="AQ361" s="40">
        <f t="shared" si="184"/>
        <v>6.9347019161568468</v>
      </c>
      <c r="AR361" s="40">
        <f t="shared" si="184"/>
        <v>11.884784298740774</v>
      </c>
      <c r="AS361" s="40">
        <f t="shared" si="184"/>
        <v>23.647172275360372</v>
      </c>
      <c r="AT361" s="41">
        <f t="shared" si="184"/>
        <v>0.92500000000000004</v>
      </c>
      <c r="AU361" s="41">
        <f t="shared" si="184"/>
        <v>0.92500000000000004</v>
      </c>
      <c r="AV361" s="42" t="e">
        <f t="shared" si="184"/>
        <v>#VALUE!</v>
      </c>
      <c r="AW361" s="42" t="e">
        <f t="shared" si="184"/>
        <v>#VALUE!</v>
      </c>
      <c r="AX361" s="43" t="e">
        <f t="shared" si="184"/>
        <v>#VALUE!</v>
      </c>
      <c r="AY361" s="43" t="e">
        <f t="shared" si="184"/>
        <v>#VALUE!</v>
      </c>
    </row>
    <row r="362" spans="6:51" x14ac:dyDescent="0.3">
      <c r="F362" s="3">
        <v>48</v>
      </c>
      <c r="G362" s="36">
        <f t="shared" si="183"/>
        <v>2.1354056465805415</v>
      </c>
      <c r="H362" s="36">
        <f t="shared" si="183"/>
        <v>3.5645603010684752</v>
      </c>
      <c r="I362" s="36">
        <f t="shared" si="183"/>
        <v>3.2766046193483787</v>
      </c>
      <c r="J362" s="36">
        <f t="shared" si="183"/>
        <v>3.3266046024038687</v>
      </c>
      <c r="K362" s="36">
        <f t="shared" si="183"/>
        <v>2.1192956424536451</v>
      </c>
      <c r="L362" s="37" t="e">
        <f t="shared" si="183"/>
        <v>#VALUE!</v>
      </c>
      <c r="M362" s="38">
        <f t="shared" si="183"/>
        <v>3.3636840517466862</v>
      </c>
      <c r="N362" s="39">
        <f t="shared" si="183"/>
        <v>1.0833608968124051</v>
      </c>
      <c r="O362" s="39">
        <f t="shared" si="183"/>
        <v>1.0833608968124051</v>
      </c>
      <c r="P362" s="40">
        <f t="shared" si="183"/>
        <v>6.9347019161568468</v>
      </c>
      <c r="Q362" s="40">
        <f t="shared" si="183"/>
        <v>11.884784298740774</v>
      </c>
      <c r="R362" s="40">
        <f t="shared" si="183"/>
        <v>23.647172275360372</v>
      </c>
      <c r="S362" s="41">
        <f t="shared" si="183"/>
        <v>0.92500000000000004</v>
      </c>
      <c r="T362" s="41">
        <f t="shared" si="183"/>
        <v>0.92500000000000004</v>
      </c>
      <c r="U362" s="42" t="e">
        <f t="shared" si="183"/>
        <v>#VALUE!</v>
      </c>
      <c r="V362" s="42" t="e">
        <f t="shared" si="183"/>
        <v>#VALUE!</v>
      </c>
      <c r="W362" s="43" t="e">
        <f t="shared" si="183"/>
        <v>#VALUE!</v>
      </c>
      <c r="X362" s="43" t="e">
        <f t="shared" si="183"/>
        <v>#VALUE!</v>
      </c>
      <c r="AD362"/>
      <c r="AG362" s="3">
        <f t="shared" si="171"/>
        <v>38.561557583063312</v>
      </c>
      <c r="AH362" s="36">
        <f t="shared" si="184"/>
        <v>2.1354049331563738</v>
      </c>
      <c r="AI362" s="36">
        <f t="shared" si="184"/>
        <v>3.5645595070528913</v>
      </c>
      <c r="AJ362" s="36">
        <f t="shared" si="184"/>
        <v>3.2766019040425016</v>
      </c>
      <c r="AK362" s="36">
        <f t="shared" si="184"/>
        <v>3.326603413055043</v>
      </c>
      <c r="AL362" s="36">
        <f t="shared" si="184"/>
        <v>1.7022281771982226</v>
      </c>
      <c r="AM362" s="37" t="e">
        <f t="shared" si="184"/>
        <v>#VALUE!</v>
      </c>
      <c r="AN362" s="38">
        <f t="shared" si="184"/>
        <v>3.3516806882729457</v>
      </c>
      <c r="AO362" s="39">
        <f t="shared" si="184"/>
        <v>1.0833608968124051</v>
      </c>
      <c r="AP362" s="39">
        <f t="shared" si="184"/>
        <v>1.0833608968124051</v>
      </c>
      <c r="AQ362" s="40">
        <f t="shared" si="184"/>
        <v>6.9347019161568468</v>
      </c>
      <c r="AR362" s="40">
        <f t="shared" si="184"/>
        <v>11.884784298740774</v>
      </c>
      <c r="AS362" s="40">
        <f t="shared" si="184"/>
        <v>23.647172275360372</v>
      </c>
      <c r="AT362" s="41">
        <f t="shared" si="184"/>
        <v>0.92500000000000004</v>
      </c>
      <c r="AU362" s="41">
        <f t="shared" si="184"/>
        <v>0.92500000000000004</v>
      </c>
      <c r="AV362" s="42" t="e">
        <f t="shared" si="184"/>
        <v>#VALUE!</v>
      </c>
      <c r="AW362" s="42" t="e">
        <f t="shared" si="184"/>
        <v>#VALUE!</v>
      </c>
      <c r="AX362" s="43" t="e">
        <f t="shared" si="184"/>
        <v>#VALUE!</v>
      </c>
      <c r="AY362" s="43" t="e">
        <f t="shared" si="184"/>
        <v>#VALUE!</v>
      </c>
    </row>
    <row r="363" spans="6:51" x14ac:dyDescent="0.3">
      <c r="F363" s="3">
        <v>49</v>
      </c>
      <c r="G363" s="36">
        <f t="shared" si="183"/>
        <v>2.1354056560227956</v>
      </c>
      <c r="H363" s="36">
        <f t="shared" si="183"/>
        <v>3.5645603152319758</v>
      </c>
      <c r="I363" s="36">
        <f t="shared" si="183"/>
        <v>3.2766046425006476</v>
      </c>
      <c r="J363" s="36">
        <f t="shared" si="183"/>
        <v>3.3266046240419884</v>
      </c>
      <c r="K363" s="36">
        <f t="shared" si="183"/>
        <v>2.1659337935194882</v>
      </c>
      <c r="L363" s="37" t="e">
        <f t="shared" si="183"/>
        <v>#VALUE!</v>
      </c>
      <c r="M363" s="38">
        <f t="shared" si="183"/>
        <v>3.3642717853029245</v>
      </c>
      <c r="N363" s="39">
        <f t="shared" si="183"/>
        <v>1.0833608968124051</v>
      </c>
      <c r="O363" s="39">
        <f t="shared" si="183"/>
        <v>1.0833608968124051</v>
      </c>
      <c r="P363" s="40">
        <f t="shared" si="183"/>
        <v>6.9347019161568468</v>
      </c>
      <c r="Q363" s="40">
        <f t="shared" si="183"/>
        <v>11.884784298740774</v>
      </c>
      <c r="R363" s="40">
        <f t="shared" si="183"/>
        <v>23.647172275360372</v>
      </c>
      <c r="S363" s="41">
        <f t="shared" si="183"/>
        <v>0.92500000000000004</v>
      </c>
      <c r="T363" s="41">
        <f t="shared" si="183"/>
        <v>0.92500000000000004</v>
      </c>
      <c r="U363" s="42" t="e">
        <f t="shared" si="183"/>
        <v>#VALUE!</v>
      </c>
      <c r="V363" s="42" t="e">
        <f t="shared" si="183"/>
        <v>#VALUE!</v>
      </c>
      <c r="W363" s="43" t="e">
        <f t="shared" si="183"/>
        <v>#VALUE!</v>
      </c>
      <c r="X363" s="43" t="e">
        <f t="shared" si="183"/>
        <v>#VALUE!</v>
      </c>
      <c r="AD363"/>
      <c r="AG363" s="3">
        <f t="shared" si="171"/>
        <v>39.294101810214748</v>
      </c>
      <c r="AH363" s="36">
        <f t="shared" si="184"/>
        <v>2.1354051096466011</v>
      </c>
      <c r="AI363" s="36">
        <f t="shared" si="184"/>
        <v>3.5645596759938827</v>
      </c>
      <c r="AJ363" s="36">
        <f t="shared" si="184"/>
        <v>3.276602639318499</v>
      </c>
      <c r="AK363" s="36">
        <f t="shared" si="184"/>
        <v>3.3266036649617177</v>
      </c>
      <c r="AL363" s="36">
        <f t="shared" si="184"/>
        <v>1.7022281771982226</v>
      </c>
      <c r="AM363" s="37" t="e">
        <f t="shared" si="184"/>
        <v>#VALUE!</v>
      </c>
      <c r="AN363" s="38">
        <f t="shared" si="184"/>
        <v>3.3532824133740116</v>
      </c>
      <c r="AO363" s="39">
        <f t="shared" si="184"/>
        <v>1.0833608968124051</v>
      </c>
      <c r="AP363" s="39">
        <f t="shared" si="184"/>
        <v>1.0833608968124051</v>
      </c>
      <c r="AQ363" s="40">
        <f t="shared" si="184"/>
        <v>6.9347019161568468</v>
      </c>
      <c r="AR363" s="40">
        <f t="shared" si="184"/>
        <v>11.884784298740774</v>
      </c>
      <c r="AS363" s="40">
        <f t="shared" si="184"/>
        <v>23.647172275360372</v>
      </c>
      <c r="AT363" s="41">
        <f t="shared" si="184"/>
        <v>0.92500000000000004</v>
      </c>
      <c r="AU363" s="41">
        <f t="shared" si="184"/>
        <v>0.92500000000000004</v>
      </c>
      <c r="AV363" s="42" t="e">
        <f t="shared" si="184"/>
        <v>#VALUE!</v>
      </c>
      <c r="AW363" s="42" t="e">
        <f t="shared" si="184"/>
        <v>#VALUE!</v>
      </c>
      <c r="AX363" s="43" t="e">
        <f t="shared" si="184"/>
        <v>#VALUE!</v>
      </c>
      <c r="AY363" s="43" t="e">
        <f t="shared" si="184"/>
        <v>#VALUE!</v>
      </c>
    </row>
    <row r="364" spans="6:51" x14ac:dyDescent="0.3">
      <c r="F364" s="3">
        <v>50</v>
      </c>
      <c r="G364" s="36">
        <f t="shared" si="183"/>
        <v>2.1354056632197191</v>
      </c>
      <c r="H364" s="36">
        <f t="shared" si="183"/>
        <v>3.5645603261332357</v>
      </c>
      <c r="I364" s="36">
        <f t="shared" si="183"/>
        <v>3.27660465894582</v>
      </c>
      <c r="J364" s="36">
        <f t="shared" si="183"/>
        <v>3.32660464075841</v>
      </c>
      <c r="K364" s="36">
        <f t="shared" si="183"/>
        <v>2.2072088661761979</v>
      </c>
      <c r="L364" s="37" t="e">
        <f t="shared" si="183"/>
        <v>#VALUE!</v>
      </c>
      <c r="M364" s="38">
        <f t="shared" si="183"/>
        <v>3.3647892564305111</v>
      </c>
      <c r="N364" s="39">
        <f t="shared" si="183"/>
        <v>1.0833608968124051</v>
      </c>
      <c r="O364" s="39">
        <f t="shared" si="183"/>
        <v>1.0833608968124051</v>
      </c>
      <c r="P364" s="40">
        <f t="shared" si="183"/>
        <v>6.9347019161568468</v>
      </c>
      <c r="Q364" s="40">
        <f t="shared" si="183"/>
        <v>11.884784298740774</v>
      </c>
      <c r="R364" s="40">
        <f t="shared" si="183"/>
        <v>23.647172275360372</v>
      </c>
      <c r="S364" s="41">
        <f t="shared" si="183"/>
        <v>0.92500000000000004</v>
      </c>
      <c r="T364" s="41">
        <f t="shared" si="183"/>
        <v>0.92500000000000004</v>
      </c>
      <c r="U364" s="42" t="e">
        <f t="shared" si="183"/>
        <v>#VALUE!</v>
      </c>
      <c r="V364" s="42" t="e">
        <f t="shared" si="183"/>
        <v>#VALUE!</v>
      </c>
      <c r="W364" s="43" t="e">
        <f t="shared" si="183"/>
        <v>#VALUE!</v>
      </c>
      <c r="X364" s="43" t="e">
        <f t="shared" si="183"/>
        <v>#VALUE!</v>
      </c>
      <c r="AD364"/>
      <c r="AG364" s="3">
        <f t="shared" si="171"/>
        <v>39.969109253183596</v>
      </c>
      <c r="AH364" s="36">
        <f t="shared" si="184"/>
        <v>2.135405232258659</v>
      </c>
      <c r="AI364" s="36">
        <f t="shared" si="184"/>
        <v>3.5645598004390981</v>
      </c>
      <c r="AJ364" s="36">
        <f t="shared" si="184"/>
        <v>3.2766031368902038</v>
      </c>
      <c r="AK364" s="36">
        <f t="shared" si="184"/>
        <v>3.3266038506949958</v>
      </c>
      <c r="AL364" s="36">
        <f t="shared" si="184"/>
        <v>1.7022281771982226</v>
      </c>
      <c r="AM364" s="37" t="e">
        <f t="shared" si="184"/>
        <v>#VALUE!</v>
      </c>
      <c r="AN364" s="38">
        <f t="shared" si="184"/>
        <v>3.3546148460210703</v>
      </c>
      <c r="AO364" s="39">
        <f t="shared" si="184"/>
        <v>1.0833608968124051</v>
      </c>
      <c r="AP364" s="39">
        <f t="shared" si="184"/>
        <v>1.0833608968124051</v>
      </c>
      <c r="AQ364" s="40">
        <f t="shared" si="184"/>
        <v>6.9347019161568468</v>
      </c>
      <c r="AR364" s="40">
        <f t="shared" si="184"/>
        <v>11.884784298740774</v>
      </c>
      <c r="AS364" s="40">
        <f t="shared" si="184"/>
        <v>23.647172275360372</v>
      </c>
      <c r="AT364" s="41">
        <f t="shared" si="184"/>
        <v>0.92500000000000004</v>
      </c>
      <c r="AU364" s="41">
        <f t="shared" si="184"/>
        <v>0.92500000000000004</v>
      </c>
      <c r="AV364" s="42" t="e">
        <f t="shared" si="184"/>
        <v>#VALUE!</v>
      </c>
      <c r="AW364" s="42" t="e">
        <f t="shared" si="184"/>
        <v>#VALUE!</v>
      </c>
      <c r="AX364" s="43" t="e">
        <f t="shared" si="184"/>
        <v>#VALUE!</v>
      </c>
      <c r="AY364" s="43" t="e">
        <f t="shared" si="184"/>
        <v>#VALUE!</v>
      </c>
    </row>
    <row r="365" spans="6:51" x14ac:dyDescent="0.3">
      <c r="F365" s="3">
        <v>51</v>
      </c>
      <c r="G365" s="36">
        <f t="shared" si="183"/>
        <v>2.1354056687660385</v>
      </c>
      <c r="H365" s="36">
        <f t="shared" si="183"/>
        <v>3.564560334568867</v>
      </c>
      <c r="I365" s="36">
        <f t="shared" si="183"/>
        <v>3.2766046707392293</v>
      </c>
      <c r="J365" s="36">
        <f t="shared" si="183"/>
        <v>3.326604653744444</v>
      </c>
      <c r="K365" s="36">
        <f t="shared" si="183"/>
        <v>2.2438522604399869</v>
      </c>
      <c r="L365" s="37" t="e">
        <f t="shared" si="183"/>
        <v>#VALUE!</v>
      </c>
      <c r="M365" s="38">
        <f t="shared" si="183"/>
        <v>3.3652457513736174</v>
      </c>
      <c r="N365" s="39">
        <f t="shared" si="183"/>
        <v>1.0833608968124051</v>
      </c>
      <c r="O365" s="39">
        <f t="shared" si="183"/>
        <v>1.0833608968124051</v>
      </c>
      <c r="P365" s="40">
        <f t="shared" si="183"/>
        <v>6.9347019161568468</v>
      </c>
      <c r="Q365" s="40">
        <f t="shared" si="183"/>
        <v>11.884784298740774</v>
      </c>
      <c r="R365" s="40">
        <f t="shared" si="183"/>
        <v>23.647172275360372</v>
      </c>
      <c r="S365" s="41">
        <f t="shared" si="183"/>
        <v>0.92500000000000004</v>
      </c>
      <c r="T365" s="41">
        <f t="shared" si="183"/>
        <v>0.92500000000000004</v>
      </c>
      <c r="U365" s="42" t="e">
        <f t="shared" si="183"/>
        <v>#VALUE!</v>
      </c>
      <c r="V365" s="42" t="e">
        <f t="shared" si="183"/>
        <v>#VALUE!</v>
      </c>
      <c r="W365" s="43" t="e">
        <f t="shared" si="183"/>
        <v>#VALUE!</v>
      </c>
      <c r="X365" s="43" t="e">
        <f t="shared" si="183"/>
        <v>#VALUE!</v>
      </c>
      <c r="AD365"/>
      <c r="AG365" s="3">
        <f t="shared" si="171"/>
        <v>40.591099067826086</v>
      </c>
      <c r="AH365" s="36">
        <f t="shared" si="184"/>
        <v>2.1354053199251419</v>
      </c>
      <c r="AI365" s="36">
        <f t="shared" si="184"/>
        <v>3.564559893983382</v>
      </c>
      <c r="AJ365" s="36">
        <f t="shared" si="184"/>
        <v>3.2766034833502502</v>
      </c>
      <c r="AK365" s="36">
        <f t="shared" si="184"/>
        <v>3.326603990448989</v>
      </c>
      <c r="AL365" s="36">
        <f t="shared" si="184"/>
        <v>1.7022281771982226</v>
      </c>
      <c r="AM365" s="37" t="e">
        <f t="shared" si="184"/>
        <v>#VALUE!</v>
      </c>
      <c r="AN365" s="38">
        <f t="shared" si="184"/>
        <v>3.3557330229327009</v>
      </c>
      <c r="AO365" s="39">
        <f t="shared" si="184"/>
        <v>1.0833608968124051</v>
      </c>
      <c r="AP365" s="39">
        <f t="shared" si="184"/>
        <v>1.0833608968124051</v>
      </c>
      <c r="AQ365" s="40">
        <f t="shared" si="184"/>
        <v>6.9347019161568468</v>
      </c>
      <c r="AR365" s="40">
        <f t="shared" si="184"/>
        <v>11.884784298740774</v>
      </c>
      <c r="AS365" s="40">
        <f t="shared" si="184"/>
        <v>23.647172275360372</v>
      </c>
      <c r="AT365" s="41">
        <f t="shared" si="184"/>
        <v>0.92500000000000004</v>
      </c>
      <c r="AU365" s="41">
        <f t="shared" si="184"/>
        <v>0.92500000000000004</v>
      </c>
      <c r="AV365" s="42" t="e">
        <f t="shared" si="184"/>
        <v>#VALUE!</v>
      </c>
      <c r="AW365" s="42" t="e">
        <f t="shared" si="184"/>
        <v>#VALUE!</v>
      </c>
      <c r="AX365" s="43" t="e">
        <f t="shared" si="184"/>
        <v>#VALUE!</v>
      </c>
      <c r="AY365" s="43" t="e">
        <f t="shared" si="184"/>
        <v>#VALUE!</v>
      </c>
    </row>
    <row r="366" spans="6:51" x14ac:dyDescent="0.3">
      <c r="F366" s="3">
        <v>52</v>
      </c>
      <c r="G366" s="36">
        <f t="shared" si="183"/>
        <v>2.1354056730856836</v>
      </c>
      <c r="H366" s="36">
        <f t="shared" si="183"/>
        <v>3.5645603411311875</v>
      </c>
      <c r="I366" s="36">
        <f t="shared" si="183"/>
        <v>3.2766046792767778</v>
      </c>
      <c r="J366" s="36">
        <f t="shared" si="183"/>
        <v>3.326604663887712</v>
      </c>
      <c r="K366" s="36">
        <f t="shared" si="183"/>
        <v>2.2764806075611208</v>
      </c>
      <c r="L366" s="37" t="e">
        <f t="shared" si="183"/>
        <v>#VALUE!</v>
      </c>
      <c r="M366" s="38">
        <f t="shared" si="183"/>
        <v>3.3656492387760704</v>
      </c>
      <c r="N366" s="39">
        <f t="shared" si="183"/>
        <v>1.0833608968124051</v>
      </c>
      <c r="O366" s="39">
        <f t="shared" si="183"/>
        <v>1.0833608968124051</v>
      </c>
      <c r="P366" s="40">
        <f t="shared" si="183"/>
        <v>6.9347019161568468</v>
      </c>
      <c r="Q366" s="40">
        <f t="shared" si="183"/>
        <v>11.884784298740774</v>
      </c>
      <c r="R366" s="40">
        <f t="shared" si="183"/>
        <v>23.647172275360372</v>
      </c>
      <c r="S366" s="41">
        <f t="shared" si="183"/>
        <v>0.92500000000000004</v>
      </c>
      <c r="T366" s="41">
        <f t="shared" si="183"/>
        <v>0.92500000000000004</v>
      </c>
      <c r="U366" s="42" t="e">
        <f t="shared" si="183"/>
        <v>#VALUE!</v>
      </c>
      <c r="V366" s="42" t="e">
        <f t="shared" si="183"/>
        <v>#VALUE!</v>
      </c>
      <c r="W366" s="43" t="e">
        <f t="shared" si="183"/>
        <v>#VALUE!</v>
      </c>
      <c r="X366" s="43" t="e">
        <f t="shared" si="183"/>
        <v>#VALUE!</v>
      </c>
      <c r="AD366"/>
      <c r="AG366" s="3">
        <f t="shared" si="171"/>
        <v>41.164235458467118</v>
      </c>
      <c r="AH366" s="36">
        <f t="shared" si="184"/>
        <v>2.135405384221511</v>
      </c>
      <c r="AI366" s="36">
        <f t="shared" si="184"/>
        <v>3.5645599655947331</v>
      </c>
      <c r="AJ366" s="36">
        <f t="shared" si="184"/>
        <v>3.2766037308676541</v>
      </c>
      <c r="AK366" s="36">
        <f t="shared" si="184"/>
        <v>3.3266040975465776</v>
      </c>
      <c r="AL366" s="36">
        <f t="shared" si="184"/>
        <v>1.7022281771982226</v>
      </c>
      <c r="AM366" s="37" t="e">
        <f t="shared" si="184"/>
        <v>#VALUE!</v>
      </c>
      <c r="AN366" s="38">
        <f t="shared" si="184"/>
        <v>3.3566789179484862</v>
      </c>
      <c r="AO366" s="39">
        <f t="shared" si="184"/>
        <v>1.0833608968124051</v>
      </c>
      <c r="AP366" s="39">
        <f t="shared" si="184"/>
        <v>1.0833608968124051</v>
      </c>
      <c r="AQ366" s="40">
        <f t="shared" si="184"/>
        <v>6.9347019161568468</v>
      </c>
      <c r="AR366" s="40">
        <f t="shared" si="184"/>
        <v>11.884784298740774</v>
      </c>
      <c r="AS366" s="40">
        <f t="shared" si="184"/>
        <v>23.647172275360372</v>
      </c>
      <c r="AT366" s="41">
        <f t="shared" si="184"/>
        <v>0.92500000000000004</v>
      </c>
      <c r="AU366" s="41">
        <f t="shared" si="184"/>
        <v>0.92500000000000004</v>
      </c>
      <c r="AV366" s="42" t="e">
        <f t="shared" si="184"/>
        <v>#VALUE!</v>
      </c>
      <c r="AW366" s="42" t="e">
        <f t="shared" si="184"/>
        <v>#VALUE!</v>
      </c>
      <c r="AX366" s="43" t="e">
        <f t="shared" si="184"/>
        <v>#VALUE!</v>
      </c>
      <c r="AY366" s="43" t="e">
        <f t="shared" si="184"/>
        <v>#VALUE!</v>
      </c>
    </row>
    <row r="367" spans="6:51" x14ac:dyDescent="0.3">
      <c r="F367" s="3">
        <v>53</v>
      </c>
      <c r="G367" s="36">
        <f t="shared" si="183"/>
        <v>2.1354056764840958</v>
      </c>
      <c r="H367" s="36">
        <f t="shared" si="183"/>
        <v>3.5645603462628661</v>
      </c>
      <c r="I367" s="36">
        <f t="shared" si="183"/>
        <v>3.2766046855148474</v>
      </c>
      <c r="J367" s="36">
        <f t="shared" si="183"/>
        <v>3.3266046718530746</v>
      </c>
      <c r="K367" s="36">
        <f t="shared" si="183"/>
        <v>2.3056158175231647</v>
      </c>
      <c r="L367" s="37" t="e">
        <f t="shared" si="183"/>
        <v>#VALUE!</v>
      </c>
      <c r="M367" s="38">
        <f t="shared" si="183"/>
        <v>3.3660065663632905</v>
      </c>
      <c r="N367" s="39">
        <f t="shared" si="183"/>
        <v>1.0833608968124051</v>
      </c>
      <c r="O367" s="39">
        <f t="shared" si="183"/>
        <v>1.0833608968124051</v>
      </c>
      <c r="P367" s="40">
        <f t="shared" si="183"/>
        <v>6.9347019161568468</v>
      </c>
      <c r="Q367" s="40">
        <f t="shared" si="183"/>
        <v>11.884784298740774</v>
      </c>
      <c r="R367" s="40">
        <f t="shared" si="183"/>
        <v>23.647172275360372</v>
      </c>
      <c r="S367" s="41">
        <f t="shared" si="183"/>
        <v>0.92500000000000004</v>
      </c>
      <c r="T367" s="41">
        <f t="shared" si="183"/>
        <v>0.92500000000000004</v>
      </c>
      <c r="U367" s="42" t="e">
        <f t="shared" si="183"/>
        <v>#VALUE!</v>
      </c>
      <c r="V367" s="42" t="e">
        <f t="shared" si="183"/>
        <v>#VALUE!</v>
      </c>
      <c r="W367" s="43" t="e">
        <f t="shared" si="183"/>
        <v>#VALUE!</v>
      </c>
      <c r="X367" s="43" t="e">
        <f t="shared" si="183"/>
        <v>#VALUE!</v>
      </c>
      <c r="AD367"/>
      <c r="AG367" s="3">
        <f t="shared" si="171"/>
        <v>41.692355557131165</v>
      </c>
      <c r="AH367" s="36">
        <f t="shared" si="184"/>
        <v>2.1354054324539904</v>
      </c>
      <c r="AI367" s="36">
        <f t="shared" si="184"/>
        <v>3.5645600213258506</v>
      </c>
      <c r="AJ367" s="36">
        <f t="shared" si="184"/>
        <v>3.2766039118377597</v>
      </c>
      <c r="AK367" s="36">
        <f t="shared" si="184"/>
        <v>3.3266041809822466</v>
      </c>
      <c r="AL367" s="36">
        <f t="shared" si="184"/>
        <v>1.7022281771982226</v>
      </c>
      <c r="AM367" s="37" t="e">
        <f t="shared" si="184"/>
        <v>#VALUE!</v>
      </c>
      <c r="AN367" s="38">
        <f t="shared" si="184"/>
        <v>3.3574849139493907</v>
      </c>
      <c r="AO367" s="39">
        <f t="shared" si="184"/>
        <v>1.0833608968124051</v>
      </c>
      <c r="AP367" s="39">
        <f t="shared" si="184"/>
        <v>1.0833608968124051</v>
      </c>
      <c r="AQ367" s="40">
        <f t="shared" si="184"/>
        <v>6.9347019161568468</v>
      </c>
      <c r="AR367" s="40">
        <f t="shared" si="184"/>
        <v>11.884784298740774</v>
      </c>
      <c r="AS367" s="40">
        <f t="shared" si="184"/>
        <v>23.647172275360372</v>
      </c>
      <c r="AT367" s="41">
        <f t="shared" si="184"/>
        <v>0.92500000000000004</v>
      </c>
      <c r="AU367" s="41">
        <f t="shared" si="184"/>
        <v>0.92500000000000004</v>
      </c>
      <c r="AV367" s="42" t="e">
        <f t="shared" si="184"/>
        <v>#VALUE!</v>
      </c>
      <c r="AW367" s="42" t="e">
        <f t="shared" si="184"/>
        <v>#VALUE!</v>
      </c>
      <c r="AX367" s="43" t="e">
        <f t="shared" si="184"/>
        <v>#VALUE!</v>
      </c>
      <c r="AY367" s="43" t="e">
        <f t="shared" si="184"/>
        <v>#VALUE!</v>
      </c>
    </row>
    <row r="368" spans="6:51" x14ac:dyDescent="0.3">
      <c r="F368" s="3">
        <v>54</v>
      </c>
      <c r="G368" s="36">
        <f t="shared" si="183"/>
        <v>2.1354056791836458</v>
      </c>
      <c r="H368" s="36">
        <f t="shared" si="183"/>
        <v>3.5645603502964054</v>
      </c>
      <c r="I368" s="36">
        <f t="shared" si="183"/>
        <v>3.2766046901143993</v>
      </c>
      <c r="J368" s="36">
        <f t="shared" si="183"/>
        <v>3.3266046781411402</v>
      </c>
      <c r="K368" s="36">
        <f t="shared" si="183"/>
        <v>2.3317013237829713</v>
      </c>
      <c r="L368" s="37" t="e">
        <f t="shared" si="183"/>
        <v>#VALUE!</v>
      </c>
      <c r="M368" s="38">
        <f t="shared" si="183"/>
        <v>3.3663236272436272</v>
      </c>
      <c r="N368" s="39">
        <f t="shared" si="183"/>
        <v>1.0833608968124051</v>
      </c>
      <c r="O368" s="39">
        <f t="shared" si="183"/>
        <v>1.0833608968124051</v>
      </c>
      <c r="P368" s="40">
        <f t="shared" si="183"/>
        <v>6.9347019161568468</v>
      </c>
      <c r="Q368" s="40">
        <f t="shared" si="183"/>
        <v>11.884784298740774</v>
      </c>
      <c r="R368" s="40">
        <f t="shared" si="183"/>
        <v>23.647172275360372</v>
      </c>
      <c r="S368" s="41">
        <f t="shared" si="183"/>
        <v>0.92500000000000004</v>
      </c>
      <c r="T368" s="41">
        <f t="shared" si="183"/>
        <v>0.92500000000000004</v>
      </c>
      <c r="U368" s="42" t="e">
        <f t="shared" si="183"/>
        <v>#VALUE!</v>
      </c>
      <c r="V368" s="42" t="e">
        <f t="shared" si="183"/>
        <v>#VALUE!</v>
      </c>
      <c r="W368" s="43" t="e">
        <f t="shared" si="183"/>
        <v>#VALUE!</v>
      </c>
      <c r="X368" s="43" t="e">
        <f t="shared" si="183"/>
        <v>#VALUE!</v>
      </c>
      <c r="AD368"/>
      <c r="AG368" s="3">
        <f t="shared" si="171"/>
        <v>42.178995113033345</v>
      </c>
      <c r="AH368" s="36">
        <f t="shared" si="184"/>
        <v>2.1354054693687274</v>
      </c>
      <c r="AI368" s="36">
        <f t="shared" si="184"/>
        <v>3.5645600653483749</v>
      </c>
      <c r="AJ368" s="36">
        <f t="shared" si="184"/>
        <v>3.2766040469415065</v>
      </c>
      <c r="AK368" s="36">
        <f t="shared" si="184"/>
        <v>3.3266042469577659</v>
      </c>
      <c r="AL368" s="36">
        <f t="shared" si="184"/>
        <v>1.7022281771982226</v>
      </c>
      <c r="AM368" s="37" t="e">
        <f t="shared" si="184"/>
        <v>#VALUE!</v>
      </c>
      <c r="AN368" s="38">
        <f t="shared" si="184"/>
        <v>3.3581762661835213</v>
      </c>
      <c r="AO368" s="39">
        <f t="shared" si="184"/>
        <v>1.0833608968124051</v>
      </c>
      <c r="AP368" s="39">
        <f t="shared" si="184"/>
        <v>1.0833608968124051</v>
      </c>
      <c r="AQ368" s="40">
        <f t="shared" si="184"/>
        <v>6.9347019161568468</v>
      </c>
      <c r="AR368" s="40">
        <f t="shared" si="184"/>
        <v>11.884784298740774</v>
      </c>
      <c r="AS368" s="40">
        <f t="shared" si="184"/>
        <v>23.647172275360372</v>
      </c>
      <c r="AT368" s="41">
        <f t="shared" si="184"/>
        <v>0.92500000000000004</v>
      </c>
      <c r="AU368" s="41">
        <f t="shared" si="184"/>
        <v>0.92500000000000004</v>
      </c>
      <c r="AV368" s="42" t="e">
        <f t="shared" si="184"/>
        <v>#VALUE!</v>
      </c>
      <c r="AW368" s="42" t="e">
        <f t="shared" si="184"/>
        <v>#VALUE!</v>
      </c>
      <c r="AX368" s="43" t="e">
        <f t="shared" si="184"/>
        <v>#VALUE!</v>
      </c>
      <c r="AY368" s="43" t="e">
        <f t="shared" si="184"/>
        <v>#VALUE!</v>
      </c>
    </row>
    <row r="369" spans="6:51" x14ac:dyDescent="0.3">
      <c r="F369" s="3">
        <v>55</v>
      </c>
      <c r="G369" s="36">
        <f t="shared" si="183"/>
        <v>2.1354056813478568</v>
      </c>
      <c r="H369" s="36">
        <f t="shared" si="183"/>
        <v>3.5645603534828041</v>
      </c>
      <c r="I369" s="36">
        <f t="shared" si="183"/>
        <v>3.2766046935361581</v>
      </c>
      <c r="J369" s="36">
        <f t="shared" si="183"/>
        <v>3.3266046831307854</v>
      </c>
      <c r="K369" s="36">
        <f t="shared" si="183"/>
        <v>2.3551152952689884</v>
      </c>
      <c r="L369" s="37" t="e">
        <f t="shared" si="183"/>
        <v>#VALUE!</v>
      </c>
      <c r="M369" s="38">
        <f t="shared" si="183"/>
        <v>3.3666055006074243</v>
      </c>
      <c r="N369" s="39">
        <f t="shared" si="183"/>
        <v>1.0833608968124051</v>
      </c>
      <c r="O369" s="39">
        <f t="shared" si="183"/>
        <v>1.0833608968124051</v>
      </c>
      <c r="P369" s="40">
        <f t="shared" si="183"/>
        <v>6.9347019161568468</v>
      </c>
      <c r="Q369" s="40">
        <f t="shared" si="183"/>
        <v>11.884784298740774</v>
      </c>
      <c r="R369" s="40">
        <f t="shared" si="183"/>
        <v>23.647172275360372</v>
      </c>
      <c r="S369" s="41">
        <f t="shared" si="183"/>
        <v>0.92500000000000004</v>
      </c>
      <c r="T369" s="41">
        <f t="shared" si="183"/>
        <v>0.92500000000000004</v>
      </c>
      <c r="U369" s="42" t="e">
        <f t="shared" si="183"/>
        <v>#VALUE!</v>
      </c>
      <c r="V369" s="42" t="e">
        <f t="shared" si="183"/>
        <v>#VALUE!</v>
      </c>
      <c r="W369" s="43" t="e">
        <f t="shared" si="183"/>
        <v>#VALUE!</v>
      </c>
      <c r="X369" s="43" t="e">
        <f t="shared" si="183"/>
        <v>#VALUE!</v>
      </c>
      <c r="AD369"/>
      <c r="AG369" s="3">
        <f t="shared" si="171"/>
        <v>42.627412164320987</v>
      </c>
      <c r="AH369" s="36">
        <f t="shared" si="184"/>
        <v>2.1354054981302153</v>
      </c>
      <c r="AI369" s="36">
        <f t="shared" si="184"/>
        <v>3.56456010059338</v>
      </c>
      <c r="AJ369" s="36">
        <f t="shared" si="184"/>
        <v>3.2766041497202973</v>
      </c>
      <c r="AK369" s="36">
        <f t="shared" si="184"/>
        <v>3.32660429983288</v>
      </c>
      <c r="AL369" s="36">
        <f t="shared" si="184"/>
        <v>1.7311162673730056</v>
      </c>
      <c r="AM369" s="37" t="e">
        <f t="shared" si="184"/>
        <v>#VALUE!</v>
      </c>
      <c r="AN369" s="38">
        <f t="shared" si="184"/>
        <v>3.358772872032179</v>
      </c>
      <c r="AO369" s="39">
        <f t="shared" si="184"/>
        <v>1.0833608968124051</v>
      </c>
      <c r="AP369" s="39">
        <f t="shared" si="184"/>
        <v>1.0833608968124051</v>
      </c>
      <c r="AQ369" s="40">
        <f t="shared" si="184"/>
        <v>6.9347019161568468</v>
      </c>
      <c r="AR369" s="40">
        <f t="shared" si="184"/>
        <v>11.884784298740774</v>
      </c>
      <c r="AS369" s="40">
        <f t="shared" si="184"/>
        <v>23.647172275360372</v>
      </c>
      <c r="AT369" s="41">
        <f t="shared" si="184"/>
        <v>0.92500000000000004</v>
      </c>
      <c r="AU369" s="41">
        <f t="shared" si="184"/>
        <v>0.92500000000000004</v>
      </c>
      <c r="AV369" s="42" t="e">
        <f t="shared" si="184"/>
        <v>#VALUE!</v>
      </c>
      <c r="AW369" s="42" t="e">
        <f t="shared" si="184"/>
        <v>#VALUE!</v>
      </c>
      <c r="AX369" s="43" t="e">
        <f t="shared" si="184"/>
        <v>#VALUE!</v>
      </c>
      <c r="AY369" s="43" t="e">
        <f t="shared" si="184"/>
        <v>#VALUE!</v>
      </c>
    </row>
    <row r="370" spans="6:51" x14ac:dyDescent="0.3">
      <c r="F370" s="3">
        <v>56</v>
      </c>
      <c r="G370" s="36">
        <f t="shared" si="183"/>
        <v>2.1354056830981518</v>
      </c>
      <c r="H370" s="36">
        <f t="shared" si="183"/>
        <v>3.564560356012465</v>
      </c>
      <c r="I370" s="36">
        <f t="shared" si="183"/>
        <v>3.276604696104001</v>
      </c>
      <c r="J370" s="36">
        <f t="shared" si="183"/>
        <v>3.3266046871102124</v>
      </c>
      <c r="K370" s="36">
        <f t="shared" si="183"/>
        <v>2.3761814213177601</v>
      </c>
      <c r="L370" s="37" t="e">
        <f t="shared" si="183"/>
        <v>#VALUE!</v>
      </c>
      <c r="M370" s="38">
        <f t="shared" si="183"/>
        <v>3.3668565708513238</v>
      </c>
      <c r="N370" s="39">
        <f t="shared" si="183"/>
        <v>1.0833608968124051</v>
      </c>
      <c r="O370" s="39">
        <f t="shared" si="183"/>
        <v>1.0833608968124051</v>
      </c>
      <c r="P370" s="40">
        <f t="shared" si="183"/>
        <v>6.9347019161568468</v>
      </c>
      <c r="Q370" s="40">
        <f t="shared" si="183"/>
        <v>11.884784298740774</v>
      </c>
      <c r="R370" s="40">
        <f t="shared" si="183"/>
        <v>23.647172275360372</v>
      </c>
      <c r="S370" s="41">
        <f t="shared" si="183"/>
        <v>0.92500000000000004</v>
      </c>
      <c r="T370" s="41">
        <f t="shared" si="183"/>
        <v>0.92500000000000004</v>
      </c>
      <c r="U370" s="42" t="e">
        <f t="shared" si="183"/>
        <v>#VALUE!</v>
      </c>
      <c r="V370" s="42" t="e">
        <f t="shared" si="183"/>
        <v>#VALUE!</v>
      </c>
      <c r="W370" s="43" t="e">
        <f t="shared" si="183"/>
        <v>#VALUE!</v>
      </c>
      <c r="X370" s="43" t="e">
        <f t="shared" si="183"/>
        <v>#VALUE!</v>
      </c>
      <c r="AD370"/>
      <c r="AG370" s="3">
        <f t="shared" si="171"/>
        <v>43.040608850547436</v>
      </c>
      <c r="AH370" s="36">
        <f t="shared" si="184"/>
        <v>2.135405520898872</v>
      </c>
      <c r="AI370" s="36">
        <f t="shared" si="184"/>
        <v>3.5645601291571163</v>
      </c>
      <c r="AJ370" s="36">
        <f t="shared" si="184"/>
        <v>3.276604229249203</v>
      </c>
      <c r="AK370" s="36">
        <f t="shared" si="184"/>
        <v>3.3266043427274634</v>
      </c>
      <c r="AL370" s="36">
        <f t="shared" si="184"/>
        <v>1.7722629718549658</v>
      </c>
      <c r="AM370" s="37" t="e">
        <f t="shared" si="184"/>
        <v>#VALUE!</v>
      </c>
      <c r="AN370" s="38">
        <f t="shared" si="184"/>
        <v>3.3592905576997341</v>
      </c>
      <c r="AO370" s="39">
        <f t="shared" si="184"/>
        <v>1.0833608968124051</v>
      </c>
      <c r="AP370" s="39">
        <f t="shared" si="184"/>
        <v>1.0833608968124051</v>
      </c>
      <c r="AQ370" s="40">
        <f t="shared" si="184"/>
        <v>6.9347019161568468</v>
      </c>
      <c r="AR370" s="40">
        <f t="shared" si="184"/>
        <v>11.884784298740774</v>
      </c>
      <c r="AS370" s="40">
        <f t="shared" si="184"/>
        <v>23.647172275360372</v>
      </c>
      <c r="AT370" s="41">
        <f t="shared" si="184"/>
        <v>0.92500000000000004</v>
      </c>
      <c r="AU370" s="41">
        <f t="shared" si="184"/>
        <v>0.92500000000000004</v>
      </c>
      <c r="AV370" s="42" t="e">
        <f t="shared" si="184"/>
        <v>#VALUE!</v>
      </c>
      <c r="AW370" s="42" t="e">
        <f t="shared" si="184"/>
        <v>#VALUE!</v>
      </c>
      <c r="AX370" s="43" t="e">
        <f t="shared" si="184"/>
        <v>#VALUE!</v>
      </c>
      <c r="AY370" s="43" t="e">
        <f t="shared" si="184"/>
        <v>#VALUE!</v>
      </c>
    </row>
    <row r="371" spans="6:51" x14ac:dyDescent="0.3">
      <c r="F371" s="3">
        <v>57</v>
      </c>
      <c r="G371" s="36">
        <f t="shared" si="183"/>
        <v>2.1354056845255354</v>
      </c>
      <c r="H371" s="36">
        <f t="shared" si="183"/>
        <v>3.5645603580305263</v>
      </c>
      <c r="I371" s="36">
        <f t="shared" si="183"/>
        <v>3.2766046980475076</v>
      </c>
      <c r="J371" s="36">
        <f t="shared" si="183"/>
        <v>3.3266046902997402</v>
      </c>
      <c r="K371" s="36">
        <f t="shared" si="183"/>
        <v>2.3951777474700013</v>
      </c>
      <c r="L371" s="37" t="e">
        <f t="shared" si="183"/>
        <v>#VALUE!</v>
      </c>
      <c r="M371" s="38">
        <f t="shared" si="183"/>
        <v>3.3670806285190942</v>
      </c>
      <c r="N371" s="39">
        <f t="shared" si="183"/>
        <v>1.0833608968124051</v>
      </c>
      <c r="O371" s="39">
        <f t="shared" si="183"/>
        <v>1.0833608968124051</v>
      </c>
      <c r="P371" s="40">
        <f t="shared" si="183"/>
        <v>6.9347019161568468</v>
      </c>
      <c r="Q371" s="40">
        <f t="shared" si="183"/>
        <v>11.884784298740774</v>
      </c>
      <c r="R371" s="40">
        <f t="shared" si="183"/>
        <v>23.647172275360372</v>
      </c>
      <c r="S371" s="41">
        <f t="shared" si="183"/>
        <v>0.92500000000000004</v>
      </c>
      <c r="T371" s="41">
        <f t="shared" si="183"/>
        <v>0.92500000000000004</v>
      </c>
      <c r="U371" s="42" t="e">
        <f t="shared" si="183"/>
        <v>#VALUE!</v>
      </c>
      <c r="V371" s="42" t="e">
        <f t="shared" si="183"/>
        <v>#VALUE!</v>
      </c>
      <c r="W371" s="43" t="e">
        <f t="shared" si="183"/>
        <v>#VALUE!</v>
      </c>
      <c r="X371" s="43" t="e">
        <f t="shared" si="183"/>
        <v>#VALUE!</v>
      </c>
      <c r="AD371"/>
      <c r="AG371" s="3">
        <f t="shared" si="171"/>
        <v>43.421351511912064</v>
      </c>
      <c r="AH371" s="36">
        <f t="shared" si="184"/>
        <v>2.1354055391817122</v>
      </c>
      <c r="AI371" s="36">
        <f t="shared" si="184"/>
        <v>3.5645601525634878</v>
      </c>
      <c r="AJ371" s="36">
        <f t="shared" si="184"/>
        <v>3.2766042917412985</v>
      </c>
      <c r="AK371" s="36">
        <f t="shared" si="184"/>
        <v>3.3266043779110466</v>
      </c>
      <c r="AL371" s="36">
        <f t="shared" si="184"/>
        <v>1.8080659974651792</v>
      </c>
      <c r="AM371" s="37" t="e">
        <f t="shared" si="184"/>
        <v>#VALUE!</v>
      </c>
      <c r="AN371" s="38">
        <f t="shared" si="184"/>
        <v>3.3597420242908864</v>
      </c>
      <c r="AO371" s="39">
        <f t="shared" si="184"/>
        <v>1.0833608968124051</v>
      </c>
      <c r="AP371" s="39">
        <f t="shared" si="184"/>
        <v>1.0833608968124051</v>
      </c>
      <c r="AQ371" s="40">
        <f t="shared" si="184"/>
        <v>6.9347019161568468</v>
      </c>
      <c r="AR371" s="40">
        <f t="shared" si="184"/>
        <v>11.884784298740774</v>
      </c>
      <c r="AS371" s="40">
        <f t="shared" si="184"/>
        <v>23.647172275360372</v>
      </c>
      <c r="AT371" s="41">
        <f t="shared" si="184"/>
        <v>0.92500000000000004</v>
      </c>
      <c r="AU371" s="41">
        <f t="shared" si="184"/>
        <v>0.92500000000000004</v>
      </c>
      <c r="AV371" s="42" t="e">
        <f t="shared" si="184"/>
        <v>#VALUE!</v>
      </c>
      <c r="AW371" s="42" t="e">
        <f t="shared" si="184"/>
        <v>#VALUE!</v>
      </c>
      <c r="AX371" s="43" t="e">
        <f t="shared" si="184"/>
        <v>#VALUE!</v>
      </c>
      <c r="AY371" s="43" t="e">
        <f t="shared" si="184"/>
        <v>#VALUE!</v>
      </c>
    </row>
    <row r="372" spans="6:51" x14ac:dyDescent="0.3">
      <c r="F372" s="3">
        <v>58</v>
      </c>
      <c r="G372" s="36">
        <f t="shared" si="183"/>
        <v>2.135405685698835</v>
      </c>
      <c r="H372" s="36">
        <f t="shared" si="183"/>
        <v>3.5645603596481501</v>
      </c>
      <c r="I372" s="36">
        <f t="shared" si="183"/>
        <v>3.2766046995307554</v>
      </c>
      <c r="J372" s="36">
        <f t="shared" si="183"/>
        <v>3.3266046928686217</v>
      </c>
      <c r="K372" s="36">
        <f t="shared" si="183"/>
        <v>2.4123439404569997</v>
      </c>
      <c r="L372" s="37" t="e">
        <f t="shared" si="183"/>
        <v>#VALUE!</v>
      </c>
      <c r="M372" s="38">
        <f t="shared" si="183"/>
        <v>3.3672809559125847</v>
      </c>
      <c r="N372" s="39">
        <f t="shared" si="183"/>
        <v>1.0833608968124051</v>
      </c>
      <c r="O372" s="39">
        <f t="shared" si="183"/>
        <v>1.0833608968124051</v>
      </c>
      <c r="P372" s="40">
        <f t="shared" si="183"/>
        <v>6.9347019161568468</v>
      </c>
      <c r="Q372" s="40">
        <f t="shared" si="183"/>
        <v>11.884784298740774</v>
      </c>
      <c r="R372" s="40">
        <f t="shared" si="183"/>
        <v>23.647172275360372</v>
      </c>
      <c r="S372" s="41">
        <f t="shared" si="183"/>
        <v>0.92500000000000004</v>
      </c>
      <c r="T372" s="41">
        <f t="shared" si="183"/>
        <v>0.92500000000000004</v>
      </c>
      <c r="U372" s="42" t="e">
        <f t="shared" si="183"/>
        <v>#VALUE!</v>
      </c>
      <c r="V372" s="42" t="e">
        <f t="shared" si="183"/>
        <v>#VALUE!</v>
      </c>
      <c r="W372" s="43" t="e">
        <f t="shared" si="183"/>
        <v>#VALUE!</v>
      </c>
      <c r="X372" s="43" t="e">
        <f t="shared" si="183"/>
        <v>#VALUE!</v>
      </c>
      <c r="AD372"/>
      <c r="AG372" s="3">
        <f t="shared" si="171"/>
        <v>43.772189209830003</v>
      </c>
      <c r="AH372" s="36">
        <f t="shared" si="184"/>
        <v>2.1354055540508039</v>
      </c>
      <c r="AI372" s="36">
        <f t="shared" si="184"/>
        <v>3.5645601719371807</v>
      </c>
      <c r="AJ372" s="36">
        <f t="shared" si="184"/>
        <v>3.2766043415345996</v>
      </c>
      <c r="AK372" s="36">
        <f t="shared" si="184"/>
        <v>3.326604407059782</v>
      </c>
      <c r="AL372" s="36">
        <f t="shared" si="184"/>
        <v>1.8393782648355328</v>
      </c>
      <c r="AM372" s="37" t="e">
        <f t="shared" si="184"/>
        <v>#VALUE!</v>
      </c>
      <c r="AN372" s="38">
        <f t="shared" si="184"/>
        <v>3.3601375509086826</v>
      </c>
      <c r="AO372" s="39">
        <f t="shared" si="184"/>
        <v>1.0833608968124051</v>
      </c>
      <c r="AP372" s="39">
        <f t="shared" si="184"/>
        <v>1.0833608968124051</v>
      </c>
      <c r="AQ372" s="40">
        <f t="shared" si="184"/>
        <v>6.9347019161568468</v>
      </c>
      <c r="AR372" s="40">
        <f t="shared" si="184"/>
        <v>11.884784298740774</v>
      </c>
      <c r="AS372" s="40">
        <f t="shared" si="184"/>
        <v>23.647172275360372</v>
      </c>
      <c r="AT372" s="41">
        <f t="shared" si="184"/>
        <v>0.92500000000000004</v>
      </c>
      <c r="AU372" s="41">
        <f t="shared" si="184"/>
        <v>0.92500000000000004</v>
      </c>
      <c r="AV372" s="42" t="e">
        <f t="shared" si="184"/>
        <v>#VALUE!</v>
      </c>
      <c r="AW372" s="42" t="e">
        <f t="shared" si="184"/>
        <v>#VALUE!</v>
      </c>
      <c r="AX372" s="43" t="e">
        <f t="shared" si="184"/>
        <v>#VALUE!</v>
      </c>
      <c r="AY372" s="43" t="e">
        <f t="shared" si="184"/>
        <v>#VALUE!</v>
      </c>
    </row>
    <row r="373" spans="6:51" x14ac:dyDescent="0.3">
      <c r="F373" s="3">
        <v>59</v>
      </c>
      <c r="G373" s="36">
        <f t="shared" si="183"/>
        <v>2.1354056866705555</v>
      </c>
      <c r="H373" s="36">
        <f t="shared" si="183"/>
        <v>3.5645603609508747</v>
      </c>
      <c r="I373" s="36">
        <f t="shared" si="183"/>
        <v>3.276604700671951</v>
      </c>
      <c r="J373" s="36">
        <f t="shared" si="183"/>
        <v>3.3266046949475081</v>
      </c>
      <c r="K373" s="36">
        <f t="shared" si="183"/>
        <v>2.4278872828539497</v>
      </c>
      <c r="L373" s="37" t="e">
        <f t="shared" si="183"/>
        <v>#VALUE!</v>
      </c>
      <c r="M373" s="38">
        <f t="shared" si="183"/>
        <v>3.3674603997728743</v>
      </c>
      <c r="N373" s="39">
        <f t="shared" si="183"/>
        <v>1.0833608968124051</v>
      </c>
      <c r="O373" s="39">
        <f t="shared" si="183"/>
        <v>1.0833608968124051</v>
      </c>
      <c r="P373" s="40">
        <f t="shared" si="183"/>
        <v>6.9347019161568468</v>
      </c>
      <c r="Q373" s="40">
        <f t="shared" si="183"/>
        <v>11.884784298740774</v>
      </c>
      <c r="R373" s="40">
        <f t="shared" si="183"/>
        <v>23.647172275360372</v>
      </c>
      <c r="S373" s="41">
        <f t="shared" si="183"/>
        <v>0.92500000000000004</v>
      </c>
      <c r="T373" s="41">
        <f t="shared" si="183"/>
        <v>0.92500000000000004</v>
      </c>
      <c r="U373" s="42" t="e">
        <f t="shared" si="183"/>
        <v>#VALUE!</v>
      </c>
      <c r="V373" s="42" t="e">
        <f t="shared" si="183"/>
        <v>#VALUE!</v>
      </c>
      <c r="W373" s="43" t="e">
        <f t="shared" si="183"/>
        <v>#VALUE!</v>
      </c>
      <c r="X373" s="43" t="e">
        <f t="shared" si="183"/>
        <v>#VALUE!</v>
      </c>
      <c r="AD373"/>
      <c r="AG373" s="3">
        <f t="shared" si="171"/>
        <v>44.095470792826781</v>
      </c>
      <c r="AH373" s="36">
        <f t="shared" si="184"/>
        <v>2.1354055662826155</v>
      </c>
      <c r="AI373" s="36">
        <f t="shared" si="184"/>
        <v>3.5645601881199358</v>
      </c>
      <c r="AJ373" s="36">
        <f t="shared" si="184"/>
        <v>3.2766043817132493</v>
      </c>
      <c r="AK373" s="36">
        <f t="shared" si="184"/>
        <v>3.3266044314290566</v>
      </c>
      <c r="AL373" s="36">
        <f t="shared" si="184"/>
        <v>1.8668891227243027</v>
      </c>
      <c r="AM373" s="37" t="e">
        <f t="shared" si="184"/>
        <v>#VALUE!</v>
      </c>
      <c r="AN373" s="38">
        <f t="shared" si="184"/>
        <v>3.3604855224869694</v>
      </c>
      <c r="AO373" s="39">
        <f t="shared" si="184"/>
        <v>1.0833608968124051</v>
      </c>
      <c r="AP373" s="39">
        <f t="shared" si="184"/>
        <v>1.0833608968124051</v>
      </c>
      <c r="AQ373" s="40">
        <f t="shared" si="184"/>
        <v>6.9347019161568468</v>
      </c>
      <c r="AR373" s="40">
        <f t="shared" si="184"/>
        <v>11.884784298740774</v>
      </c>
      <c r="AS373" s="40">
        <f t="shared" si="184"/>
        <v>23.647172275360372</v>
      </c>
      <c r="AT373" s="41">
        <f t="shared" si="184"/>
        <v>0.92500000000000004</v>
      </c>
      <c r="AU373" s="41">
        <f t="shared" si="184"/>
        <v>0.92500000000000004</v>
      </c>
      <c r="AV373" s="42" t="e">
        <f t="shared" si="184"/>
        <v>#VALUE!</v>
      </c>
      <c r="AW373" s="42" t="e">
        <f t="shared" si="184"/>
        <v>#VALUE!</v>
      </c>
      <c r="AX373" s="43" t="e">
        <f t="shared" si="184"/>
        <v>#VALUE!</v>
      </c>
      <c r="AY373" s="43" t="e">
        <f t="shared" si="184"/>
        <v>#VALUE!</v>
      </c>
    </row>
    <row r="374" spans="6:51" x14ac:dyDescent="0.3">
      <c r="F374" s="3">
        <v>60</v>
      </c>
      <c r="G374" s="36">
        <f t="shared" si="183"/>
        <v>2.1354056874810881</v>
      </c>
      <c r="H374" s="36">
        <f t="shared" si="183"/>
        <v>3.5645603620048258</v>
      </c>
      <c r="I374" s="36">
        <f t="shared" si="183"/>
        <v>3.2766047015569306</v>
      </c>
      <c r="J374" s="36">
        <f t="shared" ref="J374:X374" si="185">J$160+J302</f>
        <v>3.3266046966377272</v>
      </c>
      <c r="K374" s="36">
        <f t="shared" si="185"/>
        <v>2.441987636834706</v>
      </c>
      <c r="L374" s="37" t="e">
        <f t="shared" si="185"/>
        <v>#VALUE!</v>
      </c>
      <c r="M374" s="38">
        <f t="shared" si="185"/>
        <v>3.3676214330497878</v>
      </c>
      <c r="N374" s="39">
        <f t="shared" si="185"/>
        <v>1.0833608968124051</v>
      </c>
      <c r="O374" s="39">
        <f t="shared" si="185"/>
        <v>1.0833608968124051</v>
      </c>
      <c r="P374" s="40">
        <f t="shared" si="185"/>
        <v>6.9347019161568468</v>
      </c>
      <c r="Q374" s="40">
        <f t="shared" si="185"/>
        <v>11.884784298740774</v>
      </c>
      <c r="R374" s="40">
        <f t="shared" si="185"/>
        <v>23.647172275360372</v>
      </c>
      <c r="S374" s="41">
        <f t="shared" si="185"/>
        <v>0.92500000000000004</v>
      </c>
      <c r="T374" s="41">
        <f t="shared" si="185"/>
        <v>0.92500000000000004</v>
      </c>
      <c r="U374" s="42" t="e">
        <f t="shared" si="185"/>
        <v>#VALUE!</v>
      </c>
      <c r="V374" s="42" t="e">
        <f t="shared" si="185"/>
        <v>#VALUE!</v>
      </c>
      <c r="W374" s="43" t="e">
        <f t="shared" si="185"/>
        <v>#VALUE!</v>
      </c>
      <c r="X374" s="43" t="e">
        <f t="shared" si="185"/>
        <v>#VALUE!</v>
      </c>
      <c r="AD374"/>
      <c r="AG374" s="3">
        <f t="shared" si="171"/>
        <v>44.39336062201312</v>
      </c>
      <c r="AH374" s="36">
        <f t="shared" si="184"/>
        <v>2.13540557644885</v>
      </c>
      <c r="AI374" s="36">
        <f t="shared" si="184"/>
        <v>3.5645602017499565</v>
      </c>
      <c r="AJ374" s="36">
        <f t="shared" si="184"/>
        <v>3.2766044145068762</v>
      </c>
      <c r="AK374" s="36">
        <f t="shared" ref="AK374:AY374" si="186">AK$160+AK302</f>
        <v>3.3266044519714129</v>
      </c>
      <c r="AL374" s="36">
        <f t="shared" si="186"/>
        <v>1.891160653575797</v>
      </c>
      <c r="AM374" s="37" t="e">
        <f t="shared" si="186"/>
        <v>#VALUE!</v>
      </c>
      <c r="AN374" s="38">
        <f t="shared" si="186"/>
        <v>3.3607928298594056</v>
      </c>
      <c r="AO374" s="39">
        <f t="shared" si="186"/>
        <v>1.0833608968124051</v>
      </c>
      <c r="AP374" s="39">
        <f t="shared" si="186"/>
        <v>1.0833608968124051</v>
      </c>
      <c r="AQ374" s="40">
        <f t="shared" si="186"/>
        <v>6.9347019161568468</v>
      </c>
      <c r="AR374" s="40">
        <f t="shared" si="186"/>
        <v>11.884784298740774</v>
      </c>
      <c r="AS374" s="40">
        <f t="shared" si="186"/>
        <v>23.647172275360372</v>
      </c>
      <c r="AT374" s="41">
        <f t="shared" si="186"/>
        <v>0.92500000000000004</v>
      </c>
      <c r="AU374" s="41">
        <f t="shared" si="186"/>
        <v>0.92500000000000004</v>
      </c>
      <c r="AV374" s="42" t="e">
        <f t="shared" si="186"/>
        <v>#VALUE!</v>
      </c>
      <c r="AW374" s="42" t="e">
        <f t="shared" si="186"/>
        <v>#VALUE!</v>
      </c>
      <c r="AX374" s="43" t="e">
        <f t="shared" si="186"/>
        <v>#VALUE!</v>
      </c>
      <c r="AY374" s="43" t="e">
        <f t="shared" si="186"/>
        <v>#VALUE!</v>
      </c>
    </row>
    <row r="375" spans="6:51" x14ac:dyDescent="0.3">
      <c r="F375" s="3">
        <v>61</v>
      </c>
      <c r="G375" s="36">
        <f t="shared" ref="G375:X384" si="187">G$160+G303</f>
        <v>2.1354056881617551</v>
      </c>
      <c r="H375" s="36">
        <f t="shared" si="187"/>
        <v>3.5645603628613558</v>
      </c>
      <c r="I375" s="36">
        <f t="shared" si="187"/>
        <v>3.2766047022485081</v>
      </c>
      <c r="J375" s="36">
        <f t="shared" si="187"/>
        <v>3.326604698018234</v>
      </c>
      <c r="K375" s="36">
        <f t="shared" si="187"/>
        <v>2.4548015684563791</v>
      </c>
      <c r="L375" s="37" t="e">
        <f t="shared" si="187"/>
        <v>#VALUE!</v>
      </c>
      <c r="M375" s="38">
        <f t="shared" si="187"/>
        <v>3.3677662074567594</v>
      </c>
      <c r="N375" s="39">
        <f t="shared" si="187"/>
        <v>1.0833608968124051</v>
      </c>
      <c r="O375" s="39">
        <f t="shared" si="187"/>
        <v>1.0833608968124051</v>
      </c>
      <c r="P375" s="40">
        <f t="shared" si="187"/>
        <v>6.9347019161568468</v>
      </c>
      <c r="Q375" s="40">
        <f t="shared" si="187"/>
        <v>11.884784298740774</v>
      </c>
      <c r="R375" s="40">
        <f t="shared" si="187"/>
        <v>23.647172275360372</v>
      </c>
      <c r="S375" s="41">
        <f t="shared" si="187"/>
        <v>0.92500000000000004</v>
      </c>
      <c r="T375" s="41">
        <f t="shared" si="187"/>
        <v>0.92500000000000004</v>
      </c>
      <c r="U375" s="42" t="e">
        <f t="shared" si="187"/>
        <v>#VALUE!</v>
      </c>
      <c r="V375" s="42" t="e">
        <f t="shared" si="187"/>
        <v>#VALUE!</v>
      </c>
      <c r="W375" s="43" t="e">
        <f t="shared" si="187"/>
        <v>#VALUE!</v>
      </c>
      <c r="X375" s="43" t="e">
        <f t="shared" si="187"/>
        <v>#VALUE!</v>
      </c>
      <c r="AD375"/>
      <c r="AG375" s="3">
        <f t="shared" si="171"/>
        <v>44.667853061421738</v>
      </c>
      <c r="AH375" s="36">
        <f t="shared" ref="AH375:AY384" si="188">AH$160+AH303</f>
        <v>2.1354055849768567</v>
      </c>
      <c r="AI375" s="36">
        <f t="shared" si="188"/>
        <v>3.5645602133169954</v>
      </c>
      <c r="AJ375" s="36">
        <f t="shared" si="188"/>
        <v>3.2766044415524416</v>
      </c>
      <c r="AK375" s="36">
        <f t="shared" si="188"/>
        <v>3.3266044694183807</v>
      </c>
      <c r="AL375" s="36">
        <f t="shared" si="188"/>
        <v>1.9126549395908612</v>
      </c>
      <c r="AM375" s="37" t="e">
        <f t="shared" si="188"/>
        <v>#VALUE!</v>
      </c>
      <c r="AN375" s="38">
        <f t="shared" si="188"/>
        <v>3.361065175753815</v>
      </c>
      <c r="AO375" s="39">
        <f t="shared" si="188"/>
        <v>1.0833608968124051</v>
      </c>
      <c r="AP375" s="39">
        <f t="shared" si="188"/>
        <v>1.0833608968124051</v>
      </c>
      <c r="AQ375" s="40">
        <f t="shared" si="188"/>
        <v>6.9347019161568468</v>
      </c>
      <c r="AR375" s="40">
        <f t="shared" si="188"/>
        <v>11.884784298740774</v>
      </c>
      <c r="AS375" s="40">
        <f t="shared" si="188"/>
        <v>23.647172275360372</v>
      </c>
      <c r="AT375" s="41">
        <f t="shared" si="188"/>
        <v>0.92500000000000004</v>
      </c>
      <c r="AU375" s="41">
        <f t="shared" si="188"/>
        <v>0.92500000000000004</v>
      </c>
      <c r="AV375" s="42" t="e">
        <f t="shared" si="188"/>
        <v>#VALUE!</v>
      </c>
      <c r="AW375" s="42" t="e">
        <f t="shared" si="188"/>
        <v>#VALUE!</v>
      </c>
      <c r="AX375" s="43" t="e">
        <f t="shared" si="188"/>
        <v>#VALUE!</v>
      </c>
      <c r="AY375" s="43" t="e">
        <f t="shared" si="188"/>
        <v>#VALUE!</v>
      </c>
    </row>
    <row r="376" spans="6:51" x14ac:dyDescent="0.3">
      <c r="F376" s="3">
        <v>62</v>
      </c>
      <c r="G376" s="36">
        <f t="shared" si="187"/>
        <v>2.1354056887370336</v>
      </c>
      <c r="H376" s="36">
        <f t="shared" si="187"/>
        <v>3.5645603635605201</v>
      </c>
      <c r="I376" s="36">
        <f t="shared" si="187"/>
        <v>3.2766047027929952</v>
      </c>
      <c r="J376" s="36">
        <f t="shared" si="187"/>
        <v>3.3266046991508285</v>
      </c>
      <c r="K376" s="36">
        <f t="shared" si="187"/>
        <v>2.4664657860308568</v>
      </c>
      <c r="L376" s="37" t="e">
        <f t="shared" si="187"/>
        <v>#VALUE!</v>
      </c>
      <c r="M376" s="38">
        <f t="shared" si="187"/>
        <v>3.3678965982381288</v>
      </c>
      <c r="N376" s="39">
        <f t="shared" si="187"/>
        <v>1.0833608968124051</v>
      </c>
      <c r="O376" s="39">
        <f t="shared" si="187"/>
        <v>1.0833608968124051</v>
      </c>
      <c r="P376" s="40">
        <f t="shared" si="187"/>
        <v>6.9347019161568468</v>
      </c>
      <c r="Q376" s="40">
        <f t="shared" si="187"/>
        <v>11.884784298740774</v>
      </c>
      <c r="R376" s="40">
        <f t="shared" si="187"/>
        <v>23.647172275360372</v>
      </c>
      <c r="S376" s="41">
        <f t="shared" si="187"/>
        <v>0.92500000000000004</v>
      </c>
      <c r="T376" s="41">
        <f t="shared" si="187"/>
        <v>0.92500000000000004</v>
      </c>
      <c r="U376" s="42" t="e">
        <f t="shared" si="187"/>
        <v>#VALUE!</v>
      </c>
      <c r="V376" s="42" t="e">
        <f t="shared" si="187"/>
        <v>#VALUE!</v>
      </c>
      <c r="W376" s="43" t="e">
        <f t="shared" si="187"/>
        <v>#VALUE!</v>
      </c>
      <c r="X376" s="43" t="e">
        <f t="shared" si="187"/>
        <v>#VALUE!</v>
      </c>
      <c r="AD376"/>
      <c r="AG376" s="3">
        <f t="shared" si="171"/>
        <v>44.920785830218492</v>
      </c>
      <c r="AH376" s="36">
        <f t="shared" si="188"/>
        <v>2.1354055921905606</v>
      </c>
      <c r="AI376" s="36">
        <f t="shared" si="188"/>
        <v>3.5645602232011258</v>
      </c>
      <c r="AJ376" s="36">
        <f t="shared" si="188"/>
        <v>3.2766044640691003</v>
      </c>
      <c r="AK376" s="36">
        <f t="shared" si="188"/>
        <v>3.3266044843381049</v>
      </c>
      <c r="AL376" s="36">
        <f t="shared" si="188"/>
        <v>1.931754760299168</v>
      </c>
      <c r="AM376" s="37" t="e">
        <f t="shared" si="188"/>
        <v>#VALUE!</v>
      </c>
      <c r="AN376" s="38">
        <f t="shared" si="188"/>
        <v>3.3613073108541114</v>
      </c>
      <c r="AO376" s="39">
        <f t="shared" si="188"/>
        <v>1.0833608968124051</v>
      </c>
      <c r="AP376" s="39">
        <f t="shared" si="188"/>
        <v>1.0833608968124051</v>
      </c>
      <c r="AQ376" s="40">
        <f t="shared" si="188"/>
        <v>6.9347019161568468</v>
      </c>
      <c r="AR376" s="40">
        <f t="shared" si="188"/>
        <v>11.884784298740774</v>
      </c>
      <c r="AS376" s="40">
        <f t="shared" si="188"/>
        <v>23.647172275360372</v>
      </c>
      <c r="AT376" s="41">
        <f t="shared" si="188"/>
        <v>0.92500000000000004</v>
      </c>
      <c r="AU376" s="41">
        <f t="shared" si="188"/>
        <v>0.92500000000000004</v>
      </c>
      <c r="AV376" s="42" t="e">
        <f t="shared" si="188"/>
        <v>#VALUE!</v>
      </c>
      <c r="AW376" s="42" t="e">
        <f t="shared" si="188"/>
        <v>#VALUE!</v>
      </c>
      <c r="AX376" s="43" t="e">
        <f t="shared" si="188"/>
        <v>#VALUE!</v>
      </c>
      <c r="AY376" s="43" t="e">
        <f t="shared" si="188"/>
        <v>#VALUE!</v>
      </c>
    </row>
    <row r="377" spans="6:51" x14ac:dyDescent="0.3">
      <c r="F377" s="3">
        <v>63</v>
      </c>
      <c r="G377" s="36">
        <f t="shared" si="187"/>
        <v>2.1354056892261948</v>
      </c>
      <c r="H377" s="36">
        <f t="shared" si="187"/>
        <v>3.5645603641337016</v>
      </c>
      <c r="I377" s="36">
        <f t="shared" si="187"/>
        <v>3.2766047032247951</v>
      </c>
      <c r="J377" s="36">
        <f t="shared" si="187"/>
        <v>3.3266047000841015</v>
      </c>
      <c r="K377" s="36">
        <f t="shared" si="187"/>
        <v>2.4771000161703789</v>
      </c>
      <c r="L377" s="37" t="e">
        <f t="shared" si="187"/>
        <v>#VALUE!</v>
      </c>
      <c r="M377" s="38">
        <f t="shared" si="187"/>
        <v>3.3680142423493464</v>
      </c>
      <c r="N377" s="39">
        <f t="shared" si="187"/>
        <v>1.0833608968124051</v>
      </c>
      <c r="O377" s="39">
        <f t="shared" si="187"/>
        <v>1.0833608968124051</v>
      </c>
      <c r="P377" s="40">
        <f t="shared" si="187"/>
        <v>6.9347019161568468</v>
      </c>
      <c r="Q377" s="40">
        <f t="shared" si="187"/>
        <v>11.884784298740774</v>
      </c>
      <c r="R377" s="40">
        <f t="shared" si="187"/>
        <v>23.647172275360372</v>
      </c>
      <c r="S377" s="41">
        <f t="shared" si="187"/>
        <v>0.92500000000000004</v>
      </c>
      <c r="T377" s="41">
        <f t="shared" si="187"/>
        <v>0.92500000000000004</v>
      </c>
      <c r="U377" s="42" t="e">
        <f t="shared" si="187"/>
        <v>#VALUE!</v>
      </c>
      <c r="V377" s="42" t="e">
        <f t="shared" si="187"/>
        <v>#VALUE!</v>
      </c>
      <c r="W377" s="43" t="e">
        <f t="shared" si="187"/>
        <v>#VALUE!</v>
      </c>
      <c r="X377" s="43" t="e">
        <f t="shared" si="187"/>
        <v>#VALUE!</v>
      </c>
      <c r="AD377"/>
      <c r="AG377" s="3">
        <f t="shared" si="171"/>
        <v>45.153852306180539</v>
      </c>
      <c r="AH377" s="36">
        <f t="shared" si="188"/>
        <v>2.1354055983386688</v>
      </c>
      <c r="AI377" s="36">
        <f t="shared" si="188"/>
        <v>3.5645602317004106</v>
      </c>
      <c r="AJ377" s="36">
        <f t="shared" si="188"/>
        <v>3.2766044829769756</v>
      </c>
      <c r="AK377" s="36">
        <f t="shared" si="188"/>
        <v>3.3266044971764797</v>
      </c>
      <c r="AL377" s="36">
        <f t="shared" si="188"/>
        <v>1.9487794621269865</v>
      </c>
      <c r="AM377" s="37" t="e">
        <f t="shared" si="188"/>
        <v>#VALUE!</v>
      </c>
      <c r="AN377" s="38">
        <f t="shared" si="188"/>
        <v>3.3615232174033154</v>
      </c>
      <c r="AO377" s="39">
        <f t="shared" si="188"/>
        <v>1.0833608968124051</v>
      </c>
      <c r="AP377" s="39">
        <f t="shared" si="188"/>
        <v>1.0833608968124051</v>
      </c>
      <c r="AQ377" s="40">
        <f t="shared" si="188"/>
        <v>6.9347019161568468</v>
      </c>
      <c r="AR377" s="40">
        <f t="shared" si="188"/>
        <v>11.884784298740774</v>
      </c>
      <c r="AS377" s="40">
        <f t="shared" si="188"/>
        <v>23.647172275360372</v>
      </c>
      <c r="AT377" s="41">
        <f t="shared" si="188"/>
        <v>0.92500000000000004</v>
      </c>
      <c r="AU377" s="41">
        <f t="shared" si="188"/>
        <v>0.92500000000000004</v>
      </c>
      <c r="AV377" s="42" t="e">
        <f t="shared" si="188"/>
        <v>#VALUE!</v>
      </c>
      <c r="AW377" s="42" t="e">
        <f t="shared" si="188"/>
        <v>#VALUE!</v>
      </c>
      <c r="AX377" s="43" t="e">
        <f t="shared" si="188"/>
        <v>#VALUE!</v>
      </c>
      <c r="AY377" s="43" t="e">
        <f t="shared" si="188"/>
        <v>#VALUE!</v>
      </c>
    </row>
    <row r="378" spans="6:51" x14ac:dyDescent="0.3">
      <c r="F378" s="3">
        <v>64</v>
      </c>
      <c r="G378" s="36">
        <f t="shared" si="187"/>
        <v>2.1354056896445197</v>
      </c>
      <c r="H378" s="36">
        <f t="shared" si="187"/>
        <v>3.5645603646055943</v>
      </c>
      <c r="I378" s="36">
        <f t="shared" si="187"/>
        <v>3.2766047035696451</v>
      </c>
      <c r="J378" s="36">
        <f t="shared" si="187"/>
        <v>3.326604700856425</v>
      </c>
      <c r="K378" s="36">
        <f t="shared" si="187"/>
        <v>2.4868094173018775</v>
      </c>
      <c r="L378" s="37" t="e">
        <f t="shared" si="187"/>
        <v>#VALUE!</v>
      </c>
      <c r="M378" s="38">
        <f t="shared" si="187"/>
        <v>3.3681205710603344</v>
      </c>
      <c r="N378" s="39">
        <f t="shared" si="187"/>
        <v>1.0833608968124051</v>
      </c>
      <c r="O378" s="39">
        <f t="shared" si="187"/>
        <v>1.0833608968124051</v>
      </c>
      <c r="P378" s="40">
        <f t="shared" si="187"/>
        <v>6.9347019161568468</v>
      </c>
      <c r="Q378" s="40">
        <f t="shared" si="187"/>
        <v>11.884784298740774</v>
      </c>
      <c r="R378" s="40">
        <f t="shared" si="187"/>
        <v>23.647172275360372</v>
      </c>
      <c r="S378" s="41">
        <f t="shared" si="187"/>
        <v>0.92500000000000004</v>
      </c>
      <c r="T378" s="41">
        <f t="shared" si="187"/>
        <v>0.92500000000000004</v>
      </c>
      <c r="U378" s="42" t="e">
        <f t="shared" si="187"/>
        <v>#VALUE!</v>
      </c>
      <c r="V378" s="42" t="e">
        <f t="shared" si="187"/>
        <v>#VALUE!</v>
      </c>
      <c r="W378" s="43" t="e">
        <f t="shared" si="187"/>
        <v>#VALUE!</v>
      </c>
      <c r="X378" s="43" t="e">
        <f t="shared" si="187"/>
        <v>#VALUE!</v>
      </c>
      <c r="AD378"/>
      <c r="AG378" s="3">
        <f t="shared" si="171"/>
        <v>45.368612862812959</v>
      </c>
      <c r="AH378" s="36">
        <f t="shared" si="188"/>
        <v>2.1354056036144193</v>
      </c>
      <c r="AI378" s="36">
        <f t="shared" si="188"/>
        <v>3.5645602390508953</v>
      </c>
      <c r="AJ378" s="36">
        <f t="shared" si="188"/>
        <v>3.2766044989791299</v>
      </c>
      <c r="AK378" s="36">
        <f t="shared" si="188"/>
        <v>3.3266045082868936</v>
      </c>
      <c r="AL378" s="36">
        <f t="shared" si="188"/>
        <v>1.9639972408957447</v>
      </c>
      <c r="AM378" s="37" t="e">
        <f t="shared" si="188"/>
        <v>#VALUE!</v>
      </c>
      <c r="AN378" s="38">
        <f t="shared" si="188"/>
        <v>3.3617162531147895</v>
      </c>
      <c r="AO378" s="39">
        <f t="shared" si="188"/>
        <v>1.0833608968124051</v>
      </c>
      <c r="AP378" s="39">
        <f t="shared" si="188"/>
        <v>1.0833608968124051</v>
      </c>
      <c r="AQ378" s="40">
        <f t="shared" si="188"/>
        <v>6.9347019161568468</v>
      </c>
      <c r="AR378" s="40">
        <f t="shared" si="188"/>
        <v>11.884784298740774</v>
      </c>
      <c r="AS378" s="40">
        <f t="shared" si="188"/>
        <v>23.647172275360372</v>
      </c>
      <c r="AT378" s="41">
        <f t="shared" si="188"/>
        <v>0.92500000000000004</v>
      </c>
      <c r="AU378" s="41">
        <f t="shared" si="188"/>
        <v>0.92500000000000004</v>
      </c>
      <c r="AV378" s="42" t="e">
        <f t="shared" si="188"/>
        <v>#VALUE!</v>
      </c>
      <c r="AW378" s="42" t="e">
        <f t="shared" si="188"/>
        <v>#VALUE!</v>
      </c>
      <c r="AX378" s="43" t="e">
        <f t="shared" si="188"/>
        <v>#VALUE!</v>
      </c>
      <c r="AY378" s="43" t="e">
        <f t="shared" si="188"/>
        <v>#VALUE!</v>
      </c>
    </row>
    <row r="379" spans="6:51" x14ac:dyDescent="0.3">
      <c r="F379" s="3">
        <v>65</v>
      </c>
      <c r="G379" s="36">
        <f t="shared" si="187"/>
        <v>2.1354056900042084</v>
      </c>
      <c r="H379" s="36">
        <f t="shared" si="187"/>
        <v>3.5645603649957094</v>
      </c>
      <c r="I379" s="36">
        <f t="shared" si="187"/>
        <v>3.2766047038469379</v>
      </c>
      <c r="J379" s="36">
        <f t="shared" si="187"/>
        <v>3.3266047014982334</v>
      </c>
      <c r="K379" s="36">
        <f t="shared" si="187"/>
        <v>2.4956866114964074</v>
      </c>
      <c r="L379" s="37" t="e">
        <f t="shared" si="187"/>
        <v>#VALUE!</v>
      </c>
      <c r="M379" s="38">
        <f t="shared" si="187"/>
        <v>3.3682168378326383</v>
      </c>
      <c r="N379" s="39">
        <f t="shared" si="187"/>
        <v>1.0833608968124051</v>
      </c>
      <c r="O379" s="39">
        <f t="shared" si="187"/>
        <v>1.0833608968124051</v>
      </c>
      <c r="P379" s="40">
        <f t="shared" si="187"/>
        <v>6.9347019161568468</v>
      </c>
      <c r="Q379" s="40">
        <f t="shared" si="187"/>
        <v>11.884784298740774</v>
      </c>
      <c r="R379" s="40">
        <f t="shared" si="187"/>
        <v>23.647172275360372</v>
      </c>
      <c r="S379" s="41">
        <f t="shared" si="187"/>
        <v>0.92500000000000004</v>
      </c>
      <c r="T379" s="41">
        <f t="shared" si="187"/>
        <v>0.92500000000000004</v>
      </c>
      <c r="U379" s="42" t="e">
        <f t="shared" si="187"/>
        <v>#VALUE!</v>
      </c>
      <c r="V379" s="42" t="e">
        <f t="shared" si="187"/>
        <v>#VALUE!</v>
      </c>
      <c r="W379" s="43" t="e">
        <f t="shared" si="187"/>
        <v>#VALUE!</v>
      </c>
      <c r="X379" s="43" t="e">
        <f t="shared" si="187"/>
        <v>#VALUE!</v>
      </c>
      <c r="AD379"/>
      <c r="AG379" s="3">
        <f t="shared" ref="AG379:AG384" si="189">AE79</f>
        <v>45.566505316005475</v>
      </c>
      <c r="AH379" s="36">
        <f t="shared" si="188"/>
        <v>2.1354056081696182</v>
      </c>
      <c r="AI379" s="36">
        <f t="shared" si="188"/>
        <v>3.5645602454412297</v>
      </c>
      <c r="AJ379" s="36">
        <f t="shared" si="188"/>
        <v>3.2766045126189773</v>
      </c>
      <c r="AK379" s="36">
        <f t="shared" si="188"/>
        <v>3.3266045179519934</v>
      </c>
      <c r="AL379" s="36">
        <f t="shared" si="188"/>
        <v>1.9776347321783934</v>
      </c>
      <c r="AM379" s="37" t="e">
        <f t="shared" si="188"/>
        <v>#VALUE!</v>
      </c>
      <c r="AN379" s="38">
        <f t="shared" si="188"/>
        <v>3.3618892648046619</v>
      </c>
      <c r="AO379" s="39">
        <f t="shared" si="188"/>
        <v>1.0833608968124051</v>
      </c>
      <c r="AP379" s="39">
        <f t="shared" si="188"/>
        <v>1.0833608968124051</v>
      </c>
      <c r="AQ379" s="40">
        <f t="shared" si="188"/>
        <v>6.9347019161568468</v>
      </c>
      <c r="AR379" s="40">
        <f t="shared" si="188"/>
        <v>11.884784298740774</v>
      </c>
      <c r="AS379" s="40">
        <f t="shared" si="188"/>
        <v>23.647172275360372</v>
      </c>
      <c r="AT379" s="41">
        <f t="shared" si="188"/>
        <v>0.92500000000000004</v>
      </c>
      <c r="AU379" s="41">
        <f t="shared" si="188"/>
        <v>0.92500000000000004</v>
      </c>
      <c r="AV379" s="42" t="e">
        <f t="shared" si="188"/>
        <v>#VALUE!</v>
      </c>
      <c r="AW379" s="42" t="e">
        <f t="shared" si="188"/>
        <v>#VALUE!</v>
      </c>
      <c r="AX379" s="43" t="e">
        <f t="shared" si="188"/>
        <v>#VALUE!</v>
      </c>
      <c r="AY379" s="43" t="e">
        <f t="shared" si="188"/>
        <v>#VALUE!</v>
      </c>
    </row>
    <row r="380" spans="6:51" x14ac:dyDescent="0.3">
      <c r="F380" s="3">
        <v>66</v>
      </c>
      <c r="G380" s="36">
        <f t="shared" si="187"/>
        <v>2.1354056903150656</v>
      </c>
      <c r="H380" s="36">
        <f t="shared" si="187"/>
        <v>3.5645603653195304</v>
      </c>
      <c r="I380" s="36">
        <f t="shared" si="187"/>
        <v>3.2766047040713868</v>
      </c>
      <c r="J380" s="36">
        <f t="shared" si="187"/>
        <v>3.3266047020337646</v>
      </c>
      <c r="K380" s="36">
        <f t="shared" si="187"/>
        <v>2.5038134003216044</v>
      </c>
      <c r="L380" s="37" t="e">
        <f t="shared" si="187"/>
        <v>#VALUE!</v>
      </c>
      <c r="M380" s="38">
        <f t="shared" si="187"/>
        <v>3.368304142187033</v>
      </c>
      <c r="N380" s="39">
        <f t="shared" si="187"/>
        <v>1.0833608968124051</v>
      </c>
      <c r="O380" s="39">
        <f t="shared" si="187"/>
        <v>1.0833608968124051</v>
      </c>
      <c r="P380" s="40">
        <f t="shared" si="187"/>
        <v>6.9347019161568468</v>
      </c>
      <c r="Q380" s="40">
        <f t="shared" si="187"/>
        <v>11.884784298740774</v>
      </c>
      <c r="R380" s="40">
        <f t="shared" si="187"/>
        <v>23.647172275360372</v>
      </c>
      <c r="S380" s="41">
        <f t="shared" si="187"/>
        <v>0.92500000000000004</v>
      </c>
      <c r="T380" s="41">
        <f t="shared" si="187"/>
        <v>0.92500000000000004</v>
      </c>
      <c r="U380" s="42" t="e">
        <f t="shared" si="187"/>
        <v>#VALUE!</v>
      </c>
      <c r="V380" s="42" t="e">
        <f t="shared" si="187"/>
        <v>#VALUE!</v>
      </c>
      <c r="W380" s="43" t="e">
        <f t="shared" si="187"/>
        <v>#VALUE!</v>
      </c>
      <c r="X380" s="43" t="e">
        <f t="shared" si="187"/>
        <v>#VALUE!</v>
      </c>
      <c r="AD380"/>
      <c r="AG380" s="3">
        <f t="shared" si="189"/>
        <v>45.748854550169469</v>
      </c>
      <c r="AH380" s="36">
        <f t="shared" si="188"/>
        <v>2.1354056121247491</v>
      </c>
      <c r="AI380" s="36">
        <f t="shared" si="188"/>
        <v>3.5645602510234844</v>
      </c>
      <c r="AJ380" s="36">
        <f t="shared" si="188"/>
        <v>3.2766045243210655</v>
      </c>
      <c r="AK380" s="36">
        <f t="shared" si="188"/>
        <v>3.3266045263997905</v>
      </c>
      <c r="AL380" s="36">
        <f t="shared" si="188"/>
        <v>1.9898845618889474</v>
      </c>
      <c r="AM380" s="37" t="e">
        <f t="shared" si="188"/>
        <v>#VALUE!</v>
      </c>
      <c r="AN380" s="38">
        <f t="shared" si="188"/>
        <v>3.3620446787454066</v>
      </c>
      <c r="AO380" s="39">
        <f t="shared" si="188"/>
        <v>1.0833608968124051</v>
      </c>
      <c r="AP380" s="39">
        <f t="shared" si="188"/>
        <v>1.0833608968124051</v>
      </c>
      <c r="AQ380" s="40">
        <f t="shared" si="188"/>
        <v>6.9347019161568468</v>
      </c>
      <c r="AR380" s="40">
        <f t="shared" si="188"/>
        <v>11.884784298740774</v>
      </c>
      <c r="AS380" s="40">
        <f t="shared" si="188"/>
        <v>23.647172275360372</v>
      </c>
      <c r="AT380" s="41">
        <f t="shared" si="188"/>
        <v>0.92500000000000004</v>
      </c>
      <c r="AU380" s="41">
        <f t="shared" si="188"/>
        <v>0.92500000000000004</v>
      </c>
      <c r="AV380" s="42" t="e">
        <f t="shared" si="188"/>
        <v>#VALUE!</v>
      </c>
      <c r="AW380" s="42" t="e">
        <f t="shared" si="188"/>
        <v>#VALUE!</v>
      </c>
      <c r="AX380" s="43" t="e">
        <f t="shared" si="188"/>
        <v>#VALUE!</v>
      </c>
      <c r="AY380" s="43" t="e">
        <f t="shared" si="188"/>
        <v>#VALUE!</v>
      </c>
    </row>
    <row r="381" spans="6:51" x14ac:dyDescent="0.3">
      <c r="F381" s="3">
        <v>67</v>
      </c>
      <c r="G381" s="36">
        <f t="shared" si="187"/>
        <v>2.1354056905850207</v>
      </c>
      <c r="H381" s="36">
        <f t="shared" si="187"/>
        <v>3.5645603655893909</v>
      </c>
      <c r="I381" s="36">
        <f t="shared" si="187"/>
        <v>3.2766047042542268</v>
      </c>
      <c r="J381" s="36">
        <f t="shared" si="187"/>
        <v>3.3266047024824053</v>
      </c>
      <c r="K381" s="36">
        <f t="shared" si="187"/>
        <v>2.5112622182919937</v>
      </c>
      <c r="L381" s="37" t="e">
        <f t="shared" si="187"/>
        <v>#VALUE!</v>
      </c>
      <c r="M381" s="38">
        <f t="shared" si="187"/>
        <v>3.3683834501658496</v>
      </c>
      <c r="N381" s="39">
        <f t="shared" si="187"/>
        <v>1.0833608968124051</v>
      </c>
      <c r="O381" s="39">
        <f t="shared" si="187"/>
        <v>1.0833608968124051</v>
      </c>
      <c r="P381" s="40">
        <f t="shared" si="187"/>
        <v>6.9347019161568468</v>
      </c>
      <c r="Q381" s="40">
        <f t="shared" si="187"/>
        <v>11.884784298740774</v>
      </c>
      <c r="R381" s="40">
        <f t="shared" si="187"/>
        <v>23.647172275360372</v>
      </c>
      <c r="S381" s="41">
        <f t="shared" si="187"/>
        <v>0.92500000000000004</v>
      </c>
      <c r="T381" s="41">
        <f t="shared" si="187"/>
        <v>0.92500000000000004</v>
      </c>
      <c r="U381" s="42" t="e">
        <f t="shared" si="187"/>
        <v>#VALUE!</v>
      </c>
      <c r="V381" s="42" t="e">
        <f t="shared" si="187"/>
        <v>#VALUE!</v>
      </c>
      <c r="W381" s="43" t="e">
        <f t="shared" si="187"/>
        <v>#VALUE!</v>
      </c>
      <c r="X381" s="43" t="e">
        <f t="shared" si="187"/>
        <v>#VALUE!</v>
      </c>
      <c r="AD381"/>
      <c r="AG381" s="3">
        <f t="shared" si="189"/>
        <v>45.916881388301817</v>
      </c>
      <c r="AH381" s="36">
        <f t="shared" si="188"/>
        <v>2.1354056155763521</v>
      </c>
      <c r="AI381" s="36">
        <f t="shared" si="188"/>
        <v>3.5645602559212333</v>
      </c>
      <c r="AJ381" s="36">
        <f t="shared" si="188"/>
        <v>3.2766045344204118</v>
      </c>
      <c r="AK381" s="36">
        <f t="shared" si="188"/>
        <v>3.3266045338157069</v>
      </c>
      <c r="AL381" s="36">
        <f t="shared" si="188"/>
        <v>2.0009113375133873</v>
      </c>
      <c r="AM381" s="37" t="e">
        <f t="shared" si="188"/>
        <v>#VALUE!</v>
      </c>
      <c r="AN381" s="38">
        <f t="shared" si="188"/>
        <v>3.3621845729890287</v>
      </c>
      <c r="AO381" s="39">
        <f t="shared" si="188"/>
        <v>1.0833608968124051</v>
      </c>
      <c r="AP381" s="39">
        <f t="shared" si="188"/>
        <v>1.0833608968124051</v>
      </c>
      <c r="AQ381" s="40">
        <f t="shared" si="188"/>
        <v>6.9347019161568468</v>
      </c>
      <c r="AR381" s="40">
        <f t="shared" si="188"/>
        <v>11.884784298740774</v>
      </c>
      <c r="AS381" s="40">
        <f t="shared" si="188"/>
        <v>23.647172275360372</v>
      </c>
      <c r="AT381" s="41">
        <f t="shared" si="188"/>
        <v>0.92500000000000004</v>
      </c>
      <c r="AU381" s="41">
        <f t="shared" si="188"/>
        <v>0.92500000000000004</v>
      </c>
      <c r="AV381" s="42" t="e">
        <f t="shared" si="188"/>
        <v>#VALUE!</v>
      </c>
      <c r="AW381" s="42" t="e">
        <f t="shared" si="188"/>
        <v>#VALUE!</v>
      </c>
      <c r="AX381" s="43" t="e">
        <f t="shared" si="188"/>
        <v>#VALUE!</v>
      </c>
      <c r="AY381" s="43" t="e">
        <f t="shared" si="188"/>
        <v>#VALUE!</v>
      </c>
    </row>
    <row r="382" spans="6:51" x14ac:dyDescent="0.3">
      <c r="F382" s="3">
        <v>68</v>
      </c>
      <c r="G382" s="36">
        <f t="shared" si="187"/>
        <v>2.1354056908205266</v>
      </c>
      <c r="H382" s="36">
        <f t="shared" si="187"/>
        <v>3.5645603658151583</v>
      </c>
      <c r="I382" s="36">
        <f t="shared" si="187"/>
        <v>3.2766047044040967</v>
      </c>
      <c r="J382" s="36">
        <f t="shared" si="187"/>
        <v>3.3266047028597212</v>
      </c>
      <c r="K382" s="36">
        <f t="shared" si="187"/>
        <v>2.5180973677370537</v>
      </c>
      <c r="L382" s="37" t="e">
        <f t="shared" si="187"/>
        <v>#VALUE!</v>
      </c>
      <c r="M382" s="38">
        <f t="shared" si="187"/>
        <v>3.3684556118998974</v>
      </c>
      <c r="N382" s="39">
        <f t="shared" si="187"/>
        <v>1.0833608968124051</v>
      </c>
      <c r="O382" s="39">
        <f t="shared" si="187"/>
        <v>1.0833608968124051</v>
      </c>
      <c r="P382" s="40">
        <f t="shared" si="187"/>
        <v>6.9347019161568468</v>
      </c>
      <c r="Q382" s="40">
        <f t="shared" si="187"/>
        <v>11.884784298740774</v>
      </c>
      <c r="R382" s="40">
        <f t="shared" si="187"/>
        <v>23.647172275360372</v>
      </c>
      <c r="S382" s="41">
        <f t="shared" si="187"/>
        <v>0.92500000000000004</v>
      </c>
      <c r="T382" s="41">
        <f t="shared" si="187"/>
        <v>0.92500000000000004</v>
      </c>
      <c r="U382" s="42" t="e">
        <f t="shared" si="187"/>
        <v>#VALUE!</v>
      </c>
      <c r="V382" s="42" t="e">
        <f t="shared" si="187"/>
        <v>#VALUE!</v>
      </c>
      <c r="W382" s="43" t="e">
        <f t="shared" si="187"/>
        <v>#VALUE!</v>
      </c>
      <c r="X382" s="43" t="e">
        <f t="shared" si="187"/>
        <v>#VALUE!</v>
      </c>
      <c r="AD382"/>
      <c r="AG382" s="3">
        <f t="shared" si="189"/>
        <v>46.071710765360585</v>
      </c>
      <c r="AH382" s="36">
        <f t="shared" si="188"/>
        <v>2.1354056186024719</v>
      </c>
      <c r="AI382" s="36">
        <f t="shared" si="188"/>
        <v>3.5645602602356568</v>
      </c>
      <c r="AJ382" s="36">
        <f t="shared" si="188"/>
        <v>3.2766045431838728</v>
      </c>
      <c r="AK382" s="36">
        <f t="shared" si="188"/>
        <v>3.3266045403516711</v>
      </c>
      <c r="AL382" s="36">
        <f t="shared" si="188"/>
        <v>2.0108564371539273</v>
      </c>
      <c r="AM382" s="37" t="e">
        <f t="shared" si="188"/>
        <v>#VALUE!</v>
      </c>
      <c r="AN382" s="38">
        <f t="shared" si="188"/>
        <v>3.3623107356259734</v>
      </c>
      <c r="AO382" s="39">
        <f t="shared" si="188"/>
        <v>1.0833608968124051</v>
      </c>
      <c r="AP382" s="39">
        <f t="shared" si="188"/>
        <v>1.0833608968124051</v>
      </c>
      <c r="AQ382" s="40">
        <f t="shared" si="188"/>
        <v>6.9347019161568468</v>
      </c>
      <c r="AR382" s="40">
        <f t="shared" si="188"/>
        <v>11.884784298740774</v>
      </c>
      <c r="AS382" s="40">
        <f t="shared" si="188"/>
        <v>23.647172275360372</v>
      </c>
      <c r="AT382" s="41">
        <f t="shared" si="188"/>
        <v>0.92500000000000004</v>
      </c>
      <c r="AU382" s="41">
        <f t="shared" si="188"/>
        <v>0.92500000000000004</v>
      </c>
      <c r="AV382" s="42" t="e">
        <f t="shared" si="188"/>
        <v>#VALUE!</v>
      </c>
      <c r="AW382" s="42" t="e">
        <f t="shared" si="188"/>
        <v>#VALUE!</v>
      </c>
      <c r="AX382" s="43" t="e">
        <f t="shared" si="188"/>
        <v>#VALUE!</v>
      </c>
      <c r="AY382" s="43" t="e">
        <f t="shared" si="188"/>
        <v>#VALUE!</v>
      </c>
    </row>
    <row r="383" spans="6:51" x14ac:dyDescent="0.3">
      <c r="F383" s="3">
        <v>69</v>
      </c>
      <c r="G383" s="36">
        <f t="shared" si="187"/>
        <v>2.1354056910268637</v>
      </c>
      <c r="H383" s="36">
        <f t="shared" si="187"/>
        <v>3.5645603660047556</v>
      </c>
      <c r="I383" s="36">
        <f t="shared" si="187"/>
        <v>3.2766047045276796</v>
      </c>
      <c r="J383" s="36">
        <f t="shared" si="187"/>
        <v>3.3266047031782628</v>
      </c>
      <c r="K383" s="36">
        <f t="shared" si="187"/>
        <v>2.5243760710394194</v>
      </c>
      <c r="L383" s="37" t="e">
        <f t="shared" si="187"/>
        <v>#VALUE!</v>
      </c>
      <c r="M383" s="38">
        <f t="shared" si="187"/>
        <v>3.3685213767105999</v>
      </c>
      <c r="N383" s="39">
        <f t="shared" si="187"/>
        <v>1.0833608968124051</v>
      </c>
      <c r="O383" s="39">
        <f t="shared" si="187"/>
        <v>1.0833608968124051</v>
      </c>
      <c r="P383" s="40">
        <f t="shared" si="187"/>
        <v>6.9347019161568468</v>
      </c>
      <c r="Q383" s="40">
        <f t="shared" si="187"/>
        <v>11.884784298740774</v>
      </c>
      <c r="R383" s="40">
        <f t="shared" si="187"/>
        <v>23.647172275360372</v>
      </c>
      <c r="S383" s="41">
        <f t="shared" si="187"/>
        <v>0.92500000000000004</v>
      </c>
      <c r="T383" s="41">
        <f t="shared" si="187"/>
        <v>0.92500000000000004</v>
      </c>
      <c r="U383" s="42" t="e">
        <f t="shared" si="187"/>
        <v>#VALUE!</v>
      </c>
      <c r="V383" s="42" t="e">
        <f t="shared" si="187"/>
        <v>#VALUE!</v>
      </c>
      <c r="W383" s="43" t="e">
        <f t="shared" si="187"/>
        <v>#VALUE!</v>
      </c>
      <c r="X383" s="43" t="e">
        <f t="shared" si="187"/>
        <v>#VALUE!</v>
      </c>
      <c r="AD383"/>
      <c r="AG383" s="3">
        <f t="shared" si="189"/>
        <v>46.214379259672945</v>
      </c>
      <c r="AH383" s="36">
        <f t="shared" si="188"/>
        <v>2.1354056212667265</v>
      </c>
      <c r="AI383" s="36">
        <f t="shared" si="188"/>
        <v>3.5645602640501908</v>
      </c>
      <c r="AJ383" s="36">
        <f t="shared" si="188"/>
        <v>3.276604550825887</v>
      </c>
      <c r="AK383" s="36">
        <f t="shared" si="188"/>
        <v>3.3266045461330584</v>
      </c>
      <c r="AL383" s="36">
        <f t="shared" si="188"/>
        <v>2.0198418643451399</v>
      </c>
      <c r="AM383" s="37" t="e">
        <f t="shared" si="188"/>
        <v>#VALUE!</v>
      </c>
      <c r="AN383" s="38">
        <f t="shared" si="188"/>
        <v>3.3624247119993376</v>
      </c>
      <c r="AO383" s="39">
        <f t="shared" si="188"/>
        <v>1.0833608968124051</v>
      </c>
      <c r="AP383" s="39">
        <f t="shared" si="188"/>
        <v>1.0833608968124051</v>
      </c>
      <c r="AQ383" s="40">
        <f t="shared" si="188"/>
        <v>6.9347019161568468</v>
      </c>
      <c r="AR383" s="40">
        <f t="shared" si="188"/>
        <v>11.884784298740774</v>
      </c>
      <c r="AS383" s="40">
        <f t="shared" si="188"/>
        <v>23.647172275360372</v>
      </c>
      <c r="AT383" s="41">
        <f t="shared" si="188"/>
        <v>0.92500000000000004</v>
      </c>
      <c r="AU383" s="41">
        <f t="shared" si="188"/>
        <v>0.92500000000000004</v>
      </c>
      <c r="AV383" s="42" t="e">
        <f t="shared" si="188"/>
        <v>#VALUE!</v>
      </c>
      <c r="AW383" s="42" t="e">
        <f t="shared" si="188"/>
        <v>#VALUE!</v>
      </c>
      <c r="AX383" s="43" t="e">
        <f t="shared" si="188"/>
        <v>#VALUE!</v>
      </c>
      <c r="AY383" s="43" t="e">
        <f t="shared" si="188"/>
        <v>#VALUE!</v>
      </c>
    </row>
    <row r="384" spans="6:51" x14ac:dyDescent="0.3">
      <c r="F384" s="3">
        <v>70</v>
      </c>
      <c r="G384" s="36">
        <f t="shared" si="187"/>
        <v>2.1354056912083794</v>
      </c>
      <c r="H384" s="36">
        <f t="shared" si="187"/>
        <v>3.5645603661645699</v>
      </c>
      <c r="I384" s="36">
        <f t="shared" si="187"/>
        <v>3.2766047046301772</v>
      </c>
      <c r="J384" s="36">
        <f t="shared" si="187"/>
        <v>3.3266047034481883</v>
      </c>
      <c r="K384" s="36">
        <f t="shared" si="187"/>
        <v>2.5301493698306503</v>
      </c>
      <c r="L384" s="37" t="e">
        <f t="shared" si="187"/>
        <v>#VALUE!</v>
      </c>
      <c r="M384" s="38">
        <f t="shared" si="187"/>
        <v>3.3685814061113715</v>
      </c>
      <c r="N384" s="39">
        <f t="shared" si="187"/>
        <v>1.0833608968124051</v>
      </c>
      <c r="O384" s="39">
        <f t="shared" si="187"/>
        <v>1.0833608968124051</v>
      </c>
      <c r="P384" s="40">
        <f t="shared" si="187"/>
        <v>6.9347019161568468</v>
      </c>
      <c r="Q384" s="40">
        <f t="shared" si="187"/>
        <v>11.884784298740774</v>
      </c>
      <c r="R384" s="40">
        <f t="shared" si="187"/>
        <v>23.647172275360372</v>
      </c>
      <c r="S384" s="41">
        <f t="shared" si="187"/>
        <v>0.92500000000000004</v>
      </c>
      <c r="T384" s="41">
        <f t="shared" si="187"/>
        <v>0.92500000000000004</v>
      </c>
      <c r="U384" s="42" t="e">
        <f t="shared" si="187"/>
        <v>#VALUE!</v>
      </c>
      <c r="V384" s="42" t="e">
        <f t="shared" si="187"/>
        <v>#VALUE!</v>
      </c>
      <c r="W384" s="43" t="e">
        <f t="shared" si="187"/>
        <v>#VALUE!</v>
      </c>
      <c r="X384" s="43" t="e">
        <f t="shared" si="187"/>
        <v>#VALUE!</v>
      </c>
      <c r="AD384"/>
      <c r="AG384" s="3">
        <f t="shared" si="189"/>
        <v>46.34584203279789</v>
      </c>
      <c r="AH384" s="36">
        <f t="shared" si="188"/>
        <v>2.1354056236213776</v>
      </c>
      <c r="AI384" s="36">
        <f t="shared" si="188"/>
        <v>3.5645602674341013</v>
      </c>
      <c r="AJ384" s="36">
        <f t="shared" si="188"/>
        <v>3.2766045575201952</v>
      </c>
      <c r="AK384" s="36">
        <f t="shared" si="188"/>
        <v>3.3266045512640217</v>
      </c>
      <c r="AL384" s="36">
        <f t="shared" si="188"/>
        <v>2.0279733713948667</v>
      </c>
      <c r="AM384" s="37" t="e">
        <f t="shared" si="188"/>
        <v>#VALUE!</v>
      </c>
      <c r="AN384" s="38">
        <f t="shared" si="188"/>
        <v>3.362527843189774</v>
      </c>
      <c r="AO384" s="39">
        <f t="shared" si="188"/>
        <v>1.0833608968124051</v>
      </c>
      <c r="AP384" s="39">
        <f t="shared" si="188"/>
        <v>1.0833608968124051</v>
      </c>
      <c r="AQ384" s="40">
        <f t="shared" si="188"/>
        <v>6.9347019161568468</v>
      </c>
      <c r="AR384" s="40">
        <f t="shared" si="188"/>
        <v>11.884784298740774</v>
      </c>
      <c r="AS384" s="40">
        <f t="shared" si="188"/>
        <v>23.647172275360372</v>
      </c>
      <c r="AT384" s="41">
        <f t="shared" si="188"/>
        <v>0.92500000000000004</v>
      </c>
      <c r="AU384" s="41">
        <f t="shared" si="188"/>
        <v>0.92500000000000004</v>
      </c>
      <c r="AV384" s="42" t="e">
        <f t="shared" si="188"/>
        <v>#VALUE!</v>
      </c>
      <c r="AW384" s="42" t="e">
        <f t="shared" si="188"/>
        <v>#VALUE!</v>
      </c>
      <c r="AX384" s="43" t="e">
        <f t="shared" si="188"/>
        <v>#VALUE!</v>
      </c>
      <c r="AY384" s="43" t="e">
        <f t="shared" si="188"/>
        <v>#VALUE!</v>
      </c>
    </row>
    <row r="385" spans="3:52" x14ac:dyDescent="0.3">
      <c r="AD385"/>
    </row>
    <row r="386" spans="3:52" x14ac:dyDescent="0.3">
      <c r="C386" t="s">
        <v>31</v>
      </c>
      <c r="D386" s="3">
        <v>1</v>
      </c>
      <c r="E386" s="3" t="s">
        <v>86</v>
      </c>
      <c r="F386" s="3">
        <v>0</v>
      </c>
      <c r="G386" s="36">
        <f>300*G314*G86</f>
        <v>0</v>
      </c>
      <c r="H386" s="36">
        <f t="shared" ref="H386:X386" si="190">300*H314*H86</f>
        <v>0</v>
      </c>
      <c r="I386" s="36">
        <f t="shared" si="190"/>
        <v>0</v>
      </c>
      <c r="J386" s="36">
        <f t="shared" si="190"/>
        <v>0</v>
      </c>
      <c r="K386" s="36">
        <f t="shared" si="190"/>
        <v>0</v>
      </c>
      <c r="L386" s="37" t="e">
        <f t="shared" si="190"/>
        <v>#VALUE!</v>
      </c>
      <c r="M386" s="38">
        <f t="shared" si="190"/>
        <v>0</v>
      </c>
      <c r="N386" s="39">
        <f t="shared" si="190"/>
        <v>0</v>
      </c>
      <c r="O386" s="39">
        <f t="shared" si="190"/>
        <v>0</v>
      </c>
      <c r="P386" s="40">
        <f t="shared" si="190"/>
        <v>0</v>
      </c>
      <c r="Q386" s="40">
        <f t="shared" si="190"/>
        <v>0</v>
      </c>
      <c r="R386" s="40">
        <f t="shared" si="190"/>
        <v>0</v>
      </c>
      <c r="S386" s="41" t="e">
        <f t="shared" si="190"/>
        <v>#VALUE!</v>
      </c>
      <c r="T386" s="41" t="e">
        <f t="shared" si="190"/>
        <v>#VALUE!</v>
      </c>
      <c r="U386" s="42" t="e">
        <f t="shared" si="190"/>
        <v>#VALUE!</v>
      </c>
      <c r="V386" s="42" t="e">
        <f t="shared" si="190"/>
        <v>#VALUE!</v>
      </c>
      <c r="W386" s="43" t="e">
        <f t="shared" si="190"/>
        <v>#VALUE!</v>
      </c>
      <c r="X386" s="43" t="e">
        <f t="shared" si="190"/>
        <v>#VALUE!</v>
      </c>
      <c r="Y386" t="e">
        <f>NA()</f>
        <v>#N/A</v>
      </c>
      <c r="AD386" t="s">
        <v>31</v>
      </c>
      <c r="AE386" s="3">
        <v>1</v>
      </c>
      <c r="AF386" s="3" t="s">
        <v>86</v>
      </c>
      <c r="AG386" s="3">
        <f>AE14</f>
        <v>3.9906775875039635</v>
      </c>
      <c r="AH386" s="36">
        <f>300*AH314*AH86</f>
        <v>48.33067145029019</v>
      </c>
      <c r="AI386" s="36">
        <f t="shared" ref="AI386:AY386" si="191">300*AI314*AI86</f>
        <v>3696.6511789686933</v>
      </c>
      <c r="AJ386" s="36">
        <f t="shared" si="191"/>
        <v>308.51914049395941</v>
      </c>
      <c r="AK386" s="36">
        <f t="shared" si="191"/>
        <v>3129.196411965544</v>
      </c>
      <c r="AL386" s="36">
        <f t="shared" si="191"/>
        <v>55.421917800557623</v>
      </c>
      <c r="AM386" s="37" t="e">
        <f t="shared" si="191"/>
        <v>#VALUE!</v>
      </c>
      <c r="AN386" s="38">
        <f t="shared" si="191"/>
        <v>489.08538404141774</v>
      </c>
      <c r="AO386" s="39">
        <f t="shared" si="191"/>
        <v>219.97053254841981</v>
      </c>
      <c r="AP386" s="39">
        <f t="shared" si="191"/>
        <v>43.994106509683967</v>
      </c>
      <c r="AQ386" s="40">
        <f t="shared" si="191"/>
        <v>10744.292385126651</v>
      </c>
      <c r="AR386" s="40">
        <f t="shared" si="191"/>
        <v>6498.1363708386516</v>
      </c>
      <c r="AS386" s="40">
        <f t="shared" si="191"/>
        <v>8764.126181875763</v>
      </c>
      <c r="AT386" s="41" t="e">
        <f t="shared" si="191"/>
        <v>#VALUE!</v>
      </c>
      <c r="AU386" s="41" t="e">
        <f t="shared" si="191"/>
        <v>#VALUE!</v>
      </c>
      <c r="AV386" s="42" t="e">
        <f t="shared" si="191"/>
        <v>#VALUE!</v>
      </c>
      <c r="AW386" s="42" t="e">
        <f t="shared" si="191"/>
        <v>#VALUE!</v>
      </c>
      <c r="AX386" s="43" t="e">
        <f t="shared" si="191"/>
        <v>#VALUE!</v>
      </c>
      <c r="AY386" s="43" t="e">
        <f t="shared" si="191"/>
        <v>#VALUE!</v>
      </c>
      <c r="AZ386" t="e">
        <f>NA()</f>
        <v>#N/A</v>
      </c>
    </row>
    <row r="387" spans="3:52" x14ac:dyDescent="0.3">
      <c r="D387" s="3">
        <v>2</v>
      </c>
      <c r="F387" s="3">
        <v>1</v>
      </c>
      <c r="G387" s="36">
        <f t="shared" ref="G387:X401" si="192">300*G315*G87</f>
        <v>0.14590128013599596</v>
      </c>
      <c r="H387" s="36">
        <f t="shared" si="192"/>
        <v>433.23430296484008</v>
      </c>
      <c r="I387" s="36">
        <f t="shared" si="192"/>
        <v>5.9026592949018397</v>
      </c>
      <c r="J387" s="36">
        <f t="shared" si="192"/>
        <v>347.67787970109629</v>
      </c>
      <c r="K387" s="36">
        <f t="shared" si="192"/>
        <v>0.32757272365517115</v>
      </c>
      <c r="L387" s="37" t="e">
        <f t="shared" si="192"/>
        <v>#VALUE!</v>
      </c>
      <c r="M387" s="38">
        <f t="shared" si="192"/>
        <v>33.604963803518288</v>
      </c>
      <c r="N387" s="39">
        <f t="shared" si="192"/>
        <v>25.3842114277675</v>
      </c>
      <c r="O387" s="39">
        <f t="shared" si="192"/>
        <v>5.0768422855535009</v>
      </c>
      <c r="P387" s="40">
        <f t="shared" si="192"/>
        <v>1881.8348859273276</v>
      </c>
      <c r="Q387" s="40">
        <f t="shared" si="192"/>
        <v>689.42105419885047</v>
      </c>
      <c r="R387" s="40">
        <f t="shared" si="192"/>
        <v>153.35675285767348</v>
      </c>
      <c r="S387" s="41" t="e">
        <f t="shared" si="192"/>
        <v>#VALUE!</v>
      </c>
      <c r="T387" s="41" t="e">
        <f t="shared" si="192"/>
        <v>#VALUE!</v>
      </c>
      <c r="U387" s="42" t="e">
        <f t="shared" si="192"/>
        <v>#VALUE!</v>
      </c>
      <c r="V387" s="42" t="e">
        <f t="shared" si="192"/>
        <v>#VALUE!</v>
      </c>
      <c r="W387" s="43" t="e">
        <f t="shared" si="192"/>
        <v>#VALUE!</v>
      </c>
      <c r="X387" s="43" t="e">
        <f t="shared" si="192"/>
        <v>#VALUE!</v>
      </c>
      <c r="Y387" t="e">
        <f>NA()</f>
        <v>#N/A</v>
      </c>
      <c r="AD387"/>
      <c r="AE387" s="3">
        <v>2</v>
      </c>
      <c r="AG387" s="3">
        <f t="shared" ref="AG387:AG450" si="193">AE15</f>
        <v>4.1969204825524002</v>
      </c>
      <c r="AH387" s="36">
        <f t="shared" ref="AH387:AY401" si="194">300*AH315*AH87</f>
        <v>58.91152808542919</v>
      </c>
      <c r="AI387" s="36">
        <f t="shared" si="194"/>
        <v>4003.5015031157122</v>
      </c>
      <c r="AJ387" s="36">
        <f t="shared" si="194"/>
        <v>354.11934618450084</v>
      </c>
      <c r="AK387" s="36">
        <f t="shared" si="194"/>
        <v>3426.8369148417032</v>
      </c>
      <c r="AL387" s="36">
        <f t="shared" si="194"/>
        <v>65.966714374627955</v>
      </c>
      <c r="AM387" s="37" t="e">
        <f t="shared" si="194"/>
        <v>#VALUE!</v>
      </c>
      <c r="AN387" s="38">
        <f t="shared" si="194"/>
        <v>537.62298638730852</v>
      </c>
      <c r="AO387" s="39">
        <f t="shared" si="194"/>
        <v>237.54339198052014</v>
      </c>
      <c r="AP387" s="39">
        <f t="shared" si="194"/>
        <v>47.508678396104031</v>
      </c>
      <c r="AQ387" s="40">
        <f t="shared" si="194"/>
        <v>11427.021028397605</v>
      </c>
      <c r="AR387" s="40">
        <f t="shared" si="194"/>
        <v>7026.7854907117508</v>
      </c>
      <c r="AS387" s="40">
        <f t="shared" si="194"/>
        <v>10035.242316281017</v>
      </c>
      <c r="AT387" s="41" t="e">
        <f t="shared" si="194"/>
        <v>#VALUE!</v>
      </c>
      <c r="AU387" s="41" t="e">
        <f t="shared" si="194"/>
        <v>#VALUE!</v>
      </c>
      <c r="AV387" s="42" t="e">
        <f t="shared" si="194"/>
        <v>#VALUE!</v>
      </c>
      <c r="AW387" s="42" t="e">
        <f t="shared" si="194"/>
        <v>#VALUE!</v>
      </c>
      <c r="AX387" s="43" t="e">
        <f t="shared" si="194"/>
        <v>#VALUE!</v>
      </c>
      <c r="AY387" s="43" t="e">
        <f t="shared" si="194"/>
        <v>#VALUE!</v>
      </c>
      <c r="AZ387" t="e">
        <f>NA()</f>
        <v>#N/A</v>
      </c>
    </row>
    <row r="388" spans="3:52" x14ac:dyDescent="0.3">
      <c r="D388" s="3">
        <v>3</v>
      </c>
      <c r="F388" s="3">
        <v>2</v>
      </c>
      <c r="G388" s="36">
        <f t="shared" si="192"/>
        <v>2.8595981358790588</v>
      </c>
      <c r="H388" s="36">
        <f t="shared" si="192"/>
        <v>1229.8020518950361</v>
      </c>
      <c r="I388" s="36">
        <f t="shared" si="192"/>
        <v>44.2114461522334</v>
      </c>
      <c r="J388" s="36">
        <f t="shared" si="192"/>
        <v>962.16230247460373</v>
      </c>
      <c r="K388" s="36">
        <f t="shared" si="192"/>
        <v>4.570269085907201</v>
      </c>
      <c r="L388" s="37" t="e">
        <f t="shared" si="192"/>
        <v>#VALUE!</v>
      </c>
      <c r="M388" s="38">
        <f t="shared" si="192"/>
        <v>130.41226514262704</v>
      </c>
      <c r="N388" s="39">
        <f t="shared" si="192"/>
        <v>75.543641162458158</v>
      </c>
      <c r="O388" s="39">
        <f t="shared" si="192"/>
        <v>15.108728232491631</v>
      </c>
      <c r="P388" s="40">
        <f t="shared" si="192"/>
        <v>4545.6783712764645</v>
      </c>
      <c r="Q388" s="40">
        <f t="shared" si="192"/>
        <v>2158.9559694981531</v>
      </c>
      <c r="R388" s="40">
        <f t="shared" si="192"/>
        <v>1237.6207682245345</v>
      </c>
      <c r="S388" s="41" t="e">
        <f t="shared" si="192"/>
        <v>#VALUE!</v>
      </c>
      <c r="T388" s="41" t="e">
        <f t="shared" si="192"/>
        <v>#VALUE!</v>
      </c>
      <c r="U388" s="42" t="e">
        <f t="shared" si="192"/>
        <v>#VALUE!</v>
      </c>
      <c r="V388" s="42" t="e">
        <f t="shared" si="192"/>
        <v>#VALUE!</v>
      </c>
      <c r="W388" s="43" t="e">
        <f t="shared" si="192"/>
        <v>#VALUE!</v>
      </c>
      <c r="X388" s="43" t="e">
        <f t="shared" si="192"/>
        <v>#VALUE!</v>
      </c>
      <c r="Y388" t="e">
        <f>NA()</f>
        <v>#N/A</v>
      </c>
      <c r="AD388"/>
      <c r="AE388" s="3">
        <v>3</v>
      </c>
      <c r="AG388" s="3">
        <f t="shared" si="193"/>
        <v>4.4138222521466401</v>
      </c>
      <c r="AH388" s="36">
        <f t="shared" si="194"/>
        <v>71.707246153542854</v>
      </c>
      <c r="AI388" s="36">
        <f t="shared" si="194"/>
        <v>4334.5541590439398</v>
      </c>
      <c r="AJ388" s="36">
        <f t="shared" si="194"/>
        <v>406.18888660985323</v>
      </c>
      <c r="AK388" s="36">
        <f t="shared" si="194"/>
        <v>3750.2585974699973</v>
      </c>
      <c r="AL388" s="36">
        <f t="shared" si="194"/>
        <v>78.412562057911472</v>
      </c>
      <c r="AM388" s="37" t="e">
        <f t="shared" si="194"/>
        <v>#VALUE!</v>
      </c>
      <c r="AN388" s="38">
        <f t="shared" si="194"/>
        <v>590.79363947367824</v>
      </c>
      <c r="AO388" s="39">
        <f t="shared" si="194"/>
        <v>256.47100554251568</v>
      </c>
      <c r="AP388" s="39">
        <f t="shared" si="194"/>
        <v>51.294201108503124</v>
      </c>
      <c r="AQ388" s="40">
        <f t="shared" si="194"/>
        <v>12150.73596479777</v>
      </c>
      <c r="AR388" s="40">
        <f t="shared" si="194"/>
        <v>7595.6122182286172</v>
      </c>
      <c r="AS388" s="40">
        <f t="shared" si="194"/>
        <v>11476.357543885539</v>
      </c>
      <c r="AT388" s="41" t="e">
        <f t="shared" si="194"/>
        <v>#VALUE!</v>
      </c>
      <c r="AU388" s="41" t="e">
        <f t="shared" si="194"/>
        <v>#VALUE!</v>
      </c>
      <c r="AV388" s="42" t="e">
        <f t="shared" si="194"/>
        <v>#VALUE!</v>
      </c>
      <c r="AW388" s="42" t="e">
        <f t="shared" si="194"/>
        <v>#VALUE!</v>
      </c>
      <c r="AX388" s="43" t="e">
        <f t="shared" si="194"/>
        <v>#VALUE!</v>
      </c>
      <c r="AY388" s="43" t="e">
        <f t="shared" si="194"/>
        <v>#VALUE!</v>
      </c>
      <c r="AZ388" t="e">
        <f>NA()</f>
        <v>#N/A</v>
      </c>
    </row>
    <row r="389" spans="3:52" x14ac:dyDescent="0.3">
      <c r="D389" s="3">
        <v>4</v>
      </c>
      <c r="F389" s="3">
        <v>3</v>
      </c>
      <c r="G389" s="36">
        <f t="shared" si="192"/>
        <v>15.381970061486639</v>
      </c>
      <c r="H389" s="36">
        <f t="shared" si="192"/>
        <v>2345.862528921311</v>
      </c>
      <c r="I389" s="36">
        <f t="shared" si="192"/>
        <v>139.77177020643524</v>
      </c>
      <c r="J389" s="36">
        <f t="shared" si="192"/>
        <v>1855.2515525425549</v>
      </c>
      <c r="K389" s="36">
        <f t="shared" si="192"/>
        <v>20.208004653967784</v>
      </c>
      <c r="L389" s="37" t="e">
        <f t="shared" si="192"/>
        <v>#VALUE!</v>
      </c>
      <c r="M389" s="38">
        <f t="shared" si="192"/>
        <v>284.72348585882258</v>
      </c>
      <c r="N389" s="39">
        <f t="shared" si="192"/>
        <v>141.89311937657234</v>
      </c>
      <c r="O389" s="39">
        <f t="shared" si="192"/>
        <v>28.378623875314471</v>
      </c>
      <c r="P389" s="40">
        <f t="shared" si="192"/>
        <v>7555.0445328013311</v>
      </c>
      <c r="Q389" s="40">
        <f t="shared" si="192"/>
        <v>4146.9152620831028</v>
      </c>
      <c r="R389" s="40">
        <f t="shared" si="192"/>
        <v>3985.3189494464505</v>
      </c>
      <c r="S389" s="41" t="e">
        <f t="shared" si="192"/>
        <v>#VALUE!</v>
      </c>
      <c r="T389" s="41" t="e">
        <f t="shared" si="192"/>
        <v>#VALUE!</v>
      </c>
      <c r="U389" s="42" t="e">
        <f t="shared" si="192"/>
        <v>#VALUE!</v>
      </c>
      <c r="V389" s="42" t="e">
        <f t="shared" si="192"/>
        <v>#VALUE!</v>
      </c>
      <c r="W389" s="43" t="e">
        <f t="shared" si="192"/>
        <v>#VALUE!</v>
      </c>
      <c r="X389" s="43" t="e">
        <f t="shared" si="192"/>
        <v>#VALUE!</v>
      </c>
      <c r="Y389" t="e">
        <f>NA()</f>
        <v>#N/A</v>
      </c>
      <c r="AD389"/>
      <c r="AE389" s="3">
        <v>4</v>
      </c>
      <c r="AG389" s="3">
        <f t="shared" si="193"/>
        <v>4.641933759416089</v>
      </c>
      <c r="AH389" s="36">
        <f t="shared" si="194"/>
        <v>87.153060162288995</v>
      </c>
      <c r="AI389" s="36">
        <f t="shared" si="194"/>
        <v>4691.3631235634339</v>
      </c>
      <c r="AJ389" s="36">
        <f t="shared" si="194"/>
        <v>465.58969128502628</v>
      </c>
      <c r="AK389" s="36">
        <f t="shared" si="194"/>
        <v>4101.0567627714199</v>
      </c>
      <c r="AL389" s="36">
        <f t="shared" si="194"/>
        <v>93.075892286789454</v>
      </c>
      <c r="AM389" s="37" t="e">
        <f t="shared" si="194"/>
        <v>#VALUE!</v>
      </c>
      <c r="AN389" s="38">
        <f t="shared" si="194"/>
        <v>649.01087250294609</v>
      </c>
      <c r="AO389" s="39">
        <f t="shared" si="194"/>
        <v>276.85114520318939</v>
      </c>
      <c r="AP389" s="39">
        <f t="shared" si="194"/>
        <v>55.370229040637895</v>
      </c>
      <c r="AQ389" s="40">
        <f t="shared" si="194"/>
        <v>12917.61286780736</v>
      </c>
      <c r="AR389" s="40">
        <f t="shared" si="194"/>
        <v>8207.2809040947632</v>
      </c>
      <c r="AS389" s="40">
        <f t="shared" si="194"/>
        <v>13107.292772527235</v>
      </c>
      <c r="AT389" s="41" t="e">
        <f t="shared" si="194"/>
        <v>#VALUE!</v>
      </c>
      <c r="AU389" s="41" t="e">
        <f t="shared" si="194"/>
        <v>#VALUE!</v>
      </c>
      <c r="AV389" s="42" t="e">
        <f t="shared" si="194"/>
        <v>#VALUE!</v>
      </c>
      <c r="AW389" s="42" t="e">
        <f t="shared" si="194"/>
        <v>#VALUE!</v>
      </c>
      <c r="AX389" s="43" t="e">
        <f t="shared" si="194"/>
        <v>#VALUE!</v>
      </c>
      <c r="AY389" s="43" t="e">
        <f t="shared" si="194"/>
        <v>#VALUE!</v>
      </c>
      <c r="AZ389" t="e">
        <f>NA()</f>
        <v>#N/A</v>
      </c>
    </row>
    <row r="390" spans="3:52" x14ac:dyDescent="0.3">
      <c r="D390" s="3">
        <v>5</v>
      </c>
      <c r="F390" s="3">
        <v>4</v>
      </c>
      <c r="G390" s="36">
        <f t="shared" si="192"/>
        <v>48.777239122232544</v>
      </c>
      <c r="H390" s="36">
        <f t="shared" si="192"/>
        <v>3710.3474515734047</v>
      </c>
      <c r="I390" s="36">
        <f t="shared" si="192"/>
        <v>310.49920124924461</v>
      </c>
      <c r="J390" s="36">
        <f t="shared" si="192"/>
        <v>3142.432354688598</v>
      </c>
      <c r="K390" s="36">
        <f t="shared" si="192"/>
        <v>55.872322343352131</v>
      </c>
      <c r="L390" s="37" t="e">
        <f t="shared" si="192"/>
        <v>#VALUE!</v>
      </c>
      <c r="M390" s="38">
        <f t="shared" si="192"/>
        <v>491.23624846238283</v>
      </c>
      <c r="N390" s="39">
        <f t="shared" si="192"/>
        <v>220.75567791600244</v>
      </c>
      <c r="O390" s="39">
        <f t="shared" si="192"/>
        <v>44.151135583200485</v>
      </c>
      <c r="P390" s="40">
        <f t="shared" si="192"/>
        <v>10775.031743885333</v>
      </c>
      <c r="Q390" s="40">
        <f t="shared" si="192"/>
        <v>6521.7654721259514</v>
      </c>
      <c r="R390" s="40">
        <f t="shared" si="192"/>
        <v>8819.4989792987417</v>
      </c>
      <c r="S390" s="41" t="e">
        <f t="shared" si="192"/>
        <v>#VALUE!</v>
      </c>
      <c r="T390" s="41" t="e">
        <f t="shared" si="192"/>
        <v>#VALUE!</v>
      </c>
      <c r="U390" s="42" t="e">
        <f t="shared" si="192"/>
        <v>#VALUE!</v>
      </c>
      <c r="V390" s="42" t="e">
        <f t="shared" si="192"/>
        <v>#VALUE!</v>
      </c>
      <c r="W390" s="43" t="e">
        <f t="shared" si="192"/>
        <v>#VALUE!</v>
      </c>
      <c r="X390" s="43" t="e">
        <f t="shared" si="192"/>
        <v>#VALUE!</v>
      </c>
      <c r="Y390" t="e">
        <f>NA()</f>
        <v>#N/A</v>
      </c>
      <c r="AD390"/>
      <c r="AE390" s="3">
        <v>5</v>
      </c>
      <c r="AG390" s="3">
        <f t="shared" si="193"/>
        <v>4.8818343367423189</v>
      </c>
      <c r="AH390" s="36">
        <f t="shared" si="194"/>
        <v>105.76196198261981</v>
      </c>
      <c r="AI390" s="36">
        <f t="shared" si="194"/>
        <v>5075.5213332033345</v>
      </c>
      <c r="AJ390" s="36">
        <f t="shared" si="194"/>
        <v>533.28712099359655</v>
      </c>
      <c r="AK390" s="36">
        <f t="shared" si="194"/>
        <v>4480.8222824027871</v>
      </c>
      <c r="AL390" s="36">
        <f t="shared" si="194"/>
        <v>110.31937879198009</v>
      </c>
      <c r="AM390" s="37" t="e">
        <f t="shared" si="194"/>
        <v>#VALUE!</v>
      </c>
      <c r="AN390" s="38">
        <f t="shared" si="194"/>
        <v>712.72065518270085</v>
      </c>
      <c r="AO390" s="39">
        <f t="shared" si="194"/>
        <v>298.78773102858401</v>
      </c>
      <c r="AP390" s="39">
        <f t="shared" si="194"/>
        <v>59.7575462057168</v>
      </c>
      <c r="AQ390" s="40">
        <f t="shared" si="194"/>
        <v>13729.908659191944</v>
      </c>
      <c r="AR390" s="40">
        <f t="shared" si="194"/>
        <v>8864.5788068855018</v>
      </c>
      <c r="AS390" s="40">
        <f t="shared" si="194"/>
        <v>14949.599558118372</v>
      </c>
      <c r="AT390" s="41" t="e">
        <f t="shared" si="194"/>
        <v>#VALUE!</v>
      </c>
      <c r="AU390" s="41" t="e">
        <f t="shared" si="194"/>
        <v>#VALUE!</v>
      </c>
      <c r="AV390" s="42" t="e">
        <f t="shared" si="194"/>
        <v>#VALUE!</v>
      </c>
      <c r="AW390" s="42" t="e">
        <f t="shared" si="194"/>
        <v>#VALUE!</v>
      </c>
      <c r="AX390" s="43" t="e">
        <f t="shared" si="194"/>
        <v>#VALUE!</v>
      </c>
      <c r="AY390" s="43" t="e">
        <f t="shared" si="194"/>
        <v>#VALUE!</v>
      </c>
      <c r="AZ390" t="e">
        <f>NA()</f>
        <v>#N/A</v>
      </c>
    </row>
    <row r="391" spans="3:52" x14ac:dyDescent="0.3">
      <c r="D391" s="3">
        <v>6</v>
      </c>
      <c r="F391" s="3">
        <v>5</v>
      </c>
      <c r="G391" s="36">
        <f t="shared" si="192"/>
        <v>115.87155961067234</v>
      </c>
      <c r="H391" s="36">
        <f t="shared" si="192"/>
        <v>5267.895699230693</v>
      </c>
      <c r="I391" s="36">
        <f t="shared" si="192"/>
        <v>568.62903988691687</v>
      </c>
      <c r="J391" s="36">
        <f t="shared" si="192"/>
        <v>4671.6649901121591</v>
      </c>
      <c r="K391" s="36">
        <f t="shared" si="192"/>
        <v>119.524145255677</v>
      </c>
      <c r="L391" s="37" t="e">
        <f t="shared" si="192"/>
        <v>#VALUE!</v>
      </c>
      <c r="M391" s="38">
        <f t="shared" si="192"/>
        <v>745.0190125987076</v>
      </c>
      <c r="N391" s="39">
        <f t="shared" si="192"/>
        <v>309.7758981642196</v>
      </c>
      <c r="O391" s="39">
        <f t="shared" si="192"/>
        <v>61.955179632843915</v>
      </c>
      <c r="P391" s="40">
        <f t="shared" si="192"/>
        <v>14132.019199713579</v>
      </c>
      <c r="Q391" s="40">
        <f t="shared" si="192"/>
        <v>9193.358848339687</v>
      </c>
      <c r="R391" s="40">
        <f t="shared" si="192"/>
        <v>15904.657979271371</v>
      </c>
      <c r="S391" s="41" t="e">
        <f t="shared" si="192"/>
        <v>#VALUE!</v>
      </c>
      <c r="T391" s="41" t="e">
        <f t="shared" si="192"/>
        <v>#VALUE!</v>
      </c>
      <c r="U391" s="42" t="e">
        <f t="shared" si="192"/>
        <v>#VALUE!</v>
      </c>
      <c r="V391" s="42" t="e">
        <f t="shared" si="192"/>
        <v>#VALUE!</v>
      </c>
      <c r="W391" s="43" t="e">
        <f t="shared" si="192"/>
        <v>#VALUE!</v>
      </c>
      <c r="X391" s="43" t="e">
        <f t="shared" si="192"/>
        <v>#VALUE!</v>
      </c>
      <c r="Y391" t="e">
        <f>NA()</f>
        <v>#N/A</v>
      </c>
      <c r="AD391"/>
      <c r="AE391" s="3">
        <v>6</v>
      </c>
      <c r="AG391" s="3">
        <f t="shared" si="193"/>
        <v>5.1341332570833993</v>
      </c>
      <c r="AH391" s="36">
        <f t="shared" si="194"/>
        <v>128.1365109390151</v>
      </c>
      <c r="AI391" s="36">
        <f t="shared" si="194"/>
        <v>5488.6546207628107</v>
      </c>
      <c r="AJ391" s="36">
        <f t="shared" si="194"/>
        <v>610.36006557170606</v>
      </c>
      <c r="AK391" s="36">
        <f t="shared" si="194"/>
        <v>4891.1288018013438</v>
      </c>
      <c r="AL391" s="36">
        <f t="shared" si="194"/>
        <v>130.55715072493481</v>
      </c>
      <c r="AM391" s="37" t="e">
        <f t="shared" si="194"/>
        <v>#VALUE!</v>
      </c>
      <c r="AN391" s="38">
        <f t="shared" si="194"/>
        <v>782.40323932995022</v>
      </c>
      <c r="AO391" s="39">
        <f t="shared" si="194"/>
        <v>322.39109180411737</v>
      </c>
      <c r="AP391" s="39">
        <f t="shared" si="194"/>
        <v>64.478218360823476</v>
      </c>
      <c r="AQ391" s="40">
        <f t="shared" si="194"/>
        <v>14589.960169255741</v>
      </c>
      <c r="AR391" s="40">
        <f t="shared" si="194"/>
        <v>9570.413932238811</v>
      </c>
      <c r="AS391" s="40">
        <f t="shared" si="194"/>
        <v>17026.594717491495</v>
      </c>
      <c r="AT391" s="41" t="e">
        <f t="shared" si="194"/>
        <v>#VALUE!</v>
      </c>
      <c r="AU391" s="41" t="e">
        <f t="shared" si="194"/>
        <v>#VALUE!</v>
      </c>
      <c r="AV391" s="42" t="e">
        <f t="shared" si="194"/>
        <v>#VALUE!</v>
      </c>
      <c r="AW391" s="42" t="e">
        <f t="shared" si="194"/>
        <v>#VALUE!</v>
      </c>
      <c r="AX391" s="43" t="e">
        <f t="shared" si="194"/>
        <v>#VALUE!</v>
      </c>
      <c r="AY391" s="43" t="e">
        <f t="shared" si="194"/>
        <v>#VALUE!</v>
      </c>
      <c r="AZ391" t="e">
        <f>NA()</f>
        <v>#N/A</v>
      </c>
    </row>
    <row r="392" spans="3:52" x14ac:dyDescent="0.3">
      <c r="D392" s="3">
        <v>7</v>
      </c>
      <c r="F392" s="3">
        <v>6</v>
      </c>
      <c r="G392" s="36">
        <f t="shared" si="192"/>
        <v>229.42428588777696</v>
      </c>
      <c r="H392" s="36">
        <f t="shared" si="192"/>
        <v>6967.6743191086753</v>
      </c>
      <c r="I392" s="36">
        <f t="shared" si="192"/>
        <v>921.77471372328318</v>
      </c>
      <c r="J392" s="36">
        <f t="shared" si="192"/>
        <v>6369.8084802910453</v>
      </c>
      <c r="K392" s="36">
        <f t="shared" si="192"/>
        <v>217.51965453062638</v>
      </c>
      <c r="L392" s="37" t="e">
        <f t="shared" si="192"/>
        <v>#VALUE!</v>
      </c>
      <c r="M392" s="38">
        <f t="shared" si="192"/>
        <v>1041.4874160619411</v>
      </c>
      <c r="N392" s="39">
        <f t="shared" si="192"/>
        <v>407.23817838674512</v>
      </c>
      <c r="O392" s="39">
        <f t="shared" si="192"/>
        <v>81.447635677349027</v>
      </c>
      <c r="P392" s="40">
        <f t="shared" si="192"/>
        <v>17578.585970540418</v>
      </c>
      <c r="Q392" s="40">
        <f t="shared" si="192"/>
        <v>12093.780769196614</v>
      </c>
      <c r="R392" s="40">
        <f t="shared" si="192"/>
        <v>25215.162535503572</v>
      </c>
      <c r="S392" s="41" t="e">
        <f t="shared" si="192"/>
        <v>#VALUE!</v>
      </c>
      <c r="T392" s="41" t="e">
        <f t="shared" si="192"/>
        <v>#VALUE!</v>
      </c>
      <c r="U392" s="42" t="e">
        <f t="shared" si="192"/>
        <v>#VALUE!</v>
      </c>
      <c r="V392" s="42" t="e">
        <f t="shared" si="192"/>
        <v>#VALUE!</v>
      </c>
      <c r="W392" s="43" t="e">
        <f t="shared" si="192"/>
        <v>#VALUE!</v>
      </c>
      <c r="X392" s="43" t="e">
        <f t="shared" si="192"/>
        <v>#VALUE!</v>
      </c>
      <c r="Y392" t="e">
        <f>NA()</f>
        <v>#N/A</v>
      </c>
      <c r="AD392"/>
      <c r="AE392" s="3">
        <v>7</v>
      </c>
      <c r="AG392" s="3">
        <f t="shared" si="193"/>
        <v>5.3994712813379797</v>
      </c>
      <c r="AH392" s="36">
        <f t="shared" si="194"/>
        <v>154.98188555911344</v>
      </c>
      <c r="AI392" s="36">
        <f t="shared" si="194"/>
        <v>5932.4157068959903</v>
      </c>
      <c r="AJ392" s="36">
        <f t="shared" si="194"/>
        <v>698.01155022266107</v>
      </c>
      <c r="AK392" s="36">
        <f t="shared" si="194"/>
        <v>5333.520795081231</v>
      </c>
      <c r="AL392" s="36">
        <f t="shared" si="194"/>
        <v>154.26021893949607</v>
      </c>
      <c r="AM392" s="37" t="e">
        <f t="shared" si="194"/>
        <v>#VALUE!</v>
      </c>
      <c r="AN392" s="38">
        <f t="shared" si="194"/>
        <v>858.57498790730608</v>
      </c>
      <c r="AO392" s="39">
        <f t="shared" si="194"/>
        <v>347.77821782321286</v>
      </c>
      <c r="AP392" s="39">
        <f t="shared" si="194"/>
        <v>69.55564356464258</v>
      </c>
      <c r="AQ392" s="40">
        <f t="shared" si="194"/>
        <v>15500.182074905673</v>
      </c>
      <c r="AR392" s="40">
        <f t="shared" si="194"/>
        <v>10327.811405287737</v>
      </c>
      <c r="AS392" s="40">
        <f t="shared" si="194"/>
        <v>19363.368559011673</v>
      </c>
      <c r="AT392" s="41" t="e">
        <f t="shared" si="194"/>
        <v>#VALUE!</v>
      </c>
      <c r="AU392" s="41" t="e">
        <f t="shared" si="194"/>
        <v>#VALUE!</v>
      </c>
      <c r="AV392" s="42" t="e">
        <f t="shared" si="194"/>
        <v>#VALUE!</v>
      </c>
      <c r="AW392" s="42" t="e">
        <f t="shared" si="194"/>
        <v>#VALUE!</v>
      </c>
      <c r="AX392" s="43" t="e">
        <f t="shared" si="194"/>
        <v>#VALUE!</v>
      </c>
      <c r="AY392" s="43" t="e">
        <f t="shared" si="194"/>
        <v>#VALUE!</v>
      </c>
      <c r="AZ392" t="e">
        <f>NA()</f>
        <v>#N/A</v>
      </c>
    </row>
    <row r="393" spans="3:52" x14ac:dyDescent="0.3">
      <c r="D393" s="3">
        <v>8</v>
      </c>
      <c r="F393" s="3">
        <v>7</v>
      </c>
      <c r="G393" s="36">
        <f t="shared" si="192"/>
        <v>400.79993983696153</v>
      </c>
      <c r="H393" s="36">
        <f t="shared" si="192"/>
        <v>8767.863988086483</v>
      </c>
      <c r="I393" s="36">
        <f t="shared" si="192"/>
        <v>1373.8219561444248</v>
      </c>
      <c r="J393" s="36">
        <f t="shared" si="192"/>
        <v>8176.1264708465251</v>
      </c>
      <c r="K393" s="36">
        <f t="shared" si="192"/>
        <v>354.2425154791901</v>
      </c>
      <c r="L393" s="37" t="e">
        <f t="shared" si="192"/>
        <v>#VALUE!</v>
      </c>
      <c r="M393" s="38">
        <f t="shared" si="192"/>
        <v>1376.3820673599766</v>
      </c>
      <c r="N393" s="39">
        <f t="shared" si="192"/>
        <v>511.80597789758366</v>
      </c>
      <c r="O393" s="39">
        <f t="shared" si="192"/>
        <v>102.36119557951673</v>
      </c>
      <c r="P393" s="40">
        <f t="shared" si="192"/>
        <v>21081.441199634563</v>
      </c>
      <c r="Q393" s="40">
        <f t="shared" si="192"/>
        <v>15169.421494103357</v>
      </c>
      <c r="R393" s="40">
        <f t="shared" si="192"/>
        <v>36596.121678334253</v>
      </c>
      <c r="S393" s="41" t="e">
        <f t="shared" si="192"/>
        <v>#VALUE!</v>
      </c>
      <c r="T393" s="41" t="e">
        <f t="shared" si="192"/>
        <v>#VALUE!</v>
      </c>
      <c r="U393" s="42" t="e">
        <f t="shared" si="192"/>
        <v>#VALUE!</v>
      </c>
      <c r="V393" s="42" t="e">
        <f t="shared" si="192"/>
        <v>#VALUE!</v>
      </c>
      <c r="W393" s="43" t="e">
        <f t="shared" si="192"/>
        <v>#VALUE!</v>
      </c>
      <c r="X393" s="43" t="e">
        <f t="shared" si="192"/>
        <v>#VALUE!</v>
      </c>
      <c r="Y393" t="e">
        <f>NA()</f>
        <v>#N/A</v>
      </c>
      <c r="AD393"/>
      <c r="AE393" s="3">
        <v>8</v>
      </c>
      <c r="AG393" s="3">
        <f t="shared" si="193"/>
        <v>5.6785222856789632</v>
      </c>
      <c r="AH393" s="36">
        <f t="shared" si="194"/>
        <v>187.12015569929758</v>
      </c>
      <c r="AI393" s="36">
        <f t="shared" si="194"/>
        <v>6408.4786042254218</v>
      </c>
      <c r="AJ393" s="36">
        <f t="shared" si="194"/>
        <v>797.57976656504911</v>
      </c>
      <c r="AK393" s="36">
        <f t="shared" si="194"/>
        <v>5809.5032587989936</v>
      </c>
      <c r="AL393" s="36">
        <f t="shared" si="194"/>
        <v>181.96202099616815</v>
      </c>
      <c r="AM393" s="37" t="e">
        <f t="shared" si="194"/>
        <v>#VALUE!</v>
      </c>
      <c r="AN393" s="38">
        <f t="shared" si="194"/>
        <v>941.79016652352925</v>
      </c>
      <c r="AO393" s="39">
        <f t="shared" si="194"/>
        <v>375.0730021106113</v>
      </c>
      <c r="AP393" s="39">
        <f t="shared" si="194"/>
        <v>75.014600422122257</v>
      </c>
      <c r="AQ393" s="40">
        <f t="shared" si="194"/>
        <v>16463.06402196721</v>
      </c>
      <c r="AR393" s="40">
        <f t="shared" si="194"/>
        <v>11139.908165888211</v>
      </c>
      <c r="AS393" s="40">
        <f t="shared" si="194"/>
        <v>21986.760433529926</v>
      </c>
      <c r="AT393" s="41" t="e">
        <f t="shared" si="194"/>
        <v>#VALUE!</v>
      </c>
      <c r="AU393" s="41" t="e">
        <f t="shared" si="194"/>
        <v>#VALUE!</v>
      </c>
      <c r="AV393" s="42" t="e">
        <f t="shared" si="194"/>
        <v>#VALUE!</v>
      </c>
      <c r="AW393" s="42" t="e">
        <f t="shared" si="194"/>
        <v>#VALUE!</v>
      </c>
      <c r="AX393" s="43" t="e">
        <f t="shared" si="194"/>
        <v>#VALUE!</v>
      </c>
      <c r="AY393" s="43" t="e">
        <f t="shared" si="194"/>
        <v>#VALUE!</v>
      </c>
      <c r="AZ393" t="e">
        <f>NA()</f>
        <v>#N/A</v>
      </c>
    </row>
    <row r="394" spans="3:52" x14ac:dyDescent="0.3">
      <c r="D394" s="3">
        <v>9</v>
      </c>
      <c r="F394" s="3">
        <v>8</v>
      </c>
      <c r="G394" s="36">
        <f t="shared" si="192"/>
        <v>668.9378009701619</v>
      </c>
      <c r="H394" s="36">
        <f t="shared" si="192"/>
        <v>10636.720561539678</v>
      </c>
      <c r="I394" s="36">
        <f t="shared" si="192"/>
        <v>1925.6820933202284</v>
      </c>
      <c r="J394" s="36">
        <f t="shared" si="192"/>
        <v>10046.299721206513</v>
      </c>
      <c r="K394" s="36">
        <f t="shared" si="192"/>
        <v>532.08185910072848</v>
      </c>
      <c r="L394" s="37" t="e">
        <f t="shared" si="192"/>
        <v>#VALUE!</v>
      </c>
      <c r="M394" s="38">
        <f t="shared" si="192"/>
        <v>1745.7477023859992</v>
      </c>
      <c r="N394" s="39">
        <f t="shared" si="192"/>
        <v>622.39429045960594</v>
      </c>
      <c r="O394" s="39">
        <f t="shared" si="192"/>
        <v>124.47885809192121</v>
      </c>
      <c r="P394" s="40">
        <f t="shared" si="192"/>
        <v>24615.959761555288</v>
      </c>
      <c r="Q394" s="40">
        <f t="shared" si="192"/>
        <v>18376.812780139328</v>
      </c>
      <c r="R394" s="40">
        <f t="shared" si="192"/>
        <v>49812.174169000042</v>
      </c>
      <c r="S394" s="41" t="e">
        <f t="shared" si="192"/>
        <v>#VALUE!</v>
      </c>
      <c r="T394" s="41" t="e">
        <f t="shared" si="192"/>
        <v>#VALUE!</v>
      </c>
      <c r="U394" s="42" t="e">
        <f t="shared" si="192"/>
        <v>#VALUE!</v>
      </c>
      <c r="V394" s="42" t="e">
        <f t="shared" si="192"/>
        <v>#VALUE!</v>
      </c>
      <c r="W394" s="43" t="e">
        <f t="shared" si="192"/>
        <v>#VALUE!</v>
      </c>
      <c r="X394" s="43" t="e">
        <f t="shared" si="192"/>
        <v>#VALUE!</v>
      </c>
      <c r="Y394" t="e">
        <f>NA()</f>
        <v>#N/A</v>
      </c>
      <c r="AD394"/>
      <c r="AE394" s="3">
        <v>9</v>
      </c>
      <c r="AG394" s="3">
        <f t="shared" si="193"/>
        <v>5.9719949729896937</v>
      </c>
      <c r="AH394" s="36">
        <f t="shared" si="194"/>
        <v>225.50570050350842</v>
      </c>
      <c r="AI394" s="36">
        <f t="shared" si="194"/>
        <v>6918.5338245431603</v>
      </c>
      <c r="AJ394" s="36">
        <f t="shared" si="194"/>
        <v>910.54941287001225</v>
      </c>
      <c r="AK394" s="36">
        <f t="shared" si="194"/>
        <v>6320.5338765933539</v>
      </c>
      <c r="AL394" s="36">
        <f t="shared" si="194"/>
        <v>214.26395833199823</v>
      </c>
      <c r="AM394" s="37" t="e">
        <f t="shared" si="194"/>
        <v>#VALUE!</v>
      </c>
      <c r="AN394" s="38">
        <f t="shared" si="194"/>
        <v>1032.642667823319</v>
      </c>
      <c r="AO394" s="39">
        <f t="shared" si="194"/>
        <v>404.40646579166594</v>
      </c>
      <c r="AP394" s="39">
        <f t="shared" si="194"/>
        <v>80.881293158333193</v>
      </c>
      <c r="AQ394" s="40">
        <f t="shared" si="194"/>
        <v>17481.166831247527</v>
      </c>
      <c r="AR394" s="40">
        <f t="shared" si="194"/>
        <v>12009.945761739718</v>
      </c>
      <c r="AS394" s="40">
        <f t="shared" si="194"/>
        <v>24925.294744615134</v>
      </c>
      <c r="AT394" s="41" t="e">
        <f t="shared" si="194"/>
        <v>#VALUE!</v>
      </c>
      <c r="AU394" s="41" t="e">
        <f t="shared" si="194"/>
        <v>#VALUE!</v>
      </c>
      <c r="AV394" s="42" t="e">
        <f t="shared" si="194"/>
        <v>#VALUE!</v>
      </c>
      <c r="AW394" s="42" t="e">
        <f t="shared" si="194"/>
        <v>#VALUE!</v>
      </c>
      <c r="AX394" s="43" t="e">
        <f t="shared" si="194"/>
        <v>#VALUE!</v>
      </c>
      <c r="AY394" s="43" t="e">
        <f t="shared" si="194"/>
        <v>#VALUE!</v>
      </c>
      <c r="AZ394" t="e">
        <f>NA()</f>
        <v>#N/A</v>
      </c>
    </row>
    <row r="395" spans="3:52" x14ac:dyDescent="0.3">
      <c r="D395" s="3">
        <v>10</v>
      </c>
      <c r="F395" s="3">
        <v>9</v>
      </c>
      <c r="G395" s="36">
        <f t="shared" si="192"/>
        <v>1069.8726345852629</v>
      </c>
      <c r="H395" s="36">
        <f t="shared" si="192"/>
        <v>12551.404620216115</v>
      </c>
      <c r="I395" s="36">
        <f t="shared" si="192"/>
        <v>2575.9246095817507</v>
      </c>
      <c r="J395" s="36">
        <f t="shared" si="192"/>
        <v>11950.790936754069</v>
      </c>
      <c r="K395" s="36">
        <f t="shared" si="192"/>
        <v>751.60727953802143</v>
      </c>
      <c r="L395" s="37" t="e">
        <f t="shared" si="192"/>
        <v>#VALUE!</v>
      </c>
      <c r="M395" s="38">
        <f t="shared" si="192"/>
        <v>2145.9136229729179</v>
      </c>
      <c r="N395" s="39">
        <f t="shared" si="192"/>
        <v>738.09774779631084</v>
      </c>
      <c r="O395" s="39">
        <f t="shared" si="192"/>
        <v>147.6195495592622</v>
      </c>
      <c r="P395" s="40">
        <f t="shared" si="192"/>
        <v>28163.289614695361</v>
      </c>
      <c r="Q395" s="40">
        <f t="shared" si="192"/>
        <v>21680.118440426406</v>
      </c>
      <c r="R395" s="40">
        <f t="shared" si="192"/>
        <v>64584.520210674316</v>
      </c>
      <c r="S395" s="41" t="e">
        <f t="shared" si="192"/>
        <v>#VALUE!</v>
      </c>
      <c r="T395" s="41" t="e">
        <f t="shared" si="192"/>
        <v>#VALUE!</v>
      </c>
      <c r="U395" s="42" t="e">
        <f t="shared" si="192"/>
        <v>#VALUE!</v>
      </c>
      <c r="V395" s="42" t="e">
        <f t="shared" si="192"/>
        <v>#VALUE!</v>
      </c>
      <c r="W395" s="43" t="e">
        <f t="shared" si="192"/>
        <v>#VALUE!</v>
      </c>
      <c r="X395" s="43" t="e">
        <f t="shared" si="192"/>
        <v>#VALUE!</v>
      </c>
      <c r="Y395" t="e">
        <f>NA()</f>
        <v>#N/A</v>
      </c>
      <c r="AD395"/>
      <c r="AE395" s="3">
        <v>10</v>
      </c>
      <c r="AG395" s="3">
        <f t="shared" si="193"/>
        <v>6.2806346727491738</v>
      </c>
      <c r="AH395" s="36">
        <f t="shared" si="194"/>
        <v>271.24162944176601</v>
      </c>
      <c r="AI395" s="36">
        <f t="shared" si="194"/>
        <v>7464.2847863039469</v>
      </c>
      <c r="AJ395" s="36">
        <f t="shared" si="194"/>
        <v>1038.5631907635986</v>
      </c>
      <c r="AK395" s="36">
        <f t="shared" si="194"/>
        <v>6868.0184703677915</v>
      </c>
      <c r="AL395" s="36">
        <f t="shared" si="194"/>
        <v>251.840762141613</v>
      </c>
      <c r="AM395" s="37" t="e">
        <f t="shared" si="194"/>
        <v>#VALUE!</v>
      </c>
      <c r="AN395" s="38">
        <f t="shared" si="194"/>
        <v>1131.7676340985345</v>
      </c>
      <c r="AO395" s="39">
        <f t="shared" si="194"/>
        <v>435.91696271153455</v>
      </c>
      <c r="AP395" s="39">
        <f t="shared" si="194"/>
        <v>87.183392542306905</v>
      </c>
      <c r="AQ395" s="40">
        <f t="shared" si="194"/>
        <v>18557.117681003947</v>
      </c>
      <c r="AR395" s="40">
        <f t="shared" si="194"/>
        <v>12941.261001352254</v>
      </c>
      <c r="AS395" s="40">
        <f t="shared" si="194"/>
        <v>28209.070101611916</v>
      </c>
      <c r="AT395" s="41" t="e">
        <f t="shared" si="194"/>
        <v>#VALUE!</v>
      </c>
      <c r="AU395" s="41" t="e">
        <f t="shared" si="194"/>
        <v>#VALUE!</v>
      </c>
      <c r="AV395" s="42" t="e">
        <f t="shared" si="194"/>
        <v>#VALUE!</v>
      </c>
      <c r="AW395" s="42" t="e">
        <f t="shared" si="194"/>
        <v>#VALUE!</v>
      </c>
      <c r="AX395" s="43" t="e">
        <f t="shared" si="194"/>
        <v>#VALUE!</v>
      </c>
      <c r="AY395" s="43" t="e">
        <f t="shared" si="194"/>
        <v>#VALUE!</v>
      </c>
      <c r="AZ395" t="e">
        <f>NA()</f>
        <v>#N/A</v>
      </c>
    </row>
    <row r="396" spans="3:52" x14ac:dyDescent="0.3">
      <c r="D396" s="3">
        <v>11</v>
      </c>
      <c r="F396" s="3">
        <v>10</v>
      </c>
      <c r="G396" s="36">
        <f t="shared" si="192"/>
        <v>1615.7272393885542</v>
      </c>
      <c r="H396" s="36">
        <f t="shared" si="192"/>
        <v>14495.953153330685</v>
      </c>
      <c r="I396" s="36">
        <f t="shared" si="192"/>
        <v>3321.3064205443825</v>
      </c>
      <c r="J396" s="36">
        <f t="shared" si="192"/>
        <v>13871.181797133253</v>
      </c>
      <c r="K396" s="36">
        <f t="shared" si="192"/>
        <v>1011.8427079543445</v>
      </c>
      <c r="L396" s="37" t="e">
        <f t="shared" si="192"/>
        <v>#VALUE!</v>
      </c>
      <c r="M396" s="38">
        <f t="shared" si="192"/>
        <v>2573.4753400178465</v>
      </c>
      <c r="N396" s="39">
        <f t="shared" si="192"/>
        <v>858.14605158026893</v>
      </c>
      <c r="O396" s="39">
        <f t="shared" si="192"/>
        <v>171.62921031605379</v>
      </c>
      <c r="P396" s="40">
        <f t="shared" si="192"/>
        <v>31708.65352881694</v>
      </c>
      <c r="Q396" s="40">
        <f t="shared" si="192"/>
        <v>25049.477688322622</v>
      </c>
      <c r="R396" s="40">
        <f t="shared" si="192"/>
        <v>80617.89781264757</v>
      </c>
      <c r="S396" s="41" t="e">
        <f t="shared" si="192"/>
        <v>#VALUE!</v>
      </c>
      <c r="T396" s="41" t="e">
        <f t="shared" si="192"/>
        <v>#VALUE!</v>
      </c>
      <c r="U396" s="42" t="e">
        <f t="shared" si="192"/>
        <v>#VALUE!</v>
      </c>
      <c r="V396" s="42" t="e">
        <f t="shared" si="192"/>
        <v>#VALUE!</v>
      </c>
      <c r="W396" s="43" t="e">
        <f t="shared" si="192"/>
        <v>#VALUE!</v>
      </c>
      <c r="X396" s="43" t="e">
        <f t="shared" si="192"/>
        <v>#VALUE!</v>
      </c>
      <c r="Y396" t="e">
        <f>NA()</f>
        <v>#N/A</v>
      </c>
      <c r="AD396"/>
      <c r="AE396" s="3">
        <v>11</v>
      </c>
      <c r="AG396" s="3">
        <f t="shared" si="193"/>
        <v>6.6052252339374462</v>
      </c>
      <c r="AH396" s="36">
        <f t="shared" si="194"/>
        <v>325.59697875415355</v>
      </c>
      <c r="AI396" s="36">
        <f t="shared" si="194"/>
        <v>8047.4457913076312</v>
      </c>
      <c r="AJ396" s="36">
        <f t="shared" si="194"/>
        <v>1183.4332627346805</v>
      </c>
      <c r="AK396" s="36">
        <f t="shared" si="194"/>
        <v>7453.3104628586898</v>
      </c>
      <c r="AL396" s="36">
        <f t="shared" si="194"/>
        <v>295.44548310543081</v>
      </c>
      <c r="AM396" s="37" t="e">
        <f t="shared" si="194"/>
        <v>#VALUE!</v>
      </c>
      <c r="AN396" s="38">
        <f t="shared" si="194"/>
        <v>1239.8429378723329</v>
      </c>
      <c r="AO396" s="39">
        <f t="shared" si="194"/>
        <v>469.75035774978824</v>
      </c>
      <c r="AP396" s="39">
        <f t="shared" si="194"/>
        <v>93.950071549957656</v>
      </c>
      <c r="AQ396" s="40">
        <f t="shared" si="194"/>
        <v>19693.604151890388</v>
      </c>
      <c r="AR396" s="40">
        <f t="shared" si="194"/>
        <v>13937.274217618866</v>
      </c>
      <c r="AS396" s="40">
        <f t="shared" si="194"/>
        <v>31869.594004839662</v>
      </c>
      <c r="AT396" s="41" t="e">
        <f t="shared" si="194"/>
        <v>#VALUE!</v>
      </c>
      <c r="AU396" s="41" t="e">
        <f t="shared" si="194"/>
        <v>#VALUE!</v>
      </c>
      <c r="AV396" s="42" t="e">
        <f t="shared" si="194"/>
        <v>#VALUE!</v>
      </c>
      <c r="AW396" s="42" t="e">
        <f t="shared" si="194"/>
        <v>#VALUE!</v>
      </c>
      <c r="AX396" s="43" t="e">
        <f t="shared" si="194"/>
        <v>#VALUE!</v>
      </c>
      <c r="AY396" s="43" t="e">
        <f t="shared" si="194"/>
        <v>#VALUE!</v>
      </c>
      <c r="AZ396" t="e">
        <f>NA()</f>
        <v>#N/A</v>
      </c>
    </row>
    <row r="397" spans="3:52" x14ac:dyDescent="0.3">
      <c r="D397" s="3">
        <v>12</v>
      </c>
      <c r="F397" s="3">
        <v>11</v>
      </c>
      <c r="G397" s="36">
        <f t="shared" si="192"/>
        <v>2317.8945703255076</v>
      </c>
      <c r="H397" s="36">
        <f t="shared" si="192"/>
        <v>16459.254011362798</v>
      </c>
      <c r="I397" s="36">
        <f t="shared" si="192"/>
        <v>4420.7135581532439</v>
      </c>
      <c r="J397" s="36">
        <f t="shared" si="192"/>
        <v>15796.478982523318</v>
      </c>
      <c r="K397" s="36">
        <f t="shared" si="192"/>
        <v>1310.5762972102616</v>
      </c>
      <c r="L397" s="37" t="e">
        <f t="shared" si="192"/>
        <v>#VALUE!</v>
      </c>
      <c r="M397" s="38">
        <f t="shared" si="192"/>
        <v>3025.2773484825666</v>
      </c>
      <c r="N397" s="39">
        <f t="shared" si="192"/>
        <v>981.87438836662409</v>
      </c>
      <c r="O397" s="39">
        <f t="shared" si="192"/>
        <v>196.37487767332479</v>
      </c>
      <c r="P397" s="40">
        <f t="shared" si="192"/>
        <v>35240.27520599564</v>
      </c>
      <c r="Q397" s="40">
        <f t="shared" si="192"/>
        <v>28459.838843235448</v>
      </c>
      <c r="R397" s="40">
        <f t="shared" si="192"/>
        <v>97619.453295430227</v>
      </c>
      <c r="S397" s="41" t="e">
        <f t="shared" si="192"/>
        <v>#VALUE!</v>
      </c>
      <c r="T397" s="41" t="e">
        <f t="shared" si="192"/>
        <v>#VALUE!</v>
      </c>
      <c r="U397" s="42" t="e">
        <f t="shared" si="192"/>
        <v>#VALUE!</v>
      </c>
      <c r="V397" s="42" t="e">
        <f t="shared" si="192"/>
        <v>#VALUE!</v>
      </c>
      <c r="W397" s="43" t="e">
        <f t="shared" si="192"/>
        <v>#VALUE!</v>
      </c>
      <c r="X397" s="43" t="e">
        <f t="shared" si="192"/>
        <v>#VALUE!</v>
      </c>
      <c r="Y397" t="e">
        <f>NA()</f>
        <v>#N/A</v>
      </c>
      <c r="AD397"/>
      <c r="AE397" s="3">
        <v>12</v>
      </c>
      <c r="AG397" s="3">
        <f t="shared" si="193"/>
        <v>6.9465910157685737</v>
      </c>
      <c r="AH397" s="36">
        <f t="shared" si="194"/>
        <v>390.02435261959022</v>
      </c>
      <c r="AI397" s="36">
        <f t="shared" si="194"/>
        <v>8669.7418689206952</v>
      </c>
      <c r="AJ397" s="36">
        <f t="shared" si="194"/>
        <v>1347.1524259084581</v>
      </c>
      <c r="AK397" s="36">
        <f t="shared" si="194"/>
        <v>8077.7148997644317</v>
      </c>
      <c r="AL397" s="36">
        <f t="shared" si="194"/>
        <v>345.91385480417938</v>
      </c>
      <c r="AM397" s="37" t="e">
        <f t="shared" si="194"/>
        <v>#VALUE!</v>
      </c>
      <c r="AN397" s="38">
        <f t="shared" si="194"/>
        <v>1357.5904741488428</v>
      </c>
      <c r="AO397" s="39">
        <f t="shared" si="194"/>
        <v>506.06017256736243</v>
      </c>
      <c r="AP397" s="39">
        <f t="shared" si="194"/>
        <v>101.21203451347249</v>
      </c>
      <c r="AQ397" s="40">
        <f t="shared" si="194"/>
        <v>20893.367014302716</v>
      </c>
      <c r="AR397" s="40">
        <f t="shared" si="194"/>
        <v>15001.474884260873</v>
      </c>
      <c r="AS397" s="40">
        <f t="shared" si="194"/>
        <v>35939.55538026322</v>
      </c>
      <c r="AT397" s="41" t="e">
        <f t="shared" si="194"/>
        <v>#VALUE!</v>
      </c>
      <c r="AU397" s="41" t="e">
        <f t="shared" si="194"/>
        <v>#VALUE!</v>
      </c>
      <c r="AV397" s="42" t="e">
        <f t="shared" si="194"/>
        <v>#VALUE!</v>
      </c>
      <c r="AW397" s="42" t="e">
        <f t="shared" si="194"/>
        <v>#VALUE!</v>
      </c>
      <c r="AX397" s="43" t="e">
        <f t="shared" si="194"/>
        <v>#VALUE!</v>
      </c>
      <c r="AY397" s="43" t="e">
        <f t="shared" si="194"/>
        <v>#VALUE!</v>
      </c>
      <c r="AZ397" t="e">
        <f>NA()</f>
        <v>#N/A</v>
      </c>
    </row>
    <row r="398" spans="3:52" x14ac:dyDescent="0.3">
      <c r="D398" s="3">
        <v>13</v>
      </c>
      <c r="F398" s="3">
        <v>12</v>
      </c>
      <c r="G398" s="36">
        <f t="shared" si="192"/>
        <v>3175.509931585616</v>
      </c>
      <c r="H398" s="36">
        <f t="shared" si="192"/>
        <v>18433.403113818207</v>
      </c>
      <c r="I398" s="36">
        <f t="shared" si="192"/>
        <v>6084.6834788091664</v>
      </c>
      <c r="J398" s="36">
        <f t="shared" si="192"/>
        <v>17720.194294898152</v>
      </c>
      <c r="K398" s="36">
        <f t="shared" si="192"/>
        <v>1644.6677362830771</v>
      </c>
      <c r="L398" s="37" t="e">
        <f t="shared" si="192"/>
        <v>#VALUE!</v>
      </c>
      <c r="M398" s="38">
        <f t="shared" si="192"/>
        <v>3498.3969659201884</v>
      </c>
      <c r="N398" s="39">
        <f t="shared" si="192"/>
        <v>1108.7027435114544</v>
      </c>
      <c r="O398" s="39">
        <f t="shared" si="192"/>
        <v>221.74054870229088</v>
      </c>
      <c r="P398" s="40">
        <f t="shared" si="192"/>
        <v>38748.661102468381</v>
      </c>
      <c r="Q398" s="40">
        <f t="shared" si="192"/>
        <v>31890.098447401393</v>
      </c>
      <c r="R398" s="40">
        <f t="shared" si="192"/>
        <v>115311.31198035926</v>
      </c>
      <c r="S398" s="41" t="e">
        <f t="shared" si="192"/>
        <v>#VALUE!</v>
      </c>
      <c r="T398" s="41" t="e">
        <f t="shared" si="192"/>
        <v>#VALUE!</v>
      </c>
      <c r="U398" s="42" t="e">
        <f t="shared" si="192"/>
        <v>#VALUE!</v>
      </c>
      <c r="V398" s="42" t="e">
        <f t="shared" si="192"/>
        <v>#VALUE!</v>
      </c>
      <c r="W398" s="43" t="e">
        <f t="shared" si="192"/>
        <v>#VALUE!</v>
      </c>
      <c r="X398" s="43" t="e">
        <f t="shared" si="192"/>
        <v>#VALUE!</v>
      </c>
      <c r="Y398" t="e">
        <f>NA()</f>
        <v>#N/A</v>
      </c>
      <c r="AD398"/>
      <c r="AE398" s="3">
        <v>13</v>
      </c>
      <c r="AG398" s="3">
        <f t="shared" si="193"/>
        <v>7.3055989813069928</v>
      </c>
      <c r="AH398" s="36">
        <f t="shared" si="194"/>
        <v>466.17755654263999</v>
      </c>
      <c r="AI398" s="36">
        <f t="shared" si="194"/>
        <v>9332.9106687411168</v>
      </c>
      <c r="AJ398" s="36">
        <f t="shared" si="194"/>
        <v>1531.9047027205297</v>
      </c>
      <c r="AK398" s="36">
        <f t="shared" si="194"/>
        <v>8742.497312346839</v>
      </c>
      <c r="AL398" s="36">
        <f t="shared" si="194"/>
        <v>404.16773255965069</v>
      </c>
      <c r="AM398" s="37" t="e">
        <f t="shared" si="194"/>
        <v>#VALUE!</v>
      </c>
      <c r="AN398" s="38">
        <f t="shared" si="194"/>
        <v>1485.7772115099976</v>
      </c>
      <c r="AO398" s="39">
        <f t="shared" si="194"/>
        <v>545.0076917658854</v>
      </c>
      <c r="AP398" s="39">
        <f t="shared" si="194"/>
        <v>109.0015383531771</v>
      </c>
      <c r="AQ398" s="40">
        <f t="shared" si="194"/>
        <v>22159.191632537346</v>
      </c>
      <c r="AR398" s="40">
        <f t="shared" si="194"/>
        <v>16137.404322490012</v>
      </c>
      <c r="AS398" s="40">
        <f t="shared" si="194"/>
        <v>40452.527499466843</v>
      </c>
      <c r="AT398" s="41" t="e">
        <f t="shared" si="194"/>
        <v>#VALUE!</v>
      </c>
      <c r="AU398" s="41" t="e">
        <f t="shared" si="194"/>
        <v>#VALUE!</v>
      </c>
      <c r="AV398" s="42" t="e">
        <f t="shared" si="194"/>
        <v>#VALUE!</v>
      </c>
      <c r="AW398" s="42" t="e">
        <f t="shared" si="194"/>
        <v>#VALUE!</v>
      </c>
      <c r="AX398" s="43" t="e">
        <f t="shared" si="194"/>
        <v>#VALUE!</v>
      </c>
      <c r="AY398" s="43" t="e">
        <f t="shared" si="194"/>
        <v>#VALUE!</v>
      </c>
      <c r="AZ398" t="e">
        <f>NA()</f>
        <v>#N/A</v>
      </c>
    </row>
    <row r="399" spans="3:52" x14ac:dyDescent="0.3">
      <c r="D399" s="3">
        <v>14</v>
      </c>
      <c r="F399" s="3">
        <v>13</v>
      </c>
      <c r="G399" s="36">
        <f t="shared" si="192"/>
        <v>4176.8117091172626</v>
      </c>
      <c r="H399" s="36">
        <f t="shared" si="192"/>
        <v>20412.525819886039</v>
      </c>
      <c r="I399" s="36">
        <f t="shared" si="192"/>
        <v>7911.9618239526271</v>
      </c>
      <c r="J399" s="36">
        <f t="shared" si="192"/>
        <v>19638.33869834834</v>
      </c>
      <c r="K399" s="36">
        <f t="shared" si="192"/>
        <v>2010.3308703868099</v>
      </c>
      <c r="L399" s="37" t="e">
        <f t="shared" si="192"/>
        <v>#VALUE!</v>
      </c>
      <c r="M399" s="38">
        <f t="shared" si="192"/>
        <v>3990.1291702640233</v>
      </c>
      <c r="N399" s="39">
        <f t="shared" si="192"/>
        <v>1238.1208348584159</v>
      </c>
      <c r="O399" s="39">
        <f t="shared" si="192"/>
        <v>247.6241669716832</v>
      </c>
      <c r="P399" s="40">
        <f t="shared" si="192"/>
        <v>42226.098620359182</v>
      </c>
      <c r="Q399" s="40">
        <f t="shared" si="192"/>
        <v>35322.442612418512</v>
      </c>
      <c r="R399" s="40">
        <f t="shared" si="192"/>
        <v>133438.38712763123</v>
      </c>
      <c r="S399" s="41" t="e">
        <f t="shared" si="192"/>
        <v>#VALUE!</v>
      </c>
      <c r="T399" s="41" t="e">
        <f t="shared" si="192"/>
        <v>#VALUE!</v>
      </c>
      <c r="U399" s="42" t="e">
        <f t="shared" si="192"/>
        <v>#VALUE!</v>
      </c>
      <c r="V399" s="42" t="e">
        <f t="shared" si="192"/>
        <v>#VALUE!</v>
      </c>
      <c r="W399" s="43" t="e">
        <f t="shared" si="192"/>
        <v>#VALUE!</v>
      </c>
      <c r="X399" s="43" t="e">
        <f t="shared" si="192"/>
        <v>#VALUE!</v>
      </c>
      <c r="Y399" t="e">
        <f>NA()</f>
        <v>#N/A</v>
      </c>
      <c r="AD399"/>
      <c r="AE399" s="3">
        <v>14</v>
      </c>
      <c r="AG399" s="3">
        <f t="shared" si="193"/>
        <v>7.683160899284454</v>
      </c>
      <c r="AH399" s="36">
        <f t="shared" si="194"/>
        <v>568.882514499389</v>
      </c>
      <c r="AI399" s="36">
        <f t="shared" si="194"/>
        <v>10038.70641774967</v>
      </c>
      <c r="AJ399" s="36">
        <f t="shared" si="194"/>
        <v>1740.0749886126378</v>
      </c>
      <c r="AK399" s="36">
        <f t="shared" si="194"/>
        <v>9448.8973481849516</v>
      </c>
      <c r="AL399" s="36">
        <f t="shared" si="194"/>
        <v>471.21726018531041</v>
      </c>
      <c r="AM399" s="37" t="e">
        <f t="shared" si="194"/>
        <v>#VALUE!</v>
      </c>
      <c r="AN399" s="38">
        <f t="shared" si="194"/>
        <v>1625.2159423246137</v>
      </c>
      <c r="AO399" s="39">
        <f t="shared" si="194"/>
        <v>586.76202163790401</v>
      </c>
      <c r="AP399" s="39">
        <f t="shared" si="194"/>
        <v>117.35240432758081</v>
      </c>
      <c r="AQ399" s="40">
        <f t="shared" si="194"/>
        <v>23493.897855568895</v>
      </c>
      <c r="AR399" s="40">
        <f t="shared" si="194"/>
        <v>17348.635234876379</v>
      </c>
      <c r="AS399" s="40">
        <f t="shared" si="194"/>
        <v>45442.594403200928</v>
      </c>
      <c r="AT399" s="41" t="e">
        <f t="shared" si="194"/>
        <v>#VALUE!</v>
      </c>
      <c r="AU399" s="41" t="e">
        <f t="shared" si="194"/>
        <v>#VALUE!</v>
      </c>
      <c r="AV399" s="42" t="e">
        <f t="shared" si="194"/>
        <v>#VALUE!</v>
      </c>
      <c r="AW399" s="42" t="e">
        <f t="shared" si="194"/>
        <v>#VALUE!</v>
      </c>
      <c r="AX399" s="43" t="e">
        <f t="shared" si="194"/>
        <v>#VALUE!</v>
      </c>
      <c r="AY399" s="43" t="e">
        <f t="shared" si="194"/>
        <v>#VALUE!</v>
      </c>
      <c r="AZ399" t="e">
        <f>NA()</f>
        <v>#N/A</v>
      </c>
    </row>
    <row r="400" spans="3:52" x14ac:dyDescent="0.3">
      <c r="D400" s="3">
        <v>15</v>
      </c>
      <c r="F400" s="3">
        <v>14</v>
      </c>
      <c r="G400" s="36">
        <f t="shared" si="192"/>
        <v>5303.1182369258186</v>
      </c>
      <c r="H400" s="36">
        <f t="shared" si="192"/>
        <v>22392.002637738762</v>
      </c>
      <c r="I400" s="36">
        <f t="shared" si="192"/>
        <v>9853.6083143200976</v>
      </c>
      <c r="J400" s="36">
        <f t="shared" si="192"/>
        <v>21548.183558306235</v>
      </c>
      <c r="K400" s="36">
        <f t="shared" si="192"/>
        <v>2403.3804281985508</v>
      </c>
      <c r="L400" s="37" t="e">
        <f t="shared" si="192"/>
        <v>#VALUE!</v>
      </c>
      <c r="M400" s="38">
        <f t="shared" si="192"/>
        <v>4497.9723764574874</v>
      </c>
      <c r="N400" s="39">
        <f t="shared" si="192"/>
        <v>1369.6767723689586</v>
      </c>
      <c r="O400" s="39">
        <f t="shared" si="192"/>
        <v>273.93535447379173</v>
      </c>
      <c r="P400" s="40">
        <f t="shared" si="192"/>
        <v>45666.292925306749</v>
      </c>
      <c r="Q400" s="40">
        <f t="shared" si="192"/>
        <v>38741.828910466946</v>
      </c>
      <c r="R400" s="40">
        <f t="shared" si="192"/>
        <v>151772.67921890435</v>
      </c>
      <c r="S400" s="41" t="e">
        <f t="shared" si="192"/>
        <v>#VALUE!</v>
      </c>
      <c r="T400" s="41" t="e">
        <f t="shared" si="192"/>
        <v>#VALUE!</v>
      </c>
      <c r="U400" s="42" t="e">
        <f t="shared" si="192"/>
        <v>#VALUE!</v>
      </c>
      <c r="V400" s="42" t="e">
        <f t="shared" si="192"/>
        <v>#VALUE!</v>
      </c>
      <c r="W400" s="43" t="e">
        <f t="shared" si="192"/>
        <v>#VALUE!</v>
      </c>
      <c r="X400" s="43" t="e">
        <f t="shared" si="192"/>
        <v>#VALUE!</v>
      </c>
      <c r="Y400" t="e">
        <f>NA()</f>
        <v>#N/A</v>
      </c>
      <c r="AD400"/>
      <c r="AE400" s="3">
        <v>15</v>
      </c>
      <c r="AG400" s="3">
        <f t="shared" si="193"/>
        <v>8.0802356597094089</v>
      </c>
      <c r="AH400" s="36">
        <f t="shared" si="194"/>
        <v>696.21764815655683</v>
      </c>
      <c r="AI400" s="36">
        <f t="shared" si="194"/>
        <v>10788.905750730004</v>
      </c>
      <c r="AJ400" s="36">
        <f t="shared" si="194"/>
        <v>1974.2573312551033</v>
      </c>
      <c r="AK400" s="36">
        <f t="shared" si="194"/>
        <v>10198.146674857282</v>
      </c>
      <c r="AL400" s="36">
        <f t="shared" si="194"/>
        <v>548.16136901712946</v>
      </c>
      <c r="AM400" s="37" t="e">
        <f t="shared" si="194"/>
        <v>#VALUE!</v>
      </c>
      <c r="AN400" s="38">
        <f t="shared" si="194"/>
        <v>1776.7656650835429</v>
      </c>
      <c r="AO400" s="39">
        <f t="shared" si="194"/>
        <v>631.50009284593796</v>
      </c>
      <c r="AP400" s="39">
        <f t="shared" si="194"/>
        <v>126.30001856918761</v>
      </c>
      <c r="AQ400" s="40">
        <f t="shared" si="194"/>
        <v>24900.328260831247</v>
      </c>
      <c r="AR400" s="40">
        <f t="shared" si="194"/>
        <v>18638.747808740671</v>
      </c>
      <c r="AS400" s="40">
        <f t="shared" si="194"/>
        <v>50943.894968798406</v>
      </c>
      <c r="AT400" s="41" t="e">
        <f t="shared" si="194"/>
        <v>#VALUE!</v>
      </c>
      <c r="AU400" s="41" t="e">
        <f t="shared" si="194"/>
        <v>#VALUE!</v>
      </c>
      <c r="AV400" s="42" t="e">
        <f t="shared" si="194"/>
        <v>#VALUE!</v>
      </c>
      <c r="AW400" s="42" t="e">
        <f t="shared" si="194"/>
        <v>#VALUE!</v>
      </c>
      <c r="AX400" s="43" t="e">
        <f t="shared" si="194"/>
        <v>#VALUE!</v>
      </c>
      <c r="AY400" s="43" t="e">
        <f t="shared" si="194"/>
        <v>#VALUE!</v>
      </c>
      <c r="AZ400" t="e">
        <f>NA()</f>
        <v>#N/A</v>
      </c>
    </row>
    <row r="401" spans="4:52" x14ac:dyDescent="0.3">
      <c r="D401" s="3">
        <v>16</v>
      </c>
      <c r="F401" s="3">
        <v>15</v>
      </c>
      <c r="G401" s="36">
        <f t="shared" si="192"/>
        <v>6533.4252349213693</v>
      </c>
      <c r="H401" s="36">
        <f t="shared" si="192"/>
        <v>24367.995820920132</v>
      </c>
      <c r="I401" s="36">
        <f t="shared" si="192"/>
        <v>11871.424347179462</v>
      </c>
      <c r="J401" s="36">
        <f t="shared" ref="J401:X401" si="195">300*J329*J101</f>
        <v>23447.56873803194</v>
      </c>
      <c r="K401" s="36">
        <f t="shared" si="195"/>
        <v>2819.4387111103601</v>
      </c>
      <c r="L401" s="37" t="e">
        <f t="shared" si="195"/>
        <v>#VALUE!</v>
      </c>
      <c r="M401" s="38">
        <f t="shared" si="195"/>
        <v>5019.6150951181235</v>
      </c>
      <c r="N401" s="39">
        <f t="shared" si="195"/>
        <v>1502.968288049944</v>
      </c>
      <c r="O401" s="39">
        <f t="shared" si="195"/>
        <v>300.59365760998878</v>
      </c>
      <c r="P401" s="40">
        <f t="shared" si="195"/>
        <v>49064.096404627373</v>
      </c>
      <c r="Q401" s="40">
        <f t="shared" si="195"/>
        <v>42135.56982826328</v>
      </c>
      <c r="R401" s="40">
        <f t="shared" si="195"/>
        <v>170115.0555639496</v>
      </c>
      <c r="S401" s="41" t="e">
        <f t="shared" si="195"/>
        <v>#VALUE!</v>
      </c>
      <c r="T401" s="41" t="e">
        <f t="shared" si="195"/>
        <v>#VALUE!</v>
      </c>
      <c r="U401" s="42" t="e">
        <f t="shared" si="195"/>
        <v>#VALUE!</v>
      </c>
      <c r="V401" s="42" t="e">
        <f t="shared" si="195"/>
        <v>#VALUE!</v>
      </c>
      <c r="W401" s="43" t="e">
        <f t="shared" si="195"/>
        <v>#VALUE!</v>
      </c>
      <c r="X401" s="43" t="e">
        <f t="shared" si="195"/>
        <v>#VALUE!</v>
      </c>
      <c r="Y401" t="e">
        <f>NA()</f>
        <v>#N/A</v>
      </c>
      <c r="AD401"/>
      <c r="AE401" s="3">
        <v>16</v>
      </c>
      <c r="AG401" s="3">
        <f t="shared" si="193"/>
        <v>8.4978317091498283</v>
      </c>
      <c r="AH401" s="36">
        <f t="shared" si="194"/>
        <v>851.57597015172712</v>
      </c>
      <c r="AI401" s="36">
        <f t="shared" si="194"/>
        <v>11585.314984652001</v>
      </c>
      <c r="AJ401" s="36">
        <f t="shared" si="194"/>
        <v>2237.2613460851549</v>
      </c>
      <c r="AK401" s="36">
        <f t="shared" ref="AK401:AY401" si="196">300*AK329*AK101</f>
        <v>10991.490197908844</v>
      </c>
      <c r="AL401" s="36">
        <f t="shared" si="196"/>
        <v>636.18616966000025</v>
      </c>
      <c r="AM401" s="37" t="e">
        <f t="shared" si="196"/>
        <v>#VALUE!</v>
      </c>
      <c r="AN401" s="38">
        <f t="shared" si="196"/>
        <v>1941.3315243898351</v>
      </c>
      <c r="AO401" s="39">
        <f t="shared" si="196"/>
        <v>679.40659749661415</v>
      </c>
      <c r="AP401" s="39">
        <f t="shared" si="196"/>
        <v>135.88131949932287</v>
      </c>
      <c r="AQ401" s="40">
        <f t="shared" si="196"/>
        <v>26381.334615494583</v>
      </c>
      <c r="AR401" s="40">
        <f t="shared" si="196"/>
        <v>20011.30214364878</v>
      </c>
      <c r="AS401" s="40">
        <f t="shared" si="196"/>
        <v>56990.080296957232</v>
      </c>
      <c r="AT401" s="41" t="e">
        <f t="shared" si="196"/>
        <v>#VALUE!</v>
      </c>
      <c r="AU401" s="41" t="e">
        <f t="shared" si="196"/>
        <v>#VALUE!</v>
      </c>
      <c r="AV401" s="42" t="e">
        <f t="shared" si="196"/>
        <v>#VALUE!</v>
      </c>
      <c r="AW401" s="42" t="e">
        <f t="shared" si="196"/>
        <v>#VALUE!</v>
      </c>
      <c r="AX401" s="43" t="e">
        <f t="shared" si="196"/>
        <v>#VALUE!</v>
      </c>
      <c r="AY401" s="43" t="e">
        <f t="shared" si="196"/>
        <v>#VALUE!</v>
      </c>
      <c r="AZ401" t="e">
        <f>NA()</f>
        <v>#N/A</v>
      </c>
    </row>
    <row r="402" spans="4:52" x14ac:dyDescent="0.3">
      <c r="D402" s="3">
        <v>17</v>
      </c>
      <c r="F402" s="3">
        <v>16</v>
      </c>
      <c r="G402" s="36">
        <f t="shared" ref="G402:X416" si="197">300*G330*G102</f>
        <v>7847.9117898945133</v>
      </c>
      <c r="H402" s="36">
        <f t="shared" si="197"/>
        <v>26337.177883892178</v>
      </c>
      <c r="I402" s="36">
        <f t="shared" si="197"/>
        <v>13939.099799262791</v>
      </c>
      <c r="J402" s="36">
        <f t="shared" si="197"/>
        <v>25334.559191726479</v>
      </c>
      <c r="K402" s="36">
        <f t="shared" si="197"/>
        <v>3254.1024742828404</v>
      </c>
      <c r="L402" s="37" t="e">
        <f t="shared" si="197"/>
        <v>#VALUE!</v>
      </c>
      <c r="M402" s="38">
        <f t="shared" si="197"/>
        <v>5609.6990466410261</v>
      </c>
      <c r="N402" s="39">
        <f t="shared" si="197"/>
        <v>1637.6357984737131</v>
      </c>
      <c r="O402" s="39">
        <f t="shared" si="197"/>
        <v>327.52715969474264</v>
      </c>
      <c r="P402" s="40">
        <f t="shared" si="197"/>
        <v>52415.302238049713</v>
      </c>
      <c r="Q402" s="40">
        <f t="shared" si="197"/>
        <v>45492.991998293735</v>
      </c>
      <c r="R402" s="40">
        <f t="shared" si="197"/>
        <v>188295.27601211728</v>
      </c>
      <c r="S402" s="41" t="e">
        <f t="shared" si="197"/>
        <v>#VALUE!</v>
      </c>
      <c r="T402" s="41" t="e">
        <f t="shared" si="197"/>
        <v>#VALUE!</v>
      </c>
      <c r="U402" s="42" t="e">
        <f t="shared" si="197"/>
        <v>#VALUE!</v>
      </c>
      <c r="V402" s="42" t="e">
        <f t="shared" si="197"/>
        <v>#VALUE!</v>
      </c>
      <c r="W402" s="43" t="e">
        <f t="shared" si="197"/>
        <v>#VALUE!</v>
      </c>
      <c r="X402" s="43" t="e">
        <f t="shared" si="197"/>
        <v>#VALUE!</v>
      </c>
      <c r="Y402" t="e">
        <f>NA()</f>
        <v>#N/A</v>
      </c>
      <c r="AD402"/>
      <c r="AE402" s="3">
        <v>17</v>
      </c>
      <c r="AG402" s="3">
        <f t="shared" si="193"/>
        <v>8.937009611874279</v>
      </c>
      <c r="AH402" s="36">
        <f t="shared" ref="AH402:AY416" si="198">300*AH330*AH102</f>
        <v>1040.522377259781</v>
      </c>
      <c r="AI402" s="36">
        <f t="shared" si="198"/>
        <v>12429.778157206261</v>
      </c>
      <c r="AJ402" s="36">
        <f t="shared" si="198"/>
        <v>2532.1162006439072</v>
      </c>
      <c r="AK402" s="36">
        <f t="shared" si="198"/>
        <v>11830.209172008186</v>
      </c>
      <c r="AL402" s="36">
        <f t="shared" si="198"/>
        <v>736.56076094853324</v>
      </c>
      <c r="AM402" s="37" t="e">
        <f t="shared" si="198"/>
        <v>#VALUE!</v>
      </c>
      <c r="AN402" s="38">
        <f t="shared" si="198"/>
        <v>2119.8642265498643</v>
      </c>
      <c r="AO402" s="39">
        <f t="shared" si="198"/>
        <v>730.6738501840706</v>
      </c>
      <c r="AP402" s="39">
        <f t="shared" si="198"/>
        <v>146.13477003681413</v>
      </c>
      <c r="AQ402" s="40">
        <f t="shared" si="198"/>
        <v>27939.762419747574</v>
      </c>
      <c r="AR402" s="40">
        <f t="shared" si="198"/>
        <v>21469.806778129456</v>
      </c>
      <c r="AS402" s="40">
        <f t="shared" si="198"/>
        <v>63613.682207622907</v>
      </c>
      <c r="AT402" s="41" t="e">
        <f t="shared" si="198"/>
        <v>#VALUE!</v>
      </c>
      <c r="AU402" s="41" t="e">
        <f t="shared" si="198"/>
        <v>#VALUE!</v>
      </c>
      <c r="AV402" s="42" t="e">
        <f t="shared" si="198"/>
        <v>#VALUE!</v>
      </c>
      <c r="AW402" s="42" t="e">
        <f t="shared" si="198"/>
        <v>#VALUE!</v>
      </c>
      <c r="AX402" s="43" t="e">
        <f t="shared" si="198"/>
        <v>#VALUE!</v>
      </c>
      <c r="AY402" s="43" t="e">
        <f t="shared" si="198"/>
        <v>#VALUE!</v>
      </c>
      <c r="AZ402" t="e">
        <f>NA()</f>
        <v>#N/A</v>
      </c>
    </row>
    <row r="403" spans="4:52" x14ac:dyDescent="0.3">
      <c r="D403" s="3">
        <v>18</v>
      </c>
      <c r="F403" s="3">
        <v>17</v>
      </c>
      <c r="G403" s="36">
        <f t="shared" si="197"/>
        <v>9229.6594963176631</v>
      </c>
      <c r="H403" s="36">
        <f t="shared" si="197"/>
        <v>28296.584973739002</v>
      </c>
      <c r="I403" s="36">
        <f t="shared" si="197"/>
        <v>16040.472362677747</v>
      </c>
      <c r="J403" s="36">
        <f t="shared" si="197"/>
        <v>27207.303112318339</v>
      </c>
      <c r="K403" s="36">
        <f t="shared" si="197"/>
        <v>3703.0727781098308</v>
      </c>
      <c r="L403" s="37" t="e">
        <f t="shared" si="197"/>
        <v>#VALUE!</v>
      </c>
      <c r="M403" s="38">
        <f t="shared" si="197"/>
        <v>6293.2860451003771</v>
      </c>
      <c r="N403" s="39">
        <f t="shared" si="197"/>
        <v>1773.3568109149778</v>
      </c>
      <c r="O403" s="39">
        <f t="shared" si="197"/>
        <v>354.67136218299555</v>
      </c>
      <c r="P403" s="40">
        <f t="shared" si="197"/>
        <v>55716.483665649757</v>
      </c>
      <c r="Q403" s="40">
        <f t="shared" si="197"/>
        <v>48805.153485855684</v>
      </c>
      <c r="R403" s="40">
        <f t="shared" si="197"/>
        <v>206170.84617844183</v>
      </c>
      <c r="S403" s="41" t="e">
        <f t="shared" si="197"/>
        <v>#VALUE!</v>
      </c>
      <c r="T403" s="41" t="e">
        <f t="shared" si="197"/>
        <v>#VALUE!</v>
      </c>
      <c r="U403" s="42" t="e">
        <f t="shared" si="197"/>
        <v>#VALUE!</v>
      </c>
      <c r="V403" s="42" t="e">
        <f t="shared" si="197"/>
        <v>#VALUE!</v>
      </c>
      <c r="W403" s="43" t="e">
        <f t="shared" si="197"/>
        <v>#VALUE!</v>
      </c>
      <c r="X403" s="43" t="e">
        <f t="shared" si="197"/>
        <v>#VALUE!</v>
      </c>
      <c r="Y403" t="e">
        <f>NA()</f>
        <v>#N/A</v>
      </c>
      <c r="AD403"/>
      <c r="AE403" s="3">
        <v>18</v>
      </c>
      <c r="AG403" s="3">
        <f t="shared" si="193"/>
        <v>9.3988847433557776</v>
      </c>
      <c r="AH403" s="36">
        <f t="shared" si="198"/>
        <v>1269.3298725349969</v>
      </c>
      <c r="AI403" s="36">
        <f t="shared" si="198"/>
        <v>13324.184911262628</v>
      </c>
      <c r="AJ403" s="36">
        <f t="shared" si="198"/>
        <v>2862.0715274094377</v>
      </c>
      <c r="AK403" s="36">
        <f t="shared" si="198"/>
        <v>12715.644373788178</v>
      </c>
      <c r="AL403" s="36">
        <f t="shared" si="198"/>
        <v>850.62995729220586</v>
      </c>
      <c r="AM403" s="37" t="e">
        <f t="shared" si="198"/>
        <v>#VALUE!</v>
      </c>
      <c r="AN403" s="38">
        <f t="shared" si="198"/>
        <v>2313.358841207239</v>
      </c>
      <c r="AO403" s="39">
        <f t="shared" si="198"/>
        <v>785.50156167844284</v>
      </c>
      <c r="AP403" s="39">
        <f t="shared" si="198"/>
        <v>157.10031233568856</v>
      </c>
      <c r="AQ403" s="40">
        <f t="shared" si="198"/>
        <v>29578.433398958503</v>
      </c>
      <c r="AR403" s="40">
        <f t="shared" si="198"/>
        <v>23017.683121009402</v>
      </c>
      <c r="AS403" s="40">
        <f t="shared" si="198"/>
        <v>70845.393379092202</v>
      </c>
      <c r="AT403" s="41" t="e">
        <f t="shared" si="198"/>
        <v>#VALUE!</v>
      </c>
      <c r="AU403" s="41" t="e">
        <f t="shared" si="198"/>
        <v>#VALUE!</v>
      </c>
      <c r="AV403" s="42" t="e">
        <f t="shared" si="198"/>
        <v>#VALUE!</v>
      </c>
      <c r="AW403" s="42" t="e">
        <f t="shared" si="198"/>
        <v>#VALUE!</v>
      </c>
      <c r="AX403" s="43" t="e">
        <f t="shared" si="198"/>
        <v>#VALUE!</v>
      </c>
      <c r="AY403" s="43" t="e">
        <f t="shared" si="198"/>
        <v>#VALUE!</v>
      </c>
      <c r="AZ403" t="e">
        <f>NA()</f>
        <v>#N/A</v>
      </c>
    </row>
    <row r="404" spans="4:52" x14ac:dyDescent="0.3">
      <c r="D404" s="3">
        <v>19</v>
      </c>
      <c r="F404" s="3">
        <v>18</v>
      </c>
      <c r="G404" s="36">
        <f t="shared" si="197"/>
        <v>10664.836830898856</v>
      </c>
      <c r="H404" s="36">
        <f t="shared" si="197"/>
        <v>30243.541823303669</v>
      </c>
      <c r="I404" s="36">
        <f t="shared" si="197"/>
        <v>18166.555377425462</v>
      </c>
      <c r="J404" s="36">
        <f t="shared" si="197"/>
        <v>29063.995012275544</v>
      </c>
      <c r="K404" s="36">
        <f t="shared" si="197"/>
        <v>4162.2519162555527</v>
      </c>
      <c r="L404" s="37" t="e">
        <f t="shared" si="197"/>
        <v>#VALUE!</v>
      </c>
      <c r="M404" s="38">
        <f t="shared" si="197"/>
        <v>6991.0764308479829</v>
      </c>
      <c r="N404" s="39">
        <f t="shared" si="197"/>
        <v>1909.8413384705204</v>
      </c>
      <c r="O404" s="39">
        <f t="shared" si="197"/>
        <v>381.96826769410404</v>
      </c>
      <c r="P404" s="40">
        <f t="shared" si="197"/>
        <v>58964.866658255662</v>
      </c>
      <c r="Q404" s="40">
        <f t="shared" si="197"/>
        <v>52064.606550132878</v>
      </c>
      <c r="R404" s="40">
        <f t="shared" si="197"/>
        <v>223625.13184621022</v>
      </c>
      <c r="S404" s="41" t="e">
        <f t="shared" si="197"/>
        <v>#VALUE!</v>
      </c>
      <c r="T404" s="41" t="e">
        <f t="shared" si="197"/>
        <v>#VALUE!</v>
      </c>
      <c r="U404" s="42" t="e">
        <f t="shared" si="197"/>
        <v>#VALUE!</v>
      </c>
      <c r="V404" s="42" t="e">
        <f t="shared" si="197"/>
        <v>#VALUE!</v>
      </c>
      <c r="W404" s="43" t="e">
        <f t="shared" si="197"/>
        <v>#VALUE!</v>
      </c>
      <c r="X404" s="43" t="e">
        <f t="shared" si="197"/>
        <v>#VALUE!</v>
      </c>
      <c r="Y404" t="e">
        <f>NA()</f>
        <v>#N/A</v>
      </c>
      <c r="AD404"/>
      <c r="AE404" s="3">
        <v>19</v>
      </c>
      <c r="AG404" s="3">
        <f t="shared" si="193"/>
        <v>9.8846301229790683</v>
      </c>
      <c r="AH404" s="36">
        <f t="shared" si="198"/>
        <v>1544.8838931451476</v>
      </c>
      <c r="AI404" s="36">
        <f t="shared" si="198"/>
        <v>14270.477109307949</v>
      </c>
      <c r="AJ404" s="36">
        <f t="shared" si="198"/>
        <v>3230.5945543666103</v>
      </c>
      <c r="AK404" s="36">
        <f t="shared" si="198"/>
        <v>13649.217201958556</v>
      </c>
      <c r="AL404" s="36">
        <f t="shared" si="198"/>
        <v>979.80343018945757</v>
      </c>
      <c r="AM404" s="37" t="e">
        <f t="shared" si="198"/>
        <v>#VALUE!</v>
      </c>
      <c r="AN404" s="38">
        <f t="shared" si="198"/>
        <v>2522.8528922589694</v>
      </c>
      <c r="AO404" s="39">
        <f t="shared" si="198"/>
        <v>844.09651304832778</v>
      </c>
      <c r="AP404" s="39">
        <f t="shared" si="198"/>
        <v>168.81930260966558</v>
      </c>
      <c r="AQ404" s="40">
        <f t="shared" si="198"/>
        <v>31300.125816781663</v>
      </c>
      <c r="AR404" s="40">
        <f t="shared" si="198"/>
        <v>24658.225634277922</v>
      </c>
      <c r="AS404" s="40">
        <f t="shared" si="198"/>
        <v>78713.263066969099</v>
      </c>
      <c r="AT404" s="41" t="e">
        <f t="shared" si="198"/>
        <v>#VALUE!</v>
      </c>
      <c r="AU404" s="41" t="e">
        <f t="shared" si="198"/>
        <v>#VALUE!</v>
      </c>
      <c r="AV404" s="42" t="e">
        <f t="shared" si="198"/>
        <v>#VALUE!</v>
      </c>
      <c r="AW404" s="42" t="e">
        <f t="shared" si="198"/>
        <v>#VALUE!</v>
      </c>
      <c r="AX404" s="43" t="e">
        <f t="shared" si="198"/>
        <v>#VALUE!</v>
      </c>
      <c r="AY404" s="43" t="e">
        <f t="shared" si="198"/>
        <v>#VALUE!</v>
      </c>
      <c r="AZ404" t="e">
        <f>NA()</f>
        <v>#N/A</v>
      </c>
    </row>
    <row r="405" spans="4:52" x14ac:dyDescent="0.3">
      <c r="D405" s="3">
        <v>20</v>
      </c>
      <c r="F405" s="3">
        <v>19</v>
      </c>
      <c r="G405" s="36">
        <f t="shared" si="197"/>
        <v>12142.038366857345</v>
      </c>
      <c r="H405" s="36">
        <f t="shared" si="197"/>
        <v>32175.624529570072</v>
      </c>
      <c r="I405" s="36">
        <f t="shared" si="197"/>
        <v>20312.56763772984</v>
      </c>
      <c r="J405" s="36">
        <f t="shared" si="197"/>
        <v>30902.885896892036</v>
      </c>
      <c r="K405" s="36">
        <f t="shared" si="197"/>
        <v>4627.8120578230864</v>
      </c>
      <c r="L405" s="37" t="e">
        <f t="shared" si="197"/>
        <v>#VALUE!</v>
      </c>
      <c r="M405" s="38">
        <f t="shared" si="197"/>
        <v>7699.0371110530114</v>
      </c>
      <c r="N405" s="39">
        <f t="shared" si="197"/>
        <v>2046.8280887667493</v>
      </c>
      <c r="O405" s="39">
        <f t="shared" si="197"/>
        <v>409.36561775334985</v>
      </c>
      <c r="P405" s="40">
        <f t="shared" si="197"/>
        <v>62158.227540923333</v>
      </c>
      <c r="Q405" s="40">
        <f t="shared" si="197"/>
        <v>55265.196693698534</v>
      </c>
      <c r="R405" s="40">
        <f t="shared" si="197"/>
        <v>240565.05204424966</v>
      </c>
      <c r="S405" s="41" t="e">
        <f t="shared" si="197"/>
        <v>#VALUE!</v>
      </c>
      <c r="T405" s="41" t="e">
        <f t="shared" si="197"/>
        <v>#VALUE!</v>
      </c>
      <c r="U405" s="42" t="e">
        <f t="shared" si="197"/>
        <v>#VALUE!</v>
      </c>
      <c r="V405" s="42" t="e">
        <f t="shared" si="197"/>
        <v>#VALUE!</v>
      </c>
      <c r="W405" s="43" t="e">
        <f t="shared" si="197"/>
        <v>#VALUE!</v>
      </c>
      <c r="X405" s="43" t="e">
        <f t="shared" si="197"/>
        <v>#VALUE!</v>
      </c>
      <c r="Y405" t="e">
        <f>NA()</f>
        <v>#N/A</v>
      </c>
      <c r="AD405"/>
      <c r="AE405" s="3">
        <v>20</v>
      </c>
      <c r="AG405" s="3">
        <f t="shared" si="193"/>
        <v>10.395479393145562</v>
      </c>
      <c r="AH405" s="36">
        <f t="shared" si="198"/>
        <v>1874.507686036128</v>
      </c>
      <c r="AI405" s="36">
        <f t="shared" si="198"/>
        <v>15270.652934337146</v>
      </c>
      <c r="AJ405" s="36">
        <f t="shared" si="198"/>
        <v>3641.3626780140603</v>
      </c>
      <c r="AK405" s="36">
        <f t="shared" si="198"/>
        <v>14632.446427356372</v>
      </c>
      <c r="AL405" s="36">
        <f t="shared" si="198"/>
        <v>1125.540778164635</v>
      </c>
      <c r="AM405" s="37" t="e">
        <f t="shared" si="198"/>
        <v>#VALUE!</v>
      </c>
      <c r="AN405" s="38">
        <f t="shared" si="198"/>
        <v>2749.4236346686248</v>
      </c>
      <c r="AO405" s="39">
        <f t="shared" si="198"/>
        <v>906.67211715285441</v>
      </c>
      <c r="AP405" s="39">
        <f t="shared" si="198"/>
        <v>181.33442343057089</v>
      </c>
      <c r="AQ405" s="40">
        <f t="shared" si="198"/>
        <v>33107.552489833914</v>
      </c>
      <c r="AR405" s="40">
        <f t="shared" si="198"/>
        <v>26394.557668692301</v>
      </c>
      <c r="AS405" s="40">
        <f t="shared" si="198"/>
        <v>87241.816395687682</v>
      </c>
      <c r="AT405" s="41" t="e">
        <f t="shared" si="198"/>
        <v>#VALUE!</v>
      </c>
      <c r="AU405" s="41" t="e">
        <f t="shared" si="198"/>
        <v>#VALUE!</v>
      </c>
      <c r="AV405" s="42" t="e">
        <f t="shared" si="198"/>
        <v>#VALUE!</v>
      </c>
      <c r="AW405" s="42" t="e">
        <f t="shared" si="198"/>
        <v>#VALUE!</v>
      </c>
      <c r="AX405" s="43" t="e">
        <f t="shared" si="198"/>
        <v>#VALUE!</v>
      </c>
      <c r="AY405" s="43" t="e">
        <f t="shared" si="198"/>
        <v>#VALUE!</v>
      </c>
      <c r="AZ405" t="e">
        <f>NA()</f>
        <v>#N/A</v>
      </c>
    </row>
    <row r="406" spans="4:52" x14ac:dyDescent="0.3">
      <c r="D406" s="3">
        <v>21</v>
      </c>
      <c r="F406" s="3">
        <v>20</v>
      </c>
      <c r="G406" s="36">
        <f t="shared" si="197"/>
        <v>13651.425129193616</v>
      </c>
      <c r="H406" s="36">
        <f t="shared" si="197"/>
        <v>34090.64133490371</v>
      </c>
      <c r="I406" s="36">
        <f t="shared" si="197"/>
        <v>22475.615423982799</v>
      </c>
      <c r="J406" s="36">
        <f t="shared" si="197"/>
        <v>32722.308938470702</v>
      </c>
      <c r="K406" s="36">
        <f t="shared" si="197"/>
        <v>5096.240272085005</v>
      </c>
      <c r="L406" s="37" t="e">
        <f t="shared" si="197"/>
        <v>#VALUE!</v>
      </c>
      <c r="M406" s="38">
        <f t="shared" si="197"/>
        <v>8413.6445462312149</v>
      </c>
      <c r="N406" s="39">
        <f t="shared" si="197"/>
        <v>2184.0812566565833</v>
      </c>
      <c r="O406" s="39">
        <f t="shared" si="197"/>
        <v>436.81625133131661</v>
      </c>
      <c r="P406" s="40">
        <f t="shared" si="197"/>
        <v>65294.809614861864</v>
      </c>
      <c r="Q406" s="40">
        <f t="shared" si="197"/>
        <v>58401.891130224605</v>
      </c>
      <c r="R406" s="40">
        <f t="shared" si="197"/>
        <v>256918.5783737936</v>
      </c>
      <c r="S406" s="41" t="e">
        <f t="shared" si="197"/>
        <v>#VALUE!</v>
      </c>
      <c r="T406" s="41" t="e">
        <f t="shared" si="197"/>
        <v>#VALUE!</v>
      </c>
      <c r="U406" s="42" t="e">
        <f t="shared" si="197"/>
        <v>#VALUE!</v>
      </c>
      <c r="V406" s="42" t="e">
        <f t="shared" si="197"/>
        <v>#VALUE!</v>
      </c>
      <c r="W406" s="43" t="e">
        <f t="shared" si="197"/>
        <v>#VALUE!</v>
      </c>
      <c r="X406" s="43" t="e">
        <f t="shared" si="197"/>
        <v>#VALUE!</v>
      </c>
      <c r="Y406" t="e">
        <f>NA()</f>
        <v>#N/A</v>
      </c>
      <c r="AD406"/>
      <c r="AE406" s="3">
        <v>21</v>
      </c>
      <c r="AG406" s="3">
        <f t="shared" si="193"/>
        <v>10.932729952341878</v>
      </c>
      <c r="AH406" s="36">
        <f t="shared" si="198"/>
        <v>2265.7078092535717</v>
      </c>
      <c r="AI406" s="36">
        <f t="shared" si="198"/>
        <v>16326.76720218708</v>
      </c>
      <c r="AJ406" s="36">
        <f t="shared" si="198"/>
        <v>4315.9816234296195</v>
      </c>
      <c r="AK406" s="36">
        <f t="shared" si="198"/>
        <v>15666.958373354379</v>
      </c>
      <c r="AL406" s="36">
        <f t="shared" si="198"/>
        <v>1289.3320879325977</v>
      </c>
      <c r="AM406" s="37" t="e">
        <f t="shared" si="198"/>
        <v>#VALUE!</v>
      </c>
      <c r="AN406" s="38">
        <f t="shared" si="198"/>
        <v>2994.1844080773108</v>
      </c>
      <c r="AO406" s="39">
        <f t="shared" si="198"/>
        <v>973.44785364626887</v>
      </c>
      <c r="AP406" s="39">
        <f t="shared" si="198"/>
        <v>194.68957072925377</v>
      </c>
      <c r="AQ406" s="40">
        <f t="shared" si="198"/>
        <v>35003.336397068997</v>
      </c>
      <c r="AR406" s="40">
        <f t="shared" si="198"/>
        <v>28229.582921925226</v>
      </c>
      <c r="AS406" s="40">
        <f t="shared" si="198"/>
        <v>96451.10987785722</v>
      </c>
      <c r="AT406" s="41" t="e">
        <f t="shared" si="198"/>
        <v>#VALUE!</v>
      </c>
      <c r="AU406" s="41" t="e">
        <f t="shared" si="198"/>
        <v>#VALUE!</v>
      </c>
      <c r="AV406" s="42" t="e">
        <f t="shared" si="198"/>
        <v>#VALUE!</v>
      </c>
      <c r="AW406" s="42" t="e">
        <f t="shared" si="198"/>
        <v>#VALUE!</v>
      </c>
      <c r="AX406" s="43" t="e">
        <f t="shared" si="198"/>
        <v>#VALUE!</v>
      </c>
      <c r="AY406" s="43" t="e">
        <f t="shared" si="198"/>
        <v>#VALUE!</v>
      </c>
      <c r="AZ406" t="e">
        <f>NA()</f>
        <v>#N/A</v>
      </c>
    </row>
    <row r="407" spans="4:52" x14ac:dyDescent="0.3">
      <c r="D407" s="3">
        <v>22</v>
      </c>
      <c r="F407" s="3">
        <v>21</v>
      </c>
      <c r="G407" s="36">
        <f t="shared" si="197"/>
        <v>15184.044597226544</v>
      </c>
      <c r="H407" s="36">
        <f t="shared" si="197"/>
        <v>35986.620651036392</v>
      </c>
      <c r="I407" s="36">
        <f t="shared" si="197"/>
        <v>24653.200680739988</v>
      </c>
      <c r="J407" s="36">
        <f t="shared" si="197"/>
        <v>34520.705239978066</v>
      </c>
      <c r="K407" s="36">
        <f t="shared" si="197"/>
        <v>5564.3643373601844</v>
      </c>
      <c r="L407" s="37" t="e">
        <f t="shared" si="197"/>
        <v>#VALUE!</v>
      </c>
      <c r="M407" s="38">
        <f t="shared" si="197"/>
        <v>9131.8642864197809</v>
      </c>
      <c r="N407" s="39">
        <f t="shared" si="197"/>
        <v>2321.3877961133976</v>
      </c>
      <c r="O407" s="39">
        <f t="shared" si="197"/>
        <v>464.27755922267966</v>
      </c>
      <c r="P407" s="40">
        <f t="shared" si="197"/>
        <v>68373.25448773797</v>
      </c>
      <c r="Q407" s="40">
        <f t="shared" si="197"/>
        <v>61470.631422585509</v>
      </c>
      <c r="R407" s="40">
        <f t="shared" si="197"/>
        <v>272632.19950618042</v>
      </c>
      <c r="S407" s="41" t="e">
        <f t="shared" si="197"/>
        <v>#VALUE!</v>
      </c>
      <c r="T407" s="41" t="e">
        <f t="shared" si="197"/>
        <v>#VALUE!</v>
      </c>
      <c r="U407" s="42" t="e">
        <f t="shared" si="197"/>
        <v>#VALUE!</v>
      </c>
      <c r="V407" s="42" t="e">
        <f t="shared" si="197"/>
        <v>#VALUE!</v>
      </c>
      <c r="W407" s="43" t="e">
        <f t="shared" si="197"/>
        <v>#VALUE!</v>
      </c>
      <c r="X407" s="43" t="e">
        <f t="shared" si="197"/>
        <v>#VALUE!</v>
      </c>
      <c r="Y407" t="e">
        <f>NA()</f>
        <v>#N/A</v>
      </c>
      <c r="AD407"/>
      <c r="AE407" s="3">
        <v>22</v>
      </c>
      <c r="AG407" s="3">
        <f t="shared" si="193"/>
        <v>11.497746250129051</v>
      </c>
      <c r="AH407" s="36">
        <f t="shared" si="198"/>
        <v>2725.8557023876465</v>
      </c>
      <c r="AI407" s="36">
        <f t="shared" si="198"/>
        <v>17440.926692622626</v>
      </c>
      <c r="AJ407" s="36">
        <f t="shared" si="198"/>
        <v>5225.1688460741207</v>
      </c>
      <c r="AK407" s="36">
        <f t="shared" si="198"/>
        <v>16754.488585570572</v>
      </c>
      <c r="AL407" s="36">
        <f t="shared" si="198"/>
        <v>1472.6736343826303</v>
      </c>
      <c r="AM407" s="37" t="e">
        <f t="shared" si="198"/>
        <v>#VALUE!</v>
      </c>
      <c r="AN407" s="38">
        <f t="shared" si="198"/>
        <v>3258.2799537062911</v>
      </c>
      <c r="AO407" s="39">
        <f t="shared" si="198"/>
        <v>1044.648562938401</v>
      </c>
      <c r="AP407" s="39">
        <f t="shared" si="198"/>
        <v>208.92971258768023</v>
      </c>
      <c r="AQ407" s="40">
        <f t="shared" si="198"/>
        <v>36989.983794052481</v>
      </c>
      <c r="AR407" s="40">
        <f t="shared" si="198"/>
        <v>30165.932573346494</v>
      </c>
      <c r="AS407" s="40">
        <f t="shared" si="198"/>
        <v>106355.74098619496</v>
      </c>
      <c r="AT407" s="41" t="e">
        <f t="shared" si="198"/>
        <v>#VALUE!</v>
      </c>
      <c r="AU407" s="41" t="e">
        <f t="shared" si="198"/>
        <v>#VALUE!</v>
      </c>
      <c r="AV407" s="42" t="e">
        <f t="shared" si="198"/>
        <v>#VALUE!</v>
      </c>
      <c r="AW407" s="42" t="e">
        <f t="shared" si="198"/>
        <v>#VALUE!</v>
      </c>
      <c r="AX407" s="43" t="e">
        <f t="shared" si="198"/>
        <v>#VALUE!</v>
      </c>
      <c r="AY407" s="43" t="e">
        <f t="shared" si="198"/>
        <v>#VALUE!</v>
      </c>
      <c r="AZ407" t="e">
        <f>NA()</f>
        <v>#N/A</v>
      </c>
    </row>
    <row r="408" spans="4:52" x14ac:dyDescent="0.3">
      <c r="D408" s="3">
        <v>23</v>
      </c>
      <c r="F408" s="3">
        <v>22</v>
      </c>
      <c r="G408" s="36">
        <f t="shared" si="197"/>
        <v>16731.445436474853</v>
      </c>
      <c r="H408" s="36">
        <f t="shared" si="197"/>
        <v>37861.801031304763</v>
      </c>
      <c r="I408" s="36">
        <f t="shared" si="197"/>
        <v>26842.449698116579</v>
      </c>
      <c r="J408" s="36">
        <f t="shared" si="197"/>
        <v>36296.64345508055</v>
      </c>
      <c r="K408" s="36">
        <f t="shared" si="197"/>
        <v>6029.3633077836748</v>
      </c>
      <c r="L408" s="37" t="e">
        <f t="shared" si="197"/>
        <v>#VALUE!</v>
      </c>
      <c r="M408" s="38">
        <f t="shared" si="197"/>
        <v>9851.1142108661497</v>
      </c>
      <c r="N408" s="39">
        <f t="shared" si="197"/>
        <v>2458.5550777691224</v>
      </c>
      <c r="O408" s="39">
        <f t="shared" si="197"/>
        <v>491.71101555382455</v>
      </c>
      <c r="P408" s="40">
        <f t="shared" si="197"/>
        <v>71392.544960606538</v>
      </c>
      <c r="Q408" s="40">
        <f t="shared" si="197"/>
        <v>64468.206208255411</v>
      </c>
      <c r="R408" s="40">
        <f t="shared" si="197"/>
        <v>287668.45805465855</v>
      </c>
      <c r="S408" s="41" t="e">
        <f t="shared" si="197"/>
        <v>#VALUE!</v>
      </c>
      <c r="T408" s="41" t="e">
        <f t="shared" si="197"/>
        <v>#VALUE!</v>
      </c>
      <c r="U408" s="42" t="e">
        <f t="shared" si="197"/>
        <v>#VALUE!</v>
      </c>
      <c r="V408" s="42" t="e">
        <f t="shared" si="197"/>
        <v>#VALUE!</v>
      </c>
      <c r="W408" s="43" t="e">
        <f t="shared" si="197"/>
        <v>#VALUE!</v>
      </c>
      <c r="X408" s="43" t="e">
        <f t="shared" si="197"/>
        <v>#VALUE!</v>
      </c>
      <c r="Y408" t="e">
        <f>NA()</f>
        <v>#N/A</v>
      </c>
      <c r="AD408"/>
      <c r="AE408" s="3">
        <v>23</v>
      </c>
      <c r="AG408" s="3">
        <f t="shared" si="193"/>
        <v>12.09196325242066</v>
      </c>
      <c r="AH408" s="36">
        <f t="shared" si="198"/>
        <v>3261.8417100892066</v>
      </c>
      <c r="AI408" s="36">
        <f t="shared" si="198"/>
        <v>18615.279507656269</v>
      </c>
      <c r="AJ408" s="36">
        <f t="shared" si="198"/>
        <v>6246.7129455292434</v>
      </c>
      <c r="AK408" s="36">
        <f t="shared" si="198"/>
        <v>17896.873541568992</v>
      </c>
      <c r="AL408" s="36">
        <f t="shared" si="198"/>
        <v>1677.0384935507063</v>
      </c>
      <c r="AM408" s="37" t="e">
        <f t="shared" si="198"/>
        <v>#VALUE!</v>
      </c>
      <c r="AN408" s="38">
        <f t="shared" si="198"/>
        <v>3542.8805784063729</v>
      </c>
      <c r="AO408" s="39">
        <f t="shared" si="198"/>
        <v>1120.5035839861889</v>
      </c>
      <c r="AP408" s="39">
        <f t="shared" si="198"/>
        <v>224.10071679723779</v>
      </c>
      <c r="AQ408" s="40">
        <f t="shared" si="198"/>
        <v>39069.854764642449</v>
      </c>
      <c r="AR408" s="40">
        <f t="shared" si="198"/>
        <v>32205.908250746048</v>
      </c>
      <c r="AS408" s="40">
        <f t="shared" si="198"/>
        <v>116963.83511864621</v>
      </c>
      <c r="AT408" s="41" t="e">
        <f t="shared" si="198"/>
        <v>#VALUE!</v>
      </c>
      <c r="AU408" s="41" t="e">
        <f t="shared" si="198"/>
        <v>#VALUE!</v>
      </c>
      <c r="AV408" s="42" t="e">
        <f t="shared" si="198"/>
        <v>#VALUE!</v>
      </c>
      <c r="AW408" s="42" t="e">
        <f t="shared" si="198"/>
        <v>#VALUE!</v>
      </c>
      <c r="AX408" s="43" t="e">
        <f t="shared" si="198"/>
        <v>#VALUE!</v>
      </c>
      <c r="AY408" s="43" t="e">
        <f t="shared" si="198"/>
        <v>#VALUE!</v>
      </c>
      <c r="AZ408" t="e">
        <f>NA()</f>
        <v>#N/A</v>
      </c>
    </row>
    <row r="409" spans="4:52" x14ac:dyDescent="0.3">
      <c r="D409" s="3">
        <v>24</v>
      </c>
      <c r="F409" s="3">
        <v>23</v>
      </c>
      <c r="G409" s="36">
        <f t="shared" si="197"/>
        <v>18285.544069843836</v>
      </c>
      <c r="H409" s="36">
        <f t="shared" si="197"/>
        <v>39714.620863070661</v>
      </c>
      <c r="I409" s="36">
        <f t="shared" si="197"/>
        <v>29039.850358514217</v>
      </c>
      <c r="J409" s="36">
        <f t="shared" si="197"/>
        <v>38048.831785587645</v>
      </c>
      <c r="K409" s="36">
        <f t="shared" si="197"/>
        <v>6488.7663129636949</v>
      </c>
      <c r="L409" s="37" t="e">
        <f t="shared" si="197"/>
        <v>#VALUE!</v>
      </c>
      <c r="M409" s="38">
        <f t="shared" si="197"/>
        <v>10569.218810251901</v>
      </c>
      <c r="N409" s="39">
        <f t="shared" si="197"/>
        <v>2595.4088607841982</v>
      </c>
      <c r="O409" s="39">
        <f t="shared" si="197"/>
        <v>519.08177215683963</v>
      </c>
      <c r="P409" s="40">
        <f t="shared" si="197"/>
        <v>74351.957115370868</v>
      </c>
      <c r="Q409" s="40">
        <f t="shared" si="197"/>
        <v>67392.140783251074</v>
      </c>
      <c r="R409" s="40">
        <f t="shared" si="197"/>
        <v>302003.6286017645</v>
      </c>
      <c r="S409" s="41" t="e">
        <f t="shared" si="197"/>
        <v>#VALUE!</v>
      </c>
      <c r="T409" s="41" t="e">
        <f t="shared" si="197"/>
        <v>#VALUE!</v>
      </c>
      <c r="U409" s="42" t="e">
        <f t="shared" si="197"/>
        <v>#VALUE!</v>
      </c>
      <c r="V409" s="42" t="e">
        <f t="shared" si="197"/>
        <v>#VALUE!</v>
      </c>
      <c r="W409" s="43" t="e">
        <f t="shared" si="197"/>
        <v>#VALUE!</v>
      </c>
      <c r="X409" s="43" t="e">
        <f t="shared" si="197"/>
        <v>#VALUE!</v>
      </c>
      <c r="Y409" t="e">
        <f>NA()</f>
        <v>#N/A</v>
      </c>
      <c r="AD409"/>
      <c r="AE409" s="3">
        <v>24</v>
      </c>
      <c r="AG409" s="3">
        <f t="shared" si="193"/>
        <v>12.716890085850565</v>
      </c>
      <c r="AH409" s="36">
        <f t="shared" si="198"/>
        <v>3879.7564648902435</v>
      </c>
      <c r="AI409" s="36">
        <f t="shared" si="198"/>
        <v>19851.997774960764</v>
      </c>
      <c r="AJ409" s="36">
        <f t="shared" si="198"/>
        <v>7381.0830550293122</v>
      </c>
      <c r="AK409" s="36">
        <f t="shared" si="198"/>
        <v>19096.031617665241</v>
      </c>
      <c r="AL409" s="36">
        <f t="shared" si="198"/>
        <v>1903.84201540392</v>
      </c>
      <c r="AM409" s="37" t="e">
        <f t="shared" si="198"/>
        <v>#VALUE!</v>
      </c>
      <c r="AN409" s="38">
        <f t="shared" si="198"/>
        <v>3849.1750493676468</v>
      </c>
      <c r="AO409" s="39">
        <f t="shared" si="198"/>
        <v>1201.2457203995034</v>
      </c>
      <c r="AP409" s="39">
        <f t="shared" si="198"/>
        <v>240.2491440799007</v>
      </c>
      <c r="AQ409" s="40">
        <f t="shared" si="198"/>
        <v>41245.131170797045</v>
      </c>
      <c r="AR409" s="40">
        <f t="shared" si="198"/>
        <v>34351.421103377332</v>
      </c>
      <c r="AS409" s="40">
        <f t="shared" si="198"/>
        <v>128276.03893132738</v>
      </c>
      <c r="AT409" s="41" t="e">
        <f t="shared" si="198"/>
        <v>#VALUE!</v>
      </c>
      <c r="AU409" s="41" t="e">
        <f t="shared" si="198"/>
        <v>#VALUE!</v>
      </c>
      <c r="AV409" s="42" t="e">
        <f t="shared" si="198"/>
        <v>#VALUE!</v>
      </c>
      <c r="AW409" s="42" t="e">
        <f t="shared" si="198"/>
        <v>#VALUE!</v>
      </c>
      <c r="AX409" s="43" t="e">
        <f t="shared" si="198"/>
        <v>#VALUE!</v>
      </c>
      <c r="AY409" s="43" t="e">
        <f t="shared" si="198"/>
        <v>#VALUE!</v>
      </c>
      <c r="AZ409" t="e">
        <f>NA()</f>
        <v>#N/A</v>
      </c>
    </row>
    <row r="410" spans="4:52" x14ac:dyDescent="0.3">
      <c r="D410" s="3">
        <v>25</v>
      </c>
      <c r="F410" s="3">
        <v>24</v>
      </c>
      <c r="G410" s="36">
        <f t="shared" si="197"/>
        <v>19838.646301353056</v>
      </c>
      <c r="H410" s="36">
        <f t="shared" si="197"/>
        <v>41543.707135708653</v>
      </c>
      <c r="I410" s="36">
        <f t="shared" si="197"/>
        <v>31241.288129014432</v>
      </c>
      <c r="J410" s="36">
        <f t="shared" si="197"/>
        <v>39776.123046863264</v>
      </c>
      <c r="K410" s="36">
        <f t="shared" si="197"/>
        <v>6940.4425533129697</v>
      </c>
      <c r="L410" s="37" t="e">
        <f t="shared" si="197"/>
        <v>#VALUE!</v>
      </c>
      <c r="M410" s="38">
        <f t="shared" si="197"/>
        <v>11284.359991505338</v>
      </c>
      <c r="N410" s="39">
        <f t="shared" si="197"/>
        <v>2731.7915238700066</v>
      </c>
      <c r="O410" s="39">
        <f t="shared" si="197"/>
        <v>546.35830477400134</v>
      </c>
      <c r="P410" s="40">
        <f t="shared" si="197"/>
        <v>77251.019813784544</v>
      </c>
      <c r="Q410" s="40">
        <f t="shared" si="197"/>
        <v>70240.600954776834</v>
      </c>
      <c r="R410" s="40">
        <f t="shared" si="197"/>
        <v>315625.57755685784</v>
      </c>
      <c r="S410" s="41" t="e">
        <f t="shared" si="197"/>
        <v>#VALUE!</v>
      </c>
      <c r="T410" s="41" t="e">
        <f t="shared" si="197"/>
        <v>#VALUE!</v>
      </c>
      <c r="U410" s="42" t="e">
        <f t="shared" si="197"/>
        <v>#VALUE!</v>
      </c>
      <c r="V410" s="42" t="e">
        <f t="shared" si="197"/>
        <v>#VALUE!</v>
      </c>
      <c r="W410" s="43" t="e">
        <f t="shared" si="197"/>
        <v>#VALUE!</v>
      </c>
      <c r="X410" s="43" t="e">
        <f t="shared" si="197"/>
        <v>#VALUE!</v>
      </c>
      <c r="Y410" t="e">
        <f>NA()</f>
        <v>#N/A</v>
      </c>
      <c r="AD410"/>
      <c r="AE410" s="3">
        <v>25</v>
      </c>
      <c r="AG410" s="3">
        <f t="shared" si="193"/>
        <v>13.374113870485857</v>
      </c>
      <c r="AH410" s="36">
        <f t="shared" si="198"/>
        <v>4584.6631213409546</v>
      </c>
      <c r="AI410" s="36">
        <f t="shared" si="198"/>
        <v>21153.25340479409</v>
      </c>
      <c r="AJ410" s="36">
        <f t="shared" si="198"/>
        <v>8627.2805028001512</v>
      </c>
      <c r="AK410" s="36">
        <f t="shared" si="198"/>
        <v>20353.93330336464</v>
      </c>
      <c r="AL410" s="36">
        <f t="shared" si="198"/>
        <v>2154.4023242214062</v>
      </c>
      <c r="AM410" s="37" t="e">
        <f t="shared" si="198"/>
        <v>#VALUE!</v>
      </c>
      <c r="AN410" s="38">
        <f t="shared" si="198"/>
        <v>4178.3621055539161</v>
      </c>
      <c r="AO410" s="39">
        <f t="shared" si="198"/>
        <v>1287.1100191804273</v>
      </c>
      <c r="AP410" s="39">
        <f t="shared" si="198"/>
        <v>257.42200383608554</v>
      </c>
      <c r="AQ410" s="40">
        <f t="shared" si="198"/>
        <v>43517.781996046542</v>
      </c>
      <c r="AR410" s="40">
        <f t="shared" si="198"/>
        <v>36603.927393139202</v>
      </c>
      <c r="AS410" s="40">
        <f t="shared" si="198"/>
        <v>140284.5544680178</v>
      </c>
      <c r="AT410" s="41" t="e">
        <f t="shared" si="198"/>
        <v>#VALUE!</v>
      </c>
      <c r="AU410" s="41" t="e">
        <f t="shared" si="198"/>
        <v>#VALUE!</v>
      </c>
      <c r="AV410" s="42" t="e">
        <f t="shared" si="198"/>
        <v>#VALUE!</v>
      </c>
      <c r="AW410" s="42" t="e">
        <f t="shared" si="198"/>
        <v>#VALUE!</v>
      </c>
      <c r="AX410" s="43" t="e">
        <f t="shared" si="198"/>
        <v>#VALUE!</v>
      </c>
      <c r="AY410" s="43" t="e">
        <f t="shared" si="198"/>
        <v>#VALUE!</v>
      </c>
      <c r="AZ410" t="e">
        <f>NA()</f>
        <v>#N/A</v>
      </c>
    </row>
    <row r="411" spans="4:52" x14ac:dyDescent="0.3">
      <c r="D411" s="3">
        <v>26</v>
      </c>
      <c r="F411" s="3">
        <v>25</v>
      </c>
      <c r="G411" s="36">
        <f t="shared" si="197"/>
        <v>21383.535265900256</v>
      </c>
      <c r="H411" s="36">
        <f t="shared" si="197"/>
        <v>43347.863366419828</v>
      </c>
      <c r="I411" s="36">
        <f t="shared" si="197"/>
        <v>33442.220822189105</v>
      </c>
      <c r="J411" s="36">
        <f t="shared" si="197"/>
        <v>41477.514264427693</v>
      </c>
      <c r="K411" s="36">
        <f t="shared" si="197"/>
        <v>7382.5849631273486</v>
      </c>
      <c r="L411" s="37" t="e">
        <f t="shared" si="197"/>
        <v>#VALUE!</v>
      </c>
      <c r="M411" s="38">
        <f t="shared" si="197"/>
        <v>11995.028244932735</v>
      </c>
      <c r="N411" s="39">
        <f t="shared" si="197"/>
        <v>2867.5605121854219</v>
      </c>
      <c r="O411" s="39">
        <f t="shared" si="197"/>
        <v>573.51210243708442</v>
      </c>
      <c r="P411" s="40">
        <f t="shared" si="197"/>
        <v>80089.480230380257</v>
      </c>
      <c r="Q411" s="40">
        <f t="shared" si="197"/>
        <v>73012.309058868559</v>
      </c>
      <c r="R411" s="40">
        <f t="shared" si="197"/>
        <v>328531.82532712264</v>
      </c>
      <c r="S411" s="41" t="e">
        <f t="shared" si="197"/>
        <v>#VALUE!</v>
      </c>
      <c r="T411" s="41" t="e">
        <f t="shared" si="197"/>
        <v>#VALUE!</v>
      </c>
      <c r="U411" s="42" t="e">
        <f t="shared" si="197"/>
        <v>#VALUE!</v>
      </c>
      <c r="V411" s="42" t="e">
        <f t="shared" si="197"/>
        <v>#VALUE!</v>
      </c>
      <c r="W411" s="43" t="e">
        <f t="shared" si="197"/>
        <v>#VALUE!</v>
      </c>
      <c r="X411" s="43" t="e">
        <f t="shared" si="197"/>
        <v>#VALUE!</v>
      </c>
      <c r="Y411" t="e">
        <f>NA()</f>
        <v>#N/A</v>
      </c>
      <c r="AD411"/>
      <c r="AE411" s="3">
        <v>26</v>
      </c>
      <c r="AG411" s="3">
        <f t="shared" si="193"/>
        <v>14.06530375061889</v>
      </c>
      <c r="AH411" s="36">
        <f t="shared" si="198"/>
        <v>5380.5145311504093</v>
      </c>
      <c r="AI411" s="36">
        <f t="shared" si="198"/>
        <v>22521.18703949928</v>
      </c>
      <c r="AJ411" s="36">
        <f t="shared" si="198"/>
        <v>9983.4005348754454</v>
      </c>
      <c r="AK411" s="36">
        <f t="shared" si="198"/>
        <v>21672.561445269606</v>
      </c>
      <c r="AL411" s="36">
        <f t="shared" si="198"/>
        <v>2429.896282912257</v>
      </c>
      <c r="AM411" s="37" t="e">
        <f t="shared" si="198"/>
        <v>#VALUE!</v>
      </c>
      <c r="AN411" s="38">
        <f t="shared" si="198"/>
        <v>4531.6404780247549</v>
      </c>
      <c r="AO411" s="39">
        <f t="shared" si="198"/>
        <v>1378.3323465373726</v>
      </c>
      <c r="AP411" s="39">
        <f t="shared" si="198"/>
        <v>275.66646930747453</v>
      </c>
      <c r="AQ411" s="40">
        <f t="shared" si="198"/>
        <v>45889.526120261078</v>
      </c>
      <c r="AR411" s="40">
        <f t="shared" si="198"/>
        <v>38964.361171476514</v>
      </c>
      <c r="AS411" s="40">
        <f t="shared" si="198"/>
        <v>152972.25342381641</v>
      </c>
      <c r="AT411" s="41" t="e">
        <f t="shared" si="198"/>
        <v>#VALUE!</v>
      </c>
      <c r="AU411" s="41" t="e">
        <f t="shared" si="198"/>
        <v>#VALUE!</v>
      </c>
      <c r="AV411" s="42" t="e">
        <f t="shared" si="198"/>
        <v>#VALUE!</v>
      </c>
      <c r="AW411" s="42" t="e">
        <f t="shared" si="198"/>
        <v>#VALUE!</v>
      </c>
      <c r="AX411" s="43" t="e">
        <f t="shared" si="198"/>
        <v>#VALUE!</v>
      </c>
      <c r="AY411" s="43" t="e">
        <f t="shared" si="198"/>
        <v>#VALUE!</v>
      </c>
      <c r="AZ411" t="e">
        <f>NA()</f>
        <v>#N/A</v>
      </c>
    </row>
    <row r="412" spans="4:52" x14ac:dyDescent="0.3">
      <c r="D412" s="3">
        <v>27</v>
      </c>
      <c r="F412" s="3">
        <v>26</v>
      </c>
      <c r="G412" s="36">
        <f t="shared" si="197"/>
        <v>22913.567082581121</v>
      </c>
      <c r="H412" s="36">
        <f t="shared" si="197"/>
        <v>45126.057032196499</v>
      </c>
      <c r="I412" s="36">
        <f t="shared" si="197"/>
        <v>35637.89021969695</v>
      </c>
      <c r="J412" s="36">
        <f t="shared" si="197"/>
        <v>43152.142351080001</v>
      </c>
      <c r="K412" s="36">
        <f t="shared" si="197"/>
        <v>7813.6895639049262</v>
      </c>
      <c r="L412" s="37" t="e">
        <f t="shared" si="197"/>
        <v>#VALUE!</v>
      </c>
      <c r="M412" s="38">
        <f t="shared" si="197"/>
        <v>12699.976663998568</v>
      </c>
      <c r="N412" s="39">
        <f t="shared" si="197"/>
        <v>3002.5869657431954</v>
      </c>
      <c r="O412" s="39">
        <f t="shared" si="197"/>
        <v>600.51739314863914</v>
      </c>
      <c r="P412" s="40">
        <f t="shared" si="197"/>
        <v>82867.274344888167</v>
      </c>
      <c r="Q412" s="40">
        <f t="shared" si="197"/>
        <v>75706.470415066637</v>
      </c>
      <c r="R412" s="40">
        <f t="shared" si="197"/>
        <v>340727.81710476626</v>
      </c>
      <c r="S412" s="41" t="e">
        <f t="shared" si="197"/>
        <v>#VALUE!</v>
      </c>
      <c r="T412" s="41" t="e">
        <f t="shared" si="197"/>
        <v>#VALUE!</v>
      </c>
      <c r="U412" s="42" t="e">
        <f t="shared" si="197"/>
        <v>#VALUE!</v>
      </c>
      <c r="V412" s="42" t="e">
        <f t="shared" si="197"/>
        <v>#VALUE!</v>
      </c>
      <c r="W412" s="43" t="e">
        <f t="shared" si="197"/>
        <v>#VALUE!</v>
      </c>
      <c r="X412" s="43" t="e">
        <f t="shared" si="197"/>
        <v>#VALUE!</v>
      </c>
      <c r="Y412" t="e">
        <f>NA()</f>
        <v>#N/A</v>
      </c>
      <c r="AD412"/>
      <c r="AE412" s="3">
        <v>27</v>
      </c>
      <c r="AG412" s="3">
        <f t="shared" si="193"/>
        <v>14.792215133875402</v>
      </c>
      <c r="AH412" s="36">
        <f t="shared" si="198"/>
        <v>6270.2381976950992</v>
      </c>
      <c r="AI412" s="36">
        <f t="shared" si="198"/>
        <v>23957.8707555847</v>
      </c>
      <c r="AJ412" s="36">
        <f t="shared" si="198"/>
        <v>11447.345197002651</v>
      </c>
      <c r="AK412" s="36">
        <f t="shared" si="198"/>
        <v>23053.863013988041</v>
      </c>
      <c r="AL412" s="36">
        <f t="shared" si="198"/>
        <v>2731.3116692142717</v>
      </c>
      <c r="AM412" s="37" t="e">
        <f t="shared" si="198"/>
        <v>#VALUE!</v>
      </c>
      <c r="AN412" s="38">
        <f t="shared" si="198"/>
        <v>4910.1973216633178</v>
      </c>
      <c r="AO412" s="39">
        <f t="shared" si="198"/>
        <v>1475.1477456895718</v>
      </c>
      <c r="AP412" s="39">
        <f t="shared" si="198"/>
        <v>295.02954913791433</v>
      </c>
      <c r="AQ412" s="40">
        <f t="shared" si="198"/>
        <v>48361.792613354133</v>
      </c>
      <c r="AR412" s="40">
        <f t="shared" si="198"/>
        <v>41433.064782886126</v>
      </c>
      <c r="AS412" s="40">
        <f t="shared" si="198"/>
        <v>166311.91482175564</v>
      </c>
      <c r="AT412" s="41" t="e">
        <f t="shared" si="198"/>
        <v>#VALUE!</v>
      </c>
      <c r="AU412" s="41" t="e">
        <f t="shared" si="198"/>
        <v>#VALUE!</v>
      </c>
      <c r="AV412" s="42" t="e">
        <f t="shared" si="198"/>
        <v>#VALUE!</v>
      </c>
      <c r="AW412" s="42" t="e">
        <f t="shared" si="198"/>
        <v>#VALUE!</v>
      </c>
      <c r="AX412" s="43" t="e">
        <f t="shared" si="198"/>
        <v>#VALUE!</v>
      </c>
      <c r="AY412" s="43" t="e">
        <f t="shared" si="198"/>
        <v>#VALUE!</v>
      </c>
      <c r="AZ412" t="e">
        <f>NA()</f>
        <v>#N/A</v>
      </c>
    </row>
    <row r="413" spans="4:52" x14ac:dyDescent="0.3">
      <c r="D413" s="3">
        <v>28</v>
      </c>
      <c r="F413" s="3">
        <v>27</v>
      </c>
      <c r="G413" s="36">
        <f t="shared" si="197"/>
        <v>24422.744719230857</v>
      </c>
      <c r="H413" s="36">
        <f t="shared" si="197"/>
        <v>46877.406895781911</v>
      </c>
      <c r="I413" s="36">
        <f t="shared" si="197"/>
        <v>37823.516196830104</v>
      </c>
      <c r="J413" s="36">
        <f t="shared" si="197"/>
        <v>44799.277209515305</v>
      </c>
      <c r="K413" s="36">
        <f t="shared" si="197"/>
        <v>8232.5321314090816</v>
      </c>
      <c r="L413" s="37" t="e">
        <f t="shared" si="197"/>
        <v>#VALUE!</v>
      </c>
      <c r="M413" s="38">
        <f t="shared" si="197"/>
        <v>13398.179260510218</v>
      </c>
      <c r="N413" s="39">
        <f t="shared" si="197"/>
        <v>3136.7545017318917</v>
      </c>
      <c r="O413" s="39">
        <f t="shared" si="197"/>
        <v>627.35090034637835</v>
      </c>
      <c r="P413" s="40">
        <f t="shared" si="197"/>
        <v>85584.501546393294</v>
      </c>
      <c r="Q413" s="40">
        <f t="shared" si="197"/>
        <v>78322.708784683797</v>
      </c>
      <c r="R413" s="40">
        <f t="shared" si="197"/>
        <v>352225.39890758425</v>
      </c>
      <c r="S413" s="41" t="e">
        <f t="shared" si="197"/>
        <v>#VALUE!</v>
      </c>
      <c r="T413" s="41" t="e">
        <f t="shared" si="197"/>
        <v>#VALUE!</v>
      </c>
      <c r="U413" s="42" t="e">
        <f t="shared" si="197"/>
        <v>#VALUE!</v>
      </c>
      <c r="V413" s="42" t="e">
        <f t="shared" si="197"/>
        <v>#VALUE!</v>
      </c>
      <c r="W413" s="43" t="e">
        <f t="shared" si="197"/>
        <v>#VALUE!</v>
      </c>
      <c r="X413" s="43" t="e">
        <f t="shared" si="197"/>
        <v>#VALUE!</v>
      </c>
      <c r="Y413" t="e">
        <f>NA()</f>
        <v>#N/A</v>
      </c>
      <c r="AD413"/>
      <c r="AE413" s="3">
        <v>28</v>
      </c>
      <c r="AG413" s="3">
        <f t="shared" si="193"/>
        <v>15.556694149404674</v>
      </c>
      <c r="AH413" s="36">
        <f t="shared" si="198"/>
        <v>7255.9633939291771</v>
      </c>
      <c r="AI413" s="36">
        <f t="shared" si="198"/>
        <v>25465.265438975111</v>
      </c>
      <c r="AJ413" s="36">
        <f t="shared" si="198"/>
        <v>13017.571349181862</v>
      </c>
      <c r="AK413" s="36">
        <f t="shared" si="198"/>
        <v>24499.694429959138</v>
      </c>
      <c r="AL413" s="36">
        <f t="shared" si="198"/>
        <v>3059.3966571456749</v>
      </c>
      <c r="AM413" s="37" t="e">
        <f t="shared" si="198"/>
        <v>#VALUE!</v>
      </c>
      <c r="AN413" s="38">
        <f t="shared" si="198"/>
        <v>5315.1949761843189</v>
      </c>
      <c r="AO413" s="39">
        <f t="shared" si="198"/>
        <v>1577.788562475969</v>
      </c>
      <c r="AP413" s="39">
        <f t="shared" si="198"/>
        <v>315.55771249519381</v>
      </c>
      <c r="AQ413" s="40">
        <f t="shared" si="198"/>
        <v>50935.678694042203</v>
      </c>
      <c r="AR413" s="40">
        <f t="shared" si="198"/>
        <v>44009.718125098552</v>
      </c>
      <c r="AS413" s="40">
        <f t="shared" si="198"/>
        <v>180265.63189306701</v>
      </c>
      <c r="AT413" s="41" t="e">
        <f t="shared" si="198"/>
        <v>#VALUE!</v>
      </c>
      <c r="AU413" s="41" t="e">
        <f t="shared" si="198"/>
        <v>#VALUE!</v>
      </c>
      <c r="AV413" s="42" t="e">
        <f t="shared" si="198"/>
        <v>#VALUE!</v>
      </c>
      <c r="AW413" s="42" t="e">
        <f t="shared" si="198"/>
        <v>#VALUE!</v>
      </c>
      <c r="AX413" s="43" t="e">
        <f t="shared" si="198"/>
        <v>#VALUE!</v>
      </c>
      <c r="AY413" s="43" t="e">
        <f t="shared" si="198"/>
        <v>#VALUE!</v>
      </c>
      <c r="AZ413" t="e">
        <f>NA()</f>
        <v>#N/A</v>
      </c>
    </row>
    <row r="414" spans="4:52" x14ac:dyDescent="0.3">
      <c r="D414" s="3">
        <v>29</v>
      </c>
      <c r="F414" s="3">
        <v>28</v>
      </c>
      <c r="G414" s="36">
        <f t="shared" si="197"/>
        <v>25905.760565085988</v>
      </c>
      <c r="H414" s="36">
        <f t="shared" si="197"/>
        <v>48601.170556591482</v>
      </c>
      <c r="I414" s="36">
        <f t="shared" si="197"/>
        <v>39994.451039975895</v>
      </c>
      <c r="J414" s="36">
        <f t="shared" si="197"/>
        <v>46418.313315088861</v>
      </c>
      <c r="K414" s="36">
        <f t="shared" si="197"/>
        <v>8638.1434544378371</v>
      </c>
      <c r="L414" s="37" t="e">
        <f t="shared" si="197"/>
        <v>#VALUE!</v>
      </c>
      <c r="M414" s="38">
        <f t="shared" si="197"/>
        <v>14088.794247423484</v>
      </c>
      <c r="N414" s="39">
        <f t="shared" si="197"/>
        <v>3269.9581283662019</v>
      </c>
      <c r="O414" s="39">
        <f t="shared" si="197"/>
        <v>653.99162567324049</v>
      </c>
      <c r="P414" s="40">
        <f t="shared" si="197"/>
        <v>88241.402673223172</v>
      </c>
      <c r="Q414" s="40">
        <f t="shared" si="197"/>
        <v>80861.009633092122</v>
      </c>
      <c r="R414" s="40">
        <f t="shared" si="197"/>
        <v>363041.48919639451</v>
      </c>
      <c r="S414" s="41" t="e">
        <f t="shared" si="197"/>
        <v>#VALUE!</v>
      </c>
      <c r="T414" s="41" t="e">
        <f t="shared" si="197"/>
        <v>#VALUE!</v>
      </c>
      <c r="U414" s="42" t="e">
        <f t="shared" si="197"/>
        <v>#VALUE!</v>
      </c>
      <c r="V414" s="42" t="e">
        <f t="shared" si="197"/>
        <v>#VALUE!</v>
      </c>
      <c r="W414" s="43" t="e">
        <f t="shared" si="197"/>
        <v>#VALUE!</v>
      </c>
      <c r="X414" s="43" t="e">
        <f t="shared" si="197"/>
        <v>#VALUE!</v>
      </c>
      <c r="Y414" t="e">
        <f>NA()</f>
        <v>#N/A</v>
      </c>
      <c r="AD414"/>
      <c r="AE414" s="3">
        <v>29</v>
      </c>
      <c r="AG414" s="3">
        <f t="shared" si="193"/>
        <v>16.360682336474195</v>
      </c>
      <c r="AH414" s="36">
        <f t="shared" si="198"/>
        <v>8339.3138248235609</v>
      </c>
      <c r="AI414" s="36">
        <f t="shared" si="198"/>
        <v>27045.174011593488</v>
      </c>
      <c r="AJ414" s="36">
        <f t="shared" si="198"/>
        <v>14693.734367844518</v>
      </c>
      <c r="AK414" s="36">
        <f t="shared" si="198"/>
        <v>26011.76279159054</v>
      </c>
      <c r="AL414" s="36">
        <f t="shared" si="198"/>
        <v>3414.6080617958769</v>
      </c>
      <c r="AM414" s="37" t="e">
        <f t="shared" si="198"/>
        <v>#VALUE!</v>
      </c>
      <c r="AN414" s="38">
        <f t="shared" si="198"/>
        <v>5854.3438745934172</v>
      </c>
      <c r="AO414" s="39">
        <f t="shared" si="198"/>
        <v>1686.4823259836689</v>
      </c>
      <c r="AP414" s="39">
        <f t="shared" si="198"/>
        <v>337.29646519673378</v>
      </c>
      <c r="AQ414" s="40">
        <f t="shared" si="198"/>
        <v>53611.90556718647</v>
      </c>
      <c r="AR414" s="40">
        <f t="shared" si="198"/>
        <v>46693.267798315894</v>
      </c>
      <c r="AS414" s="40">
        <f t="shared" si="198"/>
        <v>194784.43456104252</v>
      </c>
      <c r="AT414" s="41" t="e">
        <f t="shared" si="198"/>
        <v>#VALUE!</v>
      </c>
      <c r="AU414" s="41" t="e">
        <f t="shared" si="198"/>
        <v>#VALUE!</v>
      </c>
      <c r="AV414" s="42" t="e">
        <f t="shared" si="198"/>
        <v>#VALUE!</v>
      </c>
      <c r="AW414" s="42" t="e">
        <f t="shared" si="198"/>
        <v>#VALUE!</v>
      </c>
      <c r="AX414" s="43" t="e">
        <f t="shared" si="198"/>
        <v>#VALUE!</v>
      </c>
      <c r="AY414" s="43" t="e">
        <f t="shared" si="198"/>
        <v>#VALUE!</v>
      </c>
      <c r="AZ414" t="e">
        <f>NA()</f>
        <v>#N/A</v>
      </c>
    </row>
    <row r="415" spans="4:52" x14ac:dyDescent="0.3">
      <c r="D415" s="3">
        <v>30</v>
      </c>
      <c r="F415" s="3">
        <v>29</v>
      </c>
      <c r="G415" s="36">
        <f t="shared" si="197"/>
        <v>27358.009036578274</v>
      </c>
      <c r="H415" s="36">
        <f t="shared" si="197"/>
        <v>50296.732471523232</v>
      </c>
      <c r="I415" s="36">
        <f t="shared" si="197"/>
        <v>42146.290078429513</v>
      </c>
      <c r="J415" s="36">
        <f t="shared" si="197"/>
        <v>48008.76055214653</v>
      </c>
      <c r="K415" s="36">
        <f t="shared" si="197"/>
        <v>9029.7841699314722</v>
      </c>
      <c r="L415" s="37" t="e">
        <f t="shared" si="197"/>
        <v>#VALUE!</v>
      </c>
      <c r="M415" s="38">
        <f t="shared" si="197"/>
        <v>14771.13242590317</v>
      </c>
      <c r="N415" s="39">
        <f t="shared" si="197"/>
        <v>3402.1032719304776</v>
      </c>
      <c r="O415" s="39">
        <f t="shared" si="197"/>
        <v>680.42065438609563</v>
      </c>
      <c r="P415" s="40">
        <f t="shared" si="197"/>
        <v>90838.340944249911</v>
      </c>
      <c r="Q415" s="40">
        <f t="shared" si="197"/>
        <v>83321.670184308532</v>
      </c>
      <c r="R415" s="40">
        <f t="shared" si="197"/>
        <v>373196.93253455154</v>
      </c>
      <c r="S415" s="41" t="e">
        <f t="shared" si="197"/>
        <v>#VALUE!</v>
      </c>
      <c r="T415" s="41" t="e">
        <f t="shared" si="197"/>
        <v>#VALUE!</v>
      </c>
      <c r="U415" s="42" t="e">
        <f t="shared" si="197"/>
        <v>#VALUE!</v>
      </c>
      <c r="V415" s="42" t="e">
        <f t="shared" si="197"/>
        <v>#VALUE!</v>
      </c>
      <c r="W415" s="43" t="e">
        <f t="shared" si="197"/>
        <v>#VALUE!</v>
      </c>
      <c r="X415" s="43" t="e">
        <f t="shared" si="197"/>
        <v>#VALUE!</v>
      </c>
      <c r="Y415" t="e">
        <f>NA()</f>
        <v>#N/A</v>
      </c>
      <c r="AD415"/>
      <c r="AE415" s="3">
        <v>30</v>
      </c>
      <c r="AG415" s="3">
        <f t="shared" si="193"/>
        <v>17.206221575376418</v>
      </c>
      <c r="AH415" s="36">
        <f t="shared" si="198"/>
        <v>9521.6563851108276</v>
      </c>
      <c r="AI415" s="36">
        <f t="shared" si="198"/>
        <v>28699.191815389717</v>
      </c>
      <c r="AJ415" s="36">
        <f t="shared" si="198"/>
        <v>16477.09590869927</v>
      </c>
      <c r="AK415" s="36">
        <f t="shared" si="198"/>
        <v>27591.565392851779</v>
      </c>
      <c r="AL415" s="36">
        <f t="shared" si="198"/>
        <v>3797.0601693694293</v>
      </c>
      <c r="AM415" s="37" t="e">
        <f t="shared" si="198"/>
        <v>#VALUE!</v>
      </c>
      <c r="AN415" s="38">
        <f t="shared" si="198"/>
        <v>6436.1632671705875</v>
      </c>
      <c r="AO415" s="39">
        <f t="shared" si="198"/>
        <v>1801.4493733985914</v>
      </c>
      <c r="AP415" s="39">
        <f t="shared" si="198"/>
        <v>360.28987467971831</v>
      </c>
      <c r="AQ415" s="40">
        <f t="shared" si="198"/>
        <v>56390.772429850091</v>
      </c>
      <c r="AR415" s="40">
        <f t="shared" si="198"/>
        <v>49481.85748730832</v>
      </c>
      <c r="AS415" s="40">
        <f t="shared" si="198"/>
        <v>209808.17218628718</v>
      </c>
      <c r="AT415" s="41" t="e">
        <f t="shared" si="198"/>
        <v>#VALUE!</v>
      </c>
      <c r="AU415" s="41" t="e">
        <f t="shared" si="198"/>
        <v>#VALUE!</v>
      </c>
      <c r="AV415" s="42" t="e">
        <f t="shared" si="198"/>
        <v>#VALUE!</v>
      </c>
      <c r="AW415" s="42" t="e">
        <f t="shared" si="198"/>
        <v>#VALUE!</v>
      </c>
      <c r="AX415" s="43" t="e">
        <f t="shared" si="198"/>
        <v>#VALUE!</v>
      </c>
      <c r="AY415" s="43" t="e">
        <f t="shared" si="198"/>
        <v>#VALUE!</v>
      </c>
      <c r="AZ415" t="e">
        <f>NA()</f>
        <v>#N/A</v>
      </c>
    </row>
    <row r="416" spans="4:52" x14ac:dyDescent="0.3">
      <c r="D416" s="3">
        <v>31</v>
      </c>
      <c r="F416" s="3">
        <v>30</v>
      </c>
      <c r="G416" s="36">
        <f t="shared" si="197"/>
        <v>28775.574985149306</v>
      </c>
      <c r="H416" s="36">
        <f t="shared" si="197"/>
        <v>51963.592606773156</v>
      </c>
      <c r="I416" s="36">
        <f t="shared" si="197"/>
        <v>44274.94357768754</v>
      </c>
      <c r="J416" s="36">
        <f t="shared" ref="J416:X416" si="199">300*J344*J116</f>
        <v>49570.234841766985</v>
      </c>
      <c r="K416" s="36">
        <f t="shared" si="199"/>
        <v>9406.9199143033711</v>
      </c>
      <c r="L416" s="37" t="e">
        <f t="shared" si="199"/>
        <v>#VALUE!</v>
      </c>
      <c r="M416" s="38">
        <f t="shared" si="199"/>
        <v>15444.630465404327</v>
      </c>
      <c r="N416" s="39">
        <f t="shared" si="199"/>
        <v>3533.1049018673684</v>
      </c>
      <c r="O416" s="39">
        <f t="shared" si="199"/>
        <v>706.62098037347369</v>
      </c>
      <c r="P416" s="40">
        <f t="shared" si="199"/>
        <v>93375.78533940413</v>
      </c>
      <c r="Q416" s="40">
        <f t="shared" si="199"/>
        <v>85705.255408657773</v>
      </c>
      <c r="R416" s="40">
        <f t="shared" si="199"/>
        <v>382715.51966672426</v>
      </c>
      <c r="S416" s="41" t="e">
        <f t="shared" si="199"/>
        <v>#VALUE!</v>
      </c>
      <c r="T416" s="41" t="e">
        <f t="shared" si="199"/>
        <v>#VALUE!</v>
      </c>
      <c r="U416" s="42" t="e">
        <f t="shared" si="199"/>
        <v>#VALUE!</v>
      </c>
      <c r="V416" s="42" t="e">
        <f t="shared" si="199"/>
        <v>#VALUE!</v>
      </c>
      <c r="W416" s="43" t="e">
        <f t="shared" si="199"/>
        <v>#VALUE!</v>
      </c>
      <c r="X416" s="43" t="e">
        <f t="shared" si="199"/>
        <v>#VALUE!</v>
      </c>
      <c r="Y416" t="e">
        <f>NA()</f>
        <v>#N/A</v>
      </c>
      <c r="AD416"/>
      <c r="AE416" s="3">
        <v>31</v>
      </c>
      <c r="AG416" s="3">
        <f t="shared" si="193"/>
        <v>18.095459273170505</v>
      </c>
      <c r="AH416" s="36">
        <f t="shared" si="198"/>
        <v>10804.199392869185</v>
      </c>
      <c r="AI416" s="36">
        <f t="shared" si="198"/>
        <v>30428.655453085961</v>
      </c>
      <c r="AJ416" s="36">
        <f t="shared" si="198"/>
        <v>18370.605580097061</v>
      </c>
      <c r="AK416" s="36">
        <f t="shared" ref="AK416:AY416" si="200">300*AK344*AK116</f>
        <v>29240.329711355644</v>
      </c>
      <c r="AL416" s="36">
        <f t="shared" si="200"/>
        <v>4206.4763117069733</v>
      </c>
      <c r="AM416" s="37" t="e">
        <f t="shared" si="200"/>
        <v>#VALUE!</v>
      </c>
      <c r="AN416" s="38">
        <f t="shared" si="200"/>
        <v>7058.2780973795452</v>
      </c>
      <c r="AO416" s="39">
        <f t="shared" si="200"/>
        <v>1922.9002109417877</v>
      </c>
      <c r="AP416" s="39">
        <f t="shared" si="200"/>
        <v>384.58004218835754</v>
      </c>
      <c r="AQ416" s="40">
        <f t="shared" si="200"/>
        <v>59272.109022081153</v>
      </c>
      <c r="AR416" s="40">
        <f t="shared" si="200"/>
        <v>52372.761135274537</v>
      </c>
      <c r="AS416" s="40">
        <f t="shared" si="200"/>
        <v>225265.69675790437</v>
      </c>
      <c r="AT416" s="41" t="e">
        <f t="shared" si="200"/>
        <v>#VALUE!</v>
      </c>
      <c r="AU416" s="41" t="e">
        <f t="shared" si="200"/>
        <v>#VALUE!</v>
      </c>
      <c r="AV416" s="42" t="e">
        <f t="shared" si="200"/>
        <v>#VALUE!</v>
      </c>
      <c r="AW416" s="42" t="e">
        <f t="shared" si="200"/>
        <v>#VALUE!</v>
      </c>
      <c r="AX416" s="43" t="e">
        <f t="shared" si="200"/>
        <v>#VALUE!</v>
      </c>
      <c r="AY416" s="43" t="e">
        <f t="shared" si="200"/>
        <v>#VALUE!</v>
      </c>
      <c r="AZ416" t="e">
        <f>NA()</f>
        <v>#N/A</v>
      </c>
    </row>
    <row r="417" spans="4:52" x14ac:dyDescent="0.3">
      <c r="D417" s="3">
        <v>32</v>
      </c>
      <c r="F417" s="3">
        <v>31</v>
      </c>
      <c r="G417" s="36">
        <f t="shared" ref="G417:X431" si="201">300*G345*G117</f>
        <v>30155.204553118034</v>
      </c>
      <c r="H417" s="36">
        <f t="shared" si="201"/>
        <v>53601.355812355672</v>
      </c>
      <c r="I417" s="36">
        <f t="shared" si="201"/>
        <v>46376.677877305781</v>
      </c>
      <c r="J417" s="36">
        <f t="shared" si="201"/>
        <v>51102.448916557725</v>
      </c>
      <c r="K417" s="36">
        <f t="shared" si="201"/>
        <v>9769.1973298510748</v>
      </c>
      <c r="L417" s="37" t="e">
        <f t="shared" si="201"/>
        <v>#VALUE!</v>
      </c>
      <c r="M417" s="38">
        <f t="shared" si="201"/>
        <v>16108.828660187477</v>
      </c>
      <c r="N417" s="39">
        <f t="shared" si="201"/>
        <v>3662.8867412951663</v>
      </c>
      <c r="O417" s="39">
        <f t="shared" si="201"/>
        <v>732.57734825903333</v>
      </c>
      <c r="P417" s="40">
        <f t="shared" si="201"/>
        <v>95854.296067188669</v>
      </c>
      <c r="Q417" s="40">
        <f t="shared" si="201"/>
        <v>88012.559209284358</v>
      </c>
      <c r="R417" s="40">
        <f t="shared" si="201"/>
        <v>391623.15755730384</v>
      </c>
      <c r="S417" s="41" t="e">
        <f t="shared" si="201"/>
        <v>#VALUE!</v>
      </c>
      <c r="T417" s="41" t="e">
        <f t="shared" si="201"/>
        <v>#VALUE!</v>
      </c>
      <c r="U417" s="42" t="e">
        <f t="shared" si="201"/>
        <v>#VALUE!</v>
      </c>
      <c r="V417" s="42" t="e">
        <f t="shared" si="201"/>
        <v>#VALUE!</v>
      </c>
      <c r="W417" s="43" t="e">
        <f t="shared" si="201"/>
        <v>#VALUE!</v>
      </c>
      <c r="X417" s="43" t="e">
        <f t="shared" si="201"/>
        <v>#VALUE!</v>
      </c>
      <c r="Y417" t="e">
        <f>NA()</f>
        <v>#N/A</v>
      </c>
      <c r="AD417"/>
      <c r="AE417" s="3">
        <v>32</v>
      </c>
      <c r="AG417" s="3">
        <f t="shared" si="193"/>
        <v>19.030653817429357</v>
      </c>
      <c r="AH417" s="36">
        <f t="shared" ref="AH417:AY431" si="202">300*AH345*AH117</f>
        <v>12187.876033454984</v>
      </c>
      <c r="AI417" s="36">
        <f t="shared" si="202"/>
        <v>32234.591260667243</v>
      </c>
      <c r="AJ417" s="36">
        <f t="shared" si="202"/>
        <v>20378.632846920318</v>
      </c>
      <c r="AK417" s="36">
        <f t="shared" si="202"/>
        <v>30958.955645850208</v>
      </c>
      <c r="AL417" s="36">
        <f t="shared" si="202"/>
        <v>4642.1456250086794</v>
      </c>
      <c r="AM417" s="37" t="e">
        <f t="shared" si="202"/>
        <v>#VALUE!</v>
      </c>
      <c r="AN417" s="38">
        <f t="shared" si="202"/>
        <v>7720.8604918415949</v>
      </c>
      <c r="AO417" s="39">
        <f t="shared" si="202"/>
        <v>2051.0326061772571</v>
      </c>
      <c r="AP417" s="39">
        <f t="shared" si="202"/>
        <v>410.20652123545142</v>
      </c>
      <c r="AQ417" s="40">
        <f t="shared" si="202"/>
        <v>62255.227193356928</v>
      </c>
      <c r="AR417" s="40">
        <f t="shared" si="202"/>
        <v>55362.320680150333</v>
      </c>
      <c r="AS417" s="40">
        <f t="shared" si="202"/>
        <v>241075.37925019147</v>
      </c>
      <c r="AT417" s="41" t="e">
        <f t="shared" si="202"/>
        <v>#VALUE!</v>
      </c>
      <c r="AU417" s="41" t="e">
        <f t="shared" si="202"/>
        <v>#VALUE!</v>
      </c>
      <c r="AV417" s="42" t="e">
        <f t="shared" si="202"/>
        <v>#VALUE!</v>
      </c>
      <c r="AW417" s="42" t="e">
        <f t="shared" si="202"/>
        <v>#VALUE!</v>
      </c>
      <c r="AX417" s="43" t="e">
        <f t="shared" si="202"/>
        <v>#VALUE!</v>
      </c>
      <c r="AY417" s="43" t="e">
        <f t="shared" si="202"/>
        <v>#VALUE!</v>
      </c>
      <c r="AZ417" t="e">
        <f>NA()</f>
        <v>#N/A</v>
      </c>
    </row>
    <row r="418" spans="4:52" x14ac:dyDescent="0.3">
      <c r="D418" s="3">
        <v>33</v>
      </c>
      <c r="F418" s="3">
        <v>32</v>
      </c>
      <c r="G418" s="36">
        <f t="shared" si="201"/>
        <v>31494.264396954299</v>
      </c>
      <c r="H418" s="36">
        <f t="shared" si="201"/>
        <v>55209.721958667084</v>
      </c>
      <c r="I418" s="36">
        <f t="shared" si="201"/>
        <v>48448.133794183654</v>
      </c>
      <c r="J418" s="36">
        <f t="shared" si="201"/>
        <v>52605.203464458762</v>
      </c>
      <c r="K418" s="36">
        <f t="shared" si="201"/>
        <v>10116.421302447905</v>
      </c>
      <c r="L418" s="37" t="e">
        <f t="shared" si="201"/>
        <v>#VALUE!</v>
      </c>
      <c r="M418" s="38">
        <f t="shared" si="201"/>
        <v>16763.352643421571</v>
      </c>
      <c r="N418" s="39">
        <f t="shared" si="201"/>
        <v>3791.380552367174</v>
      </c>
      <c r="O418" s="39">
        <f t="shared" si="201"/>
        <v>758.27611047343476</v>
      </c>
      <c r="P418" s="40">
        <f t="shared" si="201"/>
        <v>98274.511820240979</v>
      </c>
      <c r="Q418" s="40">
        <f t="shared" si="201"/>
        <v>90244.570176630048</v>
      </c>
      <c r="R418" s="40">
        <f t="shared" si="201"/>
        <v>399947.17295364151</v>
      </c>
      <c r="S418" s="41" t="e">
        <f t="shared" si="201"/>
        <v>#VALUE!</v>
      </c>
      <c r="T418" s="41" t="e">
        <f t="shared" si="201"/>
        <v>#VALUE!</v>
      </c>
      <c r="U418" s="42" t="e">
        <f t="shared" si="201"/>
        <v>#VALUE!</v>
      </c>
      <c r="V418" s="42" t="e">
        <f t="shared" si="201"/>
        <v>#VALUE!</v>
      </c>
      <c r="W418" s="43" t="e">
        <f t="shared" si="201"/>
        <v>#VALUE!</v>
      </c>
      <c r="X418" s="43" t="e">
        <f t="shared" si="201"/>
        <v>#VALUE!</v>
      </c>
      <c r="Y418" t="e">
        <f>NA()</f>
        <v>#N/A</v>
      </c>
      <c r="AD418"/>
      <c r="AE418" s="3">
        <v>33</v>
      </c>
      <c r="AG418" s="3">
        <f t="shared" si="193"/>
        <v>20.01418031184258</v>
      </c>
      <c r="AH418" s="36">
        <f t="shared" si="202"/>
        <v>13673.016207918274</v>
      </c>
      <c r="AI418" s="36">
        <f t="shared" si="202"/>
        <v>34117.664381547067</v>
      </c>
      <c r="AJ418" s="36">
        <f t="shared" si="202"/>
        <v>22506.398779560328</v>
      </c>
      <c r="AK418" s="36">
        <f t="shared" si="202"/>
        <v>32747.961266896062</v>
      </c>
      <c r="AL418" s="36">
        <f t="shared" si="202"/>
        <v>5102.8876227857718</v>
      </c>
      <c r="AM418" s="37" t="e">
        <f t="shared" si="202"/>
        <v>#VALUE!</v>
      </c>
      <c r="AN418" s="38">
        <f t="shared" si="202"/>
        <v>8423.8104892900319</v>
      </c>
      <c r="AO418" s="39">
        <f t="shared" si="202"/>
        <v>2186.0284112475597</v>
      </c>
      <c r="AP418" s="39">
        <f t="shared" si="202"/>
        <v>437.20568224951194</v>
      </c>
      <c r="AQ418" s="40">
        <f t="shared" si="202"/>
        <v>65338.872059016176</v>
      </c>
      <c r="AR418" s="40">
        <f t="shared" si="202"/>
        <v>58445.890323853564</v>
      </c>
      <c r="AS418" s="40">
        <f t="shared" si="202"/>
        <v>257145.98131795489</v>
      </c>
      <c r="AT418" s="41" t="e">
        <f t="shared" si="202"/>
        <v>#VALUE!</v>
      </c>
      <c r="AU418" s="41" t="e">
        <f t="shared" si="202"/>
        <v>#VALUE!</v>
      </c>
      <c r="AV418" s="42" t="e">
        <f t="shared" si="202"/>
        <v>#VALUE!</v>
      </c>
      <c r="AW418" s="42" t="e">
        <f t="shared" si="202"/>
        <v>#VALUE!</v>
      </c>
      <c r="AX418" s="43" t="e">
        <f t="shared" si="202"/>
        <v>#VALUE!</v>
      </c>
      <c r="AY418" s="43" t="e">
        <f t="shared" si="202"/>
        <v>#VALUE!</v>
      </c>
      <c r="AZ418" t="e">
        <f>NA()</f>
        <v>#N/A</v>
      </c>
    </row>
    <row r="419" spans="4:52" x14ac:dyDescent="0.3">
      <c r="D419" s="3">
        <v>34</v>
      </c>
      <c r="F419" s="3">
        <v>33</v>
      </c>
      <c r="G419" s="36">
        <f t="shared" si="201"/>
        <v>32790.693973034256</v>
      </c>
      <c r="H419" s="36">
        <f t="shared" si="201"/>
        <v>56788.476837572925</v>
      </c>
      <c r="I419" s="36">
        <f t="shared" si="201"/>
        <v>50486.329091544241</v>
      </c>
      <c r="J419" s="36">
        <f t="shared" si="201"/>
        <v>54078.378769242845</v>
      </c>
      <c r="K419" s="36">
        <f t="shared" si="201"/>
        <v>10448.53367707813</v>
      </c>
      <c r="L419" s="37" t="e">
        <f t="shared" si="201"/>
        <v>#VALUE!</v>
      </c>
      <c r="M419" s="38">
        <f t="shared" si="201"/>
        <v>17407.898508612125</v>
      </c>
      <c r="N419" s="39">
        <f t="shared" si="201"/>
        <v>3918.5254875277469</v>
      </c>
      <c r="O419" s="39">
        <f t="shared" si="201"/>
        <v>783.70509750554936</v>
      </c>
      <c r="P419" s="40">
        <f t="shared" si="201"/>
        <v>100637.13857046276</v>
      </c>
      <c r="Q419" s="40">
        <f t="shared" si="201"/>
        <v>92402.441366120183</v>
      </c>
      <c r="R419" s="40">
        <f t="shared" si="201"/>
        <v>407715.73363633821</v>
      </c>
      <c r="S419" s="41" t="e">
        <f t="shared" si="201"/>
        <v>#VALUE!</v>
      </c>
      <c r="T419" s="41" t="e">
        <f t="shared" si="201"/>
        <v>#VALUE!</v>
      </c>
      <c r="U419" s="42" t="e">
        <f t="shared" si="201"/>
        <v>#VALUE!</v>
      </c>
      <c r="V419" s="42" t="e">
        <f t="shared" si="201"/>
        <v>#VALUE!</v>
      </c>
      <c r="W419" s="43" t="e">
        <f t="shared" si="201"/>
        <v>#VALUE!</v>
      </c>
      <c r="X419" s="43" t="e">
        <f t="shared" si="201"/>
        <v>#VALUE!</v>
      </c>
      <c r="Y419" t="e">
        <f>NA()</f>
        <v>#N/A</v>
      </c>
      <c r="AD419"/>
      <c r="AE419" s="3">
        <v>34</v>
      </c>
      <c r="AG419" s="3">
        <f t="shared" si="193"/>
        <v>21.048536608242266</v>
      </c>
      <c r="AH419" s="36">
        <f t="shared" si="202"/>
        <v>15258.875510042559</v>
      </c>
      <c r="AI419" s="36">
        <f t="shared" si="202"/>
        <v>36078.129174613139</v>
      </c>
      <c r="AJ419" s="36">
        <f t="shared" si="202"/>
        <v>24759.215798762911</v>
      </c>
      <c r="AK419" s="36">
        <f t="shared" si="202"/>
        <v>34607.432811613355</v>
      </c>
      <c r="AL419" s="36">
        <f t="shared" si="202"/>
        <v>5587.0272790279896</v>
      </c>
      <c r="AM419" s="37" t="e">
        <f t="shared" si="202"/>
        <v>#VALUE!</v>
      </c>
      <c r="AN419" s="38">
        <f t="shared" si="202"/>
        <v>9166.7695307939339</v>
      </c>
      <c r="AO419" s="39">
        <f t="shared" si="202"/>
        <v>2328.0501217928327</v>
      </c>
      <c r="AP419" s="39">
        <f t="shared" si="202"/>
        <v>465.61002435856648</v>
      </c>
      <c r="AQ419" s="40">
        <f t="shared" si="202"/>
        <v>68521.173431859715</v>
      </c>
      <c r="AR419" s="40">
        <f t="shared" si="202"/>
        <v>61617.78948245327</v>
      </c>
      <c r="AS419" s="40">
        <f t="shared" si="202"/>
        <v>273377.89100461634</v>
      </c>
      <c r="AT419" s="41" t="e">
        <f t="shared" si="202"/>
        <v>#VALUE!</v>
      </c>
      <c r="AU419" s="41" t="e">
        <f t="shared" si="202"/>
        <v>#VALUE!</v>
      </c>
      <c r="AV419" s="42" t="e">
        <f t="shared" si="202"/>
        <v>#VALUE!</v>
      </c>
      <c r="AW419" s="42" t="e">
        <f t="shared" si="202"/>
        <v>#VALUE!</v>
      </c>
      <c r="AX419" s="43" t="e">
        <f t="shared" si="202"/>
        <v>#VALUE!</v>
      </c>
      <c r="AY419" s="43" t="e">
        <f t="shared" si="202"/>
        <v>#VALUE!</v>
      </c>
      <c r="AZ419" t="e">
        <f>NA()</f>
        <v>#N/A</v>
      </c>
    </row>
    <row r="420" spans="4:52" x14ac:dyDescent="0.3">
      <c r="D420" s="3">
        <v>35</v>
      </c>
      <c r="F420" s="3">
        <v>34</v>
      </c>
      <c r="G420" s="36">
        <f t="shared" si="201"/>
        <v>34042.954375564637</v>
      </c>
      <c r="H420" s="36">
        <f t="shared" si="201"/>
        <v>58337.483806179036</v>
      </c>
      <c r="I420" s="36">
        <f t="shared" si="201"/>
        <v>52488.650279157831</v>
      </c>
      <c r="J420" s="36">
        <f t="shared" si="201"/>
        <v>55521.926911163777</v>
      </c>
      <c r="K420" s="36">
        <f t="shared" si="201"/>
        <v>10765.593596092194</v>
      </c>
      <c r="L420" s="37" t="e">
        <f t="shared" si="201"/>
        <v>#VALUE!</v>
      </c>
      <c r="M420" s="38">
        <f t="shared" si="201"/>
        <v>18042.220802451422</v>
      </c>
      <c r="N420" s="39">
        <f t="shared" si="201"/>
        <v>4044.2674990572691</v>
      </c>
      <c r="O420" s="39">
        <f t="shared" si="201"/>
        <v>808.85349981145384</v>
      </c>
      <c r="P420" s="40">
        <f t="shared" si="201"/>
        <v>102942.93969583669</v>
      </c>
      <c r="Q420" s="40">
        <f t="shared" si="201"/>
        <v>94487.463626601268</v>
      </c>
      <c r="R420" s="40">
        <f t="shared" si="201"/>
        <v>414957.3724755632</v>
      </c>
      <c r="S420" s="41" t="e">
        <f t="shared" si="201"/>
        <v>#VALUE!</v>
      </c>
      <c r="T420" s="41" t="e">
        <f t="shared" si="201"/>
        <v>#VALUE!</v>
      </c>
      <c r="U420" s="42" t="e">
        <f t="shared" si="201"/>
        <v>#VALUE!</v>
      </c>
      <c r="V420" s="42" t="e">
        <f t="shared" si="201"/>
        <v>#VALUE!</v>
      </c>
      <c r="W420" s="43" t="e">
        <f t="shared" si="201"/>
        <v>#VALUE!</v>
      </c>
      <c r="X420" s="43" t="e">
        <f t="shared" si="201"/>
        <v>#VALUE!</v>
      </c>
      <c r="Y420" t="e">
        <f>NA()</f>
        <v>#N/A</v>
      </c>
      <c r="AD420"/>
      <c r="AE420" s="3">
        <v>35</v>
      </c>
      <c r="AG420" s="3">
        <f t="shared" si="193"/>
        <v>22.136349650370814</v>
      </c>
      <c r="AH420" s="36">
        <f t="shared" si="202"/>
        <v>16943.12784715819</v>
      </c>
      <c r="AI420" s="36">
        <f t="shared" si="202"/>
        <v>38115.781468210203</v>
      </c>
      <c r="AJ420" s="36">
        <f t="shared" si="202"/>
        <v>27141.670656155558</v>
      </c>
      <c r="AK420" s="36">
        <f t="shared" si="202"/>
        <v>36536.979191800383</v>
      </c>
      <c r="AL420" s="36">
        <f t="shared" si="202"/>
        <v>6092.3832274514471</v>
      </c>
      <c r="AM420" s="37" t="e">
        <f t="shared" si="202"/>
        <v>#VALUE!</v>
      </c>
      <c r="AN420" s="38">
        <f t="shared" si="202"/>
        <v>9949.1389991198321</v>
      </c>
      <c r="AO420" s="39">
        <f t="shared" si="202"/>
        <v>2477.2371825070204</v>
      </c>
      <c r="AP420" s="39">
        <f t="shared" si="202"/>
        <v>495.44743650140407</v>
      </c>
      <c r="AQ420" s="40">
        <f t="shared" si="202"/>
        <v>71799.598330877983</v>
      </c>
      <c r="AR420" s="40">
        <f t="shared" si="202"/>
        <v>64871.26670851971</v>
      </c>
      <c r="AS420" s="40">
        <f t="shared" si="202"/>
        <v>289664.71507146308</v>
      </c>
      <c r="AT420" s="41" t="e">
        <f t="shared" si="202"/>
        <v>#VALUE!</v>
      </c>
      <c r="AU420" s="41" t="e">
        <f t="shared" si="202"/>
        <v>#VALUE!</v>
      </c>
      <c r="AV420" s="42" t="e">
        <f t="shared" si="202"/>
        <v>#VALUE!</v>
      </c>
      <c r="AW420" s="42" t="e">
        <f t="shared" si="202"/>
        <v>#VALUE!</v>
      </c>
      <c r="AX420" s="43" t="e">
        <f t="shared" si="202"/>
        <v>#VALUE!</v>
      </c>
      <c r="AY420" s="43" t="e">
        <f t="shared" si="202"/>
        <v>#VALUE!</v>
      </c>
      <c r="AZ420" t="e">
        <f>NA()</f>
        <v>#N/A</v>
      </c>
    </row>
    <row r="421" spans="4:52" x14ac:dyDescent="0.3">
      <c r="D421" s="3">
        <v>36</v>
      </c>
      <c r="F421" s="3">
        <v>35</v>
      </c>
      <c r="G421" s="36">
        <f t="shared" si="201"/>
        <v>35249.976215242757</v>
      </c>
      <c r="H421" s="36">
        <f t="shared" si="201"/>
        <v>59856.676136555805</v>
      </c>
      <c r="I421" s="36">
        <f t="shared" si="201"/>
        <v>54452.837597526886</v>
      </c>
      <c r="J421" s="36">
        <f t="shared" si="201"/>
        <v>56935.864548866091</v>
      </c>
      <c r="K421" s="36">
        <f t="shared" si="201"/>
        <v>11067.759526696624</v>
      </c>
      <c r="L421" s="37" t="e">
        <f t="shared" si="201"/>
        <v>#VALUE!</v>
      </c>
      <c r="M421" s="38">
        <f t="shared" si="201"/>
        <v>18666.122894698183</v>
      </c>
      <c r="N421" s="39">
        <f t="shared" si="201"/>
        <v>4168.5588003970506</v>
      </c>
      <c r="O421" s="39">
        <f t="shared" si="201"/>
        <v>833.71176007941017</v>
      </c>
      <c r="P421" s="40">
        <f t="shared" si="201"/>
        <v>105192.72726395492</v>
      </c>
      <c r="Q421" s="40">
        <f t="shared" si="201"/>
        <v>96501.042068162671</v>
      </c>
      <c r="R421" s="40">
        <f t="shared" si="201"/>
        <v>421700.60057499137</v>
      </c>
      <c r="S421" s="41" t="e">
        <f t="shared" si="201"/>
        <v>#VALUE!</v>
      </c>
      <c r="T421" s="41" t="e">
        <f t="shared" si="201"/>
        <v>#VALUE!</v>
      </c>
      <c r="U421" s="42" t="e">
        <f t="shared" si="201"/>
        <v>#VALUE!</v>
      </c>
      <c r="V421" s="42" t="e">
        <f t="shared" si="201"/>
        <v>#VALUE!</v>
      </c>
      <c r="W421" s="43" t="e">
        <f t="shared" si="201"/>
        <v>#VALUE!</v>
      </c>
      <c r="X421" s="43" t="e">
        <f t="shared" si="201"/>
        <v>#VALUE!</v>
      </c>
      <c r="Y421" t="e">
        <f>NA()</f>
        <v>#N/A</v>
      </c>
      <c r="AD421"/>
      <c r="AE421" s="3">
        <v>36</v>
      </c>
      <c r="AG421" s="3">
        <f t="shared" si="193"/>
        <v>23.280382145502159</v>
      </c>
      <c r="AH421" s="36">
        <f t="shared" si="202"/>
        <v>18721.427148642615</v>
      </c>
      <c r="AI421" s="36">
        <f t="shared" si="202"/>
        <v>40229.913012093726</v>
      </c>
      <c r="AJ421" s="36">
        <f t="shared" si="202"/>
        <v>29656.876356071796</v>
      </c>
      <c r="AK421" s="36">
        <f t="shared" si="202"/>
        <v>38535.690961230015</v>
      </c>
      <c r="AL421" s="36">
        <f t="shared" si="202"/>
        <v>6616.2714108759055</v>
      </c>
      <c r="AM421" s="37" t="e">
        <f t="shared" si="202"/>
        <v>#VALUE!</v>
      </c>
      <c r="AN421" s="38">
        <f t="shared" si="202"/>
        <v>10770.100894482564</v>
      </c>
      <c r="AO421" s="39">
        <f t="shared" si="202"/>
        <v>2633.7020575362676</v>
      </c>
      <c r="AP421" s="39">
        <f t="shared" si="202"/>
        <v>526.7404115072535</v>
      </c>
      <c r="AQ421" s="40">
        <f t="shared" si="202"/>
        <v>75170.905489646568</v>
      </c>
      <c r="AR421" s="40">
        <f t="shared" si="202"/>
        <v>68198.476972615856</v>
      </c>
      <c r="AS421" s="40">
        <f t="shared" si="202"/>
        <v>305895.20258622122</v>
      </c>
      <c r="AT421" s="41" t="e">
        <f t="shared" si="202"/>
        <v>#VALUE!</v>
      </c>
      <c r="AU421" s="41" t="e">
        <f t="shared" si="202"/>
        <v>#VALUE!</v>
      </c>
      <c r="AV421" s="42" t="e">
        <f t="shared" si="202"/>
        <v>#VALUE!</v>
      </c>
      <c r="AW421" s="42" t="e">
        <f t="shared" si="202"/>
        <v>#VALUE!</v>
      </c>
      <c r="AX421" s="43" t="e">
        <f t="shared" si="202"/>
        <v>#VALUE!</v>
      </c>
      <c r="AY421" s="43" t="e">
        <f t="shared" si="202"/>
        <v>#VALUE!</v>
      </c>
      <c r="AZ421" t="e">
        <f>NA()</f>
        <v>#N/A</v>
      </c>
    </row>
    <row r="422" spans="4:52" x14ac:dyDescent="0.3">
      <c r="D422" s="3">
        <v>37</v>
      </c>
      <c r="F422" s="3">
        <v>36</v>
      </c>
      <c r="G422" s="36">
        <f t="shared" si="201"/>
        <v>36411.10825906344</v>
      </c>
      <c r="H422" s="36">
        <f t="shared" si="201"/>
        <v>61346.050026541823</v>
      </c>
      <c r="I422" s="36">
        <f t="shared" si="201"/>
        <v>56376.965899322728</v>
      </c>
      <c r="J422" s="36">
        <f t="shared" si="201"/>
        <v>58320.266276797527</v>
      </c>
      <c r="K422" s="36">
        <f t="shared" si="201"/>
        <v>11355.27298504363</v>
      </c>
      <c r="L422" s="37" t="e">
        <f t="shared" si="201"/>
        <v>#VALUE!</v>
      </c>
      <c r="M422" s="38">
        <f t="shared" si="201"/>
        <v>19279.449286104842</v>
      </c>
      <c r="N422" s="39">
        <f t="shared" si="201"/>
        <v>4291.3573736534372</v>
      </c>
      <c r="O422" s="39">
        <f t="shared" si="201"/>
        <v>858.2714747306876</v>
      </c>
      <c r="P422" s="40">
        <f t="shared" si="201"/>
        <v>107387.35432415399</v>
      </c>
      <c r="Q422" s="40">
        <f t="shared" si="201"/>
        <v>98444.675309906204</v>
      </c>
      <c r="R422" s="40">
        <f t="shared" si="201"/>
        <v>427973.59704404004</v>
      </c>
      <c r="S422" s="41" t="e">
        <f t="shared" si="201"/>
        <v>#VALUE!</v>
      </c>
      <c r="T422" s="41" t="e">
        <f t="shared" si="201"/>
        <v>#VALUE!</v>
      </c>
      <c r="U422" s="42" t="e">
        <f t="shared" si="201"/>
        <v>#VALUE!</v>
      </c>
      <c r="V422" s="42" t="e">
        <f t="shared" si="201"/>
        <v>#VALUE!</v>
      </c>
      <c r="W422" s="43" t="e">
        <f t="shared" si="201"/>
        <v>#VALUE!</v>
      </c>
      <c r="X422" s="43" t="e">
        <f t="shared" si="201"/>
        <v>#VALUE!</v>
      </c>
      <c r="Y422" t="e">
        <f>NA()</f>
        <v>#N/A</v>
      </c>
      <c r="AD422"/>
      <c r="AE422" s="3">
        <v>37</v>
      </c>
      <c r="AG422" s="3">
        <f t="shared" si="193"/>
        <v>24.483539580860253</v>
      </c>
      <c r="AH422" s="36">
        <f t="shared" si="202"/>
        <v>20587.11146743433</v>
      </c>
      <c r="AI422" s="36">
        <f t="shared" si="202"/>
        <v>42419.268407012445</v>
      </c>
      <c r="AJ422" s="36">
        <f t="shared" si="202"/>
        <v>32305.880439275301</v>
      </c>
      <c r="AK422" s="36">
        <f t="shared" si="202"/>
        <v>40602.103537116542</v>
      </c>
      <c r="AL422" s="36">
        <f t="shared" si="202"/>
        <v>7155.5260458797247</v>
      </c>
      <c r="AM422" s="37" t="e">
        <f t="shared" si="202"/>
        <v>#VALUE!</v>
      </c>
      <c r="AN422" s="38">
        <f t="shared" si="202"/>
        <v>11628.637363242213</v>
      </c>
      <c r="AO422" s="39">
        <f t="shared" si="202"/>
        <v>2797.5260922583484</v>
      </c>
      <c r="AP422" s="39">
        <f t="shared" si="202"/>
        <v>559.50521845166975</v>
      </c>
      <c r="AQ422" s="40">
        <f t="shared" si="202"/>
        <v>78631.102908505185</v>
      </c>
      <c r="AR422" s="40">
        <f t="shared" si="202"/>
        <v>71590.474724631626</v>
      </c>
      <c r="AS422" s="40">
        <f t="shared" si="202"/>
        <v>321955.45547000249</v>
      </c>
      <c r="AT422" s="41" t="e">
        <f t="shared" si="202"/>
        <v>#VALUE!</v>
      </c>
      <c r="AU422" s="41" t="e">
        <f t="shared" si="202"/>
        <v>#VALUE!</v>
      </c>
      <c r="AV422" s="42" t="e">
        <f t="shared" si="202"/>
        <v>#VALUE!</v>
      </c>
      <c r="AW422" s="42" t="e">
        <f t="shared" si="202"/>
        <v>#VALUE!</v>
      </c>
      <c r="AX422" s="43" t="e">
        <f t="shared" si="202"/>
        <v>#VALUE!</v>
      </c>
      <c r="AY422" s="43" t="e">
        <f t="shared" si="202"/>
        <v>#VALUE!</v>
      </c>
      <c r="AZ422" t="e">
        <f>NA()</f>
        <v>#N/A</v>
      </c>
    </row>
    <row r="423" spans="4:52" x14ac:dyDescent="0.3">
      <c r="D423" s="3">
        <v>38</v>
      </c>
      <c r="F423" s="3">
        <v>37</v>
      </c>
      <c r="G423" s="36">
        <f t="shared" si="201"/>
        <v>37526.067985334179</v>
      </c>
      <c r="H423" s="36">
        <f t="shared" si="201"/>
        <v>62805.658223226332</v>
      </c>
      <c r="I423" s="36">
        <f t="shared" si="201"/>
        <v>58259.4232879681</v>
      </c>
      <c r="J423" s="36">
        <f t="shared" si="201"/>
        <v>59675.258536133253</v>
      </c>
      <c r="K423" s="36">
        <f t="shared" si="201"/>
        <v>11628.443920767046</v>
      </c>
      <c r="L423" s="37" t="e">
        <f t="shared" si="201"/>
        <v>#VALUE!</v>
      </c>
      <c r="M423" s="38">
        <f t="shared" si="201"/>
        <v>19882.079475734728</v>
      </c>
      <c r="N423" s="39">
        <f t="shared" si="201"/>
        <v>4412.6265184367403</v>
      </c>
      <c r="O423" s="39">
        <f t="shared" si="201"/>
        <v>882.52530368734813</v>
      </c>
      <c r="P423" s="40">
        <f t="shared" si="201"/>
        <v>109527.70808222903</v>
      </c>
      <c r="Q423" s="40">
        <f t="shared" si="201"/>
        <v>100319.93719261253</v>
      </c>
      <c r="R423" s="40">
        <f t="shared" si="201"/>
        <v>433803.96421855461</v>
      </c>
      <c r="S423" s="41" t="e">
        <f t="shared" si="201"/>
        <v>#VALUE!</v>
      </c>
      <c r="T423" s="41" t="e">
        <f t="shared" si="201"/>
        <v>#VALUE!</v>
      </c>
      <c r="U423" s="42" t="e">
        <f t="shared" si="201"/>
        <v>#VALUE!</v>
      </c>
      <c r="V423" s="42" t="e">
        <f t="shared" si="201"/>
        <v>#VALUE!</v>
      </c>
      <c r="W423" s="43" t="e">
        <f t="shared" si="201"/>
        <v>#VALUE!</v>
      </c>
      <c r="X423" s="43" t="e">
        <f t="shared" si="201"/>
        <v>#VALUE!</v>
      </c>
      <c r="Y423" t="e">
        <f>NA()</f>
        <v>#N/A</v>
      </c>
      <c r="AD423"/>
      <c r="AE423" s="3">
        <v>38</v>
      </c>
      <c r="AG423" s="3">
        <f t="shared" si="193"/>
        <v>25.748877602654176</v>
      </c>
      <c r="AH423" s="36">
        <f t="shared" si="202"/>
        <v>22531.079178091608</v>
      </c>
      <c r="AI423" s="36">
        <f t="shared" si="202"/>
        <v>44682.004815830704</v>
      </c>
      <c r="AJ423" s="36">
        <f t="shared" si="202"/>
        <v>35087.26662661595</v>
      </c>
      <c r="AK423" s="36">
        <f t="shared" si="202"/>
        <v>42734.164492942655</v>
      </c>
      <c r="AL423" s="36">
        <f t="shared" si="202"/>
        <v>7706.5391006872715</v>
      </c>
      <c r="AM423" s="37" t="e">
        <f t="shared" si="202"/>
        <v>#VALUE!</v>
      </c>
      <c r="AN423" s="38">
        <f t="shared" si="202"/>
        <v>12523.545826494292</v>
      </c>
      <c r="AO423" s="39">
        <f t="shared" si="202"/>
        <v>2968.7552023977637</v>
      </c>
      <c r="AP423" s="39">
        <f t="shared" si="202"/>
        <v>593.75104047955278</v>
      </c>
      <c r="AQ423" s="40">
        <f t="shared" si="202"/>
        <v>82175.409613644035</v>
      </c>
      <c r="AR423" s="40">
        <f t="shared" si="202"/>
        <v>75037.225112489221</v>
      </c>
      <c r="AS423" s="40">
        <f t="shared" si="202"/>
        <v>337731.36296813394</v>
      </c>
      <c r="AT423" s="41" t="e">
        <f t="shared" si="202"/>
        <v>#VALUE!</v>
      </c>
      <c r="AU423" s="41" t="e">
        <f t="shared" si="202"/>
        <v>#VALUE!</v>
      </c>
      <c r="AV423" s="42" t="e">
        <f t="shared" si="202"/>
        <v>#VALUE!</v>
      </c>
      <c r="AW423" s="42" t="e">
        <f t="shared" si="202"/>
        <v>#VALUE!</v>
      </c>
      <c r="AX423" s="43" t="e">
        <f t="shared" si="202"/>
        <v>#VALUE!</v>
      </c>
      <c r="AY423" s="43" t="e">
        <f t="shared" si="202"/>
        <v>#VALUE!</v>
      </c>
      <c r="AZ423" t="e">
        <f>NA()</f>
        <v>#N/A</v>
      </c>
    </row>
    <row r="424" spans="4:52" x14ac:dyDescent="0.3">
      <c r="D424" s="3">
        <v>39</v>
      </c>
      <c r="F424" s="3">
        <v>38</v>
      </c>
      <c r="G424" s="36">
        <f t="shared" si="201"/>
        <v>38594.89479827867</v>
      </c>
      <c r="H424" s="36">
        <f t="shared" si="201"/>
        <v>64235.604210215133</v>
      </c>
      <c r="I424" s="36">
        <f t="shared" si="201"/>
        <v>60098.888762944625</v>
      </c>
      <c r="J424" s="36">
        <f t="shared" si="201"/>
        <v>61001.014048135839</v>
      </c>
      <c r="K424" s="36">
        <f t="shared" si="201"/>
        <v>11887.637694857083</v>
      </c>
      <c r="L424" s="37" t="e">
        <f t="shared" si="201"/>
        <v>#VALUE!</v>
      </c>
      <c r="M424" s="38">
        <f t="shared" si="201"/>
        <v>20473.923068489137</v>
      </c>
      <c r="N424" s="39">
        <f t="shared" si="201"/>
        <v>4532.3344378238698</v>
      </c>
      <c r="O424" s="39">
        <f t="shared" si="201"/>
        <v>906.46688756477397</v>
      </c>
      <c r="P424" s="40">
        <f t="shared" si="201"/>
        <v>111614.70384996262</v>
      </c>
      <c r="Q424" s="40">
        <f t="shared" si="201"/>
        <v>102128.46067937945</v>
      </c>
      <c r="R424" s="40">
        <f t="shared" si="201"/>
        <v>439218.53839867614</v>
      </c>
      <c r="S424" s="41" t="e">
        <f t="shared" si="201"/>
        <v>#VALUE!</v>
      </c>
      <c r="T424" s="41" t="e">
        <f t="shared" si="201"/>
        <v>#VALUE!</v>
      </c>
      <c r="U424" s="42" t="e">
        <f t="shared" si="201"/>
        <v>#VALUE!</v>
      </c>
      <c r="V424" s="42" t="e">
        <f t="shared" si="201"/>
        <v>#VALUE!</v>
      </c>
      <c r="W424" s="43" t="e">
        <f t="shared" si="201"/>
        <v>#VALUE!</v>
      </c>
      <c r="X424" s="43" t="e">
        <f t="shared" si="201"/>
        <v>#VALUE!</v>
      </c>
      <c r="Y424" t="e">
        <f>NA()</f>
        <v>#N/A</v>
      </c>
      <c r="AD424"/>
      <c r="AE424" s="3">
        <v>39</v>
      </c>
      <c r="AG424" s="3">
        <f t="shared" si="193"/>
        <v>27.079609776470498</v>
      </c>
      <c r="AH424" s="36">
        <f t="shared" si="202"/>
        <v>24541.830904648377</v>
      </c>
      <c r="AI424" s="36">
        <f t="shared" si="202"/>
        <v>47015.654872122723</v>
      </c>
      <c r="AJ424" s="36">
        <f t="shared" si="202"/>
        <v>37996.941904457024</v>
      </c>
      <c r="AK424" s="36">
        <f t="shared" si="202"/>
        <v>44929.204906369247</v>
      </c>
      <c r="AL424" s="36">
        <f t="shared" si="202"/>
        <v>8265.3186350463347</v>
      </c>
      <c r="AM424" s="37" t="e">
        <f t="shared" si="202"/>
        <v>#VALUE!</v>
      </c>
      <c r="AN424" s="38">
        <f t="shared" si="202"/>
        <v>13453.446921094392</v>
      </c>
      <c r="AO424" s="39">
        <f t="shared" si="202"/>
        <v>3147.3954368866694</v>
      </c>
      <c r="AP424" s="39">
        <f t="shared" si="202"/>
        <v>629.47908737733394</v>
      </c>
      <c r="AQ424" s="40">
        <f t="shared" si="202"/>
        <v>85798.222898297347</v>
      </c>
      <c r="AR424" s="40">
        <f t="shared" si="202"/>
        <v>78527.635600854905</v>
      </c>
      <c r="AS424" s="40">
        <f t="shared" si="202"/>
        <v>353111.17982948961</v>
      </c>
      <c r="AT424" s="41" t="e">
        <f t="shared" si="202"/>
        <v>#VALUE!</v>
      </c>
      <c r="AU424" s="41" t="e">
        <f t="shared" si="202"/>
        <v>#VALUE!</v>
      </c>
      <c r="AV424" s="42" t="e">
        <f t="shared" si="202"/>
        <v>#VALUE!</v>
      </c>
      <c r="AW424" s="42" t="e">
        <f t="shared" si="202"/>
        <v>#VALUE!</v>
      </c>
      <c r="AX424" s="43" t="e">
        <f t="shared" si="202"/>
        <v>#VALUE!</v>
      </c>
      <c r="AY424" s="43" t="e">
        <f t="shared" si="202"/>
        <v>#VALUE!</v>
      </c>
      <c r="AZ424" t="e">
        <f>NA()</f>
        <v>#N/A</v>
      </c>
    </row>
    <row r="425" spans="4:52" x14ac:dyDescent="0.3">
      <c r="D425" s="3">
        <v>40</v>
      </c>
      <c r="F425" s="3">
        <v>39</v>
      </c>
      <c r="G425" s="36">
        <f t="shared" si="201"/>
        <v>39617.906352541366</v>
      </c>
      <c r="H425" s="36">
        <f t="shared" si="201"/>
        <v>65636.036911180461</v>
      </c>
      <c r="I425" s="36">
        <f t="shared" si="201"/>
        <v>61894.309697775272</v>
      </c>
      <c r="J425" s="36">
        <f t="shared" si="201"/>
        <v>62297.746734480366</v>
      </c>
      <c r="K425" s="36">
        <f t="shared" si="201"/>
        <v>12133.263562784767</v>
      </c>
      <c r="L425" s="37" t="e">
        <f t="shared" si="201"/>
        <v>#VALUE!</v>
      </c>
      <c r="M425" s="38">
        <f t="shared" si="201"/>
        <v>21054.915858888711</v>
      </c>
      <c r="N425" s="39">
        <f t="shared" si="201"/>
        <v>4650.4538577672038</v>
      </c>
      <c r="O425" s="39">
        <f t="shared" si="201"/>
        <v>930.09077155344073</v>
      </c>
      <c r="P425" s="40">
        <f t="shared" si="201"/>
        <v>113649.27967689731</v>
      </c>
      <c r="Q425" s="40">
        <f t="shared" si="201"/>
        <v>103871.92370020425</v>
      </c>
      <c r="R425" s="40">
        <f t="shared" si="201"/>
        <v>444243.2473573134</v>
      </c>
      <c r="S425" s="41" t="e">
        <f t="shared" si="201"/>
        <v>#VALUE!</v>
      </c>
      <c r="T425" s="41" t="e">
        <f t="shared" si="201"/>
        <v>#VALUE!</v>
      </c>
      <c r="U425" s="42" t="e">
        <f t="shared" si="201"/>
        <v>#VALUE!</v>
      </c>
      <c r="V425" s="42" t="e">
        <f t="shared" si="201"/>
        <v>#VALUE!</v>
      </c>
      <c r="W425" s="43" t="e">
        <f t="shared" si="201"/>
        <v>#VALUE!</v>
      </c>
      <c r="X425" s="43" t="e">
        <f t="shared" si="201"/>
        <v>#VALUE!</v>
      </c>
      <c r="Y425" t="e">
        <f>NA()</f>
        <v>#N/A</v>
      </c>
      <c r="AD425"/>
      <c r="AE425" s="3">
        <v>40</v>
      </c>
      <c r="AG425" s="3">
        <f t="shared" si="193"/>
        <v>28.479115748731825</v>
      </c>
      <c r="AH425" s="36">
        <f t="shared" si="202"/>
        <v>26605.651642637364</v>
      </c>
      <c r="AI425" s="36">
        <f t="shared" si="202"/>
        <v>49417.093379428254</v>
      </c>
      <c r="AJ425" s="36">
        <f t="shared" si="202"/>
        <v>41028.073406825111</v>
      </c>
      <c r="AK425" s="36">
        <f t="shared" si="202"/>
        <v>47183.915009377968</v>
      </c>
      <c r="AL425" s="36">
        <f t="shared" si="202"/>
        <v>8827.5653554868986</v>
      </c>
      <c r="AM425" s="37" t="e">
        <f t="shared" si="202"/>
        <v>#VALUE!</v>
      </c>
      <c r="AN425" s="38">
        <f t="shared" si="202"/>
        <v>14416.783333879244</v>
      </c>
      <c r="AO425" s="39">
        <f t="shared" si="202"/>
        <v>3333.4084722848893</v>
      </c>
      <c r="AP425" s="39">
        <f t="shared" si="202"/>
        <v>666.68169445697788</v>
      </c>
      <c r="AQ425" s="40">
        <f t="shared" si="202"/>
        <v>89493.092421180161</v>
      </c>
      <c r="AR425" s="40">
        <f t="shared" si="202"/>
        <v>82049.609992117097</v>
      </c>
      <c r="AS425" s="40">
        <f t="shared" si="202"/>
        <v>367988.15377182479</v>
      </c>
      <c r="AT425" s="41" t="e">
        <f t="shared" si="202"/>
        <v>#VALUE!</v>
      </c>
      <c r="AU425" s="41" t="e">
        <f t="shared" si="202"/>
        <v>#VALUE!</v>
      </c>
      <c r="AV425" s="42" t="e">
        <f t="shared" si="202"/>
        <v>#VALUE!</v>
      </c>
      <c r="AW425" s="42" t="e">
        <f t="shared" si="202"/>
        <v>#VALUE!</v>
      </c>
      <c r="AX425" s="43" t="e">
        <f t="shared" si="202"/>
        <v>#VALUE!</v>
      </c>
      <c r="AY425" s="43" t="e">
        <f t="shared" si="202"/>
        <v>#VALUE!</v>
      </c>
      <c r="AZ425" t="e">
        <f>NA()</f>
        <v>#N/A</v>
      </c>
    </row>
    <row r="426" spans="4:52" x14ac:dyDescent="0.3">
      <c r="D426" s="3">
        <v>41</v>
      </c>
      <c r="F426" s="3">
        <v>40</v>
      </c>
      <c r="G426" s="36">
        <f t="shared" si="201"/>
        <v>40595.658227365617</v>
      </c>
      <c r="H426" s="36">
        <f t="shared" si="201"/>
        <v>67007.145864695412</v>
      </c>
      <c r="I426" s="36">
        <f t="shared" si="201"/>
        <v>63644.879688085057</v>
      </c>
      <c r="J426" s="36">
        <f t="shared" si="201"/>
        <v>63565.707087671544</v>
      </c>
      <c r="K426" s="36">
        <f t="shared" si="201"/>
        <v>12365.764561615406</v>
      </c>
      <c r="L426" s="37" t="e">
        <f t="shared" si="201"/>
        <v>#VALUE!</v>
      </c>
      <c r="M426" s="38">
        <f t="shared" si="201"/>
        <v>21625.016676362458</v>
      </c>
      <c r="N426" s="39">
        <f t="shared" si="201"/>
        <v>4766.9616767241714</v>
      </c>
      <c r="O426" s="39">
        <f t="shared" si="201"/>
        <v>953.39233534483446</v>
      </c>
      <c r="P426" s="40">
        <f t="shared" si="201"/>
        <v>115632.39158448916</v>
      </c>
      <c r="Q426" s="40">
        <f t="shared" si="201"/>
        <v>105552.03672498518</v>
      </c>
      <c r="R426" s="40">
        <f t="shared" si="201"/>
        <v>448903.00697368034</v>
      </c>
      <c r="S426" s="41" t="e">
        <f t="shared" si="201"/>
        <v>#VALUE!</v>
      </c>
      <c r="T426" s="41" t="e">
        <f t="shared" si="201"/>
        <v>#VALUE!</v>
      </c>
      <c r="U426" s="42" t="e">
        <f t="shared" si="201"/>
        <v>#VALUE!</v>
      </c>
      <c r="V426" s="42" t="e">
        <f t="shared" si="201"/>
        <v>#VALUE!</v>
      </c>
      <c r="W426" s="43" t="e">
        <f t="shared" si="201"/>
        <v>#VALUE!</v>
      </c>
      <c r="X426" s="43" t="e">
        <f t="shared" si="201"/>
        <v>#VALUE!</v>
      </c>
      <c r="Y426" t="e">
        <f>NA()</f>
        <v>#N/A</v>
      </c>
      <c r="AD426"/>
      <c r="AE426" s="3">
        <v>41</v>
      </c>
      <c r="AG426" s="3">
        <f t="shared" si="193"/>
        <v>29.950949829949028</v>
      </c>
      <c r="AH426" s="36">
        <f t="shared" si="202"/>
        <v>28706.903896614145</v>
      </c>
      <c r="AI426" s="36">
        <f t="shared" si="202"/>
        <v>51882.508606762436</v>
      </c>
      <c r="AJ426" s="36">
        <f t="shared" si="202"/>
        <v>44171.131599611123</v>
      </c>
      <c r="AK426" s="36">
        <f t="shared" si="202"/>
        <v>49494.324693889808</v>
      </c>
      <c r="AL426" s="36">
        <f t="shared" si="202"/>
        <v>9388.7656533868158</v>
      </c>
      <c r="AM426" s="37" t="e">
        <f t="shared" si="202"/>
        <v>#VALUE!</v>
      </c>
      <c r="AN426" s="38">
        <f t="shared" si="202"/>
        <v>15411.808781451036</v>
      </c>
      <c r="AO426" s="39">
        <f t="shared" si="202"/>
        <v>3526.7071087697368</v>
      </c>
      <c r="AP426" s="39">
        <f t="shared" si="202"/>
        <v>705.34142175394743</v>
      </c>
      <c r="AQ426" s="40">
        <f t="shared" si="202"/>
        <v>93252.702619057134</v>
      </c>
      <c r="AR426" s="40">
        <f t="shared" si="202"/>
        <v>85590.126494394426</v>
      </c>
      <c r="AS426" s="40">
        <f t="shared" si="202"/>
        <v>382263.09794766165</v>
      </c>
      <c r="AT426" s="41" t="e">
        <f t="shared" si="202"/>
        <v>#VALUE!</v>
      </c>
      <c r="AU426" s="41" t="e">
        <f t="shared" si="202"/>
        <v>#VALUE!</v>
      </c>
      <c r="AV426" s="42" t="e">
        <f t="shared" si="202"/>
        <v>#VALUE!</v>
      </c>
      <c r="AW426" s="42" t="e">
        <f t="shared" si="202"/>
        <v>#VALUE!</v>
      </c>
      <c r="AX426" s="43" t="e">
        <f t="shared" si="202"/>
        <v>#VALUE!</v>
      </c>
      <c r="AY426" s="43" t="e">
        <f t="shared" si="202"/>
        <v>#VALUE!</v>
      </c>
      <c r="AZ426" t="e">
        <f>NA()</f>
        <v>#N/A</v>
      </c>
    </row>
    <row r="427" spans="4:52" x14ac:dyDescent="0.3">
      <c r="D427" s="3">
        <v>42</v>
      </c>
      <c r="F427" s="3">
        <v>41</v>
      </c>
      <c r="G427" s="36">
        <f t="shared" si="201"/>
        <v>41528.907039804646</v>
      </c>
      <c r="H427" s="36">
        <f t="shared" si="201"/>
        <v>68349.156828425592</v>
      </c>
      <c r="I427" s="36">
        <f t="shared" si="201"/>
        <v>65350.017112719426</v>
      </c>
      <c r="J427" s="36">
        <f t="shared" si="201"/>
        <v>64805.177955126419</v>
      </c>
      <c r="K427" s="36">
        <f t="shared" si="201"/>
        <v>12585.608692704469</v>
      </c>
      <c r="L427" s="37" t="e">
        <f t="shared" si="201"/>
        <v>#VALUE!</v>
      </c>
      <c r="M427" s="38">
        <f t="shared" si="201"/>
        <v>22184.204819833012</v>
      </c>
      <c r="N427" s="39">
        <f t="shared" si="201"/>
        <v>4881.8386426669131</v>
      </c>
      <c r="O427" s="39">
        <f t="shared" si="201"/>
        <v>976.36772853338266</v>
      </c>
      <c r="P427" s="40">
        <f t="shared" si="201"/>
        <v>117565.00933347098</v>
      </c>
      <c r="Q427" s="40">
        <f t="shared" si="201"/>
        <v>107170.53187420763</v>
      </c>
      <c r="R427" s="40">
        <f t="shared" si="201"/>
        <v>453221.65035353467</v>
      </c>
      <c r="S427" s="41" t="e">
        <f t="shared" si="201"/>
        <v>#VALUE!</v>
      </c>
      <c r="T427" s="41" t="e">
        <f t="shared" si="201"/>
        <v>#VALUE!</v>
      </c>
      <c r="U427" s="42" t="e">
        <f t="shared" si="201"/>
        <v>#VALUE!</v>
      </c>
      <c r="V427" s="42" t="e">
        <f t="shared" si="201"/>
        <v>#VALUE!</v>
      </c>
      <c r="W427" s="43" t="e">
        <f t="shared" si="201"/>
        <v>#VALUE!</v>
      </c>
      <c r="X427" s="43" t="e">
        <f t="shared" si="201"/>
        <v>#VALUE!</v>
      </c>
      <c r="Y427" t="e">
        <f>NA()</f>
        <v>#N/A</v>
      </c>
      <c r="AD427"/>
      <c r="AE427" s="3">
        <v>42</v>
      </c>
      <c r="AG427" s="3">
        <f t="shared" si="193"/>
        <v>31.353323826064784</v>
      </c>
      <c r="AH427" s="36">
        <f t="shared" si="202"/>
        <v>30633.078952149051</v>
      </c>
      <c r="AI427" s="36">
        <f t="shared" si="202"/>
        <v>54173.001078257854</v>
      </c>
      <c r="AJ427" s="36">
        <f t="shared" si="202"/>
        <v>47112.193347512599</v>
      </c>
      <c r="AK427" s="36">
        <f t="shared" si="202"/>
        <v>51636.781227211919</v>
      </c>
      <c r="AL427" s="36">
        <f t="shared" si="202"/>
        <v>9893.6052826646282</v>
      </c>
      <c r="AM427" s="37" t="e">
        <f t="shared" si="202"/>
        <v>#VALUE!</v>
      </c>
      <c r="AN427" s="38">
        <f t="shared" si="202"/>
        <v>16341.209815153443</v>
      </c>
      <c r="AO427" s="39">
        <f t="shared" si="202"/>
        <v>3708.43710102559</v>
      </c>
      <c r="AP427" s="39">
        <f t="shared" si="202"/>
        <v>741.68742020511809</v>
      </c>
      <c r="AQ427" s="40">
        <f t="shared" si="202"/>
        <v>96716.040693065399</v>
      </c>
      <c r="AR427" s="40">
        <f t="shared" si="202"/>
        <v>88809.727331400718</v>
      </c>
      <c r="AS427" s="40">
        <f t="shared" si="202"/>
        <v>394629.46635380929</v>
      </c>
      <c r="AT427" s="41" t="e">
        <f t="shared" si="202"/>
        <v>#VALUE!</v>
      </c>
      <c r="AU427" s="41" t="e">
        <f t="shared" si="202"/>
        <v>#VALUE!</v>
      </c>
      <c r="AV427" s="42" t="e">
        <f t="shared" si="202"/>
        <v>#VALUE!</v>
      </c>
      <c r="AW427" s="42" t="e">
        <f t="shared" si="202"/>
        <v>#VALUE!</v>
      </c>
      <c r="AX427" s="43" t="e">
        <f t="shared" si="202"/>
        <v>#VALUE!</v>
      </c>
      <c r="AY427" s="43" t="e">
        <f t="shared" si="202"/>
        <v>#VALUE!</v>
      </c>
      <c r="AZ427" t="e">
        <f>NA()</f>
        <v>#N/A</v>
      </c>
    </row>
    <row r="428" spans="4:52" x14ac:dyDescent="0.3">
      <c r="D428" s="3">
        <v>43</v>
      </c>
      <c r="F428" s="3">
        <v>42</v>
      </c>
      <c r="G428" s="36">
        <f t="shared" si="201"/>
        <v>42418.576979446778</v>
      </c>
      <c r="H428" s="36">
        <f t="shared" si="201"/>
        <v>69662.327774047924</v>
      </c>
      <c r="I428" s="36">
        <f t="shared" si="201"/>
        <v>67009.344620496224</v>
      </c>
      <c r="J428" s="36">
        <f t="shared" si="201"/>
        <v>66016.470702024497</v>
      </c>
      <c r="K428" s="36">
        <f t="shared" si="201"/>
        <v>12793.281288990283</v>
      </c>
      <c r="L428" s="37" t="e">
        <f t="shared" si="201"/>
        <v>#VALUE!</v>
      </c>
      <c r="M428" s="38">
        <f t="shared" si="201"/>
        <v>22732.477945285675</v>
      </c>
      <c r="N428" s="39">
        <f t="shared" si="201"/>
        <v>4995.069054960737</v>
      </c>
      <c r="O428" s="39">
        <f t="shared" si="201"/>
        <v>999.01381099214746</v>
      </c>
      <c r="P428" s="40">
        <f t="shared" si="201"/>
        <v>119448.11266428418</v>
      </c>
      <c r="Q428" s="40">
        <f t="shared" si="201"/>
        <v>108729.15339821239</v>
      </c>
      <c r="R428" s="40">
        <f t="shared" si="201"/>
        <v>457221.88370744663</v>
      </c>
      <c r="S428" s="41" t="e">
        <f t="shared" si="201"/>
        <v>#VALUE!</v>
      </c>
      <c r="T428" s="41" t="e">
        <f t="shared" si="201"/>
        <v>#VALUE!</v>
      </c>
      <c r="U428" s="42" t="e">
        <f t="shared" si="201"/>
        <v>#VALUE!</v>
      </c>
      <c r="V428" s="42" t="e">
        <f t="shared" si="201"/>
        <v>#VALUE!</v>
      </c>
      <c r="W428" s="43" t="e">
        <f t="shared" si="201"/>
        <v>#VALUE!</v>
      </c>
      <c r="X428" s="43" t="e">
        <f t="shared" si="201"/>
        <v>#VALUE!</v>
      </c>
      <c r="Y428" t="e">
        <f>NA()</f>
        <v>#N/A</v>
      </c>
      <c r="AD428"/>
      <c r="AE428" s="3">
        <v>43</v>
      </c>
      <c r="AG428" s="3">
        <f t="shared" si="193"/>
        <v>32.652029896613442</v>
      </c>
      <c r="AH428" s="36">
        <f t="shared" si="202"/>
        <v>32344.517899990806</v>
      </c>
      <c r="AI428" s="36">
        <f t="shared" si="202"/>
        <v>56242.486624301906</v>
      </c>
      <c r="AJ428" s="36">
        <f t="shared" si="202"/>
        <v>49781.04214715628</v>
      </c>
      <c r="AK428" s="36">
        <f t="shared" si="202"/>
        <v>53569.117799577303</v>
      </c>
      <c r="AL428" s="36">
        <f t="shared" si="202"/>
        <v>10334.681378199093</v>
      </c>
      <c r="AM428" s="37" t="e">
        <f t="shared" si="202"/>
        <v>#VALUE!</v>
      </c>
      <c r="AN428" s="38">
        <f t="shared" si="202"/>
        <v>17184.76421678652</v>
      </c>
      <c r="AO428" s="39">
        <f t="shared" si="202"/>
        <v>3874.4393857591613</v>
      </c>
      <c r="AP428" s="39">
        <f t="shared" si="202"/>
        <v>774.88787715183219</v>
      </c>
      <c r="AQ428" s="40">
        <f t="shared" si="202"/>
        <v>99821.501609162122</v>
      </c>
      <c r="AR428" s="40">
        <f t="shared" si="202"/>
        <v>91659.89936284133</v>
      </c>
      <c r="AS428" s="40">
        <f t="shared" si="202"/>
        <v>405073.74001370755</v>
      </c>
      <c r="AT428" s="41" t="e">
        <f t="shared" si="202"/>
        <v>#VALUE!</v>
      </c>
      <c r="AU428" s="41" t="e">
        <f t="shared" si="202"/>
        <v>#VALUE!</v>
      </c>
      <c r="AV428" s="42" t="e">
        <f t="shared" si="202"/>
        <v>#VALUE!</v>
      </c>
      <c r="AW428" s="42" t="e">
        <f t="shared" si="202"/>
        <v>#VALUE!</v>
      </c>
      <c r="AX428" s="43" t="e">
        <f t="shared" si="202"/>
        <v>#VALUE!</v>
      </c>
      <c r="AY428" s="43" t="e">
        <f t="shared" si="202"/>
        <v>#VALUE!</v>
      </c>
      <c r="AZ428" t="e">
        <f>NA()</f>
        <v>#N/A</v>
      </c>
    </row>
    <row r="429" spans="4:52" x14ac:dyDescent="0.3">
      <c r="D429" s="3">
        <v>44</v>
      </c>
      <c r="F429" s="3">
        <v>43</v>
      </c>
      <c r="G429" s="36">
        <f t="shared" si="201"/>
        <v>43265.72967212346</v>
      </c>
      <c r="H429" s="36">
        <f t="shared" si="201"/>
        <v>70946.945237575041</v>
      </c>
      <c r="I429" s="36">
        <f t="shared" si="201"/>
        <v>68622.669667687369</v>
      </c>
      <c r="J429" s="36">
        <f t="shared" si="201"/>
        <v>67199.921720143189</v>
      </c>
      <c r="K429" s="36">
        <f t="shared" si="201"/>
        <v>13493.664911120426</v>
      </c>
      <c r="L429" s="37" t="e">
        <f t="shared" si="201"/>
        <v>#VALUE!</v>
      </c>
      <c r="M429" s="38">
        <f t="shared" si="201"/>
        <v>23269.850299723315</v>
      </c>
      <c r="N429" s="39">
        <f t="shared" si="201"/>
        <v>5106.6404888831894</v>
      </c>
      <c r="O429" s="39">
        <f t="shared" si="201"/>
        <v>1021.3280977766379</v>
      </c>
      <c r="P429" s="40">
        <f t="shared" si="201"/>
        <v>121282.68795811012</v>
      </c>
      <c r="Q429" s="40">
        <f t="shared" si="201"/>
        <v>110229.6493748838</v>
      </c>
      <c r="R429" s="40">
        <f t="shared" si="201"/>
        <v>460925.26407164196</v>
      </c>
      <c r="S429" s="41" t="e">
        <f t="shared" si="201"/>
        <v>#VALUE!</v>
      </c>
      <c r="T429" s="41" t="e">
        <f t="shared" si="201"/>
        <v>#VALUE!</v>
      </c>
      <c r="U429" s="42" t="e">
        <f t="shared" si="201"/>
        <v>#VALUE!</v>
      </c>
      <c r="V429" s="42" t="e">
        <f t="shared" si="201"/>
        <v>#VALUE!</v>
      </c>
      <c r="W429" s="43" t="e">
        <f t="shared" si="201"/>
        <v>#VALUE!</v>
      </c>
      <c r="X429" s="43" t="e">
        <f t="shared" si="201"/>
        <v>#VALUE!</v>
      </c>
      <c r="Y429" t="e">
        <f>NA()</f>
        <v>#N/A</v>
      </c>
      <c r="AD429"/>
      <c r="AE429" s="3">
        <v>44</v>
      </c>
      <c r="AG429" s="3">
        <f t="shared" si="193"/>
        <v>33.848730698226525</v>
      </c>
      <c r="AH429" s="36">
        <f t="shared" si="202"/>
        <v>33856.408503352017</v>
      </c>
      <c r="AI429" s="36">
        <f t="shared" si="202"/>
        <v>58105.079613482958</v>
      </c>
      <c r="AJ429" s="36">
        <f t="shared" si="202"/>
        <v>52188.156737688892</v>
      </c>
      <c r="AK429" s="36">
        <f t="shared" si="202"/>
        <v>55305.464293326753</v>
      </c>
      <c r="AL429" s="36">
        <f t="shared" si="202"/>
        <v>10718.59318519236</v>
      </c>
      <c r="AM429" s="37" t="e">
        <f t="shared" si="202"/>
        <v>#VALUE!</v>
      </c>
      <c r="AN429" s="38">
        <f t="shared" si="202"/>
        <v>17946.931878730677</v>
      </c>
      <c r="AO429" s="39">
        <f t="shared" si="202"/>
        <v>4025.3386096486774</v>
      </c>
      <c r="AP429" s="39">
        <f t="shared" si="202"/>
        <v>805.06772192973551</v>
      </c>
      <c r="AQ429" s="40">
        <f t="shared" si="202"/>
        <v>102597.75898025393</v>
      </c>
      <c r="AR429" s="40">
        <f t="shared" si="202"/>
        <v>94176.685764976224</v>
      </c>
      <c r="AS429" s="40">
        <f t="shared" si="202"/>
        <v>413894.62946708343</v>
      </c>
      <c r="AT429" s="41" t="e">
        <f t="shared" si="202"/>
        <v>#VALUE!</v>
      </c>
      <c r="AU429" s="41" t="e">
        <f t="shared" si="202"/>
        <v>#VALUE!</v>
      </c>
      <c r="AV429" s="42" t="e">
        <f t="shared" si="202"/>
        <v>#VALUE!</v>
      </c>
      <c r="AW429" s="42" t="e">
        <f t="shared" si="202"/>
        <v>#VALUE!</v>
      </c>
      <c r="AX429" s="43" t="e">
        <f t="shared" si="202"/>
        <v>#VALUE!</v>
      </c>
      <c r="AY429" s="43" t="e">
        <f t="shared" si="202"/>
        <v>#VALUE!</v>
      </c>
      <c r="AZ429" t="e">
        <f>NA()</f>
        <v>#N/A</v>
      </c>
    </row>
    <row r="430" spans="4:52" x14ac:dyDescent="0.3">
      <c r="D430" s="3">
        <v>45</v>
      </c>
      <c r="F430" s="3">
        <v>44</v>
      </c>
      <c r="G430" s="36">
        <f t="shared" si="201"/>
        <v>44071.537228633111</v>
      </c>
      <c r="H430" s="36">
        <f t="shared" si="201"/>
        <v>72203.320992947323</v>
      </c>
      <c r="I430" s="36">
        <f t="shared" si="201"/>
        <v>70189.96617243503</v>
      </c>
      <c r="J430" s="36">
        <f t="shared" si="201"/>
        <v>68355.889252277193</v>
      </c>
      <c r="K430" s="36">
        <f t="shared" si="201"/>
        <v>14386.591644015429</v>
      </c>
      <c r="L430" s="37" t="e">
        <f t="shared" si="201"/>
        <v>#VALUE!</v>
      </c>
      <c r="M430" s="38">
        <f t="shared" si="201"/>
        <v>23796.351219099051</v>
      </c>
      <c r="N430" s="39">
        <f t="shared" si="201"/>
        <v>5216.5435408000685</v>
      </c>
      <c r="O430" s="39">
        <f t="shared" si="201"/>
        <v>1043.308708160014</v>
      </c>
      <c r="P430" s="40">
        <f t="shared" si="201"/>
        <v>123069.72527257295</v>
      </c>
      <c r="Q430" s="40">
        <f t="shared" si="201"/>
        <v>111673.76449222033</v>
      </c>
      <c r="R430" s="40">
        <f t="shared" si="201"/>
        <v>464352.19467662886</v>
      </c>
      <c r="S430" s="41" t="e">
        <f t="shared" si="201"/>
        <v>#VALUE!</v>
      </c>
      <c r="T430" s="41" t="e">
        <f t="shared" si="201"/>
        <v>#VALUE!</v>
      </c>
      <c r="U430" s="42" t="e">
        <f t="shared" si="201"/>
        <v>#VALUE!</v>
      </c>
      <c r="V430" s="42" t="e">
        <f t="shared" si="201"/>
        <v>#VALUE!</v>
      </c>
      <c r="W430" s="43" t="e">
        <f t="shared" si="201"/>
        <v>#VALUE!</v>
      </c>
      <c r="X430" s="43" t="e">
        <f t="shared" si="201"/>
        <v>#VALUE!</v>
      </c>
      <c r="Y430" t="e">
        <f>NA()</f>
        <v>#N/A</v>
      </c>
      <c r="AD430"/>
      <c r="AE430" s="3">
        <v>45</v>
      </c>
      <c r="AG430" s="3">
        <f t="shared" si="193"/>
        <v>34.951438109131615</v>
      </c>
      <c r="AH430" s="36">
        <f t="shared" si="202"/>
        <v>35192.417361962085</v>
      </c>
      <c r="AI430" s="36">
        <f t="shared" si="202"/>
        <v>59783.5903464355</v>
      </c>
      <c r="AJ430" s="36">
        <f t="shared" si="202"/>
        <v>54358.364108255191</v>
      </c>
      <c r="AK430" s="36">
        <f t="shared" si="202"/>
        <v>56867.884212741927</v>
      </c>
      <c r="AL430" s="36">
        <f t="shared" si="202"/>
        <v>11053.426518490489</v>
      </c>
      <c r="AM430" s="37" t="e">
        <f t="shared" si="202"/>
        <v>#VALUE!</v>
      </c>
      <c r="AN430" s="38">
        <f t="shared" si="202"/>
        <v>18636.068238377091</v>
      </c>
      <c r="AO430" s="39">
        <f t="shared" si="202"/>
        <v>4162.5571468844728</v>
      </c>
      <c r="AP430" s="39">
        <f t="shared" si="202"/>
        <v>832.51142937689463</v>
      </c>
      <c r="AQ430" s="40">
        <f t="shared" si="202"/>
        <v>105084.75466646055</v>
      </c>
      <c r="AR430" s="40">
        <f t="shared" si="202"/>
        <v>96404.887177519238</v>
      </c>
      <c r="AS430" s="40">
        <f t="shared" si="202"/>
        <v>421384.22548257053</v>
      </c>
      <c r="AT430" s="41" t="e">
        <f t="shared" si="202"/>
        <v>#VALUE!</v>
      </c>
      <c r="AU430" s="41" t="e">
        <f t="shared" si="202"/>
        <v>#VALUE!</v>
      </c>
      <c r="AV430" s="42" t="e">
        <f t="shared" si="202"/>
        <v>#VALUE!</v>
      </c>
      <c r="AW430" s="42" t="e">
        <f t="shared" si="202"/>
        <v>#VALUE!</v>
      </c>
      <c r="AX430" s="43" t="e">
        <f t="shared" si="202"/>
        <v>#VALUE!</v>
      </c>
      <c r="AY430" s="43" t="e">
        <f t="shared" si="202"/>
        <v>#VALUE!</v>
      </c>
      <c r="AZ430" t="e">
        <f>NA()</f>
        <v>#N/A</v>
      </c>
    </row>
    <row r="431" spans="4:52" x14ac:dyDescent="0.3">
      <c r="D431" s="3">
        <v>46</v>
      </c>
      <c r="F431" s="3">
        <v>45</v>
      </c>
      <c r="G431" s="36">
        <f t="shared" si="201"/>
        <v>44837.258300684422</v>
      </c>
      <c r="H431" s="36">
        <f t="shared" si="201"/>
        <v>73431.78901974787</v>
      </c>
      <c r="I431" s="36">
        <f t="shared" si="201"/>
        <v>71711.357312451437</v>
      </c>
      <c r="J431" s="36">
        <f t="shared" ref="J431:X431" si="203">300*J359*J131</f>
        <v>69484.750504289012</v>
      </c>
      <c r="K431" s="36">
        <f t="shared" si="203"/>
        <v>15193.966295423625</v>
      </c>
      <c r="L431" s="37" t="e">
        <f t="shared" si="203"/>
        <v>#VALUE!</v>
      </c>
      <c r="M431" s="38">
        <f t="shared" si="203"/>
        <v>24312.023827229244</v>
      </c>
      <c r="N431" s="39">
        <f t="shared" si="203"/>
        <v>5324.771592226668</v>
      </c>
      <c r="O431" s="39">
        <f t="shared" si="203"/>
        <v>1064.9543184453337</v>
      </c>
      <c r="P431" s="40">
        <f t="shared" si="203"/>
        <v>124810.21571178519</v>
      </c>
      <c r="Q431" s="40">
        <f t="shared" si="203"/>
        <v>113063.23379688666</v>
      </c>
      <c r="R431" s="40">
        <f t="shared" si="203"/>
        <v>467521.9344027586</v>
      </c>
      <c r="S431" s="41" t="e">
        <f t="shared" si="203"/>
        <v>#VALUE!</v>
      </c>
      <c r="T431" s="41" t="e">
        <f t="shared" si="203"/>
        <v>#VALUE!</v>
      </c>
      <c r="U431" s="42" t="e">
        <f t="shared" si="203"/>
        <v>#VALUE!</v>
      </c>
      <c r="V431" s="42" t="e">
        <f t="shared" si="203"/>
        <v>#VALUE!</v>
      </c>
      <c r="W431" s="43" t="e">
        <f t="shared" si="203"/>
        <v>#VALUE!</v>
      </c>
      <c r="X431" s="43" t="e">
        <f t="shared" si="203"/>
        <v>#VALUE!</v>
      </c>
      <c r="Y431" t="e">
        <f>NA()</f>
        <v>#N/A</v>
      </c>
      <c r="AD431"/>
      <c r="AE431" s="3">
        <v>46</v>
      </c>
      <c r="AG431" s="3">
        <f t="shared" si="193"/>
        <v>35.967534724447624</v>
      </c>
      <c r="AH431" s="36">
        <f t="shared" si="202"/>
        <v>36374.136330946858</v>
      </c>
      <c r="AI431" s="36">
        <f t="shared" si="202"/>
        <v>61298.165008084427</v>
      </c>
      <c r="AJ431" s="36">
        <f t="shared" si="202"/>
        <v>56315.145097424298</v>
      </c>
      <c r="AK431" s="36">
        <f t="shared" ref="AK431:AY431" si="204">300*AK359*AK131</f>
        <v>58275.784000002401</v>
      </c>
      <c r="AL431" s="36">
        <f t="shared" si="204"/>
        <v>11346.165875803064</v>
      </c>
      <c r="AM431" s="37" t="e">
        <f t="shared" si="204"/>
        <v>#VALUE!</v>
      </c>
      <c r="AN431" s="38">
        <f t="shared" si="204"/>
        <v>19259.704899931145</v>
      </c>
      <c r="AO431" s="39">
        <f t="shared" si="204"/>
        <v>4287.3945198829915</v>
      </c>
      <c r="AP431" s="39">
        <f t="shared" si="204"/>
        <v>857.47890397659842</v>
      </c>
      <c r="AQ431" s="40">
        <f t="shared" si="204"/>
        <v>107316.96242527771</v>
      </c>
      <c r="AR431" s="40">
        <f t="shared" si="204"/>
        <v>98382.657217524291</v>
      </c>
      <c r="AS431" s="40">
        <f t="shared" si="204"/>
        <v>427777.04159827169</v>
      </c>
      <c r="AT431" s="41" t="e">
        <f t="shared" si="204"/>
        <v>#VALUE!</v>
      </c>
      <c r="AU431" s="41" t="e">
        <f t="shared" si="204"/>
        <v>#VALUE!</v>
      </c>
      <c r="AV431" s="42" t="e">
        <f t="shared" si="204"/>
        <v>#VALUE!</v>
      </c>
      <c r="AW431" s="42" t="e">
        <f t="shared" si="204"/>
        <v>#VALUE!</v>
      </c>
      <c r="AX431" s="43" t="e">
        <f t="shared" si="204"/>
        <v>#VALUE!</v>
      </c>
      <c r="AY431" s="43" t="e">
        <f t="shared" si="204"/>
        <v>#VALUE!</v>
      </c>
      <c r="AZ431" t="e">
        <f>NA()</f>
        <v>#N/A</v>
      </c>
    </row>
    <row r="432" spans="4:52" x14ac:dyDescent="0.3">
      <c r="D432" s="3">
        <v>47</v>
      </c>
      <c r="F432" s="3">
        <v>46</v>
      </c>
      <c r="G432" s="36">
        <f t="shared" ref="G432:X446" si="205">300*G360*G132</f>
        <v>45564.216945646403</v>
      </c>
      <c r="H432" s="36">
        <f t="shared" si="205"/>
        <v>74632.702738657987</v>
      </c>
      <c r="I432" s="36">
        <f t="shared" si="205"/>
        <v>73187.099465241059</v>
      </c>
      <c r="J432" s="36">
        <f t="shared" si="205"/>
        <v>70586.899019234639</v>
      </c>
      <c r="K432" s="36">
        <f t="shared" si="205"/>
        <v>15925.746788175633</v>
      </c>
      <c r="L432" s="37" t="e">
        <f t="shared" si="205"/>
        <v>#VALUE!</v>
      </c>
      <c r="M432" s="38">
        <f t="shared" si="205"/>
        <v>24816.92388806001</v>
      </c>
      <c r="N432" s="39">
        <f t="shared" si="205"/>
        <v>5431.3205911871346</v>
      </c>
      <c r="O432" s="39">
        <f t="shared" si="205"/>
        <v>1086.2641182374271</v>
      </c>
      <c r="P432" s="40">
        <f t="shared" si="205"/>
        <v>126505.14909522615</v>
      </c>
      <c r="Q432" s="40">
        <f t="shared" si="205"/>
        <v>114399.77730275753</v>
      </c>
      <c r="R432" s="40">
        <f t="shared" si="205"/>
        <v>470452.61831590824</v>
      </c>
      <c r="S432" s="41" t="e">
        <f t="shared" si="205"/>
        <v>#VALUE!</v>
      </c>
      <c r="T432" s="41" t="e">
        <f t="shared" si="205"/>
        <v>#VALUE!</v>
      </c>
      <c r="U432" s="42" t="e">
        <f t="shared" si="205"/>
        <v>#VALUE!</v>
      </c>
      <c r="V432" s="42" t="e">
        <f t="shared" si="205"/>
        <v>#VALUE!</v>
      </c>
      <c r="W432" s="43" t="e">
        <f t="shared" si="205"/>
        <v>#VALUE!</v>
      </c>
      <c r="X432" s="43" t="e">
        <f t="shared" si="205"/>
        <v>#VALUE!</v>
      </c>
      <c r="Y432" t="e">
        <f>NA()</f>
        <v>#N/A</v>
      </c>
      <c r="AD432"/>
      <c r="AE432" s="3">
        <v>47</v>
      </c>
      <c r="AG432" s="3">
        <f t="shared" si="193"/>
        <v>36.903823282451604</v>
      </c>
      <c r="AH432" s="36">
        <f t="shared" ref="AH432:AY446" si="206">300*AH360*AH132</f>
        <v>37420.842773304881</v>
      </c>
      <c r="AI432" s="36">
        <f t="shared" si="206"/>
        <v>62666.569120746062</v>
      </c>
      <c r="AJ432" s="36">
        <f t="shared" si="206"/>
        <v>58080.224409822156</v>
      </c>
      <c r="AK432" s="36">
        <f t="shared" si="206"/>
        <v>59546.213625958182</v>
      </c>
      <c r="AL432" s="36">
        <f t="shared" si="206"/>
        <v>11602.784899924527</v>
      </c>
      <c r="AM432" s="37" t="e">
        <f t="shared" si="206"/>
        <v>#VALUE!</v>
      </c>
      <c r="AN432" s="38">
        <f t="shared" si="206"/>
        <v>19824.588077632074</v>
      </c>
      <c r="AO432" s="39">
        <f t="shared" si="206"/>
        <v>4401.0306366537488</v>
      </c>
      <c r="AP432" s="39">
        <f t="shared" si="206"/>
        <v>880.20612733074984</v>
      </c>
      <c r="AQ432" s="40">
        <f t="shared" si="206"/>
        <v>109324.18972604134</v>
      </c>
      <c r="AR432" s="40">
        <f t="shared" si="206"/>
        <v>100142.50765168293</v>
      </c>
      <c r="AS432" s="40">
        <f t="shared" si="206"/>
        <v>433261.71012132603</v>
      </c>
      <c r="AT432" s="41" t="e">
        <f t="shared" si="206"/>
        <v>#VALUE!</v>
      </c>
      <c r="AU432" s="41" t="e">
        <f t="shared" si="206"/>
        <v>#VALUE!</v>
      </c>
      <c r="AV432" s="42" t="e">
        <f t="shared" si="206"/>
        <v>#VALUE!</v>
      </c>
      <c r="AW432" s="42" t="e">
        <f t="shared" si="206"/>
        <v>#VALUE!</v>
      </c>
      <c r="AX432" s="43" t="e">
        <f t="shared" si="206"/>
        <v>#VALUE!</v>
      </c>
      <c r="AY432" s="43" t="e">
        <f t="shared" si="206"/>
        <v>#VALUE!</v>
      </c>
      <c r="AZ432" t="e">
        <f>NA()</f>
        <v>#N/A</v>
      </c>
    </row>
    <row r="433" spans="4:52" x14ac:dyDescent="0.3">
      <c r="D433" s="3">
        <v>48</v>
      </c>
      <c r="F433" s="3">
        <v>47</v>
      </c>
      <c r="G433" s="36">
        <f t="shared" si="205"/>
        <v>46253.784090990957</v>
      </c>
      <c r="H433" s="36">
        <f t="shared" si="205"/>
        <v>75806.432490795967</v>
      </c>
      <c r="I433" s="36">
        <f t="shared" si="205"/>
        <v>74617.567271589854</v>
      </c>
      <c r="J433" s="36">
        <f t="shared" si="205"/>
        <v>71662.742290284601</v>
      </c>
      <c r="K433" s="36">
        <f t="shared" si="205"/>
        <v>16590.503125356467</v>
      </c>
      <c r="L433" s="37" t="e">
        <f t="shared" si="205"/>
        <v>#VALUE!</v>
      </c>
      <c r="M433" s="38">
        <f t="shared" si="205"/>
        <v>25311.118775684579</v>
      </c>
      <c r="N433" s="39">
        <f t="shared" si="205"/>
        <v>5536.1888494461127</v>
      </c>
      <c r="O433" s="39">
        <f t="shared" si="205"/>
        <v>1107.2377698892226</v>
      </c>
      <c r="P433" s="40">
        <f t="shared" si="205"/>
        <v>128155.51189409752</v>
      </c>
      <c r="Q433" s="40">
        <f t="shared" si="205"/>
        <v>115685.09536488273</v>
      </c>
      <c r="R433" s="40">
        <f t="shared" si="205"/>
        <v>473161.28675791126</v>
      </c>
      <c r="S433" s="41" t="e">
        <f t="shared" si="205"/>
        <v>#VALUE!</v>
      </c>
      <c r="T433" s="41" t="e">
        <f t="shared" si="205"/>
        <v>#VALUE!</v>
      </c>
      <c r="U433" s="42" t="e">
        <f t="shared" si="205"/>
        <v>#VALUE!</v>
      </c>
      <c r="V433" s="42" t="e">
        <f t="shared" si="205"/>
        <v>#VALUE!</v>
      </c>
      <c r="W433" s="43" t="e">
        <f t="shared" si="205"/>
        <v>#VALUE!</v>
      </c>
      <c r="X433" s="43" t="e">
        <f t="shared" si="205"/>
        <v>#VALUE!</v>
      </c>
      <c r="Y433" t="e">
        <f>NA()</f>
        <v>#N/A</v>
      </c>
      <c r="AD433"/>
      <c r="AE433" s="3">
        <v>48</v>
      </c>
      <c r="AG433" s="3">
        <f t="shared" si="193"/>
        <v>37.766572208720326</v>
      </c>
      <c r="AH433" s="36">
        <f t="shared" si="206"/>
        <v>38349.515821549241</v>
      </c>
      <c r="AI433" s="36">
        <f t="shared" si="206"/>
        <v>63904.461791026275</v>
      </c>
      <c r="AJ433" s="36">
        <f t="shared" si="206"/>
        <v>59673.412486855748</v>
      </c>
      <c r="AK433" s="36">
        <f t="shared" si="206"/>
        <v>60694.151023966755</v>
      </c>
      <c r="AL433" s="36">
        <f t="shared" si="206"/>
        <v>11828.364252243675</v>
      </c>
      <c r="AM433" s="37" t="e">
        <f t="shared" si="206"/>
        <v>#VALUE!</v>
      </c>
      <c r="AN433" s="38">
        <f t="shared" si="206"/>
        <v>20336.739176226249</v>
      </c>
      <c r="AO433" s="39">
        <f t="shared" si="206"/>
        <v>4504.5324720206954</v>
      </c>
      <c r="AP433" s="39">
        <f t="shared" si="206"/>
        <v>900.90649440413915</v>
      </c>
      <c r="AQ433" s="40">
        <f t="shared" si="206"/>
        <v>111132.26586074337</v>
      </c>
      <c r="AR433" s="40">
        <f t="shared" si="206"/>
        <v>101712.18430779078</v>
      </c>
      <c r="AS433" s="40">
        <f t="shared" si="206"/>
        <v>437990.44534390717</v>
      </c>
      <c r="AT433" s="41" t="e">
        <f t="shared" si="206"/>
        <v>#VALUE!</v>
      </c>
      <c r="AU433" s="41" t="e">
        <f t="shared" si="206"/>
        <v>#VALUE!</v>
      </c>
      <c r="AV433" s="42" t="e">
        <f t="shared" si="206"/>
        <v>#VALUE!</v>
      </c>
      <c r="AW433" s="42" t="e">
        <f t="shared" si="206"/>
        <v>#VALUE!</v>
      </c>
      <c r="AX433" s="43" t="e">
        <f t="shared" si="206"/>
        <v>#VALUE!</v>
      </c>
      <c r="AY433" s="43" t="e">
        <f t="shared" si="206"/>
        <v>#VALUE!</v>
      </c>
      <c r="AZ433" t="e">
        <f>NA()</f>
        <v>#N/A</v>
      </c>
    </row>
    <row r="434" spans="4:52" x14ac:dyDescent="0.3">
      <c r="D434" s="3">
        <v>49</v>
      </c>
      <c r="F434" s="3">
        <v>48</v>
      </c>
      <c r="G434" s="36">
        <f t="shared" si="205"/>
        <v>46907.361386016448</v>
      </c>
      <c r="H434" s="36">
        <f t="shared" si="205"/>
        <v>76953.363239369995</v>
      </c>
      <c r="I434" s="36">
        <f t="shared" si="205"/>
        <v>76003.23979048671</v>
      </c>
      <c r="J434" s="36">
        <f t="shared" si="205"/>
        <v>72712.699591280791</v>
      </c>
      <c r="K434" s="36">
        <f t="shared" si="205"/>
        <v>17195.636358223284</v>
      </c>
      <c r="L434" s="37" t="e">
        <f t="shared" si="205"/>
        <v>#VALUE!</v>
      </c>
      <c r="M434" s="38">
        <f t="shared" si="205"/>
        <v>25794.686535805158</v>
      </c>
      <c r="N434" s="39">
        <f t="shared" si="205"/>
        <v>5639.3768543282476</v>
      </c>
      <c r="O434" s="39">
        <f t="shared" si="205"/>
        <v>1127.8753708656495</v>
      </c>
      <c r="P434" s="40">
        <f t="shared" si="205"/>
        <v>129762.28540739967</v>
      </c>
      <c r="Q434" s="40">
        <f t="shared" si="205"/>
        <v>116920.86473441594</v>
      </c>
      <c r="R434" s="40">
        <f t="shared" si="205"/>
        <v>475663.92088252463</v>
      </c>
      <c r="S434" s="41" t="e">
        <f t="shared" si="205"/>
        <v>#VALUE!</v>
      </c>
      <c r="T434" s="41" t="e">
        <f t="shared" si="205"/>
        <v>#VALUE!</v>
      </c>
      <c r="U434" s="42" t="e">
        <f t="shared" si="205"/>
        <v>#VALUE!</v>
      </c>
      <c r="V434" s="42" t="e">
        <f t="shared" si="205"/>
        <v>#VALUE!</v>
      </c>
      <c r="W434" s="43" t="e">
        <f t="shared" si="205"/>
        <v>#VALUE!</v>
      </c>
      <c r="X434" s="43" t="e">
        <f t="shared" si="205"/>
        <v>#VALUE!</v>
      </c>
      <c r="Y434" t="e">
        <f>NA()</f>
        <v>#N/A</v>
      </c>
      <c r="AD434"/>
      <c r="AE434" s="3">
        <v>49</v>
      </c>
      <c r="AG434" s="3">
        <f t="shared" si="193"/>
        <v>38.561557583063312</v>
      </c>
      <c r="AH434" s="36">
        <f t="shared" si="206"/>
        <v>39174.984226550303</v>
      </c>
      <c r="AI434" s="36">
        <f t="shared" si="206"/>
        <v>65025.649792550801</v>
      </c>
      <c r="AJ434" s="36">
        <f t="shared" si="206"/>
        <v>61112.600211404831</v>
      </c>
      <c r="AK434" s="36">
        <f t="shared" si="206"/>
        <v>61732.761725762641</v>
      </c>
      <c r="AL434" s="36">
        <f t="shared" si="206"/>
        <v>12027.213324351464</v>
      </c>
      <c r="AM434" s="37" t="e">
        <f t="shared" si="206"/>
        <v>#VALUE!</v>
      </c>
      <c r="AN434" s="38">
        <f t="shared" si="206"/>
        <v>20801.522903481491</v>
      </c>
      <c r="AO434" s="39">
        <f t="shared" si="206"/>
        <v>4598.8624190786786</v>
      </c>
      <c r="AP434" s="39">
        <f t="shared" si="206"/>
        <v>919.77248381573577</v>
      </c>
      <c r="AQ434" s="40">
        <f t="shared" si="206"/>
        <v>112763.62760927182</v>
      </c>
      <c r="AR434" s="40">
        <f t="shared" si="206"/>
        <v>103115.41585943864</v>
      </c>
      <c r="AS434" s="40">
        <f t="shared" si="206"/>
        <v>442086.5754325614</v>
      </c>
      <c r="AT434" s="41" t="e">
        <f t="shared" si="206"/>
        <v>#VALUE!</v>
      </c>
      <c r="AU434" s="41" t="e">
        <f t="shared" si="206"/>
        <v>#VALUE!</v>
      </c>
      <c r="AV434" s="42" t="e">
        <f t="shared" si="206"/>
        <v>#VALUE!</v>
      </c>
      <c r="AW434" s="42" t="e">
        <f t="shared" si="206"/>
        <v>#VALUE!</v>
      </c>
      <c r="AX434" s="43" t="e">
        <f t="shared" si="206"/>
        <v>#VALUE!</v>
      </c>
      <c r="AY434" s="43" t="e">
        <f t="shared" si="206"/>
        <v>#VALUE!</v>
      </c>
      <c r="AZ434" t="e">
        <f>NA()</f>
        <v>#N/A</v>
      </c>
    </row>
    <row r="435" spans="4:52" x14ac:dyDescent="0.3">
      <c r="D435" s="3">
        <v>50</v>
      </c>
      <c r="F435" s="3">
        <v>49</v>
      </c>
      <c r="G435" s="36">
        <f t="shared" si="205"/>
        <v>47526.367230605705</v>
      </c>
      <c r="H435" s="36">
        <f t="shared" si="205"/>
        <v>78073.892474142951</v>
      </c>
      <c r="I435" s="36">
        <f t="shared" si="205"/>
        <v>77344.687705179778</v>
      </c>
      <c r="J435" s="36">
        <f t="shared" si="205"/>
        <v>73737.200005722712</v>
      </c>
      <c r="K435" s="36">
        <f t="shared" si="205"/>
        <v>17747.560784620135</v>
      </c>
      <c r="L435" s="37" t="e">
        <f t="shared" si="205"/>
        <v>#VALUE!</v>
      </c>
      <c r="M435" s="38">
        <f t="shared" si="205"/>
        <v>26267.715019436306</v>
      </c>
      <c r="N435" s="39">
        <f t="shared" si="205"/>
        <v>5740.8870939656672</v>
      </c>
      <c r="O435" s="39">
        <f t="shared" si="205"/>
        <v>1148.1774187931335</v>
      </c>
      <c r="P435" s="40">
        <f t="shared" si="205"/>
        <v>131326.44415310078</v>
      </c>
      <c r="Q435" s="40">
        <f t="shared" si="205"/>
        <v>118108.73521903115</v>
      </c>
      <c r="R435" s="40">
        <f t="shared" si="205"/>
        <v>477975.48288574023</v>
      </c>
      <c r="S435" s="41" t="e">
        <f t="shared" si="205"/>
        <v>#VALUE!</v>
      </c>
      <c r="T435" s="41" t="e">
        <f t="shared" si="205"/>
        <v>#VALUE!</v>
      </c>
      <c r="U435" s="42" t="e">
        <f t="shared" si="205"/>
        <v>#VALUE!</v>
      </c>
      <c r="V435" s="42" t="e">
        <f t="shared" si="205"/>
        <v>#VALUE!</v>
      </c>
      <c r="W435" s="43" t="e">
        <f t="shared" si="205"/>
        <v>#VALUE!</v>
      </c>
      <c r="X435" s="43" t="e">
        <f t="shared" si="205"/>
        <v>#VALUE!</v>
      </c>
      <c r="Y435" t="e">
        <f>NA()</f>
        <v>#N/A</v>
      </c>
      <c r="AD435"/>
      <c r="AE435" s="3">
        <v>50</v>
      </c>
      <c r="AG435" s="3">
        <f t="shared" si="193"/>
        <v>39.294101810214748</v>
      </c>
      <c r="AH435" s="36">
        <f t="shared" si="206"/>
        <v>39910.132691185441</v>
      </c>
      <c r="AI435" s="36">
        <f t="shared" si="206"/>
        <v>66042.316974709029</v>
      </c>
      <c r="AJ435" s="36">
        <f t="shared" si="206"/>
        <v>62413.841314199701</v>
      </c>
      <c r="AK435" s="36">
        <f t="shared" si="206"/>
        <v>62673.630740894143</v>
      </c>
      <c r="AL435" s="36">
        <f t="shared" si="206"/>
        <v>12202.984377365452</v>
      </c>
      <c r="AM435" s="37" t="e">
        <f t="shared" si="206"/>
        <v>#VALUE!</v>
      </c>
      <c r="AN435" s="38">
        <f t="shared" si="206"/>
        <v>21223.715458178187</v>
      </c>
      <c r="AO435" s="39">
        <f t="shared" si="206"/>
        <v>4684.8872400494001</v>
      </c>
      <c r="AP435" s="39">
        <f t="shared" si="206"/>
        <v>936.97744800988016</v>
      </c>
      <c r="AQ435" s="40">
        <f t="shared" si="206"/>
        <v>114237.81539082753</v>
      </c>
      <c r="AR435" s="40">
        <f t="shared" si="206"/>
        <v>104372.5466651569</v>
      </c>
      <c r="AS435" s="40">
        <f t="shared" si="206"/>
        <v>445650.48558111506</v>
      </c>
      <c r="AT435" s="41" t="e">
        <f t="shared" si="206"/>
        <v>#VALUE!</v>
      </c>
      <c r="AU435" s="41" t="e">
        <f t="shared" si="206"/>
        <v>#VALUE!</v>
      </c>
      <c r="AV435" s="42" t="e">
        <f t="shared" si="206"/>
        <v>#VALUE!</v>
      </c>
      <c r="AW435" s="42" t="e">
        <f t="shared" si="206"/>
        <v>#VALUE!</v>
      </c>
      <c r="AX435" s="43" t="e">
        <f t="shared" si="206"/>
        <v>#VALUE!</v>
      </c>
      <c r="AY435" s="43" t="e">
        <f t="shared" si="206"/>
        <v>#VALUE!</v>
      </c>
      <c r="AZ435" t="e">
        <f>NA()</f>
        <v>#N/A</v>
      </c>
    </row>
    <row r="436" spans="4:52" x14ac:dyDescent="0.3">
      <c r="D436" s="3">
        <v>51</v>
      </c>
      <c r="F436" s="3">
        <v>50</v>
      </c>
      <c r="G436" s="36">
        <f t="shared" si="205"/>
        <v>48112.22477689034</v>
      </c>
      <c r="H436" s="36">
        <f t="shared" si="205"/>
        <v>79168.428301062333</v>
      </c>
      <c r="I436" s="36">
        <f t="shared" si="205"/>
        <v>78642.561534534645</v>
      </c>
      <c r="J436" s="36">
        <f t="shared" si="205"/>
        <v>74736.680636756733</v>
      </c>
      <c r="K436" s="36">
        <f t="shared" si="205"/>
        <v>18251.85559010509</v>
      </c>
      <c r="L436" s="37" t="e">
        <f t="shared" si="205"/>
        <v>#VALUE!</v>
      </c>
      <c r="M436" s="38">
        <f t="shared" si="205"/>
        <v>26730.301075010429</v>
      </c>
      <c r="N436" s="39">
        <f t="shared" si="205"/>
        <v>5840.7238949234606</v>
      </c>
      <c r="O436" s="39">
        <f t="shared" si="205"/>
        <v>1168.1447789846923</v>
      </c>
      <c r="P436" s="40">
        <f t="shared" si="205"/>
        <v>132848.95445249602</v>
      </c>
      <c r="Q436" s="40">
        <f t="shared" si="205"/>
        <v>119250.32688132915</v>
      </c>
      <c r="R436" s="40">
        <f t="shared" si="205"/>
        <v>480109.95948586514</v>
      </c>
      <c r="S436" s="41" t="e">
        <f t="shared" si="205"/>
        <v>#VALUE!</v>
      </c>
      <c r="T436" s="41" t="e">
        <f t="shared" si="205"/>
        <v>#VALUE!</v>
      </c>
      <c r="U436" s="42" t="e">
        <f t="shared" si="205"/>
        <v>#VALUE!</v>
      </c>
      <c r="V436" s="42" t="e">
        <f t="shared" si="205"/>
        <v>#VALUE!</v>
      </c>
      <c r="W436" s="43" t="e">
        <f t="shared" si="205"/>
        <v>#VALUE!</v>
      </c>
      <c r="X436" s="43" t="e">
        <f t="shared" si="205"/>
        <v>#VALUE!</v>
      </c>
      <c r="Y436" t="e">
        <f>NA()</f>
        <v>#N/A</v>
      </c>
      <c r="AD436"/>
      <c r="AE436" s="3">
        <v>51</v>
      </c>
      <c r="AG436" s="3">
        <f t="shared" si="193"/>
        <v>39.969109253183596</v>
      </c>
      <c r="AH436" s="36">
        <f t="shared" si="206"/>
        <v>40566.125223598086</v>
      </c>
      <c r="AI436" s="36">
        <f t="shared" si="206"/>
        <v>66965.228077958061</v>
      </c>
      <c r="AJ436" s="36">
        <f t="shared" si="206"/>
        <v>63591.480866135738</v>
      </c>
      <c r="AK436" s="36">
        <f t="shared" si="206"/>
        <v>63526.966814105086</v>
      </c>
      <c r="AL436" s="36">
        <f t="shared" si="206"/>
        <v>12358.774341690409</v>
      </c>
      <c r="AM436" s="37" t="e">
        <f t="shared" si="206"/>
        <v>#VALUE!</v>
      </c>
      <c r="AN436" s="38">
        <f t="shared" si="206"/>
        <v>21607.569122009274</v>
      </c>
      <c r="AO436" s="39">
        <f t="shared" si="206"/>
        <v>4763.3869844725232</v>
      </c>
      <c r="AP436" s="39">
        <f t="shared" si="206"/>
        <v>952.6773968945048</v>
      </c>
      <c r="AQ436" s="40">
        <f t="shared" si="206"/>
        <v>115571.89260296806</v>
      </c>
      <c r="AR436" s="40">
        <f t="shared" si="206"/>
        <v>105501.06804003728</v>
      </c>
      <c r="AS436" s="40">
        <f t="shared" si="206"/>
        <v>448764.28920027235</v>
      </c>
      <c r="AT436" s="41" t="e">
        <f t="shared" si="206"/>
        <v>#VALUE!</v>
      </c>
      <c r="AU436" s="41" t="e">
        <f t="shared" si="206"/>
        <v>#VALUE!</v>
      </c>
      <c r="AV436" s="42" t="e">
        <f t="shared" si="206"/>
        <v>#VALUE!</v>
      </c>
      <c r="AW436" s="42" t="e">
        <f t="shared" si="206"/>
        <v>#VALUE!</v>
      </c>
      <c r="AX436" s="43" t="e">
        <f t="shared" si="206"/>
        <v>#VALUE!</v>
      </c>
      <c r="AY436" s="43" t="e">
        <f t="shared" si="206"/>
        <v>#VALUE!</v>
      </c>
      <c r="AZ436" t="e">
        <f>NA()</f>
        <v>#N/A</v>
      </c>
    </row>
    <row r="437" spans="4:52" x14ac:dyDescent="0.3">
      <c r="D437" s="3">
        <v>52</v>
      </c>
      <c r="F437" s="3">
        <v>51</v>
      </c>
      <c r="G437" s="36">
        <f t="shared" si="205"/>
        <v>48666.351708588038</v>
      </c>
      <c r="H437" s="36">
        <f t="shared" si="205"/>
        <v>80237.387701079002</v>
      </c>
      <c r="I437" s="36">
        <f t="shared" si="205"/>
        <v>79897.580800434604</v>
      </c>
      <c r="J437" s="36">
        <f t="shared" si="205"/>
        <v>75711.584982359433</v>
      </c>
      <c r="K437" s="36">
        <f t="shared" si="205"/>
        <v>18713.391162230149</v>
      </c>
      <c r="L437" s="37" t="e">
        <f t="shared" si="205"/>
        <v>#VALUE!</v>
      </c>
      <c r="M437" s="38">
        <f t="shared" si="205"/>
        <v>27182.549789044293</v>
      </c>
      <c r="N437" s="39">
        <f t="shared" si="205"/>
        <v>5938.8932712505048</v>
      </c>
      <c r="O437" s="39">
        <f t="shared" si="205"/>
        <v>1187.778654250101</v>
      </c>
      <c r="P437" s="40">
        <f t="shared" si="205"/>
        <v>134330.77318823891</v>
      </c>
      <c r="Q437" s="40">
        <f t="shared" si="205"/>
        <v>120347.22771484546</v>
      </c>
      <c r="R437" s="40">
        <f t="shared" si="205"/>
        <v>482080.40747025225</v>
      </c>
      <c r="S437" s="41" t="e">
        <f t="shared" si="205"/>
        <v>#VALUE!</v>
      </c>
      <c r="T437" s="41" t="e">
        <f t="shared" si="205"/>
        <v>#VALUE!</v>
      </c>
      <c r="U437" s="42" t="e">
        <f t="shared" si="205"/>
        <v>#VALUE!</v>
      </c>
      <c r="V437" s="42" t="e">
        <f t="shared" si="205"/>
        <v>#VALUE!</v>
      </c>
      <c r="W437" s="43" t="e">
        <f t="shared" si="205"/>
        <v>#VALUE!</v>
      </c>
      <c r="X437" s="43" t="e">
        <f t="shared" si="205"/>
        <v>#VALUE!</v>
      </c>
      <c r="Y437" t="e">
        <f>NA()</f>
        <v>#N/A</v>
      </c>
      <c r="AD437"/>
      <c r="AE437" s="3">
        <v>52</v>
      </c>
      <c r="AG437" s="3">
        <f t="shared" si="193"/>
        <v>40.591099067826086</v>
      </c>
      <c r="AH437" s="36">
        <f t="shared" si="206"/>
        <v>41152.623126131075</v>
      </c>
      <c r="AI437" s="36">
        <f t="shared" si="206"/>
        <v>67803.907948669483</v>
      </c>
      <c r="AJ437" s="36">
        <f t="shared" si="206"/>
        <v>64658.303942737337</v>
      </c>
      <c r="AK437" s="36">
        <f t="shared" si="206"/>
        <v>64301.780774505889</v>
      </c>
      <c r="AL437" s="36">
        <f t="shared" si="206"/>
        <v>12497.213013445533</v>
      </c>
      <c r="AM437" s="37" t="e">
        <f t="shared" si="206"/>
        <v>#VALUE!</v>
      </c>
      <c r="AN437" s="38">
        <f t="shared" si="206"/>
        <v>21956.871611196748</v>
      </c>
      <c r="AO437" s="39">
        <f t="shared" si="206"/>
        <v>4835.0635167612863</v>
      </c>
      <c r="AP437" s="39">
        <f t="shared" si="206"/>
        <v>967.01270335225718</v>
      </c>
      <c r="AQ437" s="40">
        <f t="shared" si="206"/>
        <v>116780.79976556454</v>
      </c>
      <c r="AR437" s="40">
        <f t="shared" si="206"/>
        <v>106516.06262235496</v>
      </c>
      <c r="AS437" s="40">
        <f t="shared" si="206"/>
        <v>451495.49596235738</v>
      </c>
      <c r="AT437" s="41" t="e">
        <f t="shared" si="206"/>
        <v>#VALUE!</v>
      </c>
      <c r="AU437" s="41" t="e">
        <f t="shared" si="206"/>
        <v>#VALUE!</v>
      </c>
      <c r="AV437" s="42" t="e">
        <f t="shared" si="206"/>
        <v>#VALUE!</v>
      </c>
      <c r="AW437" s="42" t="e">
        <f t="shared" si="206"/>
        <v>#VALUE!</v>
      </c>
      <c r="AX437" s="43" t="e">
        <f t="shared" si="206"/>
        <v>#VALUE!</v>
      </c>
      <c r="AY437" s="43" t="e">
        <f t="shared" si="206"/>
        <v>#VALUE!</v>
      </c>
      <c r="AZ437" t="e">
        <f>NA()</f>
        <v>#N/A</v>
      </c>
    </row>
    <row r="438" spans="4:52" x14ac:dyDescent="0.3">
      <c r="D438" s="3">
        <v>53</v>
      </c>
      <c r="F438" s="3">
        <v>52</v>
      </c>
      <c r="G438" s="36">
        <f t="shared" si="205"/>
        <v>49190.151613528826</v>
      </c>
      <c r="H438" s="36">
        <f t="shared" si="205"/>
        <v>81281.194943673574</v>
      </c>
      <c r="I438" s="36">
        <f t="shared" si="205"/>
        <v>81110.524100080307</v>
      </c>
      <c r="J438" s="36">
        <f t="shared" si="205"/>
        <v>76662.36146136836</v>
      </c>
      <c r="K438" s="36">
        <f t="shared" si="205"/>
        <v>19136.434447188691</v>
      </c>
      <c r="L438" s="37" t="e">
        <f t="shared" si="205"/>
        <v>#VALUE!</v>
      </c>
      <c r="M438" s="38">
        <f t="shared" si="205"/>
        <v>27624.573768466031</v>
      </c>
      <c r="N438" s="39">
        <f t="shared" si="205"/>
        <v>6035.4027840894823</v>
      </c>
      <c r="O438" s="39">
        <f t="shared" si="205"/>
        <v>1207.0805568178964</v>
      </c>
      <c r="P438" s="40">
        <f t="shared" si="205"/>
        <v>135772.84671861588</v>
      </c>
      <c r="Q438" s="40">
        <f t="shared" si="205"/>
        <v>121400.9917436051</v>
      </c>
      <c r="R438" s="40">
        <f t="shared" si="205"/>
        <v>483899.00034757674</v>
      </c>
      <c r="S438" s="41" t="e">
        <f t="shared" si="205"/>
        <v>#VALUE!</v>
      </c>
      <c r="T438" s="41" t="e">
        <f t="shared" si="205"/>
        <v>#VALUE!</v>
      </c>
      <c r="U438" s="42" t="e">
        <f t="shared" si="205"/>
        <v>#VALUE!</v>
      </c>
      <c r="V438" s="42" t="e">
        <f t="shared" si="205"/>
        <v>#VALUE!</v>
      </c>
      <c r="W438" s="43" t="e">
        <f t="shared" si="205"/>
        <v>#VALUE!</v>
      </c>
      <c r="X438" s="43" t="e">
        <f t="shared" si="205"/>
        <v>#VALUE!</v>
      </c>
      <c r="Y438" t="e">
        <f>NA()</f>
        <v>#N/A</v>
      </c>
      <c r="AD438"/>
      <c r="AE438" s="3">
        <v>53</v>
      </c>
      <c r="AG438" s="3">
        <f t="shared" si="193"/>
        <v>41.164235458467118</v>
      </c>
      <c r="AH438" s="36">
        <f t="shared" si="206"/>
        <v>41677.986509584887</v>
      </c>
      <c r="AI438" s="36">
        <f t="shared" si="206"/>
        <v>68566.798081610672</v>
      </c>
      <c r="AJ438" s="36">
        <f t="shared" si="206"/>
        <v>65625.688798419767</v>
      </c>
      <c r="AK438" s="36">
        <f t="shared" si="206"/>
        <v>65006.040398589372</v>
      </c>
      <c r="AL438" s="36">
        <f t="shared" si="206"/>
        <v>12620.538128812186</v>
      </c>
      <c r="AM438" s="37" t="e">
        <f t="shared" si="206"/>
        <v>#VALUE!</v>
      </c>
      <c r="AN438" s="38">
        <f t="shared" si="206"/>
        <v>22274.999632316882</v>
      </c>
      <c r="AO438" s="39">
        <f t="shared" si="206"/>
        <v>4900.5484656766503</v>
      </c>
      <c r="AP438" s="39">
        <f t="shared" si="206"/>
        <v>980.10969313532996</v>
      </c>
      <c r="AQ438" s="40">
        <f t="shared" si="206"/>
        <v>117877.65369373563</v>
      </c>
      <c r="AR438" s="40">
        <f t="shared" si="206"/>
        <v>107430.57543400834</v>
      </c>
      <c r="AS438" s="40">
        <f t="shared" si="206"/>
        <v>453899.89507163659</v>
      </c>
      <c r="AT438" s="41" t="e">
        <f t="shared" si="206"/>
        <v>#VALUE!</v>
      </c>
      <c r="AU438" s="41" t="e">
        <f t="shared" si="206"/>
        <v>#VALUE!</v>
      </c>
      <c r="AV438" s="42" t="e">
        <f t="shared" si="206"/>
        <v>#VALUE!</v>
      </c>
      <c r="AW438" s="42" t="e">
        <f t="shared" si="206"/>
        <v>#VALUE!</v>
      </c>
      <c r="AX438" s="43" t="e">
        <f t="shared" si="206"/>
        <v>#VALUE!</v>
      </c>
      <c r="AY438" s="43" t="e">
        <f t="shared" si="206"/>
        <v>#VALUE!</v>
      </c>
      <c r="AZ438" t="e">
        <f>NA()</f>
        <v>#N/A</v>
      </c>
    </row>
    <row r="439" spans="4:52" x14ac:dyDescent="0.3">
      <c r="D439" s="3">
        <v>54</v>
      </c>
      <c r="F439" s="3">
        <v>53</v>
      </c>
      <c r="G439" s="36">
        <f t="shared" si="205"/>
        <v>49685.006776784081</v>
      </c>
      <c r="H439" s="36">
        <f t="shared" si="205"/>
        <v>82300.280141952579</v>
      </c>
      <c r="I439" s="36">
        <f t="shared" si="205"/>
        <v>82282.220031311095</v>
      </c>
      <c r="J439" s="36">
        <f t="shared" si="205"/>
        <v>77589.462077333039</v>
      </c>
      <c r="K439" s="36">
        <f t="shared" si="205"/>
        <v>19524.736977899091</v>
      </c>
      <c r="L439" s="37" t="e">
        <f t="shared" si="205"/>
        <v>#VALUE!</v>
      </c>
      <c r="M439" s="38">
        <f t="shared" si="205"/>
        <v>28056.492459829424</v>
      </c>
      <c r="N439" s="39">
        <f t="shared" si="205"/>
        <v>6130.2614110569484</v>
      </c>
      <c r="O439" s="39">
        <f t="shared" si="205"/>
        <v>1226.0522822113896</v>
      </c>
      <c r="P439" s="40">
        <f t="shared" si="205"/>
        <v>137176.10993247386</v>
      </c>
      <c r="Q439" s="40">
        <f t="shared" si="205"/>
        <v>122413.13749682659</v>
      </c>
      <c r="R439" s="40">
        <f t="shared" si="205"/>
        <v>485577.07533230656</v>
      </c>
      <c r="S439" s="41" t="e">
        <f t="shared" si="205"/>
        <v>#VALUE!</v>
      </c>
      <c r="T439" s="41" t="e">
        <f t="shared" si="205"/>
        <v>#VALUE!</v>
      </c>
      <c r="U439" s="42" t="e">
        <f t="shared" si="205"/>
        <v>#VALUE!</v>
      </c>
      <c r="V439" s="42" t="e">
        <f t="shared" si="205"/>
        <v>#VALUE!</v>
      </c>
      <c r="W439" s="43" t="e">
        <f t="shared" si="205"/>
        <v>#VALUE!</v>
      </c>
      <c r="X439" s="43" t="e">
        <f t="shared" si="205"/>
        <v>#VALUE!</v>
      </c>
      <c r="Y439" t="e">
        <f>NA()</f>
        <v>#N/A</v>
      </c>
      <c r="AD439"/>
      <c r="AE439" s="3">
        <v>54</v>
      </c>
      <c r="AG439" s="3">
        <f t="shared" si="193"/>
        <v>41.692355557131165</v>
      </c>
      <c r="AH439" s="36">
        <f t="shared" si="206"/>
        <v>42149.454722936614</v>
      </c>
      <c r="AI439" s="36">
        <f t="shared" si="206"/>
        <v>69261.392792444327</v>
      </c>
      <c r="AJ439" s="36">
        <f t="shared" si="206"/>
        <v>66503.755473604295</v>
      </c>
      <c r="AK439" s="36">
        <f t="shared" si="206"/>
        <v>65646.804427122042</v>
      </c>
      <c r="AL439" s="36">
        <f t="shared" si="206"/>
        <v>12730.658576710506</v>
      </c>
      <c r="AM439" s="37" t="e">
        <f t="shared" si="206"/>
        <v>#VALUE!</v>
      </c>
      <c r="AN439" s="38">
        <f t="shared" si="206"/>
        <v>22564.966663987037</v>
      </c>
      <c r="AO439" s="39">
        <f t="shared" si="206"/>
        <v>4960.4105132975674</v>
      </c>
      <c r="AP439" s="39">
        <f t="shared" si="206"/>
        <v>992.08210265951345</v>
      </c>
      <c r="AQ439" s="40">
        <f t="shared" si="206"/>
        <v>118874.00049580296</v>
      </c>
      <c r="AR439" s="40">
        <f t="shared" si="206"/>
        <v>108255.92364204682</v>
      </c>
      <c r="AS439" s="40">
        <f t="shared" si="206"/>
        <v>456023.82691280858</v>
      </c>
      <c r="AT439" s="41" t="e">
        <f t="shared" si="206"/>
        <v>#VALUE!</v>
      </c>
      <c r="AU439" s="41" t="e">
        <f t="shared" si="206"/>
        <v>#VALUE!</v>
      </c>
      <c r="AV439" s="42" t="e">
        <f t="shared" si="206"/>
        <v>#VALUE!</v>
      </c>
      <c r="AW439" s="42" t="e">
        <f t="shared" si="206"/>
        <v>#VALUE!</v>
      </c>
      <c r="AX439" s="43" t="e">
        <f t="shared" si="206"/>
        <v>#VALUE!</v>
      </c>
      <c r="AY439" s="43" t="e">
        <f t="shared" si="206"/>
        <v>#VALUE!</v>
      </c>
      <c r="AZ439" t="e">
        <f>NA()</f>
        <v>#N/A</v>
      </c>
    </row>
    <row r="440" spans="4:52" x14ac:dyDescent="0.3">
      <c r="D440" s="3">
        <v>55</v>
      </c>
      <c r="F440" s="3">
        <v>54</v>
      </c>
      <c r="G440" s="36">
        <f t="shared" si="205"/>
        <v>50152.272234301199</v>
      </c>
      <c r="H440" s="36">
        <f t="shared" si="205"/>
        <v>83295.077937380935</v>
      </c>
      <c r="I440" s="36">
        <f t="shared" si="205"/>
        <v>83413.538919186569</v>
      </c>
      <c r="J440" s="36">
        <f t="shared" si="205"/>
        <v>78493.341208349259</v>
      </c>
      <c r="K440" s="36">
        <f t="shared" si="205"/>
        <v>19881.608575668266</v>
      </c>
      <c r="L440" s="37" t="e">
        <f t="shared" si="205"/>
        <v>#VALUE!</v>
      </c>
      <c r="M440" s="38">
        <f t="shared" si="205"/>
        <v>28478.431502154403</v>
      </c>
      <c r="N440" s="39">
        <f t="shared" si="205"/>
        <v>6223.4794246732054</v>
      </c>
      <c r="O440" s="39">
        <f t="shared" si="205"/>
        <v>1244.6958849346411</v>
      </c>
      <c r="P440" s="40">
        <f t="shared" si="205"/>
        <v>138541.48543083068</v>
      </c>
      <c r="Q440" s="40">
        <f t="shared" si="205"/>
        <v>123385.14681543001</v>
      </c>
      <c r="R440" s="40">
        <f t="shared" si="205"/>
        <v>487125.18004610197</v>
      </c>
      <c r="S440" s="41" t="e">
        <f t="shared" si="205"/>
        <v>#VALUE!</v>
      </c>
      <c r="T440" s="41" t="e">
        <f t="shared" si="205"/>
        <v>#VALUE!</v>
      </c>
      <c r="U440" s="42" t="e">
        <f t="shared" si="205"/>
        <v>#VALUE!</v>
      </c>
      <c r="V440" s="42" t="e">
        <f t="shared" si="205"/>
        <v>#VALUE!</v>
      </c>
      <c r="W440" s="43" t="e">
        <f t="shared" si="205"/>
        <v>#VALUE!</v>
      </c>
      <c r="X440" s="43" t="e">
        <f t="shared" si="205"/>
        <v>#VALUE!</v>
      </c>
      <c r="Y440" t="e">
        <f>NA()</f>
        <v>#N/A</v>
      </c>
      <c r="AD440"/>
      <c r="AE440" s="3">
        <v>55</v>
      </c>
      <c r="AG440" s="3">
        <f t="shared" si="193"/>
        <v>42.178995113033345</v>
      </c>
      <c r="AH440" s="36">
        <f t="shared" si="206"/>
        <v>42573.304711487464</v>
      </c>
      <c r="AI440" s="36">
        <f t="shared" si="206"/>
        <v>69894.357383577808</v>
      </c>
      <c r="AJ440" s="36">
        <f t="shared" si="206"/>
        <v>67301.504925161804</v>
      </c>
      <c r="AK440" s="36">
        <f t="shared" si="206"/>
        <v>66230.338328512953</v>
      </c>
      <c r="AL440" s="36">
        <f t="shared" si="206"/>
        <v>12829.207273798032</v>
      </c>
      <c r="AM440" s="37" t="e">
        <f t="shared" si="206"/>
        <v>#VALUE!</v>
      </c>
      <c r="AN440" s="38">
        <f t="shared" si="206"/>
        <v>22829.465280019511</v>
      </c>
      <c r="AO440" s="39">
        <f t="shared" si="206"/>
        <v>5015.1620045468817</v>
      </c>
      <c r="AP440" s="39">
        <f t="shared" si="206"/>
        <v>1003.0324009093764</v>
      </c>
      <c r="AQ440" s="40">
        <f t="shared" si="206"/>
        <v>119780.02985894235</v>
      </c>
      <c r="AR440" s="40">
        <f t="shared" si="206"/>
        <v>109001.95532644594</v>
      </c>
      <c r="AS440" s="40">
        <f t="shared" si="206"/>
        <v>457905.97851189988</v>
      </c>
      <c r="AT440" s="41" t="e">
        <f t="shared" si="206"/>
        <v>#VALUE!</v>
      </c>
      <c r="AU440" s="41" t="e">
        <f t="shared" si="206"/>
        <v>#VALUE!</v>
      </c>
      <c r="AV440" s="42" t="e">
        <f t="shared" si="206"/>
        <v>#VALUE!</v>
      </c>
      <c r="AW440" s="42" t="e">
        <f t="shared" si="206"/>
        <v>#VALUE!</v>
      </c>
      <c r="AX440" s="43" t="e">
        <f t="shared" si="206"/>
        <v>#VALUE!</v>
      </c>
      <c r="AY440" s="43" t="e">
        <f t="shared" si="206"/>
        <v>#VALUE!</v>
      </c>
      <c r="AZ440" t="e">
        <f>NA()</f>
        <v>#N/A</v>
      </c>
    </row>
    <row r="441" spans="4:52" x14ac:dyDescent="0.3">
      <c r="D441" s="3">
        <v>56</v>
      </c>
      <c r="F441" s="3">
        <v>55</v>
      </c>
      <c r="G441" s="36">
        <f t="shared" si="205"/>
        <v>50593.270939617847</v>
      </c>
      <c r="H441" s="36">
        <f t="shared" si="205"/>
        <v>84266.026303299092</v>
      </c>
      <c r="I441" s="36">
        <f t="shared" si="205"/>
        <v>84505.385292823179</v>
      </c>
      <c r="J441" s="36">
        <f t="shared" si="205"/>
        <v>79374.454512111784</v>
      </c>
      <c r="K441" s="36">
        <f t="shared" si="205"/>
        <v>20209.979202093331</v>
      </c>
      <c r="L441" s="37" t="e">
        <f t="shared" si="205"/>
        <v>#VALUE!</v>
      </c>
      <c r="M441" s="38">
        <f t="shared" si="205"/>
        <v>28890.522111182359</v>
      </c>
      <c r="N441" s="39">
        <f t="shared" si="205"/>
        <v>6315.0682791832078</v>
      </c>
      <c r="O441" s="39">
        <f t="shared" si="205"/>
        <v>1263.0136558366416</v>
      </c>
      <c r="P441" s="40">
        <f t="shared" si="205"/>
        <v>139869.88282262933</v>
      </c>
      <c r="Q441" s="40">
        <f t="shared" si="205"/>
        <v>124318.46395152665</v>
      </c>
      <c r="R441" s="40">
        <f t="shared" si="205"/>
        <v>488553.11845343333</v>
      </c>
      <c r="S441" s="41" t="e">
        <f t="shared" si="205"/>
        <v>#VALUE!</v>
      </c>
      <c r="T441" s="41" t="e">
        <f t="shared" si="205"/>
        <v>#VALUE!</v>
      </c>
      <c r="U441" s="42" t="e">
        <f t="shared" si="205"/>
        <v>#VALUE!</v>
      </c>
      <c r="V441" s="42" t="e">
        <f t="shared" si="205"/>
        <v>#VALUE!</v>
      </c>
      <c r="W441" s="43" t="e">
        <f t="shared" si="205"/>
        <v>#VALUE!</v>
      </c>
      <c r="X441" s="43" t="e">
        <f t="shared" si="205"/>
        <v>#VALUE!</v>
      </c>
      <c r="Y441" t="e">
        <f>NA()</f>
        <v>#N/A</v>
      </c>
      <c r="AD441"/>
      <c r="AE441" s="3">
        <v>56</v>
      </c>
      <c r="AG441" s="3">
        <f t="shared" si="193"/>
        <v>42.627412164320987</v>
      </c>
      <c r="AH441" s="36">
        <f t="shared" si="206"/>
        <v>42954.988228761242</v>
      </c>
      <c r="AI441" s="36">
        <f t="shared" si="206"/>
        <v>70471.630560767793</v>
      </c>
      <c r="AJ441" s="36">
        <f t="shared" si="206"/>
        <v>68026.946362595379</v>
      </c>
      <c r="AK441" s="36">
        <f t="shared" si="206"/>
        <v>66762.214219960399</v>
      </c>
      <c r="AL441" s="36">
        <f t="shared" si="206"/>
        <v>13136.806346269777</v>
      </c>
      <c r="AM441" s="37" t="e">
        <f t="shared" si="206"/>
        <v>#VALUE!</v>
      </c>
      <c r="AN441" s="38">
        <f t="shared" si="206"/>
        <v>23070.904465386247</v>
      </c>
      <c r="AO441" s="39">
        <f t="shared" si="206"/>
        <v>5065.2648954754914</v>
      </c>
      <c r="AP441" s="39">
        <f t="shared" si="206"/>
        <v>1013.0529790950983</v>
      </c>
      <c r="AQ441" s="40">
        <f t="shared" si="206"/>
        <v>120604.75689920344</v>
      </c>
      <c r="AR441" s="40">
        <f t="shared" si="206"/>
        <v>109677.26594651847</v>
      </c>
      <c r="AS441" s="40">
        <f t="shared" si="206"/>
        <v>459578.80795402383</v>
      </c>
      <c r="AT441" s="41" t="e">
        <f t="shared" si="206"/>
        <v>#VALUE!</v>
      </c>
      <c r="AU441" s="41" t="e">
        <f t="shared" si="206"/>
        <v>#VALUE!</v>
      </c>
      <c r="AV441" s="42" t="e">
        <f t="shared" si="206"/>
        <v>#VALUE!</v>
      </c>
      <c r="AW441" s="42" t="e">
        <f t="shared" si="206"/>
        <v>#VALUE!</v>
      </c>
      <c r="AX441" s="43" t="e">
        <f t="shared" si="206"/>
        <v>#VALUE!</v>
      </c>
      <c r="AY441" s="43" t="e">
        <f t="shared" si="206"/>
        <v>#VALUE!</v>
      </c>
      <c r="AZ441" t="e">
        <f>NA()</f>
        <v>#N/A</v>
      </c>
    </row>
    <row r="442" spans="4:52" x14ac:dyDescent="0.3">
      <c r="D442" s="3">
        <v>57</v>
      </c>
      <c r="F442" s="3">
        <v>56</v>
      </c>
      <c r="G442" s="36">
        <f t="shared" si="205"/>
        <v>51009.289908765939</v>
      </c>
      <c r="H442" s="36">
        <f t="shared" si="205"/>
        <v>85213.56545734551</v>
      </c>
      <c r="I442" s="36">
        <f t="shared" si="205"/>
        <v>85558.691062711936</v>
      </c>
      <c r="J442" s="36">
        <f t="shared" si="205"/>
        <v>80233.257936387265</v>
      </c>
      <c r="K442" s="36">
        <f t="shared" si="205"/>
        <v>20512.451000737154</v>
      </c>
      <c r="L442" s="37" t="e">
        <f t="shared" si="205"/>
        <v>#VALUE!</v>
      </c>
      <c r="M442" s="38">
        <f t="shared" si="205"/>
        <v>29292.900493542653</v>
      </c>
      <c r="N442" s="39">
        <f t="shared" si="205"/>
        <v>6405.0405051652297</v>
      </c>
      <c r="O442" s="39">
        <f t="shared" si="205"/>
        <v>1281.0081010330462</v>
      </c>
      <c r="P442" s="40">
        <f t="shared" si="205"/>
        <v>141162.19812336535</v>
      </c>
      <c r="Q442" s="40">
        <f t="shared" si="205"/>
        <v>125214.49492611388</v>
      </c>
      <c r="R442" s="40">
        <f t="shared" si="205"/>
        <v>489869.99565933371</v>
      </c>
      <c r="S442" s="41" t="e">
        <f t="shared" si="205"/>
        <v>#VALUE!</v>
      </c>
      <c r="T442" s="41" t="e">
        <f t="shared" si="205"/>
        <v>#VALUE!</v>
      </c>
      <c r="U442" s="42" t="e">
        <f t="shared" si="205"/>
        <v>#VALUE!</v>
      </c>
      <c r="V442" s="42" t="e">
        <f t="shared" si="205"/>
        <v>#VALUE!</v>
      </c>
      <c r="W442" s="43" t="e">
        <f t="shared" si="205"/>
        <v>#VALUE!</v>
      </c>
      <c r="X442" s="43" t="e">
        <f t="shared" si="205"/>
        <v>#VALUE!</v>
      </c>
      <c r="Y442" t="e">
        <f>NA()</f>
        <v>#N/A</v>
      </c>
      <c r="AD442"/>
      <c r="AE442" s="3">
        <v>57</v>
      </c>
      <c r="AG442" s="3">
        <f t="shared" si="193"/>
        <v>43.040608850547436</v>
      </c>
      <c r="AH442" s="36">
        <f t="shared" si="206"/>
        <v>43299.249740684631</v>
      </c>
      <c r="AI442" s="36">
        <f t="shared" si="206"/>
        <v>70998.51317100806</v>
      </c>
      <c r="AJ442" s="36">
        <f t="shared" si="206"/>
        <v>68687.212047238878</v>
      </c>
      <c r="AK442" s="36">
        <f t="shared" si="206"/>
        <v>67247.397118342808</v>
      </c>
      <c r="AL442" s="36">
        <f t="shared" si="206"/>
        <v>13531.733838591783</v>
      </c>
      <c r="AM442" s="37" t="e">
        <f t="shared" si="206"/>
        <v>#VALUE!</v>
      </c>
      <c r="AN442" s="38">
        <f t="shared" si="206"/>
        <v>23291.442423794739</v>
      </c>
      <c r="AO442" s="39">
        <f t="shared" si="206"/>
        <v>5111.1360790173767</v>
      </c>
      <c r="AP442" s="39">
        <f t="shared" si="206"/>
        <v>1022.2272158034756</v>
      </c>
      <c r="AQ442" s="40">
        <f t="shared" si="206"/>
        <v>121356.17682700398</v>
      </c>
      <c r="AR442" s="40">
        <f t="shared" si="206"/>
        <v>110289.37975914849</v>
      </c>
      <c r="AS442" s="40">
        <f t="shared" si="206"/>
        <v>461069.67909578112</v>
      </c>
      <c r="AT442" s="41" t="e">
        <f t="shared" si="206"/>
        <v>#VALUE!</v>
      </c>
      <c r="AU442" s="41" t="e">
        <f t="shared" si="206"/>
        <v>#VALUE!</v>
      </c>
      <c r="AV442" s="42" t="e">
        <f t="shared" si="206"/>
        <v>#VALUE!</v>
      </c>
      <c r="AW442" s="42" t="e">
        <f t="shared" si="206"/>
        <v>#VALUE!</v>
      </c>
      <c r="AX442" s="43" t="e">
        <f t="shared" si="206"/>
        <v>#VALUE!</v>
      </c>
      <c r="AY442" s="43" t="e">
        <f t="shared" si="206"/>
        <v>#VALUE!</v>
      </c>
      <c r="AZ442" t="e">
        <f>NA()</f>
        <v>#N/A</v>
      </c>
    </row>
    <row r="443" spans="4:52" x14ac:dyDescent="0.3">
      <c r="D443" s="3">
        <v>58</v>
      </c>
      <c r="F443" s="3">
        <v>57</v>
      </c>
      <c r="G443" s="36">
        <f t="shared" si="205"/>
        <v>51401.57722065039</v>
      </c>
      <c r="H443" s="36">
        <f t="shared" si="205"/>
        <v>86138.136873781084</v>
      </c>
      <c r="I443" s="36">
        <f t="shared" si="205"/>
        <v>86574.409350323403</v>
      </c>
      <c r="J443" s="36">
        <f t="shared" si="205"/>
        <v>81070.206825981048</v>
      </c>
      <c r="K443" s="36">
        <f t="shared" si="205"/>
        <v>20791.342206512574</v>
      </c>
      <c r="L443" s="37" t="e">
        <f t="shared" si="205"/>
        <v>#VALUE!</v>
      </c>
      <c r="M443" s="38">
        <f t="shared" si="205"/>
        <v>29685.707289785438</v>
      </c>
      <c r="N443" s="39">
        <f t="shared" si="205"/>
        <v>6493.4096113736859</v>
      </c>
      <c r="O443" s="39">
        <f t="shared" si="205"/>
        <v>1298.6819222747374</v>
      </c>
      <c r="P443" s="40">
        <f t="shared" si="205"/>
        <v>142419.31324644305</v>
      </c>
      <c r="Q443" s="40">
        <f t="shared" si="205"/>
        <v>126074.60711382772</v>
      </c>
      <c r="R443" s="40">
        <f t="shared" si="205"/>
        <v>491084.26128908206</v>
      </c>
      <c r="S443" s="41" t="e">
        <f t="shared" si="205"/>
        <v>#VALUE!</v>
      </c>
      <c r="T443" s="41" t="e">
        <f t="shared" si="205"/>
        <v>#VALUE!</v>
      </c>
      <c r="U443" s="42" t="e">
        <f t="shared" si="205"/>
        <v>#VALUE!</v>
      </c>
      <c r="V443" s="42" t="e">
        <f t="shared" si="205"/>
        <v>#VALUE!</v>
      </c>
      <c r="W443" s="43" t="e">
        <f t="shared" si="205"/>
        <v>#VALUE!</v>
      </c>
      <c r="X443" s="43" t="e">
        <f t="shared" si="205"/>
        <v>#VALUE!</v>
      </c>
      <c r="Y443" t="e">
        <f>NA()</f>
        <v>#N/A</v>
      </c>
      <c r="AD443"/>
      <c r="AE443" s="3">
        <v>58</v>
      </c>
      <c r="AG443" s="3">
        <f t="shared" si="193"/>
        <v>43.421351511912064</v>
      </c>
      <c r="AH443" s="36">
        <f t="shared" si="206"/>
        <v>43610.227204209812</v>
      </c>
      <c r="AI443" s="36">
        <f t="shared" si="206"/>
        <v>71479.745113973404</v>
      </c>
      <c r="AJ443" s="36">
        <f t="shared" si="206"/>
        <v>69288.65973586624</v>
      </c>
      <c r="AK443" s="36">
        <f t="shared" si="206"/>
        <v>67690.319438117571</v>
      </c>
      <c r="AL443" s="36">
        <f t="shared" si="206"/>
        <v>13881.033988166104</v>
      </c>
      <c r="AM443" s="37" t="e">
        <f t="shared" si="206"/>
        <v>#VALUE!</v>
      </c>
      <c r="AN443" s="38">
        <f t="shared" si="206"/>
        <v>23493.015374673516</v>
      </c>
      <c r="AO443" s="39">
        <f t="shared" si="206"/>
        <v>5153.152137026631</v>
      </c>
      <c r="AP443" s="39">
        <f t="shared" si="206"/>
        <v>1030.6304274053264</v>
      </c>
      <c r="AQ443" s="40">
        <f t="shared" si="206"/>
        <v>122041.39680764596</v>
      </c>
      <c r="AR443" s="40">
        <f t="shared" si="206"/>
        <v>110844.90220069543</v>
      </c>
      <c r="AS443" s="40">
        <f t="shared" si="206"/>
        <v>462401.76942877535</v>
      </c>
      <c r="AT443" s="41" t="e">
        <f t="shared" si="206"/>
        <v>#VALUE!</v>
      </c>
      <c r="AU443" s="41" t="e">
        <f t="shared" si="206"/>
        <v>#VALUE!</v>
      </c>
      <c r="AV443" s="42" t="e">
        <f t="shared" si="206"/>
        <v>#VALUE!</v>
      </c>
      <c r="AW443" s="42" t="e">
        <f t="shared" si="206"/>
        <v>#VALUE!</v>
      </c>
      <c r="AX443" s="43" t="e">
        <f t="shared" si="206"/>
        <v>#VALUE!</v>
      </c>
      <c r="AY443" s="43" t="e">
        <f t="shared" si="206"/>
        <v>#VALUE!</v>
      </c>
      <c r="AZ443" t="e">
        <f>NA()</f>
        <v>#N/A</v>
      </c>
    </row>
    <row r="444" spans="4:52" x14ac:dyDescent="0.3">
      <c r="D444" s="3">
        <v>59</v>
      </c>
      <c r="F444" s="3">
        <v>58</v>
      </c>
      <c r="G444" s="36">
        <f t="shared" si="205"/>
        <v>51771.33976184269</v>
      </c>
      <c r="H444" s="36">
        <f t="shared" si="205"/>
        <v>87040.182387498891</v>
      </c>
      <c r="I444" s="36">
        <f t="shared" si="205"/>
        <v>87553.508923637099</v>
      </c>
      <c r="J444" s="36">
        <f t="shared" si="205"/>
        <v>81885.755118056855</v>
      </c>
      <c r="K444" s="36">
        <f t="shared" si="205"/>
        <v>21048.724302762093</v>
      </c>
      <c r="L444" s="37" t="e">
        <f t="shared" si="205"/>
        <v>#VALUE!</v>
      </c>
      <c r="M444" s="38">
        <f t="shared" si="205"/>
        <v>30069.087045515058</v>
      </c>
      <c r="N444" s="39">
        <f t="shared" si="205"/>
        <v>6580.1899933074301</v>
      </c>
      <c r="O444" s="39">
        <f t="shared" si="205"/>
        <v>1316.037998661486</v>
      </c>
      <c r="P444" s="40">
        <f t="shared" si="205"/>
        <v>143642.09557811645</v>
      </c>
      <c r="Q444" s="40">
        <f t="shared" si="205"/>
        <v>126900.12902685608</v>
      </c>
      <c r="R444" s="40">
        <f t="shared" si="205"/>
        <v>492203.751245522</v>
      </c>
      <c r="S444" s="41" t="e">
        <f t="shared" si="205"/>
        <v>#VALUE!</v>
      </c>
      <c r="T444" s="41" t="e">
        <f t="shared" si="205"/>
        <v>#VALUE!</v>
      </c>
      <c r="U444" s="42" t="e">
        <f t="shared" si="205"/>
        <v>#VALUE!</v>
      </c>
      <c r="V444" s="42" t="e">
        <f t="shared" si="205"/>
        <v>#VALUE!</v>
      </c>
      <c r="W444" s="43" t="e">
        <f t="shared" si="205"/>
        <v>#VALUE!</v>
      </c>
      <c r="X444" s="43" t="e">
        <f t="shared" si="205"/>
        <v>#VALUE!</v>
      </c>
      <c r="Y444" t="e">
        <f>NA()</f>
        <v>#N/A</v>
      </c>
      <c r="AD444"/>
      <c r="AE444" s="3">
        <v>59</v>
      </c>
      <c r="AG444" s="3">
        <f t="shared" si="193"/>
        <v>43.772189209830003</v>
      </c>
      <c r="AH444" s="36">
        <f t="shared" si="206"/>
        <v>43891.537933417101</v>
      </c>
      <c r="AI444" s="36">
        <f t="shared" si="206"/>
        <v>71919.57205743411</v>
      </c>
      <c r="AJ444" s="36">
        <f t="shared" si="206"/>
        <v>69836.96346217634</v>
      </c>
      <c r="AK444" s="36">
        <f t="shared" si="206"/>
        <v>68094.945406412706</v>
      </c>
      <c r="AL444" s="36">
        <f t="shared" si="206"/>
        <v>14191.087671793519</v>
      </c>
      <c r="AM444" s="37" t="e">
        <f t="shared" si="206"/>
        <v>#VALUE!</v>
      </c>
      <c r="AN444" s="38">
        <f t="shared" si="206"/>
        <v>23677.362810861843</v>
      </c>
      <c r="AO444" s="39">
        <f t="shared" si="206"/>
        <v>5191.6535710901089</v>
      </c>
      <c r="AP444" s="39">
        <f t="shared" si="206"/>
        <v>1038.3307142180217</v>
      </c>
      <c r="AQ444" s="40">
        <f t="shared" si="206"/>
        <v>122666.74866383433</v>
      </c>
      <c r="AR444" s="40">
        <f t="shared" si="206"/>
        <v>111349.64819569199</v>
      </c>
      <c r="AS444" s="40">
        <f t="shared" si="206"/>
        <v>463594.79970145831</v>
      </c>
      <c r="AT444" s="41" t="e">
        <f t="shared" si="206"/>
        <v>#VALUE!</v>
      </c>
      <c r="AU444" s="41" t="e">
        <f t="shared" si="206"/>
        <v>#VALUE!</v>
      </c>
      <c r="AV444" s="42" t="e">
        <f t="shared" si="206"/>
        <v>#VALUE!</v>
      </c>
      <c r="AW444" s="42" t="e">
        <f t="shared" si="206"/>
        <v>#VALUE!</v>
      </c>
      <c r="AX444" s="43" t="e">
        <f t="shared" si="206"/>
        <v>#VALUE!</v>
      </c>
      <c r="AY444" s="43" t="e">
        <f t="shared" si="206"/>
        <v>#VALUE!</v>
      </c>
      <c r="AZ444" t="e">
        <f>NA()</f>
        <v>#N/A</v>
      </c>
    </row>
    <row r="445" spans="4:52" x14ac:dyDescent="0.3">
      <c r="D445" s="3">
        <v>60</v>
      </c>
      <c r="F445" s="3">
        <v>59</v>
      </c>
      <c r="G445" s="36">
        <f t="shared" si="205"/>
        <v>52119.741615750405</v>
      </c>
      <c r="H445" s="36">
        <f t="shared" si="205"/>
        <v>87920.143382215421</v>
      </c>
      <c r="I445" s="36">
        <f t="shared" si="205"/>
        <v>88496.969194237972</v>
      </c>
      <c r="J445" s="36">
        <f t="shared" si="205"/>
        <v>82680.354618380574</v>
      </c>
      <c r="K445" s="36">
        <f t="shared" si="205"/>
        <v>21286.453561201368</v>
      </c>
      <c r="L445" s="37" t="e">
        <f t="shared" si="205"/>
        <v>#VALUE!</v>
      </c>
      <c r="M445" s="38">
        <f t="shared" si="205"/>
        <v>30443.187710013124</v>
      </c>
      <c r="N445" s="39">
        <f t="shared" si="205"/>
        <v>6665.3968480354915</v>
      </c>
      <c r="O445" s="39">
        <f t="shared" si="205"/>
        <v>1333.0793696070984</v>
      </c>
      <c r="P445" s="40">
        <f t="shared" si="205"/>
        <v>144831.39762776537</v>
      </c>
      <c r="Q445" s="40">
        <f t="shared" si="205"/>
        <v>127692.35027303634</v>
      </c>
      <c r="R445" s="40">
        <f t="shared" si="205"/>
        <v>493235.72770206386</v>
      </c>
      <c r="S445" s="41" t="e">
        <f t="shared" si="205"/>
        <v>#VALUE!</v>
      </c>
      <c r="T445" s="41" t="e">
        <f t="shared" si="205"/>
        <v>#VALUE!</v>
      </c>
      <c r="U445" s="42" t="e">
        <f t="shared" si="205"/>
        <v>#VALUE!</v>
      </c>
      <c r="V445" s="42" t="e">
        <f t="shared" si="205"/>
        <v>#VALUE!</v>
      </c>
      <c r="W445" s="43" t="e">
        <f t="shared" si="205"/>
        <v>#VALUE!</v>
      </c>
      <c r="X445" s="43" t="e">
        <f t="shared" si="205"/>
        <v>#VALUE!</v>
      </c>
      <c r="Y445" t="e">
        <f>NA()</f>
        <v>#N/A</v>
      </c>
      <c r="AD445"/>
      <c r="AE445" s="3">
        <v>60</v>
      </c>
      <c r="AG445" s="3">
        <f t="shared" si="193"/>
        <v>44.095470792826781</v>
      </c>
      <c r="AH445" s="36">
        <f t="shared" si="206"/>
        <v>44146.351635874984</v>
      </c>
      <c r="AI445" s="36">
        <f t="shared" si="206"/>
        <v>72321.803376371769</v>
      </c>
      <c r="AJ445" s="36">
        <f t="shared" si="206"/>
        <v>70337.193604386892</v>
      </c>
      <c r="AK445" s="36">
        <f t="shared" si="206"/>
        <v>68464.826837478482</v>
      </c>
      <c r="AL445" s="36">
        <f t="shared" si="206"/>
        <v>14467.197818395973</v>
      </c>
      <c r="AM445" s="37" t="e">
        <f t="shared" si="206"/>
        <v>#VALUE!</v>
      </c>
      <c r="AN445" s="38">
        <f t="shared" si="206"/>
        <v>23846.049649585577</v>
      </c>
      <c r="AO445" s="39">
        <f t="shared" si="206"/>
        <v>5226.9485644402985</v>
      </c>
      <c r="AP445" s="39">
        <f t="shared" si="206"/>
        <v>1045.3897128880594</v>
      </c>
      <c r="AQ445" s="40">
        <f t="shared" si="206"/>
        <v>123237.88545571898</v>
      </c>
      <c r="AR445" s="40">
        <f t="shared" si="206"/>
        <v>111808.75048096653</v>
      </c>
      <c r="AS445" s="40">
        <f t="shared" si="206"/>
        <v>464665.62295672111</v>
      </c>
      <c r="AT445" s="41" t="e">
        <f t="shared" si="206"/>
        <v>#VALUE!</v>
      </c>
      <c r="AU445" s="41" t="e">
        <f t="shared" si="206"/>
        <v>#VALUE!</v>
      </c>
      <c r="AV445" s="42" t="e">
        <f t="shared" si="206"/>
        <v>#VALUE!</v>
      </c>
      <c r="AW445" s="42" t="e">
        <f t="shared" si="206"/>
        <v>#VALUE!</v>
      </c>
      <c r="AX445" s="43" t="e">
        <f t="shared" si="206"/>
        <v>#VALUE!</v>
      </c>
      <c r="AY445" s="43" t="e">
        <f t="shared" si="206"/>
        <v>#VALUE!</v>
      </c>
      <c r="AZ445" t="e">
        <f>NA()</f>
        <v>#N/A</v>
      </c>
    </row>
    <row r="446" spans="4:52" x14ac:dyDescent="0.3">
      <c r="D446" s="3">
        <v>61</v>
      </c>
      <c r="F446" s="3">
        <v>60</v>
      </c>
      <c r="G446" s="36">
        <f t="shared" si="205"/>
        <v>52447.903006451845</v>
      </c>
      <c r="H446" s="36">
        <f t="shared" si="205"/>
        <v>88778.460055981937</v>
      </c>
      <c r="I446" s="36">
        <f t="shared" si="205"/>
        <v>89405.775733739065</v>
      </c>
      <c r="J446" s="36">
        <f t="shared" ref="J446:X446" si="207">300*J374*J146</f>
        <v>83454.454351700013</v>
      </c>
      <c r="K446" s="36">
        <f t="shared" si="207"/>
        <v>21506.1978990959</v>
      </c>
      <c r="L446" s="37" t="e">
        <f t="shared" si="207"/>
        <v>#VALUE!</v>
      </c>
      <c r="M446" s="38">
        <f t="shared" si="207"/>
        <v>30808.160161808213</v>
      </c>
      <c r="N446" s="39">
        <f t="shared" si="207"/>
        <v>6749.0460948488953</v>
      </c>
      <c r="O446" s="39">
        <f t="shared" si="207"/>
        <v>1349.8092189697791</v>
      </c>
      <c r="P446" s="40">
        <f t="shared" si="207"/>
        <v>145988.05674605249</v>
      </c>
      <c r="Q446" s="40">
        <f t="shared" si="207"/>
        <v>128452.52166577816</v>
      </c>
      <c r="R446" s="40">
        <f t="shared" si="207"/>
        <v>494186.91724027263</v>
      </c>
      <c r="S446" s="41" t="e">
        <f t="shared" si="207"/>
        <v>#VALUE!</v>
      </c>
      <c r="T446" s="41" t="e">
        <f t="shared" si="207"/>
        <v>#VALUE!</v>
      </c>
      <c r="U446" s="42" t="e">
        <f t="shared" si="207"/>
        <v>#VALUE!</v>
      </c>
      <c r="V446" s="42" t="e">
        <f t="shared" si="207"/>
        <v>#VALUE!</v>
      </c>
      <c r="W446" s="43" t="e">
        <f t="shared" si="207"/>
        <v>#VALUE!</v>
      </c>
      <c r="X446" s="43" t="e">
        <f t="shared" si="207"/>
        <v>#VALUE!</v>
      </c>
      <c r="Y446" t="e">
        <f>NA()</f>
        <v>#N/A</v>
      </c>
      <c r="AD446"/>
      <c r="AE446" s="3">
        <v>61</v>
      </c>
      <c r="AG446" s="3">
        <f t="shared" si="193"/>
        <v>44.39336062201312</v>
      </c>
      <c r="AH446" s="36">
        <f t="shared" si="206"/>
        <v>44377.452498545776</v>
      </c>
      <c r="AI446" s="36">
        <f t="shared" si="206"/>
        <v>72689.862543115247</v>
      </c>
      <c r="AJ446" s="36">
        <f t="shared" si="206"/>
        <v>70793.887284427445</v>
      </c>
      <c r="AK446" s="36">
        <f t="shared" ref="AK446:AY446" si="208">300*AK374*AK146</f>
        <v>68803.15150446372</v>
      </c>
      <c r="AL446" s="36">
        <f t="shared" si="208"/>
        <v>14713.803053490488</v>
      </c>
      <c r="AM446" s="37" t="e">
        <f t="shared" si="208"/>
        <v>#VALUE!</v>
      </c>
      <c r="AN446" s="38">
        <f t="shared" si="208"/>
        <v>24000.485666040822</v>
      </c>
      <c r="AO446" s="39">
        <f t="shared" si="208"/>
        <v>5259.3163249119434</v>
      </c>
      <c r="AP446" s="39">
        <f t="shared" si="208"/>
        <v>1051.8632649823887</v>
      </c>
      <c r="AQ446" s="40">
        <f t="shared" si="208"/>
        <v>123759.86446581423</v>
      </c>
      <c r="AR446" s="40">
        <f t="shared" si="208"/>
        <v>112226.75131062664</v>
      </c>
      <c r="AS446" s="40">
        <f t="shared" si="208"/>
        <v>465628.7022366923</v>
      </c>
      <c r="AT446" s="41" t="e">
        <f t="shared" si="208"/>
        <v>#VALUE!</v>
      </c>
      <c r="AU446" s="41" t="e">
        <f t="shared" si="208"/>
        <v>#VALUE!</v>
      </c>
      <c r="AV446" s="42" t="e">
        <f t="shared" si="208"/>
        <v>#VALUE!</v>
      </c>
      <c r="AW446" s="42" t="e">
        <f t="shared" si="208"/>
        <v>#VALUE!</v>
      </c>
      <c r="AX446" s="43" t="e">
        <f t="shared" si="208"/>
        <v>#VALUE!</v>
      </c>
      <c r="AY446" s="43" t="e">
        <f t="shared" si="208"/>
        <v>#VALUE!</v>
      </c>
      <c r="AZ446" t="e">
        <f>NA()</f>
        <v>#N/A</v>
      </c>
    </row>
    <row r="447" spans="4:52" x14ac:dyDescent="0.3">
      <c r="D447" s="3">
        <v>62</v>
      </c>
      <c r="F447" s="3">
        <v>61</v>
      </c>
      <c r="G447" s="36">
        <f t="shared" ref="G447:X456" si="209">300*G375*G147</f>
        <v>52756.899717077096</v>
      </c>
      <c r="H447" s="36">
        <f t="shared" si="209"/>
        <v>89615.570757734749</v>
      </c>
      <c r="I447" s="36">
        <f t="shared" si="209"/>
        <v>90280.916269469628</v>
      </c>
      <c r="J447" s="36">
        <f t="shared" si="209"/>
        <v>84208.499980055145</v>
      </c>
      <c r="K447" s="36">
        <f t="shared" si="209"/>
        <v>21709.459823523561</v>
      </c>
      <c r="L447" s="37" t="e">
        <f t="shared" si="209"/>
        <v>#VALUE!</v>
      </c>
      <c r="M447" s="38">
        <f t="shared" si="209"/>
        <v>31164.15776066167</v>
      </c>
      <c r="N447" s="39">
        <f t="shared" si="209"/>
        <v>6831.1543013405762</v>
      </c>
      <c r="O447" s="39">
        <f t="shared" si="209"/>
        <v>1366.2308602681153</v>
      </c>
      <c r="P447" s="40">
        <f t="shared" si="209"/>
        <v>147112.8949042217</v>
      </c>
      <c r="Q447" s="40">
        <f t="shared" si="209"/>
        <v>129181.85546580922</v>
      </c>
      <c r="R447" s="40">
        <f t="shared" si="209"/>
        <v>495063.5470821191</v>
      </c>
      <c r="S447" s="41" t="e">
        <f t="shared" si="209"/>
        <v>#VALUE!</v>
      </c>
      <c r="T447" s="41" t="e">
        <f t="shared" si="209"/>
        <v>#VALUE!</v>
      </c>
      <c r="U447" s="42" t="e">
        <f t="shared" si="209"/>
        <v>#VALUE!</v>
      </c>
      <c r="V447" s="42" t="e">
        <f t="shared" si="209"/>
        <v>#VALUE!</v>
      </c>
      <c r="W447" s="43" t="e">
        <f t="shared" si="209"/>
        <v>#VALUE!</v>
      </c>
      <c r="X447" s="43" t="e">
        <f t="shared" si="209"/>
        <v>#VALUE!</v>
      </c>
      <c r="Y447" t="e">
        <f>NA()</f>
        <v>#N/A</v>
      </c>
      <c r="AD447"/>
      <c r="AE447" s="3">
        <v>62</v>
      </c>
      <c r="AG447" s="3">
        <f t="shared" si="193"/>
        <v>44.667853061421738</v>
      </c>
      <c r="AH447" s="36">
        <f t="shared" ref="AH447:AY456" si="210">300*AH375*AH147</f>
        <v>44587.29197542584</v>
      </c>
      <c r="AI447" s="36">
        <f t="shared" si="210"/>
        <v>73026.831024328203</v>
      </c>
      <c r="AJ447" s="36">
        <f t="shared" si="210"/>
        <v>71211.110147922984</v>
      </c>
      <c r="AK447" s="36">
        <f t="shared" si="210"/>
        <v>69112.785167102687</v>
      </c>
      <c r="AL447" s="36">
        <f t="shared" si="210"/>
        <v>14934.643243612181</v>
      </c>
      <c r="AM447" s="37" t="e">
        <f t="shared" si="210"/>
        <v>#VALUE!</v>
      </c>
      <c r="AN447" s="38">
        <f t="shared" si="210"/>
        <v>24141.942555430625</v>
      </c>
      <c r="AO447" s="39">
        <f t="shared" si="210"/>
        <v>5289.0100553335415</v>
      </c>
      <c r="AP447" s="39">
        <f t="shared" si="210"/>
        <v>1057.8020110667082</v>
      </c>
      <c r="AQ447" s="40">
        <f t="shared" si="210"/>
        <v>124237.2186948875</v>
      </c>
      <c r="AR447" s="40">
        <f t="shared" si="210"/>
        <v>112607.68031236646</v>
      </c>
      <c r="AS447" s="40">
        <f t="shared" si="210"/>
        <v>466496.49974931084</v>
      </c>
      <c r="AT447" s="41" t="e">
        <f t="shared" si="210"/>
        <v>#VALUE!</v>
      </c>
      <c r="AU447" s="41" t="e">
        <f t="shared" si="210"/>
        <v>#VALUE!</v>
      </c>
      <c r="AV447" s="42" t="e">
        <f t="shared" si="210"/>
        <v>#VALUE!</v>
      </c>
      <c r="AW447" s="42" t="e">
        <f t="shared" si="210"/>
        <v>#VALUE!</v>
      </c>
      <c r="AX447" s="43" t="e">
        <f t="shared" si="210"/>
        <v>#VALUE!</v>
      </c>
      <c r="AY447" s="43" t="e">
        <f t="shared" si="210"/>
        <v>#VALUE!</v>
      </c>
      <c r="AZ447" t="e">
        <f>NA()</f>
        <v>#N/A</v>
      </c>
    </row>
    <row r="448" spans="4:52" x14ac:dyDescent="0.3">
      <c r="D448" s="3">
        <v>63</v>
      </c>
      <c r="F448" s="3">
        <v>62</v>
      </c>
      <c r="G448" s="36">
        <f t="shared" si="209"/>
        <v>53047.762911468548</v>
      </c>
      <c r="H448" s="36">
        <f t="shared" si="209"/>
        <v>90431.911389132205</v>
      </c>
      <c r="I448" s="36">
        <f t="shared" si="209"/>
        <v>91123.377121573489</v>
      </c>
      <c r="J448" s="36">
        <f t="shared" si="209"/>
        <v>84942.933283339618</v>
      </c>
      <c r="K448" s="36">
        <f t="shared" si="209"/>
        <v>21897.596097844576</v>
      </c>
      <c r="L448" s="37" t="e">
        <f t="shared" si="209"/>
        <v>#VALUE!</v>
      </c>
      <c r="M448" s="38">
        <f t="shared" si="209"/>
        <v>31511.335925416268</v>
      </c>
      <c r="N448" s="39">
        <f t="shared" si="209"/>
        <v>6911.7386145458067</v>
      </c>
      <c r="O448" s="39">
        <f t="shared" si="209"/>
        <v>1382.3477229091613</v>
      </c>
      <c r="P448" s="40">
        <f t="shared" si="209"/>
        <v>148206.71852843749</v>
      </c>
      <c r="Q448" s="40">
        <f t="shared" si="209"/>
        <v>129881.5257368528</v>
      </c>
      <c r="R448" s="40">
        <f t="shared" si="209"/>
        <v>495871.3794000026</v>
      </c>
      <c r="S448" s="41" t="e">
        <f t="shared" si="209"/>
        <v>#VALUE!</v>
      </c>
      <c r="T448" s="41" t="e">
        <f t="shared" si="209"/>
        <v>#VALUE!</v>
      </c>
      <c r="U448" s="42" t="e">
        <f t="shared" si="209"/>
        <v>#VALUE!</v>
      </c>
      <c r="V448" s="42" t="e">
        <f t="shared" si="209"/>
        <v>#VALUE!</v>
      </c>
      <c r="W448" s="43" t="e">
        <f t="shared" si="209"/>
        <v>#VALUE!</v>
      </c>
      <c r="X448" s="43" t="e">
        <f t="shared" si="209"/>
        <v>#VALUE!</v>
      </c>
      <c r="Y448" t="e">
        <f>NA()</f>
        <v>#N/A</v>
      </c>
      <c r="AD448"/>
      <c r="AE448" s="3">
        <v>63</v>
      </c>
      <c r="AG448" s="3">
        <f t="shared" si="193"/>
        <v>44.920785830218492</v>
      </c>
      <c r="AH448" s="36">
        <f t="shared" si="210"/>
        <v>44778.033705207359</v>
      </c>
      <c r="AI448" s="36">
        <f t="shared" si="210"/>
        <v>73335.486590276574</v>
      </c>
      <c r="AJ448" s="36">
        <f t="shared" si="210"/>
        <v>71592.51052494839</v>
      </c>
      <c r="AK448" s="36">
        <f t="shared" si="210"/>
        <v>69396.30815832963</v>
      </c>
      <c r="AL448" s="36">
        <f t="shared" si="210"/>
        <v>15132.888945506687</v>
      </c>
      <c r="AM448" s="37" t="e">
        <f t="shared" si="210"/>
        <v>#VALUE!</v>
      </c>
      <c r="AN448" s="38">
        <f t="shared" si="210"/>
        <v>24271.56892795501</v>
      </c>
      <c r="AO448" s="39">
        <f t="shared" si="210"/>
        <v>5316.2595936724792</v>
      </c>
      <c r="AP448" s="39">
        <f t="shared" si="210"/>
        <v>1063.2519187344958</v>
      </c>
      <c r="AQ448" s="40">
        <f t="shared" si="210"/>
        <v>124674.01862611642</v>
      </c>
      <c r="AR448" s="40">
        <f t="shared" si="210"/>
        <v>112955.12077755407</v>
      </c>
      <c r="AS448" s="40">
        <f t="shared" si="210"/>
        <v>467279.79532309494</v>
      </c>
      <c r="AT448" s="41" t="e">
        <f t="shared" si="210"/>
        <v>#VALUE!</v>
      </c>
      <c r="AU448" s="41" t="e">
        <f t="shared" si="210"/>
        <v>#VALUE!</v>
      </c>
      <c r="AV448" s="42" t="e">
        <f t="shared" si="210"/>
        <v>#VALUE!</v>
      </c>
      <c r="AW448" s="42" t="e">
        <f t="shared" si="210"/>
        <v>#VALUE!</v>
      </c>
      <c r="AX448" s="43" t="e">
        <f t="shared" si="210"/>
        <v>#VALUE!</v>
      </c>
      <c r="AY448" s="43" t="e">
        <f t="shared" si="210"/>
        <v>#VALUE!</v>
      </c>
      <c r="AZ448" t="e">
        <f>NA()</f>
        <v>#N/A</v>
      </c>
    </row>
    <row r="449" spans="4:52" x14ac:dyDescent="0.3">
      <c r="D449" s="3">
        <v>64</v>
      </c>
      <c r="F449" s="3">
        <v>63</v>
      </c>
      <c r="G449" s="36">
        <f t="shared" si="209"/>
        <v>53321.479295968777</v>
      </c>
      <c r="H449" s="36">
        <f t="shared" si="209"/>
        <v>91227.914866401843</v>
      </c>
      <c r="I449" s="36">
        <f t="shared" si="209"/>
        <v>91934.140045860957</v>
      </c>
      <c r="J449" s="36">
        <f t="shared" si="209"/>
        <v>85658.19169691304</v>
      </c>
      <c r="K449" s="36">
        <f t="shared" si="209"/>
        <v>22071.834655161907</v>
      </c>
      <c r="L449" s="37" t="e">
        <f t="shared" si="209"/>
        <v>#VALUE!</v>
      </c>
      <c r="M449" s="38">
        <f t="shared" si="209"/>
        <v>31849.851737111967</v>
      </c>
      <c r="N449" s="39">
        <f t="shared" si="209"/>
        <v>6990.8166968030382</v>
      </c>
      <c r="O449" s="39">
        <f t="shared" si="209"/>
        <v>1398.1633393606076</v>
      </c>
      <c r="P449" s="40">
        <f t="shared" si="209"/>
        <v>149270.31838363831</v>
      </c>
      <c r="Q449" s="40">
        <f t="shared" si="209"/>
        <v>130552.66879924964</v>
      </c>
      <c r="R449" s="40">
        <f t="shared" si="209"/>
        <v>496615.74371385912</v>
      </c>
      <c r="S449" s="41" t="e">
        <f t="shared" si="209"/>
        <v>#VALUE!</v>
      </c>
      <c r="T449" s="41" t="e">
        <f t="shared" si="209"/>
        <v>#VALUE!</v>
      </c>
      <c r="U449" s="42" t="e">
        <f t="shared" si="209"/>
        <v>#VALUE!</v>
      </c>
      <c r="V449" s="42" t="e">
        <f t="shared" si="209"/>
        <v>#VALUE!</v>
      </c>
      <c r="W449" s="43" t="e">
        <f t="shared" si="209"/>
        <v>#VALUE!</v>
      </c>
      <c r="X449" s="43" t="e">
        <f t="shared" si="209"/>
        <v>#VALUE!</v>
      </c>
      <c r="Y449" t="e">
        <f>NA()</f>
        <v>#N/A</v>
      </c>
      <c r="AD449"/>
      <c r="AE449" s="3">
        <v>64</v>
      </c>
      <c r="AG449" s="3">
        <f t="shared" si="193"/>
        <v>45.153852306180539</v>
      </c>
      <c r="AH449" s="36">
        <f t="shared" si="210"/>
        <v>44951.591779958995</v>
      </c>
      <c r="AI449" s="36">
        <f t="shared" si="210"/>
        <v>73618.336811311223</v>
      </c>
      <c r="AJ449" s="36">
        <f t="shared" si="210"/>
        <v>71941.366894927996</v>
      </c>
      <c r="AK449" s="36">
        <f t="shared" si="210"/>
        <v>69656.04729908696</v>
      </c>
      <c r="AL449" s="36">
        <f t="shared" si="210"/>
        <v>15311.243500602994</v>
      </c>
      <c r="AM449" s="37" t="e">
        <f t="shared" si="210"/>
        <v>#VALUE!</v>
      </c>
      <c r="AN449" s="38">
        <f t="shared" si="210"/>
        <v>24390.40350320861</v>
      </c>
      <c r="AO449" s="39">
        <f t="shared" si="210"/>
        <v>5341.2737610598024</v>
      </c>
      <c r="AP449" s="39">
        <f t="shared" si="210"/>
        <v>1068.2547522119607</v>
      </c>
      <c r="AQ449" s="40">
        <f t="shared" si="210"/>
        <v>125073.92572612056</v>
      </c>
      <c r="AR449" s="40">
        <f t="shared" si="210"/>
        <v>113272.26626791466</v>
      </c>
      <c r="AS449" s="40">
        <f t="shared" si="210"/>
        <v>467987.94814448012</v>
      </c>
      <c r="AT449" s="41" t="e">
        <f t="shared" si="210"/>
        <v>#VALUE!</v>
      </c>
      <c r="AU449" s="41" t="e">
        <f t="shared" si="210"/>
        <v>#VALUE!</v>
      </c>
      <c r="AV449" s="42" t="e">
        <f t="shared" si="210"/>
        <v>#VALUE!</v>
      </c>
      <c r="AW449" s="42" t="e">
        <f t="shared" si="210"/>
        <v>#VALUE!</v>
      </c>
      <c r="AX449" s="43" t="e">
        <f t="shared" si="210"/>
        <v>#VALUE!</v>
      </c>
      <c r="AY449" s="43" t="e">
        <f t="shared" si="210"/>
        <v>#VALUE!</v>
      </c>
      <c r="AZ449" t="e">
        <f>NA()</f>
        <v>#N/A</v>
      </c>
    </row>
    <row r="450" spans="4:52" x14ac:dyDescent="0.3">
      <c r="D450" s="3">
        <v>65</v>
      </c>
      <c r="F450" s="3">
        <v>64</v>
      </c>
      <c r="G450" s="36">
        <f t="shared" si="209"/>
        <v>53578.991565584147</v>
      </c>
      <c r="H450" s="36">
        <f t="shared" si="209"/>
        <v>92004.010637356449</v>
      </c>
      <c r="I450" s="36">
        <f t="shared" si="209"/>
        <v>92714.17944892525</v>
      </c>
      <c r="J450" s="36">
        <f t="shared" si="209"/>
        <v>86354.707901497197</v>
      </c>
      <c r="K450" s="36">
        <f t="shared" si="209"/>
        <v>22233.289193151646</v>
      </c>
      <c r="L450" s="37" t="e">
        <f t="shared" si="209"/>
        <v>#VALUE!</v>
      </c>
      <c r="M450" s="38">
        <f t="shared" si="209"/>
        <v>32179.863566721666</v>
      </c>
      <c r="N450" s="39">
        <f t="shared" si="209"/>
        <v>7068.4066660203844</v>
      </c>
      <c r="O450" s="39">
        <f t="shared" si="209"/>
        <v>1413.681333204077</v>
      </c>
      <c r="P450" s="40">
        <f t="shared" si="209"/>
        <v>150304.4695018933</v>
      </c>
      <c r="Q450" s="40">
        <f t="shared" si="209"/>
        <v>131196.3837672447</v>
      </c>
      <c r="R450" s="40">
        <f t="shared" si="209"/>
        <v>497301.56740518688</v>
      </c>
      <c r="S450" s="41" t="e">
        <f t="shared" si="209"/>
        <v>#VALUE!</v>
      </c>
      <c r="T450" s="41" t="e">
        <f t="shared" si="209"/>
        <v>#VALUE!</v>
      </c>
      <c r="U450" s="42" t="e">
        <f t="shared" si="209"/>
        <v>#VALUE!</v>
      </c>
      <c r="V450" s="42" t="e">
        <f t="shared" si="209"/>
        <v>#VALUE!</v>
      </c>
      <c r="W450" s="43" t="e">
        <f t="shared" si="209"/>
        <v>#VALUE!</v>
      </c>
      <c r="X450" s="43" t="e">
        <f t="shared" si="209"/>
        <v>#VALUE!</v>
      </c>
      <c r="Y450" t="e">
        <f>NA()</f>
        <v>#N/A</v>
      </c>
      <c r="AD450"/>
      <c r="AE450" s="3">
        <v>65</v>
      </c>
      <c r="AG450" s="3">
        <f t="shared" si="193"/>
        <v>45.368612862812959</v>
      </c>
      <c r="AH450" s="36">
        <f t="shared" si="210"/>
        <v>45109.663400832265</v>
      </c>
      <c r="AI450" s="36">
        <f t="shared" si="210"/>
        <v>73877.648404126347</v>
      </c>
      <c r="AJ450" s="36">
        <f t="shared" si="210"/>
        <v>72260.629490799169</v>
      </c>
      <c r="AK450" s="36">
        <f t="shared" si="210"/>
        <v>69894.103796281808</v>
      </c>
      <c r="AL450" s="36">
        <f t="shared" si="210"/>
        <v>15472.024205426136</v>
      </c>
      <c r="AM450" s="37" t="e">
        <f t="shared" si="210"/>
        <v>#VALUE!</v>
      </c>
      <c r="AN450" s="38">
        <f t="shared" si="210"/>
        <v>24499.386736160257</v>
      </c>
      <c r="AO450" s="39">
        <f t="shared" si="210"/>
        <v>5364.242451743803</v>
      </c>
      <c r="AP450" s="39">
        <f t="shared" si="210"/>
        <v>1072.8484903487606</v>
      </c>
      <c r="AQ450" s="40">
        <f t="shared" si="210"/>
        <v>125440.2389124333</v>
      </c>
      <c r="AR450" s="40">
        <f t="shared" si="210"/>
        <v>113561.96909450633</v>
      </c>
      <c r="AS450" s="40">
        <f t="shared" si="210"/>
        <v>468629.11280748236</v>
      </c>
      <c r="AT450" s="41" t="e">
        <f t="shared" si="210"/>
        <v>#VALUE!</v>
      </c>
      <c r="AU450" s="41" t="e">
        <f t="shared" si="210"/>
        <v>#VALUE!</v>
      </c>
      <c r="AV450" s="42" t="e">
        <f t="shared" si="210"/>
        <v>#VALUE!</v>
      </c>
      <c r="AW450" s="42" t="e">
        <f t="shared" si="210"/>
        <v>#VALUE!</v>
      </c>
      <c r="AX450" s="43" t="e">
        <f t="shared" si="210"/>
        <v>#VALUE!</v>
      </c>
      <c r="AY450" s="43" t="e">
        <f t="shared" si="210"/>
        <v>#VALUE!</v>
      </c>
      <c r="AZ450" t="e">
        <f>NA()</f>
        <v>#N/A</v>
      </c>
    </row>
    <row r="451" spans="4:52" x14ac:dyDescent="0.3">
      <c r="D451" s="3">
        <v>66</v>
      </c>
      <c r="F451" s="3">
        <v>65</v>
      </c>
      <c r="G451" s="36">
        <f t="shared" si="209"/>
        <v>53821.199085488937</v>
      </c>
      <c r="H451" s="36">
        <f t="shared" si="209"/>
        <v>92760.624249132947</v>
      </c>
      <c r="I451" s="36">
        <f t="shared" si="209"/>
        <v>93464.459944156668</v>
      </c>
      <c r="J451" s="36">
        <f t="shared" si="209"/>
        <v>87032.909460984811</v>
      </c>
      <c r="K451" s="36">
        <f t="shared" si="209"/>
        <v>22382.971810514213</v>
      </c>
      <c r="L451" s="37" t="e">
        <f t="shared" si="209"/>
        <v>#VALUE!</v>
      </c>
      <c r="M451" s="38">
        <f t="shared" si="209"/>
        <v>32501.53072680717</v>
      </c>
      <c r="N451" s="39">
        <f t="shared" si="209"/>
        <v>7144.5270400558866</v>
      </c>
      <c r="O451" s="39">
        <f t="shared" si="209"/>
        <v>1428.9054080111773</v>
      </c>
      <c r="P451" s="40">
        <f t="shared" si="209"/>
        <v>151309.93115071653</v>
      </c>
      <c r="Q451" s="40">
        <f t="shared" si="209"/>
        <v>131813.73315719605</v>
      </c>
      <c r="R451" s="40">
        <f t="shared" si="209"/>
        <v>497933.40439361305</v>
      </c>
      <c r="S451" s="41" t="e">
        <f t="shared" si="209"/>
        <v>#VALUE!</v>
      </c>
      <c r="T451" s="41" t="e">
        <f t="shared" si="209"/>
        <v>#VALUE!</v>
      </c>
      <c r="U451" s="42" t="e">
        <f t="shared" si="209"/>
        <v>#VALUE!</v>
      </c>
      <c r="V451" s="42" t="e">
        <f t="shared" si="209"/>
        <v>#VALUE!</v>
      </c>
      <c r="W451" s="43" t="e">
        <f t="shared" si="209"/>
        <v>#VALUE!</v>
      </c>
      <c r="X451" s="43" t="e">
        <f t="shared" si="209"/>
        <v>#VALUE!</v>
      </c>
      <c r="Y451" t="e">
        <f>NA()</f>
        <v>#N/A</v>
      </c>
      <c r="AD451"/>
      <c r="AE451" s="3">
        <v>66</v>
      </c>
      <c r="AG451" s="3">
        <f t="shared" ref="AG451:AG456" si="211">AE79</f>
        <v>45.566505316005475</v>
      </c>
      <c r="AH451" s="36">
        <f t="shared" si="210"/>
        <v>45253.756795498091</v>
      </c>
      <c r="AI451" s="36">
        <f t="shared" si="210"/>
        <v>74115.47299407098</v>
      </c>
      <c r="AJ451" s="36">
        <f t="shared" si="210"/>
        <v>72552.956787111587</v>
      </c>
      <c r="AK451" s="36">
        <f t="shared" si="210"/>
        <v>70112.377681531929</v>
      </c>
      <c r="AL451" s="36">
        <f t="shared" si="210"/>
        <v>15617.227336264421</v>
      </c>
      <c r="AM451" s="37" t="e">
        <f t="shared" si="210"/>
        <v>#VALUE!</v>
      </c>
      <c r="AN451" s="38">
        <f t="shared" si="210"/>
        <v>24599.371076439264</v>
      </c>
      <c r="AO451" s="39">
        <f t="shared" si="210"/>
        <v>5385.3384951927583</v>
      </c>
      <c r="AP451" s="39">
        <f t="shared" si="210"/>
        <v>1077.0676990385516</v>
      </c>
      <c r="AQ451" s="40">
        <f t="shared" si="210"/>
        <v>125775.93501889508</v>
      </c>
      <c r="AR451" s="40">
        <f t="shared" si="210"/>
        <v>113826.78195685156</v>
      </c>
      <c r="AS451" s="40">
        <f t="shared" si="210"/>
        <v>469210.41840419295</v>
      </c>
      <c r="AT451" s="41" t="e">
        <f t="shared" si="210"/>
        <v>#VALUE!</v>
      </c>
      <c r="AU451" s="41" t="e">
        <f t="shared" si="210"/>
        <v>#VALUE!</v>
      </c>
      <c r="AV451" s="42" t="e">
        <f t="shared" si="210"/>
        <v>#VALUE!</v>
      </c>
      <c r="AW451" s="42" t="e">
        <f t="shared" si="210"/>
        <v>#VALUE!</v>
      </c>
      <c r="AX451" s="43" t="e">
        <f t="shared" si="210"/>
        <v>#VALUE!</v>
      </c>
      <c r="AY451" s="43" t="e">
        <f t="shared" si="210"/>
        <v>#VALUE!</v>
      </c>
      <c r="AZ451" t="e">
        <f>NA()</f>
        <v>#N/A</v>
      </c>
    </row>
    <row r="452" spans="4:52" x14ac:dyDescent="0.3">
      <c r="D452" s="3">
        <v>67</v>
      </c>
      <c r="F452" s="3">
        <v>66</v>
      </c>
      <c r="G452" s="36">
        <f t="shared" si="209"/>
        <v>54048.958764902905</v>
      </c>
      <c r="H452" s="36">
        <f t="shared" si="209"/>
        <v>93498.176962566577</v>
      </c>
      <c r="I452" s="36">
        <f t="shared" si="209"/>
        <v>94185.934219341754</v>
      </c>
      <c r="J452" s="36">
        <f t="shared" si="209"/>
        <v>87693.218504149481</v>
      </c>
      <c r="K452" s="36">
        <f t="shared" si="209"/>
        <v>22521.803984452381</v>
      </c>
      <c r="L452" s="37" t="e">
        <f t="shared" si="209"/>
        <v>#VALUE!</v>
      </c>
      <c r="M452" s="38">
        <f t="shared" si="209"/>
        <v>32815.013146345147</v>
      </c>
      <c r="N452" s="39">
        <f t="shared" si="209"/>
        <v>7219.1966849409191</v>
      </c>
      <c r="O452" s="39">
        <f t="shared" si="209"/>
        <v>1443.839336988184</v>
      </c>
      <c r="P452" s="40">
        <f t="shared" si="209"/>
        <v>152287.44683721176</v>
      </c>
      <c r="Q452" s="40">
        <f t="shared" si="209"/>
        <v>132405.74355534746</v>
      </c>
      <c r="R452" s="40">
        <f t="shared" si="209"/>
        <v>498515.4620334896</v>
      </c>
      <c r="S452" s="41" t="e">
        <f t="shared" si="209"/>
        <v>#VALUE!</v>
      </c>
      <c r="T452" s="41" t="e">
        <f t="shared" si="209"/>
        <v>#VALUE!</v>
      </c>
      <c r="U452" s="42" t="e">
        <f t="shared" si="209"/>
        <v>#VALUE!</v>
      </c>
      <c r="V452" s="42" t="e">
        <f t="shared" si="209"/>
        <v>#VALUE!</v>
      </c>
      <c r="W452" s="43" t="e">
        <f t="shared" si="209"/>
        <v>#VALUE!</v>
      </c>
      <c r="X452" s="43" t="e">
        <f t="shared" si="209"/>
        <v>#VALUE!</v>
      </c>
      <c r="Y452" t="e">
        <f>NA()</f>
        <v>#N/A</v>
      </c>
      <c r="AD452"/>
      <c r="AE452" s="3">
        <v>67</v>
      </c>
      <c r="AG452" s="3">
        <f t="shared" si="211"/>
        <v>45.748854550169469</v>
      </c>
      <c r="AH452" s="36">
        <f t="shared" si="210"/>
        <v>45385.215133497011</v>
      </c>
      <c r="AI452" s="36">
        <f t="shared" si="210"/>
        <v>74333.669777578703</v>
      </c>
      <c r="AJ452" s="36">
        <f t="shared" si="210"/>
        <v>72820.747529540386</v>
      </c>
      <c r="AK452" s="36">
        <f t="shared" si="210"/>
        <v>70312.589265715549</v>
      </c>
      <c r="AL452" s="36">
        <f t="shared" si="210"/>
        <v>15748.580612075086</v>
      </c>
      <c r="AM452" s="37" t="e">
        <f t="shared" si="210"/>
        <v>#VALUE!</v>
      </c>
      <c r="AN452" s="38">
        <f t="shared" si="210"/>
        <v>24691.130035870839</v>
      </c>
      <c r="AO452" s="39">
        <f t="shared" si="210"/>
        <v>5404.7193170515611</v>
      </c>
      <c r="AP452" s="39">
        <f t="shared" si="210"/>
        <v>1080.9438634103124</v>
      </c>
      <c r="AQ452" s="40">
        <f t="shared" si="210"/>
        <v>126083.70412609557</v>
      </c>
      <c r="AR452" s="40">
        <f t="shared" si="210"/>
        <v>114068.99381060865</v>
      </c>
      <c r="AS452" s="40">
        <f t="shared" si="210"/>
        <v>469738.11759180645</v>
      </c>
      <c r="AT452" s="41" t="e">
        <f t="shared" si="210"/>
        <v>#VALUE!</v>
      </c>
      <c r="AU452" s="41" t="e">
        <f t="shared" si="210"/>
        <v>#VALUE!</v>
      </c>
      <c r="AV452" s="42" t="e">
        <f t="shared" si="210"/>
        <v>#VALUE!</v>
      </c>
      <c r="AW452" s="42" t="e">
        <f t="shared" si="210"/>
        <v>#VALUE!</v>
      </c>
      <c r="AX452" s="43" t="e">
        <f t="shared" si="210"/>
        <v>#VALUE!</v>
      </c>
      <c r="AY452" s="43" t="e">
        <f t="shared" si="210"/>
        <v>#VALUE!</v>
      </c>
      <c r="AZ452" t="e">
        <f>NA()</f>
        <v>#N/A</v>
      </c>
    </row>
    <row r="453" spans="4:52" x14ac:dyDescent="0.3">
      <c r="D453" s="3">
        <v>68</v>
      </c>
      <c r="F453" s="3">
        <v>67</v>
      </c>
      <c r="G453" s="36">
        <f t="shared" si="209"/>
        <v>54263.086085836447</v>
      </c>
      <c r="H453" s="36">
        <f t="shared" si="209"/>
        <v>94217.085409441177</v>
      </c>
      <c r="I453" s="36">
        <f t="shared" si="209"/>
        <v>94879.541188519957</v>
      </c>
      <c r="J453" s="36">
        <f t="shared" si="209"/>
        <v>88336.051446572135</v>
      </c>
      <c r="K453" s="36">
        <f t="shared" si="209"/>
        <v>22650.626138572032</v>
      </c>
      <c r="L453" s="37" t="e">
        <f t="shared" si="209"/>
        <v>#VALUE!</v>
      </c>
      <c r="M453" s="38">
        <f t="shared" si="209"/>
        <v>33120.471067929451</v>
      </c>
      <c r="N453" s="39">
        <f t="shared" si="209"/>
        <v>7292.4347666952253</v>
      </c>
      <c r="O453" s="39">
        <f t="shared" si="209"/>
        <v>1458.4869533390452</v>
      </c>
      <c r="P453" s="40">
        <f t="shared" si="209"/>
        <v>153237.74434429864</v>
      </c>
      <c r="Q453" s="40">
        <f t="shared" si="209"/>
        <v>132973.40633504748</v>
      </c>
      <c r="R453" s="40">
        <f t="shared" si="209"/>
        <v>499051.6262966693</v>
      </c>
      <c r="S453" s="41" t="e">
        <f t="shared" si="209"/>
        <v>#VALUE!</v>
      </c>
      <c r="T453" s="41" t="e">
        <f t="shared" si="209"/>
        <v>#VALUE!</v>
      </c>
      <c r="U453" s="42" t="e">
        <f t="shared" si="209"/>
        <v>#VALUE!</v>
      </c>
      <c r="V453" s="42" t="e">
        <f t="shared" si="209"/>
        <v>#VALUE!</v>
      </c>
      <c r="W453" s="43" t="e">
        <f t="shared" si="209"/>
        <v>#VALUE!</v>
      </c>
      <c r="X453" s="43" t="e">
        <f t="shared" si="209"/>
        <v>#VALUE!</v>
      </c>
      <c r="Y453" t="e">
        <f>NA()</f>
        <v>#N/A</v>
      </c>
      <c r="AD453"/>
      <c r="AE453" s="3">
        <v>68</v>
      </c>
      <c r="AG453" s="3">
        <f t="shared" si="211"/>
        <v>45.916881388301817</v>
      </c>
      <c r="AH453" s="36">
        <f t="shared" si="210"/>
        <v>45505.237057949562</v>
      </c>
      <c r="AI453" s="36">
        <f t="shared" si="210"/>
        <v>74533.925498738565</v>
      </c>
      <c r="AJ453" s="36">
        <f t="shared" si="210"/>
        <v>73066.168882258688</v>
      </c>
      <c r="AK453" s="36">
        <f t="shared" si="210"/>
        <v>70496.298014292435</v>
      </c>
      <c r="AL453" s="36">
        <f t="shared" si="210"/>
        <v>15867.58580776394</v>
      </c>
      <c r="AM453" s="37" t="e">
        <f t="shared" si="210"/>
        <v>#VALUE!</v>
      </c>
      <c r="AN453" s="38">
        <f t="shared" si="210"/>
        <v>24775.366215810413</v>
      </c>
      <c r="AO453" s="39">
        <f t="shared" si="210"/>
        <v>5422.528422478561</v>
      </c>
      <c r="AP453" s="39">
        <f t="shared" si="210"/>
        <v>1084.5056844957123</v>
      </c>
      <c r="AQ453" s="40">
        <f t="shared" si="210"/>
        <v>126365.98048743386</v>
      </c>
      <c r="AR453" s="40">
        <f t="shared" si="210"/>
        <v>114290.66085208041</v>
      </c>
      <c r="AS453" s="40">
        <f t="shared" si="210"/>
        <v>470217.71116990759</v>
      </c>
      <c r="AT453" s="41" t="e">
        <f t="shared" si="210"/>
        <v>#VALUE!</v>
      </c>
      <c r="AU453" s="41" t="e">
        <f t="shared" si="210"/>
        <v>#VALUE!</v>
      </c>
      <c r="AV453" s="42" t="e">
        <f t="shared" si="210"/>
        <v>#VALUE!</v>
      </c>
      <c r="AW453" s="42" t="e">
        <f t="shared" si="210"/>
        <v>#VALUE!</v>
      </c>
      <c r="AX453" s="43" t="e">
        <f t="shared" si="210"/>
        <v>#VALUE!</v>
      </c>
      <c r="AY453" s="43" t="e">
        <f t="shared" si="210"/>
        <v>#VALUE!</v>
      </c>
      <c r="AZ453" t="e">
        <f>NA()</f>
        <v>#N/A</v>
      </c>
    </row>
    <row r="454" spans="4:52" x14ac:dyDescent="0.3">
      <c r="D454" s="3">
        <v>69</v>
      </c>
      <c r="F454" s="3">
        <v>68</v>
      </c>
      <c r="G454" s="36">
        <f t="shared" si="209"/>
        <v>54464.356254093291</v>
      </c>
      <c r="H454" s="36">
        <f t="shared" si="209"/>
        <v>94917.761289157104</v>
      </c>
      <c r="I454" s="36">
        <f t="shared" si="209"/>
        <v>95546.204402672156</v>
      </c>
      <c r="J454" s="36">
        <f t="shared" si="209"/>
        <v>88961.818749399463</v>
      </c>
      <c r="K454" s="36">
        <f t="shared" si="209"/>
        <v>22770.206009438301</v>
      </c>
      <c r="L454" s="37" t="e">
        <f t="shared" si="209"/>
        <v>#VALUE!</v>
      </c>
      <c r="M454" s="38">
        <f t="shared" si="209"/>
        <v>33418.064766519514</v>
      </c>
      <c r="N454" s="39">
        <f t="shared" si="209"/>
        <v>7364.2607064999938</v>
      </c>
      <c r="O454" s="39">
        <f t="shared" si="209"/>
        <v>1472.8521412999989</v>
      </c>
      <c r="P454" s="40">
        <f t="shared" si="209"/>
        <v>154161.53579561395</v>
      </c>
      <c r="Q454" s="40">
        <f t="shared" si="209"/>
        <v>133517.67841441918</v>
      </c>
      <c r="R454" s="40">
        <f t="shared" si="209"/>
        <v>499545.48531361774</v>
      </c>
      <c r="S454" s="41" t="e">
        <f t="shared" si="209"/>
        <v>#VALUE!</v>
      </c>
      <c r="T454" s="41" t="e">
        <f t="shared" si="209"/>
        <v>#VALUE!</v>
      </c>
      <c r="U454" s="42" t="e">
        <f t="shared" si="209"/>
        <v>#VALUE!</v>
      </c>
      <c r="V454" s="42" t="e">
        <f t="shared" si="209"/>
        <v>#VALUE!</v>
      </c>
      <c r="W454" s="43" t="e">
        <f t="shared" si="209"/>
        <v>#VALUE!</v>
      </c>
      <c r="X454" s="43" t="e">
        <f t="shared" si="209"/>
        <v>#VALUE!</v>
      </c>
      <c r="Y454" t="e">
        <f>NA()</f>
        <v>#N/A</v>
      </c>
      <c r="AD454"/>
      <c r="AE454" s="3">
        <v>69</v>
      </c>
      <c r="AG454" s="3">
        <f t="shared" si="211"/>
        <v>46.071710765360585</v>
      </c>
      <c r="AH454" s="36">
        <f t="shared" si="210"/>
        <v>45614.894352698517</v>
      </c>
      <c r="AI454" s="36">
        <f t="shared" si="210"/>
        <v>74717.772094436528</v>
      </c>
      <c r="AJ454" s="36">
        <f t="shared" si="210"/>
        <v>73291.18119608135</v>
      </c>
      <c r="AK454" s="36">
        <f t="shared" si="210"/>
        <v>70664.919189026841</v>
      </c>
      <c r="AL454" s="36">
        <f t="shared" si="210"/>
        <v>15975.553587523043</v>
      </c>
      <c r="AM454" s="37" t="e">
        <f t="shared" si="210"/>
        <v>#VALUE!</v>
      </c>
      <c r="AN454" s="38">
        <f t="shared" si="210"/>
        <v>24852.718425495477</v>
      </c>
      <c r="AO454" s="39">
        <f t="shared" si="210"/>
        <v>5438.8967225468159</v>
      </c>
      <c r="AP454" s="39">
        <f t="shared" si="210"/>
        <v>1087.779344509363</v>
      </c>
      <c r="AQ454" s="40">
        <f t="shared" si="210"/>
        <v>126624.96966770268</v>
      </c>
      <c r="AR454" s="40">
        <f t="shared" si="210"/>
        <v>114493.63335986025</v>
      </c>
      <c r="AS454" s="40">
        <f t="shared" si="210"/>
        <v>470654.05260113912</v>
      </c>
      <c r="AT454" s="41" t="e">
        <f t="shared" si="210"/>
        <v>#VALUE!</v>
      </c>
      <c r="AU454" s="41" t="e">
        <f t="shared" si="210"/>
        <v>#VALUE!</v>
      </c>
      <c r="AV454" s="42" t="e">
        <f t="shared" si="210"/>
        <v>#VALUE!</v>
      </c>
      <c r="AW454" s="42" t="e">
        <f t="shared" si="210"/>
        <v>#VALUE!</v>
      </c>
      <c r="AX454" s="43" t="e">
        <f t="shared" si="210"/>
        <v>#VALUE!</v>
      </c>
      <c r="AY454" s="43" t="e">
        <f t="shared" si="210"/>
        <v>#VALUE!</v>
      </c>
      <c r="AZ454" t="e">
        <f>NA()</f>
        <v>#N/A</v>
      </c>
    </row>
    <row r="455" spans="4:52" x14ac:dyDescent="0.3">
      <c r="D455" s="3">
        <v>70</v>
      </c>
      <c r="F455" s="3">
        <v>69</v>
      </c>
      <c r="G455" s="36">
        <f t="shared" si="209"/>
        <v>54653.505444294802</v>
      </c>
      <c r="H455" s="36">
        <f t="shared" si="209"/>
        <v>95600.611101628834</v>
      </c>
      <c r="I455" s="36">
        <f t="shared" si="209"/>
        <v>96186.830695630342</v>
      </c>
      <c r="J455" s="36">
        <f t="shared" si="209"/>
        <v>89570.924711823129</v>
      </c>
      <c r="K455" s="36">
        <f t="shared" si="209"/>
        <v>22881.245986080285</v>
      </c>
      <c r="L455" s="37" t="e">
        <f t="shared" si="209"/>
        <v>#VALUE!</v>
      </c>
      <c r="M455" s="38">
        <f t="shared" si="209"/>
        <v>33707.95428887679</v>
      </c>
      <c r="N455" s="39">
        <f t="shared" si="209"/>
        <v>7434.6941390115517</v>
      </c>
      <c r="O455" s="39">
        <f t="shared" si="209"/>
        <v>1486.9388278023105</v>
      </c>
      <c r="P455" s="40">
        <f t="shared" si="209"/>
        <v>155059.51774599016</v>
      </c>
      <c r="Q455" s="40">
        <f t="shared" si="209"/>
        <v>134039.48304648945</v>
      </c>
      <c r="R455" s="40">
        <f t="shared" si="209"/>
        <v>500000.35134889081</v>
      </c>
      <c r="S455" s="41" t="e">
        <f t="shared" si="209"/>
        <v>#VALUE!</v>
      </c>
      <c r="T455" s="41" t="e">
        <f t="shared" si="209"/>
        <v>#VALUE!</v>
      </c>
      <c r="U455" s="42" t="e">
        <f t="shared" si="209"/>
        <v>#VALUE!</v>
      </c>
      <c r="V455" s="42" t="e">
        <f t="shared" si="209"/>
        <v>#VALUE!</v>
      </c>
      <c r="W455" s="43" t="e">
        <f t="shared" si="209"/>
        <v>#VALUE!</v>
      </c>
      <c r="X455" s="43" t="e">
        <f t="shared" si="209"/>
        <v>#VALUE!</v>
      </c>
      <c r="Y455" t="e">
        <f>NA()</f>
        <v>#N/A</v>
      </c>
      <c r="AD455"/>
      <c r="AE455" s="3">
        <v>70</v>
      </c>
      <c r="AG455" s="3">
        <f t="shared" si="211"/>
        <v>46.214379259672945</v>
      </c>
      <c r="AH455" s="36">
        <f t="shared" si="210"/>
        <v>45715.147180465807</v>
      </c>
      <c r="AI455" s="36">
        <f t="shared" si="210"/>
        <v>74886.602311823604</v>
      </c>
      <c r="AJ455" s="36">
        <f t="shared" si="210"/>
        <v>73497.55983463068</v>
      </c>
      <c r="AK455" s="36">
        <f t="shared" si="210"/>
        <v>70819.738551492119</v>
      </c>
      <c r="AL455" s="36">
        <f t="shared" si="210"/>
        <v>16073.632150243828</v>
      </c>
      <c r="AM455" s="37" t="e">
        <f t="shared" si="210"/>
        <v>#VALUE!</v>
      </c>
      <c r="AN455" s="38">
        <f t="shared" si="210"/>
        <v>24923.768005024907</v>
      </c>
      <c r="AO455" s="39">
        <f t="shared" si="210"/>
        <v>5453.9437218719841</v>
      </c>
      <c r="AP455" s="39">
        <f t="shared" si="210"/>
        <v>1090.7887443743969</v>
      </c>
      <c r="AQ455" s="40">
        <f t="shared" si="210"/>
        <v>126862.67241633416</v>
      </c>
      <c r="AR455" s="40">
        <f t="shared" si="210"/>
        <v>114679.57901206797</v>
      </c>
      <c r="AS455" s="40">
        <f t="shared" si="210"/>
        <v>471051.43604094605</v>
      </c>
      <c r="AT455" s="41" t="e">
        <f t="shared" si="210"/>
        <v>#VALUE!</v>
      </c>
      <c r="AU455" s="41" t="e">
        <f t="shared" si="210"/>
        <v>#VALUE!</v>
      </c>
      <c r="AV455" s="42" t="e">
        <f t="shared" si="210"/>
        <v>#VALUE!</v>
      </c>
      <c r="AW455" s="42" t="e">
        <f t="shared" si="210"/>
        <v>#VALUE!</v>
      </c>
      <c r="AX455" s="43" t="e">
        <f t="shared" si="210"/>
        <v>#VALUE!</v>
      </c>
      <c r="AY455" s="43" t="e">
        <f t="shared" si="210"/>
        <v>#VALUE!</v>
      </c>
      <c r="AZ455" t="e">
        <f>NA()</f>
        <v>#N/A</v>
      </c>
    </row>
    <row r="456" spans="4:52" x14ac:dyDescent="0.3">
      <c r="D456" s="3">
        <v>71</v>
      </c>
      <c r="F456" s="3">
        <v>70</v>
      </c>
      <c r="G456" s="36">
        <f t="shared" si="209"/>
        <v>54831.232114586383</v>
      </c>
      <c r="H456" s="36">
        <f t="shared" si="209"/>
        <v>96266.035913478569</v>
      </c>
      <c r="I456" s="36">
        <f t="shared" si="209"/>
        <v>96802.30904332528</v>
      </c>
      <c r="J456" s="36">
        <f t="shared" si="209"/>
        <v>90163.767294416772</v>
      </c>
      <c r="K456" s="36">
        <f t="shared" si="209"/>
        <v>22984.389568702976</v>
      </c>
      <c r="L456" s="37" t="e">
        <f t="shared" si="209"/>
        <v>#VALUE!</v>
      </c>
      <c r="M456" s="38">
        <f t="shared" si="209"/>
        <v>33990.299212811537</v>
      </c>
      <c r="N456" s="39">
        <f t="shared" si="209"/>
        <v>7503.7548736133085</v>
      </c>
      <c r="O456" s="39">
        <f t="shared" si="209"/>
        <v>1500.7509747226618</v>
      </c>
      <c r="P456" s="40">
        <f t="shared" si="209"/>
        <v>155932.37129469443</v>
      </c>
      <c r="Q456" s="40">
        <f t="shared" si="209"/>
        <v>134539.71063469248</v>
      </c>
      <c r="R456" s="40">
        <f t="shared" si="209"/>
        <v>500419.28128914366</v>
      </c>
      <c r="S456" s="41" t="e">
        <f t="shared" si="209"/>
        <v>#VALUE!</v>
      </c>
      <c r="T456" s="41" t="e">
        <f t="shared" si="209"/>
        <v>#VALUE!</v>
      </c>
      <c r="U456" s="42" t="e">
        <f t="shared" si="209"/>
        <v>#VALUE!</v>
      </c>
      <c r="V456" s="42" t="e">
        <f t="shared" si="209"/>
        <v>#VALUE!</v>
      </c>
      <c r="W456" s="43" t="e">
        <f t="shared" si="209"/>
        <v>#VALUE!</v>
      </c>
      <c r="X456" s="43" t="e">
        <f t="shared" si="209"/>
        <v>#VALUE!</v>
      </c>
      <c r="Y456" t="e">
        <f>NA()</f>
        <v>#N/A</v>
      </c>
      <c r="AD456"/>
      <c r="AE456" s="3">
        <v>71</v>
      </c>
      <c r="AG456" s="3">
        <f t="shared" si="211"/>
        <v>46.34584203279789</v>
      </c>
      <c r="AH456" s="36">
        <f t="shared" si="210"/>
        <v>45806.857257682437</v>
      </c>
      <c r="AI456" s="36">
        <f t="shared" si="210"/>
        <v>75041.683558787205</v>
      </c>
      <c r="AJ456" s="36">
        <f t="shared" si="210"/>
        <v>73686.914437806408</v>
      </c>
      <c r="AK456" s="36">
        <f t="shared" si="210"/>
        <v>70961.925381167559</v>
      </c>
      <c r="AL456" s="36">
        <f t="shared" si="210"/>
        <v>16162.830920847613</v>
      </c>
      <c r="AM456" s="37" t="e">
        <f t="shared" si="210"/>
        <v>#VALUE!</v>
      </c>
      <c r="AN456" s="38">
        <f t="shared" si="210"/>
        <v>24989.04445136202</v>
      </c>
      <c r="AO456" s="39">
        <f t="shared" si="210"/>
        <v>5467.7785834042597</v>
      </c>
      <c r="AP456" s="39">
        <f t="shared" si="210"/>
        <v>1093.5557166808519</v>
      </c>
      <c r="AQ456" s="40">
        <f t="shared" si="210"/>
        <v>127080.905718265</v>
      </c>
      <c r="AR456" s="40">
        <f t="shared" si="210"/>
        <v>114850.00319710764</v>
      </c>
      <c r="AS456" s="40">
        <f t="shared" si="210"/>
        <v>471413.67075576005</v>
      </c>
      <c r="AT456" s="41" t="e">
        <f t="shared" si="210"/>
        <v>#VALUE!</v>
      </c>
      <c r="AU456" s="41" t="e">
        <f t="shared" si="210"/>
        <v>#VALUE!</v>
      </c>
      <c r="AV456" s="42" t="e">
        <f t="shared" si="210"/>
        <v>#VALUE!</v>
      </c>
      <c r="AW456" s="42" t="e">
        <f t="shared" si="210"/>
        <v>#VALUE!</v>
      </c>
      <c r="AX456" s="43" t="e">
        <f t="shared" si="210"/>
        <v>#VALUE!</v>
      </c>
      <c r="AY456" s="43" t="e">
        <f t="shared" si="210"/>
        <v>#VALUE!</v>
      </c>
      <c r="AZ456" t="e">
        <f>NA()</f>
        <v>#N/A</v>
      </c>
    </row>
  </sheetData>
  <mergeCells count="4">
    <mergeCell ref="BN53:BO53"/>
    <mergeCell ref="BP53:BQ53"/>
    <mergeCell ref="CE53:CF53"/>
    <mergeCell ref="CR53:CS5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J456"/>
  <sheetViews>
    <sheetView workbookViewId="0"/>
  </sheetViews>
  <sheetFormatPr defaultRowHeight="14.4" x14ac:dyDescent="0.3"/>
  <cols>
    <col min="1" max="1" width="12.33203125" customWidth="1"/>
    <col min="2" max="2" width="17" customWidth="1"/>
    <col min="3" max="3" width="17.44140625" customWidth="1"/>
    <col min="4" max="4" width="17.44140625" style="3" customWidth="1"/>
    <col min="5" max="5" width="10.44140625" style="3" customWidth="1"/>
    <col min="6" max="6" width="14" style="3" customWidth="1"/>
    <col min="7" max="9" width="11.5546875" style="3" customWidth="1"/>
    <col min="10" max="26" width="9.109375" style="3" customWidth="1"/>
    <col min="27" max="27" width="10" style="3" customWidth="1"/>
    <col min="28" max="32" width="9.109375" style="3" customWidth="1"/>
    <col min="33" max="33" width="15.33203125" style="3" customWidth="1"/>
    <col min="34" max="54" width="9.109375" style="3" customWidth="1"/>
    <col min="55" max="55" width="12.44140625" style="3" customWidth="1"/>
    <col min="56" max="56" width="10.5546875" style="3" customWidth="1"/>
    <col min="57" max="57" width="9.109375" style="3"/>
    <col min="58" max="58" width="10.88671875" style="3" customWidth="1"/>
    <col min="59" max="59" width="9.109375" style="3"/>
    <col min="60" max="60" width="20.6640625" style="3" customWidth="1"/>
    <col min="61" max="61" width="18" style="3" customWidth="1"/>
    <col min="62" max="62" width="9.6640625" style="3" customWidth="1"/>
    <col min="63" max="63" width="8.44140625" style="3" customWidth="1"/>
    <col min="64" max="64" width="11.109375" style="3" customWidth="1"/>
    <col min="65" max="95" width="12.109375" style="3" customWidth="1"/>
    <col min="96" max="127" width="9.109375" style="3"/>
    <col min="128" max="128" width="12" style="3" bestFit="1" customWidth="1"/>
    <col min="129" max="130" width="9.109375" style="3"/>
    <col min="131" max="131" width="9.6640625" style="3" customWidth="1"/>
    <col min="132" max="132" width="10.6640625" style="3" customWidth="1"/>
    <col min="133" max="259" width="9.109375" style="3"/>
    <col min="260" max="260" width="16.33203125" style="3" customWidth="1"/>
    <col min="261" max="291" width="9.109375" style="3"/>
    <col min="292" max="292" width="15.6640625" style="3" customWidth="1"/>
    <col min="293" max="348" width="9.109375" style="3"/>
  </cols>
  <sheetData>
    <row r="1" spans="1:321" x14ac:dyDescent="0.3">
      <c r="A1" t="s">
        <v>47</v>
      </c>
    </row>
    <row r="2" spans="1:321" x14ac:dyDescent="0.3">
      <c r="B2" s="2" t="s">
        <v>30</v>
      </c>
      <c r="C2" s="54"/>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12"/>
      <c r="BE2" s="12"/>
      <c r="BF2" s="12"/>
      <c r="BG2" s="12"/>
      <c r="BH2" s="12"/>
      <c r="BI2" s="56"/>
      <c r="BJ2" s="12"/>
      <c r="BK2" s="12"/>
      <c r="BL2" s="12"/>
      <c r="BM2" s="12"/>
      <c r="BN2" s="44"/>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44"/>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row>
    <row r="3" spans="1:321" s="3" customFormat="1" x14ac:dyDescent="0.3">
      <c r="A3" s="10" t="s">
        <v>28</v>
      </c>
      <c r="B3" s="9" t="s">
        <v>19</v>
      </c>
      <c r="C3" s="9" t="s">
        <v>27</v>
      </c>
      <c r="D3" s="12"/>
      <c r="E3" s="12"/>
      <c r="F3" s="9" t="s">
        <v>0</v>
      </c>
      <c r="G3" s="57" t="s">
        <v>4</v>
      </c>
      <c r="H3" s="57" t="s">
        <v>5</v>
      </c>
      <c r="I3" s="57" t="s">
        <v>6</v>
      </c>
      <c r="J3" s="57" t="s">
        <v>7</v>
      </c>
      <c r="K3" s="57" t="s">
        <v>8</v>
      </c>
      <c r="L3" s="58" t="s">
        <v>52</v>
      </c>
      <c r="M3" s="59" t="s">
        <v>9</v>
      </c>
      <c r="N3" s="60" t="s">
        <v>10</v>
      </c>
      <c r="O3" s="60" t="s">
        <v>11</v>
      </c>
      <c r="P3" s="61" t="s">
        <v>12</v>
      </c>
      <c r="Q3" s="61" t="s">
        <v>13</v>
      </c>
      <c r="R3" s="61" t="s">
        <v>14</v>
      </c>
      <c r="S3" s="62" t="s">
        <v>20</v>
      </c>
      <c r="T3" s="62" t="s">
        <v>21</v>
      </c>
      <c r="U3" s="63" t="s">
        <v>16</v>
      </c>
      <c r="V3" s="63" t="s">
        <v>17</v>
      </c>
      <c r="W3" s="64" t="s">
        <v>18</v>
      </c>
      <c r="X3" s="64" t="s">
        <v>24</v>
      </c>
      <c r="Y3" s="12" t="s">
        <v>61</v>
      </c>
      <c r="Z3" s="65" t="s">
        <v>80</v>
      </c>
      <c r="AA3" s="65" t="s">
        <v>81</v>
      </c>
      <c r="AB3" s="12"/>
      <c r="AC3" s="12"/>
      <c r="AD3" s="12"/>
      <c r="AE3" s="12"/>
      <c r="AF3" s="12"/>
      <c r="AG3" s="9" t="s">
        <v>0</v>
      </c>
      <c r="AH3" s="57" t="s">
        <v>4</v>
      </c>
      <c r="AI3" s="57" t="s">
        <v>5</v>
      </c>
      <c r="AJ3" s="57" t="s">
        <v>6</v>
      </c>
      <c r="AK3" s="57" t="s">
        <v>7</v>
      </c>
      <c r="AL3" s="57" t="s">
        <v>8</v>
      </c>
      <c r="AM3" s="58" t="s">
        <v>52</v>
      </c>
      <c r="AN3" s="59" t="s">
        <v>9</v>
      </c>
      <c r="AO3" s="60" t="s">
        <v>10</v>
      </c>
      <c r="AP3" s="60" t="s">
        <v>11</v>
      </c>
      <c r="AQ3" s="61" t="s">
        <v>12</v>
      </c>
      <c r="AR3" s="61" t="s">
        <v>13</v>
      </c>
      <c r="AS3" s="61" t="s">
        <v>14</v>
      </c>
      <c r="AT3" s="62" t="s">
        <v>20</v>
      </c>
      <c r="AU3" s="62" t="s">
        <v>21</v>
      </c>
      <c r="AV3" s="63" t="s">
        <v>16</v>
      </c>
      <c r="AW3" s="63" t="s">
        <v>17</v>
      </c>
      <c r="AX3" s="64" t="s">
        <v>18</v>
      </c>
      <c r="AY3" s="64" t="s">
        <v>24</v>
      </c>
      <c r="AZ3" s="12" t="s">
        <v>61</v>
      </c>
      <c r="BA3" s="65" t="s">
        <v>80</v>
      </c>
      <c r="BB3" s="65" t="s">
        <v>81</v>
      </c>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EB3" s="12"/>
      <c r="EE3" s="13"/>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Z3" s="12"/>
      <c r="KF3" s="12"/>
    </row>
    <row r="4" spans="1:321" x14ac:dyDescent="0.3">
      <c r="A4" s="18">
        <v>1</v>
      </c>
      <c r="B4" s="16" t="str">
        <f>IF($C$8=FALSE,"",IF('Graph-outputs'!$DB$1=6,INDEX(Settings!$G$5:$G$34,'Calcs-control4'!A4),A4*5-5))</f>
        <v/>
      </c>
      <c r="C4" s="11">
        <v>12</v>
      </c>
      <c r="F4" s="27" t="s">
        <v>1</v>
      </c>
      <c r="G4" s="29">
        <v>90</v>
      </c>
      <c r="H4" s="29">
        <v>110</v>
      </c>
      <c r="I4" s="29">
        <v>110</v>
      </c>
      <c r="J4" s="29">
        <v>110</v>
      </c>
      <c r="K4" s="29">
        <v>30</v>
      </c>
      <c r="L4" s="30"/>
      <c r="M4" s="28">
        <v>45</v>
      </c>
      <c r="N4" s="31">
        <v>30</v>
      </c>
      <c r="O4" s="31">
        <v>30</v>
      </c>
      <c r="P4" s="32">
        <v>75</v>
      </c>
      <c r="Q4" s="32">
        <v>40</v>
      </c>
      <c r="R4" s="32">
        <v>55</v>
      </c>
      <c r="S4" s="33">
        <v>190</v>
      </c>
      <c r="T4" s="33">
        <v>250</v>
      </c>
      <c r="U4" s="34"/>
      <c r="V4" s="34"/>
      <c r="W4" s="35">
        <v>120</v>
      </c>
      <c r="X4" s="35">
        <v>100</v>
      </c>
      <c r="Y4"/>
      <c r="Z4" s="30">
        <v>30</v>
      </c>
      <c r="AA4" s="30">
        <v>60</v>
      </c>
      <c r="AG4" s="27" t="s">
        <v>1</v>
      </c>
      <c r="AH4" s="29">
        <v>90</v>
      </c>
      <c r="AI4" s="29">
        <v>110</v>
      </c>
      <c r="AJ4" s="29">
        <v>110</v>
      </c>
      <c r="AK4" s="29">
        <v>110</v>
      </c>
      <c r="AL4" s="29">
        <v>30</v>
      </c>
      <c r="AM4" s="30"/>
      <c r="AN4" s="28">
        <v>45</v>
      </c>
      <c r="AO4" s="31">
        <v>30</v>
      </c>
      <c r="AP4" s="31">
        <v>30</v>
      </c>
      <c r="AQ4" s="32">
        <v>75</v>
      </c>
      <c r="AR4" s="32">
        <v>40</v>
      </c>
      <c r="AS4" s="32">
        <v>55</v>
      </c>
      <c r="AT4" s="33">
        <v>190</v>
      </c>
      <c r="AU4" s="33">
        <v>250</v>
      </c>
      <c r="AV4" s="34"/>
      <c r="AW4" s="34"/>
      <c r="AX4" s="35">
        <v>120</v>
      </c>
      <c r="AY4" s="35">
        <v>100</v>
      </c>
      <c r="AZ4"/>
      <c r="BA4" s="30">
        <v>30</v>
      </c>
      <c r="BB4" s="30">
        <v>60</v>
      </c>
    </row>
    <row r="5" spans="1:321" x14ac:dyDescent="0.3">
      <c r="A5" s="18">
        <v>2</v>
      </c>
      <c r="B5" s="16" t="str">
        <f>IF($C$8=FALSE,"",IF('Graph-outputs'!$DB$1=6,INDEX(Settings!$G$5:$G$34,'Calcs-control4'!A5),A5*5-5))</f>
        <v/>
      </c>
      <c r="C5" s="6" t="str">
        <f>INDEX($B$4:$B$24, $C$4)</f>
        <v/>
      </c>
      <c r="F5" s="27" t="s">
        <v>2</v>
      </c>
      <c r="G5" s="29">
        <v>6.4899999999999999E-2</v>
      </c>
      <c r="H5" s="29">
        <v>2.8199999999999999E-2</v>
      </c>
      <c r="I5" s="29">
        <v>4.4400000000000002E-2</v>
      </c>
      <c r="J5" s="29">
        <v>2.93E-2</v>
      </c>
      <c r="K5" s="29">
        <v>6.9699999999999998E-2</v>
      </c>
      <c r="L5" s="30"/>
      <c r="M5" s="28">
        <v>3.0499999999999999E-2</v>
      </c>
      <c r="N5" s="31">
        <v>2.3199999999999998E-2</v>
      </c>
      <c r="O5" s="31">
        <v>2.3199999999999998E-2</v>
      </c>
      <c r="P5" s="32">
        <v>2.9700000000000001E-2</v>
      </c>
      <c r="Q5" s="32">
        <v>4.3799999999999999E-2</v>
      </c>
      <c r="R5" s="32">
        <v>8.2900000000000001E-2</v>
      </c>
      <c r="S5" s="33">
        <v>3.1E-2</v>
      </c>
      <c r="T5" s="33">
        <v>3.5000000000000003E-2</v>
      </c>
      <c r="U5" s="34"/>
      <c r="V5" s="34"/>
      <c r="W5" s="35">
        <v>5.7200000000000001E-2</v>
      </c>
      <c r="X5" s="35">
        <v>4.0399999999999998E-2</v>
      </c>
      <c r="Y5"/>
      <c r="Z5" s="30">
        <v>0.08</v>
      </c>
      <c r="AA5" s="30">
        <v>4.9700000000000001E-2</v>
      </c>
      <c r="AG5" s="27" t="s">
        <v>2</v>
      </c>
      <c r="AH5" s="29">
        <v>6.4899999999999999E-2</v>
      </c>
      <c r="AI5" s="29">
        <v>2.8199999999999999E-2</v>
      </c>
      <c r="AJ5" s="29">
        <v>4.4400000000000002E-2</v>
      </c>
      <c r="AK5" s="29">
        <v>2.93E-2</v>
      </c>
      <c r="AL5" s="29">
        <v>6.9699999999999998E-2</v>
      </c>
      <c r="AM5" s="30"/>
      <c r="AN5" s="28">
        <v>3.0499999999999999E-2</v>
      </c>
      <c r="AO5" s="31">
        <v>2.3199999999999998E-2</v>
      </c>
      <c r="AP5" s="31">
        <v>2.3199999999999998E-2</v>
      </c>
      <c r="AQ5" s="32">
        <v>2.9700000000000001E-2</v>
      </c>
      <c r="AR5" s="32">
        <v>4.3799999999999999E-2</v>
      </c>
      <c r="AS5" s="32">
        <v>8.2900000000000001E-2</v>
      </c>
      <c r="AT5" s="33">
        <v>3.1E-2</v>
      </c>
      <c r="AU5" s="33">
        <v>3.5000000000000003E-2</v>
      </c>
      <c r="AV5" s="34"/>
      <c r="AW5" s="34"/>
      <c r="AX5" s="35">
        <v>5.7200000000000001E-2</v>
      </c>
      <c r="AY5" s="35">
        <v>4.0399999999999998E-2</v>
      </c>
      <c r="AZ5"/>
      <c r="BA5" s="30">
        <v>0.08</v>
      </c>
      <c r="BB5" s="30">
        <v>4.9700000000000001E-2</v>
      </c>
    </row>
    <row r="6" spans="1:321" x14ac:dyDescent="0.3">
      <c r="A6" s="18">
        <v>3</v>
      </c>
      <c r="B6" s="16" t="str">
        <f>IF($C$8=FALSE,"",IF('Graph-outputs'!$DB$1=6,INDEX(Settings!$G$5:$G$34,'Calcs-control4'!A6),A6*5-5))</f>
        <v/>
      </c>
      <c r="C6" s="3"/>
      <c r="F6" s="27" t="s">
        <v>3</v>
      </c>
      <c r="G6" s="29">
        <v>4.5</v>
      </c>
      <c r="H6" s="29">
        <v>1.5</v>
      </c>
      <c r="I6" s="29">
        <v>3</v>
      </c>
      <c r="J6" s="29">
        <v>1.5</v>
      </c>
      <c r="K6" s="29">
        <v>4</v>
      </c>
      <c r="L6" s="30"/>
      <c r="M6" s="28">
        <v>2</v>
      </c>
      <c r="N6" s="31">
        <v>1.6</v>
      </c>
      <c r="O6" s="31">
        <v>1.6</v>
      </c>
      <c r="P6" s="32">
        <v>1.3</v>
      </c>
      <c r="Q6" s="32">
        <v>1.7</v>
      </c>
      <c r="R6" s="32">
        <v>3.2</v>
      </c>
      <c r="S6" s="33">
        <v>1.4</v>
      </c>
      <c r="T6" s="33">
        <v>1.7</v>
      </c>
      <c r="U6" s="34"/>
      <c r="V6" s="34"/>
      <c r="W6" s="35">
        <v>1.4</v>
      </c>
      <c r="X6" s="35">
        <v>1.48</v>
      </c>
      <c r="Y6"/>
      <c r="Z6" s="30">
        <v>3</v>
      </c>
      <c r="AA6" s="30">
        <v>1</v>
      </c>
      <c r="AG6" s="27" t="s">
        <v>3</v>
      </c>
      <c r="AH6" s="29">
        <v>4.5</v>
      </c>
      <c r="AI6" s="29">
        <v>1.5</v>
      </c>
      <c r="AJ6" s="29">
        <v>3</v>
      </c>
      <c r="AK6" s="29">
        <v>1.5</v>
      </c>
      <c r="AL6" s="29">
        <v>4</v>
      </c>
      <c r="AM6" s="30"/>
      <c r="AN6" s="28">
        <v>2</v>
      </c>
      <c r="AO6" s="31">
        <v>1.6</v>
      </c>
      <c r="AP6" s="31">
        <v>1.6</v>
      </c>
      <c r="AQ6" s="32">
        <v>1.3</v>
      </c>
      <c r="AR6" s="32">
        <v>1.7</v>
      </c>
      <c r="AS6" s="32">
        <v>3.2</v>
      </c>
      <c r="AT6" s="33">
        <v>1.4</v>
      </c>
      <c r="AU6" s="33">
        <v>1.7</v>
      </c>
      <c r="AV6" s="34"/>
      <c r="AW6" s="34"/>
      <c r="AX6" s="35">
        <v>1.4</v>
      </c>
      <c r="AY6" s="35">
        <v>1.48</v>
      </c>
      <c r="AZ6"/>
      <c r="BA6" s="30">
        <v>3</v>
      </c>
      <c r="BB6" s="30">
        <v>1</v>
      </c>
    </row>
    <row r="7" spans="1:321" x14ac:dyDescent="0.3">
      <c r="A7" s="18">
        <v>4</v>
      </c>
      <c r="B7" s="16" t="str">
        <f>IF($C$8=FALSE,"",IF('Graph-outputs'!$DB$1=6,INDEX(Settings!$G$5:$G$34,'Calcs-control4'!A7),A7*5-5))</f>
        <v/>
      </c>
      <c r="C7" s="47" t="s">
        <v>198</v>
      </c>
      <c r="F7" s="27" t="s">
        <v>29</v>
      </c>
      <c r="S7" s="33" t="str">
        <f t="shared" ref="S7:X7" si="0">$C$5</f>
        <v/>
      </c>
      <c r="T7" s="33" t="str">
        <f t="shared" si="0"/>
        <v/>
      </c>
      <c r="U7" s="34" t="str">
        <f t="shared" si="0"/>
        <v/>
      </c>
      <c r="V7" s="34" t="str">
        <f t="shared" si="0"/>
        <v/>
      </c>
      <c r="W7" s="35" t="str">
        <f t="shared" si="0"/>
        <v/>
      </c>
      <c r="X7" s="35" t="str">
        <f t="shared" si="0"/>
        <v/>
      </c>
      <c r="AG7" s="27" t="s">
        <v>29</v>
      </c>
      <c r="AT7" s="33" t="str">
        <f t="shared" ref="AT7:AY7" si="1">$C$5</f>
        <v/>
      </c>
      <c r="AU7" s="33" t="str">
        <f t="shared" si="1"/>
        <v/>
      </c>
      <c r="AV7" s="34" t="str">
        <f t="shared" si="1"/>
        <v/>
      </c>
      <c r="AW7" s="34" t="str">
        <f t="shared" si="1"/>
        <v/>
      </c>
      <c r="AX7" s="35" t="str">
        <f t="shared" si="1"/>
        <v/>
      </c>
      <c r="AY7" s="35" t="str">
        <f t="shared" si="1"/>
        <v/>
      </c>
      <c r="IZ7" s="12"/>
      <c r="KF7" s="12"/>
    </row>
    <row r="8" spans="1:321" x14ac:dyDescent="0.3">
      <c r="A8" s="18">
        <v>5</v>
      </c>
      <c r="B8" s="16" t="str">
        <f>IF($C$8=FALSE,"",IF('Graph-outputs'!$DB$1=6,INDEX(Settings!$G$5:$G$34,'Calcs-control4'!A8),A8*5-5))</f>
        <v/>
      </c>
      <c r="C8" s="47" t="b">
        <f>IF(AND('Graph-outputs'!$DA$2=TRUE, OR('Graph-outputs'!$DB$1=6,'Graph-outputs'!$DB$1&gt;12)),TRUE,FALSE)</f>
        <v>0</v>
      </c>
      <c r="F8" s="27" t="s">
        <v>67</v>
      </c>
      <c r="S8" s="33" t="e">
        <f>IF(S7&lt;58.8, 0.005*(EXP(0.061*S7)-1), 0.176+0.02*(S7-58.8))</f>
        <v>#VALUE!</v>
      </c>
      <c r="T8" s="33" t="e">
        <f>IF(T7&lt;58.8, 0.005*(EXP(0.061*T7)-1), 0.176+0.02*(T7-58.8))</f>
        <v>#VALUE!</v>
      </c>
      <c r="U8" s="34"/>
      <c r="V8" s="34"/>
      <c r="W8" s="35"/>
      <c r="X8" s="35"/>
      <c r="AG8" s="27" t="s">
        <v>67</v>
      </c>
      <c r="AT8" s="33" t="e">
        <f>IF(AT7&lt;58.8, 0.005*(EXP(0.061*AT7)-1), 0.176+0.02*(AT7-58.8))</f>
        <v>#VALUE!</v>
      </c>
      <c r="AU8" s="33" t="e">
        <f>IF(AU7&lt;58.8, 0.005*(EXP(0.061*AU7)-1), 0.176+0.02*(AU7-58.8))</f>
        <v>#VALUE!</v>
      </c>
      <c r="AV8" s="34"/>
      <c r="AW8" s="34"/>
      <c r="AX8" s="35"/>
      <c r="AY8" s="35"/>
    </row>
    <row r="9" spans="1:321" x14ac:dyDescent="0.3">
      <c r="A9" s="18">
        <v>6</v>
      </c>
      <c r="B9" s="16" t="str">
        <f>IF($C$8=FALSE,"",IF('Graph-outputs'!$DB$1=6,INDEX(Settings!$G$5:$G$34,'Calcs-control4'!A9),A9*5-5))</f>
        <v/>
      </c>
      <c r="C9" s="3"/>
      <c r="F9" s="27" t="s">
        <v>25</v>
      </c>
      <c r="G9" s="29">
        <v>0.9</v>
      </c>
      <c r="H9" s="29">
        <v>0.7</v>
      </c>
      <c r="I9" s="29">
        <v>0.75</v>
      </c>
      <c r="J9" s="29">
        <v>0.8</v>
      </c>
      <c r="K9" s="29">
        <v>0.8</v>
      </c>
      <c r="L9" s="30"/>
      <c r="M9" s="28">
        <v>0.85</v>
      </c>
      <c r="N9" s="31">
        <v>0.9</v>
      </c>
      <c r="O9" s="31">
        <v>0.9</v>
      </c>
      <c r="P9" s="32">
        <v>0.75</v>
      </c>
      <c r="Q9" s="32">
        <v>0.75</v>
      </c>
      <c r="R9" s="32">
        <v>0.75</v>
      </c>
      <c r="S9" s="33"/>
      <c r="T9" s="33"/>
      <c r="U9" s="34">
        <v>0.8</v>
      </c>
      <c r="V9" s="34">
        <v>0.8</v>
      </c>
      <c r="W9" s="35">
        <v>0.8</v>
      </c>
      <c r="X9" s="35">
        <v>0.8</v>
      </c>
      <c r="Y9"/>
      <c r="Z9" s="30">
        <v>0.8</v>
      </c>
      <c r="AA9" s="30"/>
      <c r="AG9" s="27" t="s">
        <v>25</v>
      </c>
      <c r="AH9" s="29">
        <v>0.9</v>
      </c>
      <c r="AI9" s="29">
        <v>0.7</v>
      </c>
      <c r="AJ9" s="29">
        <v>0.75</v>
      </c>
      <c r="AK9" s="29">
        <v>0.8</v>
      </c>
      <c r="AL9" s="29">
        <v>0.8</v>
      </c>
      <c r="AM9" s="30"/>
      <c r="AN9" s="28">
        <v>0.85</v>
      </c>
      <c r="AO9" s="31">
        <v>0.9</v>
      </c>
      <c r="AP9" s="31">
        <v>0.9</v>
      </c>
      <c r="AQ9" s="32">
        <v>0.75</v>
      </c>
      <c r="AR9" s="32">
        <v>0.75</v>
      </c>
      <c r="AS9" s="32">
        <v>0.75</v>
      </c>
      <c r="AT9" s="33"/>
      <c r="AU9" s="33"/>
      <c r="AV9" s="34">
        <v>0.8</v>
      </c>
      <c r="AW9" s="34">
        <v>0.8</v>
      </c>
      <c r="AX9" s="35">
        <v>0.8</v>
      </c>
      <c r="AY9" s="35">
        <v>0.8</v>
      </c>
      <c r="AZ9"/>
      <c r="BA9" s="30">
        <v>0.8</v>
      </c>
      <c r="BB9" s="30"/>
      <c r="CQ9" s="44"/>
    </row>
    <row r="10" spans="1:321" x14ac:dyDescent="0.3">
      <c r="A10" s="18">
        <v>7</v>
      </c>
      <c r="B10" s="16" t="str">
        <f>IF($C$8=FALSE,"",IF('Graph-outputs'!$DB$1=6,INDEX(Settings!$G$5:$G$34,'Calcs-control4'!A10),A10*5-5))</f>
        <v/>
      </c>
      <c r="C10" s="3"/>
      <c r="F10" s="27" t="s">
        <v>26</v>
      </c>
      <c r="G10" s="29">
        <v>72</v>
      </c>
      <c r="H10" s="29">
        <v>64</v>
      </c>
      <c r="I10" s="29">
        <v>62</v>
      </c>
      <c r="J10" s="29">
        <v>66</v>
      </c>
      <c r="K10" s="29">
        <v>56</v>
      </c>
      <c r="L10" s="30">
        <v>62</v>
      </c>
      <c r="M10" s="28">
        <v>106</v>
      </c>
      <c r="N10" s="31">
        <v>32</v>
      </c>
      <c r="O10" s="31">
        <v>32</v>
      </c>
      <c r="P10" s="32">
        <v>38</v>
      </c>
      <c r="Q10" s="32">
        <v>63</v>
      </c>
      <c r="R10" s="32">
        <v>31</v>
      </c>
      <c r="S10" s="33"/>
      <c r="T10" s="33"/>
      <c r="U10" s="34">
        <v>50</v>
      </c>
      <c r="V10" s="34">
        <v>50</v>
      </c>
      <c r="W10" s="35">
        <v>50</v>
      </c>
      <c r="X10" s="35">
        <v>50</v>
      </c>
      <c r="Y10"/>
      <c r="Z10" s="30">
        <v>62</v>
      </c>
      <c r="AA10" s="30"/>
      <c r="AG10" s="27" t="s">
        <v>26</v>
      </c>
      <c r="AH10" s="29">
        <v>72</v>
      </c>
      <c r="AI10" s="29">
        <v>64</v>
      </c>
      <c r="AJ10" s="29">
        <v>62</v>
      </c>
      <c r="AK10" s="29">
        <v>66</v>
      </c>
      <c r="AL10" s="29">
        <v>56</v>
      </c>
      <c r="AM10" s="30">
        <v>62</v>
      </c>
      <c r="AN10" s="28">
        <v>106</v>
      </c>
      <c r="AO10" s="31">
        <v>32</v>
      </c>
      <c r="AP10" s="31">
        <v>32</v>
      </c>
      <c r="AQ10" s="32">
        <v>38</v>
      </c>
      <c r="AR10" s="32">
        <v>63</v>
      </c>
      <c r="AS10" s="32">
        <v>31</v>
      </c>
      <c r="AT10" s="33"/>
      <c r="AU10" s="33"/>
      <c r="AV10" s="34">
        <v>50</v>
      </c>
      <c r="AW10" s="34">
        <v>50</v>
      </c>
      <c r="AX10" s="35">
        <v>50</v>
      </c>
      <c r="AY10" s="35">
        <v>50</v>
      </c>
      <c r="AZ10"/>
      <c r="BA10" s="30">
        <v>62</v>
      </c>
      <c r="BB10" s="30"/>
    </row>
    <row r="11" spans="1:321" x14ac:dyDescent="0.3">
      <c r="A11" s="18">
        <v>8</v>
      </c>
      <c r="B11" s="16" t="str">
        <f>IF($C$8=FALSE,"",IF('Graph-outputs'!$DB$1=6,INDEX(Settings!$G$5:$G$34,'Calcs-control4'!A11),A11*5-5))</f>
        <v/>
      </c>
      <c r="C11" s="3"/>
      <c r="F11" s="27" t="s">
        <v>70</v>
      </c>
      <c r="G11" s="29">
        <f>IF(Settings!$I$6=Settings!$C$46, G10, Settings!$I$6)</f>
        <v>70</v>
      </c>
      <c r="H11" s="29">
        <f>IF(Settings!$I$6=Settings!$C$46, H10, Settings!$I$6)</f>
        <v>70</v>
      </c>
      <c r="I11" s="29">
        <f>IF(Settings!$I$6=Settings!$C$46, I10, Settings!$I$6)</f>
        <v>70</v>
      </c>
      <c r="J11" s="29">
        <f>IF(Settings!$I$6=Settings!$C$46, J10, Settings!$I$6)</f>
        <v>70</v>
      </c>
      <c r="K11" s="29">
        <f>IF(Settings!$I$6=Settings!$C$46, K10, Settings!$I$6)</f>
        <v>70</v>
      </c>
      <c r="L11" s="30">
        <f>IF(Settings!$I$6=Settings!$C$46, L10, Settings!$I$6)</f>
        <v>70</v>
      </c>
      <c r="M11" s="28">
        <f>IF(Settings!$I$6=Settings!$C$46, M10, Settings!$I$6)</f>
        <v>70</v>
      </c>
      <c r="N11" s="31">
        <f>IF(Settings!$I$6=Settings!$C$46, N10, Settings!$I$6)</f>
        <v>70</v>
      </c>
      <c r="O11" s="31">
        <f>IF(Settings!$I$6=Settings!$C$46, O10, Settings!$I$6)</f>
        <v>70</v>
      </c>
      <c r="P11" s="32">
        <f>IF(Settings!$I$6=Settings!$C$46, P10, Settings!$I$6)</f>
        <v>70</v>
      </c>
      <c r="Q11" s="32">
        <f>IF(Settings!$I$6=Settings!$C$46, Q10, Settings!$I$6)</f>
        <v>70</v>
      </c>
      <c r="R11" s="32">
        <f>IF(Settings!$I$6=Settings!$C$46, R10, Settings!$I$6)</f>
        <v>70</v>
      </c>
      <c r="S11" s="33"/>
      <c r="T11" s="33"/>
      <c r="U11" s="34">
        <f>IF(Settings!$I$6=Settings!$C$46, U10, Settings!$I$6)</f>
        <v>70</v>
      </c>
      <c r="V11" s="34">
        <f>IF(Settings!$I$6=Settings!$C$46, V10, Settings!$I$6)</f>
        <v>70</v>
      </c>
      <c r="W11" s="35">
        <f>IF(Settings!$I$6=Settings!$C$46, W10, Settings!$I$6)</f>
        <v>70</v>
      </c>
      <c r="X11" s="35">
        <f>IF(Settings!$I$6=Settings!$C$46, X10, Settings!$I$6)</f>
        <v>70</v>
      </c>
      <c r="Y11"/>
      <c r="Z11" s="30">
        <f>IF(Settings!$I$6=Settings!$C$46, Z10, Settings!$I$6)</f>
        <v>70</v>
      </c>
      <c r="AA11" s="30"/>
      <c r="AG11" s="27" t="s">
        <v>70</v>
      </c>
      <c r="AH11" s="29">
        <f>IF(Settings!$I$6=Settings!$C$46, AH10, Settings!$I$6)</f>
        <v>70</v>
      </c>
      <c r="AI11" s="29">
        <f>IF(Settings!$I$6=Settings!$C$46, AI10, Settings!$I$6)</f>
        <v>70</v>
      </c>
      <c r="AJ11" s="29">
        <f>IF(Settings!$I$6=Settings!$C$46, AJ10, Settings!$I$6)</f>
        <v>70</v>
      </c>
      <c r="AK11" s="29">
        <f>IF(Settings!$I$6=Settings!$C$46, AK10, Settings!$I$6)</f>
        <v>70</v>
      </c>
      <c r="AL11" s="29">
        <f>IF(Settings!$I$6=Settings!$C$46, AL10, Settings!$I$6)</f>
        <v>70</v>
      </c>
      <c r="AM11" s="30">
        <f>IF(Settings!$I$6=Settings!$C$46, AM10, Settings!$I$6)</f>
        <v>70</v>
      </c>
      <c r="AN11" s="28">
        <f>IF(Settings!$I$6=Settings!$C$46, AN10, Settings!$I$6)</f>
        <v>70</v>
      </c>
      <c r="AO11" s="31">
        <f>IF(Settings!$I$6=Settings!$C$46, AO10, Settings!$I$6)</f>
        <v>70</v>
      </c>
      <c r="AP11" s="31">
        <f>IF(Settings!$I$6=Settings!$C$46, AP10, Settings!$I$6)</f>
        <v>70</v>
      </c>
      <c r="AQ11" s="32">
        <f>IF(Settings!$I$6=Settings!$C$46, AQ10, Settings!$I$6)</f>
        <v>70</v>
      </c>
      <c r="AR11" s="32">
        <f>IF(Settings!$I$6=Settings!$C$46, AR10, Settings!$I$6)</f>
        <v>70</v>
      </c>
      <c r="AS11" s="32">
        <f>IF(Settings!$I$6=Settings!$C$46, AS10, Settings!$I$6)</f>
        <v>70</v>
      </c>
      <c r="AT11" s="33"/>
      <c r="AU11" s="33"/>
      <c r="AV11" s="34">
        <f>IF(Settings!$I$6=Settings!$C$46, AV10, Settings!$I$6)</f>
        <v>70</v>
      </c>
      <c r="AW11" s="34">
        <f>IF(Settings!$I$6=Settings!$C$46, AW10, Settings!$I$6)</f>
        <v>70</v>
      </c>
      <c r="AX11" s="35">
        <f>IF(Settings!$I$6=Settings!$C$46, AX10, Settings!$I$6)</f>
        <v>70</v>
      </c>
      <c r="AY11" s="35">
        <f>IF(Settings!$I$6=Settings!$C$46, AY10, Settings!$I$6)</f>
        <v>70</v>
      </c>
      <c r="AZ11"/>
      <c r="BA11" s="30">
        <f>IF(Settings!$I$6=Settings!$C$46, BA10, Settings!$I$6)</f>
        <v>70</v>
      </c>
      <c r="BB11" s="30"/>
    </row>
    <row r="12" spans="1:321" x14ac:dyDescent="0.3">
      <c r="A12" s="18">
        <v>9</v>
      </c>
      <c r="B12" s="16" t="str">
        <f>IF($C$8=FALSE,"",IF('Graph-outputs'!$DB$1=6,INDEX(Settings!$G$5:$G$34,'Calcs-control4'!A12),A12*5-5))</f>
        <v/>
      </c>
      <c r="C12" s="3"/>
      <c r="F12" s="27" t="s">
        <v>23</v>
      </c>
      <c r="G12" s="29">
        <f>EXP(50*LN(G$9)*(1/G$11-1/G$10))</f>
        <v>0.99791169712313554</v>
      </c>
      <c r="H12" s="29">
        <f>EXP(50*LN(H$9)*(1/H$11-1/H$10))</f>
        <v>1.0241720016293503</v>
      </c>
      <c r="I12" s="29">
        <f>EXP(50*LN(I$9)*(1/I$11-1/I$10))</f>
        <v>1.0268691128544678</v>
      </c>
      <c r="J12" s="29">
        <f>EXP(50*LN(J$9)*(1/J$11-1/J$10))</f>
        <v>1.0097067013689773</v>
      </c>
      <c r="K12" s="29">
        <f>EXP(50*LN(K$9)*(1/K$11-1/K$10))</f>
        <v>1.0406516076104291</v>
      </c>
      <c r="L12" s="30"/>
      <c r="M12" s="28">
        <f t="shared" ref="M12:R12" si="2">EXP(50*LN(M$9)*(1/M$11-1/M$10))</f>
        <v>0.96134197768994334</v>
      </c>
      <c r="N12" s="31">
        <f t="shared" si="2"/>
        <v>1.0934833060965097</v>
      </c>
      <c r="O12" s="31">
        <f t="shared" si="2"/>
        <v>1.0934833060965097</v>
      </c>
      <c r="P12" s="32">
        <f t="shared" si="2"/>
        <v>1.1889158579023604</v>
      </c>
      <c r="Q12" s="32">
        <f t="shared" si="2"/>
        <v>1.0230945536534599</v>
      </c>
      <c r="R12" s="32">
        <f t="shared" si="2"/>
        <v>1.2950070615302525</v>
      </c>
      <c r="S12" s="33"/>
      <c r="T12" s="33"/>
      <c r="U12" s="34">
        <f>EXP(50*LN(U$9)*(1/U$11-1/U$10))</f>
        <v>1.0658315582669209</v>
      </c>
      <c r="V12" s="34">
        <f>EXP(50*LN(V$9)*(1/V$11-1/V$10))</f>
        <v>1.0658315582669209</v>
      </c>
      <c r="W12" s="35">
        <f>EXP(50*LN(W$9)*(1/W$11-1/W$10))</f>
        <v>1.0658315582669209</v>
      </c>
      <c r="X12" s="35">
        <f>EXP(50*LN(X$9)*(1/X$11-1/X$10))</f>
        <v>1.0658315582669209</v>
      </c>
      <c r="Y12"/>
      <c r="Z12" s="30">
        <f>EXP(50*LN(Z$9)*(1/Z$11-1/Z$10))</f>
        <v>1.0207791680519942</v>
      </c>
      <c r="AA12" s="30"/>
      <c r="AG12" s="27" t="s">
        <v>23</v>
      </c>
      <c r="AH12" s="29">
        <f>EXP(50*LN(AH$9)*(1/AH$11-1/AH$10))</f>
        <v>0.99791169712313554</v>
      </c>
      <c r="AI12" s="29">
        <f>EXP(50*LN(AI$9)*(1/AI$11-1/AI$10))</f>
        <v>1.0241720016293503</v>
      </c>
      <c r="AJ12" s="29">
        <f>EXP(50*LN(AJ$9)*(1/AJ$11-1/AJ$10))</f>
        <v>1.0268691128544678</v>
      </c>
      <c r="AK12" s="29">
        <f>EXP(50*LN(AK$9)*(1/AK$11-1/AK$10))</f>
        <v>1.0097067013689773</v>
      </c>
      <c r="AL12" s="29">
        <f>EXP(50*LN(AL$9)*(1/AL$11-1/AL$10))</f>
        <v>1.0406516076104291</v>
      </c>
      <c r="AM12" s="30"/>
      <c r="AN12" s="28">
        <f t="shared" ref="AN12:AS12" si="3">EXP(50*LN(AN$9)*(1/AN$11-1/AN$10))</f>
        <v>0.96134197768994334</v>
      </c>
      <c r="AO12" s="31">
        <f t="shared" si="3"/>
        <v>1.0934833060965097</v>
      </c>
      <c r="AP12" s="31">
        <f t="shared" si="3"/>
        <v>1.0934833060965097</v>
      </c>
      <c r="AQ12" s="32">
        <f t="shared" si="3"/>
        <v>1.1889158579023604</v>
      </c>
      <c r="AR12" s="32">
        <f t="shared" si="3"/>
        <v>1.0230945536534599</v>
      </c>
      <c r="AS12" s="32">
        <f t="shared" si="3"/>
        <v>1.2950070615302525</v>
      </c>
      <c r="AT12" s="33"/>
      <c r="AU12" s="33"/>
      <c r="AV12" s="34">
        <f>EXP(50*LN(AV$9)*(1/AV$11-1/AV$10))</f>
        <v>1.0658315582669209</v>
      </c>
      <c r="AW12" s="34">
        <f>EXP(50*LN(AW$9)*(1/AW$11-1/AW$10))</f>
        <v>1.0658315582669209</v>
      </c>
      <c r="AX12" s="35">
        <f>EXP(50*LN(AX$9)*(1/AX$11-1/AX$10))</f>
        <v>1.0658315582669209</v>
      </c>
      <c r="AY12" s="35">
        <f>EXP(50*LN(AY$9)*(1/AY$11-1/AY$10))</f>
        <v>1.0658315582669209</v>
      </c>
      <c r="AZ12"/>
      <c r="BA12" s="30">
        <f>EXP(50*LN(BA$9)*(1/BA$11-1/BA$10))</f>
        <v>1.0207791680519942</v>
      </c>
      <c r="BB12" s="30"/>
    </row>
    <row r="13" spans="1:321" x14ac:dyDescent="0.3">
      <c r="A13" s="18">
        <v>10</v>
      </c>
      <c r="B13" s="16" t="str">
        <f>IF($C$8=FALSE,"",IF('Graph-outputs'!$DB$1=6,INDEX(Settings!$G$5:$G$34,'Calcs-control4'!A13),A13*5-5))</f>
        <v/>
      </c>
      <c r="C13" s="85"/>
      <c r="AC13" t="s">
        <v>56</v>
      </c>
      <c r="AD13" t="s">
        <v>55</v>
      </c>
      <c r="AE13" t="s">
        <v>54</v>
      </c>
    </row>
    <row r="14" spans="1:321" x14ac:dyDescent="0.3">
      <c r="A14" s="18">
        <v>11</v>
      </c>
      <c r="B14" s="16" t="str">
        <f>IF($C$8=FALSE,"",IF('Graph-outputs'!$DB$1=6,INDEX(Settings!$G$5:$G$34,'Calcs-control4'!A14),A14*5-5))</f>
        <v/>
      </c>
      <c r="C14" s="3"/>
      <c r="E14" s="12" t="s">
        <v>82</v>
      </c>
      <c r="F14" s="3">
        <v>0</v>
      </c>
      <c r="G14" s="29">
        <f>G$4*(1-EXP(-G$5*$F14))^G$6</f>
        <v>0</v>
      </c>
      <c r="H14" s="29">
        <f>H$4*(1-EXP(-H$5*$F14))^H$6</f>
        <v>0</v>
      </c>
      <c r="I14" s="29">
        <f>I$4*(1-EXP(-I$5*$F14))^I$6</f>
        <v>0</v>
      </c>
      <c r="J14" s="29">
        <f>J$4*(1-EXP(-J$5*$F14))^J$6</f>
        <v>0</v>
      </c>
      <c r="K14" s="29">
        <f>K$4*(1-EXP(-K$5*$F14))^K$6</f>
        <v>0</v>
      </c>
      <c r="L14" s="30"/>
      <c r="M14" s="29">
        <f t="shared" ref="M14:N29" si="4">M$4*(1-EXP(-M$5*$F14))^M$6</f>
        <v>0</v>
      </c>
      <c r="N14" s="31">
        <f t="shared" si="4"/>
        <v>0</v>
      </c>
      <c r="O14" s="31">
        <f>IF(Settings!$I$6&gt;69, 0.2*(N14), 0)</f>
        <v>0</v>
      </c>
      <c r="P14" s="32">
        <f t="shared" ref="P14:R30" si="5">P$4*(1-EXP(-P$5*$F14))^P$6</f>
        <v>0</v>
      </c>
      <c r="Q14" s="32">
        <f t="shared" si="5"/>
        <v>0</v>
      </c>
      <c r="R14" s="32">
        <f t="shared" si="5"/>
        <v>0</v>
      </c>
      <c r="S14" s="33" t="e">
        <f>S$8*(S$4*(1-EXP(-S$5*F14))^S$6)</f>
        <v>#VALUE!</v>
      </c>
      <c r="T14" s="33" t="e">
        <f>T$8*(T$4*(1-EXP(-T$5*F14))^T$6)</f>
        <v>#VALUE!</v>
      </c>
      <c r="U14" s="34" t="e">
        <f>(U$7/100*$H14)+((100-U$7)/100*$N14)</f>
        <v>#VALUE!</v>
      </c>
      <c r="V14" s="34" t="e">
        <f>(V$7/100*$H14)+((100-V$7)/100*$O14)</f>
        <v>#VALUE!</v>
      </c>
      <c r="W14" s="35" t="e">
        <f>$W$7/100*(($W$4*(1-EXP(-$W$5*F14))^$W$6)) + ((100-$W$7)/100*N14)</f>
        <v>#VALUE!</v>
      </c>
      <c r="X14" s="35" t="e">
        <f>$X$7/100*(($X$4*(1-EXP(-$X$5*F14))^$X$6)) + ((100-$X$7)/100*O14)</f>
        <v>#VALUE!</v>
      </c>
      <c r="Y14"/>
      <c r="Z14" s="30">
        <f>Z$4*(1-EXP(-Z$5*$F14))^Z$6</f>
        <v>0</v>
      </c>
      <c r="AA14" s="30">
        <f>AA$4*(1-EXP(-AA$5*$F14))^AA$6</f>
        <v>0</v>
      </c>
      <c r="AC14" s="3">
        <v>0</v>
      </c>
      <c r="AD14" s="48">
        <f>147.2*(101-AC158)/(59.5+AC158)</f>
        <v>11.361073825503356</v>
      </c>
      <c r="AE14" s="51">
        <f>0.208*EXP(0.05039*AC14)*91.9*(EXP(-0.1386*$AD$14)*(1+($AD$14^5.31/(4.93*10^7))))</f>
        <v>3.9906775875039635</v>
      </c>
      <c r="AF14" s="12" t="s">
        <v>82</v>
      </c>
      <c r="AG14" s="3">
        <f>AE14</f>
        <v>3.9906775875039635</v>
      </c>
      <c r="AH14" s="29">
        <f>AH$4*(1-EXP(-AH$5*$AG14))^AH$6</f>
        <v>0.1165285902729146</v>
      </c>
      <c r="AI14" s="29">
        <f t="shared" ref="AI14:AL29" si="6">AI$4*(1-EXP(-AI$5*$AG14))^AI$6</f>
        <v>3.8196568706645246</v>
      </c>
      <c r="AJ14" s="29">
        <f t="shared" si="6"/>
        <v>0.47093286181655258</v>
      </c>
      <c r="AK14" s="29">
        <f t="shared" si="6"/>
        <v>4.0322701659534061</v>
      </c>
      <c r="AL14" s="29">
        <f t="shared" si="6"/>
        <v>0.10428867759198858</v>
      </c>
      <c r="AM14" s="30"/>
      <c r="AN14" s="29">
        <f>AN$4*(1-EXP(-AN$5*$AG14))^AN$6</f>
        <v>0.59099135743278286</v>
      </c>
      <c r="AO14" s="31">
        <f>AO$4*(1-EXP(-AO$5*$AG14))^AO$6</f>
        <v>0.61895337927511829</v>
      </c>
      <c r="AP14" s="31">
        <f>IF(Settings!$I$6&gt;69, 0.2*(AO14), 0)</f>
        <v>0.12379067585502367</v>
      </c>
      <c r="AQ14" s="32">
        <f>AQ$4*(1-EXP(-AQ$5*$AG14))^AQ$6</f>
        <v>4.3438782652144043</v>
      </c>
      <c r="AR14" s="32">
        <f t="shared" ref="AR14:AS29" si="7">AR$4*(1-EXP(-AR$5*$AG14))^AR$6</f>
        <v>1.7813960698744791</v>
      </c>
      <c r="AS14" s="32">
        <f t="shared" si="7"/>
        <v>0.9539728504215983</v>
      </c>
      <c r="AT14" s="33" t="e">
        <f>AT$8*(AT$4*(1-EXP(-AT$5*AG14))^AT$6)</f>
        <v>#VALUE!</v>
      </c>
      <c r="AU14" s="33" t="e">
        <f>AU$8*(AU$4*(1-EXP(-AU$5*AG14))^AU$6)</f>
        <v>#VALUE!</v>
      </c>
      <c r="AV14" s="34" t="e">
        <f>(AV$7/100*$AI14)+((100-AV$7)/100*$AO14)</f>
        <v>#VALUE!</v>
      </c>
      <c r="AW14" s="34" t="e">
        <f>(AW$7/100*$AI14)+((100-AW$7)/100*$AP14)</f>
        <v>#VALUE!</v>
      </c>
      <c r="AX14" s="35" t="e">
        <f>$W$7/100*(($W$4*(1-EXP(-$W$5*AG14))^$W$6)) + ((100-$W$7)/100*AO14)</f>
        <v>#VALUE!</v>
      </c>
      <c r="AY14" s="35" t="e">
        <f>$X$7/100*(($X$4*(1-EXP(-$X$5*AG14))^$X$6)) + ((100-$X$7)/100*AP14)</f>
        <v>#VALUE!</v>
      </c>
      <c r="AZ14"/>
      <c r="BA14" s="30">
        <f>BA$4*(1-EXP(-BA$5*$AG14))^BA$6</f>
        <v>0.61246888021868029</v>
      </c>
      <c r="BB14" s="30">
        <f>BB$4*(1-EXP(-BB$5*$AG14))^BB$6</f>
        <v>10.794377957666807</v>
      </c>
    </row>
    <row r="15" spans="1:321" x14ac:dyDescent="0.3">
      <c r="A15" s="18">
        <v>12</v>
      </c>
      <c r="B15" s="16" t="str">
        <f>IF($C$8=FALSE,"",IF('Graph-outputs'!$DB$1=6,INDEX(Settings!$G$5:$G$34,'Calcs-control4'!A15),A15*5-5))</f>
        <v/>
      </c>
      <c r="C15" s="3"/>
      <c r="F15" s="3">
        <v>1</v>
      </c>
      <c r="G15" s="29">
        <f t="shared" ref="G15:M65" si="8">G$4*(1-EXP(-G$5*$F15))^G$6</f>
        <v>3.5177807348999953E-4</v>
      </c>
      <c r="H15" s="29">
        <f t="shared" si="8"/>
        <v>0.51003808295335251</v>
      </c>
      <c r="I15" s="29">
        <f t="shared" si="8"/>
        <v>9.0099960398749498E-3</v>
      </c>
      <c r="J15" s="29">
        <f t="shared" si="8"/>
        <v>0.53972656790043683</v>
      </c>
      <c r="K15" s="29">
        <f t="shared" si="8"/>
        <v>6.1640101102491984E-4</v>
      </c>
      <c r="L15" s="30"/>
      <c r="M15" s="29">
        <f t="shared" si="4"/>
        <v>4.0606903871490387E-2</v>
      </c>
      <c r="N15" s="31">
        <f t="shared" si="4"/>
        <v>7.1426128133741412E-2</v>
      </c>
      <c r="O15" s="31">
        <f>IF(Settings!$I$6&gt;69, 0.2*(N15), 0)</f>
        <v>1.4285225626748284E-2</v>
      </c>
      <c r="P15" s="32">
        <f t="shared" si="5"/>
        <v>0.76081898804409598</v>
      </c>
      <c r="Q15" s="32">
        <f t="shared" si="5"/>
        <v>0.18899756581748212</v>
      </c>
      <c r="R15" s="32">
        <f t="shared" si="5"/>
        <v>1.6692842574263751E-2</v>
      </c>
      <c r="S15" s="33" t="e">
        <f t="shared" ref="S15:S78" si="9">S$8*(S$4*(1-EXP(-S$5*F15))^S$6)</f>
        <v>#VALUE!</v>
      </c>
      <c r="T15" s="33" t="e">
        <f t="shared" ref="T15:T78" si="10">T$8*(T$4*(1-EXP(-T$5*F15))^T$6)</f>
        <v>#VALUE!</v>
      </c>
      <c r="U15" s="34" t="e">
        <f t="shared" ref="U15:U78" si="11">(U$7/100*$H15)+((100-U$7)/100*$N15)</f>
        <v>#VALUE!</v>
      </c>
      <c r="V15" s="34" t="e">
        <f t="shared" ref="V15:V78" si="12">(V$7/100*$H15)+((100-V$7)/100*$O15)</f>
        <v>#VALUE!</v>
      </c>
      <c r="W15" s="35" t="e">
        <f t="shared" ref="W15:W78" si="13">$W$7/100*(($W$4*(1-EXP(-$W$5*F15))^$W$6)) + ((100-$W$7)/100*N15)</f>
        <v>#VALUE!</v>
      </c>
      <c r="X15" s="35" t="e">
        <f t="shared" ref="X15:X78" si="14">$X$7/100*(($X$4*(1-EXP(-$X$5*F15))^$X$6)) + ((100-$X$7)/100*O15)</f>
        <v>#VALUE!</v>
      </c>
      <c r="Z15" s="30">
        <f t="shared" ref="Z15:AA30" si="15">Z$4*(1-EXP(-Z$5*$F15))^Z$6</f>
        <v>1.3634000165197738E-2</v>
      </c>
      <c r="AA15" s="30">
        <f t="shared" si="15"/>
        <v>2.9091098317398489</v>
      </c>
      <c r="AC15" s="3">
        <v>1</v>
      </c>
      <c r="AE15" s="51">
        <f t="shared" ref="AE15:AE54" si="16">0.208*EXP(0.05039*AC15)*91.9*(EXP(-0.1386*$AD$14)*(1+($AD$14^5.31/(4.93*10^7))))</f>
        <v>4.1969204825524002</v>
      </c>
      <c r="AG15" s="3">
        <f t="shared" ref="AG15:AG78" si="17">AE15</f>
        <v>4.1969204825524002</v>
      </c>
      <c r="AH15" s="29">
        <f t="shared" ref="AH15:AL46" si="18">AH$4*(1-EXP(-AH$5*$AG15))^AH$6</f>
        <v>0.14203976714205283</v>
      </c>
      <c r="AI15" s="29">
        <f t="shared" si="6"/>
        <v>4.101970498313948</v>
      </c>
      <c r="AJ15" s="29">
        <f t="shared" si="6"/>
        <v>0.54053838233916196</v>
      </c>
      <c r="AK15" s="29">
        <f t="shared" si="6"/>
        <v>4.3295903464411616</v>
      </c>
      <c r="AL15" s="29">
        <f t="shared" si="6"/>
        <v>0.12413106006138884</v>
      </c>
      <c r="AM15" s="30"/>
      <c r="AN15" s="29">
        <f t="shared" ref="AN15:AO46" si="19">AN$4*(1-EXP(-AN$5*$AG15))^AN$6</f>
        <v>0.64964226877243025</v>
      </c>
      <c r="AO15" s="31">
        <f t="shared" si="19"/>
        <v>0.66839991469517934</v>
      </c>
      <c r="AP15" s="31">
        <f>IF(Settings!$I$6&gt;69, 0.2*(AO15), 0)</f>
        <v>0.13367998293903588</v>
      </c>
      <c r="AQ15" s="32">
        <f t="shared" ref="AQ15:AS46" si="20">AQ$4*(1-EXP(-AQ$5*$AG15))^AQ$6</f>
        <v>4.6199029682138706</v>
      </c>
      <c r="AR15" s="32">
        <f t="shared" si="7"/>
        <v>1.9263196927012805</v>
      </c>
      <c r="AS15" s="32">
        <f t="shared" si="7"/>
        <v>1.0923335103198029</v>
      </c>
      <c r="AT15" s="33" t="e">
        <f t="shared" ref="AT15:AT78" si="21">AT$8*(AT$4*(1-EXP(-AT$5*AG15))^AT$6)</f>
        <v>#VALUE!</v>
      </c>
      <c r="AU15" s="33" t="e">
        <f t="shared" ref="AU15:AU78" si="22">AU$8*(AU$4*(1-EXP(-AU$5*AG15))^AU$6)</f>
        <v>#VALUE!</v>
      </c>
      <c r="AV15" s="34" t="e">
        <f t="shared" ref="AV15:AV78" si="23">(AV$7/100*$AI15)+((100-AV$7)/100*$AO15)</f>
        <v>#VALUE!</v>
      </c>
      <c r="AW15" s="34" t="e">
        <f t="shared" ref="AW15:AW78" si="24">(AW$7/100*$AI15)+((100-AW$7)/100*$AP15)</f>
        <v>#VALUE!</v>
      </c>
      <c r="AX15" s="35" t="e">
        <f t="shared" ref="AX15:AX78" si="25">$W$7/100*(($W$4*(1-EXP(-$W$5*AG15))^$W$6)) + ((100-$W$7)/100*AO15)</f>
        <v>#VALUE!</v>
      </c>
      <c r="AY15" s="35" t="e">
        <f t="shared" ref="AY15:AY78" si="26">$X$7/100*(($X$4*(1-EXP(-$X$5*AG15))^$X$6)) + ((100-$X$7)/100*AP15)</f>
        <v>#VALUE!</v>
      </c>
      <c r="BA15" s="30">
        <f t="shared" ref="BA15:BB30" si="27">BA$4*(1-EXP(-BA$5*$AG15))^BA$6</f>
        <v>0.69594280674845621</v>
      </c>
      <c r="BB15" s="30">
        <f t="shared" si="27"/>
        <v>11.296172801484197</v>
      </c>
    </row>
    <row r="16" spans="1:321" x14ac:dyDescent="0.3">
      <c r="A16" s="18">
        <v>13</v>
      </c>
      <c r="B16" s="16" t="str">
        <f>IF($C$8=FALSE,"",IF('Graph-outputs'!$DB$1=6,INDEX(Settings!$G$5:$G$34,'Calcs-control4'!A16),A16*5-5))</f>
        <v/>
      </c>
      <c r="C16" s="3"/>
      <c r="F16" s="3">
        <v>2</v>
      </c>
      <c r="G16" s="29">
        <f t="shared" si="8"/>
        <v>6.8946888077848221E-3</v>
      </c>
      <c r="H16" s="29">
        <f t="shared" si="8"/>
        <v>1.4126254437158439</v>
      </c>
      <c r="I16" s="29">
        <f t="shared" si="8"/>
        <v>6.7485676344697779E-2</v>
      </c>
      <c r="J16" s="29">
        <f t="shared" si="8"/>
        <v>1.4936370347295422</v>
      </c>
      <c r="K16" s="29">
        <f t="shared" si="8"/>
        <v>8.5999788192824504E-3</v>
      </c>
      <c r="L16" s="30"/>
      <c r="M16" s="29">
        <f t="shared" si="4"/>
        <v>0.15758500277734394</v>
      </c>
      <c r="N16" s="31">
        <f t="shared" si="4"/>
        <v>0.21256479874165896</v>
      </c>
      <c r="O16" s="31">
        <f>IF(Settings!$I$6&gt;69, 0.2*(N16), 0)</f>
        <v>4.2512959748331795E-2</v>
      </c>
      <c r="P16" s="32">
        <f t="shared" si="5"/>
        <v>1.8378012036397395</v>
      </c>
      <c r="Q16" s="32">
        <f t="shared" si="5"/>
        <v>0.59185518118015357</v>
      </c>
      <c r="R16" s="32">
        <f t="shared" si="5"/>
        <v>0.134714698020406</v>
      </c>
      <c r="S16" s="33" t="e">
        <f t="shared" si="9"/>
        <v>#VALUE!</v>
      </c>
      <c r="T16" s="33" t="e">
        <f t="shared" si="10"/>
        <v>#VALUE!</v>
      </c>
      <c r="U16" s="34" t="e">
        <f t="shared" si="11"/>
        <v>#VALUE!</v>
      </c>
      <c r="V16" s="34" t="e">
        <f t="shared" si="12"/>
        <v>#VALUE!</v>
      </c>
      <c r="W16" s="35" t="e">
        <f t="shared" si="13"/>
        <v>#VALUE!</v>
      </c>
      <c r="X16" s="35" t="e">
        <f t="shared" si="14"/>
        <v>#VALUE!</v>
      </c>
      <c r="Z16" s="30">
        <f t="shared" si="15"/>
        <v>9.6970575488937172E-2</v>
      </c>
      <c r="AA16" s="30">
        <f t="shared" si="15"/>
        <v>5.6771709965942723</v>
      </c>
      <c r="AC16" s="3">
        <v>2</v>
      </c>
      <c r="AE16" s="51">
        <f t="shared" si="16"/>
        <v>4.4138222521466401</v>
      </c>
      <c r="AG16" s="3">
        <f t="shared" si="17"/>
        <v>4.4138222521466401</v>
      </c>
      <c r="AH16" s="29">
        <f t="shared" si="18"/>
        <v>0.17289112805353038</v>
      </c>
      <c r="AI16" s="29">
        <f t="shared" si="6"/>
        <v>4.4041963440773584</v>
      </c>
      <c r="AJ16" s="29">
        <f t="shared" si="6"/>
        <v>0.62001888927537263</v>
      </c>
      <c r="AK16" s="29">
        <f t="shared" si="6"/>
        <v>4.6477893510422961</v>
      </c>
      <c r="AL16" s="29">
        <f t="shared" si="6"/>
        <v>0.14755069344671881</v>
      </c>
      <c r="AM16" s="30"/>
      <c r="AN16" s="29">
        <f t="shared" si="19"/>
        <v>0.71389157465731068</v>
      </c>
      <c r="AO16" s="31">
        <f t="shared" si="19"/>
        <v>0.72165845910149395</v>
      </c>
      <c r="AP16" s="31">
        <f>IF(Settings!$I$6&gt;69, 0.2*(AO16), 0)</f>
        <v>0.14433169182029879</v>
      </c>
      <c r="AQ16" s="32">
        <f t="shared" si="20"/>
        <v>4.9124982801947299</v>
      </c>
      <c r="AR16" s="32">
        <f t="shared" si="7"/>
        <v>2.0822575861233799</v>
      </c>
      <c r="AS16" s="32">
        <f t="shared" si="7"/>
        <v>1.2491985272004262</v>
      </c>
      <c r="AT16" s="33" t="e">
        <f t="shared" si="21"/>
        <v>#VALUE!</v>
      </c>
      <c r="AU16" s="33" t="e">
        <f t="shared" si="22"/>
        <v>#VALUE!</v>
      </c>
      <c r="AV16" s="34" t="e">
        <f t="shared" si="23"/>
        <v>#VALUE!</v>
      </c>
      <c r="AW16" s="34" t="e">
        <f t="shared" si="24"/>
        <v>#VALUE!</v>
      </c>
      <c r="AX16" s="35" t="e">
        <f t="shared" si="25"/>
        <v>#VALUE!</v>
      </c>
      <c r="AY16" s="35" t="e">
        <f t="shared" si="26"/>
        <v>#VALUE!</v>
      </c>
      <c r="BA16" s="30">
        <f t="shared" si="27"/>
        <v>0.78989535202941408</v>
      </c>
      <c r="BB16" s="30">
        <f t="shared" si="27"/>
        <v>11.818381167988843</v>
      </c>
    </row>
    <row r="17" spans="1:257" x14ac:dyDescent="0.3">
      <c r="A17" s="18">
        <v>14</v>
      </c>
      <c r="B17" s="16" t="str">
        <f>IF($C$8=FALSE,"",IF('Graph-outputs'!$DB$1=6,INDEX(Settings!$G$5:$G$34,'Calcs-control4'!A17),A17*5-5))</f>
        <v/>
      </c>
      <c r="C17" s="3"/>
      <c r="F17" s="3">
        <v>3</v>
      </c>
      <c r="G17" s="29">
        <f t="shared" si="8"/>
        <v>3.708699327152537E-2</v>
      </c>
      <c r="H17" s="29">
        <f t="shared" si="8"/>
        <v>2.5414788679119087</v>
      </c>
      <c r="I17" s="29">
        <f t="shared" si="8"/>
        <v>0.21335181875294662</v>
      </c>
      <c r="J17" s="29">
        <f t="shared" si="8"/>
        <v>2.6850652353685223</v>
      </c>
      <c r="K17" s="29">
        <f t="shared" si="8"/>
        <v>3.8025859908331197E-2</v>
      </c>
      <c r="L17" s="30"/>
      <c r="M17" s="29">
        <f t="shared" si="4"/>
        <v>0.34404855448808425</v>
      </c>
      <c r="N17" s="31">
        <f t="shared" si="4"/>
        <v>0.39925904945784124</v>
      </c>
      <c r="O17" s="31">
        <f>IF(Settings!$I$6&gt;69, 0.2*(N17), 0)</f>
        <v>7.9851809891568259E-2</v>
      </c>
      <c r="P17" s="32">
        <f t="shared" si="5"/>
        <v>3.0544769783250607</v>
      </c>
      <c r="Q17" s="32">
        <f t="shared" si="5"/>
        <v>1.136833413211968</v>
      </c>
      <c r="R17" s="32">
        <f t="shared" si="5"/>
        <v>0.43380092882561982</v>
      </c>
      <c r="S17" s="33" t="e">
        <f t="shared" si="9"/>
        <v>#VALUE!</v>
      </c>
      <c r="T17" s="33" t="e">
        <f t="shared" si="10"/>
        <v>#VALUE!</v>
      </c>
      <c r="U17" s="34" t="e">
        <f t="shared" si="11"/>
        <v>#VALUE!</v>
      </c>
      <c r="V17" s="34" t="e">
        <f t="shared" si="12"/>
        <v>#VALUE!</v>
      </c>
      <c r="W17" s="35" t="e">
        <f t="shared" si="13"/>
        <v>#VALUE!</v>
      </c>
      <c r="X17" s="35" t="e">
        <f t="shared" si="14"/>
        <v>#VALUE!</v>
      </c>
      <c r="Z17" s="30">
        <f t="shared" si="15"/>
        <v>0.2914300877637202</v>
      </c>
      <c r="AA17" s="30">
        <f t="shared" si="15"/>
        <v>8.3110222622897751</v>
      </c>
      <c r="AC17" s="3">
        <v>3</v>
      </c>
      <c r="AE17" s="51">
        <f t="shared" si="16"/>
        <v>4.641933759416089</v>
      </c>
      <c r="AG17" s="3">
        <f t="shared" si="17"/>
        <v>4.641933759416089</v>
      </c>
      <c r="AH17" s="29">
        <f t="shared" si="18"/>
        <v>0.21013205349583597</v>
      </c>
      <c r="AI17" s="29">
        <f t="shared" si="6"/>
        <v>4.7276151855737627</v>
      </c>
      <c r="AJ17" s="29">
        <f t="shared" si="6"/>
        <v>0.71069005766738036</v>
      </c>
      <c r="AK17" s="29">
        <f t="shared" si="6"/>
        <v>4.9881981526437951</v>
      </c>
      <c r="AL17" s="29">
        <f t="shared" si="6"/>
        <v>0.17514301394647838</v>
      </c>
      <c r="AM17" s="30"/>
      <c r="AN17" s="29">
        <f t="shared" si="19"/>
        <v>0.7842389673551754</v>
      </c>
      <c r="AO17" s="31">
        <f t="shared" si="19"/>
        <v>0.77900412339085157</v>
      </c>
      <c r="AP17" s="31">
        <f>IF(Settings!$I$6&gt;69, 0.2*(AO17), 0)</f>
        <v>0.15580082467817033</v>
      </c>
      <c r="AQ17" s="32">
        <f t="shared" si="20"/>
        <v>5.2225438180181145</v>
      </c>
      <c r="AR17" s="32">
        <f t="shared" si="7"/>
        <v>2.2499401539988542</v>
      </c>
      <c r="AS17" s="32">
        <f t="shared" si="7"/>
        <v>1.426725401715065</v>
      </c>
      <c r="AT17" s="33" t="e">
        <f t="shared" si="21"/>
        <v>#VALUE!</v>
      </c>
      <c r="AU17" s="33" t="e">
        <f t="shared" si="22"/>
        <v>#VALUE!</v>
      </c>
      <c r="AV17" s="34" t="e">
        <f t="shared" si="23"/>
        <v>#VALUE!</v>
      </c>
      <c r="AW17" s="34" t="e">
        <f t="shared" si="24"/>
        <v>#VALUE!</v>
      </c>
      <c r="AX17" s="35" t="e">
        <f t="shared" si="25"/>
        <v>#VALUE!</v>
      </c>
      <c r="AY17" s="35" t="e">
        <f t="shared" si="26"/>
        <v>#VALUE!</v>
      </c>
      <c r="BA17" s="30">
        <f t="shared" si="27"/>
        <v>0.89546762047124651</v>
      </c>
      <c r="BB17" s="30">
        <f t="shared" si="27"/>
        <v>12.361538275908403</v>
      </c>
    </row>
    <row r="18" spans="1:257" x14ac:dyDescent="0.3">
      <c r="A18" s="18">
        <v>15</v>
      </c>
      <c r="B18" s="16" t="str">
        <f>IF($C$8=FALSE,"",IF('Graph-outputs'!$DB$1=6,INDEX(Settings!$G$5:$G$34,'Calcs-control4'!A18),A18*5-5))</f>
        <v/>
      </c>
      <c r="C18" s="3"/>
      <c r="F18" s="3">
        <v>4</v>
      </c>
      <c r="G18" s="29">
        <f t="shared" si="8"/>
        <v>0.11760529580402691</v>
      </c>
      <c r="H18" s="29">
        <f t="shared" si="8"/>
        <v>3.8323075360981926</v>
      </c>
      <c r="I18" s="29">
        <f t="shared" si="8"/>
        <v>0.47395528589229752</v>
      </c>
      <c r="J18" s="29">
        <f t="shared" si="8"/>
        <v>4.0455950805696457</v>
      </c>
      <c r="K18" s="29">
        <f t="shared" si="8"/>
        <v>0.10513621401825406</v>
      </c>
      <c r="L18" s="30"/>
      <c r="M18" s="29">
        <f t="shared" si="4"/>
        <v>0.5935903765923749</v>
      </c>
      <c r="N18" s="31">
        <f t="shared" si="4"/>
        <v>0.62116262236262365</v>
      </c>
      <c r="O18" s="31">
        <f>IF(Settings!$I$6&gt;69, 0.2*(N18), 0)</f>
        <v>0.12423252447252474</v>
      </c>
      <c r="P18" s="32">
        <f t="shared" si="5"/>
        <v>4.3563060759637935</v>
      </c>
      <c r="Q18" s="32">
        <f t="shared" si="5"/>
        <v>1.7878737406658707</v>
      </c>
      <c r="R18" s="32">
        <f t="shared" si="5"/>
        <v>0.96000016498749952</v>
      </c>
      <c r="S18" s="33" t="e">
        <f t="shared" si="9"/>
        <v>#VALUE!</v>
      </c>
      <c r="T18" s="33" t="e">
        <f t="shared" si="10"/>
        <v>#VALUE!</v>
      </c>
      <c r="U18" s="34" t="e">
        <f t="shared" si="11"/>
        <v>#VALUE!</v>
      </c>
      <c r="V18" s="34" t="e">
        <f t="shared" si="12"/>
        <v>#VALUE!</v>
      </c>
      <c r="W18" s="35" t="e">
        <f t="shared" si="13"/>
        <v>#VALUE!</v>
      </c>
      <c r="X18" s="35" t="e">
        <f t="shared" si="14"/>
        <v>#VALUE!</v>
      </c>
      <c r="Z18" s="30">
        <f t="shared" si="15"/>
        <v>0.61611824798882608</v>
      </c>
      <c r="AA18" s="30">
        <f t="shared" si="15"/>
        <v>10.817170817779029</v>
      </c>
      <c r="AC18" s="3">
        <v>4</v>
      </c>
      <c r="AE18" s="51">
        <f t="shared" si="16"/>
        <v>4.8818343367423189</v>
      </c>
      <c r="AG18" s="3">
        <f t="shared" si="17"/>
        <v>4.8818343367423189</v>
      </c>
      <c r="AH18" s="29">
        <f t="shared" si="18"/>
        <v>0.25499940233622137</v>
      </c>
      <c r="AI18" s="29">
        <f t="shared" si="6"/>
        <v>5.0735740651974339</v>
      </c>
      <c r="AJ18" s="29">
        <f t="shared" si="6"/>
        <v>0.81402544314537173</v>
      </c>
      <c r="AK18" s="29">
        <f t="shared" si="6"/>
        <v>5.3522149684465674</v>
      </c>
      <c r="AL18" s="29">
        <f t="shared" si="6"/>
        <v>0.20759047293144225</v>
      </c>
      <c r="AM18" s="30"/>
      <c r="AN18" s="29">
        <f t="shared" si="19"/>
        <v>0.86122333895207304</v>
      </c>
      <c r="AO18" s="31">
        <f t="shared" si="19"/>
        <v>0.84072931798434969</v>
      </c>
      <c r="AP18" s="31">
        <f>IF(Settings!$I$6&gt;69, 0.2*(AO18), 0)</f>
        <v>0.16814586359686995</v>
      </c>
      <c r="AQ18" s="32">
        <f t="shared" si="20"/>
        <v>5.5509520469309059</v>
      </c>
      <c r="AR18" s="32">
        <f t="shared" si="7"/>
        <v>2.4301314940918046</v>
      </c>
      <c r="AS18" s="32">
        <f t="shared" si="7"/>
        <v>1.6272600151070957</v>
      </c>
      <c r="AT18" s="33" t="e">
        <f t="shared" si="21"/>
        <v>#VALUE!</v>
      </c>
      <c r="AU18" s="33" t="e">
        <f t="shared" si="22"/>
        <v>#VALUE!</v>
      </c>
      <c r="AV18" s="34" t="e">
        <f t="shared" si="23"/>
        <v>#VALUE!</v>
      </c>
      <c r="AW18" s="34" t="e">
        <f t="shared" si="24"/>
        <v>#VALUE!</v>
      </c>
      <c r="AX18" s="35" t="e">
        <f t="shared" si="25"/>
        <v>#VALUE!</v>
      </c>
      <c r="AY18" s="35" t="e">
        <f t="shared" si="26"/>
        <v>#VALUE!</v>
      </c>
      <c r="BA18" s="30">
        <f t="shared" si="27"/>
        <v>1.0138917175106292</v>
      </c>
      <c r="BB18" s="30">
        <f t="shared" si="27"/>
        <v>12.926161742867794</v>
      </c>
    </row>
    <row r="19" spans="1:257" x14ac:dyDescent="0.3">
      <c r="A19" s="18">
        <v>16</v>
      </c>
      <c r="B19" s="16" t="str">
        <f>IF($C$8=FALSE,"",IF('Graph-outputs'!$DB$1=6,INDEX(Settings!$G$5:$G$34,'Calcs-control4'!A19),A19*5-5))</f>
        <v/>
      </c>
      <c r="C19" s="3"/>
      <c r="F19" s="3">
        <v>5</v>
      </c>
      <c r="G19" s="29">
        <f t="shared" si="8"/>
        <v>0.27937434115814597</v>
      </c>
      <c r="H19" s="29">
        <f t="shared" si="8"/>
        <v>5.2460721757261108</v>
      </c>
      <c r="I19" s="29">
        <f t="shared" si="8"/>
        <v>0.86797240727820391</v>
      </c>
      <c r="J19" s="29">
        <f t="shared" si="8"/>
        <v>5.5336727257984384</v>
      </c>
      <c r="K19" s="29">
        <f t="shared" si="8"/>
        <v>0.22491129040110366</v>
      </c>
      <c r="L19" s="30"/>
      <c r="M19" s="29">
        <f t="shared" si="4"/>
        <v>0.90025139154772904</v>
      </c>
      <c r="N19" s="31">
        <f t="shared" si="4"/>
        <v>0.87164783739623675</v>
      </c>
      <c r="O19" s="31">
        <f>IF(Settings!$I$6&gt;69, 0.2*(N19), 0)</f>
        <v>0.17432956747924735</v>
      </c>
      <c r="P19" s="32">
        <f t="shared" si="5"/>
        <v>5.7135238734016305</v>
      </c>
      <c r="Q19" s="32">
        <f t="shared" si="5"/>
        <v>2.5202631011057806</v>
      </c>
      <c r="R19" s="32">
        <f t="shared" si="5"/>
        <v>1.7312178753020611</v>
      </c>
      <c r="S19" s="33" t="e">
        <f t="shared" si="9"/>
        <v>#VALUE!</v>
      </c>
      <c r="T19" s="33" t="e">
        <f t="shared" si="10"/>
        <v>#VALUE!</v>
      </c>
      <c r="U19" s="34" t="e">
        <f t="shared" si="11"/>
        <v>#VALUE!</v>
      </c>
      <c r="V19" s="34" t="e">
        <f t="shared" si="12"/>
        <v>#VALUE!</v>
      </c>
      <c r="W19" s="35" t="e">
        <f t="shared" si="13"/>
        <v>#VALUE!</v>
      </c>
      <c r="X19" s="35" t="e">
        <f t="shared" si="14"/>
        <v>#VALUE!</v>
      </c>
      <c r="Z19" s="30">
        <f t="shared" si="15"/>
        <v>1.0749762699763432</v>
      </c>
      <c r="AA19" s="30">
        <f t="shared" si="15"/>
        <v>13.20180834989204</v>
      </c>
      <c r="AC19" s="3">
        <v>5</v>
      </c>
      <c r="AE19" s="51">
        <f t="shared" si="16"/>
        <v>5.1341332570833993</v>
      </c>
      <c r="AG19" s="3">
        <f t="shared" si="17"/>
        <v>5.1341332570833993</v>
      </c>
      <c r="AH19" s="29">
        <f t="shared" si="18"/>
        <v>0.30894598676476026</v>
      </c>
      <c r="AI19" s="29">
        <f t="shared" si="6"/>
        <v>5.443487544819825</v>
      </c>
      <c r="AJ19" s="29">
        <f t="shared" si="6"/>
        <v>0.93167189548763196</v>
      </c>
      <c r="AK19" s="29">
        <f t="shared" si="6"/>
        <v>5.7413062797291898</v>
      </c>
      <c r="AL19" s="29">
        <f t="shared" si="6"/>
        <v>0.24567234660263584</v>
      </c>
      <c r="AM19" s="30"/>
      <c r="AN19" s="29">
        <f t="shared" si="19"/>
        <v>0.9454250066737967</v>
      </c>
      <c r="AO19" s="31">
        <f t="shared" si="19"/>
        <v>0.90714448616625309</v>
      </c>
      <c r="AP19" s="31">
        <f>IF(Settings!$I$6&gt;69, 0.2*(AO19), 0)</f>
        <v>0.18142889723325062</v>
      </c>
      <c r="AQ19" s="32">
        <f t="shared" si="20"/>
        <v>5.8986677389110165</v>
      </c>
      <c r="AR19" s="32">
        <f t="shared" si="7"/>
        <v>2.6236288057096999</v>
      </c>
      <c r="AS19" s="32">
        <f t="shared" si="7"/>
        <v>1.8533403968109299</v>
      </c>
      <c r="AT19" s="33" t="e">
        <f t="shared" si="21"/>
        <v>#VALUE!</v>
      </c>
      <c r="AU19" s="33" t="e">
        <f t="shared" si="22"/>
        <v>#VALUE!</v>
      </c>
      <c r="AV19" s="34" t="e">
        <f t="shared" si="23"/>
        <v>#VALUE!</v>
      </c>
      <c r="AW19" s="34" t="e">
        <f t="shared" si="24"/>
        <v>#VALUE!</v>
      </c>
      <c r="AX19" s="35" t="e">
        <f t="shared" si="25"/>
        <v>#VALUE!</v>
      </c>
      <c r="AY19" s="35" t="e">
        <f t="shared" si="26"/>
        <v>#VALUE!</v>
      </c>
      <c r="BA19" s="30">
        <f t="shared" si="27"/>
        <v>1.1464915634989661</v>
      </c>
      <c r="BB19" s="30">
        <f t="shared" si="27"/>
        <v>13.512747308478517</v>
      </c>
    </row>
    <row r="20" spans="1:257" x14ac:dyDescent="0.3">
      <c r="A20" s="18">
        <v>17</v>
      </c>
      <c r="B20" s="16" t="str">
        <f>IF($C$8=FALSE,"",IF('Graph-outputs'!$DB$1=6,INDEX(Settings!$G$5:$G$34,'Calcs-control4'!A20),A20*5-5))</f>
        <v/>
      </c>
      <c r="C20" s="3"/>
      <c r="F20" s="3">
        <v>6</v>
      </c>
      <c r="G20" s="29">
        <f t="shared" si="8"/>
        <v>0.55315781483338489</v>
      </c>
      <c r="H20" s="29">
        <f t="shared" si="8"/>
        <v>6.7555100892042548</v>
      </c>
      <c r="I20" s="29">
        <f t="shared" si="8"/>
        <v>1.4070245469659555</v>
      </c>
      <c r="J20" s="29">
        <f t="shared" si="8"/>
        <v>7.1202940979402332</v>
      </c>
      <c r="K20" s="29">
        <f t="shared" si="8"/>
        <v>0.40931165902449146</v>
      </c>
      <c r="L20" s="30"/>
      <c r="M20" s="29">
        <f t="shared" si="4"/>
        <v>1.258492038100824</v>
      </c>
      <c r="N20" s="31">
        <f t="shared" si="4"/>
        <v>1.145887332099065</v>
      </c>
      <c r="O20" s="31">
        <f>IF(Settings!$I$6&gt;69, 0.2*(N20), 0)</f>
        <v>0.22917746641981301</v>
      </c>
      <c r="P20" s="32">
        <f t="shared" si="5"/>
        <v>7.1069582615173097</v>
      </c>
      <c r="Q20" s="32">
        <f t="shared" si="5"/>
        <v>3.3153834119042882</v>
      </c>
      <c r="R20" s="32">
        <f t="shared" si="5"/>
        <v>2.7446638693522205</v>
      </c>
      <c r="S20" s="33" t="e">
        <f t="shared" si="9"/>
        <v>#VALUE!</v>
      </c>
      <c r="T20" s="33" t="e">
        <f t="shared" si="10"/>
        <v>#VALUE!</v>
      </c>
      <c r="U20" s="34" t="e">
        <f t="shared" si="11"/>
        <v>#VALUE!</v>
      </c>
      <c r="V20" s="34" t="e">
        <f t="shared" si="12"/>
        <v>#VALUE!</v>
      </c>
      <c r="W20" s="35" t="e">
        <f t="shared" si="13"/>
        <v>#VALUE!</v>
      </c>
      <c r="X20" s="35" t="e">
        <f t="shared" si="14"/>
        <v>#VALUE!</v>
      </c>
      <c r="Z20" s="30">
        <f t="shared" si="15"/>
        <v>1.6620217147437528</v>
      </c>
      <c r="AA20" s="30">
        <f t="shared" si="15"/>
        <v>15.470826340508289</v>
      </c>
      <c r="AC20" s="3">
        <v>6</v>
      </c>
      <c r="AE20" s="51">
        <f t="shared" si="16"/>
        <v>5.3994712813379797</v>
      </c>
      <c r="AG20" s="3">
        <f t="shared" si="17"/>
        <v>5.3994712813379797</v>
      </c>
      <c r="AH20" s="29">
        <f t="shared" si="18"/>
        <v>0.37367204096505957</v>
      </c>
      <c r="AI20" s="29">
        <f t="shared" si="6"/>
        <v>5.8388386440831281</v>
      </c>
      <c r="AJ20" s="29">
        <f t="shared" si="6"/>
        <v>1.0654657484170003</v>
      </c>
      <c r="AK20" s="29">
        <f t="shared" si="6"/>
        <v>6.1570074894207254</v>
      </c>
      <c r="AL20" s="29">
        <f t="shared" si="6"/>
        <v>0.29027494674839299</v>
      </c>
      <c r="AM20" s="30"/>
      <c r="AN20" s="29">
        <f t="shared" si="19"/>
        <v>1.0374679230205832</v>
      </c>
      <c r="AO20" s="31">
        <f t="shared" si="19"/>
        <v>0.97857881538097924</v>
      </c>
      <c r="AP20" s="31">
        <f>IF(Settings!$I$6&gt;69, 0.2*(AO20), 0)</f>
        <v>0.19571576307619587</v>
      </c>
      <c r="AQ20" s="32">
        <f t="shared" si="20"/>
        <v>6.2666671390342081</v>
      </c>
      <c r="AR20" s="32">
        <f t="shared" si="7"/>
        <v>2.831261395243688</v>
      </c>
      <c r="AS20" s="32">
        <f t="shared" si="7"/>
        <v>2.1076976203520128</v>
      </c>
      <c r="AT20" s="33" t="e">
        <f t="shared" si="21"/>
        <v>#VALUE!</v>
      </c>
      <c r="AU20" s="33" t="e">
        <f t="shared" si="22"/>
        <v>#VALUE!</v>
      </c>
      <c r="AV20" s="34" t="e">
        <f t="shared" si="23"/>
        <v>#VALUE!</v>
      </c>
      <c r="AW20" s="34" t="e">
        <f t="shared" si="24"/>
        <v>#VALUE!</v>
      </c>
      <c r="AX20" s="35" t="e">
        <f t="shared" si="25"/>
        <v>#VALUE!</v>
      </c>
      <c r="AY20" s="35" t="e">
        <f t="shared" si="26"/>
        <v>#VALUE!</v>
      </c>
      <c r="BA20" s="30">
        <f t="shared" si="27"/>
        <v>1.2946822294103824</v>
      </c>
      <c r="BB20" s="30">
        <f t="shared" si="27"/>
        <v>14.121764176946565</v>
      </c>
    </row>
    <row r="21" spans="1:257" x14ac:dyDescent="0.3">
      <c r="A21" s="18">
        <v>18</v>
      </c>
      <c r="B21" s="16" t="str">
        <f>IF($C$8=FALSE,"",IF('Graph-outputs'!$DB$1=6,INDEX(Settings!$G$5:$G$34,'Calcs-control4'!A21),A21*5-5))</f>
        <v/>
      </c>
      <c r="C21" s="3"/>
      <c r="F21" s="3">
        <v>7</v>
      </c>
      <c r="G21" s="29">
        <f t="shared" si="8"/>
        <v>0.96635636479223141</v>
      </c>
      <c r="H21" s="29">
        <f t="shared" si="8"/>
        <v>8.3401422282260622</v>
      </c>
      <c r="I21" s="29">
        <f t="shared" si="8"/>
        <v>2.0970430048445432</v>
      </c>
      <c r="J21" s="29">
        <f t="shared" si="8"/>
        <v>8.7836948910320416</v>
      </c>
      <c r="K21" s="29">
        <f t="shared" si="8"/>
        <v>0.66658616215934308</v>
      </c>
      <c r="L21" s="30"/>
      <c r="M21" s="29">
        <f t="shared" si="4"/>
        <v>1.6631654367048678</v>
      </c>
      <c r="N21" s="31">
        <f t="shared" si="4"/>
        <v>1.440120346497709</v>
      </c>
      <c r="O21" s="31">
        <f>IF(Settings!$I$6&gt;69, 0.2*(N21), 0)</f>
        <v>0.28802406929954183</v>
      </c>
      <c r="P21" s="32">
        <f t="shared" si="5"/>
        <v>8.523149868227323</v>
      </c>
      <c r="Q21" s="32">
        <f t="shared" si="5"/>
        <v>4.1585381238125043</v>
      </c>
      <c r="R21" s="32">
        <f t="shared" si="5"/>
        <v>3.9834783054645739</v>
      </c>
      <c r="S21" s="33" t="e">
        <f t="shared" si="9"/>
        <v>#VALUE!</v>
      </c>
      <c r="T21" s="33" t="e">
        <f t="shared" si="10"/>
        <v>#VALUE!</v>
      </c>
      <c r="U21" s="34" t="e">
        <f t="shared" si="11"/>
        <v>#VALUE!</v>
      </c>
      <c r="V21" s="34" t="e">
        <f t="shared" si="12"/>
        <v>#VALUE!</v>
      </c>
      <c r="W21" s="35" t="e">
        <f t="shared" si="13"/>
        <v>#VALUE!</v>
      </c>
      <c r="X21" s="35" t="e">
        <f t="shared" si="14"/>
        <v>#VALUE!</v>
      </c>
      <c r="Z21" s="30">
        <f t="shared" si="15"/>
        <v>2.3651464884979148</v>
      </c>
      <c r="AA21" s="30">
        <f t="shared" si="15"/>
        <v>17.629830622042924</v>
      </c>
      <c r="AC21" s="3">
        <v>7</v>
      </c>
      <c r="AE21" s="51">
        <f t="shared" si="16"/>
        <v>5.6785222856789632</v>
      </c>
      <c r="AG21" s="3">
        <f t="shared" si="17"/>
        <v>5.6785222856789632</v>
      </c>
      <c r="AH21" s="29">
        <f t="shared" si="18"/>
        <v>0.4511596321957681</v>
      </c>
      <c r="AI21" s="29">
        <f t="shared" si="6"/>
        <v>6.2611794012268831</v>
      </c>
      <c r="AJ21" s="29">
        <f t="shared" si="6"/>
        <v>1.2174496577232965</v>
      </c>
      <c r="AK21" s="29">
        <f t="shared" si="6"/>
        <v>6.6009231514937756</v>
      </c>
      <c r="AL21" s="29">
        <f t="shared" si="6"/>
        <v>0.34240205490444264</v>
      </c>
      <c r="AM21" s="30"/>
      <c r="AN21" s="29">
        <f t="shared" si="19"/>
        <v>1.1380218405452347</v>
      </c>
      <c r="AO21" s="31">
        <f t="shared" si="19"/>
        <v>1.0553809159875771</v>
      </c>
      <c r="AP21" s="31">
        <f>IF(Settings!$I$6&gt;69, 0.2*(AO21), 0)</f>
        <v>0.21107618319751542</v>
      </c>
      <c r="AQ21" s="32">
        <f t="shared" si="20"/>
        <v>6.6559568020368616</v>
      </c>
      <c r="AR21" s="32">
        <f t="shared" si="7"/>
        <v>3.0538892219208265</v>
      </c>
      <c r="AS21" s="32">
        <f t="shared" si="7"/>
        <v>2.3932531420744767</v>
      </c>
      <c r="AT21" s="33" t="e">
        <f t="shared" si="21"/>
        <v>#VALUE!</v>
      </c>
      <c r="AU21" s="33" t="e">
        <f t="shared" si="22"/>
        <v>#VALUE!</v>
      </c>
      <c r="AV21" s="34" t="e">
        <f t="shared" si="23"/>
        <v>#VALUE!</v>
      </c>
      <c r="AW21" s="34" t="e">
        <f t="shared" si="24"/>
        <v>#VALUE!</v>
      </c>
      <c r="AX21" s="35" t="e">
        <f t="shared" si="25"/>
        <v>#VALUE!</v>
      </c>
      <c r="AY21" s="35" t="e">
        <f t="shared" si="26"/>
        <v>#VALUE!</v>
      </c>
      <c r="BA21" s="30">
        <f t="shared" si="27"/>
        <v>1.4599674797169315</v>
      </c>
      <c r="BB21" s="30">
        <f t="shared" si="27"/>
        <v>14.753649967658822</v>
      </c>
    </row>
    <row r="22" spans="1:257" x14ac:dyDescent="0.3">
      <c r="A22" s="18">
        <v>19</v>
      </c>
      <c r="B22" s="16" t="str">
        <f>IF($C$8=FALSE,"",IF('Graph-outputs'!$DB$1=6,INDEX(Settings!$G$5:$G$34,'Calcs-control4'!A22),A22*5-5))</f>
        <v/>
      </c>
      <c r="C22" s="3"/>
      <c r="F22" s="3">
        <v>8</v>
      </c>
      <c r="G22" s="29">
        <f t="shared" si="8"/>
        <v>1.5410179737705523</v>
      </c>
      <c r="H22" s="29">
        <f t="shared" si="8"/>
        <v>9.983885455050439</v>
      </c>
      <c r="I22" s="29">
        <f t="shared" si="8"/>
        <v>2.9394188564904957</v>
      </c>
      <c r="J22" s="29">
        <f t="shared" si="8"/>
        <v>10.506807947025166</v>
      </c>
      <c r="K22" s="29">
        <f t="shared" si="8"/>
        <v>1.0012304817020146</v>
      </c>
      <c r="L22" s="30"/>
      <c r="M22" s="29">
        <f t="shared" si="4"/>
        <v>2.1094922032691397</v>
      </c>
      <c r="N22" s="31">
        <f t="shared" si="4"/>
        <v>1.7512938885880787</v>
      </c>
      <c r="O22" s="31">
        <f>IF(Settings!$I$6&gt;69, 0.2*(N22), 0)</f>
        <v>0.35025877771761577</v>
      </c>
      <c r="P22" s="32">
        <f t="shared" si="5"/>
        <v>9.9521428450359419</v>
      </c>
      <c r="Q22" s="32">
        <f t="shared" si="5"/>
        <v>5.03781087301717</v>
      </c>
      <c r="R22" s="32">
        <f t="shared" si="5"/>
        <v>5.4220421741494835</v>
      </c>
      <c r="S22" s="33" t="e">
        <f t="shared" si="9"/>
        <v>#VALUE!</v>
      </c>
      <c r="T22" s="33" t="e">
        <f t="shared" si="10"/>
        <v>#VALUE!</v>
      </c>
      <c r="U22" s="34" t="e">
        <f t="shared" si="11"/>
        <v>#VALUE!</v>
      </c>
      <c r="V22" s="34" t="e">
        <f t="shared" si="12"/>
        <v>#VALUE!</v>
      </c>
      <c r="W22" s="35" t="e">
        <f t="shared" si="13"/>
        <v>#VALUE!</v>
      </c>
      <c r="X22" s="35" t="e">
        <f t="shared" si="14"/>
        <v>#VALUE!</v>
      </c>
      <c r="Z22" s="30">
        <f t="shared" si="15"/>
        <v>3.1688300130025975</v>
      </c>
      <c r="AA22" s="30">
        <f t="shared" si="15"/>
        <v>19.684155227207885</v>
      </c>
      <c r="AC22" s="3">
        <v>8</v>
      </c>
      <c r="AE22" s="51">
        <f t="shared" si="16"/>
        <v>5.9719949729896937</v>
      </c>
      <c r="AG22" s="3">
        <f t="shared" si="17"/>
        <v>5.9719949729896937</v>
      </c>
      <c r="AH22" s="29">
        <f t="shared" si="18"/>
        <v>0.54370983455521904</v>
      </c>
      <c r="AI22" s="29">
        <f t="shared" si="6"/>
        <v>6.7121309888596157</v>
      </c>
      <c r="AJ22" s="29">
        <f t="shared" si="6"/>
        <v>1.389889911341343</v>
      </c>
      <c r="AK22" s="29">
        <f t="shared" si="6"/>
        <v>7.0747266994379832</v>
      </c>
      <c r="AL22" s="29">
        <f t="shared" si="6"/>
        <v>0.40318534177184706</v>
      </c>
      <c r="AM22" s="30"/>
      <c r="AN22" s="29">
        <f t="shared" si="19"/>
        <v>1.2478043955372675</v>
      </c>
      <c r="AO22" s="31">
        <f t="shared" si="19"/>
        <v>1.1379194554041521</v>
      </c>
      <c r="AP22" s="31">
        <f>IF(Settings!$I$6&gt;69, 0.2*(AO22), 0)</f>
        <v>0.22758389108083044</v>
      </c>
      <c r="AQ22" s="32">
        <f t="shared" si="20"/>
        <v>7.0675720584411454</v>
      </c>
      <c r="AR22" s="32">
        <f t="shared" si="7"/>
        <v>3.292400922113552</v>
      </c>
      <c r="AS22" s="32">
        <f t="shared" si="7"/>
        <v>2.7131118358715627</v>
      </c>
      <c r="AT22" s="33" t="e">
        <f t="shared" si="21"/>
        <v>#VALUE!</v>
      </c>
      <c r="AU22" s="33" t="e">
        <f t="shared" si="22"/>
        <v>#VALUE!</v>
      </c>
      <c r="AV22" s="34" t="e">
        <f t="shared" si="23"/>
        <v>#VALUE!</v>
      </c>
      <c r="AW22" s="34" t="e">
        <f t="shared" si="24"/>
        <v>#VALUE!</v>
      </c>
      <c r="AX22" s="35" t="e">
        <f t="shared" si="25"/>
        <v>#VALUE!</v>
      </c>
      <c r="AY22" s="35" t="e">
        <f t="shared" si="26"/>
        <v>#VALUE!</v>
      </c>
      <c r="BA22" s="30">
        <f t="shared" si="27"/>
        <v>1.6439351836389442</v>
      </c>
      <c r="BB22" s="30">
        <f t="shared" si="27"/>
        <v>15.408805265168109</v>
      </c>
    </row>
    <row r="23" spans="1:257" x14ac:dyDescent="0.3">
      <c r="A23" s="18">
        <v>20</v>
      </c>
      <c r="B23" s="16" t="str">
        <f>IF($C$8=FALSE,"",IF('Graph-outputs'!$DB$1=6,INDEX(Settings!$G$5:$G$34,'Calcs-control4'!A23),A23*5-5))</f>
        <v/>
      </c>
      <c r="C23" s="3"/>
      <c r="F23" s="3">
        <v>9</v>
      </c>
      <c r="G23" s="29">
        <f t="shared" si="8"/>
        <v>2.2928597254866991</v>
      </c>
      <c r="H23" s="29">
        <f t="shared" si="8"/>
        <v>11.673730066535926</v>
      </c>
      <c r="I23" s="29">
        <f t="shared" si="8"/>
        <v>3.9319685199167447</v>
      </c>
      <c r="J23" s="29">
        <f t="shared" si="8"/>
        <v>12.275853186267677</v>
      </c>
      <c r="K23" s="29">
        <f t="shared" si="8"/>
        <v>1.4143164358477631</v>
      </c>
      <c r="L23" s="30"/>
      <c r="M23" s="29">
        <f t="shared" si="4"/>
        <v>2.5930368118849123</v>
      </c>
      <c r="N23" s="31">
        <f t="shared" si="4"/>
        <v>2.0768604319004385</v>
      </c>
      <c r="O23" s="31">
        <f>IF(Settings!$I$6&gt;69, 0.2*(N23), 0)</f>
        <v>0.41537208638008771</v>
      </c>
      <c r="P23" s="32">
        <f t="shared" si="5"/>
        <v>11.386315380207481</v>
      </c>
      <c r="Q23" s="32">
        <f t="shared" si="5"/>
        <v>5.9433775439841057</v>
      </c>
      <c r="R23" s="32">
        <f t="shared" si="5"/>
        <v>7.0300081901949136</v>
      </c>
      <c r="S23" s="33" t="e">
        <f t="shared" si="9"/>
        <v>#VALUE!</v>
      </c>
      <c r="T23" s="33" t="e">
        <f t="shared" si="10"/>
        <v>#VALUE!</v>
      </c>
      <c r="U23" s="34" t="e">
        <f t="shared" si="11"/>
        <v>#VALUE!</v>
      </c>
      <c r="V23" s="34" t="e">
        <f t="shared" si="12"/>
        <v>#VALUE!</v>
      </c>
      <c r="W23" s="35" t="e">
        <f t="shared" si="13"/>
        <v>#VALUE!</v>
      </c>
      <c r="X23" s="35" t="e">
        <f t="shared" si="14"/>
        <v>#VALUE!</v>
      </c>
      <c r="Z23" s="30">
        <f t="shared" si="15"/>
        <v>4.0560416138516313</v>
      </c>
      <c r="AA23" s="30">
        <f t="shared" si="15"/>
        <v>21.638875567265007</v>
      </c>
      <c r="AC23" s="3">
        <v>9</v>
      </c>
      <c r="AE23" s="51">
        <f t="shared" si="16"/>
        <v>6.2806346727491738</v>
      </c>
      <c r="AG23" s="3">
        <f t="shared" si="17"/>
        <v>6.2806346727491738</v>
      </c>
      <c r="AH23" s="29">
        <f t="shared" si="18"/>
        <v>0.65398232124059397</v>
      </c>
      <c r="AI23" s="29">
        <f t="shared" si="6"/>
        <v>7.1933833102731581</v>
      </c>
      <c r="AJ23" s="29">
        <f t="shared" si="6"/>
        <v>1.5852939782619673</v>
      </c>
      <c r="AK23" s="29">
        <f t="shared" si="6"/>
        <v>7.5801595940855657</v>
      </c>
      <c r="AL23" s="29">
        <f t="shared" si="6"/>
        <v>0.47389446431684307</v>
      </c>
      <c r="AM23" s="30"/>
      <c r="AN23" s="29">
        <f t="shared" si="19"/>
        <v>1.3675830687218815</v>
      </c>
      <c r="AO23" s="31">
        <f t="shared" si="19"/>
        <v>1.2265837338656216</v>
      </c>
      <c r="AP23" s="31">
        <f>IF(Settings!$I$6&gt;69, 0.2*(AO23), 0)</f>
        <v>0.24531674677312432</v>
      </c>
      <c r="AQ23" s="32">
        <f t="shared" si="20"/>
        <v>7.5025750668445488</v>
      </c>
      <c r="AR23" s="32">
        <f t="shared" si="7"/>
        <v>3.5477112469484036</v>
      </c>
      <c r="AS23" s="32">
        <f t="shared" si="7"/>
        <v>3.0705499275248656</v>
      </c>
      <c r="AT23" s="33" t="e">
        <f t="shared" si="21"/>
        <v>#VALUE!</v>
      </c>
      <c r="AU23" s="33" t="e">
        <f t="shared" si="22"/>
        <v>#VALUE!</v>
      </c>
      <c r="AV23" s="34" t="e">
        <f t="shared" si="23"/>
        <v>#VALUE!</v>
      </c>
      <c r="AW23" s="34" t="e">
        <f t="shared" si="24"/>
        <v>#VALUE!</v>
      </c>
      <c r="AX23" s="35" t="e">
        <f t="shared" si="25"/>
        <v>#VALUE!</v>
      </c>
      <c r="AY23" s="35" t="e">
        <f t="shared" si="26"/>
        <v>#VALUE!</v>
      </c>
      <c r="BA23" s="30">
        <f t="shared" si="27"/>
        <v>1.8482502376258358</v>
      </c>
      <c r="BB23" s="30">
        <f t="shared" si="27"/>
        <v>16.087587763675376</v>
      </c>
      <c r="CQ23" s="44"/>
    </row>
    <row r="24" spans="1:257" x14ac:dyDescent="0.3">
      <c r="A24" s="18">
        <v>21</v>
      </c>
      <c r="B24" s="16" t="str">
        <f>IF($C$8=FALSE,"",IF('Graph-outputs'!$DB$1=6,INDEX(Settings!$G$5:$G$34,'Calcs-control4'!A24),A24*5-5))</f>
        <v/>
      </c>
      <c r="C24" s="3"/>
      <c r="F24" s="3">
        <v>10</v>
      </c>
      <c r="G24" s="29">
        <f t="shared" si="8"/>
        <v>3.2310525880727958</v>
      </c>
      <c r="H24" s="29">
        <f t="shared" si="8"/>
        <v>13.398932158177313</v>
      </c>
      <c r="I24" s="29">
        <f t="shared" si="8"/>
        <v>5.0697416539291851</v>
      </c>
      <c r="J24" s="29">
        <f t="shared" si="8"/>
        <v>14.079475378683352</v>
      </c>
      <c r="K24" s="29">
        <f t="shared" si="8"/>
        <v>1.9040073337663097</v>
      </c>
      <c r="L24" s="30"/>
      <c r="M24" s="29">
        <f t="shared" si="4"/>
        <v>3.1096854131059932</v>
      </c>
      <c r="N24" s="31">
        <f t="shared" si="4"/>
        <v>2.4146525099687635</v>
      </c>
      <c r="O24" s="31">
        <f>IF(Settings!$I$6&gt;69, 0.2*(N24), 0)</f>
        <v>0.4829305019937527</v>
      </c>
      <c r="P24" s="32">
        <f t="shared" si="5"/>
        <v>12.81969309339661</v>
      </c>
      <c r="Q24" s="32">
        <f t="shared" si="5"/>
        <v>6.8670521146091765</v>
      </c>
      <c r="R24" s="32">
        <f t="shared" si="5"/>
        <v>8.7752371628757473</v>
      </c>
      <c r="S24" s="33" t="e">
        <f t="shared" si="9"/>
        <v>#VALUE!</v>
      </c>
      <c r="T24" s="33" t="e">
        <f t="shared" si="10"/>
        <v>#VALUE!</v>
      </c>
      <c r="U24" s="34" t="e">
        <f t="shared" si="11"/>
        <v>#VALUE!</v>
      </c>
      <c r="V24" s="34" t="e">
        <f t="shared" si="12"/>
        <v>#VALUE!</v>
      </c>
      <c r="W24" s="35" t="e">
        <f t="shared" si="13"/>
        <v>#VALUE!</v>
      </c>
      <c r="X24" s="35" t="e">
        <f t="shared" si="14"/>
        <v>#VALUE!</v>
      </c>
      <c r="Z24" s="30">
        <f t="shared" si="15"/>
        <v>5.0095412502866683</v>
      </c>
      <c r="AA24" s="30">
        <f t="shared" si="15"/>
        <v>23.498820971329422</v>
      </c>
      <c r="AC24" s="3">
        <v>10</v>
      </c>
      <c r="AE24" s="51">
        <f t="shared" si="16"/>
        <v>6.6052252339374462</v>
      </c>
      <c r="AG24" s="3">
        <f t="shared" si="17"/>
        <v>6.6052252339374462</v>
      </c>
      <c r="AH24" s="29">
        <f t="shared" si="18"/>
        <v>0.78503682636326844</v>
      </c>
      <c r="AI24" s="29">
        <f t="shared" si="6"/>
        <v>7.7066939948627571</v>
      </c>
      <c r="AJ24" s="29">
        <f t="shared" si="6"/>
        <v>1.8064279976154514</v>
      </c>
      <c r="AK24" s="29">
        <f t="shared" si="6"/>
        <v>8.1190298039159927</v>
      </c>
      <c r="AL24" s="29">
        <f t="shared" si="6"/>
        <v>0.55594645505539653</v>
      </c>
      <c r="AM24" s="30"/>
      <c r="AN24" s="29">
        <f t="shared" si="19"/>
        <v>1.4981769743390418</v>
      </c>
      <c r="AO24" s="31">
        <f t="shared" si="19"/>
        <v>1.3217841861656023</v>
      </c>
      <c r="AP24" s="31">
        <f>IF(Settings!$I$6&gt;69, 0.2*(AO24), 0)</f>
        <v>0.26435683723312048</v>
      </c>
      <c r="AQ24" s="32">
        <f t="shared" si="20"/>
        <v>7.9620524063134388</v>
      </c>
      <c r="AR24" s="32">
        <f t="shared" si="7"/>
        <v>3.8207578448872823</v>
      </c>
      <c r="AS24" s="32">
        <f t="shared" si="7"/>
        <v>3.4689970002313397</v>
      </c>
      <c r="AT24" s="33" t="e">
        <f t="shared" si="21"/>
        <v>#VALUE!</v>
      </c>
      <c r="AU24" s="33" t="e">
        <f t="shared" si="22"/>
        <v>#VALUE!</v>
      </c>
      <c r="AV24" s="34" t="e">
        <f t="shared" si="23"/>
        <v>#VALUE!</v>
      </c>
      <c r="AW24" s="34" t="e">
        <f t="shared" si="24"/>
        <v>#VALUE!</v>
      </c>
      <c r="AX24" s="35" t="e">
        <f t="shared" si="25"/>
        <v>#VALUE!</v>
      </c>
      <c r="AY24" s="35" t="e">
        <f t="shared" si="26"/>
        <v>#VALUE!</v>
      </c>
      <c r="BA24" s="30">
        <f t="shared" si="27"/>
        <v>2.0746446318236074</v>
      </c>
      <c r="BB24" s="30">
        <f t="shared" si="27"/>
        <v>16.790306005587212</v>
      </c>
      <c r="CQ24" s="44"/>
    </row>
    <row r="25" spans="1:257" x14ac:dyDescent="0.3">
      <c r="A25" s="18">
        <v>22</v>
      </c>
      <c r="C25" s="3"/>
      <c r="F25" s="3">
        <v>11</v>
      </c>
      <c r="G25" s="29">
        <f t="shared" si="8"/>
        <v>4.3585364505326929</v>
      </c>
      <c r="H25" s="29">
        <f t="shared" si="8"/>
        <v>15.150484488077087</v>
      </c>
      <c r="I25" s="29">
        <f t="shared" si="8"/>
        <v>6.3456943604488991</v>
      </c>
      <c r="J25" s="29">
        <f t="shared" si="8"/>
        <v>15.908178536992427</v>
      </c>
      <c r="K25" s="29">
        <f t="shared" si="8"/>
        <v>2.4661410926145901</v>
      </c>
      <c r="L25" s="30"/>
      <c r="M25" s="29">
        <f t="shared" si="4"/>
        <v>3.6556250199432547</v>
      </c>
      <c r="N25" s="31">
        <f t="shared" si="4"/>
        <v>2.7627994698309766</v>
      </c>
      <c r="O25" s="31">
        <f>IF(Settings!$I$6&gt;69, 0.2*(N25), 0)</f>
        <v>0.55255989396619531</v>
      </c>
      <c r="P25" s="32">
        <f t="shared" si="5"/>
        <v>14.247514870258627</v>
      </c>
      <c r="Q25" s="32">
        <f t="shared" si="5"/>
        <v>7.801966928874644</v>
      </c>
      <c r="R25" s="32">
        <f t="shared" si="5"/>
        <v>10.6258520455154</v>
      </c>
      <c r="S25" s="33" t="e">
        <f t="shared" si="9"/>
        <v>#VALUE!</v>
      </c>
      <c r="T25" s="33" t="e">
        <f t="shared" si="10"/>
        <v>#VALUE!</v>
      </c>
      <c r="U25" s="34" t="e">
        <f t="shared" si="11"/>
        <v>#VALUE!</v>
      </c>
      <c r="V25" s="34" t="e">
        <f t="shared" si="12"/>
        <v>#VALUE!</v>
      </c>
      <c r="W25" s="35" t="e">
        <f t="shared" si="13"/>
        <v>#VALUE!</v>
      </c>
      <c r="X25" s="35" t="e">
        <f t="shared" si="14"/>
        <v>#VALUE!</v>
      </c>
      <c r="Z25" s="30">
        <f t="shared" si="15"/>
        <v>6.0127376060406439</v>
      </c>
      <c r="AA25" s="30">
        <f t="shared" si="15"/>
        <v>25.268586617702788</v>
      </c>
      <c r="AC25" s="3">
        <v>11</v>
      </c>
      <c r="AE25" s="51">
        <f t="shared" si="16"/>
        <v>6.9465910157685737</v>
      </c>
      <c r="AG25" s="3">
        <f t="shared" si="17"/>
        <v>6.9465910157685737</v>
      </c>
      <c r="AH25" s="29">
        <f t="shared" si="18"/>
        <v>0.9403756790263692</v>
      </c>
      <c r="AI25" s="29">
        <f t="shared" si="6"/>
        <v>8.2538867040493802</v>
      </c>
      <c r="AJ25" s="29">
        <f t="shared" si="6"/>
        <v>2.0563338346542652</v>
      </c>
      <c r="AK25" s="29">
        <f t="shared" si="6"/>
        <v>8.6932095237728593</v>
      </c>
      <c r="AL25" s="29">
        <f t="shared" si="6"/>
        <v>0.65091393278909682</v>
      </c>
      <c r="AM25" s="30"/>
      <c r="AN25" s="29">
        <f t="shared" si="19"/>
        <v>1.6404584216466707</v>
      </c>
      <c r="AO25" s="31">
        <f t="shared" si="19"/>
        <v>1.4239527917593733</v>
      </c>
      <c r="AP25" s="31">
        <f>IF(Settings!$I$6&gt;69, 0.2*(AO25), 0)</f>
        <v>0.28479055835187467</v>
      </c>
      <c r="AQ25" s="32">
        <f t="shared" si="20"/>
        <v>8.4471121603330506</v>
      </c>
      <c r="AR25" s="32">
        <f t="shared" si="7"/>
        <v>4.1124973186264588</v>
      </c>
      <c r="AS25" s="32">
        <f t="shared" si="7"/>
        <v>3.9120112350614953</v>
      </c>
      <c r="AT25" s="33" t="e">
        <f t="shared" si="21"/>
        <v>#VALUE!</v>
      </c>
      <c r="AU25" s="33" t="e">
        <f t="shared" si="22"/>
        <v>#VALUE!</v>
      </c>
      <c r="AV25" s="34" t="e">
        <f t="shared" si="23"/>
        <v>#VALUE!</v>
      </c>
      <c r="AW25" s="34" t="e">
        <f t="shared" si="24"/>
        <v>#VALUE!</v>
      </c>
      <c r="AX25" s="35" t="e">
        <f t="shared" si="25"/>
        <v>#VALUE!</v>
      </c>
      <c r="AY25" s="35" t="e">
        <f t="shared" si="26"/>
        <v>#VALUE!</v>
      </c>
      <c r="BA25" s="30">
        <f t="shared" si="27"/>
        <v>2.3249042942566729</v>
      </c>
      <c r="BB25" s="30">
        <f t="shared" si="27"/>
        <v>17.517212719097266</v>
      </c>
    </row>
    <row r="26" spans="1:257" x14ac:dyDescent="0.3">
      <c r="A26" s="18">
        <v>23</v>
      </c>
      <c r="C26" s="3"/>
      <c r="F26" s="3">
        <v>12</v>
      </c>
      <c r="G26" s="29">
        <f t="shared" si="8"/>
        <v>5.6726709742267465</v>
      </c>
      <c r="H26" s="29">
        <f t="shared" si="8"/>
        <v>16.920750877794394</v>
      </c>
      <c r="I26" s="29">
        <f t="shared" si="8"/>
        <v>7.7512475108002556</v>
      </c>
      <c r="J26" s="29">
        <f t="shared" si="8"/>
        <v>17.753934653284446</v>
      </c>
      <c r="K26" s="29">
        <f t="shared" si="8"/>
        <v>3.0948085180380716</v>
      </c>
      <c r="L26" s="30"/>
      <c r="M26" s="29">
        <f t="shared" si="4"/>
        <v>4.2273239789819907</v>
      </c>
      <c r="N26" s="31">
        <f t="shared" si="4"/>
        <v>3.1196692655047129</v>
      </c>
      <c r="O26" s="31">
        <f>IF(Settings!$I$6&gt;69, 0.2*(N26), 0)</f>
        <v>0.62393385310094263</v>
      </c>
      <c r="P26" s="32">
        <f t="shared" si="5"/>
        <v>15.665942505639201</v>
      </c>
      <c r="Q26" s="32">
        <f t="shared" si="5"/>
        <v>8.7423366947251804</v>
      </c>
      <c r="R26" s="32">
        <f t="shared" si="5"/>
        <v>12.551606251772798</v>
      </c>
      <c r="S26" s="33" t="e">
        <f t="shared" si="9"/>
        <v>#VALUE!</v>
      </c>
      <c r="T26" s="33" t="e">
        <f t="shared" si="10"/>
        <v>#VALUE!</v>
      </c>
      <c r="U26" s="34" t="e">
        <f t="shared" si="11"/>
        <v>#VALUE!</v>
      </c>
      <c r="V26" s="34" t="e">
        <f t="shared" si="12"/>
        <v>#VALUE!</v>
      </c>
      <c r="W26" s="35" t="e">
        <f t="shared" si="13"/>
        <v>#VALUE!</v>
      </c>
      <c r="X26" s="35" t="e">
        <f t="shared" si="14"/>
        <v>#VALUE!</v>
      </c>
      <c r="Z26" s="30">
        <f t="shared" si="15"/>
        <v>7.0502239689474173</v>
      </c>
      <c r="AA26" s="30">
        <f t="shared" si="15"/>
        <v>26.952544886713817</v>
      </c>
      <c r="AC26" s="3">
        <v>12</v>
      </c>
      <c r="AE26" s="51">
        <f t="shared" si="16"/>
        <v>7.3055989813069928</v>
      </c>
      <c r="AG26" s="3">
        <f t="shared" si="17"/>
        <v>7.3055989813069928</v>
      </c>
      <c r="AH26" s="29">
        <f t="shared" si="18"/>
        <v>1.1239863186394776</v>
      </c>
      <c r="AI26" s="29">
        <f t="shared" si="6"/>
        <v>8.83684865191257</v>
      </c>
      <c r="AJ26" s="29">
        <f t="shared" si="6"/>
        <v>2.3383452466753494</v>
      </c>
      <c r="AK26" s="29">
        <f t="shared" si="6"/>
        <v>9.3046320308154709</v>
      </c>
      <c r="AL26" s="29">
        <f t="shared" si="6"/>
        <v>0.7605315735496686</v>
      </c>
      <c r="AM26" s="30"/>
      <c r="AN26" s="29">
        <f t="shared" si="19"/>
        <v>1.7953541850243249</v>
      </c>
      <c r="AO26" s="31">
        <f t="shared" si="19"/>
        <v>1.5335433734751402</v>
      </c>
      <c r="AP26" s="31">
        <f>IF(Settings!$I$6&gt;69, 0.2*(AO26), 0)</f>
        <v>0.30670867469502805</v>
      </c>
      <c r="AQ26" s="32">
        <f t="shared" si="20"/>
        <v>8.9588804415401437</v>
      </c>
      <c r="AR26" s="32">
        <f t="shared" si="7"/>
        <v>4.4239004843090148</v>
      </c>
      <c r="AS26" s="32">
        <f t="shared" si="7"/>
        <v>4.4032470738759972</v>
      </c>
      <c r="AT26" s="33" t="e">
        <f t="shared" si="21"/>
        <v>#VALUE!</v>
      </c>
      <c r="AU26" s="33" t="e">
        <f t="shared" si="22"/>
        <v>#VALUE!</v>
      </c>
      <c r="AV26" s="34" t="e">
        <f t="shared" si="23"/>
        <v>#VALUE!</v>
      </c>
      <c r="AW26" s="34" t="e">
        <f t="shared" si="24"/>
        <v>#VALUE!</v>
      </c>
      <c r="AX26" s="35" t="e">
        <f t="shared" si="25"/>
        <v>#VALUE!</v>
      </c>
      <c r="AY26" s="35" t="e">
        <f t="shared" si="26"/>
        <v>#VALUE!</v>
      </c>
      <c r="BA26" s="30">
        <f t="shared" si="27"/>
        <v>2.6008523616092547</v>
      </c>
      <c r="BB26" s="30">
        <f t="shared" si="27"/>
        <v>18.268497766085503</v>
      </c>
    </row>
    <row r="27" spans="1:257" x14ac:dyDescent="0.3">
      <c r="A27" s="18">
        <v>24</v>
      </c>
      <c r="C27" s="3"/>
      <c r="F27" s="3">
        <v>13</v>
      </c>
      <c r="G27" s="29">
        <f t="shared" si="8"/>
        <v>7.1660708357668508</v>
      </c>
      <c r="H27" s="29">
        <f t="shared" si="8"/>
        <v>18.703202868170742</v>
      </c>
      <c r="I27" s="29">
        <f t="shared" si="8"/>
        <v>9.2767472814367391</v>
      </c>
      <c r="J27" s="29">
        <f t="shared" si="8"/>
        <v>19.609901554276455</v>
      </c>
      <c r="K27" s="29">
        <f t="shared" si="8"/>
        <v>3.7828851168496085</v>
      </c>
      <c r="L27" s="30"/>
      <c r="M27" s="29">
        <f t="shared" si="4"/>
        <v>4.8215136489680557</v>
      </c>
      <c r="N27" s="31">
        <f t="shared" si="4"/>
        <v>3.4838260643746048</v>
      </c>
      <c r="O27" s="31">
        <f>IF(Settings!$I$6&gt;69, 0.2*(N27), 0)</f>
        <v>0.69676521287492099</v>
      </c>
      <c r="P27" s="32">
        <f t="shared" si="5"/>
        <v>17.071857824317391</v>
      </c>
      <c r="Q27" s="32">
        <f t="shared" si="5"/>
        <v>9.6832779211139055</v>
      </c>
      <c r="R27" s="32">
        <f t="shared" si="5"/>
        <v>14.524733656511787</v>
      </c>
      <c r="S27" s="33" t="e">
        <f t="shared" si="9"/>
        <v>#VALUE!</v>
      </c>
      <c r="T27" s="33" t="e">
        <f t="shared" si="10"/>
        <v>#VALUE!</v>
      </c>
      <c r="U27" s="34" t="e">
        <f t="shared" si="11"/>
        <v>#VALUE!</v>
      </c>
      <c r="V27" s="34" t="e">
        <f t="shared" si="12"/>
        <v>#VALUE!</v>
      </c>
      <c r="W27" s="35" t="e">
        <f t="shared" si="13"/>
        <v>#VALUE!</v>
      </c>
      <c r="X27" s="35" t="e">
        <f t="shared" si="14"/>
        <v>#VALUE!</v>
      </c>
      <c r="Z27" s="30">
        <f t="shared" si="15"/>
        <v>8.1080826689914183</v>
      </c>
      <c r="AA27" s="30">
        <f t="shared" si="15"/>
        <v>28.554856163114522</v>
      </c>
      <c r="AC27" s="3">
        <v>13</v>
      </c>
      <c r="AE27" s="51">
        <f t="shared" si="16"/>
        <v>7.683160899284454</v>
      </c>
      <c r="AG27" s="3">
        <f t="shared" si="17"/>
        <v>7.683160899284454</v>
      </c>
      <c r="AH27" s="29">
        <f t="shared" si="18"/>
        <v>1.3403823618832393</v>
      </c>
      <c r="AI27" s="29">
        <f t="shared" si="6"/>
        <v>9.4575272376763966</v>
      </c>
      <c r="AJ27" s="29">
        <f t="shared" si="6"/>
        <v>2.6561026095520286</v>
      </c>
      <c r="AK27" s="29">
        <f t="shared" si="6"/>
        <v>9.9552875696680427</v>
      </c>
      <c r="AL27" s="29">
        <f t="shared" si="6"/>
        <v>0.88670018782265225</v>
      </c>
      <c r="AM27" s="30"/>
      <c r="AN27" s="29">
        <f t="shared" si="19"/>
        <v>1.9638464104960549</v>
      </c>
      <c r="AO27" s="31">
        <f t="shared" si="19"/>
        <v>1.6510317628254962</v>
      </c>
      <c r="AP27" s="31">
        <f>IF(Settings!$I$6&gt;69, 0.2*(AO27), 0)</f>
        <v>0.33020635256509928</v>
      </c>
      <c r="AQ27" s="32">
        <f t="shared" si="20"/>
        <v>9.49849730460123</v>
      </c>
      <c r="AR27" s="32">
        <f t="shared" si="7"/>
        <v>4.7559467609489552</v>
      </c>
      <c r="AS27" s="32">
        <f t="shared" si="7"/>
        <v>4.9464145556261094</v>
      </c>
      <c r="AT27" s="33" t="e">
        <f t="shared" si="21"/>
        <v>#VALUE!</v>
      </c>
      <c r="AU27" s="33" t="e">
        <f t="shared" si="22"/>
        <v>#VALUE!</v>
      </c>
      <c r="AV27" s="34" t="e">
        <f t="shared" si="23"/>
        <v>#VALUE!</v>
      </c>
      <c r="AW27" s="34" t="e">
        <f t="shared" si="24"/>
        <v>#VALUE!</v>
      </c>
      <c r="AX27" s="35" t="e">
        <f t="shared" si="25"/>
        <v>#VALUE!</v>
      </c>
      <c r="AY27" s="35" t="e">
        <f t="shared" si="26"/>
        <v>#VALUE!</v>
      </c>
      <c r="BA27" s="30">
        <f t="shared" si="27"/>
        <v>2.9043285581626579</v>
      </c>
      <c r="BB27" s="30">
        <f t="shared" si="27"/>
        <v>19.044280719034997</v>
      </c>
    </row>
    <row r="28" spans="1:257" x14ac:dyDescent="0.3">
      <c r="A28" s="18">
        <v>25</v>
      </c>
      <c r="B28" s="2"/>
      <c r="C28" s="3"/>
      <c r="F28" s="3">
        <v>14</v>
      </c>
      <c r="G28" s="29">
        <f t="shared" si="8"/>
        <v>8.8275137746323189</v>
      </c>
      <c r="H28" s="29">
        <f t="shared" si="8"/>
        <v>20.492223576980003</v>
      </c>
      <c r="I28" s="29">
        <f t="shared" si="8"/>
        <v>10.911842613659864</v>
      </c>
      <c r="J28" s="29">
        <f t="shared" si="8"/>
        <v>21.470212541254003</v>
      </c>
      <c r="K28" s="29">
        <f t="shared" si="8"/>
        <v>4.5224953692376975</v>
      </c>
      <c r="L28" s="30"/>
      <c r="M28" s="29">
        <f t="shared" si="4"/>
        <v>5.4351712138522181</v>
      </c>
      <c r="N28" s="31">
        <f t="shared" si="4"/>
        <v>3.8539983376445845</v>
      </c>
      <c r="O28" s="31">
        <f>IF(Settings!$I$6&gt;69, 0.2*(N28), 0)</f>
        <v>0.77079966752891693</v>
      </c>
      <c r="P28" s="32">
        <f t="shared" si="5"/>
        <v>18.462715847695719</v>
      </c>
      <c r="Q28" s="32">
        <f t="shared" si="5"/>
        <v>10.620666883903553</v>
      </c>
      <c r="R28" s="32">
        <f t="shared" si="5"/>
        <v>16.520416571591696</v>
      </c>
      <c r="S28" s="33" t="e">
        <f t="shared" si="9"/>
        <v>#VALUE!</v>
      </c>
      <c r="T28" s="33" t="e">
        <f t="shared" si="10"/>
        <v>#VALUE!</v>
      </c>
      <c r="U28" s="34" t="e">
        <f t="shared" si="11"/>
        <v>#VALUE!</v>
      </c>
      <c r="V28" s="34" t="e">
        <f t="shared" si="12"/>
        <v>#VALUE!</v>
      </c>
      <c r="W28" s="35" t="e">
        <f t="shared" si="13"/>
        <v>#VALUE!</v>
      </c>
      <c r="X28" s="35" t="e">
        <f t="shared" si="14"/>
        <v>#VALUE!</v>
      </c>
      <c r="Z28" s="30">
        <f t="shared" si="15"/>
        <v>9.1740261097170439</v>
      </c>
      <c r="AA28" s="30">
        <f t="shared" si="15"/>
        <v>30.079479114720474</v>
      </c>
      <c r="AC28" s="3">
        <v>14</v>
      </c>
      <c r="AE28" s="51">
        <f t="shared" si="16"/>
        <v>8.0802356597094089</v>
      </c>
      <c r="AG28" s="3">
        <f>AE28</f>
        <v>8.0802356597094089</v>
      </c>
      <c r="AH28" s="29">
        <f t="shared" si="18"/>
        <v>1.5946414121010504</v>
      </c>
      <c r="AI28" s="29">
        <f t="shared" si="6"/>
        <v>10.117925680419464</v>
      </c>
      <c r="AJ28" s="29">
        <f t="shared" si="6"/>
        <v>3.0135655553872485</v>
      </c>
      <c r="AK28" s="29">
        <f t="shared" si="6"/>
        <v>10.647218152321534</v>
      </c>
      <c r="AL28" s="29">
        <f t="shared" si="6"/>
        <v>1.0314876595850191</v>
      </c>
      <c r="AM28" s="30"/>
      <c r="AN28" s="29">
        <f t="shared" si="19"/>
        <v>2.1469730777290237</v>
      </c>
      <c r="AO28" s="31">
        <f t="shared" si="19"/>
        <v>1.776915807545751</v>
      </c>
      <c r="AP28" s="31">
        <f>IF(Settings!$I$6&gt;69, 0.2*(AO28), 0)</f>
        <v>0.35538316150915022</v>
      </c>
      <c r="AQ28" s="32">
        <f t="shared" si="20"/>
        <v>10.067111993216091</v>
      </c>
      <c r="AR28" s="32">
        <f t="shared" si="7"/>
        <v>5.1096176194263219</v>
      </c>
      <c r="AS28" s="32">
        <f t="shared" si="7"/>
        <v>5.5452296882108092</v>
      </c>
      <c r="AT28" s="33" t="e">
        <f t="shared" si="21"/>
        <v>#VALUE!</v>
      </c>
      <c r="AU28" s="33" t="e">
        <f t="shared" si="22"/>
        <v>#VALUE!</v>
      </c>
      <c r="AV28" s="34" t="e">
        <f t="shared" si="23"/>
        <v>#VALUE!</v>
      </c>
      <c r="AW28" s="34" t="e">
        <f t="shared" si="24"/>
        <v>#VALUE!</v>
      </c>
      <c r="AX28" s="35" t="e">
        <f t="shared" si="25"/>
        <v>#VALUE!</v>
      </c>
      <c r="AY28" s="35" t="e">
        <f t="shared" si="26"/>
        <v>#VALUE!</v>
      </c>
      <c r="BA28" s="30">
        <f t="shared" si="27"/>
        <v>3.2371644180318895</v>
      </c>
      <c r="BB28" s="30">
        <f t="shared" si="27"/>
        <v>19.844603094208146</v>
      </c>
    </row>
    <row r="29" spans="1:257" x14ac:dyDescent="0.3">
      <c r="A29" s="18">
        <v>26</v>
      </c>
      <c r="C29" s="3"/>
      <c r="F29" s="3">
        <v>15</v>
      </c>
      <c r="G29" s="29">
        <f t="shared" si="8"/>
        <v>10.642843534040084</v>
      </c>
      <c r="H29" s="29">
        <f t="shared" si="8"/>
        <v>22.28295754868239</v>
      </c>
      <c r="I29" s="29">
        <f t="shared" si="8"/>
        <v>12.645792257304329</v>
      </c>
      <c r="J29" s="29">
        <f t="shared" si="8"/>
        <v>23.329815208797786</v>
      </c>
      <c r="K29" s="29">
        <f t="shared" si="8"/>
        <v>5.3054016606116399</v>
      </c>
      <c r="L29" s="30"/>
      <c r="M29" s="29">
        <f t="shared" si="4"/>
        <v>6.0655035616495301</v>
      </c>
      <c r="N29" s="31">
        <f t="shared" si="4"/>
        <v>4.2290541830964665</v>
      </c>
      <c r="O29" s="31">
        <f>IF(Settings!$I$6&gt;69, 0.2*(N29), 0)</f>
        <v>0.84581083661929335</v>
      </c>
      <c r="P29" s="32">
        <f t="shared" si="5"/>
        <v>19.836435414721144</v>
      </c>
      <c r="Q29" s="32">
        <f t="shared" si="5"/>
        <v>11.551025434128061</v>
      </c>
      <c r="R29" s="32">
        <f t="shared" si="5"/>
        <v>18.516979455587446</v>
      </c>
      <c r="S29" s="33" t="e">
        <f t="shared" si="9"/>
        <v>#VALUE!</v>
      </c>
      <c r="T29" s="33" t="e">
        <f t="shared" si="10"/>
        <v>#VALUE!</v>
      </c>
      <c r="U29" s="34" t="e">
        <f t="shared" si="11"/>
        <v>#VALUE!</v>
      </c>
      <c r="V29" s="34" t="e">
        <f t="shared" si="12"/>
        <v>#VALUE!</v>
      </c>
      <c r="W29" s="35" t="e">
        <f t="shared" si="13"/>
        <v>#VALUE!</v>
      </c>
      <c r="X29" s="35" t="e">
        <f t="shared" si="14"/>
        <v>#VALUE!</v>
      </c>
      <c r="Z29" s="30">
        <f t="shared" si="15"/>
        <v>10.237425050530156</v>
      </c>
      <c r="AA29" s="30">
        <f t="shared" si="15"/>
        <v>31.530180472689544</v>
      </c>
      <c r="AC29" s="3">
        <v>15</v>
      </c>
      <c r="AE29" s="51">
        <f t="shared" si="16"/>
        <v>8.4978317091498283</v>
      </c>
      <c r="AG29" s="3">
        <f t="shared" si="17"/>
        <v>8.4978317091498283</v>
      </c>
      <c r="AH29" s="29">
        <f t="shared" si="18"/>
        <v>1.8924373891645305</v>
      </c>
      <c r="AI29" s="29">
        <f t="shared" si="6"/>
        <v>10.820097540116283</v>
      </c>
      <c r="AJ29" s="29">
        <f t="shared" si="6"/>
        <v>3.4150227653835414</v>
      </c>
      <c r="AK29" s="29">
        <f t="shared" si="6"/>
        <v>11.38251115263078</v>
      </c>
      <c r="AL29" s="29">
        <f t="shared" si="6"/>
        <v>1.1971259200179891</v>
      </c>
      <c r="AM29" s="30"/>
      <c r="AN29" s="29">
        <f t="shared" si="19"/>
        <v>2.3458279275199998</v>
      </c>
      <c r="AO29" s="31">
        <f t="shared" si="19"/>
        <v>1.9117151945330433</v>
      </c>
      <c r="AP29" s="31">
        <f>IF(Settings!$I$6&gt;69, 0.2*(AO29), 0)</f>
        <v>0.3823430389066087</v>
      </c>
      <c r="AQ29" s="32">
        <f t="shared" si="20"/>
        <v>10.665877466461414</v>
      </c>
      <c r="AR29" s="32">
        <f t="shared" si="7"/>
        <v>5.4858890237734297</v>
      </c>
      <c r="AS29" s="32">
        <f t="shared" si="7"/>
        <v>6.2033553851695027</v>
      </c>
      <c r="AT29" s="33" t="e">
        <f t="shared" si="21"/>
        <v>#VALUE!</v>
      </c>
      <c r="AU29" s="33" t="e">
        <f t="shared" si="22"/>
        <v>#VALUE!</v>
      </c>
      <c r="AV29" s="34" t="e">
        <f t="shared" si="23"/>
        <v>#VALUE!</v>
      </c>
      <c r="AW29" s="34" t="e">
        <f t="shared" si="24"/>
        <v>#VALUE!</v>
      </c>
      <c r="AX29" s="35" t="e">
        <f t="shared" si="25"/>
        <v>#VALUE!</v>
      </c>
      <c r="AY29" s="35" t="e">
        <f t="shared" si="26"/>
        <v>#VALUE!</v>
      </c>
      <c r="BA29" s="30">
        <f t="shared" si="27"/>
        <v>3.601154163638788</v>
      </c>
      <c r="BB29" s="30">
        <f t="shared" si="27"/>
        <v>20.6694202780706</v>
      </c>
      <c r="BD29" s="12"/>
      <c r="BE29" s="12"/>
      <c r="BF29" s="12"/>
      <c r="BG29" s="12"/>
      <c r="BH29" s="12"/>
      <c r="BI29" s="12"/>
      <c r="BJ29" s="12"/>
      <c r="BK29" s="12"/>
      <c r="BL29" s="12"/>
      <c r="BM29" s="12"/>
      <c r="BN29" s="44"/>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44"/>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row>
    <row r="30" spans="1:257" x14ac:dyDescent="0.3">
      <c r="A30" s="18">
        <v>27</v>
      </c>
      <c r="C30" s="3"/>
      <c r="F30" s="3">
        <v>16</v>
      </c>
      <c r="G30" s="29">
        <f t="shared" si="8"/>
        <v>12.595816669853894</v>
      </c>
      <c r="H30" s="29">
        <f t="shared" si="8"/>
        <v>24.071193158823732</v>
      </c>
      <c r="I30" s="29">
        <f t="shared" si="8"/>
        <v>14.467712278899473</v>
      </c>
      <c r="J30" s="29">
        <f t="shared" si="8"/>
        <v>25.184345109690391</v>
      </c>
      <c r="K30" s="29">
        <f t="shared" si="8"/>
        <v>6.1233183054585849</v>
      </c>
      <c r="L30" s="30"/>
      <c r="M30" s="29">
        <f t="shared" ref="M30:N84" si="28">M$4*(1-EXP(-M$5*$F30))^M$6</f>
        <v>6.7099321645779026</v>
      </c>
      <c r="N30" s="31">
        <f t="shared" si="28"/>
        <v>4.6079818043996132</v>
      </c>
      <c r="O30" s="31">
        <f>IF(Settings!$I$6&gt;69, 0.2*(N30), 0)</f>
        <v>0.92159636087992269</v>
      </c>
      <c r="P30" s="32">
        <f t="shared" si="5"/>
        <v>21.191315723285221</v>
      </c>
      <c r="Q30" s="32">
        <f>Q$4*(1-EXP(-Q$5*$F30))^Q$6</f>
        <v>12.47142757980199</v>
      </c>
      <c r="R30" s="32">
        <f>R$4*(1-EXP(-R$5*$F30))^R$6</f>
        <v>20.495891712475967</v>
      </c>
      <c r="S30" s="33" t="e">
        <f t="shared" si="9"/>
        <v>#VALUE!</v>
      </c>
      <c r="T30" s="33" t="e">
        <f t="shared" si="10"/>
        <v>#VALUE!</v>
      </c>
      <c r="U30" s="34" t="e">
        <f t="shared" si="11"/>
        <v>#VALUE!</v>
      </c>
      <c r="V30" s="34" t="e">
        <f t="shared" si="12"/>
        <v>#VALUE!</v>
      </c>
      <c r="W30" s="35" t="e">
        <f t="shared" si="13"/>
        <v>#VALUE!</v>
      </c>
      <c r="X30" s="35" t="e">
        <f t="shared" si="14"/>
        <v>#VALUE!</v>
      </c>
      <c r="Z30" s="30">
        <f t="shared" si="15"/>
        <v>11.289261558756806</v>
      </c>
      <c r="AA30" s="30">
        <f t="shared" si="15"/>
        <v>32.910544337602175</v>
      </c>
      <c r="AC30" s="3">
        <v>16</v>
      </c>
      <c r="AE30" s="51">
        <f t="shared" si="16"/>
        <v>8.937009611874279</v>
      </c>
      <c r="AG30" s="3">
        <f t="shared" si="17"/>
        <v>8.937009611874279</v>
      </c>
      <c r="AH30" s="29">
        <f t="shared" si="18"/>
        <v>2.2400647252955257</v>
      </c>
      <c r="AI30" s="29">
        <f t="shared" si="18"/>
        <v>11.566140003612492</v>
      </c>
      <c r="AJ30" s="29">
        <f t="shared" si="18"/>
        <v>3.8650980516543951</v>
      </c>
      <c r="AK30" s="29">
        <f t="shared" si="18"/>
        <v>12.163291570518961</v>
      </c>
      <c r="AL30" s="29">
        <f t="shared" si="18"/>
        <v>1.3860030611336676</v>
      </c>
      <c r="AM30" s="30"/>
      <c r="AN30" s="29">
        <f t="shared" si="19"/>
        <v>2.5615597556188807</v>
      </c>
      <c r="AO30" s="31">
        <f t="shared" si="19"/>
        <v>2.0559710588500861</v>
      </c>
      <c r="AP30" s="31">
        <f>IF(Settings!$I$6&gt;69, 0.2*(AO30), 0)</f>
        <v>0.41119421177001725</v>
      </c>
      <c r="AQ30" s="32">
        <f t="shared" si="20"/>
        <v>11.295944149696094</v>
      </c>
      <c r="AR30" s="32">
        <f t="shared" si="20"/>
        <v>5.8857228031039597</v>
      </c>
      <c r="AS30" s="32">
        <f t="shared" si="20"/>
        <v>6.9243327266234456</v>
      </c>
      <c r="AT30" s="33" t="e">
        <f t="shared" si="21"/>
        <v>#VALUE!</v>
      </c>
      <c r="AU30" s="33" t="e">
        <f t="shared" si="22"/>
        <v>#VALUE!</v>
      </c>
      <c r="AV30" s="34" t="e">
        <f t="shared" si="23"/>
        <v>#VALUE!</v>
      </c>
      <c r="AW30" s="34" t="e">
        <f t="shared" si="24"/>
        <v>#VALUE!</v>
      </c>
      <c r="AX30" s="35" t="e">
        <f t="shared" si="25"/>
        <v>#VALUE!</v>
      </c>
      <c r="AY30" s="35" t="e">
        <f t="shared" si="26"/>
        <v>#VALUE!</v>
      </c>
      <c r="BA30" s="30">
        <f t="shared" si="27"/>
        <v>3.9980211582898888</v>
      </c>
      <c r="BB30" s="30">
        <f t="shared" si="27"/>
        <v>21.518593194952885</v>
      </c>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EB30" s="12"/>
      <c r="EE30" s="13"/>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c r="IV30" s="12"/>
      <c r="IW30" s="12"/>
    </row>
    <row r="31" spans="1:257" x14ac:dyDescent="0.3">
      <c r="A31" s="18">
        <v>28</v>
      </c>
      <c r="C31" s="3"/>
      <c r="F31" s="3">
        <v>17</v>
      </c>
      <c r="G31" s="29">
        <f t="shared" si="8"/>
        <v>14.668862759659405</v>
      </c>
      <c r="H31" s="29">
        <f t="shared" si="8"/>
        <v>25.853268726465551</v>
      </c>
      <c r="I31" s="29">
        <f t="shared" si="8"/>
        <v>16.36677337454665</v>
      </c>
      <c r="J31" s="29">
        <f t="shared" si="8"/>
        <v>27.030024822823734</v>
      </c>
      <c r="K31" s="29">
        <f t="shared" si="8"/>
        <v>6.9681558917847486</v>
      </c>
      <c r="L31" s="30"/>
      <c r="M31" s="29">
        <f t="shared" si="28"/>
        <v>7.3660788998030817</v>
      </c>
      <c r="N31" s="31">
        <f t="shared" si="28"/>
        <v>4.9898737710914247</v>
      </c>
      <c r="O31" s="31">
        <f>IF(Settings!$I$6&gt;69, 0.2*(N31), 0)</f>
        <v>0.99797475421828497</v>
      </c>
      <c r="P31" s="32">
        <f t="shared" ref="P31:R84" si="29">P$4*(1-EXP(-P$5*$F31))^P$6</f>
        <v>22.525971346835828</v>
      </c>
      <c r="Q31" s="32">
        <f t="shared" si="29"/>
        <v>13.379421983122118</v>
      </c>
      <c r="R31" s="32">
        <f t="shared" si="29"/>
        <v>22.441642865596648</v>
      </c>
      <c r="S31" s="33" t="e">
        <f t="shared" si="9"/>
        <v>#VALUE!</v>
      </c>
      <c r="T31" s="33" t="e">
        <f t="shared" si="10"/>
        <v>#VALUE!</v>
      </c>
      <c r="U31" s="34" t="e">
        <f t="shared" si="11"/>
        <v>#VALUE!</v>
      </c>
      <c r="V31" s="34" t="e">
        <f t="shared" si="12"/>
        <v>#VALUE!</v>
      </c>
      <c r="W31" s="35" t="e">
        <f t="shared" si="13"/>
        <v>#VALUE!</v>
      </c>
      <c r="X31" s="35" t="e">
        <f t="shared" si="14"/>
        <v>#VALUE!</v>
      </c>
      <c r="Z31" s="30">
        <f t="shared" ref="Z31:AA84" si="30">Z$4*(1-EXP(-Z$5*$F31))^Z$6</f>
        <v>12.32203400297508</v>
      </c>
      <c r="AA31" s="30">
        <f t="shared" si="30"/>
        <v>34.223981034334884</v>
      </c>
      <c r="AC31" s="3">
        <v>17</v>
      </c>
      <c r="AE31" s="51">
        <f t="shared" si="16"/>
        <v>9.3988847433557776</v>
      </c>
      <c r="AG31" s="3">
        <f t="shared" si="17"/>
        <v>9.3988847433557776</v>
      </c>
      <c r="AH31" s="29">
        <f t="shared" si="18"/>
        <v>2.6444513395122082</v>
      </c>
      <c r="AI31" s="29">
        <f t="shared" si="18"/>
        <v>12.358185809691049</v>
      </c>
      <c r="AJ31" s="29">
        <f t="shared" si="18"/>
        <v>4.3687517506000191</v>
      </c>
      <c r="AK31" s="29">
        <f t="shared" si="18"/>
        <v>12.991712837588477</v>
      </c>
      <c r="AL31" s="29">
        <f t="shared" si="18"/>
        <v>1.6006496506557433</v>
      </c>
      <c r="AM31" s="30"/>
      <c r="AN31" s="29">
        <f t="shared" si="19"/>
        <v>2.7953709646706959</v>
      </c>
      <c r="AO31" s="31">
        <f t="shared" si="19"/>
        <v>2.2102453469295269</v>
      </c>
      <c r="AP31" s="31">
        <f>IF(Settings!$I$6&gt;69, 0.2*(AO31), 0)</f>
        <v>0.44204906938590538</v>
      </c>
      <c r="AQ31" s="32">
        <f t="shared" si="20"/>
        <v>11.958452856205763</v>
      </c>
      <c r="AR31" s="32">
        <f t="shared" si="20"/>
        <v>6.3100569008357601</v>
      </c>
      <c r="AS31" s="32">
        <f t="shared" si="20"/>
        <v>7.7115026026048206</v>
      </c>
      <c r="AT31" s="33" t="e">
        <f t="shared" si="21"/>
        <v>#VALUE!</v>
      </c>
      <c r="AU31" s="33" t="e">
        <f t="shared" si="22"/>
        <v>#VALUE!</v>
      </c>
      <c r="AV31" s="34" t="e">
        <f t="shared" si="23"/>
        <v>#VALUE!</v>
      </c>
      <c r="AW31" s="34" t="e">
        <f t="shared" si="24"/>
        <v>#VALUE!</v>
      </c>
      <c r="AX31" s="35" t="e">
        <f t="shared" si="25"/>
        <v>#VALUE!</v>
      </c>
      <c r="AY31" s="35" t="e">
        <f t="shared" si="26"/>
        <v>#VALUE!</v>
      </c>
      <c r="BA31" s="30">
        <f t="shared" ref="BA31:BB84" si="31">BA$4*(1-EXP(-BA$5*$AG31))^BA$6</f>
        <v>4.4293799850605255</v>
      </c>
      <c r="BB31" s="30">
        <f t="shared" si="31"/>
        <v>22.391879776227402</v>
      </c>
    </row>
    <row r="32" spans="1:257" x14ac:dyDescent="0.3">
      <c r="A32" s="18">
        <v>29</v>
      </c>
      <c r="C32" s="3"/>
      <c r="F32" s="3">
        <v>18</v>
      </c>
      <c r="G32" s="29">
        <f t="shared" si="8"/>
        <v>16.843742669459438</v>
      </c>
      <c r="H32" s="29">
        <f t="shared" si="8"/>
        <v>27.62599631747327</v>
      </c>
      <c r="I32" s="29">
        <f t="shared" si="8"/>
        <v>18.332355995367045</v>
      </c>
      <c r="J32" s="29">
        <f t="shared" si="8"/>
        <v>28.86358199607341</v>
      </c>
      <c r="K32" s="29">
        <f t="shared" si="8"/>
        <v>7.8322036727975624</v>
      </c>
      <c r="L32" s="30"/>
      <c r="M32" s="29">
        <f t="shared" si="28"/>
        <v>8.031752753750272</v>
      </c>
      <c r="N32" s="31">
        <f t="shared" si="28"/>
        <v>5.3739141176350049</v>
      </c>
      <c r="O32" s="31">
        <f>IF(Settings!$I$6&gt;69, 0.2*(N32), 0)</f>
        <v>1.0747828235270009</v>
      </c>
      <c r="P32" s="32">
        <f t="shared" si="29"/>
        <v>23.839280755485788</v>
      </c>
      <c r="Q32" s="32">
        <f t="shared" si="29"/>
        <v>14.2729669238994</v>
      </c>
      <c r="R32" s="32">
        <f t="shared" si="29"/>
        <v>24.341537310862392</v>
      </c>
      <c r="S32" s="33" t="e">
        <f t="shared" si="9"/>
        <v>#VALUE!</v>
      </c>
      <c r="T32" s="33" t="e">
        <f t="shared" si="10"/>
        <v>#VALUE!</v>
      </c>
      <c r="U32" s="34" t="e">
        <f t="shared" si="11"/>
        <v>#VALUE!</v>
      </c>
      <c r="V32" s="34" t="e">
        <f t="shared" si="12"/>
        <v>#VALUE!</v>
      </c>
      <c r="W32" s="35" t="e">
        <f t="shared" si="13"/>
        <v>#VALUE!</v>
      </c>
      <c r="X32" s="35" t="e">
        <f t="shared" si="14"/>
        <v>#VALUE!</v>
      </c>
      <c r="Z32" s="30">
        <f t="shared" si="30"/>
        <v>13.329633867407763</v>
      </c>
      <c r="AA32" s="30">
        <f t="shared" si="30"/>
        <v>35.473735537603709</v>
      </c>
      <c r="AC32" s="3">
        <v>18</v>
      </c>
      <c r="AE32" s="51">
        <f t="shared" si="16"/>
        <v>9.8846301229790683</v>
      </c>
      <c r="AG32" s="3">
        <f t="shared" si="17"/>
        <v>9.8846301229790683</v>
      </c>
      <c r="AH32" s="29">
        <f t="shared" si="18"/>
        <v>3.1131568970983223</v>
      </c>
      <c r="AI32" s="29">
        <f t="shared" si="18"/>
        <v>13.198393684345474</v>
      </c>
      <c r="AJ32" s="29">
        <f t="shared" si="18"/>
        <v>4.931276342923125</v>
      </c>
      <c r="AK32" s="29">
        <f t="shared" si="18"/>
        <v>13.869946034127913</v>
      </c>
      <c r="AL32" s="29">
        <f t="shared" si="18"/>
        <v>1.8437182993607042</v>
      </c>
      <c r="AM32" s="30"/>
      <c r="AN32" s="29">
        <f t="shared" si="19"/>
        <v>3.0485152573545071</v>
      </c>
      <c r="AO32" s="31">
        <f t="shared" si="19"/>
        <v>2.3751198996192984</v>
      </c>
      <c r="AP32" s="31">
        <f>IF(Settings!$I$6&gt;69, 0.2*(AO32), 0)</f>
        <v>0.4750239799238597</v>
      </c>
      <c r="AQ32" s="32">
        <f t="shared" si="20"/>
        <v>12.654526827863442</v>
      </c>
      <c r="AR32" s="32">
        <f t="shared" si="20"/>
        <v>6.7597944592399664</v>
      </c>
      <c r="AS32" s="32">
        <f t="shared" si="20"/>
        <v>8.5679181672747475</v>
      </c>
      <c r="AT32" s="33" t="e">
        <f t="shared" si="21"/>
        <v>#VALUE!</v>
      </c>
      <c r="AU32" s="33" t="e">
        <f t="shared" si="22"/>
        <v>#VALUE!</v>
      </c>
      <c r="AV32" s="34" t="e">
        <f t="shared" si="23"/>
        <v>#VALUE!</v>
      </c>
      <c r="AW32" s="34" t="e">
        <f t="shared" si="24"/>
        <v>#VALUE!</v>
      </c>
      <c r="AX32" s="35" t="e">
        <f t="shared" si="25"/>
        <v>#VALUE!</v>
      </c>
      <c r="AY32" s="35" t="e">
        <f t="shared" si="26"/>
        <v>#VALUE!</v>
      </c>
      <c r="BA32" s="30">
        <f t="shared" si="31"/>
        <v>4.8966943691567995</v>
      </c>
      <c r="BB32" s="30">
        <f t="shared" si="31"/>
        <v>23.288926304854918</v>
      </c>
    </row>
    <row r="33" spans="1:95" x14ac:dyDescent="0.3">
      <c r="A33" s="18">
        <v>30</v>
      </c>
      <c r="C33" s="3"/>
      <c r="F33" s="3">
        <v>19</v>
      </c>
      <c r="G33" s="29">
        <f t="shared" si="8"/>
        <v>19.102100232718083</v>
      </c>
      <c r="H33" s="29">
        <f t="shared" si="8"/>
        <v>29.386599029597114</v>
      </c>
      <c r="I33" s="29">
        <f t="shared" si="8"/>
        <v>20.354170141597773</v>
      </c>
      <c r="J33" s="29">
        <f t="shared" si="8"/>
        <v>30.682181863991843</v>
      </c>
      <c r="K33" s="29">
        <f t="shared" si="8"/>
        <v>8.7082587324282947</v>
      </c>
      <c r="L33" s="30"/>
      <c r="M33" s="29">
        <f t="shared" si="28"/>
        <v>8.7049373563595704</v>
      </c>
      <c r="N33" s="31">
        <f t="shared" si="28"/>
        <v>5.7593676191993746</v>
      </c>
      <c r="O33" s="31">
        <f>IF(Settings!$I$6&gt;69, 0.2*(N33), 0)</f>
        <v>1.151873523839875</v>
      </c>
      <c r="P33" s="32">
        <f t="shared" si="29"/>
        <v>25.130344925556997</v>
      </c>
      <c r="Q33" s="32">
        <f t="shared" si="29"/>
        <v>15.150375211083594</v>
      </c>
      <c r="R33" s="32">
        <f t="shared" si="29"/>
        <v>26.185443208823735</v>
      </c>
      <c r="S33" s="33" t="e">
        <f t="shared" si="9"/>
        <v>#VALUE!</v>
      </c>
      <c r="T33" s="33" t="e">
        <f t="shared" si="10"/>
        <v>#VALUE!</v>
      </c>
      <c r="U33" s="34" t="e">
        <f t="shared" si="11"/>
        <v>#VALUE!</v>
      </c>
      <c r="V33" s="34" t="e">
        <f t="shared" si="12"/>
        <v>#VALUE!</v>
      </c>
      <c r="W33" s="35" t="e">
        <f t="shared" si="13"/>
        <v>#VALUE!</v>
      </c>
      <c r="X33" s="35" t="e">
        <f t="shared" si="14"/>
        <v>#VALUE!</v>
      </c>
      <c r="Z33" s="30">
        <f t="shared" si="30"/>
        <v>14.307208460475719</v>
      </c>
      <c r="AA33" s="30">
        <f t="shared" si="30"/>
        <v>36.662895488993847</v>
      </c>
      <c r="AC33" s="3">
        <v>19</v>
      </c>
      <c r="AE33" s="51">
        <f t="shared" si="16"/>
        <v>10.395479393145562</v>
      </c>
      <c r="AG33" s="3">
        <f t="shared" si="17"/>
        <v>10.395479393145562</v>
      </c>
      <c r="AH33" s="29">
        <f t="shared" si="18"/>
        <v>3.6543525153813889</v>
      </c>
      <c r="AI33" s="29">
        <f t="shared" si="18"/>
        <v>14.08893715614103</v>
      </c>
      <c r="AJ33" s="29">
        <f t="shared" si="18"/>
        <v>5.5582851168442255</v>
      </c>
      <c r="AK33" s="29">
        <f t="shared" si="18"/>
        <v>14.800167387940157</v>
      </c>
      <c r="AL33" s="29">
        <f t="shared" si="18"/>
        <v>2.1179555668401382</v>
      </c>
      <c r="AM33" s="30"/>
      <c r="AN33" s="29">
        <f t="shared" si="19"/>
        <v>3.3222943457925629</v>
      </c>
      <c r="AO33" s="31">
        <f t="shared" si="19"/>
        <v>2.5511952183084197</v>
      </c>
      <c r="AP33" s="31">
        <f>IF(Settings!$I$6&gt;69, 0.2*(AO33), 0)</f>
        <v>0.51023904366168393</v>
      </c>
      <c r="AQ33" s="32">
        <f t="shared" si="20"/>
        <v>13.385262846543364</v>
      </c>
      <c r="AR33" s="32">
        <f t="shared" si="20"/>
        <v>7.2357917122344793</v>
      </c>
      <c r="AS33" s="32">
        <f t="shared" si="20"/>
        <v>9.4962489740351028</v>
      </c>
      <c r="AT33" s="33" t="e">
        <f t="shared" si="21"/>
        <v>#VALUE!</v>
      </c>
      <c r="AU33" s="33" t="e">
        <f t="shared" si="22"/>
        <v>#VALUE!</v>
      </c>
      <c r="AV33" s="34" t="e">
        <f t="shared" si="23"/>
        <v>#VALUE!</v>
      </c>
      <c r="AW33" s="34" t="e">
        <f t="shared" si="24"/>
        <v>#VALUE!</v>
      </c>
      <c r="AX33" s="35" t="e">
        <f t="shared" si="25"/>
        <v>#VALUE!</v>
      </c>
      <c r="AY33" s="35" t="e">
        <f t="shared" si="26"/>
        <v>#VALUE!</v>
      </c>
      <c r="BA33" s="30">
        <f t="shared" si="31"/>
        <v>5.4012313563283261</v>
      </c>
      <c r="BB33" s="30">
        <f t="shared" si="31"/>
        <v>24.209258723986594</v>
      </c>
    </row>
    <row r="34" spans="1:95" x14ac:dyDescent="0.3">
      <c r="A34" s="18">
        <v>31</v>
      </c>
      <c r="C34" s="3"/>
      <c r="F34" s="3">
        <v>20</v>
      </c>
      <c r="G34" s="29">
        <f t="shared" si="8"/>
        <v>21.425909917426157</v>
      </c>
      <c r="H34" s="29">
        <f t="shared" si="8"/>
        <v>31.132658742345956</v>
      </c>
      <c r="I34" s="29">
        <f t="shared" si="8"/>
        <v>22.422345686484917</v>
      </c>
      <c r="J34" s="29">
        <f t="shared" si="8"/>
        <v>32.483371011963357</v>
      </c>
      <c r="K34" s="29">
        <f t="shared" si="8"/>
        <v>9.589710709387143</v>
      </c>
      <c r="L34" s="30"/>
      <c r="M34" s="29">
        <f t="shared" si="28"/>
        <v>9.3837792948756586</v>
      </c>
      <c r="N34" s="31">
        <f t="shared" si="28"/>
        <v>6.1455707669456672</v>
      </c>
      <c r="O34" s="31">
        <f>IF(Settings!$I$6&gt;69, 0.2*(N34), 0)</f>
        <v>1.2291141533891334</v>
      </c>
      <c r="P34" s="32">
        <f t="shared" si="29"/>
        <v>26.398453630128714</v>
      </c>
      <c r="Q34" s="32">
        <f t="shared" si="29"/>
        <v>16.010267158981193</v>
      </c>
      <c r="R34" s="32">
        <f t="shared" si="29"/>
        <v>27.965520287049991</v>
      </c>
      <c r="S34" s="33" t="e">
        <f t="shared" si="9"/>
        <v>#VALUE!</v>
      </c>
      <c r="T34" s="33" t="e">
        <f t="shared" si="10"/>
        <v>#VALUE!</v>
      </c>
      <c r="U34" s="34" t="e">
        <f t="shared" si="11"/>
        <v>#VALUE!</v>
      </c>
      <c r="V34" s="34" t="e">
        <f t="shared" si="12"/>
        <v>#VALUE!</v>
      </c>
      <c r="W34" s="35" t="e">
        <f t="shared" si="13"/>
        <v>#VALUE!</v>
      </c>
      <c r="X34" s="35" t="e">
        <f t="shared" si="14"/>
        <v>#VALUE!</v>
      </c>
      <c r="Z34" s="30">
        <f t="shared" si="30"/>
        <v>15.251019327063375</v>
      </c>
      <c r="AA34" s="30">
        <f t="shared" si="30"/>
        <v>37.794398825282329</v>
      </c>
      <c r="AC34" s="3">
        <v>20</v>
      </c>
      <c r="AE34" s="51">
        <f t="shared" si="16"/>
        <v>10.932729952341878</v>
      </c>
      <c r="AG34" s="3">
        <f t="shared" si="17"/>
        <v>10.932729952341878</v>
      </c>
      <c r="AH34" s="29">
        <f t="shared" si="18"/>
        <v>4.2767778356705204</v>
      </c>
      <c r="AI34" s="29">
        <f t="shared" si="18"/>
        <v>15.031991622567675</v>
      </c>
      <c r="AJ34" s="29">
        <f t="shared" si="18"/>
        <v>6.2556926083626871</v>
      </c>
      <c r="AK34" s="29">
        <f t="shared" si="18"/>
        <v>15.784543928491283</v>
      </c>
      <c r="AL34" s="29">
        <f t="shared" si="18"/>
        <v>2.4261653830040375</v>
      </c>
      <c r="AM34" s="30"/>
      <c r="AN34" s="29">
        <f t="shared" si="19"/>
        <v>3.6180535453985918</v>
      </c>
      <c r="AO34" s="31">
        <f t="shared" si="19"/>
        <v>2.7390888751421407</v>
      </c>
      <c r="AP34" s="31">
        <f>IF(Settings!$I$6&gt;69, 0.2*(AO34), 0)</f>
        <v>0.54781777502842821</v>
      </c>
      <c r="AQ34" s="32">
        <f t="shared" si="20"/>
        <v>14.151721373079885</v>
      </c>
      <c r="AR34" s="32">
        <f t="shared" si="20"/>
        <v>7.7388446781431757</v>
      </c>
      <c r="AS34" s="32">
        <f t="shared" si="20"/>
        <v>10.498678169055433</v>
      </c>
      <c r="AT34" s="33" t="e">
        <f t="shared" si="21"/>
        <v>#VALUE!</v>
      </c>
      <c r="AU34" s="33" t="e">
        <f t="shared" si="22"/>
        <v>#VALUE!</v>
      </c>
      <c r="AV34" s="34" t="e">
        <f t="shared" si="23"/>
        <v>#VALUE!</v>
      </c>
      <c r="AW34" s="34" t="e">
        <f t="shared" si="24"/>
        <v>#VALUE!</v>
      </c>
      <c r="AX34" s="35" t="e">
        <f t="shared" si="25"/>
        <v>#VALUE!</v>
      </c>
      <c r="AY34" s="35" t="e">
        <f t="shared" si="26"/>
        <v>#VALUE!</v>
      </c>
      <c r="BA34" s="30">
        <f t="shared" si="31"/>
        <v>5.9440123836523062</v>
      </c>
      <c r="BB34" s="30">
        <f t="shared" si="31"/>
        <v>25.152274014316816</v>
      </c>
    </row>
    <row r="35" spans="1:95" x14ac:dyDescent="0.3">
      <c r="A35" s="18">
        <v>32</v>
      </c>
      <c r="C35" s="3"/>
      <c r="F35" s="3">
        <v>21</v>
      </c>
      <c r="G35" s="29">
        <f t="shared" si="8"/>
        <v>23.797827632726456</v>
      </c>
      <c r="H35" s="29">
        <f t="shared" si="8"/>
        <v>32.862072122255618</v>
      </c>
      <c r="I35" s="29">
        <f t="shared" si="8"/>
        <v>24.527498232349743</v>
      </c>
      <c r="J35" s="29">
        <f t="shared" si="8"/>
        <v>34.265030020607945</v>
      </c>
      <c r="K35" s="29">
        <f t="shared" si="8"/>
        <v>10.470590362311079</v>
      </c>
      <c r="L35" s="30"/>
      <c r="M35" s="29">
        <f t="shared" si="28"/>
        <v>10.066577159784188</v>
      </c>
      <c r="N35" s="31">
        <f t="shared" si="28"/>
        <v>6.5319240916786541</v>
      </c>
      <c r="O35" s="31">
        <f>IF(Settings!$I$6&gt;69, 0.2*(N35), 0)</f>
        <v>1.3063848183357309</v>
      </c>
      <c r="P35" s="32">
        <f t="shared" si="29"/>
        <v>27.643057676129793</v>
      </c>
      <c r="Q35" s="32">
        <f t="shared" si="29"/>
        <v>16.851530189534007</v>
      </c>
      <c r="R35" s="32">
        <f t="shared" si="29"/>
        <v>29.675943851364739</v>
      </c>
      <c r="S35" s="33" t="e">
        <f t="shared" si="9"/>
        <v>#VALUE!</v>
      </c>
      <c r="T35" s="33" t="e">
        <f t="shared" si="10"/>
        <v>#VALUE!</v>
      </c>
      <c r="U35" s="34" t="e">
        <f t="shared" si="11"/>
        <v>#VALUE!</v>
      </c>
      <c r="V35" s="34" t="e">
        <f t="shared" si="12"/>
        <v>#VALUE!</v>
      </c>
      <c r="W35" s="35" t="e">
        <f t="shared" si="13"/>
        <v>#VALUE!</v>
      </c>
      <c r="X35" s="35" t="e">
        <f t="shared" si="14"/>
        <v>#VALUE!</v>
      </c>
      <c r="Z35" s="30">
        <f t="shared" si="30"/>
        <v>16.158303011930894</v>
      </c>
      <c r="AA35" s="30">
        <f t="shared" si="30"/>
        <v>38.871041036900081</v>
      </c>
      <c r="AC35" s="3">
        <v>21</v>
      </c>
      <c r="AE35" s="51">
        <f t="shared" si="16"/>
        <v>11.497746250129051</v>
      </c>
      <c r="AG35" s="3">
        <f t="shared" si="17"/>
        <v>11.497746250129051</v>
      </c>
      <c r="AH35" s="29">
        <f t="shared" si="18"/>
        <v>4.9896712932679144</v>
      </c>
      <c r="AI35" s="29">
        <f t="shared" si="18"/>
        <v>16.029719542078098</v>
      </c>
      <c r="AJ35" s="29">
        <f t="shared" si="18"/>
        <v>7.0296854936222042</v>
      </c>
      <c r="AK35" s="29">
        <f t="shared" si="18"/>
        <v>16.825217176142818</v>
      </c>
      <c r="AL35" s="29">
        <f t="shared" si="18"/>
        <v>2.771163322190322</v>
      </c>
      <c r="AM35" s="30"/>
      <c r="AN35" s="29">
        <f t="shared" si="19"/>
        <v>3.9371761160088909</v>
      </c>
      <c r="AO35" s="31">
        <f t="shared" si="19"/>
        <v>2.9394335263669582</v>
      </c>
      <c r="AP35" s="31">
        <f>IF(Settings!$I$6&gt;69, 0.2*(AO35), 0)</f>
        <v>0.58788670527339171</v>
      </c>
      <c r="AQ35" s="32">
        <f t="shared" si="20"/>
        <v>14.954915677466792</v>
      </c>
      <c r="AR35" s="32">
        <f t="shared" si="20"/>
        <v>8.2696746672496495</v>
      </c>
      <c r="AS35" s="32">
        <f t="shared" si="20"/>
        <v>11.576794683436002</v>
      </c>
      <c r="AT35" s="33" t="e">
        <f t="shared" si="21"/>
        <v>#VALUE!</v>
      </c>
      <c r="AU35" s="33" t="e">
        <f t="shared" si="22"/>
        <v>#VALUE!</v>
      </c>
      <c r="AV35" s="34" t="e">
        <f t="shared" si="23"/>
        <v>#VALUE!</v>
      </c>
      <c r="AW35" s="34" t="e">
        <f t="shared" si="24"/>
        <v>#VALUE!</v>
      </c>
      <c r="AX35" s="35" t="e">
        <f t="shared" si="25"/>
        <v>#VALUE!</v>
      </c>
      <c r="AY35" s="35" t="e">
        <f t="shared" si="26"/>
        <v>#VALUE!</v>
      </c>
      <c r="BA35" s="30">
        <f t="shared" si="31"/>
        <v>6.5257621267022108</v>
      </c>
      <c r="BB35" s="30">
        <f t="shared" si="31"/>
        <v>26.117231761938235</v>
      </c>
    </row>
    <row r="36" spans="1:95" x14ac:dyDescent="0.3">
      <c r="A36" s="18">
        <v>33</v>
      </c>
      <c r="C36" s="3"/>
      <c r="F36" s="3">
        <v>22</v>
      </c>
      <c r="G36" s="29">
        <f t="shared" si="8"/>
        <v>26.201454447932306</v>
      </c>
      <c r="H36" s="29">
        <f t="shared" si="8"/>
        <v>34.573013234556313</v>
      </c>
      <c r="I36" s="29">
        <f t="shared" si="8"/>
        <v>26.660774760572799</v>
      </c>
      <c r="J36" s="29">
        <f t="shared" si="8"/>
        <v>36.025333222851032</v>
      </c>
      <c r="K36" s="29">
        <f t="shared" si="8"/>
        <v>11.345589453493993</v>
      </c>
      <c r="L36" s="30"/>
      <c r="M36" s="29">
        <f t="shared" si="28"/>
        <v>10.751771278349402</v>
      </c>
      <c r="N36" s="31">
        <f t="shared" si="28"/>
        <v>6.9178855726243098</v>
      </c>
      <c r="O36" s="31">
        <f>IF(Settings!$I$6&gt;69, 0.2*(N36), 0)</f>
        <v>1.3835771145248621</v>
      </c>
      <c r="P36" s="32">
        <f t="shared" si="29"/>
        <v>28.863745813732827</v>
      </c>
      <c r="Q36" s="32">
        <f t="shared" si="29"/>
        <v>17.673283941318999</v>
      </c>
      <c r="R36" s="32">
        <f t="shared" si="29"/>
        <v>31.312636674983775</v>
      </c>
      <c r="S36" s="33" t="e">
        <f t="shared" si="9"/>
        <v>#VALUE!</v>
      </c>
      <c r="T36" s="33" t="e">
        <f t="shared" si="10"/>
        <v>#VALUE!</v>
      </c>
      <c r="U36" s="34" t="e">
        <f t="shared" si="11"/>
        <v>#VALUE!</v>
      </c>
      <c r="V36" s="34" t="e">
        <f t="shared" si="12"/>
        <v>#VALUE!</v>
      </c>
      <c r="W36" s="35" t="e">
        <f t="shared" si="13"/>
        <v>#VALUE!</v>
      </c>
      <c r="X36" s="35" t="e">
        <f t="shared" si="14"/>
        <v>#VALUE!</v>
      </c>
      <c r="Z36" s="30">
        <f t="shared" si="30"/>
        <v>17.027138497254757</v>
      </c>
      <c r="AA36" s="30">
        <f t="shared" si="30"/>
        <v>39.895482074466436</v>
      </c>
      <c r="AC36" s="3">
        <v>22</v>
      </c>
      <c r="AE36" s="51">
        <f t="shared" si="16"/>
        <v>12.09196325242066</v>
      </c>
      <c r="AG36" s="3">
        <f t="shared" si="17"/>
        <v>12.09196325242066</v>
      </c>
      <c r="AH36" s="29">
        <f t="shared" si="18"/>
        <v>5.8026695385714229</v>
      </c>
      <c r="AI36" s="29">
        <f t="shared" si="18"/>
        <v>17.084253633622506</v>
      </c>
      <c r="AJ36" s="29">
        <f t="shared" si="18"/>
        <v>7.8866825830400584</v>
      </c>
      <c r="AK36" s="29">
        <f t="shared" si="18"/>
        <v>17.924284756282447</v>
      </c>
      <c r="AL36" s="29">
        <f t="shared" si="18"/>
        <v>3.1557213049293678</v>
      </c>
      <c r="AM36" s="30"/>
      <c r="AN36" s="29">
        <f t="shared" si="19"/>
        <v>4.2810762099513333</v>
      </c>
      <c r="AO36" s="31">
        <f t="shared" si="19"/>
        <v>3.1528744862472493</v>
      </c>
      <c r="AP36" s="31">
        <f>IF(Settings!$I$6&gt;69, 0.2*(AO36), 0)</f>
        <v>0.63057489724944993</v>
      </c>
      <c r="AQ36" s="32">
        <f t="shared" si="20"/>
        <v>15.7957999330091</v>
      </c>
      <c r="AR36" s="32">
        <f t="shared" si="20"/>
        <v>8.8289126467213066</v>
      </c>
      <c r="AS36" s="32">
        <f t="shared" si="20"/>
        <v>12.731482964625172</v>
      </c>
      <c r="AT36" s="33" t="e">
        <f t="shared" si="21"/>
        <v>#VALUE!</v>
      </c>
      <c r="AU36" s="33" t="e">
        <f t="shared" si="22"/>
        <v>#VALUE!</v>
      </c>
      <c r="AV36" s="34" t="e">
        <f t="shared" si="23"/>
        <v>#VALUE!</v>
      </c>
      <c r="AW36" s="34" t="e">
        <f t="shared" si="24"/>
        <v>#VALUE!</v>
      </c>
      <c r="AX36" s="35" t="e">
        <f t="shared" si="25"/>
        <v>#VALUE!</v>
      </c>
      <c r="AY36" s="35" t="e">
        <f t="shared" si="26"/>
        <v>#VALUE!</v>
      </c>
      <c r="BA36" s="30">
        <f t="shared" si="31"/>
        <v>7.1468562716356123</v>
      </c>
      <c r="BB36" s="30">
        <f t="shared" si="31"/>
        <v>27.103246056354596</v>
      </c>
      <c r="CQ36" s="44"/>
    </row>
    <row r="37" spans="1:95" x14ac:dyDescent="0.3">
      <c r="A37" s="18">
        <v>34</v>
      </c>
      <c r="C37" s="3"/>
      <c r="F37" s="3">
        <v>23</v>
      </c>
      <c r="G37" s="29">
        <f t="shared" si="8"/>
        <v>28.621524217121664</v>
      </c>
      <c r="H37" s="29">
        <f t="shared" si="8"/>
        <v>36.263901509475701</v>
      </c>
      <c r="I37" s="29">
        <f t="shared" si="8"/>
        <v>28.813882699072131</v>
      </c>
      <c r="J37" s="29">
        <f t="shared" si="8"/>
        <v>37.762714230683848</v>
      </c>
      <c r="K37" s="29">
        <f t="shared" si="8"/>
        <v>12.210058490174058</v>
      </c>
      <c r="L37" s="30"/>
      <c r="M37" s="29">
        <f t="shared" si="28"/>
        <v>11.437934093880097</v>
      </c>
      <c r="N37" s="31">
        <f t="shared" si="28"/>
        <v>7.3029649306747766</v>
      </c>
      <c r="O37" s="31">
        <f>IF(Settings!$I$6&gt;69, 0.2*(N37), 0)</f>
        <v>1.4605929861349554</v>
      </c>
      <c r="P37" s="32">
        <f t="shared" si="29"/>
        <v>30.060225365488858</v>
      </c>
      <c r="Q37" s="32">
        <f t="shared" si="29"/>
        <v>18.474850000141977</v>
      </c>
      <c r="R37" s="32">
        <f t="shared" si="29"/>
        <v>32.873016252400532</v>
      </c>
      <c r="S37" s="33" t="e">
        <f t="shared" si="9"/>
        <v>#VALUE!</v>
      </c>
      <c r="T37" s="33" t="e">
        <f t="shared" si="10"/>
        <v>#VALUE!</v>
      </c>
      <c r="U37" s="34" t="e">
        <f t="shared" si="11"/>
        <v>#VALUE!</v>
      </c>
      <c r="V37" s="34" t="e">
        <f t="shared" si="12"/>
        <v>#VALUE!</v>
      </c>
      <c r="W37" s="35" t="e">
        <f t="shared" si="13"/>
        <v>#VALUE!</v>
      </c>
      <c r="X37" s="35" t="e">
        <f t="shared" si="14"/>
        <v>#VALUE!</v>
      </c>
      <c r="Z37" s="30">
        <f t="shared" si="30"/>
        <v>17.856323947284878</v>
      </c>
      <c r="AA37" s="30">
        <f t="shared" si="30"/>
        <v>40.870252920459095</v>
      </c>
      <c r="AC37" s="3">
        <v>23</v>
      </c>
      <c r="AE37" s="51">
        <f t="shared" si="16"/>
        <v>12.716890085850565</v>
      </c>
      <c r="AG37" s="3">
        <f t="shared" si="17"/>
        <v>12.716890085850565</v>
      </c>
      <c r="AH37" s="29">
        <f t="shared" si="18"/>
        <v>6.7256723509203997</v>
      </c>
      <c r="AI37" s="29">
        <f t="shared" si="18"/>
        <v>18.197677976550153</v>
      </c>
      <c r="AJ37" s="29">
        <f t="shared" si="18"/>
        <v>8.8332825855488828</v>
      </c>
      <c r="AK37" s="29">
        <f t="shared" si="18"/>
        <v>19.083779842653822</v>
      </c>
      <c r="AL37" s="29">
        <f t="shared" si="18"/>
        <v>3.5825026273007015</v>
      </c>
      <c r="AM37" s="30"/>
      <c r="AN37" s="29">
        <f t="shared" si="19"/>
        <v>4.6511902862947609</v>
      </c>
      <c r="AO37" s="31">
        <f t="shared" si="19"/>
        <v>3.3800668178924571</v>
      </c>
      <c r="AP37" s="31">
        <f>IF(Settings!$I$6&gt;69, 0.2*(AO37), 0)</f>
        <v>0.67601336357849151</v>
      </c>
      <c r="AQ37" s="32">
        <f t="shared" si="20"/>
        <v>16.67525625854703</v>
      </c>
      <c r="AR37" s="32">
        <f t="shared" si="20"/>
        <v>9.417082538121921</v>
      </c>
      <c r="AS37" s="32">
        <f t="shared" si="20"/>
        <v>13.962813400972662</v>
      </c>
      <c r="AT37" s="33" t="e">
        <f t="shared" si="21"/>
        <v>#VALUE!</v>
      </c>
      <c r="AU37" s="33" t="e">
        <f t="shared" si="22"/>
        <v>#VALUE!</v>
      </c>
      <c r="AV37" s="34" t="e">
        <f t="shared" si="23"/>
        <v>#VALUE!</v>
      </c>
      <c r="AW37" s="34" t="e">
        <f t="shared" si="24"/>
        <v>#VALUE!</v>
      </c>
      <c r="AX37" s="35" t="e">
        <f t="shared" si="25"/>
        <v>#VALUE!</v>
      </c>
      <c r="AY37" s="35" t="e">
        <f t="shared" si="26"/>
        <v>#VALUE!</v>
      </c>
      <c r="BA37" s="30">
        <f t="shared" si="31"/>
        <v>7.8072696319490209</v>
      </c>
      <c r="BB37" s="30">
        <f t="shared" si="31"/>
        <v>28.109277876789282</v>
      </c>
    </row>
    <row r="38" spans="1:95" x14ac:dyDescent="0.3">
      <c r="A38" s="18">
        <v>35</v>
      </c>
      <c r="C38" s="3"/>
      <c r="F38" s="3">
        <v>24</v>
      </c>
      <c r="G38" s="29">
        <f t="shared" si="8"/>
        <v>31.044026353511445</v>
      </c>
      <c r="H38" s="29">
        <f t="shared" si="8"/>
        <v>37.933374098393095</v>
      </c>
      <c r="I38" s="29">
        <f t="shared" si="8"/>
        <v>30.979105481499861</v>
      </c>
      <c r="J38" s="29">
        <f t="shared" si="8"/>
        <v>39.475836195603279</v>
      </c>
      <c r="K38" s="29">
        <f t="shared" si="8"/>
        <v>13.059987898522195</v>
      </c>
      <c r="L38" s="30"/>
      <c r="M38" s="29">
        <f t="shared" si="28"/>
        <v>12.123761151364643</v>
      </c>
      <c r="N38" s="31">
        <f t="shared" si="28"/>
        <v>7.686718650836907</v>
      </c>
      <c r="O38" s="31">
        <f>IF(Settings!$I$6&gt;69, 0.2*(N38), 0)</f>
        <v>1.5373437301673816</v>
      </c>
      <c r="P38" s="32">
        <f t="shared" si="29"/>
        <v>31.232305851921428</v>
      </c>
      <c r="Q38" s="32">
        <f t="shared" si="29"/>
        <v>19.255725541246555</v>
      </c>
      <c r="R38" s="32">
        <f t="shared" si="29"/>
        <v>34.355761845436554</v>
      </c>
      <c r="S38" s="33" t="e">
        <f t="shared" si="9"/>
        <v>#VALUE!</v>
      </c>
      <c r="T38" s="33" t="e">
        <f t="shared" si="10"/>
        <v>#VALUE!</v>
      </c>
      <c r="U38" s="34" t="e">
        <f t="shared" si="11"/>
        <v>#VALUE!</v>
      </c>
      <c r="V38" s="34" t="e">
        <f t="shared" si="12"/>
        <v>#VALUE!</v>
      </c>
      <c r="W38" s="35" t="e">
        <f t="shared" si="13"/>
        <v>#VALUE!</v>
      </c>
      <c r="X38" s="35" t="e">
        <f t="shared" si="14"/>
        <v>#VALUE!</v>
      </c>
      <c r="Z38" s="30">
        <f t="shared" si="30"/>
        <v>18.645264181373246</v>
      </c>
      <c r="AA38" s="30">
        <f t="shared" si="30"/>
        <v>41.797761842255589</v>
      </c>
      <c r="AC38" s="3">
        <v>24</v>
      </c>
      <c r="AE38" s="51">
        <f t="shared" si="16"/>
        <v>13.374113870485857</v>
      </c>
      <c r="AG38" s="3">
        <f t="shared" si="17"/>
        <v>13.374113870485857</v>
      </c>
      <c r="AH38" s="29">
        <f t="shared" si="18"/>
        <v>7.7686701002912422</v>
      </c>
      <c r="AI38" s="29">
        <f t="shared" si="18"/>
        <v>19.372006919401311</v>
      </c>
      <c r="AJ38" s="29">
        <f t="shared" si="18"/>
        <v>9.8761983857893227</v>
      </c>
      <c r="AK38" s="29">
        <f t="shared" si="18"/>
        <v>20.305648353788015</v>
      </c>
      <c r="AL38" s="29">
        <f t="shared" si="18"/>
        <v>4.053987633605427</v>
      </c>
      <c r="AM38" s="30"/>
      <c r="AN38" s="29">
        <f t="shared" si="19"/>
        <v>5.0489668536034049</v>
      </c>
      <c r="AO38" s="31">
        <f t="shared" si="19"/>
        <v>3.6216718968720376</v>
      </c>
      <c r="AP38" s="31">
        <f>IF(Settings!$I$6&gt;69, 0.2*(AO38), 0)</f>
        <v>0.72433437937440759</v>
      </c>
      <c r="AQ38" s="32">
        <f t="shared" si="20"/>
        <v>17.594080706948013</v>
      </c>
      <c r="AR38" s="32">
        <f t="shared" si="20"/>
        <v>10.034583560408326</v>
      </c>
      <c r="AS38" s="32">
        <f t="shared" si="20"/>
        <v>15.269937186976479</v>
      </c>
      <c r="AT38" s="33" t="e">
        <f t="shared" si="21"/>
        <v>#VALUE!</v>
      </c>
      <c r="AU38" s="33" t="e">
        <f t="shared" si="22"/>
        <v>#VALUE!</v>
      </c>
      <c r="AV38" s="34" t="e">
        <f t="shared" si="23"/>
        <v>#VALUE!</v>
      </c>
      <c r="AW38" s="34" t="e">
        <f t="shared" si="24"/>
        <v>#VALUE!</v>
      </c>
      <c r="AX38" s="35" t="e">
        <f t="shared" si="25"/>
        <v>#VALUE!</v>
      </c>
      <c r="AY38" s="35" t="e">
        <f t="shared" si="26"/>
        <v>#VALUE!</v>
      </c>
      <c r="BA38" s="30">
        <f t="shared" si="31"/>
        <v>8.5065262942416009</v>
      </c>
      <c r="BB38" s="30">
        <f t="shared" si="31"/>
        <v>29.13412814362723</v>
      </c>
    </row>
    <row r="39" spans="1:95" x14ac:dyDescent="0.3">
      <c r="A39" s="18">
        <v>36</v>
      </c>
      <c r="C39" s="3"/>
      <c r="F39" s="3">
        <v>25</v>
      </c>
      <c r="G39" s="29">
        <f t="shared" si="8"/>
        <v>33.456274607906323</v>
      </c>
      <c r="H39" s="29">
        <f t="shared" si="8"/>
        <v>39.580261865968083</v>
      </c>
      <c r="I39" s="29">
        <f t="shared" si="8"/>
        <v>33.149307199981671</v>
      </c>
      <c r="J39" s="29">
        <f t="shared" si="8"/>
        <v>41.163565992472023</v>
      </c>
      <c r="K39" s="29">
        <f t="shared" si="8"/>
        <v>13.891977282087206</v>
      </c>
      <c r="L39" s="30"/>
      <c r="M39" s="29">
        <f t="shared" si="28"/>
        <v>12.808062652479125</v>
      </c>
      <c r="N39" s="31">
        <f t="shared" si="28"/>
        <v>8.0687456121076977</v>
      </c>
      <c r="O39" s="31">
        <f>IF(Settings!$I$6&gt;69, 0.2*(N39), 0)</f>
        <v>1.6137491224215397</v>
      </c>
      <c r="P39" s="32">
        <f t="shared" si="29"/>
        <v>32.379885056615251</v>
      </c>
      <c r="Q39" s="32">
        <f t="shared" si="29"/>
        <v>20.015560306430316</v>
      </c>
      <c r="R39" s="32">
        <f t="shared" si="29"/>
        <v>35.760603551060164</v>
      </c>
      <c r="S39" s="33" t="e">
        <f t="shared" si="9"/>
        <v>#VALUE!</v>
      </c>
      <c r="T39" s="33" t="e">
        <f t="shared" si="10"/>
        <v>#VALUE!</v>
      </c>
      <c r="U39" s="34" t="e">
        <f t="shared" si="11"/>
        <v>#VALUE!</v>
      </c>
      <c r="V39" s="34" t="e">
        <f t="shared" si="12"/>
        <v>#VALUE!</v>
      </c>
      <c r="W39" s="35" t="e">
        <f t="shared" si="13"/>
        <v>#VALUE!</v>
      </c>
      <c r="X39" s="35" t="e">
        <f t="shared" si="14"/>
        <v>#VALUE!</v>
      </c>
      <c r="Z39" s="30">
        <f t="shared" si="30"/>
        <v>19.39386944339094</v>
      </c>
      <c r="AA39" s="30">
        <f t="shared" si="30"/>
        <v>42.680300341994993</v>
      </c>
      <c r="AC39" s="3">
        <v>25</v>
      </c>
      <c r="AE39" s="51">
        <f t="shared" si="16"/>
        <v>14.06530375061889</v>
      </c>
      <c r="AG39" s="3">
        <f t="shared" si="17"/>
        <v>14.06530375061889</v>
      </c>
      <c r="AH39" s="29">
        <f t="shared" si="18"/>
        <v>8.9415319006693608</v>
      </c>
      <c r="AI39" s="29">
        <f t="shared" si="18"/>
        <v>20.609161727049692</v>
      </c>
      <c r="AJ39" s="29">
        <f t="shared" si="18"/>
        <v>11.022176719731407</v>
      </c>
      <c r="AK39" s="29">
        <f t="shared" si="18"/>
        <v>21.591723851857978</v>
      </c>
      <c r="AL39" s="29">
        <f t="shared" si="18"/>
        <v>4.5723908534261906</v>
      </c>
      <c r="AM39" s="30"/>
      <c r="AN39" s="29">
        <f t="shared" si="19"/>
        <v>5.475854410890344</v>
      </c>
      <c r="AO39" s="31">
        <f t="shared" si="19"/>
        <v>3.8783534038393119</v>
      </c>
      <c r="AP39" s="31">
        <f>IF(Settings!$I$6&gt;69, 0.2*(AO39), 0)</f>
        <v>0.77567068076786239</v>
      </c>
      <c r="AQ39" s="32">
        <f t="shared" si="20"/>
        <v>18.552968215080924</v>
      </c>
      <c r="AR39" s="32">
        <f t="shared" si="20"/>
        <v>10.681671774007386</v>
      </c>
      <c r="AS39" s="32">
        <f t="shared" si="20"/>
        <v>16.650989911112838</v>
      </c>
      <c r="AT39" s="33" t="e">
        <f t="shared" si="21"/>
        <v>#VALUE!</v>
      </c>
      <c r="AU39" s="33" t="e">
        <f t="shared" si="22"/>
        <v>#VALUE!</v>
      </c>
      <c r="AV39" s="34" t="e">
        <f t="shared" si="23"/>
        <v>#VALUE!</v>
      </c>
      <c r="AW39" s="34" t="e">
        <f t="shared" si="24"/>
        <v>#VALUE!</v>
      </c>
      <c r="AX39" s="35" t="e">
        <f t="shared" si="25"/>
        <v>#VALUE!</v>
      </c>
      <c r="AY39" s="35" t="e">
        <f t="shared" si="26"/>
        <v>#VALUE!</v>
      </c>
      <c r="BA39" s="30">
        <f t="shared" si="31"/>
        <v>9.2436537188838486</v>
      </c>
      <c r="BB39" s="30">
        <f t="shared" si="31"/>
        <v>30.176431630288853</v>
      </c>
    </row>
    <row r="40" spans="1:95" x14ac:dyDescent="0.3">
      <c r="A40" s="18">
        <v>37</v>
      </c>
      <c r="C40" s="3"/>
      <c r="F40" s="3">
        <v>26</v>
      </c>
      <c r="G40" s="29">
        <f t="shared" si="8"/>
        <v>35.846931918753882</v>
      </c>
      <c r="H40" s="29">
        <f t="shared" si="8"/>
        <v>41.203568421788226</v>
      </c>
      <c r="I40" s="29">
        <f t="shared" si="8"/>
        <v>35.317928547450542</v>
      </c>
      <c r="J40" s="29">
        <f t="shared" si="8"/>
        <v>42.824951685162581</v>
      </c>
      <c r="K40" s="29">
        <f t="shared" si="8"/>
        <v>14.703196570468874</v>
      </c>
      <c r="L40" s="30"/>
      <c r="M40" s="29">
        <f t="shared" si="28"/>
        <v>13.489755545195734</v>
      </c>
      <c r="N40" s="31">
        <f t="shared" si="28"/>
        <v>8.4486832280823396</v>
      </c>
      <c r="O40" s="31">
        <f>IF(Settings!$I$6&gt;69, 0.2*(N40), 0)</f>
        <v>1.689736645616468</v>
      </c>
      <c r="P40" s="32">
        <f t="shared" si="29"/>
        <v>33.502937096408488</v>
      </c>
      <c r="Q40" s="32">
        <f t="shared" si="29"/>
        <v>20.754136442363201</v>
      </c>
      <c r="R40" s="32">
        <f t="shared" si="29"/>
        <v>37.088134077023788</v>
      </c>
      <c r="S40" s="33" t="e">
        <f t="shared" si="9"/>
        <v>#VALUE!</v>
      </c>
      <c r="T40" s="33" t="e">
        <f t="shared" si="10"/>
        <v>#VALUE!</v>
      </c>
      <c r="U40" s="34" t="e">
        <f t="shared" si="11"/>
        <v>#VALUE!</v>
      </c>
      <c r="V40" s="34" t="e">
        <f t="shared" si="12"/>
        <v>#VALUE!</v>
      </c>
      <c r="W40" s="35" t="e">
        <f t="shared" si="13"/>
        <v>#VALUE!</v>
      </c>
      <c r="X40" s="35" t="e">
        <f t="shared" si="14"/>
        <v>#VALUE!</v>
      </c>
      <c r="Z40" s="30">
        <f t="shared" si="30"/>
        <v>20.102465449240682</v>
      </c>
      <c r="AA40" s="30">
        <f t="shared" si="30"/>
        <v>43.520048817959719</v>
      </c>
      <c r="AC40" s="3">
        <v>26</v>
      </c>
      <c r="AE40" s="51">
        <f t="shared" si="16"/>
        <v>14.792215133875402</v>
      </c>
      <c r="AG40" s="3">
        <f t="shared" si="17"/>
        <v>14.792215133875402</v>
      </c>
      <c r="AH40" s="29">
        <f t="shared" si="18"/>
        <v>10.253754099453326</v>
      </c>
      <c r="AI40" s="29">
        <f t="shared" si="18"/>
        <v>21.910944922580612</v>
      </c>
      <c r="AJ40" s="29">
        <f t="shared" si="18"/>
        <v>12.277902357422052</v>
      </c>
      <c r="AK40" s="29">
        <f t="shared" si="18"/>
        <v>22.943700125219891</v>
      </c>
      <c r="AL40" s="29">
        <f t="shared" si="18"/>
        <v>5.1395710104975372</v>
      </c>
      <c r="AM40" s="30"/>
      <c r="AN40" s="29">
        <f t="shared" si="19"/>
        <v>5.9332874689767374</v>
      </c>
      <c r="AO40" s="31">
        <f t="shared" si="19"/>
        <v>4.1507727037195474</v>
      </c>
      <c r="AP40" s="31">
        <f>IF(Settings!$I$6&gt;69, 0.2*(AO40), 0)</f>
        <v>0.83015454074390949</v>
      </c>
      <c r="AQ40" s="32">
        <f t="shared" si="20"/>
        <v>19.552496550705062</v>
      </c>
      <c r="AR40" s="32">
        <f t="shared" si="20"/>
        <v>11.358441029079579</v>
      </c>
      <c r="AS40" s="32">
        <f t="shared" si="20"/>
        <v>18.103008577134304</v>
      </c>
      <c r="AT40" s="33" t="e">
        <f t="shared" si="21"/>
        <v>#VALUE!</v>
      </c>
      <c r="AU40" s="33" t="e">
        <f t="shared" si="22"/>
        <v>#VALUE!</v>
      </c>
      <c r="AV40" s="34" t="e">
        <f t="shared" si="23"/>
        <v>#VALUE!</v>
      </c>
      <c r="AW40" s="34" t="e">
        <f t="shared" si="24"/>
        <v>#VALUE!</v>
      </c>
      <c r="AX40" s="35" t="e">
        <f t="shared" si="25"/>
        <v>#VALUE!</v>
      </c>
      <c r="AY40" s="35" t="e">
        <f t="shared" si="26"/>
        <v>#VALUE!</v>
      </c>
      <c r="BA40" s="30">
        <f t="shared" si="31"/>
        <v>10.017142920826959</v>
      </c>
      <c r="BB40" s="30">
        <f t="shared" si="31"/>
        <v>31.234651948492488</v>
      </c>
    </row>
    <row r="41" spans="1:95" x14ac:dyDescent="0.3">
      <c r="A41" s="18">
        <v>38</v>
      </c>
      <c r="C41" s="3"/>
      <c r="F41" s="3">
        <v>27</v>
      </c>
      <c r="G41" s="29">
        <f t="shared" si="8"/>
        <v>38.206000394791921</v>
      </c>
      <c r="H41" s="29">
        <f t="shared" si="8"/>
        <v>42.802451714248747</v>
      </c>
      <c r="I41" s="29">
        <f t="shared" si="8"/>
        <v>37.478975897514132</v>
      </c>
      <c r="J41" s="29">
        <f t="shared" si="8"/>
        <v>44.459202760089433</v>
      </c>
      <c r="K41" s="29">
        <f t="shared" si="8"/>
        <v>15.491342113202187</v>
      </c>
      <c r="L41" s="30"/>
      <c r="M41" s="29">
        <f t="shared" si="28"/>
        <v>14.167856115308366</v>
      </c>
      <c r="N41" s="31">
        <f t="shared" si="28"/>
        <v>8.8262040206500441</v>
      </c>
      <c r="O41" s="31">
        <f>IF(Settings!$I$6&gt;69, 0.2*(N41), 0)</f>
        <v>1.7652408041300089</v>
      </c>
      <c r="P41" s="32">
        <f t="shared" si="29"/>
        <v>34.601502153946086</v>
      </c>
      <c r="Q41" s="32">
        <f t="shared" si="29"/>
        <v>21.471350807147196</v>
      </c>
      <c r="R41" s="32">
        <f t="shared" si="29"/>
        <v>38.339642859276651</v>
      </c>
      <c r="S41" s="33" t="e">
        <f t="shared" si="9"/>
        <v>#VALUE!</v>
      </c>
      <c r="T41" s="33" t="e">
        <f t="shared" si="10"/>
        <v>#VALUE!</v>
      </c>
      <c r="U41" s="34" t="e">
        <f t="shared" si="11"/>
        <v>#VALUE!</v>
      </c>
      <c r="V41" s="34" t="e">
        <f t="shared" si="12"/>
        <v>#VALUE!</v>
      </c>
      <c r="W41" s="35" t="e">
        <f t="shared" si="13"/>
        <v>#VALUE!</v>
      </c>
      <c r="X41" s="35" t="e">
        <f t="shared" si="14"/>
        <v>#VALUE!</v>
      </c>
      <c r="Z41" s="30">
        <f t="shared" si="30"/>
        <v>20.77171430501458</v>
      </c>
      <c r="AA41" s="30">
        <f t="shared" si="30"/>
        <v>44.319081951464163</v>
      </c>
      <c r="AC41" s="3">
        <v>27</v>
      </c>
      <c r="AE41" s="51">
        <f t="shared" si="16"/>
        <v>15.556694149404674</v>
      </c>
      <c r="AG41" s="3">
        <f t="shared" si="17"/>
        <v>15.556694149404674</v>
      </c>
      <c r="AH41" s="29">
        <f t="shared" si="18"/>
        <v>11.714170673985167</v>
      </c>
      <c r="AI41" s="29">
        <f t="shared" si="18"/>
        <v>23.279012313904371</v>
      </c>
      <c r="AJ41" s="29">
        <f t="shared" si="18"/>
        <v>13.649886217113691</v>
      </c>
      <c r="AK41" s="29">
        <f t="shared" si="18"/>
        <v>24.363101475052115</v>
      </c>
      <c r="AL41" s="29">
        <f t="shared" si="18"/>
        <v>5.7569359608097637</v>
      </c>
      <c r="AM41" s="30"/>
      <c r="AN41" s="29">
        <f t="shared" si="19"/>
        <v>6.4226705530195645</v>
      </c>
      <c r="AO41" s="31">
        <f t="shared" si="19"/>
        <v>4.4395835715457403</v>
      </c>
      <c r="AP41" s="31">
        <f>IF(Settings!$I$6&gt;69, 0.2*(AO41), 0)</f>
        <v>0.88791671430914809</v>
      </c>
      <c r="AQ41" s="32">
        <f t="shared" si="20"/>
        <v>20.593109315349871</v>
      </c>
      <c r="AR41" s="32">
        <f t="shared" si="20"/>
        <v>12.064803572938255</v>
      </c>
      <c r="AS41" s="32">
        <f t="shared" si="20"/>
        <v>19.621867043141282</v>
      </c>
      <c r="AT41" s="33" t="e">
        <f t="shared" si="21"/>
        <v>#VALUE!</v>
      </c>
      <c r="AU41" s="33" t="e">
        <f t="shared" si="22"/>
        <v>#VALUE!</v>
      </c>
      <c r="AV41" s="34" t="e">
        <f t="shared" si="23"/>
        <v>#VALUE!</v>
      </c>
      <c r="AW41" s="34" t="e">
        <f t="shared" si="24"/>
        <v>#VALUE!</v>
      </c>
      <c r="AX41" s="35" t="e">
        <f t="shared" si="25"/>
        <v>#VALUE!</v>
      </c>
      <c r="AY41" s="35" t="e">
        <f t="shared" si="26"/>
        <v>#VALUE!</v>
      </c>
      <c r="BA41" s="30">
        <f t="shared" si="31"/>
        <v>10.824916991687576</v>
      </c>
      <c r="BB41" s="30">
        <f t="shared" si="31"/>
        <v>32.307077836036228</v>
      </c>
    </row>
    <row r="42" spans="1:95" x14ac:dyDescent="0.3">
      <c r="A42" s="18">
        <v>39</v>
      </c>
      <c r="C42" s="3"/>
      <c r="F42" s="3">
        <v>28</v>
      </c>
      <c r="G42" s="29">
        <f t="shared" si="8"/>
        <v>40.52478438989553</v>
      </c>
      <c r="H42" s="29">
        <f t="shared" si="8"/>
        <v>44.376207800757115</v>
      </c>
      <c r="I42" s="29">
        <f t="shared" si="8"/>
        <v>39.627005071541248</v>
      </c>
      <c r="J42" s="29">
        <f t="shared" si="8"/>
        <v>46.065672711761351</v>
      </c>
      <c r="K42" s="29">
        <f t="shared" si="8"/>
        <v>16.254590123623441</v>
      </c>
      <c r="L42" s="30"/>
      <c r="M42" s="29">
        <f t="shared" si="28"/>
        <v>14.841473049158228</v>
      </c>
      <c r="N42" s="31">
        <f t="shared" si="28"/>
        <v>9.2010125637846087</v>
      </c>
      <c r="O42" s="31">
        <f>IF(Settings!$I$6&gt;69, 0.2*(N42), 0)</f>
        <v>1.8402025127569219</v>
      </c>
      <c r="P42" s="32">
        <f t="shared" si="29"/>
        <v>35.675677599286402</v>
      </c>
      <c r="Q42" s="32">
        <f t="shared" si="29"/>
        <v>22.167199416266193</v>
      </c>
      <c r="R42" s="32">
        <f t="shared" si="29"/>
        <v>39.516971467868785</v>
      </c>
      <c r="S42" s="33" t="e">
        <f t="shared" si="9"/>
        <v>#VALUE!</v>
      </c>
      <c r="T42" s="33" t="e">
        <f t="shared" si="10"/>
        <v>#VALUE!</v>
      </c>
      <c r="U42" s="34" t="e">
        <f t="shared" si="11"/>
        <v>#VALUE!</v>
      </c>
      <c r="V42" s="34" t="e">
        <f t="shared" si="12"/>
        <v>#VALUE!</v>
      </c>
      <c r="W42" s="35" t="e">
        <f t="shared" si="13"/>
        <v>#VALUE!</v>
      </c>
      <c r="X42" s="35" t="e">
        <f t="shared" si="14"/>
        <v>#VALUE!</v>
      </c>
      <c r="Z42" s="30">
        <f t="shared" si="30"/>
        <v>21.402545643368576</v>
      </c>
      <c r="AA42" s="30">
        <f t="shared" si="30"/>
        <v>45.079373832559199</v>
      </c>
      <c r="AC42" s="3">
        <v>28</v>
      </c>
      <c r="AE42" s="51">
        <f t="shared" si="16"/>
        <v>16.360682336474195</v>
      </c>
      <c r="AG42" s="3">
        <f t="shared" si="17"/>
        <v>16.360682336474195</v>
      </c>
      <c r="AH42" s="29">
        <f t="shared" si="18"/>
        <v>13.330629442628055</v>
      </c>
      <c r="AI42" s="29">
        <f t="shared" si="18"/>
        <v>24.714842736082542</v>
      </c>
      <c r="AJ42" s="29">
        <f t="shared" si="18"/>
        <v>15.144337253032589</v>
      </c>
      <c r="AK42" s="29">
        <f t="shared" si="18"/>
        <v>25.85125077348323</v>
      </c>
      <c r="AL42" s="29">
        <f t="shared" si="18"/>
        <v>6.4253453036598511</v>
      </c>
      <c r="AM42" s="30"/>
      <c r="AN42" s="29">
        <f t="shared" si="19"/>
        <v>6.9453601124893867</v>
      </c>
      <c r="AO42" s="31">
        <f t="shared" si="19"/>
        <v>4.7454262289681042</v>
      </c>
      <c r="AP42" s="31">
        <f>IF(Settings!$I$6&gt;69, 0.2*(AO42), 0)</f>
        <v>0.94908524579362086</v>
      </c>
      <c r="AQ42" s="32">
        <f t="shared" si="20"/>
        <v>21.67509808951306</v>
      </c>
      <c r="AR42" s="32">
        <f t="shared" si="20"/>
        <v>12.800470627054777</v>
      </c>
      <c r="AS42" s="32">
        <f t="shared" si="20"/>
        <v>21.202234929048753</v>
      </c>
      <c r="AT42" s="33" t="e">
        <f t="shared" si="21"/>
        <v>#VALUE!</v>
      </c>
      <c r="AU42" s="33" t="e">
        <f t="shared" si="22"/>
        <v>#VALUE!</v>
      </c>
      <c r="AV42" s="34" t="e">
        <f t="shared" si="23"/>
        <v>#VALUE!</v>
      </c>
      <c r="AW42" s="34" t="e">
        <f t="shared" si="24"/>
        <v>#VALUE!</v>
      </c>
      <c r="AX42" s="35" t="e">
        <f t="shared" si="25"/>
        <v>#VALUE!</v>
      </c>
      <c r="AY42" s="35" t="e">
        <f t="shared" si="26"/>
        <v>#VALUE!</v>
      </c>
      <c r="BA42" s="30">
        <f t="shared" si="31"/>
        <v>11.664310274525761</v>
      </c>
      <c r="BB42" s="30">
        <f t="shared" si="31"/>
        <v>33.391820990119598</v>
      </c>
    </row>
    <row r="43" spans="1:95" x14ac:dyDescent="0.3">
      <c r="A43" s="18">
        <v>40</v>
      </c>
      <c r="C43" s="3"/>
      <c r="F43" s="3">
        <v>29</v>
      </c>
      <c r="G43" s="29">
        <f t="shared" si="8"/>
        <v>42.795833518758627</v>
      </c>
      <c r="H43" s="29">
        <f t="shared" si="8"/>
        <v>45.924256479259306</v>
      </c>
      <c r="I43" s="29">
        <f t="shared" si="8"/>
        <v>41.757101087491392</v>
      </c>
      <c r="J43" s="29">
        <f t="shared" si="8"/>
        <v>47.643843640605937</v>
      </c>
      <c r="K43" s="29">
        <f t="shared" si="8"/>
        <v>16.991549325522449</v>
      </c>
      <c r="L43" s="30"/>
      <c r="M43" s="29">
        <f t="shared" si="28"/>
        <v>15.509800938690219</v>
      </c>
      <c r="N43" s="31">
        <f t="shared" si="28"/>
        <v>9.5728427458381979</v>
      </c>
      <c r="O43" s="31">
        <f>IF(Settings!$I$6&gt;69, 0.2*(N43), 0)</f>
        <v>1.9145685491676396</v>
      </c>
      <c r="P43" s="32">
        <f t="shared" si="29"/>
        <v>36.725610280496056</v>
      </c>
      <c r="Q43" s="32">
        <f t="shared" si="29"/>
        <v>22.841763750573378</v>
      </c>
      <c r="R43" s="32">
        <f t="shared" si="29"/>
        <v>40.622388828087942</v>
      </c>
      <c r="S43" s="33" t="e">
        <f t="shared" si="9"/>
        <v>#VALUE!</v>
      </c>
      <c r="T43" s="33" t="e">
        <f t="shared" si="10"/>
        <v>#VALUE!</v>
      </c>
      <c r="U43" s="34" t="e">
        <f t="shared" si="11"/>
        <v>#VALUE!</v>
      </c>
      <c r="V43" s="34" t="e">
        <f t="shared" si="12"/>
        <v>#VALUE!</v>
      </c>
      <c r="W43" s="35" t="e">
        <f t="shared" si="13"/>
        <v>#VALUE!</v>
      </c>
      <c r="X43" s="35" t="e">
        <f t="shared" si="14"/>
        <v>#VALUE!</v>
      </c>
      <c r="Z43" s="30">
        <f t="shared" si="30"/>
        <v>21.996097184849638</v>
      </c>
      <c r="AA43" s="30">
        <f t="shared" si="30"/>
        <v>45.802802837216149</v>
      </c>
      <c r="AC43" s="3">
        <v>29</v>
      </c>
      <c r="AE43" s="51">
        <f t="shared" si="16"/>
        <v>17.206221575376418</v>
      </c>
      <c r="AG43" s="3">
        <f t="shared" si="17"/>
        <v>17.206221575376418</v>
      </c>
      <c r="AH43" s="29">
        <f t="shared" si="18"/>
        <v>15.109640687390971</v>
      </c>
      <c r="AI43" s="29">
        <f t="shared" si="18"/>
        <v>26.219705589293156</v>
      </c>
      <c r="AJ43" s="29">
        <f t="shared" si="18"/>
        <v>16.767018486760982</v>
      </c>
      <c r="AK43" s="29">
        <f t="shared" si="18"/>
        <v>27.409235415944906</v>
      </c>
      <c r="AL43" s="29">
        <f t="shared" si="18"/>
        <v>7.1450140939865809</v>
      </c>
      <c r="AM43" s="30"/>
      <c r="AN43" s="29">
        <f t="shared" si="19"/>
        <v>7.5026442982633563</v>
      </c>
      <c r="AO43" s="31">
        <f t="shared" si="19"/>
        <v>5.0689206610556639</v>
      </c>
      <c r="AP43" s="31">
        <f>IF(Settings!$I$6&gt;69, 0.2*(AO43), 0)</f>
        <v>1.0137841322111327</v>
      </c>
      <c r="AQ43" s="32">
        <f t="shared" si="20"/>
        <v>22.798583837477164</v>
      </c>
      <c r="AR43" s="32">
        <f t="shared" si="20"/>
        <v>13.564933302039003</v>
      </c>
      <c r="AS43" s="32">
        <f t="shared" si="20"/>
        <v>22.837564853437563</v>
      </c>
      <c r="AT43" s="33" t="e">
        <f t="shared" si="21"/>
        <v>#VALUE!</v>
      </c>
      <c r="AU43" s="33" t="e">
        <f t="shared" si="22"/>
        <v>#VALUE!</v>
      </c>
      <c r="AV43" s="34" t="e">
        <f t="shared" si="23"/>
        <v>#VALUE!</v>
      </c>
      <c r="AW43" s="34" t="e">
        <f t="shared" si="24"/>
        <v>#VALUE!</v>
      </c>
      <c r="AX43" s="35" t="e">
        <f t="shared" si="25"/>
        <v>#VALUE!</v>
      </c>
      <c r="AY43" s="35" t="e">
        <f t="shared" si="26"/>
        <v>#VALUE!</v>
      </c>
      <c r="BA43" s="30">
        <f t="shared" si="31"/>
        <v>12.532060445783863</v>
      </c>
      <c r="BB43" s="30">
        <f t="shared" si="31"/>
        <v>34.486815699907389</v>
      </c>
    </row>
    <row r="44" spans="1:95" x14ac:dyDescent="0.3">
      <c r="C44" s="3"/>
      <c r="F44" s="3">
        <v>30</v>
      </c>
      <c r="G44" s="29">
        <f t="shared" si="8"/>
        <v>45.012871397019474</v>
      </c>
      <c r="H44" s="29">
        <f t="shared" si="8"/>
        <v>47.446128521704793</v>
      </c>
      <c r="I44" s="29">
        <f t="shared" si="8"/>
        <v>43.86485496705648</v>
      </c>
      <c r="J44" s="29">
        <f t="shared" si="8"/>
        <v>49.193312583077279</v>
      </c>
      <c r="K44" s="29">
        <f t="shared" si="8"/>
        <v>17.701214194839189</v>
      </c>
      <c r="L44" s="30"/>
      <c r="M44" s="29">
        <f t="shared" si="28"/>
        <v>16.172114201709078</v>
      </c>
      <c r="N44" s="31">
        <f t="shared" si="28"/>
        <v>9.9414553077145893</v>
      </c>
      <c r="O44" s="31">
        <f>IF(Settings!$I$6&gt;69, 0.2*(N44), 0)</f>
        <v>1.9882910615429179</v>
      </c>
      <c r="P44" s="32">
        <f t="shared" si="29"/>
        <v>37.751489804452312</v>
      </c>
      <c r="Q44" s="32">
        <f t="shared" si="29"/>
        <v>23.495198690769719</v>
      </c>
      <c r="R44" s="32">
        <f t="shared" si="29"/>
        <v>41.658484556289977</v>
      </c>
      <c r="S44" s="33" t="e">
        <f t="shared" si="9"/>
        <v>#VALUE!</v>
      </c>
      <c r="T44" s="33" t="e">
        <f t="shared" si="10"/>
        <v>#VALUE!</v>
      </c>
      <c r="U44" s="34" t="e">
        <f t="shared" si="11"/>
        <v>#VALUE!</v>
      </c>
      <c r="V44" s="34" t="e">
        <f t="shared" si="12"/>
        <v>#VALUE!</v>
      </c>
      <c r="W44" s="35" t="e">
        <f t="shared" si="13"/>
        <v>#VALUE!</v>
      </c>
      <c r="X44" s="35" t="e">
        <f t="shared" si="14"/>
        <v>#VALUE!</v>
      </c>
      <c r="Z44" s="30">
        <f t="shared" si="30"/>
        <v>22.553663864113378</v>
      </c>
      <c r="AA44" s="30">
        <f t="shared" si="30"/>
        <v>46.491156268039539</v>
      </c>
      <c r="AC44" s="3">
        <v>30</v>
      </c>
      <c r="AE44" s="51">
        <f t="shared" si="16"/>
        <v>18.095459273170505</v>
      </c>
      <c r="AG44" s="3">
        <f t="shared" si="17"/>
        <v>18.095459273170505</v>
      </c>
      <c r="AH44" s="29">
        <f t="shared" si="18"/>
        <v>17.056007724510145</v>
      </c>
      <c r="AI44" s="29">
        <f t="shared" si="18"/>
        <v>27.79462630978302</v>
      </c>
      <c r="AJ44" s="29">
        <f t="shared" si="18"/>
        <v>18.523088192664357</v>
      </c>
      <c r="AK44" s="29">
        <f t="shared" si="18"/>
        <v>29.037871354584929</v>
      </c>
      <c r="AL44" s="29">
        <f t="shared" si="18"/>
        <v>7.9154217190501486</v>
      </c>
      <c r="AM44" s="30"/>
      <c r="AN44" s="29">
        <f t="shared" si="19"/>
        <v>8.0957206085857827</v>
      </c>
      <c r="AO44" s="31">
        <f t="shared" si="19"/>
        <v>5.4106591904953181</v>
      </c>
      <c r="AP44" s="31">
        <f>IF(Settings!$I$6&gt;69, 0.2*(AO44), 0)</f>
        <v>1.0821318380990637</v>
      </c>
      <c r="AQ44" s="32">
        <f t="shared" si="20"/>
        <v>23.963497723763954</v>
      </c>
      <c r="AR44" s="32">
        <f t="shared" si="20"/>
        <v>14.357444277952574</v>
      </c>
      <c r="AS44" s="32">
        <f t="shared" si="20"/>
        <v>24.5201123738672</v>
      </c>
      <c r="AT44" s="33" t="e">
        <f t="shared" si="21"/>
        <v>#VALUE!</v>
      </c>
      <c r="AU44" s="33" t="e">
        <f t="shared" si="22"/>
        <v>#VALUE!</v>
      </c>
      <c r="AV44" s="34" t="e">
        <f t="shared" si="23"/>
        <v>#VALUE!</v>
      </c>
      <c r="AW44" s="34" t="e">
        <f t="shared" si="24"/>
        <v>#VALUE!</v>
      </c>
      <c r="AX44" s="35" t="e">
        <f t="shared" si="25"/>
        <v>#VALUE!</v>
      </c>
      <c r="AY44" s="35" t="e">
        <f t="shared" si="26"/>
        <v>#VALUE!</v>
      </c>
      <c r="BA44" s="30">
        <f t="shared" si="31"/>
        <v>13.424315575511336</v>
      </c>
      <c r="BB44" s="30">
        <f t="shared" si="31"/>
        <v>35.589820538468842</v>
      </c>
    </row>
    <row r="45" spans="1:95" x14ac:dyDescent="0.3">
      <c r="C45" s="1"/>
      <c r="F45" s="3">
        <v>31</v>
      </c>
      <c r="G45" s="29">
        <f t="shared" si="8"/>
        <v>47.170714904134627</v>
      </c>
      <c r="H45" s="29">
        <f t="shared" si="8"/>
        <v>48.941454294136904</v>
      </c>
      <c r="I45" s="29">
        <f t="shared" si="8"/>
        <v>45.94633849183576</v>
      </c>
      <c r="J45" s="29">
        <f t="shared" si="8"/>
        <v>50.713779341443868</v>
      </c>
      <c r="K45" s="29">
        <f t="shared" si="8"/>
        <v>18.382919810384184</v>
      </c>
      <c r="L45" s="30"/>
      <c r="M45" s="29">
        <f t="shared" si="28"/>
        <v>16.827761391838319</v>
      </c>
      <c r="N45" s="31">
        <f t="shared" si="28"/>
        <v>10.30663562142181</v>
      </c>
      <c r="O45" s="31">
        <f>IF(Settings!$I$6&gt;69, 0.2*(N45), 0)</f>
        <v>2.0613271242843623</v>
      </c>
      <c r="P45" s="32">
        <f t="shared" si="29"/>
        <v>38.753542661411778</v>
      </c>
      <c r="Q45" s="32">
        <f t="shared" si="29"/>
        <v>24.127721877092476</v>
      </c>
      <c r="R45" s="32">
        <f t="shared" si="29"/>
        <v>42.628078618795925</v>
      </c>
      <c r="S45" s="33" t="e">
        <f t="shared" si="9"/>
        <v>#VALUE!</v>
      </c>
      <c r="T45" s="33" t="e">
        <f t="shared" si="10"/>
        <v>#VALUE!</v>
      </c>
      <c r="U45" s="34" t="e">
        <f t="shared" si="11"/>
        <v>#VALUE!</v>
      </c>
      <c r="V45" s="34" t="e">
        <f t="shared" si="12"/>
        <v>#VALUE!</v>
      </c>
      <c r="W45" s="35" t="e">
        <f t="shared" si="13"/>
        <v>#VALUE!</v>
      </c>
      <c r="X45" s="35" t="e">
        <f t="shared" si="14"/>
        <v>#VALUE!</v>
      </c>
      <c r="Z45" s="30">
        <f t="shared" si="30"/>
        <v>23.076654645708675</v>
      </c>
      <c r="AA45" s="30">
        <f t="shared" si="30"/>
        <v>47.146134769974267</v>
      </c>
      <c r="AC45" s="3">
        <v>31</v>
      </c>
      <c r="AD45" s="1"/>
      <c r="AE45" s="51">
        <f t="shared" si="16"/>
        <v>19.030653817429357</v>
      </c>
      <c r="AG45" s="3">
        <f t="shared" si="17"/>
        <v>19.030653817429357</v>
      </c>
      <c r="AH45" s="29">
        <f t="shared" si="18"/>
        <v>19.172451993517647</v>
      </c>
      <c r="AI45" s="29">
        <f t="shared" si="18"/>
        <v>29.440349977398832</v>
      </c>
      <c r="AJ45" s="29">
        <f t="shared" si="18"/>
        <v>20.416927998244464</v>
      </c>
      <c r="AK45" s="29">
        <f t="shared" si="18"/>
        <v>30.737665472619373</v>
      </c>
      <c r="AL45" s="29">
        <f t="shared" si="18"/>
        <v>8.7352305303429887</v>
      </c>
      <c r="AM45" s="30"/>
      <c r="AN45" s="29">
        <f t="shared" si="19"/>
        <v>8.7256714571567038</v>
      </c>
      <c r="AO45" s="31">
        <f t="shared" si="19"/>
        <v>5.7711982959236856</v>
      </c>
      <c r="AP45" s="31">
        <f>IF(Settings!$I$6&gt;69, 0.2*(AO45), 0)</f>
        <v>1.1542396591847373</v>
      </c>
      <c r="AQ45" s="32">
        <f t="shared" si="20"/>
        <v>25.169561531624321</v>
      </c>
      <c r="AR45" s="32">
        <f t="shared" si="20"/>
        <v>15.177000735369635</v>
      </c>
      <c r="AS45" s="32">
        <f t="shared" si="20"/>
        <v>26.240992192167532</v>
      </c>
      <c r="AT45" s="33" t="e">
        <f t="shared" si="21"/>
        <v>#VALUE!</v>
      </c>
      <c r="AU45" s="33" t="e">
        <f t="shared" si="22"/>
        <v>#VALUE!</v>
      </c>
      <c r="AV45" s="34" t="e">
        <f t="shared" si="23"/>
        <v>#VALUE!</v>
      </c>
      <c r="AW45" s="34" t="e">
        <f t="shared" si="24"/>
        <v>#VALUE!</v>
      </c>
      <c r="AX45" s="35" t="e">
        <f t="shared" si="25"/>
        <v>#VALUE!</v>
      </c>
      <c r="AY45" s="35" t="e">
        <f t="shared" si="26"/>
        <v>#VALUE!</v>
      </c>
      <c r="BA45" s="30">
        <f t="shared" si="31"/>
        <v>14.336657912759268</v>
      </c>
      <c r="BB45" s="30">
        <f t="shared" si="31"/>
        <v>36.698422375258524</v>
      </c>
    </row>
    <row r="46" spans="1:95" x14ac:dyDescent="0.3">
      <c r="C46" s="1"/>
      <c r="F46" s="3">
        <v>32</v>
      </c>
      <c r="G46" s="29">
        <f t="shared" si="8"/>
        <v>49.26518787989086</v>
      </c>
      <c r="H46" s="29">
        <f t="shared" si="8"/>
        <v>50.409953583342187</v>
      </c>
      <c r="I46" s="29">
        <f t="shared" si="8"/>
        <v>47.99807764109422</v>
      </c>
      <c r="J46" s="29">
        <f t="shared" si="8"/>
        <v>52.205035618583878</v>
      </c>
      <c r="K46" s="29">
        <f t="shared" si="8"/>
        <v>19.036299021487483</v>
      </c>
      <c r="L46" s="30"/>
      <c r="M46" s="29">
        <f t="shared" si="28"/>
        <v>17.476159874221711</v>
      </c>
      <c r="N46" s="31">
        <f t="shared" si="28"/>
        <v>10.668191679215376</v>
      </c>
      <c r="O46" s="31">
        <f>IF(Settings!$I$6&gt;69, 0.2*(N46), 0)</f>
        <v>2.1336383358430751</v>
      </c>
      <c r="P46" s="32">
        <f t="shared" si="29"/>
        <v>39.73202707248074</v>
      </c>
      <c r="Q46" s="32">
        <f t="shared" si="29"/>
        <v>24.739604321263649</v>
      </c>
      <c r="R46" s="32">
        <f t="shared" si="29"/>
        <v>43.534145524931908</v>
      </c>
      <c r="S46" s="33" t="e">
        <f t="shared" si="9"/>
        <v>#VALUE!</v>
      </c>
      <c r="T46" s="33" t="e">
        <f t="shared" si="10"/>
        <v>#VALUE!</v>
      </c>
      <c r="U46" s="34" t="e">
        <f t="shared" si="11"/>
        <v>#VALUE!</v>
      </c>
      <c r="V46" s="34" t="e">
        <f t="shared" si="12"/>
        <v>#VALUE!</v>
      </c>
      <c r="W46" s="35" t="e">
        <f t="shared" si="13"/>
        <v>#VALUE!</v>
      </c>
      <c r="X46" s="35" t="e">
        <f t="shared" si="14"/>
        <v>#VALUE!</v>
      </c>
      <c r="Z46" s="30">
        <f t="shared" si="30"/>
        <v>23.566556173690113</v>
      </c>
      <c r="AA46" s="30">
        <f t="shared" si="30"/>
        <v>47.76935653191638</v>
      </c>
      <c r="AC46" s="3">
        <v>32</v>
      </c>
      <c r="AD46" s="1"/>
      <c r="AE46" s="51">
        <f t="shared" si="16"/>
        <v>20.01418031184258</v>
      </c>
      <c r="AG46" s="3">
        <f t="shared" si="17"/>
        <v>20.01418031184258</v>
      </c>
      <c r="AH46" s="29">
        <f t="shared" si="18"/>
        <v>21.459248157027407</v>
      </c>
      <c r="AI46" s="29">
        <f t="shared" si="18"/>
        <v>31.157303338483715</v>
      </c>
      <c r="AJ46" s="29">
        <f t="shared" si="18"/>
        <v>22.451960510584392</v>
      </c>
      <c r="AK46" s="29">
        <f t="shared" si="18"/>
        <v>32.508776641416119</v>
      </c>
      <c r="AL46" s="29">
        <f t="shared" si="18"/>
        <v>9.6022191797105236</v>
      </c>
      <c r="AM46" s="30"/>
      <c r="AN46" s="29">
        <f t="shared" si="19"/>
        <v>9.3934377780625375</v>
      </c>
      <c r="AO46" s="31">
        <f t="shared" si="19"/>
        <v>6.1510496731432083</v>
      </c>
      <c r="AP46" s="31">
        <f>IF(Settings!$I$6&gt;69, 0.2*(AO46), 0)</f>
        <v>1.2302099346286417</v>
      </c>
      <c r="AQ46" s="32">
        <f t="shared" si="20"/>
        <v>26.416267915761807</v>
      </c>
      <c r="AR46" s="32">
        <f t="shared" si="20"/>
        <v>16.022329077373676</v>
      </c>
      <c r="AS46" s="32">
        <f t="shared" si="20"/>
        <v>27.99027303824662</v>
      </c>
      <c r="AT46" s="33" t="e">
        <f t="shared" si="21"/>
        <v>#VALUE!</v>
      </c>
      <c r="AU46" s="33" t="e">
        <f t="shared" si="22"/>
        <v>#VALUE!</v>
      </c>
      <c r="AV46" s="34" t="e">
        <f t="shared" si="23"/>
        <v>#VALUE!</v>
      </c>
      <c r="AW46" s="34" t="e">
        <f t="shared" si="24"/>
        <v>#VALUE!</v>
      </c>
      <c r="AX46" s="35" t="e">
        <f t="shared" si="25"/>
        <v>#VALUE!</v>
      </c>
      <c r="AY46" s="35" t="e">
        <f t="shared" si="26"/>
        <v>#VALUE!</v>
      </c>
      <c r="BA46" s="30">
        <f t="shared" si="31"/>
        <v>15.264145670400307</v>
      </c>
      <c r="BB46" s="30">
        <f t="shared" si="31"/>
        <v>37.810042964701907</v>
      </c>
    </row>
    <row r="47" spans="1:95" x14ac:dyDescent="0.3">
      <c r="C47" s="1"/>
      <c r="F47" s="3">
        <v>33</v>
      </c>
      <c r="G47" s="29">
        <f t="shared" si="8"/>
        <v>51.293032383192021</v>
      </c>
      <c r="H47" s="29">
        <f t="shared" si="8"/>
        <v>51.851426478426916</v>
      </c>
      <c r="I47" s="29">
        <f t="shared" si="8"/>
        <v>50.017025309322342</v>
      </c>
      <c r="J47" s="29">
        <f t="shared" si="8"/>
        <v>53.666955293738248</v>
      </c>
      <c r="K47" s="29">
        <f t="shared" si="8"/>
        <v>19.661242396539237</v>
      </c>
      <c r="L47" s="30"/>
      <c r="M47" s="29">
        <f t="shared" si="28"/>
        <v>18.116790844452133</v>
      </c>
      <c r="N47" s="31">
        <f t="shared" si="28"/>
        <v>11.025952268161667</v>
      </c>
      <c r="O47" s="31">
        <f>IF(Settings!$I$6&gt;69, 0.2*(N47), 0)</f>
        <v>2.2051904536323335</v>
      </c>
      <c r="P47" s="32">
        <f t="shared" si="29"/>
        <v>40.687228459526914</v>
      </c>
      <c r="Q47" s="32">
        <f t="shared" si="29"/>
        <v>25.331162121359029</v>
      </c>
      <c r="R47" s="32">
        <f t="shared" si="29"/>
        <v>44.379751330274054</v>
      </c>
      <c r="S47" s="33" t="e">
        <f t="shared" si="9"/>
        <v>#VALUE!</v>
      </c>
      <c r="T47" s="33" t="e">
        <f t="shared" si="10"/>
        <v>#VALUE!</v>
      </c>
      <c r="U47" s="34" t="e">
        <f t="shared" si="11"/>
        <v>#VALUE!</v>
      </c>
      <c r="V47" s="34" t="e">
        <f t="shared" si="12"/>
        <v>#VALUE!</v>
      </c>
      <c r="W47" s="35" t="e">
        <f t="shared" si="13"/>
        <v>#VALUE!</v>
      </c>
      <c r="X47" s="35" t="e">
        <f t="shared" si="14"/>
        <v>#VALUE!</v>
      </c>
      <c r="Z47" s="30">
        <f t="shared" si="30"/>
        <v>24.024902441473326</v>
      </c>
      <c r="AA47" s="30">
        <f t="shared" si="30"/>
        <v>48.362361284608163</v>
      </c>
      <c r="AC47" s="3">
        <v>33</v>
      </c>
      <c r="AD47" s="1"/>
      <c r="AE47" s="51">
        <f t="shared" si="16"/>
        <v>21.048536608242266</v>
      </c>
      <c r="AG47" s="3">
        <f t="shared" si="17"/>
        <v>21.048536608242266</v>
      </c>
      <c r="AH47" s="29">
        <f t="shared" ref="AH47:AL84" si="32">AH$4*(1-EXP(-AH$5*$AG47))^AH$6</f>
        <v>23.913887259208568</v>
      </c>
      <c r="AI47" s="29">
        <f t="shared" si="32"/>
        <v>32.945555606927869</v>
      </c>
      <c r="AJ47" s="29">
        <f t="shared" si="32"/>
        <v>24.630460011043517</v>
      </c>
      <c r="AK47" s="29">
        <f t="shared" si="32"/>
        <v>34.350975892473741</v>
      </c>
      <c r="AL47" s="29">
        <f t="shared" si="32"/>
        <v>10.513235732783192</v>
      </c>
      <c r="AM47" s="30"/>
      <c r="AN47" s="29">
        <f t="shared" ref="AN47:AO84" si="33">AN$4*(1-EXP(-AN$5*$AG47))^AN$6</f>
        <v>10.099790853912078</v>
      </c>
      <c r="AO47" s="31">
        <f t="shared" si="33"/>
        <v>6.5506705526038678</v>
      </c>
      <c r="AP47" s="31">
        <f>IF(Settings!$I$6&gt;69, 0.2*(AO47), 0)</f>
        <v>1.3101341105207736</v>
      </c>
      <c r="AQ47" s="32">
        <f t="shared" ref="AQ47:AS84" si="34">AQ$4*(1-EXP(-AQ$5*$AG47))^AQ$6</f>
        <v>27.702860766305687</v>
      </c>
      <c r="AR47" s="32">
        <f t="shared" si="34"/>
        <v>16.891872031338867</v>
      </c>
      <c r="AS47" s="32">
        <f t="shared" si="34"/>
        <v>29.757112176595971</v>
      </c>
      <c r="AT47" s="33" t="e">
        <f t="shared" si="21"/>
        <v>#VALUE!</v>
      </c>
      <c r="AU47" s="33" t="e">
        <f t="shared" si="22"/>
        <v>#VALUE!</v>
      </c>
      <c r="AV47" s="34" t="e">
        <f t="shared" si="23"/>
        <v>#VALUE!</v>
      </c>
      <c r="AW47" s="34" t="e">
        <f t="shared" si="24"/>
        <v>#VALUE!</v>
      </c>
      <c r="AX47" s="35" t="e">
        <f t="shared" si="25"/>
        <v>#VALUE!</v>
      </c>
      <c r="AY47" s="35" t="e">
        <f t="shared" si="26"/>
        <v>#VALUE!</v>
      </c>
      <c r="BA47" s="30">
        <f t="shared" si="31"/>
        <v>16.201373464453983</v>
      </c>
      <c r="BB47" s="30">
        <f t="shared" si="31"/>
        <v>38.921948352919813</v>
      </c>
    </row>
    <row r="48" spans="1:95" x14ac:dyDescent="0.3">
      <c r="C48" s="1"/>
      <c r="F48" s="3">
        <v>34</v>
      </c>
      <c r="G48" s="29">
        <f t="shared" si="8"/>
        <v>53.251819964582332</v>
      </c>
      <c r="H48" s="29">
        <f t="shared" si="8"/>
        <v>53.265745178814313</v>
      </c>
      <c r="I48" s="29">
        <f t="shared" si="8"/>
        <v>52.000533787993959</v>
      </c>
      <c r="J48" s="29">
        <f t="shared" si="8"/>
        <v>55.099485700098299</v>
      </c>
      <c r="K48" s="29">
        <f t="shared" si="8"/>
        <v>20.257861225039374</v>
      </c>
      <c r="L48" s="30"/>
      <c r="M48" s="29">
        <f t="shared" si="28"/>
        <v>18.749194669570745</v>
      </c>
      <c r="N48" s="31">
        <f t="shared" si="28"/>
        <v>11.379765308714802</v>
      </c>
      <c r="O48" s="31">
        <f>IF(Settings!$I$6&gt;69, 0.2*(N48), 0)</f>
        <v>2.2759530617429604</v>
      </c>
      <c r="P48" s="32">
        <f t="shared" si="29"/>
        <v>41.619455453487355</v>
      </c>
      <c r="Q48" s="32">
        <f t="shared" si="29"/>
        <v>25.902749150078531</v>
      </c>
      <c r="R48" s="32">
        <f t="shared" si="29"/>
        <v>45.168001830302877</v>
      </c>
      <c r="S48" s="33" t="e">
        <f t="shared" si="9"/>
        <v>#VALUE!</v>
      </c>
      <c r="T48" s="33" t="e">
        <f t="shared" si="10"/>
        <v>#VALUE!</v>
      </c>
      <c r="U48" s="34" t="e">
        <f t="shared" si="11"/>
        <v>#VALUE!</v>
      </c>
      <c r="V48" s="34" t="e">
        <f t="shared" si="12"/>
        <v>#VALUE!</v>
      </c>
      <c r="W48" s="35" t="e">
        <f t="shared" si="13"/>
        <v>#VALUE!</v>
      </c>
      <c r="X48" s="35" t="e">
        <f t="shared" si="14"/>
        <v>#VALUE!</v>
      </c>
      <c r="Z48" s="30">
        <f t="shared" si="30"/>
        <v>24.453249724146318</v>
      </c>
      <c r="AA48" s="30">
        <f t="shared" si="30"/>
        <v>48.926614104694536</v>
      </c>
      <c r="AC48" s="3">
        <v>34</v>
      </c>
      <c r="AD48" s="1"/>
      <c r="AE48" s="51">
        <f t="shared" si="16"/>
        <v>22.136349650370814</v>
      </c>
      <c r="AG48" s="3">
        <f t="shared" si="17"/>
        <v>22.136349650370814</v>
      </c>
      <c r="AH48" s="29">
        <f t="shared" si="32"/>
        <v>26.530787893484138</v>
      </c>
      <c r="AI48" s="29">
        <f t="shared" si="32"/>
        <v>34.804778498461062</v>
      </c>
      <c r="AJ48" s="29">
        <f t="shared" si="32"/>
        <v>26.953360742568876</v>
      </c>
      <c r="AK48" s="29">
        <f t="shared" si="32"/>
        <v>36.263606234460951</v>
      </c>
      <c r="AL48" s="29">
        <f t="shared" si="32"/>
        <v>11.464175463233973</v>
      </c>
      <c r="AM48" s="30"/>
      <c r="AN48" s="29">
        <f t="shared" si="33"/>
        <v>10.845302635265657</v>
      </c>
      <c r="AO48" s="31">
        <f t="shared" si="33"/>
        <v>6.9704533039723637</v>
      </c>
      <c r="AP48" s="31">
        <f>IF(Settings!$I$6&gt;69, 0.2*(AO48), 0)</f>
        <v>1.3940906607944727</v>
      </c>
      <c r="AQ48" s="32">
        <f t="shared" si="34"/>
        <v>29.028316008262539</v>
      </c>
      <c r="AR48" s="32">
        <f t="shared" si="34"/>
        <v>17.783778758619949</v>
      </c>
      <c r="AS48" s="32">
        <f t="shared" si="34"/>
        <v>31.529928730914392</v>
      </c>
      <c r="AT48" s="33" t="e">
        <f t="shared" si="21"/>
        <v>#VALUE!</v>
      </c>
      <c r="AU48" s="33" t="e">
        <f t="shared" si="22"/>
        <v>#VALUE!</v>
      </c>
      <c r="AV48" s="34" t="e">
        <f t="shared" si="23"/>
        <v>#VALUE!</v>
      </c>
      <c r="AW48" s="34" t="e">
        <f t="shared" si="24"/>
        <v>#VALUE!</v>
      </c>
      <c r="AX48" s="35" t="e">
        <f t="shared" si="25"/>
        <v>#VALUE!</v>
      </c>
      <c r="AY48" s="35" t="e">
        <f t="shared" si="26"/>
        <v>#VALUE!</v>
      </c>
      <c r="BA48" s="30">
        <f t="shared" si="31"/>
        <v>17.142551310438531</v>
      </c>
      <c r="BB48" s="30">
        <f t="shared" si="31"/>
        <v>40.031261321861436</v>
      </c>
    </row>
    <row r="49" spans="1:97" x14ac:dyDescent="0.3">
      <c r="C49" s="1"/>
      <c r="F49" s="3">
        <v>35</v>
      </c>
      <c r="G49" s="29">
        <f t="shared" si="8"/>
        <v>55.13986482704</v>
      </c>
      <c r="H49" s="29">
        <f t="shared" si="8"/>
        <v>54.652846619105041</v>
      </c>
      <c r="I49" s="29">
        <f t="shared" si="8"/>
        <v>53.946327399727721</v>
      </c>
      <c r="J49" s="29">
        <f t="shared" si="8"/>
        <v>56.502639785545128</v>
      </c>
      <c r="K49" s="29">
        <f t="shared" si="8"/>
        <v>20.826453698318449</v>
      </c>
      <c r="L49" s="30"/>
      <c r="M49" s="29">
        <f t="shared" si="28"/>
        <v>19.372966531257365</v>
      </c>
      <c r="N49" s="31">
        <f t="shared" si="28"/>
        <v>11.729496338991895</v>
      </c>
      <c r="O49" s="31">
        <f>IF(Settings!$I$6&gt;69, 0.2*(N49), 0)</f>
        <v>2.3458992677983792</v>
      </c>
      <c r="P49" s="32">
        <f t="shared" si="29"/>
        <v>42.529036370330878</v>
      </c>
      <c r="Q49" s="32">
        <f t="shared" si="29"/>
        <v>26.454750603645827</v>
      </c>
      <c r="R49" s="32">
        <f t="shared" si="29"/>
        <v>45.902000451221603</v>
      </c>
      <c r="S49" s="33" t="e">
        <f t="shared" si="9"/>
        <v>#VALUE!</v>
      </c>
      <c r="T49" s="33" t="e">
        <f t="shared" si="10"/>
        <v>#VALUE!</v>
      </c>
      <c r="U49" s="34" t="e">
        <f t="shared" si="11"/>
        <v>#VALUE!</v>
      </c>
      <c r="V49" s="34" t="e">
        <f t="shared" si="12"/>
        <v>#VALUE!</v>
      </c>
      <c r="W49" s="35" t="e">
        <f t="shared" si="13"/>
        <v>#VALUE!</v>
      </c>
      <c r="X49" s="35" t="e">
        <f t="shared" si="14"/>
        <v>#VALUE!</v>
      </c>
      <c r="Z49" s="30">
        <f t="shared" si="30"/>
        <v>24.853156078488485</v>
      </c>
      <c r="AA49" s="30">
        <f t="shared" si="30"/>
        <v>49.463509034339246</v>
      </c>
      <c r="AC49" s="3">
        <v>35</v>
      </c>
      <c r="AD49" s="1"/>
      <c r="AE49" s="51">
        <f t="shared" si="16"/>
        <v>23.280382145502159</v>
      </c>
      <c r="AG49" s="3">
        <f t="shared" si="17"/>
        <v>23.280382145502159</v>
      </c>
      <c r="AH49" s="29">
        <f t="shared" si="32"/>
        <v>29.30107627915298</v>
      </c>
      <c r="AI49" s="29">
        <f t="shared" si="32"/>
        <v>36.734206052935569</v>
      </c>
      <c r="AJ49" s="29">
        <f t="shared" si="32"/>
        <v>29.420068306606442</v>
      </c>
      <c r="AK49" s="29">
        <f t="shared" si="32"/>
        <v>38.245542749786445</v>
      </c>
      <c r="AL49" s="29">
        <f t="shared" si="32"/>
        <v>12.44998771989421</v>
      </c>
      <c r="AM49" s="30"/>
      <c r="AN49" s="29">
        <f t="shared" si="33"/>
        <v>11.630314910653299</v>
      </c>
      <c r="AO49" s="31">
        <f t="shared" si="33"/>
        <v>7.4107143790138323</v>
      </c>
      <c r="AP49" s="31">
        <f>IF(Settings!$I$6&gt;69, 0.2*(AO49), 0)</f>
        <v>1.4821428758027666</v>
      </c>
      <c r="AQ49" s="32">
        <f t="shared" si="34"/>
        <v>30.3913232094263</v>
      </c>
      <c r="AR49" s="32">
        <f t="shared" si="34"/>
        <v>18.695898626510925</v>
      </c>
      <c r="AS49" s="32">
        <f t="shared" si="34"/>
        <v>33.296613066222776</v>
      </c>
      <c r="AT49" s="33" t="e">
        <f t="shared" si="21"/>
        <v>#VALUE!</v>
      </c>
      <c r="AU49" s="33" t="e">
        <f t="shared" si="22"/>
        <v>#VALUE!</v>
      </c>
      <c r="AV49" s="34" t="e">
        <f t="shared" si="23"/>
        <v>#VALUE!</v>
      </c>
      <c r="AW49" s="34" t="e">
        <f t="shared" si="24"/>
        <v>#VALUE!</v>
      </c>
      <c r="AX49" s="35" t="e">
        <f t="shared" si="25"/>
        <v>#VALUE!</v>
      </c>
      <c r="AY49" s="35" t="e">
        <f t="shared" si="26"/>
        <v>#VALUE!</v>
      </c>
      <c r="BA49" s="30">
        <f t="shared" si="31"/>
        <v>18.081601219187284</v>
      </c>
      <c r="BB49" s="30">
        <f t="shared" si="31"/>
        <v>41.13497705685657</v>
      </c>
    </row>
    <row r="50" spans="1:97" x14ac:dyDescent="0.3">
      <c r="C50" s="1"/>
      <c r="F50" s="3">
        <v>36</v>
      </c>
      <c r="G50" s="29">
        <f t="shared" si="8"/>
        <v>56.95614026522842</v>
      </c>
      <c r="H50" s="29">
        <f t="shared" si="8"/>
        <v>56.01272581688167</v>
      </c>
      <c r="I50" s="29">
        <f t="shared" si="8"/>
        <v>55.852475592000246</v>
      </c>
      <c r="J50" s="29">
        <f t="shared" si="8"/>
        <v>57.876489054740951</v>
      </c>
      <c r="K50" s="29">
        <f t="shared" si="8"/>
        <v>21.367474282788496</v>
      </c>
      <c r="L50" s="30"/>
      <c r="M50" s="29">
        <f t="shared" si="28"/>
        <v>19.987752352533608</v>
      </c>
      <c r="N50" s="31">
        <f t="shared" si="28"/>
        <v>12.075027128987475</v>
      </c>
      <c r="O50" s="31">
        <f>IF(Settings!$I$6&gt;69, 0.2*(N50), 0)</f>
        <v>2.4150054257974953</v>
      </c>
      <c r="P50" s="32">
        <f t="shared" si="29"/>
        <v>43.416316094796208</v>
      </c>
      <c r="Q50" s="32">
        <f t="shared" si="29"/>
        <v>26.987577312801591</v>
      </c>
      <c r="R50" s="32">
        <f t="shared" si="29"/>
        <v>46.584814481745092</v>
      </c>
      <c r="S50" s="33" t="e">
        <f t="shared" si="9"/>
        <v>#VALUE!</v>
      </c>
      <c r="T50" s="33" t="e">
        <f t="shared" si="10"/>
        <v>#VALUE!</v>
      </c>
      <c r="U50" s="34" t="e">
        <f t="shared" si="11"/>
        <v>#VALUE!</v>
      </c>
      <c r="V50" s="34" t="e">
        <f t="shared" si="12"/>
        <v>#VALUE!</v>
      </c>
      <c r="W50" s="35" t="e">
        <f t="shared" si="13"/>
        <v>#VALUE!</v>
      </c>
      <c r="X50" s="35" t="e">
        <f t="shared" si="14"/>
        <v>#VALUE!</v>
      </c>
      <c r="Z50" s="30">
        <f t="shared" si="30"/>
        <v>25.226164781720684</v>
      </c>
      <c r="AA50" s="30">
        <f t="shared" si="30"/>
        <v>49.974372525343277</v>
      </c>
      <c r="AC50" s="3">
        <v>36</v>
      </c>
      <c r="AD50" s="1"/>
      <c r="AE50" s="51">
        <f t="shared" si="16"/>
        <v>24.483539580860253</v>
      </c>
      <c r="AG50" s="3">
        <f t="shared" si="17"/>
        <v>24.483539580860253</v>
      </c>
      <c r="AH50" s="29">
        <f t="shared" si="32"/>
        <v>32.212455857369186</v>
      </c>
      <c r="AI50" s="29">
        <f t="shared" si="32"/>
        <v>38.732594904907863</v>
      </c>
      <c r="AJ50" s="29">
        <f t="shared" si="32"/>
        <v>32.028280637144213</v>
      </c>
      <c r="AK50" s="29">
        <f t="shared" si="32"/>
        <v>40.295153713866597</v>
      </c>
      <c r="AL50" s="29">
        <f t="shared" si="32"/>
        <v>13.464715376419532</v>
      </c>
      <c r="AM50" s="30"/>
      <c r="AN50" s="29">
        <f t="shared" si="33"/>
        <v>12.45490778599347</v>
      </c>
      <c r="AO50" s="31">
        <f t="shared" si="33"/>
        <v>7.8716826674612692</v>
      </c>
      <c r="AP50" s="31">
        <f>IF(Settings!$I$6&gt;69, 0.2*(AO50), 0)</f>
        <v>1.5743365334922539</v>
      </c>
      <c r="AQ50" s="32">
        <f t="shared" si="34"/>
        <v>31.790268418878892</v>
      </c>
      <c r="AR50" s="32">
        <f t="shared" si="34"/>
        <v>19.625779306082464</v>
      </c>
      <c r="AS50" s="32">
        <f t="shared" si="34"/>
        <v>35.044767406323047</v>
      </c>
      <c r="AT50" s="33" t="e">
        <f t="shared" si="21"/>
        <v>#VALUE!</v>
      </c>
      <c r="AU50" s="33" t="e">
        <f t="shared" si="22"/>
        <v>#VALUE!</v>
      </c>
      <c r="AV50" s="34" t="e">
        <f t="shared" si="23"/>
        <v>#VALUE!</v>
      </c>
      <c r="AW50" s="34" t="e">
        <f t="shared" si="24"/>
        <v>#VALUE!</v>
      </c>
      <c r="AX50" s="35" t="e">
        <f t="shared" si="25"/>
        <v>#VALUE!</v>
      </c>
      <c r="AY50" s="35" t="e">
        <f t="shared" si="26"/>
        <v>#VALUE!</v>
      </c>
      <c r="BA50" s="30">
        <f t="shared" si="31"/>
        <v>19.012269505933137</v>
      </c>
      <c r="BB50" s="30">
        <f t="shared" si="31"/>
        <v>42.229982178692879</v>
      </c>
      <c r="CQ50" s="44"/>
    </row>
    <row r="51" spans="1:97" x14ac:dyDescent="0.3">
      <c r="C51" s="1"/>
      <c r="F51" s="3">
        <v>37</v>
      </c>
      <c r="G51" s="29">
        <f t="shared" si="8"/>
        <v>58.700199372471765</v>
      </c>
      <c r="H51" s="29">
        <f t="shared" si="8"/>
        <v>57.345429862527034</v>
      </c>
      <c r="I51" s="29">
        <f t="shared" si="8"/>
        <v>57.717366729478108</v>
      </c>
      <c r="J51" s="29">
        <f t="shared" si="8"/>
        <v>59.221157204807312</v>
      </c>
      <c r="K51" s="29">
        <f t="shared" si="8"/>
        <v>21.881506217693399</v>
      </c>
      <c r="L51" s="30"/>
      <c r="M51" s="29">
        <f t="shared" si="28"/>
        <v>20.593244990429646</v>
      </c>
      <c r="N51" s="31">
        <f t="shared" si="28"/>
        <v>12.416254411095849</v>
      </c>
      <c r="O51" s="31">
        <f>IF(Settings!$I$6&gt;69, 0.2*(N51), 0)</f>
        <v>2.4832508822191701</v>
      </c>
      <c r="P51" s="32">
        <f t="shared" si="29"/>
        <v>44.281653320953843</v>
      </c>
      <c r="Q51" s="32">
        <f t="shared" si="29"/>
        <v>27.501660729522396</v>
      </c>
      <c r="R51" s="32">
        <f t="shared" si="29"/>
        <v>47.219448428935216</v>
      </c>
      <c r="S51" s="33" t="e">
        <f t="shared" si="9"/>
        <v>#VALUE!</v>
      </c>
      <c r="T51" s="33" t="e">
        <f t="shared" si="10"/>
        <v>#VALUE!</v>
      </c>
      <c r="U51" s="34" t="e">
        <f t="shared" si="11"/>
        <v>#VALUE!</v>
      </c>
      <c r="V51" s="34" t="e">
        <f t="shared" si="12"/>
        <v>#VALUE!</v>
      </c>
      <c r="W51" s="35" t="e">
        <f t="shared" si="13"/>
        <v>#VALUE!</v>
      </c>
      <c r="X51" s="35" t="e">
        <f t="shared" si="14"/>
        <v>#VALUE!</v>
      </c>
      <c r="Z51" s="30">
        <f t="shared" si="30"/>
        <v>25.573791145413669</v>
      </c>
      <c r="AA51" s="30">
        <f t="shared" si="30"/>
        <v>50.460466716274695</v>
      </c>
      <c r="AC51" s="3">
        <v>37</v>
      </c>
      <c r="AD51" s="1"/>
      <c r="AE51" s="51">
        <f t="shared" si="16"/>
        <v>25.748877602654176</v>
      </c>
      <c r="AG51" s="3">
        <f t="shared" si="17"/>
        <v>25.748877602654176</v>
      </c>
      <c r="AH51" s="29">
        <f t="shared" si="32"/>
        <v>35.249185253869939</v>
      </c>
      <c r="AI51" s="29">
        <f t="shared" si="32"/>
        <v>40.798185772223377</v>
      </c>
      <c r="AJ51" s="29">
        <f t="shared" si="32"/>
        <v>34.773825864309487</v>
      </c>
      <c r="AK51" s="29">
        <f t="shared" si="32"/>
        <v>42.410263590773802</v>
      </c>
      <c r="AL51" s="29">
        <f t="shared" si="32"/>
        <v>14.501569117724435</v>
      </c>
      <c r="AM51" s="30"/>
      <c r="AN51" s="29">
        <f t="shared" si="33"/>
        <v>13.318868038182869</v>
      </c>
      <c r="AO51" s="31">
        <f t="shared" si="33"/>
        <v>8.3534873670418079</v>
      </c>
      <c r="AP51" s="31">
        <f>IF(Settings!$I$6&gt;69, 0.2*(AO51), 0)</f>
        <v>1.6706974734083617</v>
      </c>
      <c r="AQ51" s="32">
        <f t="shared" si="34"/>
        <v>33.223218706328176</v>
      </c>
      <c r="AR51" s="32">
        <f t="shared" si="34"/>
        <v>20.57066984767253</v>
      </c>
      <c r="AS51" s="32">
        <f t="shared" si="34"/>
        <v>36.761970825313398</v>
      </c>
      <c r="AT51" s="33" t="e">
        <f t="shared" si="21"/>
        <v>#VALUE!</v>
      </c>
      <c r="AU51" s="33" t="e">
        <f t="shared" si="22"/>
        <v>#VALUE!</v>
      </c>
      <c r="AV51" s="34" t="e">
        <f t="shared" si="23"/>
        <v>#VALUE!</v>
      </c>
      <c r="AW51" s="34" t="e">
        <f t="shared" si="24"/>
        <v>#VALUE!</v>
      </c>
      <c r="AX51" s="35" t="e">
        <f t="shared" si="25"/>
        <v>#VALUE!</v>
      </c>
      <c r="AY51" s="35" t="e">
        <f t="shared" si="26"/>
        <v>#VALUE!</v>
      </c>
      <c r="BA51" s="30">
        <f t="shared" si="31"/>
        <v>19.928251980550108</v>
      </c>
      <c r="BB51" s="30">
        <f t="shared" si="31"/>
        <v>43.313077223829431</v>
      </c>
      <c r="CQ51" s="44"/>
    </row>
    <row r="52" spans="1:97" x14ac:dyDescent="0.3">
      <c r="C52" s="1"/>
      <c r="F52" s="3">
        <v>38</v>
      </c>
      <c r="G52" s="29">
        <f t="shared" si="8"/>
        <v>60.372100677509842</v>
      </c>
      <c r="H52" s="29">
        <f t="shared" si="8"/>
        <v>58.651052480984809</v>
      </c>
      <c r="I52" s="29">
        <f t="shared" si="8"/>
        <v>59.53968276706437</v>
      </c>
      <c r="J52" s="29">
        <f t="shared" si="8"/>
        <v>60.536814378565346</v>
      </c>
      <c r="K52" s="29">
        <f t="shared" si="8"/>
        <v>22.369237011080969</v>
      </c>
      <c r="L52" s="30"/>
      <c r="M52" s="29">
        <f t="shared" si="28"/>
        <v>21.189180678127212</v>
      </c>
      <c r="N52" s="31">
        <f t="shared" si="28"/>
        <v>12.753088715092215</v>
      </c>
      <c r="O52" s="31">
        <f>IF(Settings!$I$6&gt;69, 0.2*(N52), 0)</f>
        <v>2.5506177430184431</v>
      </c>
      <c r="P52" s="32">
        <f t="shared" si="29"/>
        <v>45.125418106022614</v>
      </c>
      <c r="Q52" s="32">
        <f t="shared" si="29"/>
        <v>27.997448513549234</v>
      </c>
      <c r="R52" s="32">
        <f t="shared" si="29"/>
        <v>47.808823417067146</v>
      </c>
      <c r="S52" s="33" t="e">
        <f t="shared" si="9"/>
        <v>#VALUE!</v>
      </c>
      <c r="T52" s="33" t="e">
        <f t="shared" si="10"/>
        <v>#VALUE!</v>
      </c>
      <c r="U52" s="34" t="e">
        <f t="shared" si="11"/>
        <v>#VALUE!</v>
      </c>
      <c r="V52" s="34" t="e">
        <f t="shared" si="12"/>
        <v>#VALUE!</v>
      </c>
      <c r="W52" s="35" t="e">
        <f t="shared" si="13"/>
        <v>#VALUE!</v>
      </c>
      <c r="X52" s="35" t="e">
        <f t="shared" si="14"/>
        <v>#VALUE!</v>
      </c>
      <c r="Z52" s="30">
        <f t="shared" si="30"/>
        <v>25.897512203965071</v>
      </c>
      <c r="AA52" s="30">
        <f t="shared" si="30"/>
        <v>50.922992550706269</v>
      </c>
      <c r="AC52" s="3">
        <v>38</v>
      </c>
      <c r="AD52" s="1"/>
      <c r="AE52" s="51">
        <f t="shared" si="16"/>
        <v>27.079609776470498</v>
      </c>
      <c r="AG52" s="3">
        <f t="shared" si="17"/>
        <v>27.079609776470498</v>
      </c>
      <c r="AH52" s="29">
        <f t="shared" si="32"/>
        <v>38.39218007104386</v>
      </c>
      <c r="AI52" s="29">
        <f t="shared" si="32"/>
        <v>42.928667042799077</v>
      </c>
      <c r="AJ52" s="29">
        <f t="shared" si="32"/>
        <v>37.650525046149681</v>
      </c>
      <c r="AK52" s="29">
        <f t="shared" si="32"/>
        <v>44.588118867979794</v>
      </c>
      <c r="AL52" s="29">
        <f t="shared" si="32"/>
        <v>15.553037219450564</v>
      </c>
      <c r="AM52" s="30"/>
      <c r="AN52" s="29">
        <f t="shared" si="33"/>
        <v>14.221658017370624</v>
      </c>
      <c r="AO52" s="31">
        <f t="shared" si="33"/>
        <v>8.8561454982488552</v>
      </c>
      <c r="AP52" s="31">
        <f>IF(Settings!$I$6&gt;69, 0.2*(AO52), 0)</f>
        <v>1.771229099649771</v>
      </c>
      <c r="AQ52" s="32">
        <f t="shared" si="34"/>
        <v>34.68790891784181</v>
      </c>
      <c r="AR52" s="32">
        <f t="shared" si="34"/>
        <v>21.52752934882529</v>
      </c>
      <c r="AS52" s="32">
        <f t="shared" si="34"/>
        <v>38.436059881736526</v>
      </c>
      <c r="AT52" s="33" t="e">
        <f t="shared" si="21"/>
        <v>#VALUE!</v>
      </c>
      <c r="AU52" s="33" t="e">
        <f t="shared" si="22"/>
        <v>#VALUE!</v>
      </c>
      <c r="AV52" s="34" t="e">
        <f t="shared" si="23"/>
        <v>#VALUE!</v>
      </c>
      <c r="AW52" s="34" t="e">
        <f t="shared" si="24"/>
        <v>#VALUE!</v>
      </c>
      <c r="AX52" s="35" t="e">
        <f t="shared" si="25"/>
        <v>#VALUE!</v>
      </c>
      <c r="AY52" s="35" t="e">
        <f t="shared" si="26"/>
        <v>#VALUE!</v>
      </c>
      <c r="BA52" s="30">
        <f t="shared" si="31"/>
        <v>20.823328284950957</v>
      </c>
      <c r="BB52" s="30">
        <f t="shared" si="31"/>
        <v>44.381002585632594</v>
      </c>
    </row>
    <row r="53" spans="1:97" ht="15" customHeight="1" x14ac:dyDescent="0.3">
      <c r="A53" s="55"/>
      <c r="C53" s="1"/>
      <c r="F53" s="3">
        <v>39</v>
      </c>
      <c r="G53" s="29">
        <f t="shared" si="8"/>
        <v>61.972339109956195</v>
      </c>
      <c r="H53" s="29">
        <f t="shared" si="8"/>
        <v>59.929729104518913</v>
      </c>
      <c r="I53" s="29">
        <f t="shared" si="8"/>
        <v>61.318374938283334</v>
      </c>
      <c r="J53" s="29">
        <f t="shared" si="8"/>
        <v>61.823671969192773</v>
      </c>
      <c r="K53" s="29">
        <f t="shared" si="8"/>
        <v>22.83143676823742</v>
      </c>
      <c r="L53" s="30"/>
      <c r="M53" s="29">
        <f t="shared" si="28"/>
        <v>21.775335701089634</v>
      </c>
      <c r="N53" s="31">
        <f t="shared" si="28"/>
        <v>13.085453297224827</v>
      </c>
      <c r="O53" s="31">
        <f>IF(Settings!$I$6&gt;69, 0.2*(N53), 0)</f>
        <v>2.6170906594449654</v>
      </c>
      <c r="P53" s="32">
        <f t="shared" si="29"/>
        <v>45.947989700014844</v>
      </c>
      <c r="Q53" s="32">
        <f t="shared" si="29"/>
        <v>28.475400651827911</v>
      </c>
      <c r="R53" s="32">
        <f t="shared" si="29"/>
        <v>48.355761677463597</v>
      </c>
      <c r="S53" s="33" t="e">
        <f t="shared" si="9"/>
        <v>#VALUE!</v>
      </c>
      <c r="T53" s="33" t="e">
        <f t="shared" si="10"/>
        <v>#VALUE!</v>
      </c>
      <c r="U53" s="34" t="e">
        <f t="shared" si="11"/>
        <v>#VALUE!</v>
      </c>
      <c r="V53" s="34" t="e">
        <f t="shared" si="12"/>
        <v>#VALUE!</v>
      </c>
      <c r="W53" s="35" t="e">
        <f t="shared" si="13"/>
        <v>#VALUE!</v>
      </c>
      <c r="X53" s="35" t="e">
        <f t="shared" si="14"/>
        <v>#VALUE!</v>
      </c>
      <c r="Z53" s="30">
        <f t="shared" si="30"/>
        <v>26.198758836322213</v>
      </c>
      <c r="AA53" s="30">
        <f t="shared" si="30"/>
        <v>51.363092744264883</v>
      </c>
      <c r="AC53" s="3">
        <v>39</v>
      </c>
      <c r="AD53" s="1"/>
      <c r="AE53" s="51">
        <f t="shared" si="16"/>
        <v>28.479115748731825</v>
      </c>
      <c r="AG53" s="3">
        <f t="shared" si="17"/>
        <v>28.479115748731825</v>
      </c>
      <c r="AH53" s="29">
        <f t="shared" si="32"/>
        <v>41.619248941472954</v>
      </c>
      <c r="AI53" s="29">
        <f t="shared" si="32"/>
        <v>45.121141447890906</v>
      </c>
      <c r="AJ53" s="29">
        <f t="shared" si="32"/>
        <v>40.650088155318194</v>
      </c>
      <c r="AK53" s="29">
        <f t="shared" si="32"/>
        <v>46.825357796360997</v>
      </c>
      <c r="AL53" s="29">
        <f t="shared" si="32"/>
        <v>16.611029603730504</v>
      </c>
      <c r="AM53" s="30"/>
      <c r="AN53" s="29">
        <f t="shared" si="33"/>
        <v>15.162385882421745</v>
      </c>
      <c r="AO53" s="31">
        <f t="shared" si="33"/>
        <v>9.3795492265350848</v>
      </c>
      <c r="AP53" s="31">
        <f>IF(Settings!$I$6&gt;69, 0.2*(AO53), 0)</f>
        <v>1.8759098453070171</v>
      </c>
      <c r="AQ53" s="32">
        <f t="shared" si="34"/>
        <v>36.181731203939677</v>
      </c>
      <c r="AR53" s="32">
        <f t="shared" si="34"/>
        <v>22.493041763576798</v>
      </c>
      <c r="AS53" s="32">
        <f t="shared" si="34"/>
        <v>40.055414617496368</v>
      </c>
      <c r="AT53" s="33" t="e">
        <f t="shared" si="21"/>
        <v>#VALUE!</v>
      </c>
      <c r="AU53" s="33" t="e">
        <f t="shared" si="22"/>
        <v>#VALUE!</v>
      </c>
      <c r="AV53" s="34" t="e">
        <f t="shared" si="23"/>
        <v>#VALUE!</v>
      </c>
      <c r="AW53" s="34" t="e">
        <f t="shared" si="24"/>
        <v>#VALUE!</v>
      </c>
      <c r="AX53" s="35" t="e">
        <f t="shared" si="25"/>
        <v>#VALUE!</v>
      </c>
      <c r="AY53" s="35" t="e">
        <f t="shared" si="26"/>
        <v>#VALUE!</v>
      </c>
      <c r="BA53" s="30">
        <f t="shared" si="31"/>
        <v>21.691500853330989</v>
      </c>
      <c r="BB53" s="30">
        <f t="shared" si="31"/>
        <v>45.430467845343607</v>
      </c>
      <c r="BN53" s="136"/>
      <c r="BO53" s="137"/>
      <c r="BP53" s="136"/>
      <c r="BQ53" s="142"/>
      <c r="CE53" s="136"/>
      <c r="CF53" s="137"/>
      <c r="CR53" s="136"/>
      <c r="CS53" s="137"/>
    </row>
    <row r="54" spans="1:97" x14ac:dyDescent="0.3">
      <c r="C54" s="1"/>
      <c r="F54" s="3">
        <v>40</v>
      </c>
      <c r="G54" s="29">
        <f t="shared" si="8"/>
        <v>63.501782485163226</v>
      </c>
      <c r="H54" s="29">
        <f t="shared" si="8"/>
        <v>61.181632403245665</v>
      </c>
      <c r="I54" s="29">
        <f t="shared" si="8"/>
        <v>63.052640554260343</v>
      </c>
      <c r="J54" s="29">
        <f t="shared" si="8"/>
        <v>63.081977918508507</v>
      </c>
      <c r="K54" s="29">
        <f t="shared" si="8"/>
        <v>23.268939162039821</v>
      </c>
      <c r="L54" s="30"/>
      <c r="M54" s="29">
        <f t="shared" si="28"/>
        <v>22.351523292627874</v>
      </c>
      <c r="N54" s="31">
        <f t="shared" si="28"/>
        <v>13.413283154342237</v>
      </c>
      <c r="O54" s="31">
        <f>IF(Settings!$I$6&gt;69, 0.2*(N54), 0)</f>
        <v>2.6826566308684474</v>
      </c>
      <c r="P54" s="32">
        <f t="shared" si="29"/>
        <v>46.749754618922026</v>
      </c>
      <c r="Q54" s="32">
        <f t="shared" si="29"/>
        <v>28.935986051777498</v>
      </c>
      <c r="R54" s="32">
        <f t="shared" si="29"/>
        <v>48.862975297082386</v>
      </c>
      <c r="S54" s="33" t="e">
        <f t="shared" si="9"/>
        <v>#VALUE!</v>
      </c>
      <c r="T54" s="33" t="e">
        <f t="shared" si="10"/>
        <v>#VALUE!</v>
      </c>
      <c r="U54" s="34" t="e">
        <f t="shared" si="11"/>
        <v>#VALUE!</v>
      </c>
      <c r="V54" s="34" t="e">
        <f t="shared" si="12"/>
        <v>#VALUE!</v>
      </c>
      <c r="W54" s="35" t="e">
        <f t="shared" si="13"/>
        <v>#VALUE!</v>
      </c>
      <c r="X54" s="35" t="e">
        <f t="shared" si="14"/>
        <v>#VALUE!</v>
      </c>
      <c r="Z54" s="30">
        <f t="shared" si="30"/>
        <v>26.478909934437972</v>
      </c>
      <c r="AA54" s="30">
        <f t="shared" si="30"/>
        <v>51.78185460782295</v>
      </c>
      <c r="AC54" s="3">
        <v>40</v>
      </c>
      <c r="AD54" s="1"/>
      <c r="AE54" s="51">
        <f t="shared" si="16"/>
        <v>29.950949829949028</v>
      </c>
      <c r="AG54" s="3">
        <f t="shared" si="17"/>
        <v>29.950949829949028</v>
      </c>
      <c r="AH54" s="29">
        <f t="shared" si="32"/>
        <v>44.905467729381911</v>
      </c>
      <c r="AI54" s="29">
        <f t="shared" si="32"/>
        <v>47.372096911543906</v>
      </c>
      <c r="AJ54" s="29">
        <f t="shared" si="32"/>
        <v>43.762051776027512</v>
      </c>
      <c r="AK54" s="29">
        <f t="shared" si="32"/>
        <v>49.117985194610036</v>
      </c>
      <c r="AL54" s="29">
        <f t="shared" si="32"/>
        <v>17.667052911022544</v>
      </c>
      <c r="AM54" s="30"/>
      <c r="AN54" s="29">
        <f t="shared" si="33"/>
        <v>16.139778059845561</v>
      </c>
      <c r="AO54" s="31">
        <f t="shared" si="33"/>
        <v>9.9234531889225615</v>
      </c>
      <c r="AP54" s="31">
        <f>IF(Settings!$I$6&gt;69, 0.2*(AO54), 0)</f>
        <v>1.9846906377845124</v>
      </c>
      <c r="AQ54" s="32">
        <f t="shared" si="34"/>
        <v>37.701727909059471</v>
      </c>
      <c r="AR54" s="32">
        <f t="shared" si="34"/>
        <v>23.463637303982267</v>
      </c>
      <c r="AS54" s="32">
        <f t="shared" si="34"/>
        <v>41.609238570099215</v>
      </c>
      <c r="AT54" s="33" t="e">
        <f t="shared" si="21"/>
        <v>#VALUE!</v>
      </c>
      <c r="AU54" s="33" t="e">
        <f t="shared" si="22"/>
        <v>#VALUE!</v>
      </c>
      <c r="AV54" s="34" t="e">
        <f t="shared" si="23"/>
        <v>#VALUE!</v>
      </c>
      <c r="AW54" s="34" t="e">
        <f t="shared" si="24"/>
        <v>#VALUE!</v>
      </c>
      <c r="AX54" s="35" t="e">
        <f t="shared" si="25"/>
        <v>#VALUE!</v>
      </c>
      <c r="AY54" s="35" t="e">
        <f t="shared" si="26"/>
        <v>#VALUE!</v>
      </c>
      <c r="BA54" s="30">
        <f t="shared" si="31"/>
        <v>22.527133360852545</v>
      </c>
      <c r="BB54" s="30">
        <f t="shared" si="31"/>
        <v>46.458184324186483</v>
      </c>
    </row>
    <row r="55" spans="1:97" x14ac:dyDescent="0.3">
      <c r="C55" s="1"/>
      <c r="F55" s="3">
        <v>41</v>
      </c>
      <c r="G55" s="29">
        <f t="shared" si="8"/>
        <v>64.961613537444578</v>
      </c>
      <c r="H55" s="29">
        <f t="shared" si="8"/>
        <v>62.406968226770346</v>
      </c>
      <c r="I55" s="29">
        <f t="shared" si="8"/>
        <v>64.741900976093305</v>
      </c>
      <c r="J55" s="29">
        <f t="shared" si="8"/>
        <v>64.312012458203696</v>
      </c>
      <c r="K55" s="29">
        <f t="shared" si="8"/>
        <v>23.68262484123527</v>
      </c>
      <c r="L55" s="30"/>
      <c r="M55" s="29">
        <f t="shared" si="28"/>
        <v>22.917590735234125</v>
      </c>
      <c r="N55" s="31">
        <f t="shared" si="28"/>
        <v>13.73652411506265</v>
      </c>
      <c r="O55" s="31">
        <f>IF(Settings!$I$6&gt;69, 0.2*(N55), 0)</f>
        <v>2.7473048230125303</v>
      </c>
      <c r="P55" s="32">
        <f t="shared" si="29"/>
        <v>47.531104933475177</v>
      </c>
      <c r="Q55" s="32">
        <f t="shared" si="29"/>
        <v>29.379679556098903</v>
      </c>
      <c r="R55" s="32">
        <f t="shared" si="29"/>
        <v>49.333058503272852</v>
      </c>
      <c r="S55" s="33" t="e">
        <f t="shared" si="9"/>
        <v>#VALUE!</v>
      </c>
      <c r="T55" s="33" t="e">
        <f t="shared" si="10"/>
        <v>#VALUE!</v>
      </c>
      <c r="U55" s="34" t="e">
        <f t="shared" si="11"/>
        <v>#VALUE!</v>
      </c>
      <c r="V55" s="34" t="e">
        <f t="shared" si="12"/>
        <v>#VALUE!</v>
      </c>
      <c r="W55" s="35" t="e">
        <f t="shared" si="13"/>
        <v>#VALUE!</v>
      </c>
      <c r="X55" s="35" t="e">
        <f t="shared" si="14"/>
        <v>#VALUE!</v>
      </c>
      <c r="Z55" s="30">
        <f t="shared" si="30"/>
        <v>26.739288281951801</v>
      </c>
      <c r="AA55" s="30">
        <f t="shared" si="30"/>
        <v>52.180312733807114</v>
      </c>
      <c r="AC55" s="3">
        <v>41</v>
      </c>
      <c r="AD55" s="1"/>
      <c r="AE55" s="52">
        <f>0.208*12*(1-EXP(-0.0818*(AC55-28)))*91.9*(EXP(-0.1386*$AD$14)*(1+($AD$14^5.31/(4.93*10^7))))</f>
        <v>31.353323826064784</v>
      </c>
      <c r="AG55" s="3">
        <f t="shared" si="17"/>
        <v>31.353323826064784</v>
      </c>
      <c r="AH55" s="29">
        <f t="shared" si="32"/>
        <v>47.918168243577099</v>
      </c>
      <c r="AI55" s="29">
        <f t="shared" si="32"/>
        <v>49.463386741474217</v>
      </c>
      <c r="AJ55" s="29">
        <f t="shared" si="32"/>
        <v>46.674830724466403</v>
      </c>
      <c r="AK55" s="29">
        <f t="shared" si="32"/>
        <v>51.244020961337405</v>
      </c>
      <c r="AL55" s="29">
        <f t="shared" si="32"/>
        <v>18.617021072046434</v>
      </c>
      <c r="AM55" s="30"/>
      <c r="AN55" s="29">
        <f t="shared" si="33"/>
        <v>17.057712182319701</v>
      </c>
      <c r="AO55" s="31">
        <f t="shared" si="33"/>
        <v>10.43480528467494</v>
      </c>
      <c r="AP55" s="31">
        <f>IF(Settings!$I$6&gt;69, 0.2*(AO55), 0)</f>
        <v>2.0869610569349883</v>
      </c>
      <c r="AQ55" s="32">
        <f t="shared" si="34"/>
        <v>39.101942873946307</v>
      </c>
      <c r="AR55" s="32">
        <f t="shared" si="34"/>
        <v>24.346257173787706</v>
      </c>
      <c r="AS55" s="32">
        <f t="shared" si="34"/>
        <v>42.955314547664763</v>
      </c>
      <c r="AT55" s="33" t="e">
        <f t="shared" si="21"/>
        <v>#VALUE!</v>
      </c>
      <c r="AU55" s="33" t="e">
        <f t="shared" si="22"/>
        <v>#VALUE!</v>
      </c>
      <c r="AV55" s="34" t="e">
        <f t="shared" si="23"/>
        <v>#VALUE!</v>
      </c>
      <c r="AW55" s="34" t="e">
        <f t="shared" si="24"/>
        <v>#VALUE!</v>
      </c>
      <c r="AX55" s="35" t="e">
        <f t="shared" si="25"/>
        <v>#VALUE!</v>
      </c>
      <c r="AY55" s="35" t="e">
        <f t="shared" si="26"/>
        <v>#VALUE!</v>
      </c>
      <c r="BA55" s="30">
        <f t="shared" si="31"/>
        <v>23.253450422009244</v>
      </c>
      <c r="BB55" s="30">
        <f t="shared" si="31"/>
        <v>47.369880877013166</v>
      </c>
    </row>
    <row r="56" spans="1:97" x14ac:dyDescent="0.3">
      <c r="C56" s="1"/>
      <c r="F56" s="3">
        <v>42</v>
      </c>
      <c r="G56" s="29">
        <f t="shared" si="8"/>
        <v>66.353277407697419</v>
      </c>
      <c r="H56" s="29">
        <f t="shared" si="8"/>
        <v>63.605971915859243</v>
      </c>
      <c r="I56" s="29">
        <f t="shared" si="8"/>
        <v>66.385780796824676</v>
      </c>
      <c r="J56" s="29">
        <f t="shared" si="8"/>
        <v>65.514084249410246</v>
      </c>
      <c r="K56" s="29">
        <f t="shared" si="8"/>
        <v>24.073407067802769</v>
      </c>
      <c r="L56" s="30"/>
      <c r="M56" s="29">
        <f t="shared" si="28"/>
        <v>23.473416654843575</v>
      </c>
      <c r="N56" s="31">
        <f t="shared" si="28"/>
        <v>14.055132000919135</v>
      </c>
      <c r="O56" s="31">
        <f>IF(Settings!$I$6&gt;69, 0.2*(N56), 0)</f>
        <v>2.8110264001838274</v>
      </c>
      <c r="P56" s="32">
        <f t="shared" si="29"/>
        <v>48.292436749165134</v>
      </c>
      <c r="Q56" s="32">
        <f t="shared" si="29"/>
        <v>29.806959332765931</v>
      </c>
      <c r="R56" s="32">
        <f t="shared" si="29"/>
        <v>49.768482861136924</v>
      </c>
      <c r="S56" s="33" t="e">
        <f t="shared" si="9"/>
        <v>#VALUE!</v>
      </c>
      <c r="T56" s="33" t="e">
        <f t="shared" si="10"/>
        <v>#VALUE!</v>
      </c>
      <c r="U56" s="34" t="e">
        <f t="shared" si="11"/>
        <v>#VALUE!</v>
      </c>
      <c r="V56" s="34" t="e">
        <f t="shared" si="12"/>
        <v>#VALUE!</v>
      </c>
      <c r="W56" s="35" t="e">
        <f t="shared" si="13"/>
        <v>#VALUE!</v>
      </c>
      <c r="X56" s="35" t="e">
        <f t="shared" si="14"/>
        <v>#VALUE!</v>
      </c>
      <c r="Z56" s="30">
        <f t="shared" si="30"/>
        <v>26.981157851711092</v>
      </c>
      <c r="AA56" s="30">
        <f t="shared" si="30"/>
        <v>52.559451552260654</v>
      </c>
      <c r="AC56" s="3">
        <v>42</v>
      </c>
      <c r="AD56" s="1"/>
      <c r="AE56" s="52">
        <f t="shared" ref="AE56:AE84" si="35">0.208*12*(1-EXP(-0.0818*(AC56-28)))*91.9*(EXP(-0.1386*$AD$14)*(1+($AD$14^5.31/(4.93*10^7))))</f>
        <v>32.652029896613442</v>
      </c>
      <c r="AG56" s="3">
        <f t="shared" si="17"/>
        <v>32.652029896613442</v>
      </c>
      <c r="AH56" s="29">
        <f t="shared" si="32"/>
        <v>50.595129873777893</v>
      </c>
      <c r="AI56" s="29">
        <f t="shared" si="32"/>
        <v>51.352912389797105</v>
      </c>
      <c r="AJ56" s="29">
        <f t="shared" si="32"/>
        <v>49.318385364641962</v>
      </c>
      <c r="AK56" s="29">
        <f t="shared" si="32"/>
        <v>53.161583744073511</v>
      </c>
      <c r="AL56" s="29">
        <f t="shared" si="32"/>
        <v>19.447003947887371</v>
      </c>
      <c r="AM56" s="30"/>
      <c r="AN56" s="29">
        <f t="shared" si="33"/>
        <v>17.894781502260365</v>
      </c>
      <c r="AO56" s="31">
        <f t="shared" si="33"/>
        <v>10.90190273592386</v>
      </c>
      <c r="AP56" s="31">
        <f>IF(Settings!$I$6&gt;69, 0.2*(AO56), 0)</f>
        <v>2.1803805471847721</v>
      </c>
      <c r="AQ56" s="32">
        <f t="shared" si="34"/>
        <v>40.357469407790383</v>
      </c>
      <c r="AR56" s="32">
        <f t="shared" si="34"/>
        <v>25.127602003369852</v>
      </c>
      <c r="AS56" s="32">
        <f t="shared" si="34"/>
        <v>44.092171013118332</v>
      </c>
      <c r="AT56" s="33" t="e">
        <f t="shared" si="21"/>
        <v>#VALUE!</v>
      </c>
      <c r="AU56" s="33" t="e">
        <f t="shared" si="22"/>
        <v>#VALUE!</v>
      </c>
      <c r="AV56" s="34" t="e">
        <f t="shared" si="23"/>
        <v>#VALUE!</v>
      </c>
      <c r="AW56" s="34" t="e">
        <f t="shared" si="24"/>
        <v>#VALUE!</v>
      </c>
      <c r="AX56" s="35" t="e">
        <f t="shared" si="25"/>
        <v>#VALUE!</v>
      </c>
      <c r="AY56" s="35" t="e">
        <f t="shared" si="26"/>
        <v>#VALUE!</v>
      </c>
      <c r="BA56" s="30">
        <f t="shared" si="31"/>
        <v>23.868894381211195</v>
      </c>
      <c r="BB56" s="30">
        <f t="shared" si="31"/>
        <v>48.159348226711202</v>
      </c>
    </row>
    <row r="57" spans="1:97" x14ac:dyDescent="0.3">
      <c r="C57" s="1"/>
      <c r="F57" s="3">
        <v>43</v>
      </c>
      <c r="G57" s="29">
        <f t="shared" si="8"/>
        <v>67.678434400666788</v>
      </c>
      <c r="H57" s="29">
        <f t="shared" si="8"/>
        <v>64.778904947882651</v>
      </c>
      <c r="I57" s="29">
        <f t="shared" si="8"/>
        <v>67.984088247615702</v>
      </c>
      <c r="J57" s="29">
        <f t="shared" si="8"/>
        <v>66.688526881211885</v>
      </c>
      <c r="K57" s="29">
        <f t="shared" si="8"/>
        <v>24.442219376077489</v>
      </c>
      <c r="L57" s="30"/>
      <c r="M57" s="29">
        <f t="shared" si="28"/>
        <v>24.018908495965011</v>
      </c>
      <c r="N57" s="31">
        <f t="shared" si="28"/>
        <v>14.369071851211</v>
      </c>
      <c r="O57" s="31">
        <f>IF(Settings!$I$6&gt;69, 0.2*(N57), 0)</f>
        <v>2.8738143702422003</v>
      </c>
      <c r="P57" s="32">
        <f t="shared" si="29"/>
        <v>49.034148856309727</v>
      </c>
      <c r="Q57" s="32">
        <f t="shared" si="29"/>
        <v>30.218304599033395</v>
      </c>
      <c r="R57" s="32">
        <f t="shared" si="29"/>
        <v>50.171594848448663</v>
      </c>
      <c r="S57" s="33" t="e">
        <f t="shared" si="9"/>
        <v>#VALUE!</v>
      </c>
      <c r="T57" s="33" t="e">
        <f t="shared" si="10"/>
        <v>#VALUE!</v>
      </c>
      <c r="U57" s="34" t="e">
        <f t="shared" si="11"/>
        <v>#VALUE!</v>
      </c>
      <c r="V57" s="34" t="e">
        <f t="shared" si="12"/>
        <v>#VALUE!</v>
      </c>
      <c r="W57" s="35" t="e">
        <f t="shared" si="13"/>
        <v>#VALUE!</v>
      </c>
      <c r="X57" s="35" t="e">
        <f t="shared" si="14"/>
        <v>#VALUE!</v>
      </c>
      <c r="Z57" s="30">
        <f t="shared" si="30"/>
        <v>27.205722271099848</v>
      </c>
      <c r="AA57" s="30">
        <f t="shared" si="30"/>
        <v>52.920207762974911</v>
      </c>
      <c r="AC57" s="3">
        <v>43</v>
      </c>
      <c r="AD57" s="1"/>
      <c r="AE57" s="52">
        <f t="shared" si="35"/>
        <v>33.848730698226525</v>
      </c>
      <c r="AG57" s="3">
        <f t="shared" si="17"/>
        <v>33.848730698226525</v>
      </c>
      <c r="AH57" s="29">
        <f t="shared" si="32"/>
        <v>52.960023129496079</v>
      </c>
      <c r="AI57" s="29">
        <f t="shared" si="32"/>
        <v>53.053548485085464</v>
      </c>
      <c r="AJ57" s="29">
        <f t="shared" si="32"/>
        <v>51.702858892168408</v>
      </c>
      <c r="AK57" s="29">
        <f t="shared" si="32"/>
        <v>54.884674611701485</v>
      </c>
      <c r="AL57" s="29">
        <f t="shared" si="32"/>
        <v>20.169419487662786</v>
      </c>
      <c r="AM57" s="30"/>
      <c r="AN57" s="29">
        <f t="shared" si="33"/>
        <v>18.654076124505959</v>
      </c>
      <c r="AO57" s="31">
        <f t="shared" si="33"/>
        <v>11.326503174329625</v>
      </c>
      <c r="AP57" s="31">
        <f>IF(Settings!$I$6&gt;69, 0.2*(AO57), 0)</f>
        <v>2.265300634865925</v>
      </c>
      <c r="AQ57" s="32">
        <f t="shared" si="34"/>
        <v>41.479900147819507</v>
      </c>
      <c r="AR57" s="32">
        <f t="shared" si="34"/>
        <v>25.817552652235349</v>
      </c>
      <c r="AS57" s="32">
        <f t="shared" si="34"/>
        <v>45.052322530846681</v>
      </c>
      <c r="AT57" s="33" t="e">
        <f t="shared" si="21"/>
        <v>#VALUE!</v>
      </c>
      <c r="AU57" s="33" t="e">
        <f t="shared" si="22"/>
        <v>#VALUE!</v>
      </c>
      <c r="AV57" s="34" t="e">
        <f t="shared" si="23"/>
        <v>#VALUE!</v>
      </c>
      <c r="AW57" s="34" t="e">
        <f t="shared" si="24"/>
        <v>#VALUE!</v>
      </c>
      <c r="AX57" s="35" t="e">
        <f t="shared" si="25"/>
        <v>#VALUE!</v>
      </c>
      <c r="AY57" s="35" t="e">
        <f t="shared" si="26"/>
        <v>#VALUE!</v>
      </c>
      <c r="BA57" s="30">
        <f t="shared" si="31"/>
        <v>24.390317937720617</v>
      </c>
      <c r="BB57" s="30">
        <f t="shared" si="31"/>
        <v>48.843049727651241</v>
      </c>
    </row>
    <row r="58" spans="1:97" x14ac:dyDescent="0.3">
      <c r="F58" s="3">
        <v>44</v>
      </c>
      <c r="G58" s="29">
        <f t="shared" si="8"/>
        <v>68.93891776252066</v>
      </c>
      <c r="H58" s="29">
        <f t="shared" si="8"/>
        <v>65.926051883902275</v>
      </c>
      <c r="I58" s="29">
        <f t="shared" si="8"/>
        <v>69.53679682533317</v>
      </c>
      <c r="J58" s="29">
        <f t="shared" si="8"/>
        <v>67.835695693197096</v>
      </c>
      <c r="K58" s="29">
        <f t="shared" si="8"/>
        <v>24.79000505244036</v>
      </c>
      <c r="L58" s="30"/>
      <c r="M58" s="29">
        <f t="shared" si="28"/>
        <v>24.554000166353354</v>
      </c>
      <c r="N58" s="31">
        <f t="shared" si="28"/>
        <v>14.678317205979726</v>
      </c>
      <c r="O58" s="31">
        <f>IF(Settings!$I$6&gt;69, 0.2*(N58), 0)</f>
        <v>2.9356634411959455</v>
      </c>
      <c r="P58" s="32">
        <f t="shared" si="29"/>
        <v>49.756641531599172</v>
      </c>
      <c r="Q58" s="32">
        <f t="shared" si="29"/>
        <v>30.614193642854374</v>
      </c>
      <c r="R58" s="32">
        <f t="shared" si="29"/>
        <v>50.544615351530545</v>
      </c>
      <c r="S58" s="33" t="e">
        <f t="shared" si="9"/>
        <v>#VALUE!</v>
      </c>
      <c r="T58" s="33" t="e">
        <f t="shared" si="10"/>
        <v>#VALUE!</v>
      </c>
      <c r="U58" s="34" t="e">
        <f t="shared" si="11"/>
        <v>#VALUE!</v>
      </c>
      <c r="V58" s="34" t="e">
        <f t="shared" si="12"/>
        <v>#VALUE!</v>
      </c>
      <c r="W58" s="35" t="e">
        <f t="shared" si="13"/>
        <v>#VALUE!</v>
      </c>
      <c r="X58" s="35" t="e">
        <f t="shared" si="14"/>
        <v>#VALUE!</v>
      </c>
      <c r="Z58" s="30">
        <f t="shared" si="30"/>
        <v>27.414124239951608</v>
      </c>
      <c r="AA58" s="30">
        <f t="shared" si="30"/>
        <v>53.263472649698329</v>
      </c>
      <c r="AC58" s="3">
        <v>44</v>
      </c>
      <c r="AD58"/>
      <c r="AE58" s="52">
        <f t="shared" si="35"/>
        <v>34.951438109131615</v>
      </c>
      <c r="AG58" s="3">
        <f t="shared" si="17"/>
        <v>34.951438109131615</v>
      </c>
      <c r="AH58" s="29">
        <f t="shared" si="32"/>
        <v>55.049829920585687</v>
      </c>
      <c r="AI58" s="29">
        <f t="shared" si="32"/>
        <v>54.58611540771863</v>
      </c>
      <c r="AJ58" s="29">
        <f t="shared" si="32"/>
        <v>53.852737573503106</v>
      </c>
      <c r="AK58" s="29">
        <f t="shared" si="32"/>
        <v>56.435177757197884</v>
      </c>
      <c r="AL58" s="29">
        <f t="shared" si="32"/>
        <v>20.799482952248059</v>
      </c>
      <c r="AM58" s="30"/>
      <c r="AN58" s="29">
        <f t="shared" si="33"/>
        <v>19.34287991585261</v>
      </c>
      <c r="AO58" s="31">
        <f t="shared" si="33"/>
        <v>11.712608878295173</v>
      </c>
      <c r="AP58" s="31">
        <f>IF(Settings!$I$6&gt;69, 0.2*(AO58), 0)</f>
        <v>2.3425217756590349</v>
      </c>
      <c r="AQ58" s="32">
        <f t="shared" si="34"/>
        <v>42.485383442554657</v>
      </c>
      <c r="AR58" s="32">
        <f t="shared" si="34"/>
        <v>26.428390746832093</v>
      </c>
      <c r="AS58" s="32">
        <f t="shared" si="34"/>
        <v>45.867563104878592</v>
      </c>
      <c r="AT58" s="33" t="e">
        <f t="shared" si="21"/>
        <v>#VALUE!</v>
      </c>
      <c r="AU58" s="33" t="e">
        <f t="shared" si="22"/>
        <v>#VALUE!</v>
      </c>
      <c r="AV58" s="34" t="e">
        <f t="shared" si="23"/>
        <v>#VALUE!</v>
      </c>
      <c r="AW58" s="34" t="e">
        <f t="shared" si="24"/>
        <v>#VALUE!</v>
      </c>
      <c r="AX58" s="35" t="e">
        <f t="shared" si="25"/>
        <v>#VALUE!</v>
      </c>
      <c r="AY58" s="35" t="e">
        <f t="shared" si="26"/>
        <v>#VALUE!</v>
      </c>
      <c r="BA58" s="30">
        <f t="shared" si="31"/>
        <v>24.834369624320178</v>
      </c>
      <c r="BB58" s="30">
        <f t="shared" si="31"/>
        <v>49.438048226895319</v>
      </c>
    </row>
    <row r="59" spans="1:97" x14ac:dyDescent="0.3">
      <c r="F59" s="3">
        <v>45</v>
      </c>
      <c r="G59" s="29">
        <f t="shared" si="8"/>
        <v>70.136696186001146</v>
      </c>
      <c r="H59" s="29">
        <f t="shared" si="8"/>
        <v>67.047717588858518</v>
      </c>
      <c r="I59" s="29">
        <f t="shared" si="8"/>
        <v>71.044028124925234</v>
      </c>
      <c r="J59" s="29">
        <f t="shared" si="8"/>
        <v>68.955964891044502</v>
      </c>
      <c r="K59" s="29">
        <f t="shared" si="8"/>
        <v>25.117708243694771</v>
      </c>
      <c r="L59" s="30"/>
      <c r="M59" s="29">
        <f t="shared" si="28"/>
        <v>25.078649840586738</v>
      </c>
      <c r="N59" s="31">
        <f t="shared" si="28"/>
        <v>14.98284944212417</v>
      </c>
      <c r="O59" s="31">
        <f>IF(Settings!$I$6&gt;69, 0.2*(N59), 0)</f>
        <v>2.9965698884248342</v>
      </c>
      <c r="P59" s="32">
        <f t="shared" si="29"/>
        <v>50.460315474815154</v>
      </c>
      <c r="Q59" s="32">
        <f t="shared" si="29"/>
        <v>30.995102109111194</v>
      </c>
      <c r="R59" s="32">
        <f t="shared" si="29"/>
        <v>50.88964069448874</v>
      </c>
      <c r="S59" s="33" t="e">
        <f t="shared" si="9"/>
        <v>#VALUE!</v>
      </c>
      <c r="T59" s="33" t="e">
        <f t="shared" si="10"/>
        <v>#VALUE!</v>
      </c>
      <c r="U59" s="34" t="e">
        <f t="shared" si="11"/>
        <v>#VALUE!</v>
      </c>
      <c r="V59" s="34" t="e">
        <f t="shared" si="12"/>
        <v>#VALUE!</v>
      </c>
      <c r="W59" s="35" t="e">
        <f t="shared" si="13"/>
        <v>#VALUE!</v>
      </c>
      <c r="X59" s="35" t="e">
        <f t="shared" si="14"/>
        <v>#VALUE!</v>
      </c>
      <c r="Z59" s="30">
        <f t="shared" si="30"/>
        <v>27.60744571739524</v>
      </c>
      <c r="AA59" s="30">
        <f t="shared" si="30"/>
        <v>53.590094282140775</v>
      </c>
      <c r="AC59" s="3">
        <v>45</v>
      </c>
      <c r="AD59"/>
      <c r="AE59" s="52">
        <f t="shared" si="35"/>
        <v>35.967534724447624</v>
      </c>
      <c r="AG59" s="3">
        <f t="shared" si="17"/>
        <v>35.967534724447624</v>
      </c>
      <c r="AH59" s="29">
        <f t="shared" si="32"/>
        <v>56.898307592182931</v>
      </c>
      <c r="AI59" s="29">
        <f t="shared" si="32"/>
        <v>55.96900415129479</v>
      </c>
      <c r="AJ59" s="29">
        <f t="shared" si="32"/>
        <v>55.791232030430464</v>
      </c>
      <c r="AK59" s="29">
        <f t="shared" si="32"/>
        <v>57.832345765814402</v>
      </c>
      <c r="AL59" s="29">
        <f t="shared" si="32"/>
        <v>21.350337229126762</v>
      </c>
      <c r="AM59" s="30"/>
      <c r="AN59" s="29">
        <f t="shared" si="33"/>
        <v>19.967937575719162</v>
      </c>
      <c r="AO59" s="31">
        <f t="shared" si="33"/>
        <v>12.063876445737433</v>
      </c>
      <c r="AP59" s="31">
        <f>IF(Settings!$I$6&gt;69, 0.2*(AO59), 0)</f>
        <v>2.4127752891474867</v>
      </c>
      <c r="AQ59" s="32">
        <f t="shared" si="34"/>
        <v>43.387856906548585</v>
      </c>
      <c r="AR59" s="32">
        <f t="shared" si="34"/>
        <v>26.970575701920346</v>
      </c>
      <c r="AS59" s="32">
        <f t="shared" si="34"/>
        <v>46.563419472707757</v>
      </c>
      <c r="AT59" s="33" t="e">
        <f t="shared" si="21"/>
        <v>#VALUE!</v>
      </c>
      <c r="AU59" s="33" t="e">
        <f t="shared" si="22"/>
        <v>#VALUE!</v>
      </c>
      <c r="AV59" s="34" t="e">
        <f t="shared" si="23"/>
        <v>#VALUE!</v>
      </c>
      <c r="AW59" s="34" t="e">
        <f t="shared" si="24"/>
        <v>#VALUE!</v>
      </c>
      <c r="AX59" s="35" t="e">
        <f t="shared" si="25"/>
        <v>#VALUE!</v>
      </c>
      <c r="AY59" s="35" t="e">
        <f t="shared" si="26"/>
        <v>#VALUE!</v>
      </c>
      <c r="BA59" s="30">
        <f t="shared" si="31"/>
        <v>25.214461695797958</v>
      </c>
      <c r="BB59" s="30">
        <f t="shared" si="31"/>
        <v>49.958182875159615</v>
      </c>
    </row>
    <row r="60" spans="1:97" x14ac:dyDescent="0.3">
      <c r="F60" s="3">
        <v>46</v>
      </c>
      <c r="G60" s="29">
        <f t="shared" si="8"/>
        <v>71.27384072387963</v>
      </c>
      <c r="H60" s="29">
        <f t="shared" si="8"/>
        <v>68.144224699422097</v>
      </c>
      <c r="I60" s="29">
        <f t="shared" si="8"/>
        <v>72.506035849122526</v>
      </c>
      <c r="J60" s="29">
        <f t="shared" si="8"/>
        <v>70.049724927512756</v>
      </c>
      <c r="K60" s="29">
        <f t="shared" si="8"/>
        <v>25.426266513664039</v>
      </c>
      <c r="L60" s="30"/>
      <c r="M60" s="29">
        <f t="shared" si="28"/>
        <v>25.592837912558185</v>
      </c>
      <c r="N60" s="31">
        <f t="shared" si="28"/>
        <v>15.282657158189254</v>
      </c>
      <c r="O60" s="31">
        <f>IF(Settings!$I$6&gt;69, 0.2*(N60), 0)</f>
        <v>3.0565314316378509</v>
      </c>
      <c r="P60" s="32">
        <f t="shared" si="29"/>
        <v>51.145570866366818</v>
      </c>
      <c r="Q60" s="32">
        <f t="shared" si="29"/>
        <v>31.36150152160419</v>
      </c>
      <c r="R60" s="32">
        <f t="shared" si="29"/>
        <v>51.208644874516843</v>
      </c>
      <c r="S60" s="33" t="e">
        <f t="shared" si="9"/>
        <v>#VALUE!</v>
      </c>
      <c r="T60" s="33" t="e">
        <f t="shared" si="10"/>
        <v>#VALUE!</v>
      </c>
      <c r="U60" s="34" t="e">
        <f t="shared" si="11"/>
        <v>#VALUE!</v>
      </c>
      <c r="V60" s="34" t="e">
        <f t="shared" si="12"/>
        <v>#VALUE!</v>
      </c>
      <c r="W60" s="35" t="e">
        <f t="shared" si="13"/>
        <v>#VALUE!</v>
      </c>
      <c r="X60" s="35" t="e">
        <f t="shared" si="14"/>
        <v>#VALUE!</v>
      </c>
      <c r="Z60" s="30">
        <f t="shared" si="30"/>
        <v>27.786708721655966</v>
      </c>
      <c r="AA60" s="30">
        <f t="shared" si="30"/>
        <v>53.90087961121327</v>
      </c>
      <c r="AC60" s="3">
        <v>46</v>
      </c>
      <c r="AD60"/>
      <c r="AE60" s="52">
        <f t="shared" si="35"/>
        <v>36.903823282451604</v>
      </c>
      <c r="AG60" s="3">
        <f t="shared" si="17"/>
        <v>36.903823282451604</v>
      </c>
      <c r="AH60" s="29">
        <f t="shared" si="32"/>
        <v>58.5356021526935</v>
      </c>
      <c r="AI60" s="29">
        <f t="shared" si="32"/>
        <v>57.21843363086316</v>
      </c>
      <c r="AJ60" s="29">
        <f t="shared" si="32"/>
        <v>57.53983925764696</v>
      </c>
      <c r="AK60" s="29">
        <f t="shared" si="32"/>
        <v>59.093095380518911</v>
      </c>
      <c r="AL60" s="29">
        <f t="shared" si="32"/>
        <v>21.833223057200808</v>
      </c>
      <c r="AM60" s="30"/>
      <c r="AN60" s="29">
        <f t="shared" si="33"/>
        <v>20.535422197361783</v>
      </c>
      <c r="AO60" s="31">
        <f t="shared" si="33"/>
        <v>12.383625903394812</v>
      </c>
      <c r="AP60" s="31">
        <f>IF(Settings!$I$6&gt;69, 0.2*(AO60), 0)</f>
        <v>2.4767251806789625</v>
      </c>
      <c r="AQ60" s="32">
        <f t="shared" si="34"/>
        <v>44.199371591052333</v>
      </c>
      <c r="AR60" s="32">
        <f t="shared" si="34"/>
        <v>27.453020278036945</v>
      </c>
      <c r="AS60" s="32">
        <f t="shared" si="34"/>
        <v>47.160424211796979</v>
      </c>
      <c r="AT60" s="33" t="e">
        <f t="shared" si="21"/>
        <v>#VALUE!</v>
      </c>
      <c r="AU60" s="33" t="e">
        <f t="shared" si="22"/>
        <v>#VALUE!</v>
      </c>
      <c r="AV60" s="34" t="e">
        <f t="shared" si="23"/>
        <v>#VALUE!</v>
      </c>
      <c r="AW60" s="34" t="e">
        <f t="shared" si="24"/>
        <v>#VALUE!</v>
      </c>
      <c r="AX60" s="35" t="e">
        <f t="shared" si="25"/>
        <v>#VALUE!</v>
      </c>
      <c r="AY60" s="35" t="e">
        <f t="shared" si="26"/>
        <v>#VALUE!</v>
      </c>
      <c r="BA60" s="30">
        <f t="shared" si="31"/>
        <v>25.541419717895771</v>
      </c>
      <c r="BB60" s="30">
        <f t="shared" si="31"/>
        <v>50.414758756061104</v>
      </c>
    </row>
    <row r="61" spans="1:97" x14ac:dyDescent="0.3">
      <c r="F61" s="3">
        <v>47</v>
      </c>
      <c r="G61" s="29">
        <f t="shared" si="8"/>
        <v>72.352495778150654</v>
      </c>
      <c r="H61" s="29">
        <f t="shared" si="8"/>
        <v>69.215911316786304</v>
      </c>
      <c r="I61" s="29">
        <f t="shared" si="8"/>
        <v>73.923190959668304</v>
      </c>
      <c r="J61" s="29">
        <f t="shared" si="8"/>
        <v>71.117380124156441</v>
      </c>
      <c r="K61" s="29">
        <f t="shared" si="8"/>
        <v>25.716604680199417</v>
      </c>
      <c r="L61" s="30"/>
      <c r="M61" s="29">
        <f t="shared" si="28"/>
        <v>26.096565087500636</v>
      </c>
      <c r="N61" s="31">
        <f t="shared" si="28"/>
        <v>15.57773560381607</v>
      </c>
      <c r="O61" s="31">
        <f>IF(Settings!$I$6&gt;69, 0.2*(N61), 0)</f>
        <v>3.1155471207632139</v>
      </c>
      <c r="P61" s="32">
        <f t="shared" si="29"/>
        <v>51.81280653296686</v>
      </c>
      <c r="Q61" s="32">
        <f t="shared" si="29"/>
        <v>31.713858014872578</v>
      </c>
      <c r="R61" s="32">
        <f t="shared" si="29"/>
        <v>51.503482728381648</v>
      </c>
      <c r="S61" s="33" t="e">
        <f t="shared" si="9"/>
        <v>#VALUE!</v>
      </c>
      <c r="T61" s="33" t="e">
        <f t="shared" si="10"/>
        <v>#VALUE!</v>
      </c>
      <c r="U61" s="34" t="e">
        <f t="shared" si="11"/>
        <v>#VALUE!</v>
      </c>
      <c r="V61" s="34" t="e">
        <f t="shared" si="12"/>
        <v>#VALUE!</v>
      </c>
      <c r="W61" s="35" t="e">
        <f t="shared" si="13"/>
        <v>#VALUE!</v>
      </c>
      <c r="X61" s="35" t="e">
        <f t="shared" si="14"/>
        <v>#VALUE!</v>
      </c>
      <c r="Z61" s="30">
        <f t="shared" si="30"/>
        <v>27.952876610968016</v>
      </c>
      <c r="AA61" s="30">
        <f t="shared" si="30"/>
        <v>54.196596462679679</v>
      </c>
      <c r="AC61" s="3">
        <v>47</v>
      </c>
      <c r="AD61"/>
      <c r="AE61" s="52">
        <f t="shared" si="35"/>
        <v>37.766572208720326</v>
      </c>
      <c r="AG61" s="3">
        <f t="shared" si="17"/>
        <v>37.766572208720326</v>
      </c>
      <c r="AH61" s="29">
        <f t="shared" si="32"/>
        <v>59.988268805214965</v>
      </c>
      <c r="AI61" s="29">
        <f t="shared" si="32"/>
        <v>58.348700342868419</v>
      </c>
      <c r="AJ61" s="29">
        <f t="shared" si="32"/>
        <v>59.118172154113253</v>
      </c>
      <c r="AK61" s="29">
        <f t="shared" si="32"/>
        <v>60.232288520798882</v>
      </c>
      <c r="AL61" s="29">
        <f t="shared" si="32"/>
        <v>22.257700832042165</v>
      </c>
      <c r="AM61" s="30"/>
      <c r="AN61" s="29">
        <f t="shared" si="33"/>
        <v>21.050940192021379</v>
      </c>
      <c r="AO61" s="31">
        <f t="shared" si="33"/>
        <v>12.674859506456835</v>
      </c>
      <c r="AP61" s="31">
        <f>IF(Settings!$I$6&gt;69, 0.2*(AO61), 0)</f>
        <v>2.5349719012913674</v>
      </c>
      <c r="AQ61" s="32">
        <f t="shared" si="34"/>
        <v>44.930370184710988</v>
      </c>
      <c r="AR61" s="32">
        <f t="shared" si="34"/>
        <v>27.883330703455634</v>
      </c>
      <c r="AS61" s="32">
        <f t="shared" si="34"/>
        <v>47.675145808172857</v>
      </c>
      <c r="AT61" s="33" t="e">
        <f t="shared" si="21"/>
        <v>#VALUE!</v>
      </c>
      <c r="AU61" s="33" t="e">
        <f t="shared" si="22"/>
        <v>#VALUE!</v>
      </c>
      <c r="AV61" s="34" t="e">
        <f t="shared" si="23"/>
        <v>#VALUE!</v>
      </c>
      <c r="AW61" s="34" t="e">
        <f t="shared" si="24"/>
        <v>#VALUE!</v>
      </c>
      <c r="AX61" s="35" t="e">
        <f t="shared" si="25"/>
        <v>#VALUE!</v>
      </c>
      <c r="AY61" s="35" t="e">
        <f t="shared" si="26"/>
        <v>#VALUE!</v>
      </c>
      <c r="BA61" s="30">
        <f t="shared" si="31"/>
        <v>25.824009316948651</v>
      </c>
      <c r="BB61" s="30">
        <f t="shared" si="31"/>
        <v>50.817073694956889</v>
      </c>
    </row>
    <row r="62" spans="1:97" x14ac:dyDescent="0.3">
      <c r="F62" s="3">
        <v>48</v>
      </c>
      <c r="G62" s="29">
        <f t="shared" si="8"/>
        <v>73.374853829327094</v>
      </c>
      <c r="H62" s="29">
        <f t="shared" si="8"/>
        <v>70.263128904047832</v>
      </c>
      <c r="I62" s="29">
        <f t="shared" si="8"/>
        <v>75.295967928046835</v>
      </c>
      <c r="J62" s="29">
        <f t="shared" si="8"/>
        <v>72.159346511670591</v>
      </c>
      <c r="K62" s="29">
        <f t="shared" si="8"/>
        <v>25.989629778041358</v>
      </c>
      <c r="L62" s="30"/>
      <c r="M62" s="29">
        <f t="shared" si="8"/>
        <v>26.589850604736462</v>
      </c>
      <c r="N62" s="31">
        <f t="shared" si="28"/>
        <v>15.868086150239353</v>
      </c>
      <c r="O62" s="31">
        <f>IF(Settings!$I$6&gt;69, 0.2*(N62), 0)</f>
        <v>3.1736172300478707</v>
      </c>
      <c r="P62" s="32">
        <f t="shared" si="29"/>
        <v>52.462419210225839</v>
      </c>
      <c r="Q62" s="32">
        <f t="shared" si="29"/>
        <v>32.052631252694553</v>
      </c>
      <c r="R62" s="32">
        <f t="shared" si="29"/>
        <v>51.775893800503937</v>
      </c>
      <c r="S62" s="33" t="e">
        <f t="shared" si="9"/>
        <v>#VALUE!</v>
      </c>
      <c r="T62" s="33" t="e">
        <f t="shared" si="10"/>
        <v>#VALUE!</v>
      </c>
      <c r="U62" s="34" t="e">
        <f t="shared" si="11"/>
        <v>#VALUE!</v>
      </c>
      <c r="V62" s="34" t="e">
        <f t="shared" si="12"/>
        <v>#VALUE!</v>
      </c>
      <c r="W62" s="35" t="e">
        <f t="shared" si="13"/>
        <v>#VALUE!</v>
      </c>
      <c r="X62" s="35" t="e">
        <f t="shared" si="14"/>
        <v>#VALUE!</v>
      </c>
      <c r="Z62" s="30">
        <f t="shared" si="30"/>
        <v>28.106855734703082</v>
      </c>
      <c r="AA62" s="30">
        <f t="shared" si="30"/>
        <v>54.477975434145883</v>
      </c>
      <c r="AC62" s="3">
        <v>48</v>
      </c>
      <c r="AD62"/>
      <c r="AE62" s="52">
        <f t="shared" si="35"/>
        <v>38.561557583063312</v>
      </c>
      <c r="AG62" s="3">
        <f t="shared" si="17"/>
        <v>38.561557583063312</v>
      </c>
      <c r="AH62" s="29">
        <f t="shared" si="32"/>
        <v>61.279501058936404</v>
      </c>
      <c r="AI62" s="29">
        <f t="shared" si="32"/>
        <v>59.372409974700894</v>
      </c>
      <c r="AJ62" s="29">
        <f t="shared" si="32"/>
        <v>60.543948014220248</v>
      </c>
      <c r="AK62" s="29">
        <f t="shared" si="32"/>
        <v>61.262989301277798</v>
      </c>
      <c r="AL62" s="29">
        <f t="shared" si="32"/>
        <v>22.631879633381054</v>
      </c>
      <c r="AM62" s="30"/>
      <c r="AN62" s="29">
        <f t="shared" si="33"/>
        <v>21.5195573120943</v>
      </c>
      <c r="AO62" s="31">
        <f t="shared" si="33"/>
        <v>12.940285237903524</v>
      </c>
      <c r="AP62" s="31">
        <f>IF(Settings!$I$6&gt;69, 0.2*(AO62), 0)</f>
        <v>2.5880570475807048</v>
      </c>
      <c r="AQ62" s="32">
        <f t="shared" si="34"/>
        <v>45.589923795886413</v>
      </c>
      <c r="AR62" s="32">
        <f t="shared" si="34"/>
        <v>28.268011945672583</v>
      </c>
      <c r="AS62" s="32">
        <f t="shared" si="34"/>
        <v>48.121008500616981</v>
      </c>
      <c r="AT62" s="33" t="e">
        <f t="shared" si="21"/>
        <v>#VALUE!</v>
      </c>
      <c r="AU62" s="33" t="e">
        <f t="shared" si="22"/>
        <v>#VALUE!</v>
      </c>
      <c r="AV62" s="34" t="e">
        <f t="shared" si="23"/>
        <v>#VALUE!</v>
      </c>
      <c r="AW62" s="34" t="e">
        <f t="shared" si="24"/>
        <v>#VALUE!</v>
      </c>
      <c r="AX62" s="35" t="e">
        <f t="shared" si="25"/>
        <v>#VALUE!</v>
      </c>
      <c r="AY62" s="35" t="e">
        <f t="shared" si="26"/>
        <v>#VALUE!</v>
      </c>
      <c r="BA62" s="30">
        <f t="shared" si="31"/>
        <v>26.069356644788893</v>
      </c>
      <c r="BB62" s="30">
        <f t="shared" si="31"/>
        <v>51.172823949857474</v>
      </c>
    </row>
    <row r="63" spans="1:97" x14ac:dyDescent="0.3">
      <c r="F63" s="3">
        <v>49</v>
      </c>
      <c r="G63" s="29">
        <f t="shared" si="8"/>
        <v>74.343133574860403</v>
      </c>
      <c r="H63" s="29">
        <f t="shared" si="8"/>
        <v>71.286240369905954</v>
      </c>
      <c r="I63" s="29">
        <f t="shared" si="8"/>
        <v>76.624932039183818</v>
      </c>
      <c r="J63" s="29">
        <f t="shared" si="8"/>
        <v>73.176049869033648</v>
      </c>
      <c r="K63" s="29">
        <f t="shared" si="8"/>
        <v>26.246227006342842</v>
      </c>
      <c r="L63" s="30"/>
      <c r="M63" s="29">
        <f t="shared" si="8"/>
        <v>27.072730582880393</v>
      </c>
      <c r="N63" s="31">
        <f t="shared" si="28"/>
        <v>16.153715798568626</v>
      </c>
      <c r="O63" s="31">
        <f>IF(Settings!$I$6&gt;69, 0.2*(N63), 0)</f>
        <v>3.2307431597137253</v>
      </c>
      <c r="P63" s="32">
        <f t="shared" si="29"/>
        <v>53.094802892207696</v>
      </c>
      <c r="Q63" s="32">
        <f t="shared" si="29"/>
        <v>32.378273512575333</v>
      </c>
      <c r="R63" s="32">
        <f t="shared" si="29"/>
        <v>52.027506722017336</v>
      </c>
      <c r="S63" s="33" t="e">
        <f t="shared" si="9"/>
        <v>#VALUE!</v>
      </c>
      <c r="T63" s="33" t="e">
        <f t="shared" si="10"/>
        <v>#VALUE!</v>
      </c>
      <c r="U63" s="34" t="e">
        <f t="shared" si="11"/>
        <v>#VALUE!</v>
      </c>
      <c r="V63" s="34" t="e">
        <f t="shared" si="12"/>
        <v>#VALUE!</v>
      </c>
      <c r="W63" s="35" t="e">
        <f t="shared" si="13"/>
        <v>#VALUE!</v>
      </c>
      <c r="X63" s="35" t="e">
        <f t="shared" si="14"/>
        <v>#VALUE!</v>
      </c>
      <c r="Z63" s="30">
        <f t="shared" si="30"/>
        <v>28.24949736192363</v>
      </c>
      <c r="AA63" s="30">
        <f t="shared" si="30"/>
        <v>54.745711700073144</v>
      </c>
      <c r="AC63" s="3">
        <v>49</v>
      </c>
      <c r="AD63"/>
      <c r="AE63" s="52">
        <f t="shared" si="35"/>
        <v>39.294101810214748</v>
      </c>
      <c r="AG63" s="3">
        <f t="shared" si="17"/>
        <v>39.294101810214748</v>
      </c>
      <c r="AH63" s="29">
        <f t="shared" si="32"/>
        <v>62.429452485153675</v>
      </c>
      <c r="AI63" s="29">
        <f t="shared" si="32"/>
        <v>60.300686663988976</v>
      </c>
      <c r="AJ63" s="29">
        <f t="shared" si="32"/>
        <v>61.833067204753767</v>
      </c>
      <c r="AK63" s="29">
        <f t="shared" si="32"/>
        <v>62.196693805098157</v>
      </c>
      <c r="AL63" s="29">
        <f t="shared" si="32"/>
        <v>22.962632003657131</v>
      </c>
      <c r="AM63" s="30"/>
      <c r="AN63" s="29">
        <f t="shared" si="33"/>
        <v>21.9458356277778</v>
      </c>
      <c r="AO63" s="31">
        <f t="shared" si="33"/>
        <v>13.182341994435879</v>
      </c>
      <c r="AP63" s="31">
        <f>IF(Settings!$I$6&gt;69, 0.2*(AO63), 0)</f>
        <v>2.636468398887176</v>
      </c>
      <c r="AQ63" s="32">
        <f t="shared" si="34"/>
        <v>46.185932544867327</v>
      </c>
      <c r="AR63" s="32">
        <f t="shared" si="34"/>
        <v>28.612641197633884</v>
      </c>
      <c r="AS63" s="32">
        <f t="shared" si="34"/>
        <v>48.508939191310731</v>
      </c>
      <c r="AT63" s="33" t="e">
        <f t="shared" si="21"/>
        <v>#VALUE!</v>
      </c>
      <c r="AU63" s="33" t="e">
        <f t="shared" si="22"/>
        <v>#VALUE!</v>
      </c>
      <c r="AV63" s="34" t="e">
        <f t="shared" si="23"/>
        <v>#VALUE!</v>
      </c>
      <c r="AW63" s="34" t="e">
        <f t="shared" si="24"/>
        <v>#VALUE!</v>
      </c>
      <c r="AX63" s="35" t="e">
        <f t="shared" si="25"/>
        <v>#VALUE!</v>
      </c>
      <c r="AY63" s="35" t="e">
        <f t="shared" si="26"/>
        <v>#VALUE!</v>
      </c>
      <c r="BA63" s="30">
        <f t="shared" si="31"/>
        <v>26.283281229671712</v>
      </c>
      <c r="BB63" s="30">
        <f t="shared" si="31"/>
        <v>51.48841903838067</v>
      </c>
    </row>
    <row r="64" spans="1:97" x14ac:dyDescent="0.3">
      <c r="F64" s="3">
        <v>50</v>
      </c>
      <c r="G64" s="29">
        <f t="shared" si="8"/>
        <v>75.259561156061139</v>
      </c>
      <c r="H64" s="29">
        <f t="shared" si="8"/>
        <v>72.285618322242328</v>
      </c>
      <c r="I64" s="29">
        <f t="shared" si="8"/>
        <v>77.910727698539617</v>
      </c>
      <c r="J64" s="29">
        <f t="shared" si="8"/>
        <v>74.167923943614994</v>
      </c>
      <c r="K64" s="29">
        <f t="shared" si="8"/>
        <v>26.487256532791381</v>
      </c>
      <c r="L64" s="30"/>
      <c r="M64" s="29">
        <f t="shared" si="8"/>
        <v>27.54525647973038</v>
      </c>
      <c r="N64" s="31">
        <f t="shared" si="28"/>
        <v>16.434636722898532</v>
      </c>
      <c r="O64" s="31">
        <f>IF(Settings!$I$6&gt;69, 0.2*(N64), 0)</f>
        <v>3.2869273445797065</v>
      </c>
      <c r="P64" s="32">
        <f t="shared" si="29"/>
        <v>53.710348259091354</v>
      </c>
      <c r="Q64" s="32">
        <f t="shared" si="29"/>
        <v>32.691228917719698</v>
      </c>
      <c r="R64" s="32">
        <f t="shared" si="29"/>
        <v>52.259843943563773</v>
      </c>
      <c r="S64" s="33" t="e">
        <f t="shared" si="9"/>
        <v>#VALUE!</v>
      </c>
      <c r="T64" s="33" t="e">
        <f t="shared" si="10"/>
        <v>#VALUE!</v>
      </c>
      <c r="U64" s="34" t="e">
        <f t="shared" si="11"/>
        <v>#VALUE!</v>
      </c>
      <c r="V64" s="34" t="e">
        <f t="shared" si="12"/>
        <v>#VALUE!</v>
      </c>
      <c r="W64" s="35" t="e">
        <f t="shared" si="13"/>
        <v>#VALUE!</v>
      </c>
      <c r="X64" s="35" t="e">
        <f t="shared" si="14"/>
        <v>#VALUE!</v>
      </c>
      <c r="Z64" s="30">
        <f t="shared" si="30"/>
        <v>28.381599810154547</v>
      </c>
      <c r="AA64" s="30">
        <f t="shared" si="30"/>
        <v>55.000466729275018</v>
      </c>
      <c r="AC64" s="3">
        <v>50</v>
      </c>
      <c r="AD64"/>
      <c r="AE64" s="52">
        <f t="shared" si="35"/>
        <v>39.969109253183596</v>
      </c>
      <c r="AG64" s="3">
        <f t="shared" si="17"/>
        <v>39.969109253183596</v>
      </c>
      <c r="AH64" s="29">
        <f t="shared" si="32"/>
        <v>63.455585611190926</v>
      </c>
      <c r="AI64" s="29">
        <f t="shared" si="32"/>
        <v>61.143358981216458</v>
      </c>
      <c r="AJ64" s="29">
        <f t="shared" si="32"/>
        <v>62.999739002522077</v>
      </c>
      <c r="AK64" s="29">
        <f t="shared" si="32"/>
        <v>63.043532598807495</v>
      </c>
      <c r="AL64" s="29">
        <f t="shared" si="32"/>
        <v>23.255785506933936</v>
      </c>
      <c r="AM64" s="30"/>
      <c r="AN64" s="29">
        <f t="shared" si="33"/>
        <v>22.333875205123519</v>
      </c>
      <c r="AO64" s="31">
        <f t="shared" si="33"/>
        <v>13.403224680493976</v>
      </c>
      <c r="AP64" s="31">
        <f>IF(Settings!$I$6&gt;69, 0.2*(AO64), 0)</f>
        <v>2.6806449360987954</v>
      </c>
      <c r="AQ64" s="32">
        <f t="shared" si="34"/>
        <v>46.725295101116934</v>
      </c>
      <c r="AR64" s="32">
        <f t="shared" si="34"/>
        <v>28.922013520289802</v>
      </c>
      <c r="AS64" s="32">
        <f t="shared" si="34"/>
        <v>48.847875903605392</v>
      </c>
      <c r="AT64" s="33" t="e">
        <f t="shared" si="21"/>
        <v>#VALUE!</v>
      </c>
      <c r="AU64" s="33" t="e">
        <f t="shared" si="22"/>
        <v>#VALUE!</v>
      </c>
      <c r="AV64" s="34" t="e">
        <f t="shared" si="23"/>
        <v>#VALUE!</v>
      </c>
      <c r="AW64" s="34" t="e">
        <f t="shared" si="24"/>
        <v>#VALUE!</v>
      </c>
      <c r="AX64" s="35" t="e">
        <f t="shared" si="25"/>
        <v>#VALUE!</v>
      </c>
      <c r="AY64" s="35" t="e">
        <f t="shared" si="26"/>
        <v>#VALUE!</v>
      </c>
      <c r="BA64" s="30">
        <f t="shared" si="31"/>
        <v>26.470558478373825</v>
      </c>
      <c r="BB64" s="30">
        <f t="shared" si="31"/>
        <v>51.769227844521005</v>
      </c>
    </row>
    <row r="65" spans="6:54" x14ac:dyDescent="0.3">
      <c r="F65" s="3">
        <v>51</v>
      </c>
      <c r="G65" s="29">
        <f t="shared" si="8"/>
        <v>76.126354167292035</v>
      </c>
      <c r="H65" s="29">
        <f t="shared" si="8"/>
        <v>73.261643476762899</v>
      </c>
      <c r="I65" s="29">
        <f t="shared" ref="H65:M78" si="36">I$4*(1-EXP(-I$5*$F65))^I$6</f>
        <v>79.154067691145897</v>
      </c>
      <c r="J65" s="29">
        <f t="shared" si="36"/>
        <v>75.135408836176993</v>
      </c>
      <c r="K65" s="29">
        <f t="shared" si="36"/>
        <v>26.713551038904349</v>
      </c>
      <c r="L65" s="30"/>
      <c r="M65" s="29">
        <f t="shared" si="36"/>
        <v>28.007493659555927</v>
      </c>
      <c r="N65" s="31">
        <f t="shared" si="28"/>
        <v>16.710865845567859</v>
      </c>
      <c r="O65" s="31">
        <f>IF(Settings!$I$6&gt;69, 0.2*(N65), 0)</f>
        <v>3.3421731691135719</v>
      </c>
      <c r="P65" s="32">
        <f t="shared" si="29"/>
        <v>54.309442175047295</v>
      </c>
      <c r="Q65" s="32">
        <f t="shared" si="29"/>
        <v>32.991932799933828</v>
      </c>
      <c r="R65" s="32">
        <f t="shared" si="29"/>
        <v>52.474326693043196</v>
      </c>
      <c r="S65" s="33" t="e">
        <f t="shared" si="9"/>
        <v>#VALUE!</v>
      </c>
      <c r="T65" s="33" t="e">
        <f t="shared" si="10"/>
        <v>#VALUE!</v>
      </c>
      <c r="U65" s="34" t="e">
        <f t="shared" si="11"/>
        <v>#VALUE!</v>
      </c>
      <c r="V65" s="34" t="e">
        <f t="shared" si="12"/>
        <v>#VALUE!</v>
      </c>
      <c r="W65" s="35" t="e">
        <f t="shared" si="13"/>
        <v>#VALUE!</v>
      </c>
      <c r="X65" s="35" t="e">
        <f t="shared" si="14"/>
        <v>#VALUE!</v>
      </c>
      <c r="Z65" s="30">
        <f t="shared" si="30"/>
        <v>28.503910710529649</v>
      </c>
      <c r="AA65" s="30">
        <f t="shared" si="30"/>
        <v>55.242869919141299</v>
      </c>
      <c r="AC65" s="3">
        <v>51</v>
      </c>
      <c r="AD65"/>
      <c r="AE65" s="52">
        <f t="shared" si="35"/>
        <v>40.591099067826086</v>
      </c>
      <c r="AG65" s="3">
        <f t="shared" si="17"/>
        <v>40.591099067826086</v>
      </c>
      <c r="AH65" s="29">
        <f t="shared" si="32"/>
        <v>64.373012662787488</v>
      </c>
      <c r="AI65" s="29">
        <f t="shared" si="32"/>
        <v>61.909123499317154</v>
      </c>
      <c r="AJ65" s="29">
        <f t="shared" si="32"/>
        <v>64.056628129100758</v>
      </c>
      <c r="AK65" s="29">
        <f t="shared" si="32"/>
        <v>63.812447617350173</v>
      </c>
      <c r="AL65" s="29">
        <f t="shared" si="32"/>
        <v>23.516288690112997</v>
      </c>
      <c r="AM65" s="30"/>
      <c r="AN65" s="29">
        <f t="shared" si="33"/>
        <v>22.68735671185393</v>
      </c>
      <c r="AO65" s="31">
        <f t="shared" si="33"/>
        <v>13.60490820310438</v>
      </c>
      <c r="AP65" s="31">
        <f>IF(Settings!$I$6&gt;69, 0.2*(AO65), 0)</f>
        <v>2.720981640620876</v>
      </c>
      <c r="AQ65" s="32">
        <f t="shared" si="34"/>
        <v>47.214051862384373</v>
      </c>
      <c r="AR65" s="32">
        <f t="shared" si="34"/>
        <v>29.200263661053047</v>
      </c>
      <c r="AS65" s="32">
        <f t="shared" si="34"/>
        <v>49.145167047736244</v>
      </c>
      <c r="AT65" s="33" t="e">
        <f t="shared" si="21"/>
        <v>#VALUE!</v>
      </c>
      <c r="AU65" s="33" t="e">
        <f t="shared" si="22"/>
        <v>#VALUE!</v>
      </c>
      <c r="AV65" s="34" t="e">
        <f t="shared" si="23"/>
        <v>#VALUE!</v>
      </c>
      <c r="AW65" s="34" t="e">
        <f t="shared" si="24"/>
        <v>#VALUE!</v>
      </c>
      <c r="AX65" s="35" t="e">
        <f t="shared" si="25"/>
        <v>#VALUE!</v>
      </c>
      <c r="AY65" s="35" t="e">
        <f t="shared" si="26"/>
        <v>#VALUE!</v>
      </c>
      <c r="BA65" s="30">
        <f t="shared" si="31"/>
        <v>26.635126514366743</v>
      </c>
      <c r="BB65" s="30">
        <f t="shared" si="31"/>
        <v>52.019772350579302</v>
      </c>
    </row>
    <row r="66" spans="6:54" x14ac:dyDescent="0.3">
      <c r="F66" s="3">
        <v>52</v>
      </c>
      <c r="G66" s="29">
        <f t="shared" ref="G66:G84" si="37">G$4*(1-EXP(-G$5*$F66))^G$6</f>
        <v>76.945708158322972</v>
      </c>
      <c r="H66" s="29">
        <f t="shared" si="36"/>
        <v>74.214703207316418</v>
      </c>
      <c r="I66" s="29">
        <f t="shared" si="36"/>
        <v>80.355723340231037</v>
      </c>
      <c r="J66" s="29">
        <f t="shared" si="36"/>
        <v>76.078949536264091</v>
      </c>
      <c r="K66" s="29">
        <f t="shared" si="36"/>
        <v>26.925913903054671</v>
      </c>
      <c r="L66" s="30"/>
      <c r="M66" s="29">
        <f t="shared" si="36"/>
        <v>28.4595200609401</v>
      </c>
      <c r="N66" s="31">
        <f t="shared" si="28"/>
        <v>16.982424442130021</v>
      </c>
      <c r="O66" s="31">
        <f>IF(Settings!$I$6&gt;69, 0.2*(N66), 0)</f>
        <v>3.3964848884260044</v>
      </c>
      <c r="P66" s="32">
        <f t="shared" si="29"/>
        <v>54.89246724928271</v>
      </c>
      <c r="Q66" s="32">
        <f t="shared" si="29"/>
        <v>33.28081117863816</v>
      </c>
      <c r="R66" s="32">
        <f t="shared" si="29"/>
        <v>52.672280053701712</v>
      </c>
      <c r="S66" s="33" t="e">
        <f t="shared" si="9"/>
        <v>#VALUE!</v>
      </c>
      <c r="T66" s="33" t="e">
        <f t="shared" si="10"/>
        <v>#VALUE!</v>
      </c>
      <c r="U66" s="34" t="e">
        <f t="shared" si="11"/>
        <v>#VALUE!</v>
      </c>
      <c r="V66" s="34" t="e">
        <f t="shared" si="12"/>
        <v>#VALUE!</v>
      </c>
      <c r="W66" s="35" t="e">
        <f t="shared" si="13"/>
        <v>#VALUE!</v>
      </c>
      <c r="X66" s="35" t="e">
        <f t="shared" si="14"/>
        <v>#VALUE!</v>
      </c>
      <c r="Z66" s="30">
        <f t="shared" si="30"/>
        <v>28.617129356885052</v>
      </c>
      <c r="AA66" s="30">
        <f t="shared" si="30"/>
        <v>55.473520150626157</v>
      </c>
      <c r="AC66" s="3">
        <v>52</v>
      </c>
      <c r="AD66"/>
      <c r="AE66" s="52">
        <f t="shared" si="35"/>
        <v>41.164235458467118</v>
      </c>
      <c r="AG66" s="3">
        <f t="shared" si="17"/>
        <v>41.164235458467118</v>
      </c>
      <c r="AH66" s="29">
        <f t="shared" si="32"/>
        <v>65.194810652422248</v>
      </c>
      <c r="AI66" s="29">
        <f t="shared" si="32"/>
        <v>62.60568768869922</v>
      </c>
      <c r="AJ66" s="29">
        <f t="shared" si="32"/>
        <v>65.015006104147218</v>
      </c>
      <c r="AK66" s="29">
        <f t="shared" si="32"/>
        <v>64.511345785977056</v>
      </c>
      <c r="AL66" s="29">
        <f t="shared" si="32"/>
        <v>23.748352352033738</v>
      </c>
      <c r="AM66" s="30"/>
      <c r="AN66" s="29">
        <f t="shared" si="33"/>
        <v>23.009582751355772</v>
      </c>
      <c r="AO66" s="31">
        <f t="shared" si="33"/>
        <v>13.789169840121151</v>
      </c>
      <c r="AP66" s="31">
        <f>IF(Settings!$I$6&gt;69, 0.2*(AO66), 0)</f>
        <v>2.7578339680242303</v>
      </c>
      <c r="AQ66" s="32">
        <f t="shared" si="34"/>
        <v>47.657505909231894</v>
      </c>
      <c r="AR66" s="32">
        <f t="shared" si="34"/>
        <v>29.450967776134419</v>
      </c>
      <c r="AS66" s="32">
        <f t="shared" si="34"/>
        <v>49.406885264045556</v>
      </c>
      <c r="AT66" s="33" t="e">
        <f t="shared" si="21"/>
        <v>#VALUE!</v>
      </c>
      <c r="AU66" s="33" t="e">
        <f t="shared" si="22"/>
        <v>#VALUE!</v>
      </c>
      <c r="AV66" s="34" t="e">
        <f t="shared" si="23"/>
        <v>#VALUE!</v>
      </c>
      <c r="AW66" s="34" t="e">
        <f t="shared" si="24"/>
        <v>#VALUE!</v>
      </c>
      <c r="AX66" s="35" t="e">
        <f t="shared" si="25"/>
        <v>#VALUE!</v>
      </c>
      <c r="AY66" s="35" t="e">
        <f t="shared" si="26"/>
        <v>#VALUE!</v>
      </c>
      <c r="BA66" s="30">
        <f t="shared" si="31"/>
        <v>26.780249318569869</v>
      </c>
      <c r="BB66" s="30">
        <f t="shared" si="31"/>
        <v>52.243881157346109</v>
      </c>
    </row>
    <row r="67" spans="6:54" x14ac:dyDescent="0.3">
      <c r="F67" s="3">
        <v>53</v>
      </c>
      <c r="G67" s="29">
        <f t="shared" si="37"/>
        <v>77.719785359536118</v>
      </c>
      <c r="H67" s="29">
        <f t="shared" si="36"/>
        <v>75.145190225777483</v>
      </c>
      <c r="I67" s="29">
        <f t="shared" si="36"/>
        <v>81.516515512957071</v>
      </c>
      <c r="J67" s="29">
        <f t="shared" si="36"/>
        <v>76.998994594859724</v>
      </c>
      <c r="K67" s="29">
        <f t="shared" si="36"/>
        <v>27.125117929002698</v>
      </c>
      <c r="L67" s="30"/>
      <c r="M67" s="29">
        <f t="shared" si="36"/>
        <v>28.901424958751051</v>
      </c>
      <c r="N67" s="31">
        <f t="shared" si="28"/>
        <v>17.249337773814517</v>
      </c>
      <c r="O67" s="31">
        <f>IF(Settings!$I$6&gt;69, 0.2*(N67), 0)</f>
        <v>3.4498675547629034</v>
      </c>
      <c r="P67" s="32">
        <f t="shared" si="29"/>
        <v>55.459801453952224</v>
      </c>
      <c r="Q67" s="32">
        <f t="shared" si="29"/>
        <v>33.558280342723457</v>
      </c>
      <c r="R67" s="32">
        <f t="shared" si="29"/>
        <v>52.854938078378993</v>
      </c>
      <c r="S67" s="33" t="e">
        <f t="shared" si="9"/>
        <v>#VALUE!</v>
      </c>
      <c r="T67" s="33" t="e">
        <f t="shared" si="10"/>
        <v>#VALUE!</v>
      </c>
      <c r="U67" s="34" t="e">
        <f t="shared" si="11"/>
        <v>#VALUE!</v>
      </c>
      <c r="V67" s="34" t="e">
        <f t="shared" si="12"/>
        <v>#VALUE!</v>
      </c>
      <c r="W67" s="35" t="e">
        <f t="shared" si="13"/>
        <v>#VALUE!</v>
      </c>
      <c r="X67" s="35" t="e">
        <f t="shared" si="14"/>
        <v>#VALUE!</v>
      </c>
      <c r="Z67" s="30">
        <f t="shared" si="30"/>
        <v>28.72190909608776</v>
      </c>
      <c r="AA67" s="30">
        <f t="shared" si="30"/>
        <v>55.692987267842589</v>
      </c>
      <c r="AC67" s="3">
        <v>53</v>
      </c>
      <c r="AD67"/>
      <c r="AE67" s="52">
        <f t="shared" si="35"/>
        <v>41.692355557131165</v>
      </c>
      <c r="AG67" s="3">
        <f t="shared" si="17"/>
        <v>41.692355557131165</v>
      </c>
      <c r="AH67" s="29">
        <f t="shared" si="32"/>
        <v>65.932303545067995</v>
      </c>
      <c r="AI67" s="29">
        <f t="shared" si="32"/>
        <v>63.239894228284854</v>
      </c>
      <c r="AJ67" s="29">
        <f t="shared" si="32"/>
        <v>65.884898252902133</v>
      </c>
      <c r="AK67" s="29">
        <f t="shared" si="32"/>
        <v>65.147231979627549</v>
      </c>
      <c r="AL67" s="29">
        <f t="shared" si="32"/>
        <v>23.955568492198374</v>
      </c>
      <c r="AM67" s="30"/>
      <c r="AN67" s="29">
        <f t="shared" si="33"/>
        <v>23.303516719310185</v>
      </c>
      <c r="AO67" s="31">
        <f t="shared" si="33"/>
        <v>13.957609749940158</v>
      </c>
      <c r="AP67" s="31">
        <f>IF(Settings!$I$6&gt;69, 0.2*(AO67), 0)</f>
        <v>2.7915219499880317</v>
      </c>
      <c r="AQ67" s="32">
        <f t="shared" si="34"/>
        <v>48.06032529118648</v>
      </c>
      <c r="AR67" s="32">
        <f t="shared" si="34"/>
        <v>29.677228348423384</v>
      </c>
      <c r="AS67" s="32">
        <f t="shared" si="34"/>
        <v>49.638074691328576</v>
      </c>
      <c r="AT67" s="33" t="e">
        <f t="shared" si="21"/>
        <v>#VALUE!</v>
      </c>
      <c r="AU67" s="33" t="e">
        <f t="shared" si="22"/>
        <v>#VALUE!</v>
      </c>
      <c r="AV67" s="34" t="e">
        <f t="shared" si="23"/>
        <v>#VALUE!</v>
      </c>
      <c r="AW67" s="34" t="e">
        <f t="shared" si="24"/>
        <v>#VALUE!</v>
      </c>
      <c r="AX67" s="35" t="e">
        <f t="shared" si="25"/>
        <v>#VALUE!</v>
      </c>
      <c r="AY67" s="35" t="e">
        <f t="shared" si="26"/>
        <v>#VALUE!</v>
      </c>
      <c r="BA67" s="30">
        <f t="shared" si="31"/>
        <v>26.908645694530449</v>
      </c>
      <c r="BB67" s="30">
        <f t="shared" si="31"/>
        <v>52.444811913606998</v>
      </c>
    </row>
    <row r="68" spans="6:54" x14ac:dyDescent="0.3">
      <c r="F68" s="3">
        <v>54</v>
      </c>
      <c r="G68" s="29">
        <f t="shared" si="37"/>
        <v>78.450705379326706</v>
      </c>
      <c r="H68" s="29">
        <f t="shared" si="36"/>
        <v>76.053501380514476</v>
      </c>
      <c r="I68" s="29">
        <f t="shared" si="36"/>
        <v>82.637306421291342</v>
      </c>
      <c r="J68" s="29">
        <f t="shared" si="36"/>
        <v>77.895994922426738</v>
      </c>
      <c r="K68" s="29">
        <f t="shared" si="36"/>
        <v>27.311904538107008</v>
      </c>
      <c r="L68" s="30"/>
      <c r="M68" s="29">
        <f t="shared" si="36"/>
        <v>29.333307814213143</v>
      </c>
      <c r="N68" s="31">
        <f t="shared" si="28"/>
        <v>17.511634745452731</v>
      </c>
      <c r="O68" s="31">
        <f>IF(Settings!$I$6&gt;69, 0.2*(N68), 0)</f>
        <v>3.5023269490905466</v>
      </c>
      <c r="P68" s="32">
        <f t="shared" si="29"/>
        <v>56.011817793285921</v>
      </c>
      <c r="Q68" s="32">
        <f t="shared" si="29"/>
        <v>33.824746523367502</v>
      </c>
      <c r="R68" s="32">
        <f t="shared" si="29"/>
        <v>53.023448872943391</v>
      </c>
      <c r="S68" s="33" t="e">
        <f t="shared" si="9"/>
        <v>#VALUE!</v>
      </c>
      <c r="T68" s="33" t="e">
        <f t="shared" si="10"/>
        <v>#VALUE!</v>
      </c>
      <c r="U68" s="34" t="e">
        <f t="shared" si="11"/>
        <v>#VALUE!</v>
      </c>
      <c r="V68" s="34" t="e">
        <f t="shared" si="12"/>
        <v>#VALUE!</v>
      </c>
      <c r="W68" s="35" t="e">
        <f t="shared" si="13"/>
        <v>#VALUE!</v>
      </c>
      <c r="X68" s="35" t="e">
        <f t="shared" si="14"/>
        <v>#VALUE!</v>
      </c>
      <c r="Z68" s="30">
        <f t="shared" si="30"/>
        <v>28.818859725125897</v>
      </c>
      <c r="AA68" s="30">
        <f t="shared" si="30"/>
        <v>55.901813485918382</v>
      </c>
      <c r="AC68" s="3">
        <v>54</v>
      </c>
      <c r="AD68"/>
      <c r="AE68" s="52">
        <f t="shared" si="35"/>
        <v>42.178995113033345</v>
      </c>
      <c r="AG68" s="3">
        <f t="shared" si="17"/>
        <v>42.178995113033345</v>
      </c>
      <c r="AH68" s="29">
        <f t="shared" si="32"/>
        <v>66.595309929434691</v>
      </c>
      <c r="AI68" s="29">
        <f t="shared" si="32"/>
        <v>63.817828884101637</v>
      </c>
      <c r="AJ68" s="29">
        <f t="shared" si="32"/>
        <v>66.675221419467462</v>
      </c>
      <c r="AK68" s="29">
        <f t="shared" si="32"/>
        <v>65.726323882136143</v>
      </c>
      <c r="AL68" s="29">
        <f t="shared" si="32"/>
        <v>24.141009806854001</v>
      </c>
      <c r="AM68" s="30"/>
      <c r="AN68" s="29">
        <f t="shared" si="33"/>
        <v>23.571818598730239</v>
      </c>
      <c r="AO68" s="31">
        <f t="shared" si="33"/>
        <v>14.111669569391911</v>
      </c>
      <c r="AP68" s="31">
        <f>IF(Settings!$I$6&gt;69, 0.2*(AO68), 0)</f>
        <v>2.8223339138783823</v>
      </c>
      <c r="AQ68" s="32">
        <f t="shared" si="34"/>
        <v>48.426629661647901</v>
      </c>
      <c r="AR68" s="32">
        <f t="shared" si="34"/>
        <v>29.881745125965086</v>
      </c>
      <c r="AS68" s="32">
        <f t="shared" si="34"/>
        <v>49.84294640228407</v>
      </c>
      <c r="AT68" s="33" t="e">
        <f t="shared" si="21"/>
        <v>#VALUE!</v>
      </c>
      <c r="AU68" s="33" t="e">
        <f t="shared" si="22"/>
        <v>#VALUE!</v>
      </c>
      <c r="AV68" s="34" t="e">
        <f t="shared" si="23"/>
        <v>#VALUE!</v>
      </c>
      <c r="AW68" s="34" t="e">
        <f t="shared" si="24"/>
        <v>#VALUE!</v>
      </c>
      <c r="AX68" s="35" t="e">
        <f t="shared" si="25"/>
        <v>#VALUE!</v>
      </c>
      <c r="AY68" s="35" t="e">
        <f t="shared" si="26"/>
        <v>#VALUE!</v>
      </c>
      <c r="BA68" s="30">
        <f t="shared" si="31"/>
        <v>27.022591532825913</v>
      </c>
      <c r="BB68" s="30">
        <f t="shared" si="31"/>
        <v>52.625349545487566</v>
      </c>
    </row>
    <row r="69" spans="6:54" x14ac:dyDescent="0.3">
      <c r="F69" s="3">
        <v>55</v>
      </c>
      <c r="G69" s="29">
        <f t="shared" si="37"/>
        <v>79.140537642942078</v>
      </c>
      <c r="H69" s="29">
        <f t="shared" si="36"/>
        <v>76.940036563475104</v>
      </c>
      <c r="I69" s="29">
        <f t="shared" si="36"/>
        <v>83.718992167030294</v>
      </c>
      <c r="J69" s="29">
        <f t="shared" si="36"/>
        <v>78.770402701550864</v>
      </c>
      <c r="K69" s="29">
        <f t="shared" si="36"/>
        <v>27.486983352942232</v>
      </c>
      <c r="L69" s="30"/>
      <c r="M69" s="29">
        <f t="shared" si="36"/>
        <v>29.755277207418771</v>
      </c>
      <c r="N69" s="31">
        <f t="shared" si="28"/>
        <v>17.769347587014476</v>
      </c>
      <c r="O69" s="31">
        <f>IF(Settings!$I$6&gt;69, 0.2*(N69), 0)</f>
        <v>3.5538695174028954</v>
      </c>
      <c r="P69" s="32">
        <f t="shared" si="29"/>
        <v>56.548884018865337</v>
      </c>
      <c r="Q69" s="32">
        <f t="shared" si="29"/>
        <v>34.080605647169556</v>
      </c>
      <c r="R69" s="32">
        <f t="shared" si="29"/>
        <v>53.178879596371978</v>
      </c>
      <c r="S69" s="33" t="e">
        <f t="shared" si="9"/>
        <v>#VALUE!</v>
      </c>
      <c r="T69" s="33" t="e">
        <f t="shared" si="10"/>
        <v>#VALUE!</v>
      </c>
      <c r="U69" s="34" t="e">
        <f t="shared" si="11"/>
        <v>#VALUE!</v>
      </c>
      <c r="V69" s="34" t="e">
        <f t="shared" si="12"/>
        <v>#VALUE!</v>
      </c>
      <c r="W69" s="35" t="e">
        <f t="shared" si="13"/>
        <v>#VALUE!</v>
      </c>
      <c r="X69" s="35" t="e">
        <f t="shared" si="14"/>
        <v>#VALUE!</v>
      </c>
      <c r="Z69" s="30">
        <f t="shared" si="30"/>
        <v>28.908549867446506</v>
      </c>
      <c r="AA69" s="30">
        <f t="shared" si="30"/>
        <v>56.100514730592025</v>
      </c>
      <c r="AC69" s="3">
        <v>55</v>
      </c>
      <c r="AD69"/>
      <c r="AE69" s="52">
        <f t="shared" si="35"/>
        <v>42.627412164320987</v>
      </c>
      <c r="AG69" s="3">
        <f t="shared" si="17"/>
        <v>42.627412164320987</v>
      </c>
      <c r="AH69" s="29">
        <f t="shared" si="32"/>
        <v>67.19235762801047</v>
      </c>
      <c r="AI69" s="29">
        <f t="shared" si="32"/>
        <v>64.344914013035222</v>
      </c>
      <c r="AJ69" s="29">
        <f t="shared" si="32"/>
        <v>67.393910046827472</v>
      </c>
      <c r="AK69" s="29">
        <f t="shared" si="32"/>
        <v>66.25415113234321</v>
      </c>
      <c r="AL69" s="29">
        <f t="shared" si="32"/>
        <v>24.307312601779504</v>
      </c>
      <c r="AM69" s="30"/>
      <c r="AN69" s="29">
        <f t="shared" si="33"/>
        <v>23.816877490910031</v>
      </c>
      <c r="AO69" s="31">
        <f t="shared" si="33"/>
        <v>14.252649151031509</v>
      </c>
      <c r="AP69" s="31">
        <f>IF(Settings!$I$6&gt;69, 0.2*(AO69), 0)</f>
        <v>2.8505298302063018</v>
      </c>
      <c r="AQ69" s="32">
        <f t="shared" si="34"/>
        <v>48.760063799189062</v>
      </c>
      <c r="AR69" s="32">
        <f t="shared" si="34"/>
        <v>30.066874463961177</v>
      </c>
      <c r="AS69" s="32">
        <f t="shared" si="34"/>
        <v>50.025033451016022</v>
      </c>
      <c r="AT69" s="33" t="e">
        <f t="shared" si="21"/>
        <v>#VALUE!</v>
      </c>
      <c r="AU69" s="33" t="e">
        <f t="shared" si="22"/>
        <v>#VALUE!</v>
      </c>
      <c r="AV69" s="34" t="e">
        <f t="shared" si="23"/>
        <v>#VALUE!</v>
      </c>
      <c r="AW69" s="34" t="e">
        <f t="shared" si="24"/>
        <v>#VALUE!</v>
      </c>
      <c r="AX69" s="35" t="e">
        <f t="shared" si="25"/>
        <v>#VALUE!</v>
      </c>
      <c r="AY69" s="35" t="e">
        <f t="shared" si="26"/>
        <v>#VALUE!</v>
      </c>
      <c r="BA69" s="30">
        <f t="shared" si="31"/>
        <v>27.124001199018934</v>
      </c>
      <c r="BB69" s="30">
        <f t="shared" si="31"/>
        <v>52.787885527960974</v>
      </c>
    </row>
    <row r="70" spans="6:54" x14ac:dyDescent="0.3">
      <c r="F70" s="3">
        <v>56</v>
      </c>
      <c r="G70" s="29">
        <f t="shared" si="37"/>
        <v>79.791295361660659</v>
      </c>
      <c r="H70" s="29">
        <f t="shared" si="36"/>
        <v>77.805197716825575</v>
      </c>
      <c r="I70" s="29">
        <f t="shared" si="36"/>
        <v>84.762495981370151</v>
      </c>
      <c r="J70" s="29">
        <f t="shared" si="36"/>
        <v>79.622670404393048</v>
      </c>
      <c r="K70" s="29">
        <f t="shared" si="36"/>
        <v>27.651032108765602</v>
      </c>
      <c r="L70" s="30"/>
      <c r="M70" s="29">
        <f t="shared" si="36"/>
        <v>30.167449846969681</v>
      </c>
      <c r="N70" s="31">
        <f t="shared" si="28"/>
        <v>18.022511557057687</v>
      </c>
      <c r="O70" s="31">
        <f>IF(Settings!$I$6&gt;69, 0.2*(N70), 0)</f>
        <v>3.6045023114115375</v>
      </c>
      <c r="P70" s="32">
        <f t="shared" si="29"/>
        <v>57.071362386490762</v>
      </c>
      <c r="Q70" s="32">
        <f t="shared" si="29"/>
        <v>34.326243160069197</v>
      </c>
      <c r="R70" s="32">
        <f t="shared" si="29"/>
        <v>53.322221336974252</v>
      </c>
      <c r="S70" s="33" t="e">
        <f t="shared" si="9"/>
        <v>#VALUE!</v>
      </c>
      <c r="T70" s="33" t="e">
        <f t="shared" si="10"/>
        <v>#VALUE!</v>
      </c>
      <c r="U70" s="34" t="e">
        <f t="shared" si="11"/>
        <v>#VALUE!</v>
      </c>
      <c r="V70" s="34" t="e">
        <f t="shared" si="12"/>
        <v>#VALUE!</v>
      </c>
      <c r="W70" s="35" t="e">
        <f t="shared" si="13"/>
        <v>#VALUE!</v>
      </c>
      <c r="X70" s="35" t="e">
        <f t="shared" si="14"/>
        <v>#VALUE!</v>
      </c>
      <c r="Z70" s="30">
        <f t="shared" si="30"/>
        <v>28.991509306882175</v>
      </c>
      <c r="AA70" s="30">
        <f t="shared" si="30"/>
        <v>56.289581912858019</v>
      </c>
      <c r="AC70" s="3">
        <v>56</v>
      </c>
      <c r="AD70"/>
      <c r="AE70" s="52">
        <f t="shared" si="35"/>
        <v>43.040608850547436</v>
      </c>
      <c r="AG70" s="3">
        <f t="shared" si="17"/>
        <v>43.040608850547436</v>
      </c>
      <c r="AH70" s="29">
        <f t="shared" si="32"/>
        <v>67.730868114439147</v>
      </c>
      <c r="AI70" s="29">
        <f t="shared" si="32"/>
        <v>64.825989580230029</v>
      </c>
      <c r="AJ70" s="29">
        <f t="shared" si="32"/>
        <v>68.04802986523525</v>
      </c>
      <c r="AK70" s="29">
        <f t="shared" si="32"/>
        <v>66.735640909185676</v>
      </c>
      <c r="AL70" s="29">
        <f t="shared" si="32"/>
        <v>24.456745761318981</v>
      </c>
      <c r="AM70" s="30"/>
      <c r="AN70" s="29">
        <f t="shared" si="33"/>
        <v>24.040840907848093</v>
      </c>
      <c r="AO70" s="31">
        <f t="shared" si="33"/>
        <v>14.381721548755278</v>
      </c>
      <c r="AP70" s="31">
        <f>IF(Settings!$I$6&gt;69, 0.2*(AO70), 0)</f>
        <v>2.8763443097510559</v>
      </c>
      <c r="AQ70" s="32">
        <f t="shared" si="34"/>
        <v>49.063860138251854</v>
      </c>
      <c r="AR70" s="32">
        <f t="shared" si="34"/>
        <v>30.234679058679813</v>
      </c>
      <c r="AS70" s="32">
        <f t="shared" si="34"/>
        <v>50.187314386182692</v>
      </c>
      <c r="AT70" s="33" t="e">
        <f t="shared" si="21"/>
        <v>#VALUE!</v>
      </c>
      <c r="AU70" s="33" t="e">
        <f t="shared" si="22"/>
        <v>#VALUE!</v>
      </c>
      <c r="AV70" s="34" t="e">
        <f t="shared" si="23"/>
        <v>#VALUE!</v>
      </c>
      <c r="AW70" s="34" t="e">
        <f t="shared" si="24"/>
        <v>#VALUE!</v>
      </c>
      <c r="AX70" s="35" t="e">
        <f t="shared" si="25"/>
        <v>#VALUE!</v>
      </c>
      <c r="AY70" s="35" t="e">
        <f t="shared" si="26"/>
        <v>#VALUE!</v>
      </c>
      <c r="BA70" s="30">
        <f t="shared" si="31"/>
        <v>27.214492567090538</v>
      </c>
      <c r="BB70" s="30">
        <f t="shared" si="31"/>
        <v>52.93448221392925</v>
      </c>
    </row>
    <row r="71" spans="6:54" x14ac:dyDescent="0.3">
      <c r="F71" s="3">
        <v>57</v>
      </c>
      <c r="G71" s="29">
        <f t="shared" si="37"/>
        <v>80.404930840289424</v>
      </c>
      <c r="H71" s="29">
        <f t="shared" si="36"/>
        <v>78.649387930891862</v>
      </c>
      <c r="I71" s="29">
        <f t="shared" si="36"/>
        <v>85.768762111085735</v>
      </c>
      <c r="J71" s="29">
        <f t="shared" si="36"/>
        <v>80.453249906041179</v>
      </c>
      <c r="K71" s="29">
        <f t="shared" si="36"/>
        <v>27.804696837173282</v>
      </c>
      <c r="L71" s="30"/>
      <c r="M71" s="29">
        <f t="shared" si="36"/>
        <v>30.56994965176451</v>
      </c>
      <c r="N71" s="31">
        <f t="shared" si="28"/>
        <v>18.27116466653364</v>
      </c>
      <c r="O71" s="31">
        <f>IF(Settings!$I$6&gt;69, 0.2*(N71), 0)</f>
        <v>3.6542329333067283</v>
      </c>
      <c r="P71" s="32">
        <f t="shared" si="29"/>
        <v>57.579609450538349</v>
      </c>
      <c r="Q71" s="32">
        <f t="shared" si="29"/>
        <v>34.562033913510525</v>
      </c>
      <c r="R71" s="32">
        <f t="shared" si="29"/>
        <v>53.454393834259321</v>
      </c>
      <c r="S71" s="33" t="e">
        <f t="shared" si="9"/>
        <v>#VALUE!</v>
      </c>
      <c r="T71" s="33" t="e">
        <f t="shared" si="10"/>
        <v>#VALUE!</v>
      </c>
      <c r="U71" s="34" t="e">
        <f t="shared" si="11"/>
        <v>#VALUE!</v>
      </c>
      <c r="V71" s="34" t="e">
        <f t="shared" si="12"/>
        <v>#VALUE!</v>
      </c>
      <c r="W71" s="35" t="e">
        <f t="shared" si="13"/>
        <v>#VALUE!</v>
      </c>
      <c r="X71" s="35" t="e">
        <f t="shared" si="14"/>
        <v>#VALUE!</v>
      </c>
      <c r="Z71" s="30">
        <f t="shared" si="30"/>
        <v>29.068231262413228</v>
      </c>
      <c r="AA71" s="30">
        <f t="shared" si="30"/>
        <v>56.46948214181085</v>
      </c>
      <c r="AC71" s="3">
        <v>57</v>
      </c>
      <c r="AD71"/>
      <c r="AE71" s="52">
        <f t="shared" si="35"/>
        <v>43.421351511912064</v>
      </c>
      <c r="AG71" s="3">
        <f t="shared" si="17"/>
        <v>43.421351511912064</v>
      </c>
      <c r="AH71" s="29">
        <f t="shared" si="32"/>
        <v>68.217314147692463</v>
      </c>
      <c r="AI71" s="29">
        <f t="shared" si="32"/>
        <v>65.265383380183621</v>
      </c>
      <c r="AJ71" s="29">
        <f t="shared" si="32"/>
        <v>68.643879356480923</v>
      </c>
      <c r="AK71" s="29">
        <f t="shared" si="32"/>
        <v>67.175191856468402</v>
      </c>
      <c r="AL71" s="29">
        <f t="shared" si="32"/>
        <v>24.591268093881496</v>
      </c>
      <c r="AM71" s="30"/>
      <c r="AN71" s="29">
        <f t="shared" si="33"/>
        <v>24.245640981676917</v>
      </c>
      <c r="AO71" s="31">
        <f t="shared" si="33"/>
        <v>14.499946389088938</v>
      </c>
      <c r="AP71" s="31">
        <f>IF(Settings!$I$6&gt;69, 0.2*(AO71), 0)</f>
        <v>2.899989277817788</v>
      </c>
      <c r="AQ71" s="32">
        <f t="shared" si="34"/>
        <v>49.340892079873413</v>
      </c>
      <c r="AR71" s="32">
        <f t="shared" si="34"/>
        <v>30.386969721359623</v>
      </c>
      <c r="AS71" s="32">
        <f t="shared" si="34"/>
        <v>50.332312071703647</v>
      </c>
      <c r="AT71" s="33" t="e">
        <f t="shared" si="21"/>
        <v>#VALUE!</v>
      </c>
      <c r="AU71" s="33" t="e">
        <f t="shared" si="22"/>
        <v>#VALUE!</v>
      </c>
      <c r="AV71" s="34" t="e">
        <f t="shared" si="23"/>
        <v>#VALUE!</v>
      </c>
      <c r="AW71" s="34" t="e">
        <f t="shared" si="24"/>
        <v>#VALUE!</v>
      </c>
      <c r="AX71" s="35" t="e">
        <f t="shared" si="25"/>
        <v>#VALUE!</v>
      </c>
      <c r="AY71" s="35" t="e">
        <f t="shared" si="26"/>
        <v>#VALUE!</v>
      </c>
      <c r="BA71" s="30">
        <f t="shared" si="31"/>
        <v>27.295439205222376</v>
      </c>
      <c r="BB71" s="30">
        <f t="shared" si="31"/>
        <v>53.066925316491748</v>
      </c>
    </row>
    <row r="72" spans="6:54" x14ac:dyDescent="0.3">
      <c r="F72" s="3">
        <v>58</v>
      </c>
      <c r="G72" s="29">
        <f t="shared" si="37"/>
        <v>80.983331949210466</v>
      </c>
      <c r="H72" s="29">
        <f t="shared" si="36"/>
        <v>79.473010625878388</v>
      </c>
      <c r="I72" s="29">
        <f t="shared" si="36"/>
        <v>86.738750305258392</v>
      </c>
      <c r="J72" s="29">
        <f t="shared" si="36"/>
        <v>81.262591685645532</v>
      </c>
      <c r="K72" s="29">
        <f t="shared" si="36"/>
        <v>27.948592273405637</v>
      </c>
      <c r="L72" s="30"/>
      <c r="M72" s="29">
        <f t="shared" si="36"/>
        <v>30.962906900256108</v>
      </c>
      <c r="N72" s="31">
        <f t="shared" si="28"/>
        <v>18.515347421516299</v>
      </c>
      <c r="O72" s="31">
        <f>IF(Settings!$I$6&gt;69, 0.2*(N72), 0)</f>
        <v>3.7030694843032599</v>
      </c>
      <c r="P72" s="32">
        <f t="shared" si="29"/>
        <v>58.073975892110354</v>
      </c>
      <c r="Q72" s="32">
        <f t="shared" si="29"/>
        <v>34.7883421052043</v>
      </c>
      <c r="R72" s="32">
        <f t="shared" si="29"/>
        <v>53.576250024209195</v>
      </c>
      <c r="S72" s="33" t="e">
        <f t="shared" si="9"/>
        <v>#VALUE!</v>
      </c>
      <c r="T72" s="33" t="e">
        <f t="shared" si="10"/>
        <v>#VALUE!</v>
      </c>
      <c r="U72" s="34" t="e">
        <f t="shared" si="11"/>
        <v>#VALUE!</v>
      </c>
      <c r="V72" s="34" t="e">
        <f t="shared" si="12"/>
        <v>#VALUE!</v>
      </c>
      <c r="W72" s="35" t="e">
        <f t="shared" si="13"/>
        <v>#VALUE!</v>
      </c>
      <c r="X72" s="35" t="e">
        <f t="shared" si="14"/>
        <v>#VALUE!</v>
      </c>
      <c r="Z72" s="30">
        <f t="shared" si="30"/>
        <v>29.139174591104211</v>
      </c>
      <c r="AA72" s="30">
        <f t="shared" si="30"/>
        <v>56.640659878684033</v>
      </c>
      <c r="AC72" s="3">
        <v>58</v>
      </c>
      <c r="AD72"/>
      <c r="AE72" s="52">
        <f t="shared" si="35"/>
        <v>43.772189209830003</v>
      </c>
      <c r="AG72" s="3">
        <f t="shared" si="17"/>
        <v>43.772189209830003</v>
      </c>
      <c r="AH72" s="29">
        <f t="shared" si="32"/>
        <v>68.657354082565206</v>
      </c>
      <c r="AI72" s="29">
        <f t="shared" si="32"/>
        <v>65.666971949485301</v>
      </c>
      <c r="AJ72" s="29">
        <f t="shared" si="32"/>
        <v>69.187079674285556</v>
      </c>
      <c r="AK72" s="29">
        <f t="shared" si="32"/>
        <v>67.576738003607389</v>
      </c>
      <c r="AL72" s="29">
        <f t="shared" si="32"/>
        <v>24.712576038980785</v>
      </c>
      <c r="AM72" s="30"/>
      <c r="AN72" s="29">
        <f t="shared" si="33"/>
        <v>24.433017814540126</v>
      </c>
      <c r="AO72" s="31">
        <f t="shared" si="33"/>
        <v>14.6082817758539</v>
      </c>
      <c r="AP72" s="31">
        <f>IF(Settings!$I$6&gt;69, 0.2*(AO72), 0)</f>
        <v>2.9216563551707804</v>
      </c>
      <c r="AQ72" s="32">
        <f t="shared" si="34"/>
        <v>49.593719556903778</v>
      </c>
      <c r="AR72" s="32">
        <f t="shared" si="34"/>
        <v>30.525340552696257</v>
      </c>
      <c r="AS72" s="32">
        <f t="shared" si="34"/>
        <v>50.462173105907404</v>
      </c>
      <c r="AT72" s="33" t="e">
        <f t="shared" si="21"/>
        <v>#VALUE!</v>
      </c>
      <c r="AU72" s="33" t="e">
        <f t="shared" si="22"/>
        <v>#VALUE!</v>
      </c>
      <c r="AV72" s="34" t="e">
        <f t="shared" si="23"/>
        <v>#VALUE!</v>
      </c>
      <c r="AW72" s="34" t="e">
        <f t="shared" si="24"/>
        <v>#VALUE!</v>
      </c>
      <c r="AX72" s="35" t="e">
        <f t="shared" si="25"/>
        <v>#VALUE!</v>
      </c>
      <c r="AY72" s="35" t="e">
        <f t="shared" si="26"/>
        <v>#VALUE!</v>
      </c>
      <c r="BA72" s="30">
        <f t="shared" si="31"/>
        <v>27.368012435171398</v>
      </c>
      <c r="BB72" s="30">
        <f t="shared" si="31"/>
        <v>53.186766945753163</v>
      </c>
    </row>
    <row r="73" spans="6:54" x14ac:dyDescent="0.3">
      <c r="F73" s="3">
        <v>59</v>
      </c>
      <c r="G73" s="29">
        <f t="shared" si="37"/>
        <v>81.528319604461899</v>
      </c>
      <c r="H73" s="29">
        <f t="shared" si="36"/>
        <v>80.276468810496112</v>
      </c>
      <c r="I73" s="29">
        <f t="shared" si="36"/>
        <v>87.673430858524085</v>
      </c>
      <c r="J73" s="29">
        <f t="shared" si="36"/>
        <v>82.051144107938711</v>
      </c>
      <c r="K73" s="29">
        <f t="shared" si="36"/>
        <v>28.083302445143669</v>
      </c>
      <c r="L73" s="30"/>
      <c r="M73" s="29">
        <f t="shared" si="36"/>
        <v>31.346457442791795</v>
      </c>
      <c r="N73" s="31">
        <f t="shared" si="28"/>
        <v>18.755102583538871</v>
      </c>
      <c r="O73" s="31">
        <f>IF(Settings!$I$6&gt;69, 0.2*(N73), 0)</f>
        <v>3.7510205167077744</v>
      </c>
      <c r="P73" s="32">
        <f t="shared" si="29"/>
        <v>58.55480637764299</v>
      </c>
      <c r="Q73" s="32">
        <f t="shared" si="29"/>
        <v>35.005521267640745</v>
      </c>
      <c r="R73" s="32">
        <f t="shared" si="29"/>
        <v>53.68858039250663</v>
      </c>
      <c r="S73" s="33" t="e">
        <f t="shared" si="9"/>
        <v>#VALUE!</v>
      </c>
      <c r="T73" s="33" t="e">
        <f t="shared" si="10"/>
        <v>#VALUE!</v>
      </c>
      <c r="U73" s="34" t="e">
        <f t="shared" si="11"/>
        <v>#VALUE!</v>
      </c>
      <c r="V73" s="34" t="e">
        <f t="shared" si="12"/>
        <v>#VALUE!</v>
      </c>
      <c r="W73" s="35" t="e">
        <f t="shared" si="13"/>
        <v>#VALUE!</v>
      </c>
      <c r="X73" s="35" t="e">
        <f t="shared" si="14"/>
        <v>#VALUE!</v>
      </c>
      <c r="Z73" s="30">
        <f t="shared" si="30"/>
        <v>29.204765909948989</v>
      </c>
      <c r="AA73" s="30">
        <f t="shared" si="30"/>
        <v>56.803538034935343</v>
      </c>
      <c r="AC73" s="3">
        <v>59</v>
      </c>
      <c r="AD73"/>
      <c r="AE73" s="52">
        <f t="shared" si="35"/>
        <v>44.095470792826781</v>
      </c>
      <c r="AG73" s="3">
        <f t="shared" si="17"/>
        <v>44.095470792826781</v>
      </c>
      <c r="AH73" s="29">
        <f t="shared" si="32"/>
        <v>69.055946113210794</v>
      </c>
      <c r="AI73" s="29">
        <f t="shared" si="32"/>
        <v>66.034233467060758</v>
      </c>
      <c r="AJ73" s="29">
        <f t="shared" si="32"/>
        <v>69.68265395637566</v>
      </c>
      <c r="AK73" s="29">
        <f t="shared" si="32"/>
        <v>67.943804112811975</v>
      </c>
      <c r="AL73" s="29">
        <f t="shared" si="32"/>
        <v>24.822143405672158</v>
      </c>
      <c r="AM73" s="30"/>
      <c r="AN73" s="29">
        <f t="shared" si="33"/>
        <v>24.604540221565692</v>
      </c>
      <c r="AO73" s="31">
        <f t="shared" si="33"/>
        <v>14.707594875442744</v>
      </c>
      <c r="AP73" s="31">
        <f>IF(Settings!$I$6&gt;69, 0.2*(AO73), 0)</f>
        <v>2.9415189750885489</v>
      </c>
      <c r="AQ73" s="32">
        <f t="shared" si="34"/>
        <v>49.82462808096502</v>
      </c>
      <c r="AR73" s="32">
        <f t="shared" si="34"/>
        <v>30.651198638766694</v>
      </c>
      <c r="AS73" s="32">
        <f t="shared" si="34"/>
        <v>50.578731938119709</v>
      </c>
      <c r="AT73" s="33" t="e">
        <f t="shared" si="21"/>
        <v>#VALUE!</v>
      </c>
      <c r="AU73" s="33" t="e">
        <f t="shared" si="22"/>
        <v>#VALUE!</v>
      </c>
      <c r="AV73" s="34" t="e">
        <f t="shared" si="23"/>
        <v>#VALUE!</v>
      </c>
      <c r="AW73" s="34" t="e">
        <f t="shared" si="24"/>
        <v>#VALUE!</v>
      </c>
      <c r="AX73" s="35" t="e">
        <f t="shared" si="25"/>
        <v>#VALUE!</v>
      </c>
      <c r="AY73" s="35" t="e">
        <f t="shared" si="26"/>
        <v>#VALUE!</v>
      </c>
      <c r="BA73" s="30">
        <f t="shared" si="31"/>
        <v>27.433215380514255</v>
      </c>
      <c r="BB73" s="30">
        <f t="shared" si="31"/>
        <v>53.295361074072758</v>
      </c>
    </row>
    <row r="74" spans="6:54" x14ac:dyDescent="0.3">
      <c r="F74" s="3">
        <v>60</v>
      </c>
      <c r="G74" s="29">
        <f t="shared" si="37"/>
        <v>82.041646115501933</v>
      </c>
      <c r="H74" s="29">
        <f t="shared" si="36"/>
        <v>81.060164411223042</v>
      </c>
      <c r="I74" s="29">
        <f t="shared" si="36"/>
        <v>88.573780168936452</v>
      </c>
      <c r="J74" s="29">
        <f t="shared" si="36"/>
        <v>82.819352778384072</v>
      </c>
      <c r="K74" s="29">
        <f t="shared" si="36"/>
        <v>28.20938140633632</v>
      </c>
      <c r="L74" s="30"/>
      <c r="M74" s="29">
        <f t="shared" si="36"/>
        <v>31.720741972920646</v>
      </c>
      <c r="N74" s="31">
        <f t="shared" si="28"/>
        <v>18.990474946323772</v>
      </c>
      <c r="O74" s="31">
        <f>IF(Settings!$I$6&gt;69, 0.2*(N74), 0)</f>
        <v>3.7980949892647544</v>
      </c>
      <c r="P74" s="32">
        <f t="shared" si="29"/>
        <v>59.022439444958316</v>
      </c>
      <c r="Q74" s="32">
        <f t="shared" si="29"/>
        <v>35.213914298223841</v>
      </c>
      <c r="R74" s="32">
        <f t="shared" si="29"/>
        <v>53.792117125801582</v>
      </c>
      <c r="S74" s="33" t="e">
        <f t="shared" si="9"/>
        <v>#VALUE!</v>
      </c>
      <c r="T74" s="33" t="e">
        <f t="shared" si="10"/>
        <v>#VALUE!</v>
      </c>
      <c r="U74" s="34" t="e">
        <f t="shared" si="11"/>
        <v>#VALUE!</v>
      </c>
      <c r="V74" s="34" t="e">
        <f t="shared" si="12"/>
        <v>#VALUE!</v>
      </c>
      <c r="W74" s="35" t="e">
        <f t="shared" si="13"/>
        <v>#VALUE!</v>
      </c>
      <c r="X74" s="35" t="e">
        <f t="shared" si="14"/>
        <v>#VALUE!</v>
      </c>
      <c r="Z74" s="30">
        <f t="shared" si="30"/>
        <v>29.265401630161296</v>
      </c>
      <c r="AA74" s="30">
        <f t="shared" si="30"/>
        <v>56.958519017091213</v>
      </c>
      <c r="AC74" s="3">
        <v>60</v>
      </c>
      <c r="AD74"/>
      <c r="AE74" s="52">
        <f t="shared" si="35"/>
        <v>44.39336062201312</v>
      </c>
      <c r="AG74" s="3">
        <f t="shared" si="17"/>
        <v>44.39336062201312</v>
      </c>
      <c r="AH74" s="29">
        <f t="shared" si="32"/>
        <v>69.417445388651444</v>
      </c>
      <c r="AI74" s="29">
        <f t="shared" si="32"/>
        <v>66.370293762264225</v>
      </c>
      <c r="AJ74" s="29">
        <f t="shared" si="32"/>
        <v>70.135097061750827</v>
      </c>
      <c r="AK74" s="29">
        <f t="shared" si="32"/>
        <v>68.279553680796255</v>
      </c>
      <c r="AL74" s="29">
        <f t="shared" si="32"/>
        <v>24.921254532025191</v>
      </c>
      <c r="AM74" s="30"/>
      <c r="AN74" s="29">
        <f t="shared" si="33"/>
        <v>24.761624125201795</v>
      </c>
      <c r="AO74" s="31">
        <f t="shared" si="33"/>
        <v>14.798671323235055</v>
      </c>
      <c r="AP74" s="31">
        <f>IF(Settings!$I$6&gt;69, 0.2*(AO74), 0)</f>
        <v>2.9597342646470111</v>
      </c>
      <c r="AQ74" s="32">
        <f t="shared" si="34"/>
        <v>50.035662292951812</v>
      </c>
      <c r="AR74" s="32">
        <f t="shared" si="34"/>
        <v>30.765789190990624</v>
      </c>
      <c r="AS74" s="32">
        <f t="shared" si="34"/>
        <v>50.683562866706311</v>
      </c>
      <c r="AT74" s="33" t="e">
        <f t="shared" si="21"/>
        <v>#VALUE!</v>
      </c>
      <c r="AU74" s="33" t="e">
        <f t="shared" si="22"/>
        <v>#VALUE!</v>
      </c>
      <c r="AV74" s="34" t="e">
        <f t="shared" si="23"/>
        <v>#VALUE!</v>
      </c>
      <c r="AW74" s="34" t="e">
        <f t="shared" si="24"/>
        <v>#VALUE!</v>
      </c>
      <c r="AX74" s="35" t="e">
        <f t="shared" si="25"/>
        <v>#VALUE!</v>
      </c>
      <c r="AY74" s="35" t="e">
        <f t="shared" si="26"/>
        <v>#VALUE!</v>
      </c>
      <c r="BA74" s="30">
        <f t="shared" si="31"/>
        <v>27.491910652171974</v>
      </c>
      <c r="BB74" s="30">
        <f t="shared" si="31"/>
        <v>53.393892900417427</v>
      </c>
    </row>
    <row r="75" spans="6:54" x14ac:dyDescent="0.3">
      <c r="F75" s="3">
        <v>61</v>
      </c>
      <c r="G75" s="29">
        <f t="shared" si="37"/>
        <v>82.524994275316942</v>
      </c>
      <c r="H75" s="29">
        <f t="shared" si="36"/>
        <v>81.824497666453624</v>
      </c>
      <c r="I75" s="29">
        <f t="shared" si="36"/>
        <v>89.440776770719566</v>
      </c>
      <c r="J75" s="29">
        <f t="shared" si="36"/>
        <v>83.567659965779782</v>
      </c>
      <c r="K75" s="29">
        <f t="shared" si="36"/>
        <v>28.327354084663099</v>
      </c>
      <c r="L75" s="30"/>
      <c r="M75" s="29">
        <f t="shared" si="36"/>
        <v>32.085905353807171</v>
      </c>
      <c r="N75" s="31">
        <f t="shared" si="28"/>
        <v>19.221511127786208</v>
      </c>
      <c r="O75" s="31">
        <f>IF(Settings!$I$6&gt;69, 0.2*(N75), 0)</f>
        <v>3.8443022255572417</v>
      </c>
      <c r="P75" s="32">
        <f t="shared" si="29"/>
        <v>59.477207414035448</v>
      </c>
      <c r="Q75" s="32">
        <f t="shared" si="29"/>
        <v>35.413853525543296</v>
      </c>
      <c r="R75" s="32">
        <f t="shared" si="29"/>
        <v>53.887538055582397</v>
      </c>
      <c r="S75" s="33" t="e">
        <f t="shared" si="9"/>
        <v>#VALUE!</v>
      </c>
      <c r="T75" s="33" t="e">
        <f t="shared" si="10"/>
        <v>#VALUE!</v>
      </c>
      <c r="U75" s="34" t="e">
        <f t="shared" si="11"/>
        <v>#VALUE!</v>
      </c>
      <c r="V75" s="34" t="e">
        <f t="shared" si="12"/>
        <v>#VALUE!</v>
      </c>
      <c r="W75" s="35" t="e">
        <f t="shared" si="13"/>
        <v>#VALUE!</v>
      </c>
      <c r="X75" s="35" t="e">
        <f t="shared" si="14"/>
        <v>#VALUE!</v>
      </c>
      <c r="Z75" s="30">
        <f t="shared" si="30"/>
        <v>29.321449899746366</v>
      </c>
      <c r="AA75" s="30">
        <f t="shared" si="30"/>
        <v>57.105985720931706</v>
      </c>
      <c r="AC75" s="3">
        <v>61</v>
      </c>
      <c r="AD75"/>
      <c r="AE75" s="52">
        <f t="shared" si="35"/>
        <v>44.667853061421738</v>
      </c>
      <c r="AG75" s="3">
        <f t="shared" si="17"/>
        <v>44.667853061421738</v>
      </c>
      <c r="AH75" s="29">
        <f t="shared" si="32"/>
        <v>69.745686584253491</v>
      </c>
      <c r="AI75" s="29">
        <f t="shared" si="32"/>
        <v>66.677966394682556</v>
      </c>
      <c r="AJ75" s="29">
        <f t="shared" si="32"/>
        <v>70.548436771231579</v>
      </c>
      <c r="AK75" s="29">
        <f t="shared" si="32"/>
        <v>68.586830645261855</v>
      </c>
      <c r="AL75" s="29">
        <f t="shared" si="32"/>
        <v>25.011032014213125</v>
      </c>
      <c r="AM75" s="30"/>
      <c r="AN75" s="29">
        <f t="shared" si="33"/>
        <v>24.905548850950066</v>
      </c>
      <c r="AO75" s="31">
        <f t="shared" si="33"/>
        <v>14.882223581688976</v>
      </c>
      <c r="AP75" s="31">
        <f>IF(Settings!$I$6&gt;69, 0.2*(AO75), 0)</f>
        <v>2.9764447163377952</v>
      </c>
      <c r="AQ75" s="32">
        <f t="shared" si="34"/>
        <v>50.228654868558742</v>
      </c>
      <c r="AR75" s="32">
        <f t="shared" si="34"/>
        <v>30.870216889622153</v>
      </c>
      <c r="AS75" s="32">
        <f t="shared" si="34"/>
        <v>50.778022399752906</v>
      </c>
      <c r="AT75" s="33" t="e">
        <f t="shared" si="21"/>
        <v>#VALUE!</v>
      </c>
      <c r="AU75" s="33" t="e">
        <f t="shared" si="22"/>
        <v>#VALUE!</v>
      </c>
      <c r="AV75" s="34" t="e">
        <f t="shared" si="23"/>
        <v>#VALUE!</v>
      </c>
      <c r="AW75" s="34" t="e">
        <f t="shared" si="24"/>
        <v>#VALUE!</v>
      </c>
      <c r="AX75" s="35" t="e">
        <f t="shared" si="25"/>
        <v>#VALUE!</v>
      </c>
      <c r="AY75" s="35" t="e">
        <f t="shared" si="26"/>
        <v>#VALUE!</v>
      </c>
      <c r="BA75" s="30">
        <f t="shared" si="31"/>
        <v>27.544842959761031</v>
      </c>
      <c r="BB75" s="30">
        <f t="shared" si="31"/>
        <v>53.483403274346095</v>
      </c>
    </row>
    <row r="76" spans="6:54" x14ac:dyDescent="0.3">
      <c r="F76" s="3">
        <v>62</v>
      </c>
      <c r="G76" s="29">
        <f t="shared" si="37"/>
        <v>82.979977081384192</v>
      </c>
      <c r="H76" s="29">
        <f t="shared" si="36"/>
        <v>82.569866580277989</v>
      </c>
      <c r="I76" s="29">
        <f t="shared" si="36"/>
        <v>90.275397804381242</v>
      </c>
      <c r="J76" s="29">
        <f t="shared" si="36"/>
        <v>84.296504086672201</v>
      </c>
      <c r="K76" s="29">
        <f t="shared" si="36"/>
        <v>28.437717215719985</v>
      </c>
      <c r="L76" s="30"/>
      <c r="M76" s="29">
        <f t="shared" si="36"/>
        <v>32.442095996130483</v>
      </c>
      <c r="N76" s="31">
        <f t="shared" si="28"/>
        <v>19.448259376277004</v>
      </c>
      <c r="O76" s="31">
        <f>IF(Settings!$I$6&gt;69, 0.2*(N76), 0)</f>
        <v>3.8896518752554012</v>
      </c>
      <c r="P76" s="32">
        <f t="shared" si="29"/>
        <v>59.919436320034549</v>
      </c>
      <c r="Q76" s="32">
        <f t="shared" si="29"/>
        <v>35.605660806879897</v>
      </c>
      <c r="R76" s="32">
        <f t="shared" si="29"/>
        <v>53.975470392812746</v>
      </c>
      <c r="S76" s="33" t="e">
        <f t="shared" si="9"/>
        <v>#VALUE!</v>
      </c>
      <c r="T76" s="33" t="e">
        <f t="shared" si="10"/>
        <v>#VALUE!</v>
      </c>
      <c r="U76" s="34" t="e">
        <f t="shared" si="11"/>
        <v>#VALUE!</v>
      </c>
      <c r="V76" s="34" t="e">
        <f t="shared" si="12"/>
        <v>#VALUE!</v>
      </c>
      <c r="W76" s="35" t="e">
        <f t="shared" si="13"/>
        <v>#VALUE!</v>
      </c>
      <c r="X76" s="35" t="e">
        <f t="shared" si="14"/>
        <v>#VALUE!</v>
      </c>
      <c r="Z76" s="30">
        <f t="shared" si="30"/>
        <v>29.373252452060868</v>
      </c>
      <c r="AA76" s="30">
        <f t="shared" si="30"/>
        <v>57.246302477472263</v>
      </c>
      <c r="AC76" s="3">
        <v>62</v>
      </c>
      <c r="AD76"/>
      <c r="AE76" s="52">
        <f t="shared" si="35"/>
        <v>44.920785830218492</v>
      </c>
      <c r="AG76" s="3">
        <f t="shared" si="17"/>
        <v>44.920785830218492</v>
      </c>
      <c r="AH76" s="29">
        <f t="shared" si="32"/>
        <v>70.044054163092369</v>
      </c>
      <c r="AI76" s="29">
        <f t="shared" si="32"/>
        <v>66.959787632248492</v>
      </c>
      <c r="AJ76" s="29">
        <f t="shared" si="32"/>
        <v>70.92628744114505</v>
      </c>
      <c r="AK76" s="29">
        <f t="shared" si="32"/>
        <v>68.868195692109694</v>
      </c>
      <c r="AL76" s="29">
        <f t="shared" si="32"/>
        <v>25.092459950614327</v>
      </c>
      <c r="AM76" s="30"/>
      <c r="AN76" s="29">
        <f t="shared" si="33"/>
        <v>25.037471558675783</v>
      </c>
      <c r="AO76" s="31">
        <f t="shared" si="33"/>
        <v>14.95889836918516</v>
      </c>
      <c r="AP76" s="31">
        <f>IF(Settings!$I$6&gt;69, 0.2*(AO76), 0)</f>
        <v>2.9917796738370321</v>
      </c>
      <c r="AQ76" s="32">
        <f t="shared" si="34"/>
        <v>50.405251489304007</v>
      </c>
      <c r="AR76" s="32">
        <f t="shared" si="34"/>
        <v>30.965464056483427</v>
      </c>
      <c r="AS76" s="32">
        <f t="shared" si="34"/>
        <v>50.863283918783836</v>
      </c>
      <c r="AT76" s="33" t="e">
        <f t="shared" si="21"/>
        <v>#VALUE!</v>
      </c>
      <c r="AU76" s="33" t="e">
        <f t="shared" si="22"/>
        <v>#VALUE!</v>
      </c>
      <c r="AV76" s="34" t="e">
        <f t="shared" si="23"/>
        <v>#VALUE!</v>
      </c>
      <c r="AW76" s="34" t="e">
        <f t="shared" si="24"/>
        <v>#VALUE!</v>
      </c>
      <c r="AX76" s="35" t="e">
        <f t="shared" si="25"/>
        <v>#VALUE!</v>
      </c>
      <c r="AY76" s="35" t="e">
        <f t="shared" si="26"/>
        <v>#VALUE!</v>
      </c>
      <c r="BA76" s="30">
        <f t="shared" si="31"/>
        <v>27.59265765949759</v>
      </c>
      <c r="BB76" s="30">
        <f t="shared" si="31"/>
        <v>53.564809100241256</v>
      </c>
    </row>
    <row r="77" spans="6:54" x14ac:dyDescent="0.3">
      <c r="F77" s="3">
        <v>63</v>
      </c>
      <c r="G77" s="29">
        <f t="shared" si="37"/>
        <v>83.408137988696708</v>
      </c>
      <c r="H77" s="29">
        <f t="shared" si="36"/>
        <v>83.296666431068644</v>
      </c>
      <c r="I77" s="29">
        <f t="shared" si="36"/>
        <v>91.078615888844112</v>
      </c>
      <c r="J77" s="29">
        <f t="shared" si="36"/>
        <v>85.006319246409504</v>
      </c>
      <c r="K77" s="29">
        <f t="shared" si="36"/>
        <v>28.540940340972316</v>
      </c>
      <c r="L77" s="30"/>
      <c r="M77" s="29">
        <f t="shared" si="36"/>
        <v>32.789465284072904</v>
      </c>
      <c r="N77" s="31">
        <f t="shared" si="28"/>
        <v>19.670769390107765</v>
      </c>
      <c r="O77" s="31">
        <f>IF(Settings!$I$6&gt;69, 0.2*(N77), 0)</f>
        <v>3.934153878021553</v>
      </c>
      <c r="P77" s="32">
        <f t="shared" si="29"/>
        <v>60.349445866339124</v>
      </c>
      <c r="Q77" s="32">
        <f t="shared" si="29"/>
        <v>35.789647652561158</v>
      </c>
      <c r="R77" s="32">
        <f t="shared" si="29"/>
        <v>54.056494254348451</v>
      </c>
      <c r="S77" s="33" t="e">
        <f t="shared" si="9"/>
        <v>#VALUE!</v>
      </c>
      <c r="T77" s="33" t="e">
        <f t="shared" si="10"/>
        <v>#VALUE!</v>
      </c>
      <c r="U77" s="34" t="e">
        <f t="shared" si="11"/>
        <v>#VALUE!</v>
      </c>
      <c r="V77" s="34" t="e">
        <f t="shared" si="12"/>
        <v>#VALUE!</v>
      </c>
      <c r="W77" s="35" t="e">
        <f t="shared" si="13"/>
        <v>#VALUE!</v>
      </c>
      <c r="X77" s="35" t="e">
        <f t="shared" si="14"/>
        <v>#VALUE!</v>
      </c>
      <c r="Z77" s="30">
        <f t="shared" si="30"/>
        <v>29.421126359579333</v>
      </c>
      <c r="AA77" s="30">
        <f t="shared" si="30"/>
        <v>57.379815953079309</v>
      </c>
      <c r="AC77" s="3">
        <v>63</v>
      </c>
      <c r="AD77"/>
      <c r="AE77" s="52">
        <f t="shared" si="35"/>
        <v>45.153852306180539</v>
      </c>
      <c r="AG77" s="3">
        <f t="shared" si="17"/>
        <v>45.153852306180539</v>
      </c>
      <c r="AH77" s="29">
        <f t="shared" si="32"/>
        <v>70.315542236980932</v>
      </c>
      <c r="AI77" s="29">
        <f t="shared" si="32"/>
        <v>67.218047035152267</v>
      </c>
      <c r="AJ77" s="29">
        <f t="shared" si="32"/>
        <v>71.271897024422572</v>
      </c>
      <c r="AK77" s="29">
        <f t="shared" si="32"/>
        <v>69.125957926670566</v>
      </c>
      <c r="AL77" s="29">
        <f t="shared" si="32"/>
        <v>25.166403477283207</v>
      </c>
      <c r="AM77" s="30"/>
      <c r="AN77" s="29">
        <f t="shared" si="33"/>
        <v>25.158440024129629</v>
      </c>
      <c r="AO77" s="31">
        <f t="shared" si="33"/>
        <v>15.029283266901992</v>
      </c>
      <c r="AP77" s="31">
        <f>IF(Settings!$I$6&gt;69, 0.2*(AO77), 0)</f>
        <v>3.0058566533803983</v>
      </c>
      <c r="AQ77" s="32">
        <f t="shared" si="34"/>
        <v>50.566932472801597</v>
      </c>
      <c r="AR77" s="32">
        <f t="shared" si="34"/>
        <v>31.05240617309429</v>
      </c>
      <c r="AS77" s="32">
        <f t="shared" si="34"/>
        <v>50.940366168803003</v>
      </c>
      <c r="AT77" s="33" t="e">
        <f t="shared" si="21"/>
        <v>#VALUE!</v>
      </c>
      <c r="AU77" s="33" t="e">
        <f t="shared" si="22"/>
        <v>#VALUE!</v>
      </c>
      <c r="AV77" s="34" t="e">
        <f t="shared" si="23"/>
        <v>#VALUE!</v>
      </c>
      <c r="AW77" s="34" t="e">
        <f t="shared" si="24"/>
        <v>#VALUE!</v>
      </c>
      <c r="AX77" s="35" t="e">
        <f t="shared" si="25"/>
        <v>#VALUE!</v>
      </c>
      <c r="AY77" s="35" t="e">
        <f t="shared" si="26"/>
        <v>#VALUE!</v>
      </c>
      <c r="BA77" s="30">
        <f t="shared" si="31"/>
        <v>27.635916034400985</v>
      </c>
      <c r="BB77" s="30">
        <f t="shared" si="31"/>
        <v>53.638920455781211</v>
      </c>
    </row>
    <row r="78" spans="6:54" x14ac:dyDescent="0.3">
      <c r="F78" s="3">
        <v>64</v>
      </c>
      <c r="G78" s="29">
        <f t="shared" si="37"/>
        <v>83.810951607635914</v>
      </c>
      <c r="H78" s="29">
        <f t="shared" si="36"/>
        <v>84.00528933045085</v>
      </c>
      <c r="I78" s="29">
        <f t="shared" si="36"/>
        <v>91.851396362405822</v>
      </c>
      <c r="J78" s="29">
        <f t="shared" si="36"/>
        <v>85.697534832099407</v>
      </c>
      <c r="K78" s="29">
        <f t="shared" si="36"/>
        <v>28.637466849996066</v>
      </c>
      <c r="L78" s="30"/>
      <c r="M78" s="29">
        <f t="shared" si="36"/>
        <v>33.128167046213484</v>
      </c>
      <c r="N78" s="31">
        <f t="shared" si="28"/>
        <v>19.889092149472628</v>
      </c>
      <c r="O78" s="31">
        <f>IF(Settings!$I$6&gt;69, 0.2*(N78), 0)</f>
        <v>3.9778184298945258</v>
      </c>
      <c r="P78" s="32">
        <f t="shared" si="29"/>
        <v>60.767549395590954</v>
      </c>
      <c r="Q78" s="32">
        <f t="shared" si="29"/>
        <v>35.966115373252855</v>
      </c>
      <c r="R78" s="32">
        <f t="shared" si="29"/>
        <v>54.131145984381234</v>
      </c>
      <c r="S78" s="33" t="e">
        <f t="shared" si="9"/>
        <v>#VALUE!</v>
      </c>
      <c r="T78" s="33" t="e">
        <f t="shared" si="10"/>
        <v>#VALUE!</v>
      </c>
      <c r="U78" s="34" t="e">
        <f t="shared" si="11"/>
        <v>#VALUE!</v>
      </c>
      <c r="V78" s="34" t="e">
        <f t="shared" si="12"/>
        <v>#VALUE!</v>
      </c>
      <c r="W78" s="35" t="e">
        <f t="shared" si="13"/>
        <v>#VALUE!</v>
      </c>
      <c r="X78" s="35" t="e">
        <f t="shared" si="14"/>
        <v>#VALUE!</v>
      </c>
      <c r="Z78" s="30">
        <f t="shared" si="30"/>
        <v>29.465365693292995</v>
      </c>
      <c r="AA78" s="30">
        <f t="shared" si="30"/>
        <v>57.506856005943725</v>
      </c>
      <c r="AC78" s="3">
        <v>64</v>
      </c>
      <c r="AD78"/>
      <c r="AE78" s="52">
        <f t="shared" si="35"/>
        <v>45.368612862812959</v>
      </c>
      <c r="AG78" s="3">
        <f t="shared" si="17"/>
        <v>45.368612862812959</v>
      </c>
      <c r="AH78" s="29">
        <f t="shared" si="32"/>
        <v>70.562805647625936</v>
      </c>
      <c r="AI78" s="29">
        <f t="shared" si="32"/>
        <v>67.454814250459918</v>
      </c>
      <c r="AJ78" s="29">
        <f t="shared" si="32"/>
        <v>71.588188286135733</v>
      </c>
      <c r="AK78" s="29">
        <f t="shared" si="32"/>
        <v>69.362202558842284</v>
      </c>
      <c r="AL78" s="29">
        <f t="shared" si="32"/>
        <v>25.23362523170217</v>
      </c>
      <c r="AM78" s="30"/>
      <c r="AN78" s="29">
        <f t="shared" si="33"/>
        <v>25.269403964518705</v>
      </c>
      <c r="AO78" s="31">
        <f t="shared" si="33"/>
        <v>15.093912599529794</v>
      </c>
      <c r="AP78" s="31">
        <f>IF(Settings!$I$6&gt;69, 0.2*(AO78), 0)</f>
        <v>3.018782519905959</v>
      </c>
      <c r="AQ78" s="32">
        <f t="shared" si="34"/>
        <v>50.715031559390866</v>
      </c>
      <c r="AR78" s="32">
        <f t="shared" si="34"/>
        <v>31.131825170676105</v>
      </c>
      <c r="AS78" s="32">
        <f t="shared" si="34"/>
        <v>51.010156775243466</v>
      </c>
      <c r="AT78" s="33" t="e">
        <f t="shared" si="21"/>
        <v>#VALUE!</v>
      </c>
      <c r="AU78" s="33" t="e">
        <f t="shared" si="22"/>
        <v>#VALUE!</v>
      </c>
      <c r="AV78" s="34" t="e">
        <f t="shared" si="23"/>
        <v>#VALUE!</v>
      </c>
      <c r="AW78" s="34" t="e">
        <f t="shared" si="24"/>
        <v>#VALUE!</v>
      </c>
      <c r="AX78" s="35" t="e">
        <f t="shared" si="25"/>
        <v>#VALUE!</v>
      </c>
      <c r="AY78" s="35" t="e">
        <f t="shared" si="26"/>
        <v>#VALUE!</v>
      </c>
      <c r="BA78" s="30">
        <f t="shared" si="31"/>
        <v>27.675107935709615</v>
      </c>
      <c r="BB78" s="30">
        <f t="shared" si="31"/>
        <v>53.706455012699948</v>
      </c>
    </row>
    <row r="79" spans="6:54" x14ac:dyDescent="0.3">
      <c r="F79" s="3">
        <v>65</v>
      </c>
      <c r="G79" s="29">
        <f t="shared" si="37"/>
        <v>84.189824769985293</v>
      </c>
      <c r="H79" s="29">
        <f t="shared" ref="H79:K84" si="38">H$4*(1-EXP(-H$5*$F79))^H$6</f>
        <v>84.696123828594096</v>
      </c>
      <c r="I79" s="29">
        <f t="shared" si="38"/>
        <v>92.594694861444225</v>
      </c>
      <c r="J79" s="29">
        <f t="shared" si="38"/>
        <v>86.370575153128414</v>
      </c>
      <c r="K79" s="29">
        <f t="shared" si="38"/>
        <v>28.727715050574531</v>
      </c>
      <c r="L79" s="30"/>
      <c r="M79" s="29">
        <f t="shared" ref="M79:M84" si="39">M$4*(1-EXP(-M$5*$F79))^M$6</f>
        <v>33.458357068340717</v>
      </c>
      <c r="N79" s="31">
        <f t="shared" si="28"/>
        <v>20.103279759945359</v>
      </c>
      <c r="O79" s="31">
        <f>IF(Settings!$I$6&gt;69, 0.2*(N79), 0)</f>
        <v>4.0206559519890721</v>
      </c>
      <c r="P79" s="32">
        <f t="shared" si="29"/>
        <v>61.17405387687964</v>
      </c>
      <c r="Q79" s="32">
        <f t="shared" si="29"/>
        <v>36.135355246693194</v>
      </c>
      <c r="R79" s="32">
        <f t="shared" si="29"/>
        <v>54.199921275875468</v>
      </c>
      <c r="S79" s="33" t="e">
        <f t="shared" ref="S79:S84" si="40">S$8*(S$4*(1-EXP(-S$5*F79))^S$6)</f>
        <v>#VALUE!</v>
      </c>
      <c r="T79" s="33" t="e">
        <f t="shared" ref="T79:T84" si="41">T$8*(T$4*(1-EXP(-T$5*F79))^T$6)</f>
        <v>#VALUE!</v>
      </c>
      <c r="U79" s="34" t="e">
        <f t="shared" ref="U79:U84" si="42">(U$7/100*$H79)+((100-U$7)/100*$N79)</f>
        <v>#VALUE!</v>
      </c>
      <c r="V79" s="34" t="e">
        <f t="shared" ref="V79:V84" si="43">(V$7/100*$H79)+((100-V$7)/100*$O79)</f>
        <v>#VALUE!</v>
      </c>
      <c r="W79" s="35" t="e">
        <f t="shared" ref="W79:W84" si="44">$W$7/100*(($W$4*(1-EXP(-$W$5*F79))^$W$6)) + ((100-$W$7)/100*N79)</f>
        <v>#VALUE!</v>
      </c>
      <c r="X79" s="35" t="e">
        <f t="shared" ref="X79:X84" si="45">$X$7/100*(($X$4*(1-EXP(-$X$5*F79))^$X$6)) + ((100-$X$7)/100*O79)</f>
        <v>#VALUE!</v>
      </c>
      <c r="Z79" s="30">
        <f t="shared" si="30"/>
        <v>29.5062430891197</v>
      </c>
      <c r="AA79" s="30">
        <f t="shared" si="30"/>
        <v>57.627736501027925</v>
      </c>
      <c r="AC79" s="3">
        <v>65</v>
      </c>
      <c r="AD79"/>
      <c r="AE79" s="52">
        <f t="shared" si="35"/>
        <v>45.566505316005475</v>
      </c>
      <c r="AG79" s="3">
        <f t="shared" ref="AG79:AG84" si="46">AE79</f>
        <v>45.566505316005475</v>
      </c>
      <c r="AH79" s="29">
        <f t="shared" si="32"/>
        <v>70.788203636097592</v>
      </c>
      <c r="AI79" s="29">
        <f t="shared" si="32"/>
        <v>67.671962534450216</v>
      </c>
      <c r="AJ79" s="29">
        <f t="shared" si="32"/>
        <v>71.877794951006351</v>
      </c>
      <c r="AK79" s="29">
        <f t="shared" si="32"/>
        <v>69.578815155475397</v>
      </c>
      <c r="AL79" s="29">
        <f t="shared" si="32"/>
        <v>25.294799267308591</v>
      </c>
      <c r="AM79" s="30"/>
      <c r="AN79" s="29">
        <f t="shared" si="33"/>
        <v>25.371225081381585</v>
      </c>
      <c r="AO79" s="31">
        <f t="shared" si="33"/>
        <v>15.153272674858027</v>
      </c>
      <c r="AP79" s="31">
        <f>IF(Settings!$I$6&gt;69, 0.2*(AO79), 0)</f>
        <v>3.0306545349716054</v>
      </c>
      <c r="AQ79" s="32">
        <f t="shared" si="34"/>
        <v>50.850752272147631</v>
      </c>
      <c r="AR79" s="32">
        <f t="shared" si="34"/>
        <v>31.204420845083767</v>
      </c>
      <c r="AS79" s="32">
        <f t="shared" si="34"/>
        <v>51.073431737921076</v>
      </c>
      <c r="AT79" s="33" t="e">
        <f t="shared" ref="AT79:AT84" si="47">AT$8*(AT$4*(1-EXP(-AT$5*AG79))^AT$6)</f>
        <v>#VALUE!</v>
      </c>
      <c r="AU79" s="33" t="e">
        <f t="shared" ref="AU79:AU84" si="48">AU$8*(AU$4*(1-EXP(-AU$5*AG79))^AU$6)</f>
        <v>#VALUE!</v>
      </c>
      <c r="AV79" s="34" t="e">
        <f t="shared" ref="AV79:AV84" si="49">(AV$7/100*$AI79)+((100-AV$7)/100*$AO79)</f>
        <v>#VALUE!</v>
      </c>
      <c r="AW79" s="34" t="e">
        <f t="shared" ref="AW79:AW84" si="50">(AW$7/100*$AI79)+((100-AW$7)/100*$AP79)</f>
        <v>#VALUE!</v>
      </c>
      <c r="AX79" s="35" t="e">
        <f t="shared" ref="AX79:AX84" si="51">$W$7/100*(($W$4*(1-EXP(-$W$5*AG79))^$W$6)) + ((100-$W$7)/100*AO79)</f>
        <v>#VALUE!</v>
      </c>
      <c r="AY79" s="35" t="e">
        <f t="shared" ref="AY79:AY84" si="52">$X$7/100*(($X$4*(1-EXP(-$X$5*AG79))^$X$6)) + ((100-$X$7)/100*AP79)</f>
        <v>#VALUE!</v>
      </c>
      <c r="BA79" s="30">
        <f t="shared" si="31"/>
        <v>27.710662284533456</v>
      </c>
      <c r="BB79" s="30">
        <f t="shared" si="31"/>
        <v>53.76805023315648</v>
      </c>
    </row>
    <row r="80" spans="6:54" x14ac:dyDescent="0.3">
      <c r="F80" s="3">
        <v>66</v>
      </c>
      <c r="G80" s="29">
        <f t="shared" si="37"/>
        <v>84.546097895871284</v>
      </c>
      <c r="H80" s="29">
        <f t="shared" si="38"/>
        <v>85.369554562090713</v>
      </c>
      <c r="I80" s="29">
        <f t="shared" si="38"/>
        <v>93.309455207822509</v>
      </c>
      <c r="J80" s="29">
        <f t="shared" si="38"/>
        <v>87.025859125258492</v>
      </c>
      <c r="K80" s="29">
        <f t="shared" si="38"/>
        <v>28.812079252878473</v>
      </c>
      <c r="L80" s="30"/>
      <c r="M80" s="29">
        <f t="shared" si="39"/>
        <v>33.780192645384957</v>
      </c>
      <c r="N80" s="31">
        <f t="shared" si="28"/>
        <v>20.313385306790323</v>
      </c>
      <c r="O80" s="31">
        <f>IF(Settings!$I$6&gt;69, 0.2*(N80), 0)</f>
        <v>4.0626770613580652</v>
      </c>
      <c r="P80" s="32">
        <f t="shared" si="29"/>
        <v>61.569259907418299</v>
      </c>
      <c r="Q80" s="32">
        <f t="shared" si="29"/>
        <v>36.297648700755566</v>
      </c>
      <c r="R80" s="32">
        <f t="shared" si="29"/>
        <v>54.263278098255654</v>
      </c>
      <c r="S80" s="33" t="e">
        <f t="shared" si="40"/>
        <v>#VALUE!</v>
      </c>
      <c r="T80" s="33" t="e">
        <f t="shared" si="41"/>
        <v>#VALUE!</v>
      </c>
      <c r="U80" s="34" t="e">
        <f t="shared" si="42"/>
        <v>#VALUE!</v>
      </c>
      <c r="V80" s="34" t="e">
        <f t="shared" si="43"/>
        <v>#VALUE!</v>
      </c>
      <c r="W80" s="35" t="e">
        <f t="shared" si="44"/>
        <v>#VALUE!</v>
      </c>
      <c r="X80" s="35" t="e">
        <f t="shared" si="45"/>
        <v>#VALUE!</v>
      </c>
      <c r="Z80" s="30">
        <f t="shared" si="30"/>
        <v>29.544011223443608</v>
      </c>
      <c r="AA80" s="30">
        <f t="shared" si="30"/>
        <v>57.742756085500218</v>
      </c>
      <c r="AC80" s="3">
        <v>66</v>
      </c>
      <c r="AD80"/>
      <c r="AE80" s="52">
        <f t="shared" si="35"/>
        <v>45.748854550169469</v>
      </c>
      <c r="AG80" s="3">
        <f t="shared" si="46"/>
        <v>45.748854550169469</v>
      </c>
      <c r="AH80" s="29">
        <f t="shared" si="32"/>
        <v>70.993837252140807</v>
      </c>
      <c r="AI80" s="29">
        <f t="shared" si="32"/>
        <v>67.871189444628328</v>
      </c>
      <c r="AJ80" s="29">
        <f t="shared" si="32"/>
        <v>72.143093434114547</v>
      </c>
      <c r="AK80" s="29">
        <f t="shared" si="32"/>
        <v>69.777502931368986</v>
      </c>
      <c r="AL80" s="29">
        <f t="shared" si="32"/>
        <v>25.350522847713137</v>
      </c>
      <c r="AM80" s="30"/>
      <c r="AN80" s="29">
        <f t="shared" si="33"/>
        <v>25.464685974491601</v>
      </c>
      <c r="AO80" s="31">
        <f t="shared" si="33"/>
        <v>15.207806457377259</v>
      </c>
      <c r="AP80" s="31">
        <f>IF(Settings!$I$6&gt;69, 0.2*(AO80), 0)</f>
        <v>3.041561291475452</v>
      </c>
      <c r="AQ80" s="32">
        <f t="shared" si="34"/>
        <v>50.975182200853162</v>
      </c>
      <c r="AR80" s="32">
        <f t="shared" si="34"/>
        <v>31.270820689552437</v>
      </c>
      <c r="AS80" s="32">
        <f t="shared" si="34"/>
        <v>51.130871656941622</v>
      </c>
      <c r="AT80" s="33" t="e">
        <f t="shared" si="47"/>
        <v>#VALUE!</v>
      </c>
      <c r="AU80" s="33" t="e">
        <f t="shared" si="48"/>
        <v>#VALUE!</v>
      </c>
      <c r="AV80" s="34" t="e">
        <f t="shared" si="49"/>
        <v>#VALUE!</v>
      </c>
      <c r="AW80" s="34" t="e">
        <f t="shared" si="50"/>
        <v>#VALUE!</v>
      </c>
      <c r="AX80" s="35" t="e">
        <f t="shared" si="51"/>
        <v>#VALUE!</v>
      </c>
      <c r="AY80" s="35" t="e">
        <f t="shared" si="52"/>
        <v>#VALUE!</v>
      </c>
      <c r="BA80" s="30">
        <f t="shared" si="31"/>
        <v>27.742955831285975</v>
      </c>
      <c r="BB80" s="30">
        <f t="shared" si="31"/>
        <v>53.82427372440609</v>
      </c>
    </row>
    <row r="81" spans="3:54" x14ac:dyDescent="0.3">
      <c r="F81" s="3">
        <v>67</v>
      </c>
      <c r="G81" s="29">
        <f t="shared" si="37"/>
        <v>84.881046602961064</v>
      </c>
      <c r="H81" s="29">
        <f t="shared" si="38"/>
        <v>86.025961940988083</v>
      </c>
      <c r="I81" s="29">
        <f t="shared" si="38"/>
        <v>93.996607577916592</v>
      </c>
      <c r="J81" s="29">
        <f t="shared" si="38"/>
        <v>87.663799994642005</v>
      </c>
      <c r="K81" s="29">
        <f t="shared" si="38"/>
        <v>28.890930856272547</v>
      </c>
      <c r="L81" s="30"/>
      <c r="M81" s="29">
        <f t="shared" si="39"/>
        <v>34.093832169846664</v>
      </c>
      <c r="N81" s="31">
        <f t="shared" si="28"/>
        <v>20.519462719379561</v>
      </c>
      <c r="O81" s="31">
        <f>IF(Settings!$I$6&gt;69, 0.2*(N81), 0)</f>
        <v>4.1038925438759124</v>
      </c>
      <c r="P81" s="32">
        <f t="shared" si="29"/>
        <v>61.953461727189747</v>
      </c>
      <c r="Q81" s="32">
        <f t="shared" si="29"/>
        <v>36.453267510066752</v>
      </c>
      <c r="R81" s="32">
        <f t="shared" si="29"/>
        <v>54.321639438545063</v>
      </c>
      <c r="S81" s="33" t="e">
        <f t="shared" si="40"/>
        <v>#VALUE!</v>
      </c>
      <c r="T81" s="33" t="e">
        <f t="shared" si="41"/>
        <v>#VALUE!</v>
      </c>
      <c r="U81" s="34" t="e">
        <f t="shared" si="42"/>
        <v>#VALUE!</v>
      </c>
      <c r="V81" s="34" t="e">
        <f t="shared" si="43"/>
        <v>#VALUE!</v>
      </c>
      <c r="W81" s="35" t="e">
        <f t="shared" si="44"/>
        <v>#VALUE!</v>
      </c>
      <c r="X81" s="35" t="e">
        <f t="shared" si="45"/>
        <v>#VALUE!</v>
      </c>
      <c r="Z81" s="30">
        <f t="shared" si="30"/>
        <v>29.578904200466638</v>
      </c>
      <c r="AA81" s="30">
        <f t="shared" si="30"/>
        <v>57.852198926571987</v>
      </c>
      <c r="AC81" s="3">
        <v>67</v>
      </c>
      <c r="AD81"/>
      <c r="AE81" s="52">
        <f t="shared" si="35"/>
        <v>45.916881388301817</v>
      </c>
      <c r="AG81" s="3">
        <f t="shared" si="46"/>
        <v>45.916881388301817</v>
      </c>
      <c r="AH81" s="29">
        <f t="shared" si="32"/>
        <v>71.181581470701488</v>
      </c>
      <c r="AI81" s="29">
        <f t="shared" si="32"/>
        <v>68.054035079428232</v>
      </c>
      <c r="AJ81" s="29">
        <f t="shared" si="32"/>
        <v>72.386230725796892</v>
      </c>
      <c r="AK81" s="29">
        <f t="shared" si="32"/>
        <v>69.959813480735491</v>
      </c>
      <c r="AL81" s="29">
        <f t="shared" si="32"/>
        <v>25.401326473125376</v>
      </c>
      <c r="AM81" s="30"/>
      <c r="AN81" s="29">
        <f t="shared" si="33"/>
        <v>25.550498062472233</v>
      </c>
      <c r="AO81" s="31">
        <f t="shared" si="33"/>
        <v>15.257917742094371</v>
      </c>
      <c r="AP81" s="31">
        <f>IF(Settings!$I$6&gt;69, 0.2*(AO81), 0)</f>
        <v>3.0515835484188742</v>
      </c>
      <c r="AQ81" s="32">
        <f t="shared" si="34"/>
        <v>51.089305505287669</v>
      </c>
      <c r="AR81" s="32">
        <f t="shared" si="34"/>
        <v>31.331588388776261</v>
      </c>
      <c r="AS81" s="32">
        <f t="shared" si="34"/>
        <v>51.183075292906061</v>
      </c>
      <c r="AT81" s="33" t="e">
        <f t="shared" si="47"/>
        <v>#VALUE!</v>
      </c>
      <c r="AU81" s="33" t="e">
        <f t="shared" si="48"/>
        <v>#VALUE!</v>
      </c>
      <c r="AV81" s="34" t="e">
        <f t="shared" si="49"/>
        <v>#VALUE!</v>
      </c>
      <c r="AW81" s="34" t="e">
        <f t="shared" si="50"/>
        <v>#VALUE!</v>
      </c>
      <c r="AX81" s="35" t="e">
        <f t="shared" si="51"/>
        <v>#VALUE!</v>
      </c>
      <c r="AY81" s="35" t="e">
        <f t="shared" si="52"/>
        <v>#VALUE!</v>
      </c>
      <c r="BA81" s="30">
        <f t="shared" si="31"/>
        <v>27.772320490861212</v>
      </c>
      <c r="BB81" s="30">
        <f t="shared" si="31"/>
        <v>53.875632062529917</v>
      </c>
    </row>
    <row r="82" spans="3:54" x14ac:dyDescent="0.3">
      <c r="F82" s="3">
        <v>68</v>
      </c>
      <c r="G82" s="29">
        <f t="shared" si="37"/>
        <v>85.195883506905631</v>
      </c>
      <c r="H82" s="29">
        <f t="shared" si="38"/>
        <v>86.66572187181481</v>
      </c>
      <c r="I82" s="29">
        <f t="shared" si="38"/>
        <v>94.657066928073036</v>
      </c>
      <c r="J82" s="29">
        <f t="shared" si="38"/>
        <v>88.284805098394699</v>
      </c>
      <c r="K82" s="29">
        <f t="shared" si="38"/>
        <v>28.964619429299574</v>
      </c>
      <c r="L82" s="30"/>
      <c r="M82" s="29">
        <f t="shared" si="39"/>
        <v>34.399434754260717</v>
      </c>
      <c r="N82" s="31">
        <f t="shared" si="28"/>
        <v>20.721566645058729</v>
      </c>
      <c r="O82" s="31">
        <f>IF(Settings!$I$6&gt;69, 0.2*(N82), 0)</f>
        <v>4.1443133290117462</v>
      </c>
      <c r="P82" s="32">
        <f t="shared" si="29"/>
        <v>62.326947245185742</v>
      </c>
      <c r="Q82" s="32">
        <f t="shared" si="29"/>
        <v>36.6024740037141</v>
      </c>
      <c r="R82" s="32">
        <f t="shared" si="29"/>
        <v>54.375395863809565</v>
      </c>
      <c r="S82" s="33" t="e">
        <f t="shared" si="40"/>
        <v>#VALUE!</v>
      </c>
      <c r="T82" s="33" t="e">
        <f t="shared" si="41"/>
        <v>#VALUE!</v>
      </c>
      <c r="U82" s="34" t="e">
        <f t="shared" si="42"/>
        <v>#VALUE!</v>
      </c>
      <c r="V82" s="34" t="e">
        <f t="shared" si="43"/>
        <v>#VALUE!</v>
      </c>
      <c r="W82" s="35" t="e">
        <f t="shared" si="44"/>
        <v>#VALUE!</v>
      </c>
      <c r="X82" s="35" t="e">
        <f t="shared" si="45"/>
        <v>#VALUE!</v>
      </c>
      <c r="Z82" s="30">
        <f t="shared" si="30"/>
        <v>29.611138854469374</v>
      </c>
      <c r="AA82" s="30">
        <f t="shared" si="30"/>
        <v>57.956335413560829</v>
      </c>
      <c r="AC82" s="3">
        <v>68</v>
      </c>
      <c r="AD82"/>
      <c r="AE82" s="52">
        <f t="shared" si="35"/>
        <v>46.071710765360585</v>
      </c>
      <c r="AG82" s="3">
        <f t="shared" si="46"/>
        <v>46.071710765360585</v>
      </c>
      <c r="AH82" s="29">
        <f t="shared" si="32"/>
        <v>71.353112827604306</v>
      </c>
      <c r="AI82" s="29">
        <f t="shared" si="32"/>
        <v>68.221898189208332</v>
      </c>
      <c r="AJ82" s="29">
        <f t="shared" si="32"/>
        <v>72.609148928905554</v>
      </c>
      <c r="AK82" s="29">
        <f t="shared" si="32"/>
        <v>70.127151292116167</v>
      </c>
      <c r="AL82" s="29">
        <f t="shared" si="32"/>
        <v>25.447682429166825</v>
      </c>
      <c r="AM82" s="30"/>
      <c r="AN82" s="29">
        <f t="shared" si="33"/>
        <v>25.629308629444225</v>
      </c>
      <c r="AO82" s="31">
        <f t="shared" si="33"/>
        <v>15.303974886762168</v>
      </c>
      <c r="AP82" s="31">
        <f>IF(Settings!$I$6&gt;69, 0.2*(AO82), 0)</f>
        <v>3.0607949773524337</v>
      </c>
      <c r="AQ82" s="32">
        <f t="shared" si="34"/>
        <v>51.194013887261036</v>
      </c>
      <c r="AR82" s="32">
        <f t="shared" si="34"/>
        <v>31.387231177264695</v>
      </c>
      <c r="AS82" s="32">
        <f t="shared" si="34"/>
        <v>51.230570943957943</v>
      </c>
      <c r="AT82" s="33" t="e">
        <f t="shared" si="47"/>
        <v>#VALUE!</v>
      </c>
      <c r="AU82" s="33" t="e">
        <f t="shared" si="48"/>
        <v>#VALUE!</v>
      </c>
      <c r="AV82" s="34" t="e">
        <f t="shared" si="49"/>
        <v>#VALUE!</v>
      </c>
      <c r="AW82" s="34" t="e">
        <f t="shared" si="50"/>
        <v>#VALUE!</v>
      </c>
      <c r="AX82" s="35" t="e">
        <f t="shared" si="51"/>
        <v>#VALUE!</v>
      </c>
      <c r="AY82" s="35" t="e">
        <f t="shared" si="52"/>
        <v>#VALUE!</v>
      </c>
      <c r="BA82" s="30">
        <f t="shared" si="31"/>
        <v>27.799049508884373</v>
      </c>
      <c r="BB82" s="30">
        <f t="shared" si="31"/>
        <v>53.92257833861877</v>
      </c>
    </row>
    <row r="83" spans="3:54" x14ac:dyDescent="0.3">
      <c r="F83" s="3">
        <v>69</v>
      </c>
      <c r="G83" s="29">
        <f t="shared" si="37"/>
        <v>85.491760168859273</v>
      </c>
      <c r="H83" s="29">
        <f t="shared" si="38"/>
        <v>87.289205513690021</v>
      </c>
      <c r="I83" s="29">
        <f t="shared" si="38"/>
        <v>95.29173165310452</v>
      </c>
      <c r="J83" s="29">
        <f t="shared" si="38"/>
        <v>88.889275658637061</v>
      </c>
      <c r="K83" s="29">
        <f t="shared" si="38"/>
        <v>29.033473775130847</v>
      </c>
      <c r="L83" s="30"/>
      <c r="M83" s="29">
        <f t="shared" si="39"/>
        <v>34.697159885392118</v>
      </c>
      <c r="N83" s="31">
        <f t="shared" si="28"/>
        <v>20.919752331850113</v>
      </c>
      <c r="O83" s="31">
        <f>IF(Settings!$I$6&gt;69, 0.2*(N83), 0)</f>
        <v>4.1839504663700229</v>
      </c>
      <c r="P83" s="32">
        <f t="shared" si="29"/>
        <v>62.689998075987219</v>
      </c>
      <c r="Q83" s="32">
        <f t="shared" si="29"/>
        <v>36.745521281851218</v>
      </c>
      <c r="R83" s="32">
        <f t="shared" si="29"/>
        <v>54.424907913182707</v>
      </c>
      <c r="S83" s="33" t="e">
        <f t="shared" si="40"/>
        <v>#VALUE!</v>
      </c>
      <c r="T83" s="33" t="e">
        <f t="shared" si="41"/>
        <v>#VALUE!</v>
      </c>
      <c r="U83" s="34" t="e">
        <f t="shared" si="42"/>
        <v>#VALUE!</v>
      </c>
      <c r="V83" s="34" t="e">
        <f t="shared" si="43"/>
        <v>#VALUE!</v>
      </c>
      <c r="W83" s="35" t="e">
        <f t="shared" si="44"/>
        <v>#VALUE!</v>
      </c>
      <c r="X83" s="35" t="e">
        <f t="shared" si="45"/>
        <v>#VALUE!</v>
      </c>
      <c r="Z83" s="30">
        <f t="shared" si="30"/>
        <v>29.640915970374667</v>
      </c>
      <c r="AA83" s="30">
        <f t="shared" si="30"/>
        <v>58.055422825913979</v>
      </c>
      <c r="AC83" s="3">
        <v>69</v>
      </c>
      <c r="AD83"/>
      <c r="AE83" s="52">
        <f t="shared" si="35"/>
        <v>46.214379259672945</v>
      </c>
      <c r="AG83" s="3">
        <f t="shared" si="46"/>
        <v>46.214379259672945</v>
      </c>
      <c r="AH83" s="29">
        <f t="shared" si="32"/>
        <v>71.509933255728043</v>
      </c>
      <c r="AI83" s="29">
        <f t="shared" si="32"/>
        <v>68.376050435880046</v>
      </c>
      <c r="AJ83" s="29">
        <f t="shared" si="32"/>
        <v>72.813606881569171</v>
      </c>
      <c r="AK83" s="29">
        <f t="shared" si="32"/>
        <v>70.280792339865826</v>
      </c>
      <c r="AL83" s="29">
        <f t="shared" si="32"/>
        <v>25.490012097382436</v>
      </c>
      <c r="AM83" s="30"/>
      <c r="AN83" s="29">
        <f t="shared" si="33"/>
        <v>25.701707102367433</v>
      </c>
      <c r="AO83" s="31">
        <f t="shared" si="33"/>
        <v>15.34631415362835</v>
      </c>
      <c r="AP83" s="31">
        <f>IF(Settings!$I$6&gt;69, 0.2*(AO83), 0)</f>
        <v>3.0692628307256702</v>
      </c>
      <c r="AQ83" s="32">
        <f t="shared" si="34"/>
        <v>51.290116242479087</v>
      </c>
      <c r="AR83" s="32">
        <f t="shared" si="34"/>
        <v>31.438206231518645</v>
      </c>
      <c r="AS83" s="32">
        <f t="shared" si="34"/>
        <v>51.273826027798115</v>
      </c>
      <c r="AT83" s="33" t="e">
        <f t="shared" si="47"/>
        <v>#VALUE!</v>
      </c>
      <c r="AU83" s="33" t="e">
        <f t="shared" si="48"/>
        <v>#VALUE!</v>
      </c>
      <c r="AV83" s="34" t="e">
        <f t="shared" si="49"/>
        <v>#VALUE!</v>
      </c>
      <c r="AW83" s="34" t="e">
        <f t="shared" si="50"/>
        <v>#VALUE!</v>
      </c>
      <c r="AX83" s="35" t="e">
        <f t="shared" si="51"/>
        <v>#VALUE!</v>
      </c>
      <c r="AY83" s="35" t="e">
        <f t="shared" si="52"/>
        <v>#VALUE!</v>
      </c>
      <c r="BA83" s="30">
        <f t="shared" si="31"/>
        <v>27.823402664872358</v>
      </c>
      <c r="BB83" s="30">
        <f t="shared" si="31"/>
        <v>53.965518634866037</v>
      </c>
    </row>
    <row r="84" spans="3:54" x14ac:dyDescent="0.3">
      <c r="F84" s="3">
        <v>70</v>
      </c>
      <c r="G84" s="29">
        <f t="shared" si="37"/>
        <v>85.769769152001331</v>
      </c>
      <c r="H84" s="29">
        <f t="shared" si="38"/>
        <v>87.896779064835755</v>
      </c>
      <c r="I84" s="29">
        <f t="shared" si="38"/>
        <v>95.901482456141949</v>
      </c>
      <c r="J84" s="29">
        <f t="shared" si="38"/>
        <v>89.477606607162741</v>
      </c>
      <c r="K84" s="29">
        <f t="shared" si="38"/>
        <v>29.097802976266394</v>
      </c>
      <c r="L84" s="30"/>
      <c r="M84" s="29">
        <f t="shared" si="39"/>
        <v>34.987167108003028</v>
      </c>
      <c r="N84" s="31">
        <f t="shared" si="28"/>
        <v>21.114075519423295</v>
      </c>
      <c r="O84" s="31">
        <f>IF(Settings!$I$6&gt;69, 0.2*(N84), 0)</f>
        <v>4.2228151038846589</v>
      </c>
      <c r="P84" s="32">
        <f t="shared" si="29"/>
        <v>63.042889585546327</v>
      </c>
      <c r="Q84" s="32">
        <f t="shared" si="29"/>
        <v>36.882653439259713</v>
      </c>
      <c r="R84" s="32">
        <f t="shared" si="29"/>
        <v>54.470508327980063</v>
      </c>
      <c r="S84" s="33" t="e">
        <f t="shared" si="40"/>
        <v>#VALUE!</v>
      </c>
      <c r="T84" s="33" t="e">
        <f t="shared" si="41"/>
        <v>#VALUE!</v>
      </c>
      <c r="U84" s="34" t="e">
        <f t="shared" si="42"/>
        <v>#VALUE!</v>
      </c>
      <c r="V84" s="34" t="e">
        <f t="shared" si="43"/>
        <v>#VALUE!</v>
      </c>
      <c r="W84" s="35" t="e">
        <f t="shared" si="44"/>
        <v>#VALUE!</v>
      </c>
      <c r="X84" s="35" t="e">
        <f t="shared" si="45"/>
        <v>#VALUE!</v>
      </c>
      <c r="Z84" s="30">
        <f t="shared" si="30"/>
        <v>29.668421426203039</v>
      </c>
      <c r="AA84" s="30">
        <f t="shared" si="30"/>
        <v>58.14970596884249</v>
      </c>
      <c r="AC84" s="3">
        <v>70</v>
      </c>
      <c r="AD84"/>
      <c r="AE84" s="52">
        <f t="shared" si="35"/>
        <v>46.34584203279789</v>
      </c>
      <c r="AG84" s="3">
        <f t="shared" si="46"/>
        <v>46.34584203279789</v>
      </c>
      <c r="AH84" s="29">
        <f t="shared" si="32"/>
        <v>71.65339069364876</v>
      </c>
      <c r="AI84" s="29">
        <f t="shared" si="32"/>
        <v>68.517649039177257</v>
      </c>
      <c r="AJ84" s="29">
        <f t="shared" si="32"/>
        <v>73.001199241179563</v>
      </c>
      <c r="AK84" s="29">
        <f t="shared" si="32"/>
        <v>70.421897003084183</v>
      </c>
      <c r="AL84" s="29">
        <f t="shared" si="32"/>
        <v>25.528692225218901</v>
      </c>
      <c r="AM84" s="30"/>
      <c r="AN84" s="29">
        <f t="shared" si="33"/>
        <v>25.768230650731905</v>
      </c>
      <c r="AO84" s="31">
        <f t="shared" si="33"/>
        <v>15.385242705548457</v>
      </c>
      <c r="AP84" s="31">
        <f>IF(Settings!$I$6&gt;69, 0.2*(AO84), 0)</f>
        <v>3.0770485411096917</v>
      </c>
      <c r="AQ84" s="32">
        <f t="shared" si="34"/>
        <v>51.378347171331662</v>
      </c>
      <c r="AR84" s="32">
        <f t="shared" si="34"/>
        <v>31.484926238012143</v>
      </c>
      <c r="AS84" s="32">
        <f t="shared" si="34"/>
        <v>51.31325518208476</v>
      </c>
      <c r="AT84" s="33" t="e">
        <f t="shared" si="47"/>
        <v>#VALUE!</v>
      </c>
      <c r="AU84" s="33" t="e">
        <f t="shared" si="48"/>
        <v>#VALUE!</v>
      </c>
      <c r="AV84" s="34" t="e">
        <f t="shared" si="49"/>
        <v>#VALUE!</v>
      </c>
      <c r="AW84" s="34" t="e">
        <f t="shared" si="50"/>
        <v>#VALUE!</v>
      </c>
      <c r="AX84" s="35" t="e">
        <f t="shared" si="51"/>
        <v>#VALUE!</v>
      </c>
      <c r="AY84" s="35" t="e">
        <f t="shared" si="52"/>
        <v>#VALUE!</v>
      </c>
      <c r="BA84" s="30">
        <f t="shared" si="31"/>
        <v>27.845610678884597</v>
      </c>
      <c r="BB84" s="30">
        <f t="shared" si="31"/>
        <v>54.004817601073455</v>
      </c>
    </row>
    <row r="85" spans="3:54" x14ac:dyDescent="0.3">
      <c r="Z85" s="3" t="s">
        <v>51</v>
      </c>
      <c r="AA85" s="3" t="s">
        <v>50</v>
      </c>
      <c r="AD85"/>
      <c r="BA85" s="3" t="s">
        <v>51</v>
      </c>
      <c r="BB85" s="3" t="s">
        <v>50</v>
      </c>
    </row>
    <row r="86" spans="3:54" x14ac:dyDescent="0.3">
      <c r="C86" t="s">
        <v>31</v>
      </c>
      <c r="D86" s="3">
        <v>1</v>
      </c>
      <c r="E86" s="12" t="s">
        <v>38</v>
      </c>
      <c r="F86" s="3">
        <v>0</v>
      </c>
      <c r="G86" s="29">
        <f t="shared" ref="G86:R101" si="53">G14*G$12</f>
        <v>0</v>
      </c>
      <c r="H86" s="29">
        <f t="shared" si="53"/>
        <v>0</v>
      </c>
      <c r="I86" s="29">
        <f t="shared" si="53"/>
        <v>0</v>
      </c>
      <c r="J86" s="29">
        <f t="shared" si="53"/>
        <v>0</v>
      </c>
      <c r="K86" s="29">
        <f t="shared" si="53"/>
        <v>0</v>
      </c>
      <c r="L86" s="30" t="e">
        <f>Z86+L170*(AA86-Z86)</f>
        <v>#VALUE!</v>
      </c>
      <c r="M86" s="29">
        <f t="shared" si="53"/>
        <v>0</v>
      </c>
      <c r="N86" s="31">
        <f t="shared" si="53"/>
        <v>0</v>
      </c>
      <c r="O86" s="31">
        <f t="shared" si="53"/>
        <v>0</v>
      </c>
      <c r="P86" s="32">
        <f t="shared" si="53"/>
        <v>0</v>
      </c>
      <c r="Q86" s="32">
        <f t="shared" si="53"/>
        <v>0</v>
      </c>
      <c r="R86" s="32">
        <f t="shared" si="53"/>
        <v>0</v>
      </c>
      <c r="S86" s="33" t="e">
        <f t="shared" ref="S86:T101" si="54">S14</f>
        <v>#VALUE!</v>
      </c>
      <c r="T86" s="33" t="e">
        <f t="shared" si="54"/>
        <v>#VALUE!</v>
      </c>
      <c r="U86" s="34" t="e">
        <f t="shared" ref="U86:X101" si="55">U14*U$12</f>
        <v>#VALUE!</v>
      </c>
      <c r="V86" s="34" t="e">
        <f t="shared" si="55"/>
        <v>#VALUE!</v>
      </c>
      <c r="W86" s="35" t="e">
        <f t="shared" si="55"/>
        <v>#VALUE!</v>
      </c>
      <c r="X86" s="35" t="e">
        <f t="shared" si="55"/>
        <v>#VALUE!</v>
      </c>
      <c r="Y86" t="e">
        <f>NA()</f>
        <v>#N/A</v>
      </c>
      <c r="Z86" s="30">
        <f>Z14*Z$12</f>
        <v>0</v>
      </c>
      <c r="AA86" s="30">
        <f>AA14*($AM$166/0.778237)</f>
        <v>0</v>
      </c>
      <c r="AD86" t="s">
        <v>31</v>
      </c>
      <c r="AE86" s="3">
        <v>1</v>
      </c>
      <c r="AF86" s="12" t="s">
        <v>38</v>
      </c>
      <c r="AG86" s="3">
        <f>AE14</f>
        <v>3.9906775875039635</v>
      </c>
      <c r="AH86" s="29">
        <f>AH14*AH$12</f>
        <v>0.11628524328261071</v>
      </c>
      <c r="AI86" s="29">
        <f t="shared" ref="AI86:AS101" si="56">AI14*AI$12</f>
        <v>3.9119856227657865</v>
      </c>
      <c r="AJ86" s="29">
        <f t="shared" si="56"/>
        <v>0.48358641002757902</v>
      </c>
      <c r="AK86" s="29">
        <f t="shared" si="56"/>
        <v>4.0714102082933525</v>
      </c>
      <c r="AL86" s="29">
        <f t="shared" si="56"/>
        <v>0.10852817999166865</v>
      </c>
      <c r="AM86" s="30" t="e">
        <f>BA86+AM170*(BB86-BA86)</f>
        <v>#VALUE!</v>
      </c>
      <c r="AN86" s="29">
        <f t="shared" si="56"/>
        <v>0.56814480035209569</v>
      </c>
      <c r="AO86" s="31">
        <f t="shared" si="56"/>
        <v>0.6768151874893632</v>
      </c>
      <c r="AP86" s="31">
        <f t="shared" si="56"/>
        <v>0.13536303749787265</v>
      </c>
      <c r="AQ86" s="32">
        <f t="shared" si="56"/>
        <v>5.1645057543108006</v>
      </c>
      <c r="AR86" s="32">
        <f t="shared" si="56"/>
        <v>1.8225366169882578</v>
      </c>
      <c r="AS86" s="32">
        <f t="shared" si="56"/>
        <v>1.235401577804113</v>
      </c>
      <c r="AT86" s="33" t="e">
        <f>AT14</f>
        <v>#VALUE!</v>
      </c>
      <c r="AU86" s="33" t="e">
        <f>AU14</f>
        <v>#VALUE!</v>
      </c>
      <c r="AV86" s="34" t="e">
        <f>AV14*AV$12</f>
        <v>#VALUE!</v>
      </c>
      <c r="AW86" s="34" t="e">
        <f>AW14*AW$12</f>
        <v>#VALUE!</v>
      </c>
      <c r="AX86" s="35" t="e">
        <f>AX14*AX$12</f>
        <v>#VALUE!</v>
      </c>
      <c r="AY86" s="35" t="e">
        <f>AY14*AY$12</f>
        <v>#VALUE!</v>
      </c>
      <c r="AZ86" t="e">
        <f>NA()</f>
        <v>#N/A</v>
      </c>
      <c r="BA86" s="30">
        <f>BA14*BA$12</f>
        <v>0.62519547400736097</v>
      </c>
      <c r="BB86" s="30">
        <f>BB14*($AM$166/0.778237)</f>
        <v>10.240714560013123</v>
      </c>
    </row>
    <row r="87" spans="3:54" x14ac:dyDescent="0.3">
      <c r="D87" s="3">
        <v>2</v>
      </c>
      <c r="F87" s="3">
        <v>1</v>
      </c>
      <c r="G87" s="29">
        <f t="shared" si="53"/>
        <v>3.5104345432711255E-4</v>
      </c>
      <c r="H87" s="29">
        <f t="shared" si="53"/>
        <v>0.52236672432553166</v>
      </c>
      <c r="I87" s="29">
        <f t="shared" si="53"/>
        <v>9.2520866402886585E-3</v>
      </c>
      <c r="J87" s="29">
        <f t="shared" si="53"/>
        <v>0.54496553251594948</v>
      </c>
      <c r="K87" s="29">
        <f t="shared" si="53"/>
        <v>6.414587030557766E-4</v>
      </c>
      <c r="L87" s="30" t="e">
        <f t="shared" ref="L87:L150" si="57">Z87+L171*(AA87-Z87)</f>
        <v>#VALUE!</v>
      </c>
      <c r="M87" s="29">
        <f t="shared" si="53"/>
        <v>3.9037121275683984E-2</v>
      </c>
      <c r="N87" s="31">
        <f t="shared" si="53"/>
        <v>7.8103278733356485E-2</v>
      </c>
      <c r="O87" s="31">
        <f t="shared" si="53"/>
        <v>1.5620655746671298E-2</v>
      </c>
      <c r="P87" s="32">
        <f t="shared" si="53"/>
        <v>0.90454975987885211</v>
      </c>
      <c r="Q87" s="32">
        <f t="shared" si="53"/>
        <v>0.19336238024162727</v>
      </c>
      <c r="R87" s="32">
        <f t="shared" si="53"/>
        <v>2.1617349010684395E-2</v>
      </c>
      <c r="S87" s="33" t="e">
        <f t="shared" si="54"/>
        <v>#VALUE!</v>
      </c>
      <c r="T87" s="33" t="e">
        <f t="shared" si="54"/>
        <v>#VALUE!</v>
      </c>
      <c r="U87" s="34" t="e">
        <f t="shared" si="55"/>
        <v>#VALUE!</v>
      </c>
      <c r="V87" s="34" t="e">
        <f t="shared" si="55"/>
        <v>#VALUE!</v>
      </c>
      <c r="W87" s="35" t="e">
        <f t="shared" si="55"/>
        <v>#VALUE!</v>
      </c>
      <c r="X87" s="35" t="e">
        <f t="shared" si="55"/>
        <v>#VALUE!</v>
      </c>
      <c r="Y87" t="e">
        <f>NA()</f>
        <v>#N/A</v>
      </c>
      <c r="Z87" s="30">
        <f t="shared" ref="Z87:Z150" si="58">Z15*Z$12</f>
        <v>1.3917303345851298E-2</v>
      </c>
      <c r="AA87" s="30">
        <f t="shared" ref="AA87:AA150" si="59">AA15*($AM$166/0.778237)</f>
        <v>2.7598962652049814</v>
      </c>
      <c r="AD87"/>
      <c r="AE87" s="3">
        <v>2</v>
      </c>
      <c r="AG87" s="3">
        <f t="shared" ref="AG87:AG150" si="60">AE15</f>
        <v>4.1969204825524002</v>
      </c>
      <c r="AH87" s="29">
        <f t="shared" ref="AH87:AL102" si="61">AH15*AH$12</f>
        <v>0.14174314508770092</v>
      </c>
      <c r="AI87" s="29">
        <f t="shared" si="61"/>
        <v>4.2011233358827393</v>
      </c>
      <c r="AJ87" s="29">
        <f t="shared" si="61"/>
        <v>0.55506216913640438</v>
      </c>
      <c r="AK87" s="29">
        <f t="shared" si="61"/>
        <v>4.3716163869840727</v>
      </c>
      <c r="AL87" s="29">
        <f t="shared" si="61"/>
        <v>0.12917718720727103</v>
      </c>
      <c r="AM87" s="30" t="e">
        <f t="shared" ref="AM87:AM150" si="62">BA87+AM171*(BB87-BA87)</f>
        <v>#VALUE!</v>
      </c>
      <c r="AN87" s="29">
        <f t="shared" si="56"/>
        <v>0.62452838345266981</v>
      </c>
      <c r="AO87" s="31">
        <f t="shared" si="56"/>
        <v>0.73088414851550976</v>
      </c>
      <c r="AP87" s="31">
        <f t="shared" si="56"/>
        <v>0.14617682970310197</v>
      </c>
      <c r="AQ87" s="32">
        <f t="shared" si="56"/>
        <v>5.4926759008796555</v>
      </c>
      <c r="AR87" s="32">
        <f t="shared" si="56"/>
        <v>1.9708071861980865</v>
      </c>
      <c r="AS87" s="32">
        <f t="shared" si="56"/>
        <v>1.4145796094102736</v>
      </c>
      <c r="AT87" s="33" t="e">
        <f t="shared" ref="AT87:AU102" si="63">AT15</f>
        <v>#VALUE!</v>
      </c>
      <c r="AU87" s="33" t="e">
        <f t="shared" si="63"/>
        <v>#VALUE!</v>
      </c>
      <c r="AV87" s="34" t="e">
        <f t="shared" ref="AV87:AY102" si="64">AV15*AV$12</f>
        <v>#VALUE!</v>
      </c>
      <c r="AW87" s="34" t="e">
        <f t="shared" si="64"/>
        <v>#VALUE!</v>
      </c>
      <c r="AX87" s="35" t="e">
        <f t="shared" si="64"/>
        <v>#VALUE!</v>
      </c>
      <c r="AY87" s="35" t="e">
        <f t="shared" si="64"/>
        <v>#VALUE!</v>
      </c>
      <c r="AZ87" t="e">
        <f>NA()</f>
        <v>#N/A</v>
      </c>
      <c r="BA87" s="30">
        <f t="shared" ref="BA87:BA150" si="65">BA15*BA$12</f>
        <v>0.7104039192844589</v>
      </c>
      <c r="BB87" s="30">
        <f t="shared" ref="BB87:BB150" si="66">BB15*($AM$166/0.778237)</f>
        <v>10.716771428076596</v>
      </c>
    </row>
    <row r="88" spans="3:54" x14ac:dyDescent="0.3">
      <c r="D88" s="3">
        <v>3</v>
      </c>
      <c r="F88" s="3">
        <v>2</v>
      </c>
      <c r="G88" s="29">
        <f t="shared" si="53"/>
        <v>6.8802906093124398E-3</v>
      </c>
      <c r="H88" s="29">
        <f t="shared" si="53"/>
        <v>1.4467714282430049</v>
      </c>
      <c r="I88" s="29">
        <f t="shared" si="53"/>
        <v>6.9298956598463551E-2</v>
      </c>
      <c r="J88" s="29">
        <f t="shared" si="53"/>
        <v>1.5081353233793067</v>
      </c>
      <c r="K88" s="29">
        <f t="shared" si="53"/>
        <v>8.9495817837019209E-3</v>
      </c>
      <c r="L88" s="30" t="e">
        <f t="shared" si="57"/>
        <v>#VALUE!</v>
      </c>
      <c r="M88" s="29">
        <f t="shared" si="53"/>
        <v>0.15149307822424704</v>
      </c>
      <c r="N88" s="31">
        <f t="shared" si="53"/>
        <v>0.23243605888776844</v>
      </c>
      <c r="O88" s="31">
        <f t="shared" si="53"/>
        <v>4.6487211777553689E-2</v>
      </c>
      <c r="P88" s="32">
        <f t="shared" si="53"/>
        <v>2.1849909946793313</v>
      </c>
      <c r="Q88" s="32">
        <f t="shared" si="53"/>
        <v>0.60552381241699682</v>
      </c>
      <c r="R88" s="32">
        <f t="shared" si="53"/>
        <v>0.17445648522834128</v>
      </c>
      <c r="S88" s="33" t="e">
        <f t="shared" si="54"/>
        <v>#VALUE!</v>
      </c>
      <c r="T88" s="33" t="e">
        <f t="shared" si="54"/>
        <v>#VALUE!</v>
      </c>
      <c r="U88" s="34" t="e">
        <f t="shared" si="55"/>
        <v>#VALUE!</v>
      </c>
      <c r="V88" s="34" t="e">
        <f t="shared" si="55"/>
        <v>#VALUE!</v>
      </c>
      <c r="W88" s="35" t="e">
        <f t="shared" si="55"/>
        <v>#VALUE!</v>
      </c>
      <c r="X88" s="35" t="e">
        <f t="shared" si="55"/>
        <v>#VALUE!</v>
      </c>
      <c r="Y88" t="e">
        <f>NA()</f>
        <v>#N/A</v>
      </c>
      <c r="Z88" s="30">
        <f t="shared" si="58"/>
        <v>9.8985543373120391E-2</v>
      </c>
      <c r="AA88" s="30">
        <f t="shared" si="59"/>
        <v>5.3859785077484634</v>
      </c>
      <c r="AD88"/>
      <c r="AE88" s="3">
        <v>3</v>
      </c>
      <c r="AG88" s="3">
        <f t="shared" si="60"/>
        <v>4.4138222521466401</v>
      </c>
      <c r="AH88" s="29">
        <f t="shared" si="61"/>
        <v>0.17253007901343184</v>
      </c>
      <c r="AI88" s="29">
        <f t="shared" si="61"/>
        <v>4.5106545852823752</v>
      </c>
      <c r="AJ88" s="29">
        <f t="shared" si="61"/>
        <v>0.63667824678321439</v>
      </c>
      <c r="AK88" s="29">
        <f t="shared" si="61"/>
        <v>4.6929040542987766</v>
      </c>
      <c r="AL88" s="29">
        <f t="shared" si="61"/>
        <v>0.15354886633936154</v>
      </c>
      <c r="AM88" s="30" t="e">
        <f t="shared" si="62"/>
        <v>#VALUE!</v>
      </c>
      <c r="AN88" s="29">
        <f t="shared" si="56"/>
        <v>0.68629393823724694</v>
      </c>
      <c r="AO88" s="31">
        <f t="shared" si="56"/>
        <v>0.78912147773081442</v>
      </c>
      <c r="AP88" s="31">
        <f t="shared" si="56"/>
        <v>0.15782429554616287</v>
      </c>
      <c r="AQ88" s="32">
        <f t="shared" si="56"/>
        <v>5.8405471072415871</v>
      </c>
      <c r="AR88" s="32">
        <f t="shared" si="56"/>
        <v>2.1303463956664301</v>
      </c>
      <c r="AS88" s="32">
        <f t="shared" si="56"/>
        <v>1.6177209139777431</v>
      </c>
      <c r="AT88" s="33" t="e">
        <f t="shared" si="63"/>
        <v>#VALUE!</v>
      </c>
      <c r="AU88" s="33" t="e">
        <f t="shared" si="63"/>
        <v>#VALUE!</v>
      </c>
      <c r="AV88" s="34" t="e">
        <f t="shared" si="64"/>
        <v>#VALUE!</v>
      </c>
      <c r="AW88" s="34" t="e">
        <f t="shared" si="64"/>
        <v>#VALUE!</v>
      </c>
      <c r="AX88" s="35" t="e">
        <f t="shared" si="64"/>
        <v>#VALUE!</v>
      </c>
      <c r="AY88" s="35" t="e">
        <f t="shared" si="64"/>
        <v>#VALUE!</v>
      </c>
      <c r="AZ88" t="e">
        <f>NA()</f>
        <v>#N/A</v>
      </c>
      <c r="BA88" s="30">
        <f t="shared" si="65"/>
        <v>0.80630872029272238</v>
      </c>
      <c r="BB88" s="30">
        <f t="shared" si="66"/>
        <v>11.212194771894801</v>
      </c>
    </row>
    <row r="89" spans="3:54" x14ac:dyDescent="0.3">
      <c r="D89" s="3">
        <v>4</v>
      </c>
      <c r="F89" s="3">
        <v>3</v>
      </c>
      <c r="G89" s="29">
        <f t="shared" si="53"/>
        <v>3.7009544396782189E-2</v>
      </c>
      <c r="H89" s="29">
        <f t="shared" si="53"/>
        <v>2.6029114992480347</v>
      </c>
      <c r="I89" s="29">
        <f t="shared" si="53"/>
        <v>0.2190843928487255</v>
      </c>
      <c r="J89" s="29">
        <f t="shared" si="53"/>
        <v>2.7111283617644673</v>
      </c>
      <c r="K89" s="29">
        <f t="shared" si="53"/>
        <v>3.9571672244373822E-2</v>
      </c>
      <c r="L89" s="30" t="e">
        <f t="shared" si="57"/>
        <v>#VALUE!</v>
      </c>
      <c r="M89" s="29">
        <f t="shared" si="53"/>
        <v>0.33074831779294112</v>
      </c>
      <c r="N89" s="31">
        <f t="shared" si="53"/>
        <v>0.43658310539011014</v>
      </c>
      <c r="O89" s="31">
        <f t="shared" si="53"/>
        <v>8.731662107802203E-2</v>
      </c>
      <c r="P89" s="32">
        <f t="shared" si="53"/>
        <v>3.6315161171283492</v>
      </c>
      <c r="Q89" s="32">
        <f t="shared" si="53"/>
        <v>1.1630880734684377</v>
      </c>
      <c r="R89" s="32">
        <f t="shared" si="53"/>
        <v>0.56177526612756012</v>
      </c>
      <c r="S89" s="33" t="e">
        <f t="shared" si="54"/>
        <v>#VALUE!</v>
      </c>
      <c r="T89" s="33" t="e">
        <f t="shared" si="54"/>
        <v>#VALUE!</v>
      </c>
      <c r="U89" s="34" t="e">
        <f t="shared" si="55"/>
        <v>#VALUE!</v>
      </c>
      <c r="V89" s="34" t="e">
        <f t="shared" si="55"/>
        <v>#VALUE!</v>
      </c>
      <c r="W89" s="35" t="e">
        <f t="shared" si="55"/>
        <v>#VALUE!</v>
      </c>
      <c r="X89" s="35" t="e">
        <f t="shared" si="55"/>
        <v>#VALUE!</v>
      </c>
      <c r="Y89" t="e">
        <f>NA()</f>
        <v>#N/A</v>
      </c>
      <c r="Z89" s="30">
        <f t="shared" si="58"/>
        <v>0.29748576253276998</v>
      </c>
      <c r="AA89" s="30">
        <f t="shared" si="59"/>
        <v>7.8847347224462681</v>
      </c>
      <c r="AD89"/>
      <c r="AE89" s="3">
        <v>4</v>
      </c>
      <c r="AG89" s="3">
        <f t="shared" si="60"/>
        <v>4.641933759416089</v>
      </c>
      <c r="AH89" s="29">
        <f t="shared" si="61"/>
        <v>0.20969323412399918</v>
      </c>
      <c r="AI89" s="29">
        <f t="shared" si="61"/>
        <v>4.8418911075423932</v>
      </c>
      <c r="AJ89" s="29">
        <f t="shared" si="61"/>
        <v>0.72978566903139341</v>
      </c>
      <c r="AK89" s="29">
        <f t="shared" si="61"/>
        <v>5.0366171024807924</v>
      </c>
      <c r="AL89" s="29">
        <f t="shared" si="61"/>
        <v>0.18226285902513853</v>
      </c>
      <c r="AM89" s="30" t="e">
        <f t="shared" si="62"/>
        <v>#VALUE!</v>
      </c>
      <c r="AN89" s="29">
        <f t="shared" si="56"/>
        <v>0.75392183985874328</v>
      </c>
      <c r="AO89" s="31">
        <f t="shared" si="56"/>
        <v>0.85182800430824168</v>
      </c>
      <c r="AP89" s="31">
        <f t="shared" si="56"/>
        <v>0.17036560086164837</v>
      </c>
      <c r="AQ89" s="32">
        <f t="shared" si="56"/>
        <v>6.2091651638316758</v>
      </c>
      <c r="AR89" s="32">
        <f t="shared" si="56"/>
        <v>2.3019015176024546</v>
      </c>
      <c r="AS89" s="32">
        <f t="shared" si="56"/>
        <v>1.8476194700855955</v>
      </c>
      <c r="AT89" s="33" t="e">
        <f t="shared" si="63"/>
        <v>#VALUE!</v>
      </c>
      <c r="AU89" s="33" t="e">
        <f t="shared" si="63"/>
        <v>#VALUE!</v>
      </c>
      <c r="AV89" s="34" t="e">
        <f t="shared" si="64"/>
        <v>#VALUE!</v>
      </c>
      <c r="AW89" s="34" t="e">
        <f t="shared" si="64"/>
        <v>#VALUE!</v>
      </c>
      <c r="AX89" s="35" t="e">
        <f t="shared" si="64"/>
        <v>#VALUE!</v>
      </c>
      <c r="AY89" s="35" t="e">
        <f t="shared" si="64"/>
        <v>#VALUE!</v>
      </c>
      <c r="AZ89" t="e">
        <f>NA()</f>
        <v>#N/A</v>
      </c>
      <c r="BA89" s="30">
        <f t="shared" si="65"/>
        <v>0.91407469264213792</v>
      </c>
      <c r="BB89" s="30">
        <f t="shared" si="66"/>
        <v>11.727492357847474</v>
      </c>
    </row>
    <row r="90" spans="3:54" x14ac:dyDescent="0.3">
      <c r="D90" s="3">
        <v>5</v>
      </c>
      <c r="F90" s="3">
        <v>4</v>
      </c>
      <c r="G90" s="29">
        <f t="shared" si="53"/>
        <v>0.11735970032646487</v>
      </c>
      <c r="H90" s="29">
        <f t="shared" si="53"/>
        <v>3.9249420801049295</v>
      </c>
      <c r="I90" s="29">
        <f t="shared" si="53"/>
        <v>0.48669004395690924</v>
      </c>
      <c r="J90" s="29">
        <f t="shared" si="53"/>
        <v>4.0848644638765395</v>
      </c>
      <c r="K90" s="29">
        <f t="shared" si="53"/>
        <v>0.10941017013617022</v>
      </c>
      <c r="L90" s="30" t="e">
        <f t="shared" si="57"/>
        <v>#VALUE!</v>
      </c>
      <c r="M90" s="29">
        <f t="shared" si="53"/>
        <v>0.57064334657103188</v>
      </c>
      <c r="N90" s="31">
        <f t="shared" si="53"/>
        <v>0.67923095792465948</v>
      </c>
      <c r="O90" s="31">
        <f t="shared" si="53"/>
        <v>0.13584619158493189</v>
      </c>
      <c r="P90" s="32">
        <f t="shared" si="53"/>
        <v>5.1792813755897589</v>
      </c>
      <c r="Q90" s="32">
        <f t="shared" si="53"/>
        <v>1.8291638866952906</v>
      </c>
      <c r="R90" s="32">
        <f t="shared" si="53"/>
        <v>1.2432069927290192</v>
      </c>
      <c r="S90" s="33" t="e">
        <f t="shared" si="54"/>
        <v>#VALUE!</v>
      </c>
      <c r="T90" s="33" t="e">
        <f t="shared" si="54"/>
        <v>#VALUE!</v>
      </c>
      <c r="U90" s="34" t="e">
        <f t="shared" si="55"/>
        <v>#VALUE!</v>
      </c>
      <c r="V90" s="34" t="e">
        <f t="shared" si="55"/>
        <v>#VALUE!</v>
      </c>
      <c r="W90" s="35" t="e">
        <f t="shared" si="55"/>
        <v>#VALUE!</v>
      </c>
      <c r="X90" s="35" t="e">
        <f t="shared" si="55"/>
        <v>#VALUE!</v>
      </c>
      <c r="Y90" t="e">
        <f>NA()</f>
        <v>#N/A</v>
      </c>
      <c r="Z90" s="30">
        <f t="shared" si="58"/>
        <v>0.62892067260368612</v>
      </c>
      <c r="AA90" s="30">
        <f t="shared" si="59"/>
        <v>10.262338332622436</v>
      </c>
      <c r="AD90"/>
      <c r="AE90" s="3">
        <v>5</v>
      </c>
      <c r="AG90" s="3">
        <f t="shared" si="60"/>
        <v>4.8818343367423189</v>
      </c>
      <c r="AH90" s="29">
        <f t="shared" si="61"/>
        <v>0.2544668863507239</v>
      </c>
      <c r="AI90" s="29">
        <f t="shared" si="61"/>
        <v>5.196212505768016</v>
      </c>
      <c r="AJ90" s="29">
        <f t="shared" si="61"/>
        <v>0.83589758464365294</v>
      </c>
      <c r="AK90" s="29">
        <f t="shared" si="61"/>
        <v>5.4041673208078489</v>
      </c>
      <c r="AL90" s="29">
        <f t="shared" si="61"/>
        <v>0.21602935938071463</v>
      </c>
      <c r="AM90" s="30" t="e">
        <f t="shared" si="62"/>
        <v>#VALUE!</v>
      </c>
      <c r="AN90" s="29">
        <f t="shared" si="56"/>
        <v>0.82793014790092234</v>
      </c>
      <c r="AO90" s="31">
        <f t="shared" si="56"/>
        <v>0.9193234741617905</v>
      </c>
      <c r="AP90" s="31">
        <f t="shared" si="56"/>
        <v>0.18386469483235809</v>
      </c>
      <c r="AQ90" s="32">
        <f t="shared" si="56"/>
        <v>6.5996149150517214</v>
      </c>
      <c r="AR90" s="32">
        <f t="shared" si="56"/>
        <v>2.4862542962670706</v>
      </c>
      <c r="AS90" s="32">
        <f t="shared" si="56"/>
        <v>2.1073132105095143</v>
      </c>
      <c r="AT90" s="33" t="e">
        <f t="shared" si="63"/>
        <v>#VALUE!</v>
      </c>
      <c r="AU90" s="33" t="e">
        <f t="shared" si="63"/>
        <v>#VALUE!</v>
      </c>
      <c r="AV90" s="34" t="e">
        <f t="shared" si="64"/>
        <v>#VALUE!</v>
      </c>
      <c r="AW90" s="34" t="e">
        <f t="shared" si="64"/>
        <v>#VALUE!</v>
      </c>
      <c r="AX90" s="35" t="e">
        <f t="shared" si="64"/>
        <v>#VALUE!</v>
      </c>
      <c r="AY90" s="35" t="e">
        <f t="shared" si="64"/>
        <v>#VALUE!</v>
      </c>
      <c r="AZ90" t="e">
        <f>NA()</f>
        <v>#N/A</v>
      </c>
      <c r="BA90" s="30">
        <f t="shared" si="65"/>
        <v>1.0349595438953076</v>
      </c>
      <c r="BB90" s="30">
        <f t="shared" si="66"/>
        <v>12.263155254004385</v>
      </c>
    </row>
    <row r="91" spans="3:54" x14ac:dyDescent="0.3">
      <c r="D91" s="3">
        <v>6</v>
      </c>
      <c r="F91" s="3">
        <v>5</v>
      </c>
      <c r="G91" s="29">
        <f t="shared" si="53"/>
        <v>0.27879092291778329</v>
      </c>
      <c r="H91" s="29">
        <f t="shared" si="53"/>
        <v>5.3728802409054515</v>
      </c>
      <c r="I91" s="29">
        <f t="shared" si="53"/>
        <v>0.89129405584392607</v>
      </c>
      <c r="J91" s="29">
        <f t="shared" si="53"/>
        <v>5.5873864344214184</v>
      </c>
      <c r="K91" s="29">
        <f t="shared" si="53"/>
        <v>0.23405429592564458</v>
      </c>
      <c r="L91" s="30" t="e">
        <f t="shared" si="57"/>
        <v>#VALUE!</v>
      </c>
      <c r="M91" s="29">
        <f t="shared" si="53"/>
        <v>0.86544945316861732</v>
      </c>
      <c r="N91" s="31">
        <f t="shared" si="53"/>
        <v>0.95313235898790982</v>
      </c>
      <c r="O91" s="31">
        <f t="shared" si="53"/>
        <v>0.19062647179758196</v>
      </c>
      <c r="P91" s="32">
        <f t="shared" si="53"/>
        <v>6.7928991375909167</v>
      </c>
      <c r="Q91" s="32">
        <f t="shared" si="53"/>
        <v>2.5784674525151035</v>
      </c>
      <c r="R91" s="32">
        <f t="shared" si="53"/>
        <v>2.2419393735635693</v>
      </c>
      <c r="S91" s="33" t="e">
        <f t="shared" si="54"/>
        <v>#VALUE!</v>
      </c>
      <c r="T91" s="33" t="e">
        <f t="shared" si="54"/>
        <v>#VALUE!</v>
      </c>
      <c r="U91" s="34" t="e">
        <f t="shared" si="55"/>
        <v>#VALUE!</v>
      </c>
      <c r="V91" s="34" t="e">
        <f t="shared" si="55"/>
        <v>#VALUE!</v>
      </c>
      <c r="W91" s="35" t="e">
        <f t="shared" si="55"/>
        <v>#VALUE!</v>
      </c>
      <c r="X91" s="35" t="e">
        <f t="shared" si="55"/>
        <v>#VALUE!</v>
      </c>
      <c r="Y91" t="e">
        <f>NA()</f>
        <v>#N/A</v>
      </c>
      <c r="Z91" s="30">
        <f t="shared" si="58"/>
        <v>1.0973133825420875</v>
      </c>
      <c r="AA91" s="30">
        <f t="shared" si="59"/>
        <v>12.524663442159541</v>
      </c>
      <c r="AD91"/>
      <c r="AE91" s="3">
        <v>6</v>
      </c>
      <c r="AG91" s="3">
        <f t="shared" si="60"/>
        <v>5.1341332570833993</v>
      </c>
      <c r="AH91" s="29">
        <f t="shared" si="61"/>
        <v>0.3083008139718037</v>
      </c>
      <c r="AI91" s="29">
        <f t="shared" si="61"/>
        <v>5.5750675346225576</v>
      </c>
      <c r="AJ91" s="29">
        <f t="shared" si="61"/>
        <v>0.95670509279082505</v>
      </c>
      <c r="AK91" s="29">
        <f t="shared" si="61"/>
        <v>5.7970354252543554</v>
      </c>
      <c r="AL91" s="29">
        <f t="shared" si="61"/>
        <v>0.25565932243745954</v>
      </c>
      <c r="AM91" s="30" t="e">
        <f t="shared" si="62"/>
        <v>#VALUE!</v>
      </c>
      <c r="AN91" s="29">
        <f t="shared" si="56"/>
        <v>0.90887674567331556</v>
      </c>
      <c r="AO91" s="31">
        <f t="shared" si="56"/>
        <v>0.99194735184029392</v>
      </c>
      <c r="AP91" s="31">
        <f t="shared" si="56"/>
        <v>0.19838947036805879</v>
      </c>
      <c r="AQ91" s="32">
        <f t="shared" si="56"/>
        <v>7.0130196152883677</v>
      </c>
      <c r="AR91" s="32">
        <f t="shared" si="56"/>
        <v>2.6842203419299255</v>
      </c>
      <c r="AS91" s="32">
        <f t="shared" si="56"/>
        <v>2.4000889012894344</v>
      </c>
      <c r="AT91" s="33" t="e">
        <f t="shared" si="63"/>
        <v>#VALUE!</v>
      </c>
      <c r="AU91" s="33" t="e">
        <f t="shared" si="63"/>
        <v>#VALUE!</v>
      </c>
      <c r="AV91" s="34" t="e">
        <f t="shared" si="64"/>
        <v>#VALUE!</v>
      </c>
      <c r="AW91" s="34" t="e">
        <f t="shared" si="64"/>
        <v>#VALUE!</v>
      </c>
      <c r="AX91" s="35" t="e">
        <f t="shared" si="64"/>
        <v>#VALUE!</v>
      </c>
      <c r="AY91" s="35" t="e">
        <f t="shared" si="64"/>
        <v>#VALUE!</v>
      </c>
      <c r="AZ91" t="e">
        <f>NA()</f>
        <v>#N/A</v>
      </c>
      <c r="BA91" s="30">
        <f t="shared" si="65"/>
        <v>1.1703147043671047</v>
      </c>
      <c r="BB91" s="30">
        <f t="shared" si="66"/>
        <v>12.819653772585225</v>
      </c>
    </row>
    <row r="92" spans="3:54" x14ac:dyDescent="0.3">
      <c r="D92" s="3">
        <v>7</v>
      </c>
      <c r="F92" s="3">
        <v>6</v>
      </c>
      <c r="G92" s="29">
        <f t="shared" si="53"/>
        <v>0.55200265377730828</v>
      </c>
      <c r="H92" s="29">
        <f t="shared" si="53"/>
        <v>6.9188042900875928</v>
      </c>
      <c r="I92" s="29">
        <f t="shared" si="53"/>
        <v>1.4448300483073901</v>
      </c>
      <c r="J92" s="29">
        <f t="shared" si="53"/>
        <v>7.1894086664082311</v>
      </c>
      <c r="K92" s="29">
        <f t="shared" si="53"/>
        <v>0.42595083597752881</v>
      </c>
      <c r="L92" s="30" t="e">
        <f t="shared" si="57"/>
        <v>#VALUE!</v>
      </c>
      <c r="M92" s="29">
        <f t="shared" si="53"/>
        <v>1.2098412248148938</v>
      </c>
      <c r="N92" s="31">
        <f t="shared" si="53"/>
        <v>1.2530086683177948</v>
      </c>
      <c r="O92" s="31">
        <f t="shared" si="53"/>
        <v>0.25060173366355898</v>
      </c>
      <c r="P92" s="32">
        <f t="shared" si="53"/>
        <v>8.4495753785681202</v>
      </c>
      <c r="Q92" s="32">
        <f t="shared" si="53"/>
        <v>3.3919507119923029</v>
      </c>
      <c r="R92" s="32">
        <f t="shared" si="53"/>
        <v>3.5543590923380717</v>
      </c>
      <c r="S92" s="33" t="e">
        <f t="shared" si="54"/>
        <v>#VALUE!</v>
      </c>
      <c r="T92" s="33" t="e">
        <f t="shared" si="54"/>
        <v>#VALUE!</v>
      </c>
      <c r="U92" s="34" t="e">
        <f t="shared" si="55"/>
        <v>#VALUE!</v>
      </c>
      <c r="V92" s="34" t="e">
        <f t="shared" si="55"/>
        <v>#VALUE!</v>
      </c>
      <c r="W92" s="35" t="e">
        <f t="shared" si="55"/>
        <v>#VALUE!</v>
      </c>
      <c r="X92" s="35" t="e">
        <f t="shared" si="55"/>
        <v>#VALUE!</v>
      </c>
      <c r="Y92" t="e">
        <f>NA()</f>
        <v>#N/A</v>
      </c>
      <c r="Z92" s="30">
        <f t="shared" si="58"/>
        <v>1.6965571432604769</v>
      </c>
      <c r="AA92" s="30">
        <f t="shared" si="59"/>
        <v>14.677299348050877</v>
      </c>
      <c r="AD92"/>
      <c r="AE92" s="3">
        <v>7</v>
      </c>
      <c r="AG92" s="3">
        <f t="shared" si="60"/>
        <v>5.3994712813379797</v>
      </c>
      <c r="AH92" s="29">
        <f t="shared" si="61"/>
        <v>0.3728917005669084</v>
      </c>
      <c r="AI92" s="29">
        <f t="shared" si="61"/>
        <v>5.9799750613014186</v>
      </c>
      <c r="AJ92" s="29">
        <f t="shared" si="61"/>
        <v>1.0940938678537866</v>
      </c>
      <c r="AK92" s="29">
        <f t="shared" si="61"/>
        <v>6.2167717224470893</v>
      </c>
      <c r="AL92" s="29">
        <f t="shared" si="61"/>
        <v>0.30207508998274685</v>
      </c>
      <c r="AM92" s="30" t="e">
        <f t="shared" si="62"/>
        <v>#VALUE!</v>
      </c>
      <c r="AN92" s="29">
        <f t="shared" si="56"/>
        <v>0.99736146490648536</v>
      </c>
      <c r="AO92" s="31">
        <f t="shared" si="56"/>
        <v>1.070059598318799</v>
      </c>
      <c r="AP92" s="31">
        <f t="shared" si="56"/>
        <v>0.21401191966375985</v>
      </c>
      <c r="AQ92" s="32">
        <f t="shared" si="56"/>
        <v>7.4505399377933861</v>
      </c>
      <c r="AR92" s="32">
        <f t="shared" si="56"/>
        <v>2.896648113443113</v>
      </c>
      <c r="AS92" s="32">
        <f t="shared" si="56"/>
        <v>2.7294833019263658</v>
      </c>
      <c r="AT92" s="33" t="e">
        <f t="shared" si="63"/>
        <v>#VALUE!</v>
      </c>
      <c r="AU92" s="33" t="e">
        <f t="shared" si="63"/>
        <v>#VALUE!</v>
      </c>
      <c r="AV92" s="34" t="e">
        <f t="shared" si="64"/>
        <v>#VALUE!</v>
      </c>
      <c r="AW92" s="34" t="e">
        <f t="shared" si="64"/>
        <v>#VALUE!</v>
      </c>
      <c r="AX92" s="35" t="e">
        <f t="shared" si="64"/>
        <v>#VALUE!</v>
      </c>
      <c r="AY92" s="35" t="e">
        <f t="shared" si="64"/>
        <v>#VALUE!</v>
      </c>
      <c r="AZ92" t="e">
        <f>NA()</f>
        <v>#N/A</v>
      </c>
      <c r="BA92" s="30">
        <f t="shared" si="65"/>
        <v>1.3215846490292311</v>
      </c>
      <c r="BB92" s="30">
        <f t="shared" si="66"/>
        <v>13.397433051453687</v>
      </c>
    </row>
    <row r="93" spans="3:54" x14ac:dyDescent="0.3">
      <c r="D93" s="3">
        <v>8</v>
      </c>
      <c r="F93" s="3">
        <v>7</v>
      </c>
      <c r="G93" s="29">
        <f t="shared" si="53"/>
        <v>0.96433832001555952</v>
      </c>
      <c r="H93" s="29">
        <f t="shared" si="53"/>
        <v>8.5417401597557561</v>
      </c>
      <c r="I93" s="29">
        <f t="shared" si="53"/>
        <v>2.1533886900023833</v>
      </c>
      <c r="J93" s="29">
        <f t="shared" si="53"/>
        <v>8.8689555942555014</v>
      </c>
      <c r="K93" s="29">
        <f t="shared" si="53"/>
        <v>0.6936839612619865</v>
      </c>
      <c r="L93" s="30" t="e">
        <f t="shared" si="57"/>
        <v>#VALUE!</v>
      </c>
      <c r="M93" s="29">
        <f t="shared" si="53"/>
        <v>1.598870750147416</v>
      </c>
      <c r="N93" s="31">
        <f t="shared" si="53"/>
        <v>1.5747475576651659</v>
      </c>
      <c r="O93" s="31">
        <f t="shared" si="53"/>
        <v>0.31494951153303319</v>
      </c>
      <c r="P93" s="32">
        <f t="shared" si="53"/>
        <v>10.133308037613878</v>
      </c>
      <c r="Q93" s="32">
        <f t="shared" si="53"/>
        <v>4.2545777056328511</v>
      </c>
      <c r="R93" s="32">
        <f t="shared" si="53"/>
        <v>5.1586325350291871</v>
      </c>
      <c r="S93" s="33" t="e">
        <f t="shared" si="54"/>
        <v>#VALUE!</v>
      </c>
      <c r="T93" s="33" t="e">
        <f t="shared" si="54"/>
        <v>#VALUE!</v>
      </c>
      <c r="U93" s="34" t="e">
        <f t="shared" si="55"/>
        <v>#VALUE!</v>
      </c>
      <c r="V93" s="34" t="e">
        <f t="shared" si="55"/>
        <v>#VALUE!</v>
      </c>
      <c r="W93" s="35" t="e">
        <f t="shared" si="55"/>
        <v>#VALUE!</v>
      </c>
      <c r="X93" s="35" t="e">
        <f t="shared" si="55"/>
        <v>#VALUE!</v>
      </c>
      <c r="Y93" t="e">
        <f>NA()</f>
        <v>#N/A</v>
      </c>
      <c r="Z93" s="30">
        <f t="shared" si="58"/>
        <v>2.4142922648499967</v>
      </c>
      <c r="AA93" s="30">
        <f t="shared" si="59"/>
        <v>16.725564349309124</v>
      </c>
      <c r="AD93"/>
      <c r="AE93" s="3">
        <v>8</v>
      </c>
      <c r="AG93" s="3">
        <f t="shared" si="60"/>
        <v>5.6785222856789632</v>
      </c>
      <c r="AH93" s="29">
        <f t="shared" si="61"/>
        <v>0.45021747423792857</v>
      </c>
      <c r="AI93" s="29">
        <f t="shared" si="61"/>
        <v>6.4125246399149942</v>
      </c>
      <c r="AJ93" s="29">
        <f t="shared" si="61"/>
        <v>1.250161449971297</v>
      </c>
      <c r="AK93" s="29">
        <f t="shared" si="61"/>
        <v>6.664996341284894</v>
      </c>
      <c r="AL93" s="29">
        <f t="shared" si="61"/>
        <v>0.35632124888542266</v>
      </c>
      <c r="AM93" s="30" t="e">
        <f t="shared" si="62"/>
        <v>#VALUE!</v>
      </c>
      <c r="AN93" s="29">
        <f t="shared" si="56"/>
        <v>1.0940281668441052</v>
      </c>
      <c r="AO93" s="31">
        <f t="shared" si="56"/>
        <v>1.1540414132052585</v>
      </c>
      <c r="AP93" s="31">
        <f t="shared" si="56"/>
        <v>0.23080828264105172</v>
      </c>
      <c r="AQ93" s="32">
        <f t="shared" si="56"/>
        <v>7.9133725914547064</v>
      </c>
      <c r="AR93" s="32">
        <f t="shared" si="56"/>
        <v>3.1244174304082</v>
      </c>
      <c r="AS93" s="32">
        <f t="shared" si="56"/>
        <v>3.0992797190159118</v>
      </c>
      <c r="AT93" s="33" t="e">
        <f t="shared" si="63"/>
        <v>#VALUE!</v>
      </c>
      <c r="AU93" s="33" t="e">
        <f t="shared" si="63"/>
        <v>#VALUE!</v>
      </c>
      <c r="AV93" s="34" t="e">
        <f t="shared" si="64"/>
        <v>#VALUE!</v>
      </c>
      <c r="AW93" s="34" t="e">
        <f t="shared" si="64"/>
        <v>#VALUE!</v>
      </c>
      <c r="AX93" s="35" t="e">
        <f t="shared" si="64"/>
        <v>#VALUE!</v>
      </c>
      <c r="AY93" s="35" t="e">
        <f t="shared" si="64"/>
        <v>#VALUE!</v>
      </c>
      <c r="AZ93" t="e">
        <f>NA()</f>
        <v>#N/A</v>
      </c>
      <c r="BA93" s="30">
        <f t="shared" si="65"/>
        <v>1.490304389328416</v>
      </c>
      <c r="BB93" s="30">
        <f t="shared" si="66"/>
        <v>13.996908263697515</v>
      </c>
    </row>
    <row r="94" spans="3:54" x14ac:dyDescent="0.3">
      <c r="D94" s="3">
        <v>9</v>
      </c>
      <c r="F94" s="3">
        <v>8</v>
      </c>
      <c r="G94" s="29">
        <f t="shared" si="53"/>
        <v>1.5377998615026274</v>
      </c>
      <c r="H94" s="29">
        <f t="shared" si="53"/>
        <v>10.225215950537164</v>
      </c>
      <c r="I94" s="29">
        <f t="shared" si="53"/>
        <v>3.0183984334720897</v>
      </c>
      <c r="J94" s="29">
        <f t="shared" si="53"/>
        <v>10.608794394108138</v>
      </c>
      <c r="K94" s="29">
        <f t="shared" si="53"/>
        <v>1.0419321103717658</v>
      </c>
      <c r="L94" s="30" t="e">
        <f t="shared" si="57"/>
        <v>#VALUE!</v>
      </c>
      <c r="M94" s="29">
        <f t="shared" si="53"/>
        <v>2.0279434066122706</v>
      </c>
      <c r="N94" s="31">
        <f t="shared" si="53"/>
        <v>1.9150106312399047</v>
      </c>
      <c r="O94" s="31">
        <f t="shared" si="53"/>
        <v>0.38300212624798097</v>
      </c>
      <c r="P94" s="32">
        <f t="shared" si="53"/>
        <v>11.832260448572745</v>
      </c>
      <c r="Q94" s="32">
        <f t="shared" si="53"/>
        <v>5.154156866520049</v>
      </c>
      <c r="R94" s="32">
        <f t="shared" si="53"/>
        <v>7.0215829034384241</v>
      </c>
      <c r="S94" s="33" t="e">
        <f t="shared" si="54"/>
        <v>#VALUE!</v>
      </c>
      <c r="T94" s="33" t="e">
        <f t="shared" si="54"/>
        <v>#VALUE!</v>
      </c>
      <c r="U94" s="34" t="e">
        <f t="shared" si="55"/>
        <v>#VALUE!</v>
      </c>
      <c r="V94" s="34" t="e">
        <f t="shared" si="55"/>
        <v>#VALUE!</v>
      </c>
      <c r="W94" s="35" t="e">
        <f t="shared" si="55"/>
        <v>#VALUE!</v>
      </c>
      <c r="X94" s="35" t="e">
        <f t="shared" si="55"/>
        <v>#VALUE!</v>
      </c>
      <c r="Y94" t="e">
        <f>NA()</f>
        <v>#N/A</v>
      </c>
      <c r="Z94" s="30">
        <f t="shared" si="58"/>
        <v>3.2346756643709815</v>
      </c>
      <c r="AA94" s="30">
        <f t="shared" si="59"/>
        <v>18.674518886347894</v>
      </c>
      <c r="AD94"/>
      <c r="AE94" s="3">
        <v>9</v>
      </c>
      <c r="AG94" s="3">
        <f t="shared" si="60"/>
        <v>5.9719949729896937</v>
      </c>
      <c r="AH94" s="29">
        <f t="shared" si="61"/>
        <v>0.54257440374353783</v>
      </c>
      <c r="AI94" s="29">
        <f t="shared" si="61"/>
        <v>6.8743766300587428</v>
      </c>
      <c r="AJ94" s="29">
        <f t="shared" si="61"/>
        <v>1.4272350202244597</v>
      </c>
      <c r="AK94" s="29">
        <f t="shared" si="61"/>
        <v>7.1433989587765581</v>
      </c>
      <c r="AL94" s="29">
        <f t="shared" si="61"/>
        <v>0.41957547407983292</v>
      </c>
      <c r="AM94" s="30" t="e">
        <f t="shared" si="62"/>
        <v>#VALUE!</v>
      </c>
      <c r="AN94" s="29">
        <f t="shared" si="56"/>
        <v>1.1995667453760011</v>
      </c>
      <c r="AO94" s="31">
        <f t="shared" si="56"/>
        <v>1.244295928166872</v>
      </c>
      <c r="AP94" s="31">
        <f t="shared" si="56"/>
        <v>0.24885918563337442</v>
      </c>
      <c r="AQ94" s="32">
        <f t="shared" si="56"/>
        <v>8.4027484971483055</v>
      </c>
      <c r="AR94" s="32">
        <f t="shared" si="56"/>
        <v>3.3684374518580045</v>
      </c>
      <c r="AS94" s="32">
        <f t="shared" si="56"/>
        <v>3.513498986174981</v>
      </c>
      <c r="AT94" s="33" t="e">
        <f t="shared" si="63"/>
        <v>#VALUE!</v>
      </c>
      <c r="AU94" s="33" t="e">
        <f t="shared" si="63"/>
        <v>#VALUE!</v>
      </c>
      <c r="AV94" s="34" t="e">
        <f t="shared" si="64"/>
        <v>#VALUE!</v>
      </c>
      <c r="AW94" s="34" t="e">
        <f t="shared" si="64"/>
        <v>#VALUE!</v>
      </c>
      <c r="AX94" s="35" t="e">
        <f t="shared" si="64"/>
        <v>#VALUE!</v>
      </c>
      <c r="AY94" s="35" t="e">
        <f t="shared" si="64"/>
        <v>#VALUE!</v>
      </c>
      <c r="AZ94" t="e">
        <f>NA()</f>
        <v>#N/A</v>
      </c>
      <c r="BA94" s="30">
        <f t="shared" si="65"/>
        <v>1.6780947890863638</v>
      </c>
      <c r="BB94" s="30">
        <f t="shared" si="66"/>
        <v>14.618459447154805</v>
      </c>
    </row>
    <row r="95" spans="3:54" x14ac:dyDescent="0.3">
      <c r="D95" s="3">
        <v>10</v>
      </c>
      <c r="F95" s="3">
        <v>9</v>
      </c>
      <c r="G95" s="29">
        <f t="shared" si="53"/>
        <v>2.2880715399257188</v>
      </c>
      <c r="H95" s="29">
        <f t="shared" si="53"/>
        <v>11.955907488724828</v>
      </c>
      <c r="I95" s="29">
        <f t="shared" si="53"/>
        <v>4.0376170258186024</v>
      </c>
      <c r="J95" s="29">
        <f t="shared" si="53"/>
        <v>12.395011227196186</v>
      </c>
      <c r="K95" s="29">
        <f t="shared" si="53"/>
        <v>1.471810672634827</v>
      </c>
      <c r="L95" s="30" t="e">
        <f t="shared" si="57"/>
        <v>#VALUE!</v>
      </c>
      <c r="M95" s="29">
        <f t="shared" si="53"/>
        <v>2.4927951369602672</v>
      </c>
      <c r="N95" s="31">
        <f t="shared" si="53"/>
        <v>2.2710122113755165</v>
      </c>
      <c r="O95" s="31">
        <f t="shared" si="53"/>
        <v>0.45420244227510331</v>
      </c>
      <c r="P95" s="32">
        <f t="shared" si="53"/>
        <v>13.53737091860622</v>
      </c>
      <c r="Q95" s="32">
        <f t="shared" si="53"/>
        <v>6.0806371955564158</v>
      </c>
      <c r="R95" s="32">
        <f t="shared" si="53"/>
        <v>9.1039102489179236</v>
      </c>
      <c r="S95" s="33" t="e">
        <f t="shared" si="54"/>
        <v>#VALUE!</v>
      </c>
      <c r="T95" s="33" t="e">
        <f t="shared" si="54"/>
        <v>#VALUE!</v>
      </c>
      <c r="U95" s="34" t="e">
        <f t="shared" si="55"/>
        <v>#VALUE!</v>
      </c>
      <c r="V95" s="34" t="e">
        <f t="shared" si="55"/>
        <v>#VALUE!</v>
      </c>
      <c r="W95" s="35" t="e">
        <f t="shared" si="55"/>
        <v>#VALUE!</v>
      </c>
      <c r="X95" s="35" t="e">
        <f t="shared" si="55"/>
        <v>#VALUE!</v>
      </c>
      <c r="Y95" t="e">
        <f>NA()</f>
        <v>#N/A</v>
      </c>
      <c r="Z95" s="30">
        <f t="shared" si="58"/>
        <v>4.1403227841717358</v>
      </c>
      <c r="AA95" s="30">
        <f t="shared" si="59"/>
        <v>20.52897804329811</v>
      </c>
      <c r="AD95"/>
      <c r="AE95" s="3">
        <v>10</v>
      </c>
      <c r="AG95" s="3">
        <f t="shared" si="60"/>
        <v>6.2806346727491738</v>
      </c>
      <c r="AH95" s="29">
        <f t="shared" si="61"/>
        <v>0.6526166080777287</v>
      </c>
      <c r="AI95" s="29">
        <f t="shared" si="61"/>
        <v>7.3672617833696217</v>
      </c>
      <c r="AJ95" s="29">
        <f t="shared" si="61"/>
        <v>1.6278894210713963</v>
      </c>
      <c r="AK95" s="29">
        <f t="shared" si="61"/>
        <v>7.6537379395945431</v>
      </c>
      <c r="AL95" s="29">
        <f t="shared" si="61"/>
        <v>0.49315903612900586</v>
      </c>
      <c r="AM95" s="30" t="e">
        <f t="shared" si="62"/>
        <v>#VALUE!</v>
      </c>
      <c r="AN95" s="29">
        <f t="shared" si="56"/>
        <v>1.3147150119403752</v>
      </c>
      <c r="AO95" s="31">
        <f t="shared" si="56"/>
        <v>1.3412488365115813</v>
      </c>
      <c r="AP95" s="31">
        <f t="shared" si="56"/>
        <v>0.26824976730231626</v>
      </c>
      <c r="AQ95" s="32">
        <f t="shared" si="56"/>
        <v>8.9199304720743466</v>
      </c>
      <c r="AR95" s="32">
        <f t="shared" si="56"/>
        <v>3.6296440546880366</v>
      </c>
      <c r="AS95" s="32">
        <f t="shared" si="56"/>
        <v>3.9763838389259059</v>
      </c>
      <c r="AT95" s="33" t="e">
        <f t="shared" si="63"/>
        <v>#VALUE!</v>
      </c>
      <c r="AU95" s="33" t="e">
        <f t="shared" si="63"/>
        <v>#VALUE!</v>
      </c>
      <c r="AV95" s="34" t="e">
        <f t="shared" si="64"/>
        <v>#VALUE!</v>
      </c>
      <c r="AW95" s="34" t="e">
        <f t="shared" si="64"/>
        <v>#VALUE!</v>
      </c>
      <c r="AX95" s="35" t="e">
        <f t="shared" si="64"/>
        <v>#VALUE!</v>
      </c>
      <c r="AY95" s="35" t="e">
        <f t="shared" si="64"/>
        <v>#VALUE!</v>
      </c>
      <c r="AZ95" t="e">
        <f>NA()</f>
        <v>#N/A</v>
      </c>
      <c r="BA95" s="30">
        <f t="shared" si="65"/>
        <v>1.8866553399156014</v>
      </c>
      <c r="BB95" s="30">
        <f t="shared" si="66"/>
        <v>15.262425949236409</v>
      </c>
    </row>
    <row r="96" spans="3:54" x14ac:dyDescent="0.3">
      <c r="D96" s="3">
        <v>11</v>
      </c>
      <c r="F96" s="3">
        <v>10</v>
      </c>
      <c r="G96" s="29">
        <f t="shared" si="53"/>
        <v>3.2243051716578233</v>
      </c>
      <c r="H96" s="29">
        <f t="shared" si="53"/>
        <v>13.72281116813633</v>
      </c>
      <c r="I96" s="29">
        <f t="shared" si="53"/>
        <v>5.2059611145716049</v>
      </c>
      <c r="J96" s="29">
        <f t="shared" si="53"/>
        <v>14.2161406416161</v>
      </c>
      <c r="K96" s="29">
        <f t="shared" si="53"/>
        <v>1.9814082927859571</v>
      </c>
      <c r="L96" s="30" t="e">
        <f t="shared" si="57"/>
        <v>#VALUE!</v>
      </c>
      <c r="M96" s="29">
        <f t="shared" si="53"/>
        <v>2.9894711250288841</v>
      </c>
      <c r="N96" s="31">
        <f t="shared" si="53"/>
        <v>2.6403822096748786</v>
      </c>
      <c r="O96" s="31">
        <f t="shared" si="53"/>
        <v>0.52807644193497572</v>
      </c>
      <c r="P96" s="32">
        <f t="shared" si="53"/>
        <v>15.241536412180595</v>
      </c>
      <c r="Q96" s="32">
        <f t="shared" si="53"/>
        <v>7.0256436181111237</v>
      </c>
      <c r="R96" s="32">
        <f t="shared" si="53"/>
        <v>11.363994092526791</v>
      </c>
      <c r="S96" s="33" t="e">
        <f t="shared" si="54"/>
        <v>#VALUE!</v>
      </c>
      <c r="T96" s="33" t="e">
        <f t="shared" si="54"/>
        <v>#VALUE!</v>
      </c>
      <c r="U96" s="34" t="e">
        <f t="shared" si="55"/>
        <v>#VALUE!</v>
      </c>
      <c r="V96" s="34" t="e">
        <f t="shared" si="55"/>
        <v>#VALUE!</v>
      </c>
      <c r="W96" s="35" t="e">
        <f t="shared" si="55"/>
        <v>#VALUE!</v>
      </c>
      <c r="X96" s="35" t="e">
        <f t="shared" si="55"/>
        <v>#VALUE!</v>
      </c>
      <c r="Y96" t="e">
        <f>NA()</f>
        <v>#N/A</v>
      </c>
      <c r="Z96" s="30">
        <f t="shared" si="58"/>
        <v>5.1136353497897717</v>
      </c>
      <c r="AA96" s="30">
        <f t="shared" si="59"/>
        <v>22.293523444147588</v>
      </c>
      <c r="AD96"/>
      <c r="AE96" s="3">
        <v>11</v>
      </c>
      <c r="AG96" s="3">
        <f t="shared" si="60"/>
        <v>6.6052252339374462</v>
      </c>
      <c r="AH96" s="29">
        <f t="shared" si="61"/>
        <v>0.78339743170032949</v>
      </c>
      <c r="AI96" s="29">
        <f t="shared" si="61"/>
        <v>7.892980214663484</v>
      </c>
      <c r="AJ96" s="29">
        <f t="shared" si="61"/>
        <v>1.8549651153468512</v>
      </c>
      <c r="AK96" s="29">
        <f t="shared" si="61"/>
        <v>8.197838801628432</v>
      </c>
      <c r="AL96" s="29">
        <f t="shared" si="61"/>
        <v>0.57854657219871752</v>
      </c>
      <c r="AM96" s="30" t="e">
        <f t="shared" si="62"/>
        <v>#VALUE!</v>
      </c>
      <c r="AN96" s="29">
        <f t="shared" si="56"/>
        <v>1.44026041544063</v>
      </c>
      <c r="AO96" s="31">
        <f t="shared" si="56"/>
        <v>1.4453489418344472</v>
      </c>
      <c r="AP96" s="31">
        <f t="shared" si="56"/>
        <v>0.28906978836688946</v>
      </c>
      <c r="AQ96" s="32">
        <f t="shared" si="56"/>
        <v>9.4662103673156945</v>
      </c>
      <c r="AR96" s="32">
        <f t="shared" si="56"/>
        <v>3.9089965419329094</v>
      </c>
      <c r="AS96" s="32">
        <f t="shared" si="56"/>
        <v>4.4923756117268479</v>
      </c>
      <c r="AT96" s="33" t="e">
        <f t="shared" si="63"/>
        <v>#VALUE!</v>
      </c>
      <c r="AU96" s="33" t="e">
        <f t="shared" si="63"/>
        <v>#VALUE!</v>
      </c>
      <c r="AV96" s="34" t="e">
        <f t="shared" si="64"/>
        <v>#VALUE!</v>
      </c>
      <c r="AW96" s="34" t="e">
        <f t="shared" si="64"/>
        <v>#VALUE!</v>
      </c>
      <c r="AX96" s="35" t="e">
        <f t="shared" si="64"/>
        <v>#VALUE!</v>
      </c>
      <c r="AY96" s="35" t="e">
        <f t="shared" si="64"/>
        <v>#VALUE!</v>
      </c>
      <c r="AZ96" t="e">
        <f>NA()</f>
        <v>#N/A</v>
      </c>
      <c r="BA96" s="30">
        <f t="shared" si="65"/>
        <v>2.1177540212764376</v>
      </c>
      <c r="BB96" s="30">
        <f t="shared" si="66"/>
        <v>15.929100486644291</v>
      </c>
    </row>
    <row r="97" spans="4:54" x14ac:dyDescent="0.3">
      <c r="D97" s="3">
        <v>12</v>
      </c>
      <c r="F97" s="3">
        <v>11</v>
      </c>
      <c r="G97" s="29">
        <f t="shared" si="53"/>
        <v>4.3494345063241271</v>
      </c>
      <c r="H97" s="29">
        <f t="shared" si="53"/>
        <v>15.516702023808332</v>
      </c>
      <c r="I97" s="29">
        <f t="shared" si="53"/>
        <v>6.5161975383597603</v>
      </c>
      <c r="J97" s="29">
        <f t="shared" si="53"/>
        <v>16.062594475375388</v>
      </c>
      <c r="K97" s="29">
        <f t="shared" si="53"/>
        <v>2.5663936926235134</v>
      </c>
      <c r="L97" s="30" t="e">
        <f t="shared" si="57"/>
        <v>#VALUE!</v>
      </c>
      <c r="M97" s="29">
        <f t="shared" si="53"/>
        <v>3.5143057863650871</v>
      </c>
      <c r="N97" s="31">
        <f t="shared" si="53"/>
        <v>3.0210750983524606</v>
      </c>
      <c r="O97" s="31">
        <f t="shared" si="53"/>
        <v>0.60421501967049207</v>
      </c>
      <c r="P97" s="32">
        <f t="shared" si="53"/>
        <v>16.939096364950174</v>
      </c>
      <c r="Q97" s="32">
        <f t="shared" si="53"/>
        <v>7.9821498727160591</v>
      </c>
      <c r="R97" s="32">
        <f t="shared" si="53"/>
        <v>13.760553433718121</v>
      </c>
      <c r="S97" s="33" t="e">
        <f t="shared" si="54"/>
        <v>#VALUE!</v>
      </c>
      <c r="T97" s="33" t="e">
        <f t="shared" si="54"/>
        <v>#VALUE!</v>
      </c>
      <c r="U97" s="34" t="e">
        <f t="shared" si="55"/>
        <v>#VALUE!</v>
      </c>
      <c r="V97" s="34" t="e">
        <f t="shared" si="55"/>
        <v>#VALUE!</v>
      </c>
      <c r="W97" s="35" t="e">
        <f t="shared" si="55"/>
        <v>#VALUE!</v>
      </c>
      <c r="X97" s="35" t="e">
        <f t="shared" si="55"/>
        <v>#VALUE!</v>
      </c>
      <c r="Y97" t="e">
        <f>NA()</f>
        <v>#N/A</v>
      </c>
      <c r="Z97" s="30">
        <f t="shared" si="58"/>
        <v>6.1376772912091075</v>
      </c>
      <c r="AA97" s="30">
        <f t="shared" si="59"/>
        <v>23.972514572094362</v>
      </c>
      <c r="AD97"/>
      <c r="AE97" s="3">
        <v>12</v>
      </c>
      <c r="AG97" s="3">
        <f t="shared" si="60"/>
        <v>6.9465910157685737</v>
      </c>
      <c r="AH97" s="29">
        <f t="shared" si="61"/>
        <v>0.93841188979052503</v>
      </c>
      <c r="AI97" s="29">
        <f t="shared" si="61"/>
        <v>8.453399666908135</v>
      </c>
      <c r="AJ97" s="29">
        <f t="shared" si="61"/>
        <v>2.111585700524051</v>
      </c>
      <c r="AK97" s="29">
        <f t="shared" si="61"/>
        <v>8.7775919125580728</v>
      </c>
      <c r="AL97" s="29">
        <f t="shared" si="61"/>
        <v>0.6773746305730004</v>
      </c>
      <c r="AM97" s="30" t="e">
        <f t="shared" si="62"/>
        <v>#VALUE!</v>
      </c>
      <c r="AN97" s="29">
        <f t="shared" si="56"/>
        <v>1.5770415433839333</v>
      </c>
      <c r="AO97" s="31">
        <f t="shared" si="56"/>
        <v>1.5570686064583943</v>
      </c>
      <c r="AP97" s="31">
        <f t="shared" si="56"/>
        <v>0.31141372129167888</v>
      </c>
      <c r="AQ97" s="32">
        <f t="shared" si="56"/>
        <v>10.042905600899831</v>
      </c>
      <c r="AR97" s="32">
        <f t="shared" si="56"/>
        <v>4.2074736086011875</v>
      </c>
      <c r="AS97" s="32">
        <f t="shared" si="56"/>
        <v>5.0660821741903206</v>
      </c>
      <c r="AT97" s="33" t="e">
        <f t="shared" si="63"/>
        <v>#VALUE!</v>
      </c>
      <c r="AU97" s="33" t="e">
        <f t="shared" si="63"/>
        <v>#VALUE!</v>
      </c>
      <c r="AV97" s="34" t="e">
        <f t="shared" si="64"/>
        <v>#VALUE!</v>
      </c>
      <c r="AW97" s="34" t="e">
        <f t="shared" si="64"/>
        <v>#VALUE!</v>
      </c>
      <c r="AX97" s="35" t="e">
        <f t="shared" si="64"/>
        <v>#VALUE!</v>
      </c>
      <c r="AY97" s="35" t="e">
        <f t="shared" si="64"/>
        <v>#VALUE!</v>
      </c>
      <c r="AZ97" t="e">
        <f>NA()</f>
        <v>#N/A</v>
      </c>
      <c r="BA97" s="30">
        <f t="shared" si="65"/>
        <v>2.3732138712918354</v>
      </c>
      <c r="BB97" s="30">
        <f t="shared" si="66"/>
        <v>16.618722824680592</v>
      </c>
    </row>
    <row r="98" spans="4:54" x14ac:dyDescent="0.3">
      <c r="D98" s="3">
        <v>13</v>
      </c>
      <c r="F98" s="3">
        <v>12</v>
      </c>
      <c r="G98" s="29">
        <f t="shared" si="53"/>
        <v>5.6608247191117629</v>
      </c>
      <c r="H98" s="29">
        <f t="shared" si="53"/>
        <v>17.329759295582271</v>
      </c>
      <c r="I98" s="29">
        <f t="shared" si="53"/>
        <v>7.9595166549308605</v>
      </c>
      <c r="J98" s="29">
        <f t="shared" si="53"/>
        <v>17.926266795088218</v>
      </c>
      <c r="K98" s="29">
        <f t="shared" si="53"/>
        <v>3.2206174595427686</v>
      </c>
      <c r="L98" s="30" t="e">
        <f t="shared" si="57"/>
        <v>#VALUE!</v>
      </c>
      <c r="M98" s="29">
        <f t="shared" si="53"/>
        <v>4.0639039942906674</v>
      </c>
      <c r="N98" s="31">
        <f t="shared" si="53"/>
        <v>3.4113062623717636</v>
      </c>
      <c r="O98" s="31">
        <f t="shared" si="53"/>
        <v>0.68226125247435276</v>
      </c>
      <c r="P98" s="32">
        <f t="shared" si="53"/>
        <v>18.625487473941085</v>
      </c>
      <c r="Q98" s="32">
        <f t="shared" si="53"/>
        <v>8.944237058578123</v>
      </c>
      <c r="R98" s="32">
        <f t="shared" si="53"/>
        <v>16.254418729593038</v>
      </c>
      <c r="S98" s="33" t="e">
        <f t="shared" si="54"/>
        <v>#VALUE!</v>
      </c>
      <c r="T98" s="33" t="e">
        <f t="shared" si="54"/>
        <v>#VALUE!</v>
      </c>
      <c r="U98" s="34" t="e">
        <f t="shared" si="55"/>
        <v>#VALUE!</v>
      </c>
      <c r="V98" s="34" t="e">
        <f t="shared" si="55"/>
        <v>#VALUE!</v>
      </c>
      <c r="W98" s="35" t="e">
        <f t="shared" si="55"/>
        <v>#VALUE!</v>
      </c>
      <c r="X98" s="35" t="e">
        <f t="shared" si="55"/>
        <v>#VALUE!</v>
      </c>
      <c r="Y98" t="e">
        <f>NA()</f>
        <v>#N/A</v>
      </c>
      <c r="Z98" s="30">
        <f t="shared" si="58"/>
        <v>7.196721757602373</v>
      </c>
      <c r="AA98" s="30">
        <f t="shared" si="59"/>
        <v>25.570099540079234</v>
      </c>
      <c r="AD98"/>
      <c r="AE98" s="3">
        <v>13</v>
      </c>
      <c r="AG98" s="3">
        <f t="shared" si="60"/>
        <v>7.3055989813069928</v>
      </c>
      <c r="AH98" s="29">
        <f t="shared" si="61"/>
        <v>1.1216390947767065</v>
      </c>
      <c r="AI98" s="29">
        <f t="shared" si="61"/>
        <v>9.0504529719249227</v>
      </c>
      <c r="AJ98" s="29">
        <f t="shared" si="61"/>
        <v>2.4011745090009775</v>
      </c>
      <c r="AK98" s="29">
        <f t="shared" si="61"/>
        <v>9.3949493152868175</v>
      </c>
      <c r="AL98" s="29">
        <f t="shared" si="61"/>
        <v>0.79144840465295196</v>
      </c>
      <c r="AM98" s="30" t="e">
        <f t="shared" si="62"/>
        <v>#VALUE!</v>
      </c>
      <c r="AN98" s="29">
        <f t="shared" si="56"/>
        <v>1.7259493428852009</v>
      </c>
      <c r="AO98" s="31">
        <f t="shared" si="56"/>
        <v>1.6769040780699909</v>
      </c>
      <c r="AP98" s="31">
        <f t="shared" si="56"/>
        <v>0.33538081561399818</v>
      </c>
      <c r="AQ98" s="32">
        <f t="shared" si="56"/>
        <v>10.651355025998377</v>
      </c>
      <c r="AR98" s="32">
        <f t="shared" si="56"/>
        <v>4.5260684914014568</v>
      </c>
      <c r="AS98" s="32">
        <f t="shared" si="56"/>
        <v>5.7022360543318378</v>
      </c>
      <c r="AT98" s="33" t="e">
        <f t="shared" si="63"/>
        <v>#VALUE!</v>
      </c>
      <c r="AU98" s="33" t="e">
        <f t="shared" si="63"/>
        <v>#VALUE!</v>
      </c>
      <c r="AV98" s="34" t="e">
        <f t="shared" si="64"/>
        <v>#VALUE!</v>
      </c>
      <c r="AW98" s="34" t="e">
        <f t="shared" si="64"/>
        <v>#VALUE!</v>
      </c>
      <c r="AX98" s="35" t="e">
        <f t="shared" si="64"/>
        <v>#VALUE!</v>
      </c>
      <c r="AY98" s="35" t="e">
        <f t="shared" si="64"/>
        <v>#VALUE!</v>
      </c>
      <c r="AZ98" t="e">
        <f>NA()</f>
        <v>#N/A</v>
      </c>
      <c r="BA98" s="30">
        <f t="shared" si="65"/>
        <v>2.6548959099095595</v>
      </c>
      <c r="BB98" s="30">
        <f t="shared" si="66"/>
        <v>17.331473086862033</v>
      </c>
    </row>
    <row r="99" spans="4:54" x14ac:dyDescent="0.3">
      <c r="D99" s="3">
        <v>14</v>
      </c>
      <c r="F99" s="3">
        <v>13</v>
      </c>
      <c r="G99" s="29">
        <f t="shared" si="53"/>
        <v>7.1511059094247047</v>
      </c>
      <c r="H99" s="29">
        <f t="shared" si="53"/>
        <v>19.155296718374235</v>
      </c>
      <c r="I99" s="29">
        <f t="shared" si="53"/>
        <v>9.5260052510640403</v>
      </c>
      <c r="J99" s="29">
        <f t="shared" si="53"/>
        <v>19.80024901253886</v>
      </c>
      <c r="K99" s="29">
        <f t="shared" si="53"/>
        <v>3.9366654782551107</v>
      </c>
      <c r="L99" s="30" t="e">
        <f t="shared" si="57"/>
        <v>#VALUE!</v>
      </c>
      <c r="M99" s="29">
        <f t="shared" si="53"/>
        <v>4.6351234667580057</v>
      </c>
      <c r="N99" s="31">
        <f t="shared" si="53"/>
        <v>3.8095056427375344</v>
      </c>
      <c r="O99" s="31">
        <f t="shared" si="53"/>
        <v>0.76190112854750691</v>
      </c>
      <c r="P99" s="32">
        <f t="shared" si="53"/>
        <v>20.297002491185435</v>
      </c>
      <c r="Q99" s="32">
        <f t="shared" si="53"/>
        <v>9.9069089026044352</v>
      </c>
      <c r="R99" s="32">
        <f t="shared" si="53"/>
        <v>18.809632652028888</v>
      </c>
      <c r="S99" s="33" t="e">
        <f t="shared" si="54"/>
        <v>#VALUE!</v>
      </c>
      <c r="T99" s="33" t="e">
        <f t="shared" si="54"/>
        <v>#VALUE!</v>
      </c>
      <c r="U99" s="34" t="e">
        <f t="shared" si="55"/>
        <v>#VALUE!</v>
      </c>
      <c r="V99" s="34" t="e">
        <f t="shared" si="55"/>
        <v>#VALUE!</v>
      </c>
      <c r="W99" s="35" t="e">
        <f t="shared" si="55"/>
        <v>#VALUE!</v>
      </c>
      <c r="X99" s="35" t="e">
        <f t="shared" si="55"/>
        <v>#VALUE!</v>
      </c>
      <c r="Y99" t="e">
        <f>NA()</f>
        <v>#N/A</v>
      </c>
      <c r="Z99" s="30">
        <f t="shared" si="58"/>
        <v>8.2765618813498527</v>
      </c>
      <c r="AA99" s="30">
        <f t="shared" si="59"/>
        <v>27.090225339107366</v>
      </c>
      <c r="AD99"/>
      <c r="AE99" s="3">
        <v>14</v>
      </c>
      <c r="AG99" s="3">
        <f t="shared" si="60"/>
        <v>7.683160899284454</v>
      </c>
      <c r="AH99" s="29">
        <f t="shared" si="61"/>
        <v>1.3375832375408201</v>
      </c>
      <c r="AI99" s="29">
        <f t="shared" si="61"/>
        <v>9.6861346014751355</v>
      </c>
      <c r="AJ99" s="29">
        <f t="shared" si="61"/>
        <v>2.7274697303211286</v>
      </c>
      <c r="AK99" s="29">
        <f t="shared" si="61"/>
        <v>10.051920573149102</v>
      </c>
      <c r="AL99" s="29">
        <f t="shared" si="61"/>
        <v>0.92274597592611252</v>
      </c>
      <c r="AM99" s="30" t="e">
        <f t="shared" si="62"/>
        <v>#VALUE!</v>
      </c>
      <c r="AN99" s="29">
        <f t="shared" si="56"/>
        <v>1.8879279921455738</v>
      </c>
      <c r="AO99" s="31">
        <f t="shared" si="56"/>
        <v>1.8053756704847721</v>
      </c>
      <c r="AP99" s="31">
        <f t="shared" si="56"/>
        <v>0.36107513409695446</v>
      </c>
      <c r="AQ99" s="32">
        <f t="shared" si="56"/>
        <v>11.29291407168323</v>
      </c>
      <c r="AR99" s="32">
        <f t="shared" si="56"/>
        <v>4.8657832285926901</v>
      </c>
      <c r="AS99" s="32">
        <f t="shared" si="56"/>
        <v>6.4056417787918374</v>
      </c>
      <c r="AT99" s="33" t="e">
        <f t="shared" si="63"/>
        <v>#VALUE!</v>
      </c>
      <c r="AU99" s="33" t="e">
        <f t="shared" si="63"/>
        <v>#VALUE!</v>
      </c>
      <c r="AV99" s="34" t="e">
        <f t="shared" si="64"/>
        <v>#VALUE!</v>
      </c>
      <c r="AW99" s="34" t="e">
        <f t="shared" si="64"/>
        <v>#VALUE!</v>
      </c>
      <c r="AX99" s="35" t="e">
        <f t="shared" si="64"/>
        <v>#VALUE!</v>
      </c>
      <c r="AY99" s="35" t="e">
        <f t="shared" si="64"/>
        <v>#VALUE!</v>
      </c>
      <c r="AZ99" t="e">
        <f>NA()</f>
        <v>#N/A</v>
      </c>
      <c r="BA99" s="30">
        <f t="shared" si="65"/>
        <v>2.9646780893509259</v>
      </c>
      <c r="BB99" s="30">
        <f t="shared" si="66"/>
        <v>18.067464712580229</v>
      </c>
    </row>
    <row r="100" spans="4:54" x14ac:dyDescent="0.3">
      <c r="D100" s="3">
        <v>15</v>
      </c>
      <c r="F100" s="3">
        <v>14</v>
      </c>
      <c r="G100" s="29">
        <f t="shared" si="53"/>
        <v>8.8090792522211938</v>
      </c>
      <c r="H100" s="29">
        <f t="shared" si="53"/>
        <v>20.987561638671774</v>
      </c>
      <c r="I100" s="29">
        <f t="shared" si="53"/>
        <v>11.205034144296482</v>
      </c>
      <c r="J100" s="29">
        <f t="shared" si="53"/>
        <v>21.678617482720426</v>
      </c>
      <c r="K100" s="29">
        <f t="shared" si="53"/>
        <v>4.7063420764079309</v>
      </c>
      <c r="L100" s="30" t="e">
        <f t="shared" si="57"/>
        <v>#VALUE!</v>
      </c>
      <c r="M100" s="29">
        <f t="shared" si="53"/>
        <v>5.2250582438081414</v>
      </c>
      <c r="N100" s="31">
        <f t="shared" si="53"/>
        <v>4.2142828439380526</v>
      </c>
      <c r="O100" s="31">
        <f t="shared" si="53"/>
        <v>0.84285656878761062</v>
      </c>
      <c r="P100" s="32">
        <f t="shared" si="53"/>
        <v>21.950615651270663</v>
      </c>
      <c r="Q100" s="32">
        <f t="shared" si="53"/>
        <v>10.865946445089389</v>
      </c>
      <c r="R100" s="32">
        <f t="shared" si="53"/>
        <v>21.394056119632651</v>
      </c>
      <c r="S100" s="33" t="e">
        <f t="shared" si="54"/>
        <v>#VALUE!</v>
      </c>
      <c r="T100" s="33" t="e">
        <f t="shared" si="54"/>
        <v>#VALUE!</v>
      </c>
      <c r="U100" s="34" t="e">
        <f t="shared" si="55"/>
        <v>#VALUE!</v>
      </c>
      <c r="V100" s="34" t="e">
        <f t="shared" si="55"/>
        <v>#VALUE!</v>
      </c>
      <c r="W100" s="35" t="e">
        <f t="shared" si="55"/>
        <v>#VALUE!</v>
      </c>
      <c r="X100" s="35" t="e">
        <f t="shared" si="55"/>
        <v>#VALUE!</v>
      </c>
      <c r="Y100" t="e">
        <f>NA()</f>
        <v>#N/A</v>
      </c>
      <c r="Z100" s="30">
        <f t="shared" si="58"/>
        <v>9.3646547399642373</v>
      </c>
      <c r="AA100" s="30">
        <f t="shared" si="59"/>
        <v>28.536647589678257</v>
      </c>
      <c r="AD100"/>
      <c r="AE100" s="3">
        <v>15</v>
      </c>
      <c r="AG100" s="3">
        <f t="shared" si="60"/>
        <v>8.0802356597094089</v>
      </c>
      <c r="AH100" s="29">
        <f t="shared" si="61"/>
        <v>1.5913113178525926</v>
      </c>
      <c r="AI100" s="29">
        <f t="shared" si="61"/>
        <v>10.362496196452209</v>
      </c>
      <c r="AJ100" s="29">
        <f t="shared" si="61"/>
        <v>3.0945373883892855</v>
      </c>
      <c r="AK100" s="29">
        <f t="shared" si="61"/>
        <v>10.750567519336473</v>
      </c>
      <c r="AL100" s="29">
        <f t="shared" si="61"/>
        <v>1.0734192911774691</v>
      </c>
      <c r="AM100" s="30" t="e">
        <f t="shared" si="62"/>
        <v>#VALUE!</v>
      </c>
      <c r="AN100" s="29">
        <f t="shared" si="56"/>
        <v>2.0639753445910842</v>
      </c>
      <c r="AO100" s="31">
        <f t="shared" si="56"/>
        <v>1.9430277718902771</v>
      </c>
      <c r="AP100" s="31">
        <f t="shared" si="56"/>
        <v>0.38860555437805544</v>
      </c>
      <c r="AQ100" s="32">
        <f t="shared" si="56"/>
        <v>11.96894909201365</v>
      </c>
      <c r="AR100" s="32">
        <f t="shared" si="56"/>
        <v>5.2276219576868268</v>
      </c>
      <c r="AS100" s="32">
        <f t="shared" si="56"/>
        <v>7.1811116040401979</v>
      </c>
      <c r="AT100" s="33" t="e">
        <f t="shared" si="63"/>
        <v>#VALUE!</v>
      </c>
      <c r="AU100" s="33" t="e">
        <f t="shared" si="63"/>
        <v>#VALUE!</v>
      </c>
      <c r="AV100" s="34" t="e">
        <f t="shared" si="64"/>
        <v>#VALUE!</v>
      </c>
      <c r="AW100" s="34" t="e">
        <f t="shared" si="64"/>
        <v>#VALUE!</v>
      </c>
      <c r="AX100" s="35" t="e">
        <f t="shared" si="64"/>
        <v>#VALUE!</v>
      </c>
      <c r="AY100" s="35" t="e">
        <f t="shared" si="64"/>
        <v>#VALUE!</v>
      </c>
      <c r="AZ100" t="e">
        <f>NA()</f>
        <v>#N/A</v>
      </c>
      <c r="BA100" s="30">
        <f t="shared" si="65"/>
        <v>3.3044300014861103</v>
      </c>
      <c r="BB100" s="30">
        <f t="shared" si="66"/>
        <v>18.826737088652511</v>
      </c>
    </row>
    <row r="101" spans="4:54" x14ac:dyDescent="0.3">
      <c r="D101" s="3">
        <v>16</v>
      </c>
      <c r="F101" s="3">
        <v>15</v>
      </c>
      <c r="G101" s="29">
        <f t="shared" si="53"/>
        <v>10.620618053269929</v>
      </c>
      <c r="H101" s="29">
        <f t="shared" si="53"/>
        <v>22.821581234855884</v>
      </c>
      <c r="I101" s="29">
        <f t="shared" si="53"/>
        <v>12.985573476599994</v>
      </c>
      <c r="J101" s="29">
        <f t="shared" si="53"/>
        <v>23.556270758023011</v>
      </c>
      <c r="K101" s="29">
        <f t="shared" si="53"/>
        <v>5.521074767134543</v>
      </c>
      <c r="L101" s="30" t="e">
        <f t="shared" si="57"/>
        <v>#VALUE!</v>
      </c>
      <c r="M101" s="29">
        <f t="shared" si="53"/>
        <v>5.8310231896415541</v>
      </c>
      <c r="N101" s="31">
        <f t="shared" si="53"/>
        <v>4.6244001497935985</v>
      </c>
      <c r="O101" s="31">
        <f t="shared" si="53"/>
        <v>0.92488002995871965</v>
      </c>
      <c r="P101" s="32">
        <f t="shared" si="53"/>
        <v>23.583852628817954</v>
      </c>
      <c r="Q101" s="32">
        <f t="shared" si="53"/>
        <v>11.817791210769011</v>
      </c>
      <c r="R101" s="32">
        <f t="shared" si="53"/>
        <v>23.979619153196353</v>
      </c>
      <c r="S101" s="33" t="e">
        <f t="shared" si="54"/>
        <v>#VALUE!</v>
      </c>
      <c r="T101" s="33" t="e">
        <f t="shared" si="54"/>
        <v>#VALUE!</v>
      </c>
      <c r="U101" s="34" t="e">
        <f t="shared" si="55"/>
        <v>#VALUE!</v>
      </c>
      <c r="V101" s="34" t="e">
        <f t="shared" si="55"/>
        <v>#VALUE!</v>
      </c>
      <c r="W101" s="35" t="e">
        <f t="shared" si="55"/>
        <v>#VALUE!</v>
      </c>
      <c r="X101" s="35" t="e">
        <f t="shared" si="55"/>
        <v>#VALUE!</v>
      </c>
      <c r="Y101" t="e">
        <f>NA()</f>
        <v>#N/A</v>
      </c>
      <c r="Z101" s="30">
        <f t="shared" si="58"/>
        <v>10.450150226074818</v>
      </c>
      <c r="AA101" s="30">
        <f t="shared" si="59"/>
        <v>29.912939820416103</v>
      </c>
      <c r="AD101"/>
      <c r="AE101" s="3">
        <v>16</v>
      </c>
      <c r="AG101" s="3">
        <f t="shared" si="60"/>
        <v>8.4978317091498283</v>
      </c>
      <c r="AH101" s="29">
        <f t="shared" si="61"/>
        <v>1.8884854067204524</v>
      </c>
      <c r="AI101" s="29">
        <f t="shared" si="61"/>
        <v>11.081640955485703</v>
      </c>
      <c r="AJ101" s="29">
        <f t="shared" si="61"/>
        <v>3.5067813974672086</v>
      </c>
      <c r="AK101" s="29">
        <f t="shared" si="61"/>
        <v>11.492997789218421</v>
      </c>
      <c r="AL101" s="29">
        <f t="shared" si="61"/>
        <v>1.2457910131788343</v>
      </c>
      <c r="AM101" s="30" t="e">
        <f t="shared" si="62"/>
        <v>#VALUE!</v>
      </c>
      <c r="AN101" s="29">
        <f t="shared" si="56"/>
        <v>2.2551428591623779</v>
      </c>
      <c r="AO101" s="31">
        <f t="shared" si="56"/>
        <v>2.0904286512329242</v>
      </c>
      <c r="AP101" s="31">
        <f t="shared" si="56"/>
        <v>0.41808573024658491</v>
      </c>
      <c r="AQ101" s="32">
        <f t="shared" si="56"/>
        <v>12.680830858319426</v>
      </c>
      <c r="AR101" s="32">
        <f t="shared" si="56"/>
        <v>5.6125831821698924</v>
      </c>
      <c r="AS101" s="32">
        <f t="shared" si="56"/>
        <v>8.0333890289762255</v>
      </c>
      <c r="AT101" s="33" t="e">
        <f t="shared" si="63"/>
        <v>#VALUE!</v>
      </c>
      <c r="AU101" s="33" t="e">
        <f t="shared" si="63"/>
        <v>#VALUE!</v>
      </c>
      <c r="AV101" s="34" t="e">
        <f t="shared" si="64"/>
        <v>#VALUE!</v>
      </c>
      <c r="AW101" s="34" t="e">
        <f t="shared" si="64"/>
        <v>#VALUE!</v>
      </c>
      <c r="AX101" s="35" t="e">
        <f t="shared" si="64"/>
        <v>#VALUE!</v>
      </c>
      <c r="AY101" s="35" t="e">
        <f t="shared" si="64"/>
        <v>#VALUE!</v>
      </c>
      <c r="AZ101" t="e">
        <f>NA()</f>
        <v>#N/A</v>
      </c>
      <c r="BA101" s="30">
        <f t="shared" si="65"/>
        <v>3.6759831511861769</v>
      </c>
      <c r="BB101" s="30">
        <f t="shared" si="66"/>
        <v>19.609247889854345</v>
      </c>
    </row>
    <row r="102" spans="4:54" x14ac:dyDescent="0.3">
      <c r="D102" s="3">
        <v>17</v>
      </c>
      <c r="F102" s="3">
        <v>16</v>
      </c>
      <c r="G102" s="29">
        <f t="shared" ref="G102:K117" si="67">G30*G$12</f>
        <v>12.569512789665781</v>
      </c>
      <c r="H102" s="29">
        <f t="shared" si="67"/>
        <v>24.653042079079224</v>
      </c>
      <c r="I102" s="29">
        <f t="shared" si="67"/>
        <v>14.856446872867192</v>
      </c>
      <c r="J102" s="29">
        <f t="shared" si="67"/>
        <v>25.428802026843421</v>
      </c>
      <c r="K102" s="29">
        <f t="shared" si="67"/>
        <v>6.3722410384858446</v>
      </c>
      <c r="L102" s="30" t="e">
        <f t="shared" si="57"/>
        <v>#VALUE!</v>
      </c>
      <c r="M102" s="29">
        <f t="shared" ref="M102:R117" si="68">M30*M$12</f>
        <v>6.4505394572606836</v>
      </c>
      <c r="N102" s="31">
        <f t="shared" si="68"/>
        <v>5.0387511779074492</v>
      </c>
      <c r="O102" s="31">
        <f t="shared" si="68"/>
        <v>1.0077502355814898</v>
      </c>
      <c r="P102" s="32">
        <f t="shared" si="68"/>
        <v>25.194691313229427</v>
      </c>
      <c r="Q102" s="32">
        <f t="shared" si="68"/>
        <v>12.759449633178967</v>
      </c>
      <c r="R102" s="32">
        <f t="shared" si="68"/>
        <v>26.542324500015756</v>
      </c>
      <c r="S102" s="33" t="e">
        <f t="shared" ref="S102:T117" si="69">S30</f>
        <v>#VALUE!</v>
      </c>
      <c r="T102" s="33" t="e">
        <f t="shared" si="69"/>
        <v>#VALUE!</v>
      </c>
      <c r="U102" s="34" t="e">
        <f t="shared" ref="U102:X117" si="70">U30*U$12</f>
        <v>#VALUE!</v>
      </c>
      <c r="V102" s="34" t="e">
        <f t="shared" si="70"/>
        <v>#VALUE!</v>
      </c>
      <c r="W102" s="35" t="e">
        <f t="shared" si="70"/>
        <v>#VALUE!</v>
      </c>
      <c r="X102" s="35" t="e">
        <f t="shared" si="70"/>
        <v>#VALUE!</v>
      </c>
      <c r="Y102" t="e">
        <f>NA()</f>
        <v>#N/A</v>
      </c>
      <c r="Z102" s="30">
        <f t="shared" si="58"/>
        <v>11.523843021869132</v>
      </c>
      <c r="AA102" s="30">
        <f t="shared" si="59"/>
        <v>31.222502296824167</v>
      </c>
      <c r="AD102"/>
      <c r="AE102" s="3">
        <v>17</v>
      </c>
      <c r="AG102" s="3">
        <f t="shared" si="60"/>
        <v>8.937009611874279</v>
      </c>
      <c r="AH102" s="29">
        <f t="shared" si="61"/>
        <v>2.2353867916853285</v>
      </c>
      <c r="AI102" s="29">
        <f t="shared" si="61"/>
        <v>11.845716758625107</v>
      </c>
      <c r="AJ102" s="29">
        <f t="shared" si="61"/>
        <v>3.9689498073978808</v>
      </c>
      <c r="AK102" s="29">
        <f t="shared" si="61"/>
        <v>12.281357009457787</v>
      </c>
      <c r="AL102" s="29">
        <f t="shared" si="61"/>
        <v>1.4423463137217269</v>
      </c>
      <c r="AM102" s="30" t="e">
        <f t="shared" si="62"/>
        <v>#VALUE!</v>
      </c>
      <c r="AN102" s="29">
        <f t="shared" ref="AN102:AS117" si="71">AN30*AN$12</f>
        <v>2.4625349214376229</v>
      </c>
      <c r="AO102" s="31">
        <f t="shared" si="71"/>
        <v>2.248170030670134</v>
      </c>
      <c r="AP102" s="31">
        <f t="shared" si="71"/>
        <v>0.44963400613402682</v>
      </c>
      <c r="AQ102" s="32">
        <f t="shared" si="71"/>
        <v>13.42992712955308</v>
      </c>
      <c r="AR102" s="32">
        <f t="shared" si="71"/>
        <v>6.0216509441696369</v>
      </c>
      <c r="AS102" s="32">
        <f t="shared" si="71"/>
        <v>8.9670597773623886</v>
      </c>
      <c r="AT102" s="33" t="e">
        <f t="shared" si="63"/>
        <v>#VALUE!</v>
      </c>
      <c r="AU102" s="33" t="e">
        <f t="shared" si="63"/>
        <v>#VALUE!</v>
      </c>
      <c r="AV102" s="34" t="e">
        <f t="shared" si="64"/>
        <v>#VALUE!</v>
      </c>
      <c r="AW102" s="34" t="e">
        <f t="shared" si="64"/>
        <v>#VALUE!</v>
      </c>
      <c r="AX102" s="35" t="e">
        <f t="shared" si="64"/>
        <v>#VALUE!</v>
      </c>
      <c r="AY102" s="35" t="e">
        <f t="shared" si="64"/>
        <v>#VALUE!</v>
      </c>
      <c r="AZ102" t="e">
        <f>NA()</f>
        <v>#N/A</v>
      </c>
      <c r="BA102" s="30">
        <f t="shared" si="65"/>
        <v>4.0810967118134229</v>
      </c>
      <c r="BB102" s="30">
        <f t="shared" si="66"/>
        <v>20.414865173961829</v>
      </c>
    </row>
    <row r="103" spans="4:54" x14ac:dyDescent="0.3">
      <c r="D103" s="3">
        <v>18</v>
      </c>
      <c r="F103" s="3">
        <v>17</v>
      </c>
      <c r="G103" s="29">
        <f t="shared" si="67"/>
        <v>14.638229731358077</v>
      </c>
      <c r="H103" s="29">
        <f t="shared" si="67"/>
        <v>26.478193980245706</v>
      </c>
      <c r="I103" s="29">
        <f t="shared" si="67"/>
        <v>16.806534055410843</v>
      </c>
      <c r="J103" s="29">
        <f t="shared" si="67"/>
        <v>27.292397201774929</v>
      </c>
      <c r="K103" s="29">
        <f t="shared" si="67"/>
        <v>7.251422630865882</v>
      </c>
      <c r="L103" s="30" t="e">
        <f t="shared" si="57"/>
        <v>#VALUE!</v>
      </c>
      <c r="M103" s="29">
        <f t="shared" si="68"/>
        <v>7.0813208573568565</v>
      </c>
      <c r="N103" s="31">
        <f t="shared" si="68"/>
        <v>5.4563436682173094</v>
      </c>
      <c r="O103" s="31">
        <f t="shared" si="68"/>
        <v>1.0912687336434619</v>
      </c>
      <c r="P103" s="32">
        <f t="shared" si="68"/>
        <v>26.781484548907308</v>
      </c>
      <c r="Q103" s="32">
        <f t="shared" si="68"/>
        <v>13.688413761963613</v>
      </c>
      <c r="R103" s="32">
        <f t="shared" si="68"/>
        <v>29.06208598328767</v>
      </c>
      <c r="S103" s="33" t="e">
        <f t="shared" si="69"/>
        <v>#VALUE!</v>
      </c>
      <c r="T103" s="33" t="e">
        <f t="shared" si="69"/>
        <v>#VALUE!</v>
      </c>
      <c r="U103" s="34" t="e">
        <f t="shared" si="70"/>
        <v>#VALUE!</v>
      </c>
      <c r="V103" s="34" t="e">
        <f t="shared" si="70"/>
        <v>#VALUE!</v>
      </c>
      <c r="W103" s="35" t="e">
        <f t="shared" si="70"/>
        <v>#VALUE!</v>
      </c>
      <c r="X103" s="35" t="e">
        <f t="shared" si="70"/>
        <v>#VALUE!</v>
      </c>
      <c r="Y103" t="e">
        <f>NA()</f>
        <v>#N/A</v>
      </c>
      <c r="Z103" s="30">
        <f t="shared" si="58"/>
        <v>12.578075618265286</v>
      </c>
      <c r="AA103" s="30">
        <f t="shared" si="59"/>
        <v>32.468570421975635</v>
      </c>
      <c r="AD103"/>
      <c r="AE103" s="3">
        <v>18</v>
      </c>
      <c r="AG103" s="3">
        <f t="shared" si="60"/>
        <v>9.3988847433557776</v>
      </c>
      <c r="AH103" s="29">
        <f t="shared" ref="AH103:AL118" si="72">AH31*AH$12</f>
        <v>2.6389289241721769</v>
      </c>
      <c r="AI103" s="29">
        <f t="shared" si="72"/>
        <v>12.656907897218714</v>
      </c>
      <c r="AJ103" s="29">
        <f t="shared" si="72"/>
        <v>4.4861362344200444</v>
      </c>
      <c r="AK103" s="29">
        <f t="shared" si="72"/>
        <v>13.117819514374457</v>
      </c>
      <c r="AL103" s="29">
        <f t="shared" si="72"/>
        <v>1.6657186321759709</v>
      </c>
      <c r="AM103" s="30" t="e">
        <f t="shared" si="62"/>
        <v>#VALUE!</v>
      </c>
      <c r="AN103" s="29">
        <f t="shared" si="71"/>
        <v>2.6873074515535715</v>
      </c>
      <c r="AO103" s="31">
        <f t="shared" si="71"/>
        <v>2.4168663892449262</v>
      </c>
      <c r="AP103" s="31">
        <f t="shared" si="71"/>
        <v>0.48337327784898521</v>
      </c>
      <c r="AQ103" s="32">
        <f t="shared" si="71"/>
        <v>14.217594236720808</v>
      </c>
      <c r="AR103" s="32">
        <f t="shared" si="71"/>
        <v>6.4557848484884968</v>
      </c>
      <c r="AS103" s="32">
        <f t="shared" si="71"/>
        <v>9.9864503253821635</v>
      </c>
      <c r="AT103" s="33" t="e">
        <f t="shared" ref="AT103:AU118" si="73">AT31</f>
        <v>#VALUE!</v>
      </c>
      <c r="AU103" s="33" t="e">
        <f t="shared" si="73"/>
        <v>#VALUE!</v>
      </c>
      <c r="AV103" s="34" t="e">
        <f t="shared" ref="AV103:AY118" si="74">AV31*AV$12</f>
        <v>#VALUE!</v>
      </c>
      <c r="AW103" s="34" t="e">
        <f t="shared" si="74"/>
        <v>#VALUE!</v>
      </c>
      <c r="AX103" s="35" t="e">
        <f t="shared" si="74"/>
        <v>#VALUE!</v>
      </c>
      <c r="AY103" s="35" t="e">
        <f t="shared" si="74"/>
        <v>#VALUE!</v>
      </c>
      <c r="AZ103" t="e">
        <f>NA()</f>
        <v>#N/A</v>
      </c>
      <c r="BA103" s="30">
        <f t="shared" si="65"/>
        <v>4.5214188161362374</v>
      </c>
      <c r="BB103" s="30">
        <f t="shared" si="66"/>
        <v>21.243359288490229</v>
      </c>
    </row>
    <row r="104" spans="4:54" x14ac:dyDescent="0.3">
      <c r="D104" s="3">
        <v>19</v>
      </c>
      <c r="F104" s="3">
        <v>18</v>
      </c>
      <c r="G104" s="29">
        <f t="shared" si="67"/>
        <v>16.808567833185641</v>
      </c>
      <c r="H104" s="29">
        <f t="shared" si="67"/>
        <v>28.293771945471658</v>
      </c>
      <c r="I104" s="29">
        <f t="shared" si="67"/>
        <v>18.824930137494842</v>
      </c>
      <c r="J104" s="29">
        <f t="shared" si="67"/>
        <v>29.143752166948286</v>
      </c>
      <c r="K104" s="29">
        <f t="shared" si="67"/>
        <v>8.1505953432290905</v>
      </c>
      <c r="L104" s="30" t="e">
        <f t="shared" si="57"/>
        <v>#VALUE!</v>
      </c>
      <c r="M104" s="29">
        <f t="shared" si="68"/>
        <v>7.7212610766069352</v>
      </c>
      <c r="N104" s="31">
        <f t="shared" si="68"/>
        <v>5.8762853760302329</v>
      </c>
      <c r="O104" s="31">
        <f t="shared" si="68"/>
        <v>1.1752570752060465</v>
      </c>
      <c r="P104" s="32">
        <f t="shared" si="68"/>
        <v>28.342898931183615</v>
      </c>
      <c r="Q104" s="32">
        <f t="shared" si="68"/>
        <v>14.602594724317454</v>
      </c>
      <c r="R104" s="32">
        <f t="shared" si="68"/>
        <v>31.522462706068911</v>
      </c>
      <c r="S104" s="33" t="e">
        <f t="shared" si="69"/>
        <v>#VALUE!</v>
      </c>
      <c r="T104" s="33" t="e">
        <f t="shared" si="69"/>
        <v>#VALUE!</v>
      </c>
      <c r="U104" s="34" t="e">
        <f t="shared" si="70"/>
        <v>#VALUE!</v>
      </c>
      <c r="V104" s="34" t="e">
        <f t="shared" si="70"/>
        <v>#VALUE!</v>
      </c>
      <c r="W104" s="35" t="e">
        <f t="shared" si="70"/>
        <v>#VALUE!</v>
      </c>
      <c r="X104" s="35" t="e">
        <f t="shared" si="70"/>
        <v>#VALUE!</v>
      </c>
      <c r="Y104" t="e">
        <f>NA()</f>
        <v>#N/A</v>
      </c>
      <c r="Z104" s="30">
        <f t="shared" si="58"/>
        <v>13.606612569610181</v>
      </c>
      <c r="AA104" s="30">
        <f t="shared" si="59"/>
        <v>33.654222729895501</v>
      </c>
      <c r="AD104"/>
      <c r="AE104" s="3">
        <v>19</v>
      </c>
      <c r="AG104" s="3">
        <f t="shared" si="60"/>
        <v>9.8846301229790683</v>
      </c>
      <c r="AH104" s="29">
        <f t="shared" si="72"/>
        <v>3.1066556825939813</v>
      </c>
      <c r="AI104" s="29">
        <f t="shared" si="72"/>
        <v>13.517425277988279</v>
      </c>
      <c r="AJ104" s="29">
        <f t="shared" si="72"/>
        <v>5.0637753634976939</v>
      </c>
      <c r="AK104" s="29">
        <f t="shared" si="72"/>
        <v>14.004577458285025</v>
      </c>
      <c r="AL104" s="29">
        <f t="shared" si="72"/>
        <v>1.9186684122104831</v>
      </c>
      <c r="AM104" s="30" t="e">
        <f t="shared" si="62"/>
        <v>#VALUE!</v>
      </c>
      <c r="AN104" s="29">
        <f t="shared" si="71"/>
        <v>2.9306656865231484</v>
      </c>
      <c r="AO104" s="31">
        <f t="shared" si="71"/>
        <v>2.5971539602113207</v>
      </c>
      <c r="AP104" s="31">
        <f t="shared" si="71"/>
        <v>0.51943079204226417</v>
      </c>
      <c r="AQ104" s="32">
        <f t="shared" si="71"/>
        <v>15.0451676198977</v>
      </c>
      <c r="AR104" s="32">
        <f t="shared" si="71"/>
        <v>6.915908895065245</v>
      </c>
      <c r="AS104" s="32">
        <f t="shared" si="71"/>
        <v>11.095514529234137</v>
      </c>
      <c r="AT104" s="33" t="e">
        <f t="shared" si="73"/>
        <v>#VALUE!</v>
      </c>
      <c r="AU104" s="33" t="e">
        <f t="shared" si="73"/>
        <v>#VALUE!</v>
      </c>
      <c r="AV104" s="34" t="e">
        <f t="shared" si="74"/>
        <v>#VALUE!</v>
      </c>
      <c r="AW104" s="34" t="e">
        <f t="shared" si="74"/>
        <v>#VALUE!</v>
      </c>
      <c r="AX104" s="35" t="e">
        <f t="shared" si="74"/>
        <v>#VALUE!</v>
      </c>
      <c r="AY104" s="35" t="e">
        <f t="shared" si="74"/>
        <v>#VALUE!</v>
      </c>
      <c r="AZ104" t="e">
        <f>NA()</f>
        <v>#N/A</v>
      </c>
      <c r="BA104" s="30">
        <f t="shared" si="65"/>
        <v>4.9984436043527625</v>
      </c>
      <c r="BB104" s="30">
        <f t="shared" si="66"/>
        <v>22.094394659194503</v>
      </c>
    </row>
    <row r="105" spans="4:54" x14ac:dyDescent="0.3">
      <c r="D105" s="3">
        <v>20</v>
      </c>
      <c r="F105" s="3">
        <v>19</v>
      </c>
      <c r="G105" s="29">
        <f t="shared" si="67"/>
        <v>19.062209261847944</v>
      </c>
      <c r="H105" s="29">
        <f t="shared" si="67"/>
        <v>30.096931949221599</v>
      </c>
      <c r="I105" s="29">
        <f t="shared" si="67"/>
        <v>20.901068636191404</v>
      </c>
      <c r="J105" s="29">
        <f t="shared" si="67"/>
        <v>30.980004640694265</v>
      </c>
      <c r="K105" s="29">
        <f t="shared" si="67"/>
        <v>9.0622634493890626</v>
      </c>
      <c r="L105" s="30" t="e">
        <f t="shared" si="57"/>
        <v>#VALUE!</v>
      </c>
      <c r="M105" s="29">
        <f t="shared" si="68"/>
        <v>8.3684216938297773</v>
      </c>
      <c r="N105" s="31">
        <f t="shared" si="68"/>
        <v>6.2977723452673162</v>
      </c>
      <c r="O105" s="31">
        <f t="shared" si="68"/>
        <v>1.2595544690534632</v>
      </c>
      <c r="P105" s="32">
        <f t="shared" si="68"/>
        <v>29.877865596550826</v>
      </c>
      <c r="Q105" s="32">
        <f t="shared" si="68"/>
        <v>15.500266364266013</v>
      </c>
      <c r="R105" s="32">
        <f t="shared" si="68"/>
        <v>33.910333864726127</v>
      </c>
      <c r="S105" s="33" t="e">
        <f t="shared" si="69"/>
        <v>#VALUE!</v>
      </c>
      <c r="T105" s="33" t="e">
        <f t="shared" si="69"/>
        <v>#VALUE!</v>
      </c>
      <c r="U105" s="34" t="e">
        <f t="shared" si="70"/>
        <v>#VALUE!</v>
      </c>
      <c r="V105" s="34" t="e">
        <f t="shared" si="70"/>
        <v>#VALUE!</v>
      </c>
      <c r="W105" s="35" t="e">
        <f t="shared" si="70"/>
        <v>#VALUE!</v>
      </c>
      <c r="X105" s="35" t="e">
        <f t="shared" si="70"/>
        <v>#VALUE!</v>
      </c>
      <c r="Y105" t="e">
        <f>NA()</f>
        <v>#N/A</v>
      </c>
      <c r="Z105" s="30">
        <f t="shared" si="58"/>
        <v>14.604500349430857</v>
      </c>
      <c r="AA105" s="30">
        <f t="shared" si="59"/>
        <v>34.782388491382115</v>
      </c>
      <c r="AD105"/>
      <c r="AE105" s="3">
        <v>20</v>
      </c>
      <c r="AG105" s="3">
        <f t="shared" si="60"/>
        <v>10.395479393145562</v>
      </c>
      <c r="AH105" s="29">
        <f t="shared" si="72"/>
        <v>3.6467211205104411</v>
      </c>
      <c r="AI105" s="29">
        <f t="shared" si="72"/>
        <v>14.429494968035085</v>
      </c>
      <c r="AJ105" s="29">
        <f t="shared" si="72"/>
        <v>5.7076313069260216</v>
      </c>
      <c r="AK105" s="29">
        <f t="shared" si="72"/>
        <v>14.943828192985769</v>
      </c>
      <c r="AL105" s="29">
        <f t="shared" si="72"/>
        <v>2.2040538654796475</v>
      </c>
      <c r="AM105" s="30" t="e">
        <f t="shared" si="62"/>
        <v>#VALUE!</v>
      </c>
      <c r="AN105" s="29">
        <f t="shared" si="71"/>
        <v>3.1938610168523387</v>
      </c>
      <c r="AO105" s="31">
        <f t="shared" si="71"/>
        <v>2.7896893818134973</v>
      </c>
      <c r="AP105" s="31">
        <f t="shared" si="71"/>
        <v>0.55793787636269954</v>
      </c>
      <c r="AQ105" s="32">
        <f t="shared" si="71"/>
        <v>15.913951260446694</v>
      </c>
      <c r="AR105" s="32">
        <f t="shared" si="71"/>
        <v>7.4028990921579387</v>
      </c>
      <c r="AS105" s="32">
        <f t="shared" si="71"/>
        <v>12.297709479424872</v>
      </c>
      <c r="AT105" s="33" t="e">
        <f t="shared" si="73"/>
        <v>#VALUE!</v>
      </c>
      <c r="AU105" s="33" t="e">
        <f t="shared" si="73"/>
        <v>#VALUE!</v>
      </c>
      <c r="AV105" s="34" t="e">
        <f t="shared" si="74"/>
        <v>#VALUE!</v>
      </c>
      <c r="AW105" s="34" t="e">
        <f t="shared" si="74"/>
        <v>#VALUE!</v>
      </c>
      <c r="AX105" s="35" t="e">
        <f t="shared" si="74"/>
        <v>#VALUE!</v>
      </c>
      <c r="AY105" s="35" t="e">
        <f t="shared" si="74"/>
        <v>#VALUE!</v>
      </c>
      <c r="AZ105" t="e">
        <f>NA()</f>
        <v>#N/A</v>
      </c>
      <c r="BA105" s="30">
        <f t="shared" si="65"/>
        <v>5.513464450369173</v>
      </c>
      <c r="BB105" s="30">
        <f t="shared" si="66"/>
        <v>22.967521544469051</v>
      </c>
    </row>
    <row r="106" spans="4:54" x14ac:dyDescent="0.3">
      <c r="D106" s="3">
        <v>21</v>
      </c>
      <c r="F106" s="3">
        <v>20</v>
      </c>
      <c r="G106" s="29">
        <f t="shared" si="67"/>
        <v>21.381166128106159</v>
      </c>
      <c r="H106" s="29">
        <f t="shared" si="67"/>
        <v>31.88519742019195</v>
      </c>
      <c r="I106" s="29">
        <f t="shared" si="67"/>
        <v>23.024814223196969</v>
      </c>
      <c r="J106" s="29">
        <f t="shared" si="67"/>
        <v>32.798677393834183</v>
      </c>
      <c r="K106" s="29">
        <f t="shared" si="67"/>
        <v>9.9795478662426778</v>
      </c>
      <c r="L106" s="30" t="e">
        <f t="shared" si="57"/>
        <v>#VALUE!</v>
      </c>
      <c r="M106" s="29">
        <f t="shared" si="68"/>
        <v>9.0210209455417072</v>
      </c>
      <c r="N106" s="31">
        <f t="shared" si="68"/>
        <v>6.7200790400898107</v>
      </c>
      <c r="O106" s="31">
        <f t="shared" si="68"/>
        <v>1.3440158080179621</v>
      </c>
      <c r="P106" s="32">
        <f t="shared" si="68"/>
        <v>31.38554014496016</v>
      </c>
      <c r="Q106" s="32">
        <f t="shared" si="68"/>
        <v>16.380017132890512</v>
      </c>
      <c r="R106" s="32">
        <f t="shared" si="68"/>
        <v>36.215546251097273</v>
      </c>
      <c r="S106" s="33" t="e">
        <f t="shared" si="69"/>
        <v>#VALUE!</v>
      </c>
      <c r="T106" s="33" t="e">
        <f t="shared" si="69"/>
        <v>#VALUE!</v>
      </c>
      <c r="U106" s="34" t="e">
        <f t="shared" si="70"/>
        <v>#VALUE!</v>
      </c>
      <c r="V106" s="34" t="e">
        <f t="shared" si="70"/>
        <v>#VALUE!</v>
      </c>
      <c r="W106" s="35" t="e">
        <f t="shared" si="70"/>
        <v>#VALUE!</v>
      </c>
      <c r="X106" s="35" t="e">
        <f t="shared" si="70"/>
        <v>#VALUE!</v>
      </c>
      <c r="Y106" t="e">
        <f>NA()</f>
        <v>#N/A</v>
      </c>
      <c r="Z106" s="30">
        <f t="shared" si="58"/>
        <v>15.567922820624636</v>
      </c>
      <c r="AA106" s="30">
        <f t="shared" si="59"/>
        <v>35.855854951059193</v>
      </c>
      <c r="AD106"/>
      <c r="AE106" s="3">
        <v>21</v>
      </c>
      <c r="AG106" s="3">
        <f t="shared" si="60"/>
        <v>10.932729952341878</v>
      </c>
      <c r="AH106" s="29">
        <f t="shared" si="72"/>
        <v>4.2678466282125793</v>
      </c>
      <c r="AI106" s="29">
        <f t="shared" si="72"/>
        <v>15.39534494856076</v>
      </c>
      <c r="AJ106" s="29">
        <f t="shared" si="72"/>
        <v>6.4237775190396444</v>
      </c>
      <c r="AK106" s="29">
        <f t="shared" si="72"/>
        <v>15.937759782650652</v>
      </c>
      <c r="AL106" s="29">
        <f t="shared" si="72"/>
        <v>2.5247929061519239</v>
      </c>
      <c r="AM106" s="30" t="e">
        <f t="shared" si="62"/>
        <v>#VALUE!</v>
      </c>
      <c r="AN106" s="29">
        <f t="shared" si="71"/>
        <v>3.4781867507215933</v>
      </c>
      <c r="AO106" s="31">
        <f t="shared" si="71"/>
        <v>2.995147958882598</v>
      </c>
      <c r="AP106" s="31">
        <f t="shared" si="71"/>
        <v>0.5990295917765196</v>
      </c>
      <c r="AQ106" s="32">
        <f t="shared" si="71"/>
        <v>16.825205957070441</v>
      </c>
      <c r="AR106" s="32">
        <f t="shared" si="71"/>
        <v>7.917569841778346</v>
      </c>
      <c r="AS106" s="32">
        <f t="shared" si="71"/>
        <v>13.595862365660286</v>
      </c>
      <c r="AT106" s="33" t="e">
        <f t="shared" si="73"/>
        <v>#VALUE!</v>
      </c>
      <c r="AU106" s="33" t="e">
        <f t="shared" si="73"/>
        <v>#VALUE!</v>
      </c>
      <c r="AV106" s="34" t="e">
        <f t="shared" si="74"/>
        <v>#VALUE!</v>
      </c>
      <c r="AW106" s="34" t="e">
        <f t="shared" si="74"/>
        <v>#VALUE!</v>
      </c>
      <c r="AX106" s="35" t="e">
        <f t="shared" si="74"/>
        <v>#VALUE!</v>
      </c>
      <c r="AY106" s="35" t="e">
        <f t="shared" si="74"/>
        <v>#VALUE!</v>
      </c>
      <c r="AZ106" t="e">
        <f>NA()</f>
        <v>#N/A</v>
      </c>
      <c r="BA106" s="30">
        <f t="shared" si="65"/>
        <v>6.0675240158753523</v>
      </c>
      <c r="BB106" s="30">
        <f t="shared" si="66"/>
        <v>23.862167854971883</v>
      </c>
    </row>
    <row r="107" spans="4:54" x14ac:dyDescent="0.3">
      <c r="D107" s="3">
        <v>22</v>
      </c>
      <c r="F107" s="3">
        <v>21</v>
      </c>
      <c r="G107" s="29">
        <f t="shared" si="67"/>
        <v>23.748130560817909</v>
      </c>
      <c r="H107" s="29">
        <f t="shared" si="67"/>
        <v>33.656414183138608</v>
      </c>
      <c r="I107" s="29">
        <f t="shared" si="67"/>
        <v>25.186530350392509</v>
      </c>
      <c r="J107" s="29">
        <f t="shared" si="67"/>
        <v>34.597630434417027</v>
      </c>
      <c r="K107" s="29">
        <f t="shared" si="67"/>
        <v>10.896236693169289</v>
      </c>
      <c r="L107" s="30" t="e">
        <f t="shared" si="57"/>
        <v>#VALUE!</v>
      </c>
      <c r="M107" s="29">
        <f t="shared" si="68"/>
        <v>9.6774231953553436</v>
      </c>
      <c r="N107" s="31">
        <f t="shared" si="68"/>
        <v>7.1425499509402153</v>
      </c>
      <c r="O107" s="31">
        <f t="shared" si="68"/>
        <v>1.4285099901880434</v>
      </c>
      <c r="P107" s="32">
        <f t="shared" si="68"/>
        <v>32.865269632060283</v>
      </c>
      <c r="Q107" s="32">
        <f t="shared" si="68"/>
        <v>17.240708757639098</v>
      </c>
      <c r="R107" s="32">
        <f t="shared" si="68"/>
        <v>38.43055684509261</v>
      </c>
      <c r="S107" s="33" t="e">
        <f t="shared" si="69"/>
        <v>#VALUE!</v>
      </c>
      <c r="T107" s="33" t="e">
        <f t="shared" si="69"/>
        <v>#VALUE!</v>
      </c>
      <c r="U107" s="34" t="e">
        <f t="shared" si="70"/>
        <v>#VALUE!</v>
      </c>
      <c r="V107" s="34" t="e">
        <f t="shared" si="70"/>
        <v>#VALUE!</v>
      </c>
      <c r="W107" s="35" t="e">
        <f t="shared" si="70"/>
        <v>#VALUE!</v>
      </c>
      <c r="X107" s="35" t="e">
        <f t="shared" si="70"/>
        <v>#VALUE!</v>
      </c>
      <c r="Y107" t="e">
        <f>NA()</f>
        <v>#N/A</v>
      </c>
      <c r="Z107" s="30">
        <f t="shared" si="58"/>
        <v>16.494059105650848</v>
      </c>
      <c r="AA107" s="30">
        <f t="shared" si="59"/>
        <v>36.877274213538108</v>
      </c>
      <c r="AD107"/>
      <c r="AE107" s="3">
        <v>22</v>
      </c>
      <c r="AG107" s="3">
        <f t="shared" si="60"/>
        <v>11.497746250129051</v>
      </c>
      <c r="AH107" s="29">
        <f t="shared" si="72"/>
        <v>4.9792513483515748</v>
      </c>
      <c r="AI107" s="29">
        <f t="shared" si="72"/>
        <v>16.417189948967238</v>
      </c>
      <c r="AJ107" s="29">
        <f t="shared" si="72"/>
        <v>7.2185669064817546</v>
      </c>
      <c r="AK107" s="29">
        <f t="shared" si="72"/>
        <v>16.988534534739824</v>
      </c>
      <c r="AL107" s="29">
        <f t="shared" si="72"/>
        <v>2.8838155661884159</v>
      </c>
      <c r="AM107" s="30" t="e">
        <f t="shared" si="62"/>
        <v>#VALUE!</v>
      </c>
      <c r="AN107" s="29">
        <f t="shared" si="71"/>
        <v>3.7849726738775971</v>
      </c>
      <c r="AO107" s="31">
        <f t="shared" si="71"/>
        <v>3.2142214904626636</v>
      </c>
      <c r="AP107" s="31">
        <f t="shared" si="71"/>
        <v>0.64284429809253274</v>
      </c>
      <c r="AQ107" s="32">
        <f t="shared" si="71"/>
        <v>17.780136402532889</v>
      </c>
      <c r="AR107" s="32">
        <f t="shared" si="71"/>
        <v>8.460659112549104</v>
      </c>
      <c r="AS107" s="32">
        <f t="shared" si="71"/>
        <v>14.992030864935506</v>
      </c>
      <c r="AT107" s="33" t="e">
        <f t="shared" si="73"/>
        <v>#VALUE!</v>
      </c>
      <c r="AU107" s="33" t="e">
        <f t="shared" si="73"/>
        <v>#VALUE!</v>
      </c>
      <c r="AV107" s="34" t="e">
        <f t="shared" si="74"/>
        <v>#VALUE!</v>
      </c>
      <c r="AW107" s="34" t="e">
        <f t="shared" si="74"/>
        <v>#VALUE!</v>
      </c>
      <c r="AX107" s="35" t="e">
        <f t="shared" si="74"/>
        <v>#VALUE!</v>
      </c>
      <c r="AY107" s="35" t="e">
        <f t="shared" si="74"/>
        <v>#VALUE!</v>
      </c>
      <c r="AZ107" t="e">
        <f>NA()</f>
        <v>#N/A</v>
      </c>
      <c r="BA107" s="30">
        <f t="shared" si="65"/>
        <v>6.6613620346002955</v>
      </c>
      <c r="BB107" s="30">
        <f t="shared" si="66"/>
        <v>24.777631153979815</v>
      </c>
    </row>
    <row r="108" spans="4:54" x14ac:dyDescent="0.3">
      <c r="D108" s="3">
        <v>23</v>
      </c>
      <c r="F108" s="3">
        <v>22</v>
      </c>
      <c r="G108" s="29">
        <f t="shared" si="67"/>
        <v>26.146737875230656</v>
      </c>
      <c r="H108" s="29">
        <f t="shared" si="67"/>
        <v>35.408712166793556</v>
      </c>
      <c r="I108" s="29">
        <f t="shared" si="67"/>
        <v>27.377126126402178</v>
      </c>
      <c r="J108" s="29">
        <f t="shared" si="67"/>
        <v>36.375020374163142</v>
      </c>
      <c r="K108" s="29">
        <f t="shared" si="67"/>
        <v>11.806805904066453</v>
      </c>
      <c r="L108" s="30" t="e">
        <f t="shared" si="57"/>
        <v>#VALUE!</v>
      </c>
      <c r="M108" s="29">
        <f t="shared" si="68"/>
        <v>10.336129064398344</v>
      </c>
      <c r="N108" s="31">
        <f t="shared" si="68"/>
        <v>7.5645923871505767</v>
      </c>
      <c r="O108" s="31">
        <f t="shared" si="68"/>
        <v>1.5129184774301154</v>
      </c>
      <c r="P108" s="32">
        <f t="shared" si="68"/>
        <v>34.316565116409826</v>
      </c>
      <c r="Q108" s="32">
        <f t="shared" si="68"/>
        <v>18.081440545534623</v>
      </c>
      <c r="R108" s="32">
        <f t="shared" si="68"/>
        <v>40.550085609235154</v>
      </c>
      <c r="S108" s="33" t="e">
        <f t="shared" si="69"/>
        <v>#VALUE!</v>
      </c>
      <c r="T108" s="33" t="e">
        <f t="shared" si="69"/>
        <v>#VALUE!</v>
      </c>
      <c r="U108" s="34" t="e">
        <f t="shared" si="70"/>
        <v>#VALUE!</v>
      </c>
      <c r="V108" s="34" t="e">
        <f t="shared" si="70"/>
        <v>#VALUE!</v>
      </c>
      <c r="W108" s="35" t="e">
        <f t="shared" si="70"/>
        <v>#VALUE!</v>
      </c>
      <c r="X108" s="35" t="e">
        <f t="shared" si="70"/>
        <v>#VALUE!</v>
      </c>
      <c r="Y108" t="e">
        <f>NA()</f>
        <v>#N/A</v>
      </c>
      <c r="Z108" s="30">
        <f t="shared" si="58"/>
        <v>17.380948269533793</v>
      </c>
      <c r="AA108" s="30">
        <f t="shared" si="59"/>
        <v>37.849169795703574</v>
      </c>
      <c r="AD108"/>
      <c r="AE108" s="3">
        <v>23</v>
      </c>
      <c r="AG108" s="3">
        <f t="shared" si="60"/>
        <v>12.09196325242066</v>
      </c>
      <c r="AH108" s="29">
        <f t="shared" si="72"/>
        <v>5.7905518070805302</v>
      </c>
      <c r="AI108" s="29">
        <f t="shared" si="72"/>
        <v>17.497214240290663</v>
      </c>
      <c r="AJ108" s="29">
        <f t="shared" si="72"/>
        <v>8.0985907474111283</v>
      </c>
      <c r="AK108" s="29">
        <f t="shared" si="72"/>
        <v>18.098270435664194</v>
      </c>
      <c r="AL108" s="29">
        <f t="shared" si="72"/>
        <v>3.2840064491452274</v>
      </c>
      <c r="AM108" s="30" t="e">
        <f t="shared" si="62"/>
        <v>#VALUE!</v>
      </c>
      <c r="AN108" s="29">
        <f t="shared" si="71"/>
        <v>4.1155782703159822</v>
      </c>
      <c r="AO108" s="31">
        <f t="shared" si="71"/>
        <v>3.4476156169289767</v>
      </c>
      <c r="AP108" s="31">
        <f t="shared" si="71"/>
        <v>0.68952312338579536</v>
      </c>
      <c r="AQ108" s="32">
        <f t="shared" si="71"/>
        <v>18.779877028607562</v>
      </c>
      <c r="AR108" s="32">
        <f t="shared" si="71"/>
        <v>9.0328124435427224</v>
      </c>
      <c r="AS108" s="32">
        <f t="shared" si="71"/>
        <v>16.487360342941713</v>
      </c>
      <c r="AT108" s="33" t="e">
        <f t="shared" si="73"/>
        <v>#VALUE!</v>
      </c>
      <c r="AU108" s="33" t="e">
        <f t="shared" si="73"/>
        <v>#VALUE!</v>
      </c>
      <c r="AV108" s="34" t="e">
        <f t="shared" si="74"/>
        <v>#VALUE!</v>
      </c>
      <c r="AW108" s="34" t="e">
        <f t="shared" si="74"/>
        <v>#VALUE!</v>
      </c>
      <c r="AX108" s="35" t="e">
        <f t="shared" si="74"/>
        <v>#VALUE!</v>
      </c>
      <c r="AY108" s="35" t="e">
        <f t="shared" si="74"/>
        <v>#VALUE!</v>
      </c>
      <c r="AZ108" t="e">
        <f>NA()</f>
        <v>#N/A</v>
      </c>
      <c r="BA108" s="30">
        <f t="shared" si="65"/>
        <v>7.295361999147377</v>
      </c>
      <c r="BB108" s="30">
        <f t="shared" si="66"/>
        <v>25.713070970967031</v>
      </c>
    </row>
    <row r="109" spans="4:54" x14ac:dyDescent="0.3">
      <c r="D109" s="3">
        <v>24</v>
      </c>
      <c r="F109" s="3">
        <v>23</v>
      </c>
      <c r="G109" s="29">
        <f t="shared" si="67"/>
        <v>28.561753805758801</v>
      </c>
      <c r="H109" s="29">
        <f t="shared" si="67"/>
        <v>37.140472595849346</v>
      </c>
      <c r="I109" s="29">
        <f t="shared" si="67"/>
        <v>29.588086165088896</v>
      </c>
      <c r="J109" s="29">
        <f t="shared" si="67"/>
        <v>38.129265620603128</v>
      </c>
      <c r="K109" s="29">
        <f t="shared" si="67"/>
        <v>12.706416996817001</v>
      </c>
      <c r="L109" s="30" t="e">
        <f t="shared" si="57"/>
        <v>#VALUE!</v>
      </c>
      <c r="M109" s="29">
        <f t="shared" si="68"/>
        <v>10.995766182497922</v>
      </c>
      <c r="N109" s="31">
        <f t="shared" si="68"/>
        <v>7.9856702367011225</v>
      </c>
      <c r="O109" s="31">
        <f t="shared" si="68"/>
        <v>1.5971340473402245</v>
      </c>
      <c r="P109" s="32">
        <f t="shared" si="68"/>
        <v>35.73907862914848</v>
      </c>
      <c r="Q109" s="32">
        <f t="shared" si="68"/>
        <v>18.90151841470988</v>
      </c>
      <c r="R109" s="32">
        <f t="shared" si="68"/>
        <v>42.570788180657445</v>
      </c>
      <c r="S109" s="33" t="e">
        <f t="shared" si="69"/>
        <v>#VALUE!</v>
      </c>
      <c r="T109" s="33" t="e">
        <f t="shared" si="69"/>
        <v>#VALUE!</v>
      </c>
      <c r="U109" s="34" t="e">
        <f t="shared" si="70"/>
        <v>#VALUE!</v>
      </c>
      <c r="V109" s="34" t="e">
        <f t="shared" si="70"/>
        <v>#VALUE!</v>
      </c>
      <c r="W109" s="35" t="e">
        <f t="shared" si="70"/>
        <v>#VALUE!</v>
      </c>
      <c r="X109" s="35" t="e">
        <f t="shared" si="70"/>
        <v>#VALUE!</v>
      </c>
      <c r="Y109" t="e">
        <f>NA()</f>
        <v>#N/A</v>
      </c>
      <c r="Z109" s="30">
        <f t="shared" si="58"/>
        <v>18.22736350337636</v>
      </c>
      <c r="AA109" s="30">
        <f t="shared" si="59"/>
        <v>38.773942861310687</v>
      </c>
      <c r="AD109"/>
      <c r="AE109" s="3">
        <v>24</v>
      </c>
      <c r="AG109" s="3">
        <f t="shared" si="60"/>
        <v>12.716890085850565</v>
      </c>
      <c r="AH109" s="29">
        <f t="shared" si="72"/>
        <v>6.7116271100011247</v>
      </c>
      <c r="AI109" s="29">
        <f t="shared" si="72"/>
        <v>18.637552278249714</v>
      </c>
      <c r="AJ109" s="29">
        <f t="shared" si="72"/>
        <v>9.0706250522154015</v>
      </c>
      <c r="AK109" s="29">
        <f t="shared" si="72"/>
        <v>19.269020394577772</v>
      </c>
      <c r="AL109" s="29">
        <f t="shared" si="72"/>
        <v>3.7281371183690606</v>
      </c>
      <c r="AM109" s="30" t="e">
        <f t="shared" si="62"/>
        <v>#VALUE!</v>
      </c>
      <c r="AN109" s="29">
        <f t="shared" si="71"/>
        <v>4.4713844684388588</v>
      </c>
      <c r="AO109" s="31">
        <f t="shared" si="71"/>
        <v>3.6960466388561533</v>
      </c>
      <c r="AP109" s="31">
        <f t="shared" si="71"/>
        <v>0.73920932777123072</v>
      </c>
      <c r="AQ109" s="32">
        <f t="shared" si="71"/>
        <v>19.825476600372149</v>
      </c>
      <c r="AR109" s="32">
        <f t="shared" si="71"/>
        <v>9.6345658560576375</v>
      </c>
      <c r="AS109" s="32">
        <f t="shared" si="71"/>
        <v>18.081941953088837</v>
      </c>
      <c r="AT109" s="33" t="e">
        <f t="shared" si="73"/>
        <v>#VALUE!</v>
      </c>
      <c r="AU109" s="33" t="e">
        <f t="shared" si="73"/>
        <v>#VALUE!</v>
      </c>
      <c r="AV109" s="34" t="e">
        <f t="shared" si="74"/>
        <v>#VALUE!</v>
      </c>
      <c r="AW109" s="34" t="e">
        <f t="shared" si="74"/>
        <v>#VALUE!</v>
      </c>
      <c r="AX109" s="35" t="e">
        <f t="shared" si="74"/>
        <v>#VALUE!</v>
      </c>
      <c r="AY109" s="35" t="e">
        <f t="shared" si="74"/>
        <v>#VALUE!</v>
      </c>
      <c r="AZ109" t="e">
        <f>NA()</f>
        <v>#N/A</v>
      </c>
      <c r="BA109" s="30">
        <f t="shared" si="65"/>
        <v>7.9694981996585206</v>
      </c>
      <c r="BB109" s="30">
        <f t="shared" si="66"/>
        <v>26.667501578433814</v>
      </c>
    </row>
    <row r="110" spans="4:54" x14ac:dyDescent="0.3">
      <c r="D110" s="3">
        <v>25</v>
      </c>
      <c r="F110" s="3">
        <v>24</v>
      </c>
      <c r="G110" s="29">
        <f t="shared" si="67"/>
        <v>30.979197023967952</v>
      </c>
      <c r="H110" s="29">
        <f t="shared" si="67"/>
        <v>38.850299678906204</v>
      </c>
      <c r="I110" s="29">
        <f t="shared" si="67"/>
        <v>31.811486562812743</v>
      </c>
      <c r="J110" s="29">
        <f t="shared" si="67"/>
        <v>39.859016348844669</v>
      </c>
      <c r="K110" s="29">
        <f t="shared" si="67"/>
        <v>13.590897401969871</v>
      </c>
      <c r="L110" s="30" t="e">
        <f t="shared" si="57"/>
        <v>#VALUE!</v>
      </c>
      <c r="M110" s="29">
        <f t="shared" si="68"/>
        <v>11.655080522293391</v>
      </c>
      <c r="N110" s="31">
        <f t="shared" si="68"/>
        <v>8.4052985233508437</v>
      </c>
      <c r="O110" s="31">
        <f t="shared" si="68"/>
        <v>1.681059704670169</v>
      </c>
      <c r="P110" s="32">
        <f t="shared" si="68"/>
        <v>37.132583706206077</v>
      </c>
      <c r="Q110" s="32">
        <f t="shared" si="68"/>
        <v>19.700427927895173</v>
      </c>
      <c r="R110" s="32">
        <f t="shared" si="68"/>
        <v>44.490954194091955</v>
      </c>
      <c r="S110" s="33" t="e">
        <f t="shared" si="69"/>
        <v>#VALUE!</v>
      </c>
      <c r="T110" s="33" t="e">
        <f t="shared" si="69"/>
        <v>#VALUE!</v>
      </c>
      <c r="U110" s="34" t="e">
        <f t="shared" si="70"/>
        <v>#VALUE!</v>
      </c>
      <c r="V110" s="34" t="e">
        <f t="shared" si="70"/>
        <v>#VALUE!</v>
      </c>
      <c r="W110" s="35" t="e">
        <f t="shared" si="70"/>
        <v>#VALUE!</v>
      </c>
      <c r="X110" s="35" t="e">
        <f t="shared" si="70"/>
        <v>#VALUE!</v>
      </c>
      <c r="Y110" t="e">
        <f>NA()</f>
        <v>#N/A</v>
      </c>
      <c r="Z110" s="30">
        <f t="shared" si="58"/>
        <v>19.03269725917183</v>
      </c>
      <c r="AA110" s="30">
        <f t="shared" si="59"/>
        <v>39.653878153296375</v>
      </c>
      <c r="AD110"/>
      <c r="AE110" s="3">
        <v>25</v>
      </c>
      <c r="AG110" s="3">
        <f t="shared" si="60"/>
        <v>13.374113870485857</v>
      </c>
      <c r="AH110" s="29">
        <f t="shared" si="72"/>
        <v>7.7524467641713928</v>
      </c>
      <c r="AI110" s="29">
        <f t="shared" si="72"/>
        <v>19.840267102220864</v>
      </c>
      <c r="AJ110" s="29">
        <f t="shared" si="72"/>
        <v>10.141563074790209</v>
      </c>
      <c r="AK110" s="29">
        <f t="shared" si="72"/>
        <v>20.502749218461702</v>
      </c>
      <c r="AL110" s="29">
        <f t="shared" si="72"/>
        <v>4.2187887481442869</v>
      </c>
      <c r="AM110" s="30" t="e">
        <f t="shared" si="62"/>
        <v>#VALUE!</v>
      </c>
      <c r="AN110" s="29">
        <f t="shared" si="71"/>
        <v>4.8537837803340675</v>
      </c>
      <c r="AO110" s="31">
        <f t="shared" si="71"/>
        <v>3.9602377593884532</v>
      </c>
      <c r="AP110" s="31">
        <f t="shared" si="71"/>
        <v>0.79204755187769071</v>
      </c>
      <c r="AQ110" s="32">
        <f t="shared" si="71"/>
        <v>20.917881557704465</v>
      </c>
      <c r="AR110" s="32">
        <f t="shared" si="71"/>
        <v>10.266327788834303</v>
      </c>
      <c r="AS110" s="32">
        <f t="shared" si="71"/>
        <v>19.774676486257938</v>
      </c>
      <c r="AT110" s="33" t="e">
        <f t="shared" si="73"/>
        <v>#VALUE!</v>
      </c>
      <c r="AU110" s="33" t="e">
        <f t="shared" si="73"/>
        <v>#VALUE!</v>
      </c>
      <c r="AV110" s="34" t="e">
        <f t="shared" si="74"/>
        <v>#VALUE!</v>
      </c>
      <c r="AW110" s="34" t="e">
        <f t="shared" si="74"/>
        <v>#VALUE!</v>
      </c>
      <c r="AX110" s="35" t="e">
        <f t="shared" si="74"/>
        <v>#VALUE!</v>
      </c>
      <c r="AY110" s="35" t="e">
        <f t="shared" si="74"/>
        <v>#VALUE!</v>
      </c>
      <c r="AZ110" t="e">
        <f>NA()</f>
        <v>#N/A</v>
      </c>
      <c r="BA110" s="30">
        <f t="shared" si="65"/>
        <v>8.6832848336483544</v>
      </c>
      <c r="BB110" s="30">
        <f t="shared" si="66"/>
        <v>27.639785399752707</v>
      </c>
    </row>
    <row r="111" spans="4:54" x14ac:dyDescent="0.3">
      <c r="D111" s="3">
        <v>26</v>
      </c>
      <c r="F111" s="3">
        <v>25</v>
      </c>
      <c r="G111" s="29">
        <f t="shared" si="67"/>
        <v>33.386407773393465</v>
      </c>
      <c r="H111" s="29">
        <f t="shared" si="67"/>
        <v>40.536996020282373</v>
      </c>
      <c r="I111" s="29">
        <f t="shared" si="67"/>
        <v>34.039999676185403</v>
      </c>
      <c r="J111" s="29">
        <f t="shared" si="67"/>
        <v>41.563128434843136</v>
      </c>
      <c r="K111" s="29">
        <f t="shared" si="67"/>
        <v>14.456708491491609</v>
      </c>
      <c r="L111" s="30" t="e">
        <f t="shared" si="57"/>
        <v>#VALUE!</v>
      </c>
      <c r="M111" s="29">
        <f t="shared" si="68"/>
        <v>12.312928280710983</v>
      </c>
      <c r="N111" s="31">
        <f t="shared" si="68"/>
        <v>8.8230386279792317</v>
      </c>
      <c r="O111" s="31">
        <f t="shared" si="68"/>
        <v>1.7646077255958463</v>
      </c>
      <c r="P111" s="32">
        <f t="shared" si="68"/>
        <v>38.496958820865544</v>
      </c>
      <c r="Q111" s="32">
        <f t="shared" si="68"/>
        <v>20.477810737831234</v>
      </c>
      <c r="R111" s="32">
        <f t="shared" si="68"/>
        <v>46.310234123206733</v>
      </c>
      <c r="S111" s="33" t="e">
        <f t="shared" si="69"/>
        <v>#VALUE!</v>
      </c>
      <c r="T111" s="33" t="e">
        <f t="shared" si="69"/>
        <v>#VALUE!</v>
      </c>
      <c r="U111" s="34" t="e">
        <f t="shared" si="70"/>
        <v>#VALUE!</v>
      </c>
      <c r="V111" s="34" t="e">
        <f t="shared" si="70"/>
        <v>#VALUE!</v>
      </c>
      <c r="W111" s="35" t="e">
        <f t="shared" si="70"/>
        <v>#VALUE!</v>
      </c>
      <c r="X111" s="35" t="e">
        <f t="shared" si="70"/>
        <v>#VALUE!</v>
      </c>
      <c r="Y111" t="e">
        <f>NA()</f>
        <v>#N/A</v>
      </c>
      <c r="Z111" s="30">
        <f t="shared" si="58"/>
        <v>19.796857915733597</v>
      </c>
      <c r="AA111" s="30">
        <f t="shared" si="59"/>
        <v>40.491149638461877</v>
      </c>
      <c r="AD111"/>
      <c r="AE111" s="3">
        <v>26</v>
      </c>
      <c r="AG111" s="3">
        <f t="shared" si="60"/>
        <v>14.06530375061889</v>
      </c>
      <c r="AH111" s="29">
        <f t="shared" si="72"/>
        <v>8.9228592738776182</v>
      </c>
      <c r="AI111" s="29">
        <f t="shared" si="72"/>
        <v>21.107326417895482</v>
      </c>
      <c r="AJ111" s="29">
        <f t="shared" si="72"/>
        <v>11.318332829915757</v>
      </c>
      <c r="AK111" s="29">
        <f t="shared" si="72"/>
        <v>21.801308267329389</v>
      </c>
      <c r="AL111" s="29">
        <f t="shared" si="72"/>
        <v>4.7582658922411873</v>
      </c>
      <c r="AM111" s="30" t="e">
        <f t="shared" si="62"/>
        <v>#VALUE!</v>
      </c>
      <c r="AN111" s="29">
        <f t="shared" si="71"/>
        <v>5.2641687089075226</v>
      </c>
      <c r="AO111" s="31">
        <f t="shared" si="71"/>
        <v>4.2409147022408629</v>
      </c>
      <c r="AP111" s="31">
        <f t="shared" si="71"/>
        <v>0.84818294044817255</v>
      </c>
      <c r="AQ111" s="32">
        <f t="shared" si="71"/>
        <v>22.057918122068163</v>
      </c>
      <c r="AR111" s="32">
        <f t="shared" si="71"/>
        <v>10.928360215900847</v>
      </c>
      <c r="AS111" s="32">
        <f t="shared" si="71"/>
        <v>21.563149516360117</v>
      </c>
      <c r="AT111" s="33" t="e">
        <f t="shared" si="73"/>
        <v>#VALUE!</v>
      </c>
      <c r="AU111" s="33" t="e">
        <f t="shared" si="73"/>
        <v>#VALUE!</v>
      </c>
      <c r="AV111" s="34" t="e">
        <f t="shared" si="74"/>
        <v>#VALUE!</v>
      </c>
      <c r="AW111" s="34" t="e">
        <f t="shared" si="74"/>
        <v>#VALUE!</v>
      </c>
      <c r="AX111" s="35" t="e">
        <f t="shared" si="74"/>
        <v>#VALUE!</v>
      </c>
      <c r="AY111" s="35" t="e">
        <f t="shared" si="74"/>
        <v>#VALUE!</v>
      </c>
      <c r="AZ111" t="e">
        <f>NA()</f>
        <v>#N/A</v>
      </c>
      <c r="BA111" s="30">
        <f t="shared" si="65"/>
        <v>9.4357291529229776</v>
      </c>
      <c r="BB111" s="30">
        <f t="shared" si="66"/>
        <v>28.628627233313562</v>
      </c>
    </row>
    <row r="112" spans="4:54" x14ac:dyDescent="0.3">
      <c r="D112" s="3">
        <v>27</v>
      </c>
      <c r="F112" s="3">
        <v>26</v>
      </c>
      <c r="G112" s="29">
        <f t="shared" si="67"/>
        <v>35.772072667701181</v>
      </c>
      <c r="H112" s="29">
        <f t="shared" si="67"/>
        <v>42.199541144814738</v>
      </c>
      <c r="I112" s="29">
        <f t="shared" si="67"/>
        <v>36.266889955378019</v>
      </c>
      <c r="J112" s="29">
        <f t="shared" si="67"/>
        <v>43.240640702311339</v>
      </c>
      <c r="K112" s="29">
        <f t="shared" si="67"/>
        <v>15.300905148070582</v>
      </c>
      <c r="L112" s="30" t="e">
        <f t="shared" si="57"/>
        <v>#VALUE!</v>
      </c>
      <c r="M112" s="29">
        <f t="shared" si="68"/>
        <v>12.968268274372347</v>
      </c>
      <c r="N112" s="31">
        <f t="shared" si="68"/>
        <v>9.2384940684056076</v>
      </c>
      <c r="O112" s="31">
        <f t="shared" si="68"/>
        <v>1.8476988136811217</v>
      </c>
      <c r="P112" s="32">
        <f t="shared" si="68"/>
        <v>39.832173200225313</v>
      </c>
      <c r="Q112" s="32">
        <f t="shared" si="68"/>
        <v>21.233443959962585</v>
      </c>
      <c r="R112" s="32">
        <f t="shared" si="68"/>
        <v>48.029395528726596</v>
      </c>
      <c r="S112" s="33" t="e">
        <f t="shared" si="69"/>
        <v>#VALUE!</v>
      </c>
      <c r="T112" s="33" t="e">
        <f t="shared" si="69"/>
        <v>#VALUE!</v>
      </c>
      <c r="U112" s="34" t="e">
        <f t="shared" si="70"/>
        <v>#VALUE!</v>
      </c>
      <c r="V112" s="34" t="e">
        <f t="shared" si="70"/>
        <v>#VALUE!</v>
      </c>
      <c r="W112" s="35" t="e">
        <f t="shared" si="70"/>
        <v>#VALUE!</v>
      </c>
      <c r="X112" s="35" t="e">
        <f t="shared" si="70"/>
        <v>#VALUE!</v>
      </c>
      <c r="Y112" t="e">
        <f>NA()</f>
        <v>#N/A</v>
      </c>
      <c r="Z112" s="30">
        <f t="shared" si="58"/>
        <v>20.520177957069862</v>
      </c>
      <c r="AA112" s="30">
        <f t="shared" si="59"/>
        <v>41.287825878471878</v>
      </c>
      <c r="AD112"/>
      <c r="AE112" s="3">
        <v>27</v>
      </c>
      <c r="AG112" s="3">
        <f t="shared" si="60"/>
        <v>14.792215133875402</v>
      </c>
      <c r="AH112" s="29">
        <f t="shared" si="72"/>
        <v>10.232341155268777</v>
      </c>
      <c r="AI112" s="29">
        <f t="shared" si="72"/>
        <v>22.440576318949834</v>
      </c>
      <c r="AJ112" s="29">
        <f t="shared" si="72"/>
        <v>12.607798701479762</v>
      </c>
      <c r="AK112" s="29">
        <f t="shared" si="72"/>
        <v>23.16640777063477</v>
      </c>
      <c r="AL112" s="29">
        <f t="shared" si="72"/>
        <v>5.3485028345022192</v>
      </c>
      <c r="AM112" s="30" t="e">
        <f t="shared" si="62"/>
        <v>#VALUE!</v>
      </c>
      <c r="AN112" s="29">
        <f t="shared" si="71"/>
        <v>5.7039183096290547</v>
      </c>
      <c r="AO112" s="31">
        <f t="shared" si="71"/>
        <v>4.5388006589183991</v>
      </c>
      <c r="AP112" s="31">
        <f t="shared" si="71"/>
        <v>0.90776013178367976</v>
      </c>
      <c r="AQ112" s="32">
        <f t="shared" si="71"/>
        <v>23.246273210714453</v>
      </c>
      <c r="AR112" s="32">
        <f t="shared" si="71"/>
        <v>11.620759154845318</v>
      </c>
      <c r="AS112" s="32">
        <f t="shared" si="71"/>
        <v>23.443523942331652</v>
      </c>
      <c r="AT112" s="33" t="e">
        <f t="shared" si="73"/>
        <v>#VALUE!</v>
      </c>
      <c r="AU112" s="33" t="e">
        <f t="shared" si="73"/>
        <v>#VALUE!</v>
      </c>
      <c r="AV112" s="34" t="e">
        <f t="shared" si="74"/>
        <v>#VALUE!</v>
      </c>
      <c r="AW112" s="34" t="e">
        <f t="shared" si="74"/>
        <v>#VALUE!</v>
      </c>
      <c r="AX112" s="35" t="e">
        <f t="shared" si="74"/>
        <v>#VALUE!</v>
      </c>
      <c r="AY112" s="35" t="e">
        <f t="shared" si="74"/>
        <v>#VALUE!</v>
      </c>
      <c r="AZ112" t="e">
        <f>NA()</f>
        <v>#N/A</v>
      </c>
      <c r="BA112" s="30">
        <f t="shared" si="65"/>
        <v>10.225290816979667</v>
      </c>
      <c r="BB112" s="30">
        <f t="shared" si="66"/>
        <v>29.632569495001061</v>
      </c>
    </row>
    <row r="113" spans="4:54" x14ac:dyDescent="0.3">
      <c r="D113" s="3">
        <v>28</v>
      </c>
      <c r="F113" s="3">
        <v>27</v>
      </c>
      <c r="G113" s="29">
        <f t="shared" si="67"/>
        <v>38.126214694253996</v>
      </c>
      <c r="H113" s="29">
        <f t="shared" si="67"/>
        <v>43.837072646825753</v>
      </c>
      <c r="I113" s="29">
        <f t="shared" si="67"/>
        <v>38.48600273057432</v>
      </c>
      <c r="J113" s="29">
        <f t="shared" si="67"/>
        <v>44.890754964384435</v>
      </c>
      <c r="K113" s="29">
        <f t="shared" si="67"/>
        <v>16.121090074146998</v>
      </c>
      <c r="L113" s="30" t="e">
        <f t="shared" si="57"/>
        <v>#VALUE!</v>
      </c>
      <c r="M113" s="29">
        <f t="shared" si="68"/>
        <v>13.620154817517102</v>
      </c>
      <c r="N113" s="31">
        <f t="shared" si="68"/>
        <v>9.6513067527827161</v>
      </c>
      <c r="O113" s="31">
        <f t="shared" si="68"/>
        <v>1.9302613505565434</v>
      </c>
      <c r="P113" s="32">
        <f t="shared" si="68"/>
        <v>41.138274618069183</v>
      </c>
      <c r="Q113" s="32">
        <f t="shared" si="68"/>
        <v>21.967222070375119</v>
      </c>
      <c r="R113" s="32">
        <f t="shared" si="68"/>
        <v>49.65010823931118</v>
      </c>
      <c r="S113" s="33" t="e">
        <f t="shared" si="69"/>
        <v>#VALUE!</v>
      </c>
      <c r="T113" s="33" t="e">
        <f t="shared" si="69"/>
        <v>#VALUE!</v>
      </c>
      <c r="U113" s="34" t="e">
        <f t="shared" si="70"/>
        <v>#VALUE!</v>
      </c>
      <c r="V113" s="34" t="e">
        <f t="shared" si="70"/>
        <v>#VALUE!</v>
      </c>
      <c r="W113" s="35" t="e">
        <f t="shared" si="70"/>
        <v>#VALUE!</v>
      </c>
      <c r="X113" s="35" t="e">
        <f t="shared" si="70"/>
        <v>#VALUE!</v>
      </c>
      <c r="Y113" t="e">
        <f>NA()</f>
        <v>#N/A</v>
      </c>
      <c r="Z113" s="30">
        <f t="shared" si="58"/>
        <v>21.203333247286491</v>
      </c>
      <c r="AA113" s="30">
        <f t="shared" si="59"/>
        <v>42.045875140439776</v>
      </c>
      <c r="AD113"/>
      <c r="AE113" s="3">
        <v>28</v>
      </c>
      <c r="AG113" s="3">
        <f t="shared" si="60"/>
        <v>15.556694149404674</v>
      </c>
      <c r="AH113" s="29">
        <f t="shared" si="72"/>
        <v>11.689707937666602</v>
      </c>
      <c r="AI113" s="29">
        <f t="shared" si="72"/>
        <v>23.841712637485731</v>
      </c>
      <c r="AJ113" s="29">
        <f t="shared" si="72"/>
        <v>14.016646550331963</v>
      </c>
      <c r="AK113" s="29">
        <f t="shared" si="72"/>
        <v>24.599586825492537</v>
      </c>
      <c r="AL113" s="29">
        <f t="shared" si="72"/>
        <v>5.990964662526971</v>
      </c>
      <c r="AM113" s="30" t="e">
        <f t="shared" si="62"/>
        <v>#VALUE!</v>
      </c>
      <c r="AN113" s="29">
        <f t="shared" si="71"/>
        <v>6.1743828114907906</v>
      </c>
      <c r="AO113" s="31">
        <f t="shared" si="71"/>
        <v>4.8546105215055864</v>
      </c>
      <c r="AP113" s="31">
        <f t="shared" si="71"/>
        <v>0.97092210430111736</v>
      </c>
      <c r="AQ113" s="32">
        <f t="shared" si="71"/>
        <v>24.483474228536281</v>
      </c>
      <c r="AR113" s="32">
        <f t="shared" si="71"/>
        <v>12.343434826371931</v>
      </c>
      <c r="AS113" s="32">
        <f t="shared" si="71"/>
        <v>25.410456381275697</v>
      </c>
      <c r="AT113" s="33" t="e">
        <f t="shared" si="73"/>
        <v>#VALUE!</v>
      </c>
      <c r="AU113" s="33" t="e">
        <f t="shared" si="73"/>
        <v>#VALUE!</v>
      </c>
      <c r="AV113" s="34" t="e">
        <f t="shared" si="74"/>
        <v>#VALUE!</v>
      </c>
      <c r="AW113" s="34" t="e">
        <f t="shared" si="74"/>
        <v>#VALUE!</v>
      </c>
      <c r="AX113" s="35" t="e">
        <f t="shared" si="74"/>
        <v>#VALUE!</v>
      </c>
      <c r="AY113" s="35" t="e">
        <f t="shared" si="74"/>
        <v>#VALUE!</v>
      </c>
      <c r="AZ113" t="e">
        <f>NA()</f>
        <v>#N/A</v>
      </c>
      <c r="BA113" s="30">
        <f t="shared" si="65"/>
        <v>11.04984976100674</v>
      </c>
      <c r="BB113" s="30">
        <f t="shared" si="66"/>
        <v>30.649988696383001</v>
      </c>
    </row>
    <row r="114" spans="4:54" x14ac:dyDescent="0.3">
      <c r="D114" s="3">
        <v>29</v>
      </c>
      <c r="F114" s="3">
        <v>28</v>
      </c>
      <c r="G114" s="29">
        <f t="shared" si="67"/>
        <v>40.4401563660698</v>
      </c>
      <c r="H114" s="29">
        <f t="shared" si="67"/>
        <v>45.448869568021401</v>
      </c>
      <c r="I114" s="29">
        <f t="shared" si="67"/>
        <v>40.691747542893054</v>
      </c>
      <c r="J114" s="29">
        <f t="shared" si="67"/>
        <v>46.512818440135469</v>
      </c>
      <c r="K114" s="29">
        <f t="shared" si="67"/>
        <v>16.915365343197337</v>
      </c>
      <c r="L114" s="30" t="e">
        <f t="shared" si="57"/>
        <v>#VALUE!</v>
      </c>
      <c r="M114" s="29">
        <f t="shared" si="68"/>
        <v>14.267731052909765</v>
      </c>
      <c r="N114" s="31">
        <f t="shared" si="68"/>
        <v>10.061153637682716</v>
      </c>
      <c r="O114" s="31">
        <f t="shared" si="68"/>
        <v>2.0122307275365436</v>
      </c>
      <c r="P114" s="32">
        <f t="shared" si="68"/>
        <v>42.415378839203612</v>
      </c>
      <c r="Q114" s="32">
        <f t="shared" si="68"/>
        <v>22.679140992532098</v>
      </c>
      <c r="R114" s="32">
        <f t="shared" si="68"/>
        <v>51.17475710117958</v>
      </c>
      <c r="S114" s="33" t="e">
        <f t="shared" si="69"/>
        <v>#VALUE!</v>
      </c>
      <c r="T114" s="33" t="e">
        <f t="shared" si="69"/>
        <v>#VALUE!</v>
      </c>
      <c r="U114" s="34" t="e">
        <f t="shared" si="70"/>
        <v>#VALUE!</v>
      </c>
      <c r="V114" s="34" t="e">
        <f t="shared" si="70"/>
        <v>#VALUE!</v>
      </c>
      <c r="W114" s="35" t="e">
        <f t="shared" si="70"/>
        <v>#VALUE!</v>
      </c>
      <c r="X114" s="35" t="e">
        <f t="shared" si="70"/>
        <v>#VALUE!</v>
      </c>
      <c r="Y114" t="e">
        <f>NA()</f>
        <v>#N/A</v>
      </c>
      <c r="Z114" s="30">
        <f t="shared" si="58"/>
        <v>21.847272736032608</v>
      </c>
      <c r="AA114" s="30">
        <f t="shared" si="59"/>
        <v>42.767170259725425</v>
      </c>
      <c r="AD114"/>
      <c r="AE114" s="3">
        <v>29</v>
      </c>
      <c r="AG114" s="3">
        <f t="shared" si="60"/>
        <v>16.360682336474195</v>
      </c>
      <c r="AH114" s="29">
        <f t="shared" si="72"/>
        <v>13.302791050812601</v>
      </c>
      <c r="AI114" s="29">
        <f t="shared" si="72"/>
        <v>25.312249954968266</v>
      </c>
      <c r="AJ114" s="29">
        <f t="shared" si="72"/>
        <v>15.551252159790442</v>
      </c>
      <c r="AK114" s="29">
        <f t="shared" si="72"/>
        <v>26.102181144755974</v>
      </c>
      <c r="AL114" s="29">
        <f t="shared" si="72"/>
        <v>6.6865459197057451</v>
      </c>
      <c r="AM114" s="30" t="e">
        <f t="shared" si="62"/>
        <v>#VALUE!</v>
      </c>
      <c r="AN114" s="29">
        <f t="shared" si="71"/>
        <v>6.6768662263093947</v>
      </c>
      <c r="AO114" s="31">
        <f t="shared" si="71"/>
        <v>5.1890443616891355</v>
      </c>
      <c r="AP114" s="31">
        <f t="shared" si="71"/>
        <v>1.0378088723378271</v>
      </c>
      <c r="AQ114" s="32">
        <f t="shared" si="71"/>
        <v>25.769867840211234</v>
      </c>
      <c r="AR114" s="32">
        <f t="shared" si="71"/>
        <v>13.096091782740832</v>
      </c>
      <c r="AS114" s="32">
        <f t="shared" si="71"/>
        <v>27.457043953341508</v>
      </c>
      <c r="AT114" s="33" t="e">
        <f t="shared" si="73"/>
        <v>#VALUE!</v>
      </c>
      <c r="AU114" s="33" t="e">
        <f t="shared" si="73"/>
        <v>#VALUE!</v>
      </c>
      <c r="AV114" s="34" t="e">
        <f t="shared" si="74"/>
        <v>#VALUE!</v>
      </c>
      <c r="AW114" s="34" t="e">
        <f t="shared" si="74"/>
        <v>#VALUE!</v>
      </c>
      <c r="AX114" s="35" t="e">
        <f t="shared" si="74"/>
        <v>#VALUE!</v>
      </c>
      <c r="AY114" s="35" t="e">
        <f t="shared" si="74"/>
        <v>#VALUE!</v>
      </c>
      <c r="AZ114" t="e">
        <f>NA()</f>
        <v>#N/A</v>
      </c>
      <c r="BA114" s="30">
        <f t="shared" si="65"/>
        <v>11.906684937930734</v>
      </c>
      <c r="BB114" s="30">
        <f t="shared" si="66"/>
        <v>31.679093389164873</v>
      </c>
    </row>
    <row r="115" spans="4:54" x14ac:dyDescent="0.3">
      <c r="D115" s="3">
        <v>30</v>
      </c>
      <c r="F115" s="3">
        <v>29</v>
      </c>
      <c r="G115" s="29">
        <f t="shared" si="67"/>
        <v>42.706462856503592</v>
      </c>
      <c r="H115" s="29">
        <f t="shared" si="67"/>
        <v>47.034337681702659</v>
      </c>
      <c r="I115" s="29">
        <f t="shared" si="67"/>
        <v>42.879077349086621</v>
      </c>
      <c r="J115" s="29">
        <f t="shared" si="67"/>
        <v>48.106308202895548</v>
      </c>
      <c r="K115" s="29">
        <f t="shared" si="67"/>
        <v>17.682283121396839</v>
      </c>
      <c r="L115" s="30" t="e">
        <f t="shared" si="57"/>
        <v>#VALUE!</v>
      </c>
      <c r="M115" s="29">
        <f t="shared" si="68"/>
        <v>14.910222707977795</v>
      </c>
      <c r="N115" s="31">
        <f t="shared" si="68"/>
        <v>10.467743734461143</v>
      </c>
      <c r="O115" s="31">
        <f t="shared" si="68"/>
        <v>2.0935487468922287</v>
      </c>
      <c r="P115" s="32">
        <f t="shared" si="68"/>
        <v>43.66366045362372</v>
      </c>
      <c r="Q115" s="32">
        <f t="shared" si="68"/>
        <v>23.369284089050652</v>
      </c>
      <c r="R115" s="32">
        <f t="shared" si="68"/>
        <v>52.606280388601519</v>
      </c>
      <c r="S115" s="33" t="e">
        <f t="shared" si="69"/>
        <v>#VALUE!</v>
      </c>
      <c r="T115" s="33" t="e">
        <f t="shared" si="69"/>
        <v>#VALUE!</v>
      </c>
      <c r="U115" s="34" t="e">
        <f t="shared" si="70"/>
        <v>#VALUE!</v>
      </c>
      <c r="V115" s="34" t="e">
        <f t="shared" si="70"/>
        <v>#VALUE!</v>
      </c>
      <c r="W115" s="35" t="e">
        <f t="shared" si="70"/>
        <v>#VALUE!</v>
      </c>
      <c r="X115" s="35" t="e">
        <f t="shared" si="70"/>
        <v>#VALUE!</v>
      </c>
      <c r="Y115" t="e">
        <f>NA()</f>
        <v>#N/A</v>
      </c>
      <c r="Z115" s="30">
        <f t="shared" si="58"/>
        <v>22.453157784741627</v>
      </c>
      <c r="AA115" s="30">
        <f t="shared" si="59"/>
        <v>43.45349326695942</v>
      </c>
      <c r="AD115"/>
      <c r="AE115" s="3">
        <v>30</v>
      </c>
      <c r="AG115" s="3">
        <f t="shared" si="60"/>
        <v>17.206221575376418</v>
      </c>
      <c r="AH115" s="29">
        <f t="shared" si="72"/>
        <v>15.078087181275105</v>
      </c>
      <c r="AI115" s="29">
        <f t="shared" si="72"/>
        <v>26.853488355518635</v>
      </c>
      <c r="AJ115" s="29">
        <f t="shared" si="72"/>
        <v>17.217533398714711</v>
      </c>
      <c r="AK115" s="29">
        <f t="shared" si="72"/>
        <v>27.675288678879479</v>
      </c>
      <c r="AL115" s="29">
        <f t="shared" si="72"/>
        <v>7.4354704033063088</v>
      </c>
      <c r="AM115" s="30" t="e">
        <f t="shared" si="62"/>
        <v>#VALUE!</v>
      </c>
      <c r="AN115" s="29">
        <f t="shared" si="71"/>
        <v>7.2126069075966717</v>
      </c>
      <c r="AO115" s="31">
        <f t="shared" si="71"/>
        <v>5.5427801227920526</v>
      </c>
      <c r="AP115" s="31">
        <f t="shared" si="71"/>
        <v>1.1085560245584105</v>
      </c>
      <c r="AQ115" s="32">
        <f t="shared" si="71"/>
        <v>27.105597862093052</v>
      </c>
      <c r="AR115" s="32">
        <f t="shared" si="71"/>
        <v>13.878209381988549</v>
      </c>
      <c r="AS115" s="32">
        <f t="shared" si="71"/>
        <v>29.574807753356747</v>
      </c>
      <c r="AT115" s="33" t="e">
        <f t="shared" si="73"/>
        <v>#VALUE!</v>
      </c>
      <c r="AU115" s="33" t="e">
        <f t="shared" si="73"/>
        <v>#VALUE!</v>
      </c>
      <c r="AV115" s="34" t="e">
        <f t="shared" si="74"/>
        <v>#VALUE!</v>
      </c>
      <c r="AW115" s="34" t="e">
        <f t="shared" si="74"/>
        <v>#VALUE!</v>
      </c>
      <c r="AX115" s="35" t="e">
        <f t="shared" si="74"/>
        <v>#VALUE!</v>
      </c>
      <c r="AY115" s="35" t="e">
        <f t="shared" si="74"/>
        <v>#VALUE!</v>
      </c>
      <c r="AZ115" t="e">
        <f>NA()</f>
        <v>#N/A</v>
      </c>
      <c r="BA115" s="30">
        <f t="shared" si="65"/>
        <v>12.792466235824556</v>
      </c>
      <c r="BB115" s="30">
        <f t="shared" si="66"/>
        <v>32.71792381660017</v>
      </c>
    </row>
    <row r="116" spans="4:54" x14ac:dyDescent="0.3">
      <c r="D116" s="3">
        <v>31</v>
      </c>
      <c r="F116" s="3">
        <v>30</v>
      </c>
      <c r="G116" s="29">
        <f t="shared" si="67"/>
        <v>44.918870888185147</v>
      </c>
      <c r="H116" s="29">
        <f t="shared" si="67"/>
        <v>48.592996417637806</v>
      </c>
      <c r="I116" s="29">
        <f t="shared" si="67"/>
        <v>45.043464705511184</v>
      </c>
      <c r="J116" s="29">
        <f t="shared" si="67"/>
        <v>49.670817377671966</v>
      </c>
      <c r="K116" s="29">
        <f t="shared" si="67"/>
        <v>18.420797008515947</v>
      </c>
      <c r="L116" s="30" t="e">
        <f t="shared" si="57"/>
        <v>#VALUE!</v>
      </c>
      <c r="M116" s="29">
        <f t="shared" si="68"/>
        <v>15.546932250098624</v>
      </c>
      <c r="N116" s="31">
        <f t="shared" si="68"/>
        <v>10.870815417290443</v>
      </c>
      <c r="O116" s="31">
        <f t="shared" si="68"/>
        <v>2.1741630834580885</v>
      </c>
      <c r="P116" s="32">
        <f t="shared" si="68"/>
        <v>44.883344887952632</v>
      </c>
      <c r="Q116" s="32">
        <f t="shared" si="68"/>
        <v>24.037809817532402</v>
      </c>
      <c r="R116" s="32">
        <f t="shared" si="68"/>
        <v>53.94803167304449</v>
      </c>
      <c r="S116" s="33" t="e">
        <f t="shared" si="69"/>
        <v>#VALUE!</v>
      </c>
      <c r="T116" s="33" t="e">
        <f t="shared" si="69"/>
        <v>#VALUE!</v>
      </c>
      <c r="U116" s="34" t="e">
        <f t="shared" si="70"/>
        <v>#VALUE!</v>
      </c>
      <c r="V116" s="34" t="e">
        <f t="shared" si="70"/>
        <v>#VALUE!</v>
      </c>
      <c r="W116" s="35" t="e">
        <f t="shared" si="70"/>
        <v>#VALUE!</v>
      </c>
      <c r="X116" s="35" t="e">
        <f t="shared" si="70"/>
        <v>#VALUE!</v>
      </c>
      <c r="Y116" t="e">
        <f>NA()</f>
        <v>#N/A</v>
      </c>
      <c r="Z116" s="30">
        <f t="shared" si="58"/>
        <v>23.022310235733979</v>
      </c>
      <c r="AA116" s="30">
        <f t="shared" si="59"/>
        <v>44.106539790725186</v>
      </c>
      <c r="AD116"/>
      <c r="AE116" s="3">
        <v>31</v>
      </c>
      <c r="AG116" s="3">
        <f t="shared" si="60"/>
        <v>18.095459273170505</v>
      </c>
      <c r="AH116" s="29">
        <f t="shared" si="72"/>
        <v>17.020389614511227</v>
      </c>
      <c r="AI116" s="29">
        <f t="shared" si="72"/>
        <v>28.466478062230276</v>
      </c>
      <c r="AJ116" s="29">
        <f t="shared" si="72"/>
        <v>19.020787139726316</v>
      </c>
      <c r="AK116" s="29">
        <f t="shared" si="72"/>
        <v>29.319733300214665</v>
      </c>
      <c r="AL116" s="29">
        <f t="shared" si="72"/>
        <v>8.2371963368440433</v>
      </c>
      <c r="AM116" s="30" t="e">
        <f t="shared" si="62"/>
        <v>#VALUE!</v>
      </c>
      <c r="AN116" s="29">
        <f t="shared" si="71"/>
        <v>7.7827560606830879</v>
      </c>
      <c r="AO116" s="31">
        <f t="shared" si="71"/>
        <v>5.9164654997842856</v>
      </c>
      <c r="AP116" s="31">
        <f t="shared" si="71"/>
        <v>1.1832930999568572</v>
      </c>
      <c r="AQ116" s="32">
        <f t="shared" si="71"/>
        <v>28.490582454590083</v>
      </c>
      <c r="AR116" s="32">
        <f t="shared" si="71"/>
        <v>14.689023045156311</v>
      </c>
      <c r="AS116" s="32">
        <f t="shared" si="71"/>
        <v>31.753718673673344</v>
      </c>
      <c r="AT116" s="33" t="e">
        <f t="shared" si="73"/>
        <v>#VALUE!</v>
      </c>
      <c r="AU116" s="33" t="e">
        <f t="shared" si="73"/>
        <v>#VALUE!</v>
      </c>
      <c r="AV116" s="34" t="e">
        <f t="shared" si="74"/>
        <v>#VALUE!</v>
      </c>
      <c r="AW116" s="34" t="e">
        <f t="shared" si="74"/>
        <v>#VALUE!</v>
      </c>
      <c r="AX116" s="35" t="e">
        <f t="shared" si="74"/>
        <v>#VALUE!</v>
      </c>
      <c r="AY116" s="35" t="e">
        <f t="shared" si="74"/>
        <v>#VALUE!</v>
      </c>
      <c r="AZ116" t="e">
        <f>NA()</f>
        <v>#N/A</v>
      </c>
      <c r="BA116" s="30">
        <f t="shared" si="65"/>
        <v>13.703261684837889</v>
      </c>
      <c r="BB116" s="30">
        <f t="shared" si="66"/>
        <v>33.764353518646914</v>
      </c>
    </row>
    <row r="117" spans="4:54" x14ac:dyDescent="0.3">
      <c r="D117" s="3">
        <v>32</v>
      </c>
      <c r="F117" s="3">
        <v>31</v>
      </c>
      <c r="G117" s="29">
        <f t="shared" si="67"/>
        <v>47.072208164496573</v>
      </c>
      <c r="H117" s="29">
        <f t="shared" si="67"/>
        <v>50.124467207077551</v>
      </c>
      <c r="I117" s="29">
        <f t="shared" si="67"/>
        <v>47.180875846022474</v>
      </c>
      <c r="J117" s="29">
        <f t="shared" si="67"/>
        <v>51.206042852803478</v>
      </c>
      <c r="K117" s="29">
        <f t="shared" si="67"/>
        <v>19.130215053249906</v>
      </c>
      <c r="L117" s="30" t="e">
        <f t="shared" si="57"/>
        <v>#VALUE!</v>
      </c>
      <c r="M117" s="29">
        <f t="shared" si="68"/>
        <v>16.177233416524324</v>
      </c>
      <c r="N117" s="31">
        <f t="shared" si="68"/>
        <v>11.270133994044375</v>
      </c>
      <c r="O117" s="31">
        <f t="shared" si="68"/>
        <v>2.2540267988088751</v>
      </c>
      <c r="P117" s="32">
        <f t="shared" si="68"/>
        <v>46.074701420048108</v>
      </c>
      <c r="Q117" s="32">
        <f t="shared" si="68"/>
        <v>24.684940844518746</v>
      </c>
      <c r="R117" s="32">
        <f t="shared" si="68"/>
        <v>55.203662830807495</v>
      </c>
      <c r="S117" s="33" t="e">
        <f t="shared" si="69"/>
        <v>#VALUE!</v>
      </c>
      <c r="T117" s="33" t="e">
        <f t="shared" si="69"/>
        <v>#VALUE!</v>
      </c>
      <c r="U117" s="34" t="e">
        <f t="shared" si="70"/>
        <v>#VALUE!</v>
      </c>
      <c r="V117" s="34" t="e">
        <f t="shared" si="70"/>
        <v>#VALUE!</v>
      </c>
      <c r="W117" s="35" t="e">
        <f t="shared" si="70"/>
        <v>#VALUE!</v>
      </c>
      <c r="X117" s="35" t="e">
        <f t="shared" si="70"/>
        <v>#VALUE!</v>
      </c>
      <c r="Y117" t="e">
        <f>NA()</f>
        <v>#N/A</v>
      </c>
      <c r="Z117" s="30">
        <f t="shared" si="58"/>
        <v>23.556168330669689</v>
      </c>
      <c r="AA117" s="30">
        <f t="shared" si="59"/>
        <v>44.727923246776449</v>
      </c>
      <c r="AD117"/>
      <c r="AE117" s="3">
        <v>32</v>
      </c>
      <c r="AG117" s="3">
        <f t="shared" si="60"/>
        <v>19.030653817429357</v>
      </c>
      <c r="AH117" s="29">
        <f t="shared" si="72"/>
        <v>19.132414106863038</v>
      </c>
      <c r="AI117" s="29">
        <f t="shared" si="72"/>
        <v>30.15198216502116</v>
      </c>
      <c r="AJ117" s="29">
        <f t="shared" si="72"/>
        <v>20.965512740770837</v>
      </c>
      <c r="AK117" s="29">
        <f t="shared" si="72"/>
        <v>31.036026812141614</v>
      </c>
      <c r="AL117" s="29">
        <f t="shared" si="72"/>
        <v>9.0903316942491319</v>
      </c>
      <c r="AM117" s="30" t="e">
        <f t="shared" si="62"/>
        <v>#VALUE!</v>
      </c>
      <c r="AN117" s="29">
        <f t="shared" si="71"/>
        <v>8.3883542552957149</v>
      </c>
      <c r="AO117" s="31">
        <f t="shared" si="71"/>
        <v>6.3107089927651749</v>
      </c>
      <c r="AP117" s="31">
        <f t="shared" si="71"/>
        <v>1.262141798553035</v>
      </c>
      <c r="AQ117" s="32">
        <f t="shared" si="71"/>
        <v>29.924490841397379</v>
      </c>
      <c r="AR117" s="32">
        <f t="shared" si="71"/>
        <v>15.527506793151229</v>
      </c>
      <c r="AS117" s="32">
        <f t="shared" si="71"/>
        <v>33.982270190417175</v>
      </c>
      <c r="AT117" s="33" t="e">
        <f t="shared" si="73"/>
        <v>#VALUE!</v>
      </c>
      <c r="AU117" s="33" t="e">
        <f t="shared" si="73"/>
        <v>#VALUE!</v>
      </c>
      <c r="AV117" s="34" t="e">
        <f t="shared" si="74"/>
        <v>#VALUE!</v>
      </c>
      <c r="AW117" s="34" t="e">
        <f t="shared" si="74"/>
        <v>#VALUE!</v>
      </c>
      <c r="AX117" s="35" t="e">
        <f t="shared" si="74"/>
        <v>#VALUE!</v>
      </c>
      <c r="AY117" s="35" t="e">
        <f t="shared" si="74"/>
        <v>#VALUE!</v>
      </c>
      <c r="AZ117" t="e">
        <f>NA()</f>
        <v>#N/A</v>
      </c>
      <c r="BA117" s="30">
        <f t="shared" si="65"/>
        <v>14.634561736832445</v>
      </c>
      <c r="BB117" s="30">
        <f t="shared" si="66"/>
        <v>34.816093138641037</v>
      </c>
    </row>
    <row r="118" spans="4:54" x14ac:dyDescent="0.3">
      <c r="D118" s="3">
        <v>33</v>
      </c>
      <c r="F118" s="3">
        <v>32</v>
      </c>
      <c r="G118" s="29">
        <f t="shared" ref="G118:K133" si="75">G46*G$12</f>
        <v>49.162307246312018</v>
      </c>
      <c r="H118" s="29">
        <f t="shared" si="75"/>
        <v>51.628463063494209</v>
      </c>
      <c r="I118" s="29">
        <f t="shared" si="75"/>
        <v>49.287743406030287</v>
      </c>
      <c r="J118" s="29">
        <f t="shared" si="75"/>
        <v>52.711774309290298</v>
      </c>
      <c r="K118" s="29">
        <f t="shared" si="75"/>
        <v>19.810155179663788</v>
      </c>
      <c r="L118" s="30" t="e">
        <f t="shared" si="57"/>
        <v>#VALUE!</v>
      </c>
      <c r="M118" s="29">
        <f t="shared" ref="M118:R133" si="76">M46*M$12</f>
        <v>16.800566095909932</v>
      </c>
      <c r="N118" s="31">
        <f t="shared" si="76"/>
        <v>11.665489507459704</v>
      </c>
      <c r="O118" s="31">
        <f t="shared" si="76"/>
        <v>2.3330979014919406</v>
      </c>
      <c r="P118" s="32">
        <f t="shared" si="76"/>
        <v>47.238037053078251</v>
      </c>
      <c r="Q118" s="32">
        <f t="shared" si="76"/>
        <v>25.310954440626439</v>
      </c>
      <c r="R118" s="32">
        <f t="shared" si="76"/>
        <v>56.377025872472458</v>
      </c>
      <c r="S118" s="33" t="e">
        <f t="shared" ref="S118:T133" si="77">S46</f>
        <v>#VALUE!</v>
      </c>
      <c r="T118" s="33" t="e">
        <f t="shared" si="77"/>
        <v>#VALUE!</v>
      </c>
      <c r="U118" s="34" t="e">
        <f t="shared" ref="U118:X133" si="78">U46*U$12</f>
        <v>#VALUE!</v>
      </c>
      <c r="V118" s="34" t="e">
        <f t="shared" si="78"/>
        <v>#VALUE!</v>
      </c>
      <c r="W118" s="35" t="e">
        <f t="shared" si="78"/>
        <v>#VALUE!</v>
      </c>
      <c r="X118" s="35" t="e">
        <f t="shared" si="78"/>
        <v>#VALUE!</v>
      </c>
      <c r="Y118" t="e">
        <f>NA()</f>
        <v>#N/A</v>
      </c>
      <c r="Z118" s="30">
        <f t="shared" si="58"/>
        <v>24.056249604829983</v>
      </c>
      <c r="AA118" s="30">
        <f t="shared" si="59"/>
        <v>45.319178824139712</v>
      </c>
      <c r="AD118"/>
      <c r="AE118" s="3">
        <v>33</v>
      </c>
      <c r="AG118" s="3">
        <f t="shared" si="60"/>
        <v>20.01418031184258</v>
      </c>
      <c r="AH118" s="29">
        <f t="shared" si="72"/>
        <v>21.414434747365739</v>
      </c>
      <c r="AI118" s="29">
        <f t="shared" si="72"/>
        <v>31.910437725547705</v>
      </c>
      <c r="AJ118" s="29">
        <f t="shared" si="72"/>
        <v>23.055224771347337</v>
      </c>
      <c r="AK118" s="29">
        <f t="shared" si="72"/>
        <v>32.824329628145129</v>
      </c>
      <c r="AL118" s="29">
        <f t="shared" si="72"/>
        <v>9.9925648259934512</v>
      </c>
      <c r="AM118" s="30" t="e">
        <f t="shared" si="62"/>
        <v>#VALUE!</v>
      </c>
      <c r="AN118" s="29">
        <f t="shared" ref="AN118:AS133" si="79">AN46*AN$12</f>
        <v>9.0303060508700668</v>
      </c>
      <c r="AO118" s="31">
        <f t="shared" si="79"/>
        <v>6.7260701325524908</v>
      </c>
      <c r="AP118" s="31">
        <f t="shared" si="79"/>
        <v>1.3452140265104982</v>
      </c>
      <c r="AQ118" s="32">
        <f t="shared" si="79"/>
        <v>31.406719831646548</v>
      </c>
      <c r="AR118" s="32">
        <f t="shared" si="79"/>
        <v>16.392357615904473</v>
      </c>
      <c r="AS118" s="32">
        <f t="shared" si="79"/>
        <v>36.247601238689207</v>
      </c>
      <c r="AT118" s="33" t="e">
        <f t="shared" si="73"/>
        <v>#VALUE!</v>
      </c>
      <c r="AU118" s="33" t="e">
        <f t="shared" si="73"/>
        <v>#VALUE!</v>
      </c>
      <c r="AV118" s="34" t="e">
        <f t="shared" si="74"/>
        <v>#VALUE!</v>
      </c>
      <c r="AW118" s="34" t="e">
        <f t="shared" si="74"/>
        <v>#VALUE!</v>
      </c>
      <c r="AX118" s="35" t="e">
        <f t="shared" si="74"/>
        <v>#VALUE!</v>
      </c>
      <c r="AY118" s="35" t="e">
        <f t="shared" si="74"/>
        <v>#VALUE!</v>
      </c>
      <c r="AZ118" t="e">
        <f>NA()</f>
        <v>#N/A</v>
      </c>
      <c r="BA118" s="30">
        <f t="shared" si="65"/>
        <v>15.581321918455675</v>
      </c>
      <c r="BB118" s="30">
        <f t="shared" si="66"/>
        <v>35.870696673941353</v>
      </c>
    </row>
    <row r="119" spans="4:54" x14ac:dyDescent="0.3">
      <c r="D119" s="3">
        <v>34</v>
      </c>
      <c r="F119" s="3">
        <v>33</v>
      </c>
      <c r="G119" s="29">
        <f t="shared" si="75"/>
        <v>51.185916996103096</v>
      </c>
      <c r="H119" s="29">
        <f t="shared" si="75"/>
        <v>53.104779243747586</v>
      </c>
      <c r="I119" s="29">
        <f t="shared" si="75"/>
        <v>51.360938407003296</v>
      </c>
      <c r="J119" s="29">
        <f t="shared" si="75"/>
        <v>54.187884402156826</v>
      </c>
      <c r="K119" s="29">
        <f t="shared" si="75"/>
        <v>20.460503507576881</v>
      </c>
      <c r="L119" s="30" t="e">
        <f t="shared" si="57"/>
        <v>#VALUE!</v>
      </c>
      <c r="M119" s="29">
        <f t="shared" si="76"/>
        <v>17.416431539800673</v>
      </c>
      <c r="N119" s="31">
        <f t="shared" si="76"/>
        <v>12.05669473905173</v>
      </c>
      <c r="O119" s="31">
        <f t="shared" si="76"/>
        <v>2.411338947810346</v>
      </c>
      <c r="P119" s="32">
        <f t="shared" si="76"/>
        <v>48.373691129627773</v>
      </c>
      <c r="Q119" s="32">
        <f t="shared" si="76"/>
        <v>25.916174004075245</v>
      </c>
      <c r="R119" s="32">
        <f t="shared" si="76"/>
        <v>57.472091361661519</v>
      </c>
      <c r="S119" s="33" t="e">
        <f t="shared" si="77"/>
        <v>#VALUE!</v>
      </c>
      <c r="T119" s="33" t="e">
        <f t="shared" si="77"/>
        <v>#VALUE!</v>
      </c>
      <c r="U119" s="34" t="e">
        <f t="shared" si="78"/>
        <v>#VALUE!</v>
      </c>
      <c r="V119" s="34" t="e">
        <f t="shared" si="78"/>
        <v>#VALUE!</v>
      </c>
      <c r="W119" s="35" t="e">
        <f t="shared" si="78"/>
        <v>#VALUE!</v>
      </c>
      <c r="X119" s="35" t="e">
        <f t="shared" si="78"/>
        <v>#VALUE!</v>
      </c>
      <c r="Y119" t="e">
        <f>NA()</f>
        <v>#N/A</v>
      </c>
      <c r="Z119" s="30">
        <f t="shared" si="58"/>
        <v>24.524119926737466</v>
      </c>
      <c r="AA119" s="30">
        <f t="shared" si="59"/>
        <v>45.881767277950011</v>
      </c>
      <c r="AD119"/>
      <c r="AE119" s="3">
        <v>34</v>
      </c>
      <c r="AG119" s="3">
        <f t="shared" si="60"/>
        <v>21.048536608242266</v>
      </c>
      <c r="AH119" s="29">
        <f t="shared" ref="AH119:AL134" si="80">AH47*AH$12</f>
        <v>23.86394781964815</v>
      </c>
      <c r="AI119" s="29">
        <f t="shared" si="80"/>
        <v>33.741915630738383</v>
      </c>
      <c r="AJ119" s="29">
        <f t="shared" si="80"/>
        <v>25.292258620737702</v>
      </c>
      <c r="AK119" s="29">
        <f t="shared" si="80"/>
        <v>34.684410557194923</v>
      </c>
      <c r="AL119" s="29">
        <f t="shared" si="80"/>
        <v>10.940615666508236</v>
      </c>
      <c r="AM119" s="30" t="e">
        <f t="shared" si="62"/>
        <v>#VALUE!</v>
      </c>
      <c r="AN119" s="29">
        <f t="shared" si="79"/>
        <v>9.709352913754639</v>
      </c>
      <c r="AO119" s="31">
        <f t="shared" si="79"/>
        <v>7.1630488930103278</v>
      </c>
      <c r="AP119" s="31">
        <f t="shared" si="79"/>
        <v>1.4326097786020655</v>
      </c>
      <c r="AQ119" s="32">
        <f t="shared" si="79"/>
        <v>32.936370474321969</v>
      </c>
      <c r="AR119" s="32">
        <f t="shared" si="79"/>
        <v>17.281982276274</v>
      </c>
      <c r="AS119" s="32">
        <f t="shared" si="79"/>
        <v>38.535670399439645</v>
      </c>
      <c r="AT119" s="33" t="e">
        <f t="shared" ref="AT119:AU134" si="81">AT47</f>
        <v>#VALUE!</v>
      </c>
      <c r="AU119" s="33" t="e">
        <f t="shared" si="81"/>
        <v>#VALUE!</v>
      </c>
      <c r="AV119" s="34" t="e">
        <f t="shared" ref="AV119:AY134" si="82">AV47*AV$12</f>
        <v>#VALUE!</v>
      </c>
      <c r="AW119" s="34" t="e">
        <f t="shared" si="82"/>
        <v>#VALUE!</v>
      </c>
      <c r="AX119" s="35" t="e">
        <f t="shared" si="82"/>
        <v>#VALUE!</v>
      </c>
      <c r="AY119" s="35" t="e">
        <f t="shared" si="82"/>
        <v>#VALUE!</v>
      </c>
      <c r="AZ119" t="e">
        <f>NA()</f>
        <v>#N/A</v>
      </c>
      <c r="BA119" s="30">
        <f t="shared" si="65"/>
        <v>16.538024526344991</v>
      </c>
      <c r="BB119" s="30">
        <f t="shared" si="66"/>
        <v>36.925570400165903</v>
      </c>
    </row>
    <row r="120" spans="4:54" x14ac:dyDescent="0.3">
      <c r="D120" s="3">
        <v>35</v>
      </c>
      <c r="F120" s="3">
        <v>34</v>
      </c>
      <c r="G120" s="29">
        <f t="shared" si="75"/>
        <v>53.140614035752023</v>
      </c>
      <c r="H120" s="29">
        <f t="shared" si="75"/>
        <v>54.553284858065169</v>
      </c>
      <c r="I120" s="29">
        <f t="shared" si="75"/>
        <v>53.397741998836132</v>
      </c>
      <c r="J120" s="29">
        <f t="shared" si="75"/>
        <v>55.634319953373392</v>
      </c>
      <c r="K120" s="29">
        <f t="shared" si="75"/>
        <v>21.081375850586202</v>
      </c>
      <c r="L120" s="30" t="e">
        <f t="shared" si="57"/>
        <v>#VALUE!</v>
      </c>
      <c r="M120" s="29">
        <f t="shared" si="76"/>
        <v>18.024387883738882</v>
      </c>
      <c r="N120" s="31">
        <f t="shared" si="76"/>
        <v>12.44358339237583</v>
      </c>
      <c r="O120" s="31">
        <f t="shared" si="76"/>
        <v>2.488716678475166</v>
      </c>
      <c r="P120" s="32">
        <f t="shared" si="76"/>
        <v>49.482030585911993</v>
      </c>
      <c r="Q120" s="32">
        <f t="shared" si="76"/>
        <v>26.500961580097133</v>
      </c>
      <c r="R120" s="32">
        <f t="shared" si="76"/>
        <v>58.492881325453595</v>
      </c>
      <c r="S120" s="33" t="e">
        <f t="shared" si="77"/>
        <v>#VALUE!</v>
      </c>
      <c r="T120" s="33" t="e">
        <f t="shared" si="77"/>
        <v>#VALUE!</v>
      </c>
      <c r="U120" s="34" t="e">
        <f t="shared" si="78"/>
        <v>#VALUE!</v>
      </c>
      <c r="V120" s="34" t="e">
        <f t="shared" si="78"/>
        <v>#VALUE!</v>
      </c>
      <c r="W120" s="35" t="e">
        <f t="shared" si="78"/>
        <v>#VALUE!</v>
      </c>
      <c r="X120" s="35" t="e">
        <f t="shared" si="78"/>
        <v>#VALUE!</v>
      </c>
      <c r="Y120" t="e">
        <f>NA()</f>
        <v>#N/A</v>
      </c>
      <c r="Z120" s="30">
        <f t="shared" si="58"/>
        <v>24.961367909581735</v>
      </c>
      <c r="AA120" s="30">
        <f t="shared" si="59"/>
        <v>46.417078538390257</v>
      </c>
      <c r="AD120"/>
      <c r="AE120" s="3">
        <v>35</v>
      </c>
      <c r="AG120" s="3">
        <f t="shared" si="60"/>
        <v>22.136349650370814</v>
      </c>
      <c r="AH120" s="29">
        <f t="shared" si="80"/>
        <v>26.475383572800695</v>
      </c>
      <c r="AI120" s="29">
        <f t="shared" si="80"/>
        <v>35.646079661035039</v>
      </c>
      <c r="AJ120" s="29">
        <f t="shared" si="80"/>
        <v>27.677573634168141</v>
      </c>
      <c r="AK120" s="29">
        <f t="shared" si="80"/>
        <v>36.615606230741051</v>
      </c>
      <c r="AL120" s="29">
        <f t="shared" si="80"/>
        <v>11.930212625742469</v>
      </c>
      <c r="AM120" s="30" t="e">
        <f t="shared" si="62"/>
        <v>#VALUE!</v>
      </c>
      <c r="AN120" s="29">
        <f t="shared" si="79"/>
        <v>10.426044684032242</v>
      </c>
      <c r="AO120" s="31">
        <f t="shared" si="79"/>
        <v>7.6220743238190396</v>
      </c>
      <c r="AP120" s="31">
        <f t="shared" si="79"/>
        <v>1.5244148647638078</v>
      </c>
      <c r="AQ120" s="32">
        <f t="shared" si="79"/>
        <v>34.512225230424278</v>
      </c>
      <c r="AR120" s="32">
        <f t="shared" si="79"/>
        <v>18.194487191322157</v>
      </c>
      <c r="AS120" s="32">
        <f t="shared" si="79"/>
        <v>40.83148035607973</v>
      </c>
      <c r="AT120" s="33" t="e">
        <f t="shared" si="81"/>
        <v>#VALUE!</v>
      </c>
      <c r="AU120" s="33" t="e">
        <f t="shared" si="81"/>
        <v>#VALUE!</v>
      </c>
      <c r="AV120" s="34" t="e">
        <f t="shared" si="82"/>
        <v>#VALUE!</v>
      </c>
      <c r="AW120" s="34" t="e">
        <f t="shared" si="82"/>
        <v>#VALUE!</v>
      </c>
      <c r="AX120" s="35" t="e">
        <f t="shared" si="82"/>
        <v>#VALUE!</v>
      </c>
      <c r="AY120" s="35" t="e">
        <f t="shared" si="82"/>
        <v>#VALUE!</v>
      </c>
      <c r="AZ120" t="e">
        <f>NA()</f>
        <v>#N/A</v>
      </c>
      <c r="BA120" s="30">
        <f t="shared" si="65"/>
        <v>17.498759264958068</v>
      </c>
      <c r="BB120" s="30">
        <f t="shared" si="66"/>
        <v>37.97798467704262</v>
      </c>
    </row>
    <row r="121" spans="4:54" x14ac:dyDescent="0.3">
      <c r="D121" s="3">
        <v>36</v>
      </c>
      <c r="F121" s="3">
        <v>35</v>
      </c>
      <c r="G121" s="29">
        <f t="shared" si="75"/>
        <v>55.024716088691775</v>
      </c>
      <c r="H121" s="29">
        <f t="shared" si="75"/>
        <v>55.973915316630681</v>
      </c>
      <c r="I121" s="29">
        <f t="shared" si="75"/>
        <v>55.395817358715071</v>
      </c>
      <c r="J121" s="29">
        <f t="shared" si="75"/>
        <v>57.051094036502313</v>
      </c>
      <c r="K121" s="29">
        <f t="shared" si="75"/>
        <v>21.673082521979261</v>
      </c>
      <c r="L121" s="30" t="e">
        <f t="shared" si="57"/>
        <v>#VALUE!</v>
      </c>
      <c r="M121" s="29">
        <f t="shared" si="76"/>
        <v>18.624045958880036</v>
      </c>
      <c r="N121" s="31">
        <f t="shared" si="76"/>
        <v>12.826008435607765</v>
      </c>
      <c r="O121" s="31">
        <f t="shared" si="76"/>
        <v>2.5652016871215531</v>
      </c>
      <c r="P121" s="32">
        <f t="shared" si="76"/>
        <v>50.563445761992625</v>
      </c>
      <c r="Q121" s="32">
        <f t="shared" si="76"/>
        <v>27.065711260850627</v>
      </c>
      <c r="R121" s="32">
        <f t="shared" si="76"/>
        <v>59.443414722696808</v>
      </c>
      <c r="S121" s="33" t="e">
        <f t="shared" si="77"/>
        <v>#VALUE!</v>
      </c>
      <c r="T121" s="33" t="e">
        <f t="shared" si="77"/>
        <v>#VALUE!</v>
      </c>
      <c r="U121" s="34" t="e">
        <f t="shared" si="78"/>
        <v>#VALUE!</v>
      </c>
      <c r="V121" s="34" t="e">
        <f t="shared" si="78"/>
        <v>#VALUE!</v>
      </c>
      <c r="W121" s="35" t="e">
        <f t="shared" si="78"/>
        <v>#VALUE!</v>
      </c>
      <c r="X121" s="35" t="e">
        <f t="shared" si="78"/>
        <v>#VALUE!</v>
      </c>
      <c r="Y121" t="e">
        <f>NA()</f>
        <v>#N/A</v>
      </c>
      <c r="Z121" s="30">
        <f t="shared" si="58"/>
        <v>25.369583985265837</v>
      </c>
      <c r="AA121" s="30">
        <f t="shared" si="59"/>
        <v>46.926435144650704</v>
      </c>
      <c r="AD121"/>
      <c r="AE121" s="3">
        <v>36</v>
      </c>
      <c r="AG121" s="3">
        <f t="shared" si="60"/>
        <v>23.280382145502159</v>
      </c>
      <c r="AH121" s="29">
        <f t="shared" si="80"/>
        <v>29.239886757263999</v>
      </c>
      <c r="AI121" s="29">
        <f t="shared" si="80"/>
        <v>37.622145341500016</v>
      </c>
      <c r="AJ121" s="29">
        <f t="shared" si="80"/>
        <v>30.210559442122801</v>
      </c>
      <c r="AK121" s="29">
        <f t="shared" si="80"/>
        <v>38.616780811953078</v>
      </c>
      <c r="AL121" s="29">
        <f t="shared" si="80"/>
        <v>12.956099735438011</v>
      </c>
      <c r="AM121" s="30" t="e">
        <f t="shared" si="62"/>
        <v>#VALUE!</v>
      </c>
      <c r="AN121" s="29">
        <f t="shared" si="79"/>
        <v>11.180709937364279</v>
      </c>
      <c r="AO121" s="31">
        <f t="shared" si="79"/>
        <v>8.1034924597009876</v>
      </c>
      <c r="AP121" s="31">
        <f t="shared" si="79"/>
        <v>1.6206984919401977</v>
      </c>
      <c r="AQ121" s="32">
        <f t="shared" si="79"/>
        <v>36.132726106322984</v>
      </c>
      <c r="AR121" s="32">
        <f t="shared" si="79"/>
        <v>19.127672060440528</v>
      </c>
      <c r="AS121" s="32">
        <f t="shared" si="79"/>
        <v>43.11934904579897</v>
      </c>
      <c r="AT121" s="33" t="e">
        <f t="shared" si="81"/>
        <v>#VALUE!</v>
      </c>
      <c r="AU121" s="33" t="e">
        <f t="shared" si="81"/>
        <v>#VALUE!</v>
      </c>
      <c r="AV121" s="34" t="e">
        <f t="shared" si="82"/>
        <v>#VALUE!</v>
      </c>
      <c r="AW121" s="34" t="e">
        <f t="shared" si="82"/>
        <v>#VALUE!</v>
      </c>
      <c r="AX121" s="35" t="e">
        <f t="shared" si="82"/>
        <v>#VALUE!</v>
      </c>
      <c r="AY121" s="35" t="e">
        <f t="shared" si="82"/>
        <v>#VALUE!</v>
      </c>
      <c r="AZ121" t="e">
        <f>NA()</f>
        <v>#N/A</v>
      </c>
      <c r="BA121" s="30">
        <f t="shared" si="65"/>
        <v>18.457321849569919</v>
      </c>
      <c r="BB121" s="30">
        <f t="shared" si="66"/>
        <v>39.025088812344116</v>
      </c>
    </row>
    <row r="122" spans="4:54" x14ac:dyDescent="0.3">
      <c r="D122" s="3">
        <v>37</v>
      </c>
      <c r="F122" s="3">
        <v>36</v>
      </c>
      <c r="G122" s="29">
        <f t="shared" si="75"/>
        <v>56.837198593657448</v>
      </c>
      <c r="H122" s="29">
        <f t="shared" si="75"/>
        <v>57.366665516591688</v>
      </c>
      <c r="I122" s="29">
        <f t="shared" si="75"/>
        <v>57.353182061883111</v>
      </c>
      <c r="J122" s="29">
        <f t="shared" si="75"/>
        <v>58.438278850280206</v>
      </c>
      <c r="K122" s="29">
        <f t="shared" si="75"/>
        <v>22.236096462958347</v>
      </c>
      <c r="L122" s="30" t="e">
        <f t="shared" si="57"/>
        <v>#VALUE!</v>
      </c>
      <c r="M122" s="29">
        <f t="shared" si="76"/>
        <v>19.215065376161476</v>
      </c>
      <c r="N122" s="31">
        <f t="shared" si="76"/>
        <v>13.203840586210269</v>
      </c>
      <c r="O122" s="31">
        <f t="shared" si="76"/>
        <v>2.6407681172420543</v>
      </c>
      <c r="P122" s="32">
        <f t="shared" si="76"/>
        <v>51.618346696804693</v>
      </c>
      <c r="Q122" s="32">
        <f t="shared" si="76"/>
        <v>27.610843365028984</v>
      </c>
      <c r="R122" s="32">
        <f t="shared" si="76"/>
        <v>60.327663713936658</v>
      </c>
      <c r="S122" s="33" t="e">
        <f t="shared" si="77"/>
        <v>#VALUE!</v>
      </c>
      <c r="T122" s="33" t="e">
        <f t="shared" si="77"/>
        <v>#VALUE!</v>
      </c>
      <c r="U122" s="34" t="e">
        <f t="shared" si="78"/>
        <v>#VALUE!</v>
      </c>
      <c r="V122" s="34" t="e">
        <f t="shared" si="78"/>
        <v>#VALUE!</v>
      </c>
      <c r="W122" s="35" t="e">
        <f t="shared" si="78"/>
        <v>#VALUE!</v>
      </c>
      <c r="X122" s="35" t="e">
        <f t="shared" si="78"/>
        <v>#VALUE!</v>
      </c>
      <c r="Y122" t="e">
        <f>NA()</f>
        <v>#N/A</v>
      </c>
      <c r="Z122" s="30">
        <f t="shared" si="58"/>
        <v>25.750343499027355</v>
      </c>
      <c r="AA122" s="30">
        <f t="shared" si="59"/>
        <v>47.411095512392258</v>
      </c>
      <c r="AD122"/>
      <c r="AE122" s="3">
        <v>37</v>
      </c>
      <c r="AG122" s="3">
        <f t="shared" si="60"/>
        <v>24.483539580860253</v>
      </c>
      <c r="AH122" s="29">
        <f t="shared" si="80"/>
        <v>32.145186493131369</v>
      </c>
      <c r="AI122" s="29">
        <f t="shared" si="80"/>
        <v>39.668839252058262</v>
      </c>
      <c r="AJ122" s="29">
        <f t="shared" si="80"/>
        <v>32.888852124118209</v>
      </c>
      <c r="AK122" s="29">
        <f t="shared" si="80"/>
        <v>40.68628673758414</v>
      </c>
      <c r="AL122" s="29">
        <f t="shared" si="80"/>
        <v>14.012077702487849</v>
      </c>
      <c r="AM122" s="30" t="e">
        <f t="shared" si="62"/>
        <v>#VALUE!</v>
      </c>
      <c r="AN122" s="29">
        <f t="shared" si="79"/>
        <v>11.973425682932836</v>
      </c>
      <c r="AO122" s="31">
        <f t="shared" si="79"/>
        <v>8.6075535877581402</v>
      </c>
      <c r="AP122" s="31">
        <f t="shared" si="79"/>
        <v>1.7215107175516282</v>
      </c>
      <c r="AQ122" s="32">
        <f t="shared" si="79"/>
        <v>37.795954250177715</v>
      </c>
      <c r="AR122" s="32">
        <f t="shared" si="79"/>
        <v>20.079027919257747</v>
      </c>
      <c r="AS122" s="32">
        <f t="shared" si="79"/>
        <v>45.383221260873576</v>
      </c>
      <c r="AT122" s="33" t="e">
        <f t="shared" si="81"/>
        <v>#VALUE!</v>
      </c>
      <c r="AU122" s="33" t="e">
        <f t="shared" si="81"/>
        <v>#VALUE!</v>
      </c>
      <c r="AV122" s="34" t="e">
        <f t="shared" si="82"/>
        <v>#VALUE!</v>
      </c>
      <c r="AW122" s="34" t="e">
        <f t="shared" si="82"/>
        <v>#VALUE!</v>
      </c>
      <c r="AX122" s="35" t="e">
        <f t="shared" si="82"/>
        <v>#VALUE!</v>
      </c>
      <c r="AY122" s="35" t="e">
        <f t="shared" si="82"/>
        <v>#VALUE!</v>
      </c>
      <c r="AZ122" t="e">
        <f>NA()</f>
        <v>#N/A</v>
      </c>
      <c r="BA122" s="30">
        <f t="shared" si="65"/>
        <v>19.407328649046725</v>
      </c>
      <c r="BB122" s="30">
        <f t="shared" si="66"/>
        <v>40.063929117774912</v>
      </c>
    </row>
    <row r="123" spans="4:54" x14ac:dyDescent="0.3">
      <c r="D123" s="3">
        <v>38</v>
      </c>
      <c r="F123" s="3">
        <v>37</v>
      </c>
      <c r="G123" s="29">
        <f t="shared" si="75"/>
        <v>58.577615577249716</v>
      </c>
      <c r="H123" s="29">
        <f t="shared" si="75"/>
        <v>58.731583686599834</v>
      </c>
      <c r="I123" s="29">
        <f t="shared" si="75"/>
        <v>59.268181169795163</v>
      </c>
      <c r="J123" s="29">
        <f t="shared" si="75"/>
        <v>59.795999292519639</v>
      </c>
      <c r="K123" s="29">
        <f t="shared" si="75"/>
        <v>22.771024622380235</v>
      </c>
      <c r="L123" s="30" t="e">
        <f t="shared" si="57"/>
        <v>#VALUE!</v>
      </c>
      <c r="M123" s="29">
        <f t="shared" si="76"/>
        <v>19.797150866153153</v>
      </c>
      <c r="N123" s="31">
        <f t="shared" si="76"/>
        <v>13.576966922780461</v>
      </c>
      <c r="O123" s="31">
        <f t="shared" si="76"/>
        <v>2.7153933845560925</v>
      </c>
      <c r="P123" s="32">
        <f t="shared" si="76"/>
        <v>52.647159847416745</v>
      </c>
      <c r="Q123" s="32">
        <f t="shared" si="76"/>
        <v>28.136799308799603</v>
      </c>
      <c r="R123" s="32">
        <f t="shared" si="76"/>
        <v>61.149519157034689</v>
      </c>
      <c r="S123" s="33" t="e">
        <f t="shared" si="77"/>
        <v>#VALUE!</v>
      </c>
      <c r="T123" s="33" t="e">
        <f t="shared" si="77"/>
        <v>#VALUE!</v>
      </c>
      <c r="U123" s="34" t="e">
        <f t="shared" si="78"/>
        <v>#VALUE!</v>
      </c>
      <c r="V123" s="34" t="e">
        <f t="shared" si="78"/>
        <v>#VALUE!</v>
      </c>
      <c r="W123" s="35" t="e">
        <f t="shared" si="78"/>
        <v>#VALUE!</v>
      </c>
      <c r="X123" s="35" t="e">
        <f t="shared" si="78"/>
        <v>#VALUE!</v>
      </c>
      <c r="Y123" t="e">
        <f>NA()</f>
        <v>#N/A</v>
      </c>
      <c r="Z123" s="30">
        <f t="shared" si="58"/>
        <v>26.105193249350819</v>
      </c>
      <c r="AA123" s="30">
        <f t="shared" si="59"/>
        <v>47.872257042786288</v>
      </c>
      <c r="AD123"/>
      <c r="AE123" s="3">
        <v>38</v>
      </c>
      <c r="AG123" s="3">
        <f t="shared" si="60"/>
        <v>25.748877602654176</v>
      </c>
      <c r="AH123" s="29">
        <f t="shared" si="80"/>
        <v>35.175574278897152</v>
      </c>
      <c r="AI123" s="29">
        <f t="shared" si="80"/>
        <v>41.784359585184099</v>
      </c>
      <c r="AJ123" s="29">
        <f t="shared" si="80"/>
        <v>35.708167715839231</v>
      </c>
      <c r="AK123" s="29">
        <f t="shared" si="80"/>
        <v>42.821927354429057</v>
      </c>
      <c r="AL123" s="29">
        <f t="shared" si="80"/>
        <v>15.091081215233684</v>
      </c>
      <c r="AM123" s="30" t="e">
        <f t="shared" si="62"/>
        <v>#VALUE!</v>
      </c>
      <c r="AN123" s="29">
        <f t="shared" si="79"/>
        <v>12.803986940418095</v>
      </c>
      <c r="AO123" s="31">
        <f t="shared" si="79"/>
        <v>9.1343989835483033</v>
      </c>
      <c r="AP123" s="31">
        <f t="shared" si="79"/>
        <v>1.8268797967096608</v>
      </c>
      <c r="AQ123" s="32">
        <f t="shared" si="79"/>
        <v>39.49961157051191</v>
      </c>
      <c r="AR123" s="32">
        <f t="shared" si="79"/>
        <v>21.045740286157212</v>
      </c>
      <c r="AS123" s="32">
        <f t="shared" si="79"/>
        <v>47.607011814549971</v>
      </c>
      <c r="AT123" s="33" t="e">
        <f t="shared" si="81"/>
        <v>#VALUE!</v>
      </c>
      <c r="AU123" s="33" t="e">
        <f t="shared" si="81"/>
        <v>#VALUE!</v>
      </c>
      <c r="AV123" s="34" t="e">
        <f t="shared" si="82"/>
        <v>#VALUE!</v>
      </c>
      <c r="AW123" s="34" t="e">
        <f t="shared" si="82"/>
        <v>#VALUE!</v>
      </c>
      <c r="AX123" s="35" t="e">
        <f t="shared" si="82"/>
        <v>#VALUE!</v>
      </c>
      <c r="AY123" s="35" t="e">
        <f t="shared" si="82"/>
        <v>#VALUE!</v>
      </c>
      <c r="AZ123" t="e">
        <f>NA()</f>
        <v>#N/A</v>
      </c>
      <c r="BA123" s="30">
        <f t="shared" si="65"/>
        <v>20.342344477436445</v>
      </c>
      <c r="BB123" s="30">
        <f t="shared" si="66"/>
        <v>41.091470236133659</v>
      </c>
    </row>
    <row r="124" spans="4:54" x14ac:dyDescent="0.3">
      <c r="D124" s="3">
        <v>39</v>
      </c>
      <c r="F124" s="3">
        <v>38</v>
      </c>
      <c r="G124" s="29">
        <f t="shared" si="75"/>
        <v>60.246025445982646</v>
      </c>
      <c r="H124" s="29">
        <f t="shared" si="75"/>
        <v>60.068765817118283</v>
      </c>
      <c r="I124" s="29">
        <f t="shared" si="75"/>
        <v>61.139461222651832</v>
      </c>
      <c r="J124" s="29">
        <f t="shared" si="75"/>
        <v>61.12442715756729</v>
      </c>
      <c r="K124" s="29">
        <f t="shared" si="75"/>
        <v>23.27858245660012</v>
      </c>
      <c r="L124" s="30" t="e">
        <f t="shared" si="57"/>
        <v>#VALUE!</v>
      </c>
      <c r="M124" s="29">
        <f t="shared" si="76"/>
        <v>20.370048858740347</v>
      </c>
      <c r="N124" s="31">
        <f t="shared" si="76"/>
        <v>13.945289611121124</v>
      </c>
      <c r="O124" s="31">
        <f t="shared" si="76"/>
        <v>2.7890579222242251</v>
      </c>
      <c r="P124" s="32">
        <f t="shared" si="76"/>
        <v>53.650325180724586</v>
      </c>
      <c r="Q124" s="32">
        <f t="shared" si="76"/>
        <v>28.644037090405376</v>
      </c>
      <c r="R124" s="32">
        <f t="shared" si="76"/>
        <v>61.912763928554845</v>
      </c>
      <c r="S124" s="33" t="e">
        <f t="shared" si="77"/>
        <v>#VALUE!</v>
      </c>
      <c r="T124" s="33" t="e">
        <f t="shared" si="77"/>
        <v>#VALUE!</v>
      </c>
      <c r="U124" s="34" t="e">
        <f t="shared" si="78"/>
        <v>#VALUE!</v>
      </c>
      <c r="V124" s="34" t="e">
        <f t="shared" si="78"/>
        <v>#VALUE!</v>
      </c>
      <c r="W124" s="35" t="e">
        <f t="shared" si="78"/>
        <v>#VALUE!</v>
      </c>
      <c r="X124" s="35" t="e">
        <f t="shared" si="78"/>
        <v>#VALUE!</v>
      </c>
      <c r="Y124" t="e">
        <f>NA()</f>
        <v>#N/A</v>
      </c>
      <c r="Z124" s="30">
        <f t="shared" si="58"/>
        <v>26.435640962179832</v>
      </c>
      <c r="AA124" s="30">
        <f t="shared" si="59"/>
        <v>48.31105908081215</v>
      </c>
      <c r="AD124"/>
      <c r="AE124" s="3">
        <v>39</v>
      </c>
      <c r="AG124" s="3">
        <f t="shared" si="60"/>
        <v>27.079609776470498</v>
      </c>
      <c r="AH124" s="29">
        <f t="shared" si="80"/>
        <v>38.312005570952401</v>
      </c>
      <c r="AI124" s="29">
        <f t="shared" si="80"/>
        <v>43.966338852503455</v>
      </c>
      <c r="AJ124" s="29">
        <f t="shared" si="80"/>
        <v>38.662161252644644</v>
      </c>
      <c r="AK124" s="29">
        <f t="shared" si="80"/>
        <v>45.020922422435738</v>
      </c>
      <c r="AL124" s="29">
        <f t="shared" si="80"/>
        <v>16.185293185646067</v>
      </c>
      <c r="AM124" s="30" t="e">
        <f t="shared" si="62"/>
        <v>#VALUE!</v>
      </c>
      <c r="AN124" s="29">
        <f t="shared" si="79"/>
        <v>13.671876844449114</v>
      </c>
      <c r="AO124" s="31">
        <f t="shared" si="79"/>
        <v>9.6840472586968787</v>
      </c>
      <c r="AP124" s="31">
        <f t="shared" si="79"/>
        <v>1.9368094517393759</v>
      </c>
      <c r="AQ124" s="32">
        <f t="shared" si="79"/>
        <v>41.241004989894833</v>
      </c>
      <c r="AR124" s="32">
        <f t="shared" si="79"/>
        <v>22.02469803039817</v>
      </c>
      <c r="AS124" s="32">
        <f t="shared" si="79"/>
        <v>49.774968964248444</v>
      </c>
      <c r="AT124" s="33" t="e">
        <f t="shared" si="81"/>
        <v>#VALUE!</v>
      </c>
      <c r="AU124" s="33" t="e">
        <f t="shared" si="81"/>
        <v>#VALUE!</v>
      </c>
      <c r="AV124" s="34" t="e">
        <f t="shared" si="82"/>
        <v>#VALUE!</v>
      </c>
      <c r="AW124" s="34" t="e">
        <f t="shared" si="82"/>
        <v>#VALUE!</v>
      </c>
      <c r="AX124" s="35" t="e">
        <f t="shared" si="82"/>
        <v>#VALUE!</v>
      </c>
      <c r="AY124" s="35" t="e">
        <f t="shared" si="82"/>
        <v>#VALUE!</v>
      </c>
      <c r="AZ124" t="e">
        <f>NA()</f>
        <v>#N/A</v>
      </c>
      <c r="BA124" s="30">
        <f t="shared" si="65"/>
        <v>21.256019722785798</v>
      </c>
      <c r="BB124" s="30">
        <f t="shared" si="66"/>
        <v>42.104619751975591</v>
      </c>
    </row>
    <row r="125" spans="4:54" x14ac:dyDescent="0.3">
      <c r="D125" s="3">
        <v>40</v>
      </c>
      <c r="F125" s="3">
        <v>39</v>
      </c>
      <c r="G125" s="29">
        <f t="shared" si="75"/>
        <v>61.842922095906857</v>
      </c>
      <c r="H125" s="29">
        <f t="shared" si="75"/>
        <v>61.378350614079864</v>
      </c>
      <c r="I125" s="29">
        <f t="shared" si="75"/>
        <v>62.965945274552638</v>
      </c>
      <c r="J125" s="29">
        <f t="shared" si="75"/>
        <v>62.423775890531346</v>
      </c>
      <c r="K125" s="29">
        <f t="shared" si="75"/>
        <v>23.759571376922132</v>
      </c>
      <c r="L125" s="30" t="e">
        <f t="shared" si="57"/>
        <v>#VALUE!</v>
      </c>
      <c r="M125" s="29">
        <f t="shared" si="76"/>
        <v>20.933544287747939</v>
      </c>
      <c r="N125" s="31">
        <f t="shared" si="76"/>
        <v>14.308724733220878</v>
      </c>
      <c r="O125" s="31">
        <f t="shared" si="76"/>
        <v>2.8617449466441753</v>
      </c>
      <c r="P125" s="32">
        <f t="shared" si="76"/>
        <v>54.62829359308197</v>
      </c>
      <c r="Q125" s="32">
        <f t="shared" si="76"/>
        <v>29.133027319985317</v>
      </c>
      <c r="R125" s="32">
        <f t="shared" si="76"/>
        <v>62.621052837989325</v>
      </c>
      <c r="S125" s="33" t="e">
        <f t="shared" si="77"/>
        <v>#VALUE!</v>
      </c>
      <c r="T125" s="33" t="e">
        <f t="shared" si="77"/>
        <v>#VALUE!</v>
      </c>
      <c r="U125" s="34" t="e">
        <f t="shared" si="78"/>
        <v>#VALUE!</v>
      </c>
      <c r="V125" s="34" t="e">
        <f t="shared" si="78"/>
        <v>#VALUE!</v>
      </c>
      <c r="W125" s="35" t="e">
        <f t="shared" si="78"/>
        <v>#VALUE!</v>
      </c>
      <c r="X125" s="35" t="e">
        <f t="shared" si="78"/>
        <v>#VALUE!</v>
      </c>
      <c r="Y125" t="e">
        <f>NA()</f>
        <v>#N/A</v>
      </c>
      <c r="Z125" s="30">
        <f t="shared" si="58"/>
        <v>26.74314724893582</v>
      </c>
      <c r="AA125" s="30">
        <f t="shared" si="59"/>
        <v>48.728585730121218</v>
      </c>
      <c r="AD125"/>
      <c r="AE125" s="3">
        <v>40</v>
      </c>
      <c r="AG125" s="3">
        <f t="shared" si="60"/>
        <v>28.479115748731825</v>
      </c>
      <c r="AH125" s="29">
        <f t="shared" si="80"/>
        <v>41.532335344175536</v>
      </c>
      <c r="AI125" s="29">
        <f t="shared" si="80"/>
        <v>46.211809752487468</v>
      </c>
      <c r="AJ125" s="29">
        <f t="shared" si="80"/>
        <v>41.742319961507505</v>
      </c>
      <c r="AK125" s="29">
        <f t="shared" si="80"/>
        <v>47.279877560985788</v>
      </c>
      <c r="AL125" s="29">
        <f t="shared" si="80"/>
        <v>17.286294661186577</v>
      </c>
      <c r="AM125" s="30" t="e">
        <f t="shared" si="62"/>
        <v>#VALUE!</v>
      </c>
      <c r="AN125" s="29">
        <f t="shared" si="79"/>
        <v>14.576238030705397</v>
      </c>
      <c r="AO125" s="31">
        <f t="shared" si="79"/>
        <v>10.256380497926544</v>
      </c>
      <c r="AP125" s="31">
        <f t="shared" si="79"/>
        <v>2.051276099585309</v>
      </c>
      <c r="AQ125" s="32">
        <f t="shared" si="79"/>
        <v>43.017033994724542</v>
      </c>
      <c r="AR125" s="32">
        <f t="shared" si="79"/>
        <v>23.012508523415239</v>
      </c>
      <c r="AS125" s="32">
        <f t="shared" si="79"/>
        <v>51.872044782179891</v>
      </c>
      <c r="AT125" s="33" t="e">
        <f t="shared" si="81"/>
        <v>#VALUE!</v>
      </c>
      <c r="AU125" s="33" t="e">
        <f t="shared" si="81"/>
        <v>#VALUE!</v>
      </c>
      <c r="AV125" s="34" t="e">
        <f t="shared" si="82"/>
        <v>#VALUE!</v>
      </c>
      <c r="AW125" s="34" t="e">
        <f t="shared" si="82"/>
        <v>#VALUE!</v>
      </c>
      <c r="AX125" s="35" t="e">
        <f t="shared" si="82"/>
        <v>#VALUE!</v>
      </c>
      <c r="AY125" s="35" t="e">
        <f t="shared" si="82"/>
        <v>#VALUE!</v>
      </c>
      <c r="AZ125" t="e">
        <f>NA()</f>
        <v>#N/A</v>
      </c>
      <c r="BA125" s="30">
        <f t="shared" si="65"/>
        <v>22.142232194862331</v>
      </c>
      <c r="BB125" s="30">
        <f t="shared" si="66"/>
        <v>43.100256018141089</v>
      </c>
    </row>
    <row r="126" spans="4:54" x14ac:dyDescent="0.3">
      <c r="D126" s="3">
        <v>41</v>
      </c>
      <c r="F126" s="3">
        <v>40</v>
      </c>
      <c r="G126" s="29">
        <f t="shared" si="75"/>
        <v>63.369171530113441</v>
      </c>
      <c r="H126" s="29">
        <f t="shared" si="75"/>
        <v>62.660514921383232</v>
      </c>
      <c r="I126" s="29">
        <f t="shared" si="75"/>
        <v>64.746809069084961</v>
      </c>
      <c r="J126" s="29">
        <f t="shared" si="75"/>
        <v>63.694295839927889</v>
      </c>
      <c r="K126" s="29">
        <f t="shared" si="75"/>
        <v>24.214858946366011</v>
      </c>
      <c r="L126" s="30" t="e">
        <f t="shared" si="57"/>
        <v>#VALUE!</v>
      </c>
      <c r="M126" s="29">
        <f t="shared" si="76"/>
        <v>21.487457606517715</v>
      </c>
      <c r="N126" s="31">
        <f t="shared" si="76"/>
        <v>14.667201209218769</v>
      </c>
      <c r="O126" s="31">
        <f t="shared" si="76"/>
        <v>2.933440241843754</v>
      </c>
      <c r="P126" s="32">
        <f t="shared" si="76"/>
        <v>55.581524619480518</v>
      </c>
      <c r="Q126" s="32">
        <f t="shared" si="76"/>
        <v>29.604249734166039</v>
      </c>
      <c r="R126" s="32">
        <f t="shared" si="76"/>
        <v>63.277898057099975</v>
      </c>
      <c r="S126" s="33" t="e">
        <f t="shared" si="77"/>
        <v>#VALUE!</v>
      </c>
      <c r="T126" s="33" t="e">
        <f t="shared" si="77"/>
        <v>#VALUE!</v>
      </c>
      <c r="U126" s="34" t="e">
        <f t="shared" si="78"/>
        <v>#VALUE!</v>
      </c>
      <c r="V126" s="34" t="e">
        <f t="shared" si="78"/>
        <v>#VALUE!</v>
      </c>
      <c r="W126" s="35" t="e">
        <f t="shared" si="78"/>
        <v>#VALUE!</v>
      </c>
      <c r="X126" s="35" t="e">
        <f t="shared" si="78"/>
        <v>#VALUE!</v>
      </c>
      <c r="Y126" t="e">
        <f>NA()</f>
        <v>#N/A</v>
      </c>
      <c r="Z126" s="30">
        <f t="shared" si="58"/>
        <v>27.029119653799278</v>
      </c>
      <c r="AA126" s="30">
        <f t="shared" si="59"/>
        <v>49.125868531421631</v>
      </c>
      <c r="AD126"/>
      <c r="AE126" s="3">
        <v>41</v>
      </c>
      <c r="AG126" s="3">
        <f t="shared" si="60"/>
        <v>29.950949829949028</v>
      </c>
      <c r="AH126" s="29">
        <f t="shared" si="80"/>
        <v>44.811691511935699</v>
      </c>
      <c r="AI126" s="29">
        <f t="shared" si="80"/>
        <v>48.517175315275487</v>
      </c>
      <c r="AJ126" s="29">
        <f t="shared" si="80"/>
        <v>44.937899283940659</v>
      </c>
      <c r="AK126" s="29">
        <f t="shared" si="80"/>
        <v>49.594758808739968</v>
      </c>
      <c r="AL126" s="29">
        <f t="shared" si="80"/>
        <v>18.385247013594121</v>
      </c>
      <c r="AM126" s="30" t="e">
        <f t="shared" si="62"/>
        <v>#VALUE!</v>
      </c>
      <c r="AN126" s="29">
        <f t="shared" si="79"/>
        <v>15.515846159528689</v>
      </c>
      <c r="AO126" s="31">
        <f t="shared" si="79"/>
        <v>10.851130400916995</v>
      </c>
      <c r="AP126" s="31">
        <f t="shared" si="79"/>
        <v>2.170226080183399</v>
      </c>
      <c r="AQ126" s="32">
        <f t="shared" si="79"/>
        <v>44.824182181400808</v>
      </c>
      <c r="AR126" s="32">
        <f t="shared" si="79"/>
        <v>24.00551953460441</v>
      </c>
      <c r="AS126" s="32">
        <f t="shared" si="79"/>
        <v>53.884257773175428</v>
      </c>
      <c r="AT126" s="33" t="e">
        <f t="shared" si="81"/>
        <v>#VALUE!</v>
      </c>
      <c r="AU126" s="33" t="e">
        <f t="shared" si="81"/>
        <v>#VALUE!</v>
      </c>
      <c r="AV126" s="34" t="e">
        <f t="shared" si="82"/>
        <v>#VALUE!</v>
      </c>
      <c r="AW126" s="34" t="e">
        <f t="shared" si="82"/>
        <v>#VALUE!</v>
      </c>
      <c r="AX126" s="35" t="e">
        <f t="shared" si="82"/>
        <v>#VALUE!</v>
      </c>
      <c r="AY126" s="35" t="e">
        <f t="shared" si="82"/>
        <v>#VALUE!</v>
      </c>
      <c r="AZ126" t="e">
        <f>NA()</f>
        <v>#N/A</v>
      </c>
      <c r="BA126" s="30">
        <f t="shared" si="65"/>
        <v>22.995228450687385</v>
      </c>
      <c r="BB126" s="30">
        <f t="shared" si="66"/>
        <v>44.075259038206404</v>
      </c>
    </row>
    <row r="127" spans="4:54" x14ac:dyDescent="0.3">
      <c r="D127" s="3">
        <v>42</v>
      </c>
      <c r="F127" s="3">
        <v>41</v>
      </c>
      <c r="G127" s="29">
        <f t="shared" si="75"/>
        <v>64.82595401300857</v>
      </c>
      <c r="H127" s="29">
        <f t="shared" si="75"/>
        <v>63.915469564430651</v>
      </c>
      <c r="I127" s="29">
        <f t="shared" si="75"/>
        <v>66.481458419832734</v>
      </c>
      <c r="J127" s="29">
        <f t="shared" si="75"/>
        <v>64.93626995757343</v>
      </c>
      <c r="K127" s="29">
        <f t="shared" si="75"/>
        <v>24.645361613466168</v>
      </c>
      <c r="L127" s="30" t="e">
        <f t="shared" si="57"/>
        <v>#VALUE!</v>
      </c>
      <c r="M127" s="29">
        <f t="shared" si="76"/>
        <v>22.031642001298696</v>
      </c>
      <c r="N127" s="31">
        <f t="shared" si="76"/>
        <v>15.020659803613139</v>
      </c>
      <c r="O127" s="31">
        <f t="shared" si="76"/>
        <v>3.0041319607226282</v>
      </c>
      <c r="P127" s="32">
        <f t="shared" si="76"/>
        <v>56.510484399029757</v>
      </c>
      <c r="Q127" s="32">
        <f t="shared" si="76"/>
        <v>30.058190141928687</v>
      </c>
      <c r="R127" s="32">
        <f t="shared" si="76"/>
        <v>63.886659128623414</v>
      </c>
      <c r="S127" s="33" t="e">
        <f t="shared" si="77"/>
        <v>#VALUE!</v>
      </c>
      <c r="T127" s="33" t="e">
        <f t="shared" si="77"/>
        <v>#VALUE!</v>
      </c>
      <c r="U127" s="34" t="e">
        <f t="shared" si="78"/>
        <v>#VALUE!</v>
      </c>
      <c r="V127" s="34" t="e">
        <f t="shared" si="78"/>
        <v>#VALUE!</v>
      </c>
      <c r="W127" s="35" t="e">
        <f t="shared" si="78"/>
        <v>#VALUE!</v>
      </c>
      <c r="X127" s="35" t="e">
        <f t="shared" si="78"/>
        <v>#VALUE!</v>
      </c>
      <c r="Y127" t="e">
        <f>NA()</f>
        <v>#N/A</v>
      </c>
      <c r="Z127" s="30">
        <f t="shared" si="58"/>
        <v>27.294908446753197</v>
      </c>
      <c r="AA127" s="30">
        <f t="shared" si="59"/>
        <v>49.503889011001313</v>
      </c>
      <c r="AD127"/>
      <c r="AE127" s="3">
        <v>42</v>
      </c>
      <c r="AG127" s="3">
        <f t="shared" si="60"/>
        <v>31.353323826064784</v>
      </c>
      <c r="AH127" s="29">
        <f t="shared" si="80"/>
        <v>47.81810059497996</v>
      </c>
      <c r="AI127" s="29">
        <f t="shared" si="80"/>
        <v>50.659015806382314</v>
      </c>
      <c r="AJ127" s="29">
        <f t="shared" si="80"/>
        <v>47.928942018665275</v>
      </c>
      <c r="AK127" s="29">
        <f t="shared" si="80"/>
        <v>51.741431369754721</v>
      </c>
      <c r="AL127" s="29">
        <f t="shared" si="80"/>
        <v>19.373832907542354</v>
      </c>
      <c r="AM127" s="30" t="e">
        <f t="shared" si="62"/>
        <v>#VALUE!</v>
      </c>
      <c r="AN127" s="29">
        <f t="shared" si="79"/>
        <v>16.398294764217059</v>
      </c>
      <c r="AO127" s="31">
        <f t="shared" si="79"/>
        <v>11.410285381159685</v>
      </c>
      <c r="AP127" s="31">
        <f t="shared" si="79"/>
        <v>2.2820570762319372</v>
      </c>
      <c r="AQ127" s="32">
        <f t="shared" si="79"/>
        <v>46.488919957626962</v>
      </c>
      <c r="AR127" s="32">
        <f t="shared" si="79"/>
        <v>24.908523116348679</v>
      </c>
      <c r="AS127" s="32">
        <f t="shared" si="79"/>
        <v>55.627435669479048</v>
      </c>
      <c r="AT127" s="33" t="e">
        <f t="shared" si="81"/>
        <v>#VALUE!</v>
      </c>
      <c r="AU127" s="33" t="e">
        <f t="shared" si="81"/>
        <v>#VALUE!</v>
      </c>
      <c r="AV127" s="34" t="e">
        <f t="shared" si="82"/>
        <v>#VALUE!</v>
      </c>
      <c r="AW127" s="34" t="e">
        <f t="shared" si="82"/>
        <v>#VALUE!</v>
      </c>
      <c r="AX127" s="35" t="e">
        <f t="shared" si="82"/>
        <v>#VALUE!</v>
      </c>
      <c r="AY127" s="35" t="e">
        <f t="shared" si="82"/>
        <v>#VALUE!</v>
      </c>
      <c r="AZ127" t="e">
        <f>NA()</f>
        <v>#N/A</v>
      </c>
      <c r="BA127" s="30">
        <f t="shared" si="65"/>
        <v>23.73663777611689</v>
      </c>
      <c r="BB127" s="30">
        <f t="shared" si="66"/>
        <v>44.940193006561174</v>
      </c>
    </row>
    <row r="128" spans="4:54" x14ac:dyDescent="0.3">
      <c r="D128" s="3">
        <v>43</v>
      </c>
      <c r="F128" s="3">
        <v>42</v>
      </c>
      <c r="G128" s="29">
        <f t="shared" si="75"/>
        <v>66.214711667597541</v>
      </c>
      <c r="H128" s="29">
        <f t="shared" si="75"/>
        <v>65.143455572645806</v>
      </c>
      <c r="I128" s="29">
        <f t="shared" si="75"/>
        <v>68.169507832986525</v>
      </c>
      <c r="J128" s="29">
        <f t="shared" si="75"/>
        <v>66.150009900681297</v>
      </c>
      <c r="K128" s="29">
        <f t="shared" si="75"/>
        <v>25.052029765769216</v>
      </c>
      <c r="L128" s="30" t="e">
        <f t="shared" si="57"/>
        <v>#VALUE!</v>
      </c>
      <c r="M128" s="29">
        <f t="shared" si="76"/>
        <v>22.565980790107378</v>
      </c>
      <c r="N128" s="31">
        <f t="shared" si="76"/>
        <v>15.369052207987908</v>
      </c>
      <c r="O128" s="31">
        <f t="shared" si="76"/>
        <v>3.073810441597582</v>
      </c>
      <c r="P128" s="32">
        <f t="shared" si="76"/>
        <v>57.415643867829147</v>
      </c>
      <c r="Q128" s="32">
        <f t="shared" si="76"/>
        <v>30.495337754322993</v>
      </c>
      <c r="R128" s="32">
        <f t="shared" si="76"/>
        <v>64.450536746819665</v>
      </c>
      <c r="S128" s="33" t="e">
        <f t="shared" si="77"/>
        <v>#VALUE!</v>
      </c>
      <c r="T128" s="33" t="e">
        <f t="shared" si="77"/>
        <v>#VALUE!</v>
      </c>
      <c r="U128" s="34" t="e">
        <f t="shared" si="78"/>
        <v>#VALUE!</v>
      </c>
      <c r="V128" s="34" t="e">
        <f t="shared" si="78"/>
        <v>#VALUE!</v>
      </c>
      <c r="W128" s="35" t="e">
        <f t="shared" si="78"/>
        <v>#VALUE!</v>
      </c>
      <c r="X128" s="35" t="e">
        <f t="shared" si="78"/>
        <v>#VALUE!</v>
      </c>
      <c r="Y128" t="e">
        <f>NA()</f>
        <v>#N/A</v>
      </c>
      <c r="Z128" s="30">
        <f t="shared" si="58"/>
        <v>27.541803864949181</v>
      </c>
      <c r="AA128" s="30">
        <f t="shared" si="59"/>
        <v>49.863581105685256</v>
      </c>
      <c r="AD128"/>
      <c r="AE128" s="3">
        <v>43</v>
      </c>
      <c r="AG128" s="3">
        <f t="shared" si="60"/>
        <v>32.652029896613442</v>
      </c>
      <c r="AH128" s="29">
        <f t="shared" si="80"/>
        <v>50.489471918507149</v>
      </c>
      <c r="AI128" s="29">
        <f t="shared" si="80"/>
        <v>52.594215071755166</v>
      </c>
      <c r="AJ128" s="29">
        <f t="shared" si="80"/>
        <v>50.643526626804658</v>
      </c>
      <c r="AK128" s="29">
        <f t="shared" si="80"/>
        <v>53.67760736177911</v>
      </c>
      <c r="AL128" s="29">
        <f t="shared" si="80"/>
        <v>20.237555921575353</v>
      </c>
      <c r="AM128" s="30" t="e">
        <f t="shared" si="62"/>
        <v>#VALUE!</v>
      </c>
      <c r="AN128" s="29">
        <f t="shared" si="79"/>
        <v>17.203004639712393</v>
      </c>
      <c r="AO128" s="31">
        <f t="shared" si="79"/>
        <v>11.921048646420607</v>
      </c>
      <c r="AP128" s="31">
        <f t="shared" si="79"/>
        <v>2.3842097292841213</v>
      </c>
      <c r="AQ128" s="32">
        <f t="shared" si="79"/>
        <v>47.981635363731371</v>
      </c>
      <c r="AR128" s="32">
        <f t="shared" si="79"/>
        <v>25.707912756019464</v>
      </c>
      <c r="AS128" s="32">
        <f t="shared" si="79"/>
        <v>57.099672820187749</v>
      </c>
      <c r="AT128" s="33" t="e">
        <f t="shared" si="81"/>
        <v>#VALUE!</v>
      </c>
      <c r="AU128" s="33" t="e">
        <f t="shared" si="81"/>
        <v>#VALUE!</v>
      </c>
      <c r="AV128" s="34" t="e">
        <f t="shared" si="82"/>
        <v>#VALUE!</v>
      </c>
      <c r="AW128" s="34" t="e">
        <f t="shared" si="82"/>
        <v>#VALUE!</v>
      </c>
      <c r="AX128" s="35" t="e">
        <f t="shared" si="82"/>
        <v>#VALUE!</v>
      </c>
      <c r="AY128" s="35" t="e">
        <f t="shared" si="82"/>
        <v>#VALUE!</v>
      </c>
      <c r="AZ128" t="e">
        <f>NA()</f>
        <v>#N/A</v>
      </c>
      <c r="BA128" s="30">
        <f t="shared" si="65"/>
        <v>24.364870148773683</v>
      </c>
      <c r="BB128" s="30">
        <f t="shared" si="66"/>
        <v>45.689167131278147</v>
      </c>
    </row>
    <row r="129" spans="4:54" x14ac:dyDescent="0.3">
      <c r="D129" s="3">
        <v>44</v>
      </c>
      <c r="F129" s="3">
        <v>43</v>
      </c>
      <c r="G129" s="29">
        <f t="shared" si="75"/>
        <v>67.537101331406191</v>
      </c>
      <c r="H129" s="29">
        <f t="shared" si="75"/>
        <v>66.3447407438304</v>
      </c>
      <c r="I129" s="29">
        <f t="shared" si="75"/>
        <v>69.810760387048987</v>
      </c>
      <c r="J129" s="29">
        <f t="shared" si="75"/>
        <v>67.335852496384831</v>
      </c>
      <c r="K129" s="29">
        <f t="shared" si="75"/>
        <v>25.435834887281818</v>
      </c>
      <c r="L129" s="30" t="e">
        <f t="shared" si="57"/>
        <v>#VALUE!</v>
      </c>
      <c r="M129" s="29">
        <f t="shared" si="76"/>
        <v>23.090384995464785</v>
      </c>
      <c r="N129" s="31">
        <f t="shared" si="76"/>
        <v>15.712340193400498</v>
      </c>
      <c r="O129" s="31">
        <f t="shared" si="76"/>
        <v>3.1424680386801001</v>
      </c>
      <c r="P129" s="32">
        <f t="shared" si="76"/>
        <v>58.297477154011524</v>
      </c>
      <c r="Q129" s="32">
        <f t="shared" si="76"/>
        <v>30.916182855912368</v>
      </c>
      <c r="R129" s="32">
        <f t="shared" si="76"/>
        <v>64.972569616975861</v>
      </c>
      <c r="S129" s="33" t="e">
        <f t="shared" si="77"/>
        <v>#VALUE!</v>
      </c>
      <c r="T129" s="33" t="e">
        <f t="shared" si="77"/>
        <v>#VALUE!</v>
      </c>
      <c r="U129" s="34" t="e">
        <f t="shared" si="78"/>
        <v>#VALUE!</v>
      </c>
      <c r="V129" s="34" t="e">
        <f t="shared" si="78"/>
        <v>#VALUE!</v>
      </c>
      <c r="W129" s="35" t="e">
        <f t="shared" si="78"/>
        <v>#VALUE!</v>
      </c>
      <c r="X129" s="35" t="e">
        <f t="shared" si="78"/>
        <v>#VALUE!</v>
      </c>
      <c r="Y129" t="e">
        <f>NA()</f>
        <v>#N/A</v>
      </c>
      <c r="Z129" s="30">
        <f t="shared" si="58"/>
        <v>27.771034546146915</v>
      </c>
      <c r="AA129" s="30">
        <f t="shared" si="59"/>
        <v>50.205833470218472</v>
      </c>
      <c r="AD129"/>
      <c r="AE129" s="3">
        <v>44</v>
      </c>
      <c r="AG129" s="3">
        <f t="shared" si="60"/>
        <v>33.848730698226525</v>
      </c>
      <c r="AH129" s="29">
        <f t="shared" si="80"/>
        <v>52.849426560835944</v>
      </c>
      <c r="AI129" s="29">
        <f t="shared" si="80"/>
        <v>54.335958945509766</v>
      </c>
      <c r="AJ129" s="29">
        <f t="shared" si="80"/>
        <v>53.092068842640707</v>
      </c>
      <c r="AK129" s="29">
        <f t="shared" si="80"/>
        <v>55.417423757890759</v>
      </c>
      <c r="AL129" s="29">
        <f t="shared" si="80"/>
        <v>20.989338814405397</v>
      </c>
      <c r="AM129" s="30" t="e">
        <f t="shared" si="62"/>
        <v>#VALUE!</v>
      </c>
      <c r="AN129" s="29">
        <f t="shared" si="79"/>
        <v>17.932946433511312</v>
      </c>
      <c r="AO129" s="31">
        <f t="shared" si="79"/>
        <v>12.38534213757857</v>
      </c>
      <c r="AP129" s="31">
        <f t="shared" si="79"/>
        <v>2.477068427515714</v>
      </c>
      <c r="AQ129" s="32">
        <f t="shared" si="79"/>
        <v>49.316111069949073</v>
      </c>
      <c r="AR129" s="32">
        <f t="shared" si="79"/>
        <v>26.413797507163427</v>
      </c>
      <c r="AS129" s="32">
        <f t="shared" si="79"/>
        <v>58.34307581578495</v>
      </c>
      <c r="AT129" s="33" t="e">
        <f t="shared" si="81"/>
        <v>#VALUE!</v>
      </c>
      <c r="AU129" s="33" t="e">
        <f t="shared" si="81"/>
        <v>#VALUE!</v>
      </c>
      <c r="AV129" s="34" t="e">
        <f t="shared" si="82"/>
        <v>#VALUE!</v>
      </c>
      <c r="AW129" s="34" t="e">
        <f t="shared" si="82"/>
        <v>#VALUE!</v>
      </c>
      <c r="AX129" s="35" t="e">
        <f t="shared" si="82"/>
        <v>#VALUE!</v>
      </c>
      <c r="AY129" s="35" t="e">
        <f t="shared" si="82"/>
        <v>#VALUE!</v>
      </c>
      <c r="AZ129" t="e">
        <f>NA()</f>
        <v>#N/A</v>
      </c>
      <c r="BA129" s="30">
        <f t="shared" si="65"/>
        <v>24.897128452990081</v>
      </c>
      <c r="BB129" s="30">
        <f t="shared" si="66"/>
        <v>46.337800331156657</v>
      </c>
    </row>
    <row r="130" spans="4:54" x14ac:dyDescent="0.3">
      <c r="D130" s="3">
        <v>45</v>
      </c>
      <c r="F130" s="3">
        <v>44</v>
      </c>
      <c r="G130" s="29">
        <f t="shared" si="75"/>
        <v>68.794952422229272</v>
      </c>
      <c r="H130" s="29">
        <f t="shared" si="75"/>
        <v>67.519616517456598</v>
      </c>
      <c r="I130" s="29">
        <f t="shared" si="75"/>
        <v>71.40518886677124</v>
      </c>
      <c r="J130" s="29">
        <f t="shared" si="75"/>
        <v>68.494156533447779</v>
      </c>
      <c r="K130" s="29">
        <f t="shared" si="75"/>
        <v>25.797758610492721</v>
      </c>
      <c r="L130" s="30" t="e">
        <f t="shared" si="57"/>
        <v>#VALUE!</v>
      </c>
      <c r="M130" s="29">
        <f t="shared" si="76"/>
        <v>23.604791080121331</v>
      </c>
      <c r="N130" s="31">
        <f t="shared" si="76"/>
        <v>16.050494826327991</v>
      </c>
      <c r="O130" s="31">
        <f t="shared" si="76"/>
        <v>3.2100989652655989</v>
      </c>
      <c r="P130" s="32">
        <f t="shared" si="76"/>
        <v>59.156460152881444</v>
      </c>
      <c r="Q130" s="32">
        <f t="shared" si="76"/>
        <v>31.321214780496685</v>
      </c>
      <c r="R130" s="32">
        <f t="shared" si="76"/>
        <v>65.45563380256246</v>
      </c>
      <c r="S130" s="33" t="e">
        <f t="shared" si="77"/>
        <v>#VALUE!</v>
      </c>
      <c r="T130" s="33" t="e">
        <f t="shared" si="77"/>
        <v>#VALUE!</v>
      </c>
      <c r="U130" s="34" t="e">
        <f t="shared" si="78"/>
        <v>#VALUE!</v>
      </c>
      <c r="V130" s="34" t="e">
        <f t="shared" si="78"/>
        <v>#VALUE!</v>
      </c>
      <c r="W130" s="35" t="e">
        <f t="shared" si="78"/>
        <v>#VALUE!</v>
      </c>
      <c r="X130" s="35" t="e">
        <f t="shared" si="78"/>
        <v>#VALUE!</v>
      </c>
      <c r="Y130" t="e">
        <f>NA()</f>
        <v>#N/A</v>
      </c>
      <c r="Z130" s="30">
        <f t="shared" si="58"/>
        <v>27.983766934531811</v>
      </c>
      <c r="AA130" s="30">
        <f t="shared" si="59"/>
        <v>50.531491672775012</v>
      </c>
      <c r="AD130"/>
      <c r="AE130" s="3">
        <v>45</v>
      </c>
      <c r="AG130" s="3">
        <f t="shared" si="60"/>
        <v>34.951438109131615</v>
      </c>
      <c r="AH130" s="29">
        <f t="shared" si="80"/>
        <v>54.934869202391631</v>
      </c>
      <c r="AI130" s="29">
        <f t="shared" si="80"/>
        <v>55.90557107829391</v>
      </c>
      <c r="AJ130" s="29">
        <f t="shared" si="80"/>
        <v>55.299712856887602</v>
      </c>
      <c r="AK130" s="29">
        <f t="shared" si="80"/>
        <v>56.982977174392154</v>
      </c>
      <c r="AL130" s="29">
        <f t="shared" si="80"/>
        <v>21.645015371722657</v>
      </c>
      <c r="AM130" s="30" t="e">
        <f t="shared" si="62"/>
        <v>#VALUE!</v>
      </c>
      <c r="AN130" s="29">
        <f t="shared" si="79"/>
        <v>18.595122432524832</v>
      </c>
      <c r="AO130" s="31">
        <f t="shared" si="79"/>
        <v>12.807542279253537</v>
      </c>
      <c r="AP130" s="31">
        <f t="shared" si="79"/>
        <v>2.5615084558507077</v>
      </c>
      <c r="AQ130" s="32">
        <f t="shared" si="79"/>
        <v>50.511546103915606</v>
      </c>
      <c r="AR130" s="32">
        <f t="shared" si="79"/>
        <v>27.038742634909411</v>
      </c>
      <c r="AS130" s="32">
        <f t="shared" si="79"/>
        <v>59.398818116002246</v>
      </c>
      <c r="AT130" s="33" t="e">
        <f t="shared" si="81"/>
        <v>#VALUE!</v>
      </c>
      <c r="AU130" s="33" t="e">
        <f t="shared" si="81"/>
        <v>#VALUE!</v>
      </c>
      <c r="AV130" s="34" t="e">
        <f t="shared" si="82"/>
        <v>#VALUE!</v>
      </c>
      <c r="AW130" s="34" t="e">
        <f t="shared" si="82"/>
        <v>#VALUE!</v>
      </c>
      <c r="AX130" s="35" t="e">
        <f t="shared" si="82"/>
        <v>#VALUE!</v>
      </c>
      <c r="AY130" s="35" t="e">
        <f t="shared" si="82"/>
        <v>#VALUE!</v>
      </c>
      <c r="AZ130" t="e">
        <f>NA()</f>
        <v>#N/A</v>
      </c>
      <c r="BA130" s="30">
        <f t="shared" si="65"/>
        <v>25.350407164209269</v>
      </c>
      <c r="BB130" s="30">
        <f t="shared" si="66"/>
        <v>46.902280268610305</v>
      </c>
    </row>
    <row r="131" spans="4:54" x14ac:dyDescent="0.3">
      <c r="D131" s="3">
        <v>46</v>
      </c>
      <c r="F131" s="3">
        <v>45</v>
      </c>
      <c r="G131" s="29">
        <f t="shared" si="75"/>
        <v>69.990229521582151</v>
      </c>
      <c r="H131" s="29">
        <f t="shared" si="75"/>
        <v>68.668395127660631</v>
      </c>
      <c r="I131" s="29">
        <f t="shared" si="75"/>
        <v>72.952918134249828</v>
      </c>
      <c r="J131" s="29">
        <f t="shared" si="75"/>
        <v>69.625299849851558</v>
      </c>
      <c r="K131" s="29">
        <f t="shared" si="75"/>
        <v>26.138783463290689</v>
      </c>
      <c r="L131" s="30" t="e">
        <f t="shared" si="57"/>
        <v>#VALUE!</v>
      </c>
      <c r="M131" s="29">
        <f t="shared" si="76"/>
        <v>24.109158835543237</v>
      </c>
      <c r="N131" s="31">
        <f t="shared" si="76"/>
        <v>16.383495742720182</v>
      </c>
      <c r="O131" s="31">
        <f t="shared" si="76"/>
        <v>3.2766991485440369</v>
      </c>
      <c r="P131" s="32">
        <f t="shared" si="76"/>
        <v>59.993069262763612</v>
      </c>
      <c r="Q131" s="32">
        <f t="shared" si="76"/>
        <v>31.71092015776453</v>
      </c>
      <c r="R131" s="32">
        <f t="shared" si="76"/>
        <v>65.902444058100215</v>
      </c>
      <c r="S131" s="33" t="e">
        <f t="shared" si="77"/>
        <v>#VALUE!</v>
      </c>
      <c r="T131" s="33" t="e">
        <f t="shared" si="77"/>
        <v>#VALUE!</v>
      </c>
      <c r="U131" s="34" t="e">
        <f t="shared" si="78"/>
        <v>#VALUE!</v>
      </c>
      <c r="V131" s="34" t="e">
        <f t="shared" si="78"/>
        <v>#VALUE!</v>
      </c>
      <c r="W131" s="35" t="e">
        <f t="shared" si="78"/>
        <v>#VALUE!</v>
      </c>
      <c r="X131" s="35" t="e">
        <f t="shared" si="78"/>
        <v>#VALUE!</v>
      </c>
      <c r="Y131" t="e">
        <f>NA()</f>
        <v>#N/A</v>
      </c>
      <c r="Z131" s="30">
        <f t="shared" si="58"/>
        <v>28.181105471443303</v>
      </c>
      <c r="AA131" s="30">
        <f t="shared" si="59"/>
        <v>50.84136028401749</v>
      </c>
      <c r="AD131"/>
      <c r="AE131" s="3">
        <v>46</v>
      </c>
      <c r="AG131" s="3">
        <f t="shared" si="60"/>
        <v>35.967534724447624</v>
      </c>
      <c r="AH131" s="29">
        <f t="shared" si="80"/>
        <v>56.779486692749458</v>
      </c>
      <c r="AI131" s="29">
        <f t="shared" si="80"/>
        <v>57.321887010833002</v>
      </c>
      <c r="AJ131" s="29">
        <f t="shared" si="80"/>
        <v>57.290292940145896</v>
      </c>
      <c r="AK131" s="29">
        <f t="shared" si="80"/>
        <v>58.393707075630601</v>
      </c>
      <c r="AL131" s="29">
        <f t="shared" si="80"/>
        <v>22.218262760515557</v>
      </c>
      <c r="AM131" s="30" t="e">
        <f t="shared" si="62"/>
        <v>#VALUE!</v>
      </c>
      <c r="AN131" s="29">
        <f t="shared" si="79"/>
        <v>19.196016599431193</v>
      </c>
      <c r="AO131" s="31">
        <f t="shared" si="79"/>
        <v>13.191647500224779</v>
      </c>
      <c r="AP131" s="31">
        <f t="shared" si="79"/>
        <v>2.6383295000449558</v>
      </c>
      <c r="AQ131" s="32">
        <f t="shared" si="79"/>
        <v>51.584511116594065</v>
      </c>
      <c r="AR131" s="32">
        <f t="shared" si="79"/>
        <v>27.593449109533047</v>
      </c>
      <c r="AS131" s="32">
        <f t="shared" si="79"/>
        <v>60.299957026151809</v>
      </c>
      <c r="AT131" s="33" t="e">
        <f t="shared" si="81"/>
        <v>#VALUE!</v>
      </c>
      <c r="AU131" s="33" t="e">
        <f t="shared" si="81"/>
        <v>#VALUE!</v>
      </c>
      <c r="AV131" s="34" t="e">
        <f t="shared" si="82"/>
        <v>#VALUE!</v>
      </c>
      <c r="AW131" s="34" t="e">
        <f t="shared" si="82"/>
        <v>#VALUE!</v>
      </c>
      <c r="AX131" s="35" t="e">
        <f t="shared" si="82"/>
        <v>#VALUE!</v>
      </c>
      <c r="AY131" s="35" t="e">
        <f t="shared" si="82"/>
        <v>#VALUE!</v>
      </c>
      <c r="AZ131" t="e">
        <f>NA()</f>
        <v>#N/A</v>
      </c>
      <c r="BA131" s="30">
        <f t="shared" si="65"/>
        <v>25.738397232715513</v>
      </c>
      <c r="BB131" s="30">
        <f t="shared" si="66"/>
        <v>47.39573625899132</v>
      </c>
    </row>
    <row r="132" spans="4:54" x14ac:dyDescent="0.3">
      <c r="D132" s="3">
        <v>47</v>
      </c>
      <c r="F132" s="3">
        <v>46</v>
      </c>
      <c r="G132" s="29">
        <f t="shared" si="75"/>
        <v>71.124999357250772</v>
      </c>
      <c r="H132" s="29">
        <f t="shared" si="75"/>
        <v>69.791407009887337</v>
      </c>
      <c r="I132" s="29">
        <f t="shared" si="75"/>
        <v>74.454208708982691</v>
      </c>
      <c r="J132" s="29">
        <f t="shared" si="75"/>
        <v>70.729676688363128</v>
      </c>
      <c r="K132" s="29">
        <f t="shared" si="75"/>
        <v>26.459885122975702</v>
      </c>
      <c r="L132" s="30" t="e">
        <f t="shared" si="57"/>
        <v>#VALUE!</v>
      </c>
      <c r="M132" s="29">
        <f t="shared" si="76"/>
        <v>24.603469413556848</v>
      </c>
      <c r="N132" s="31">
        <f t="shared" si="76"/>
        <v>16.711330475276274</v>
      </c>
      <c r="O132" s="31">
        <f t="shared" si="76"/>
        <v>3.3422660950552552</v>
      </c>
      <c r="P132" s="32">
        <f t="shared" si="76"/>
        <v>60.807780264492479</v>
      </c>
      <c r="Q132" s="32">
        <f t="shared" si="76"/>
        <v>32.085781401147941</v>
      </c>
      <c r="R132" s="32">
        <f t="shared" si="76"/>
        <v>66.315556723894275</v>
      </c>
      <c r="S132" s="33" t="e">
        <f t="shared" si="77"/>
        <v>#VALUE!</v>
      </c>
      <c r="T132" s="33" t="e">
        <f t="shared" si="77"/>
        <v>#VALUE!</v>
      </c>
      <c r="U132" s="34" t="e">
        <f t="shared" si="78"/>
        <v>#VALUE!</v>
      </c>
      <c r="V132" s="34" t="e">
        <f t="shared" si="78"/>
        <v>#VALUE!</v>
      </c>
      <c r="W132" s="35" t="e">
        <f t="shared" si="78"/>
        <v>#VALUE!</v>
      </c>
      <c r="X132" s="35" t="e">
        <f t="shared" si="78"/>
        <v>#VALUE!</v>
      </c>
      <c r="Y132" t="e">
        <f>NA()</f>
        <v>#N/A</v>
      </c>
      <c r="Z132" s="30">
        <f t="shared" si="58"/>
        <v>28.364093411795068</v>
      </c>
      <c r="AA132" s="30">
        <f t="shared" si="59"/>
        <v>51.136204864868084</v>
      </c>
      <c r="AD132"/>
      <c r="AE132" s="3">
        <v>47</v>
      </c>
      <c r="AG132" s="3">
        <f t="shared" si="60"/>
        <v>36.903823282451604</v>
      </c>
      <c r="AH132" s="29">
        <f t="shared" si="80"/>
        <v>58.413362086319033</v>
      </c>
      <c r="AI132" s="29">
        <f t="shared" si="80"/>
        <v>58.601517701817258</v>
      </c>
      <c r="AJ132" s="29">
        <f t="shared" si="80"/>
        <v>59.085883692288611</v>
      </c>
      <c r="AK132" s="29">
        <f t="shared" si="80"/>
        <v>59.666694410346103</v>
      </c>
      <c r="AL132" s="29">
        <f t="shared" si="80"/>
        <v>22.720778673793109</v>
      </c>
      <c r="AM132" s="30" t="e">
        <f t="shared" si="62"/>
        <v>#VALUE!</v>
      </c>
      <c r="AN132" s="29">
        <f t="shared" si="79"/>
        <v>19.741563387909739</v>
      </c>
      <c r="AO132" s="31">
        <f t="shared" si="79"/>
        <v>13.541288194306535</v>
      </c>
      <c r="AP132" s="31">
        <f t="shared" si="79"/>
        <v>2.7082576388613071</v>
      </c>
      <c r="AQ132" s="32">
        <f t="shared" si="79"/>
        <v>52.5493337939212</v>
      </c>
      <c r="AR132" s="32">
        <f t="shared" si="79"/>
        <v>28.087035527797592</v>
      </c>
      <c r="AS132" s="32">
        <f t="shared" si="79"/>
        <v>61.073082379039377</v>
      </c>
      <c r="AT132" s="33" t="e">
        <f t="shared" si="81"/>
        <v>#VALUE!</v>
      </c>
      <c r="AU132" s="33" t="e">
        <f t="shared" si="81"/>
        <v>#VALUE!</v>
      </c>
      <c r="AV132" s="34" t="e">
        <f t="shared" si="82"/>
        <v>#VALUE!</v>
      </c>
      <c r="AW132" s="34" t="e">
        <f t="shared" si="82"/>
        <v>#VALUE!</v>
      </c>
      <c r="AX132" s="35" t="e">
        <f t="shared" si="82"/>
        <v>#VALUE!</v>
      </c>
      <c r="AY132" s="35" t="e">
        <f t="shared" si="82"/>
        <v>#VALUE!</v>
      </c>
      <c r="AZ132" t="e">
        <f>NA()</f>
        <v>#N/A</v>
      </c>
      <c r="BA132" s="30">
        <f t="shared" si="65"/>
        <v>26.072149170500445</v>
      </c>
      <c r="BB132" s="30">
        <f t="shared" si="66"/>
        <v>47.828893527491239</v>
      </c>
    </row>
    <row r="133" spans="4:54" x14ac:dyDescent="0.3">
      <c r="D133" s="3">
        <v>48</v>
      </c>
      <c r="F133" s="3">
        <v>47</v>
      </c>
      <c r="G133" s="29">
        <f t="shared" si="75"/>
        <v>72.201401853068816</v>
      </c>
      <c r="H133" s="29">
        <f t="shared" si="75"/>
        <v>70.888998437912633</v>
      </c>
      <c r="I133" s="29">
        <f t="shared" si="75"/>
        <v>75.909441520126009</v>
      </c>
      <c r="J133" s="29">
        <f t="shared" si="75"/>
        <v>71.807695295165672</v>
      </c>
      <c r="K133" s="29">
        <f t="shared" si="75"/>
        <v>26.762026002731407</v>
      </c>
      <c r="L133" s="30" t="e">
        <f t="shared" si="57"/>
        <v>#VALUE!</v>
      </c>
      <c r="M133" s="29">
        <f t="shared" si="76"/>
        <v>25.087723492132191</v>
      </c>
      <c r="N133" s="31">
        <f t="shared" si="76"/>
        <v>17.033993829558103</v>
      </c>
      <c r="O133" s="31">
        <f t="shared" si="76"/>
        <v>3.406798765911621</v>
      </c>
      <c r="P133" s="32">
        <f t="shared" si="76"/>
        <v>61.60106732947132</v>
      </c>
      <c r="Q133" s="32">
        <f t="shared" si="76"/>
        <v>32.446275410355263</v>
      </c>
      <c r="R133" s="32">
        <f t="shared" si="76"/>
        <v>66.697373826655635</v>
      </c>
      <c r="S133" s="33" t="e">
        <f t="shared" si="77"/>
        <v>#VALUE!</v>
      </c>
      <c r="T133" s="33" t="e">
        <f t="shared" si="77"/>
        <v>#VALUE!</v>
      </c>
      <c r="U133" s="34" t="e">
        <f t="shared" si="78"/>
        <v>#VALUE!</v>
      </c>
      <c r="V133" s="34" t="e">
        <f t="shared" si="78"/>
        <v>#VALUE!</v>
      </c>
      <c r="W133" s="35" t="e">
        <f t="shared" si="78"/>
        <v>#VALUE!</v>
      </c>
      <c r="X133" s="35" t="e">
        <f t="shared" si="78"/>
        <v>#VALUE!</v>
      </c>
      <c r="Y133" t="e">
        <f>NA()</f>
        <v>#N/A</v>
      </c>
      <c r="Z133" s="30">
        <f t="shared" si="58"/>
        <v>28.533714131603979</v>
      </c>
      <c r="AA133" s="30">
        <f t="shared" si="59"/>
        <v>51.416753857902222</v>
      </c>
      <c r="AD133"/>
      <c r="AE133" s="3">
        <v>48</v>
      </c>
      <c r="AG133" s="3">
        <f t="shared" si="60"/>
        <v>37.766572208720326</v>
      </c>
      <c r="AH133" s="29">
        <f t="shared" si="80"/>
        <v>59.862995130890916</v>
      </c>
      <c r="AI133" s="29">
        <f t="shared" si="80"/>
        <v>59.759105222626708</v>
      </c>
      <c r="AJ133" s="29">
        <f t="shared" si="80"/>
        <v>60.706624993471976</v>
      </c>
      <c r="AK133" s="29">
        <f t="shared" si="80"/>
        <v>60.816945358240361</v>
      </c>
      <c r="AL133" s="29">
        <f t="shared" si="80"/>
        <v>23.162512152576664</v>
      </c>
      <c r="AM133" s="30" t="e">
        <f t="shared" si="62"/>
        <v>#VALUE!</v>
      </c>
      <c r="AN133" s="29">
        <f t="shared" si="79"/>
        <v>20.237152476430548</v>
      </c>
      <c r="AO133" s="31">
        <f t="shared" si="79"/>
        <v>13.859747277429195</v>
      </c>
      <c r="AP133" s="31">
        <f t="shared" si="79"/>
        <v>2.7719494554858395</v>
      </c>
      <c r="AQ133" s="32">
        <f t="shared" si="79"/>
        <v>53.418429614026302</v>
      </c>
      <c r="AR133" s="32">
        <f t="shared" si="79"/>
        <v>28.527283780423758</v>
      </c>
      <c r="AS133" s="32">
        <f t="shared" si="79"/>
        <v>61.739650481068267</v>
      </c>
      <c r="AT133" s="33" t="e">
        <f t="shared" si="81"/>
        <v>#VALUE!</v>
      </c>
      <c r="AU133" s="33" t="e">
        <f t="shared" si="81"/>
        <v>#VALUE!</v>
      </c>
      <c r="AV133" s="34" t="e">
        <f t="shared" si="82"/>
        <v>#VALUE!</v>
      </c>
      <c r="AW133" s="34" t="e">
        <f t="shared" si="82"/>
        <v>#VALUE!</v>
      </c>
      <c r="AX133" s="35" t="e">
        <f t="shared" si="82"/>
        <v>#VALUE!</v>
      </c>
      <c r="AY133" s="35" t="e">
        <f t="shared" si="82"/>
        <v>#VALUE!</v>
      </c>
      <c r="AZ133" t="e">
        <f>NA()</f>
        <v>#N/A</v>
      </c>
      <c r="BA133" s="30">
        <f t="shared" si="65"/>
        <v>26.36061074632179</v>
      </c>
      <c r="BB133" s="30">
        <f t="shared" si="66"/>
        <v>48.210572996990877</v>
      </c>
    </row>
    <row r="134" spans="4:54" x14ac:dyDescent="0.3">
      <c r="D134" s="3">
        <v>49</v>
      </c>
      <c r="F134" s="3">
        <v>48</v>
      </c>
      <c r="G134" s="29">
        <f t="shared" ref="G134:K149" si="83">G62*G$12</f>
        <v>73.221624910985796</v>
      </c>
      <c r="H134" s="29">
        <f t="shared" si="83"/>
        <v>71.961529370399731</v>
      </c>
      <c r="I134" s="29">
        <f t="shared" si="83"/>
        <v>77.319103787791917</v>
      </c>
      <c r="J134" s="29">
        <f t="shared" si="83"/>
        <v>72.859775739239936</v>
      </c>
      <c r="K134" s="29">
        <f t="shared" si="83"/>
        <v>27.04615000971862</v>
      </c>
      <c r="L134" s="30" t="e">
        <f t="shared" si="57"/>
        <v>#VALUE!</v>
      </c>
      <c r="M134" s="29">
        <f t="shared" ref="M134:R149" si="84">M62*M$12</f>
        <v>25.561939566837488</v>
      </c>
      <c r="N134" s="31">
        <f t="shared" si="84"/>
        <v>17.351487304987966</v>
      </c>
      <c r="O134" s="31">
        <f t="shared" si="84"/>
        <v>3.470297460997593</v>
      </c>
      <c r="P134" s="32">
        <f t="shared" si="84"/>
        <v>62.37340214295893</v>
      </c>
      <c r="Q134" s="32">
        <f t="shared" si="84"/>
        <v>32.792872464894472</v>
      </c>
      <c r="R134" s="32">
        <f t="shared" si="84"/>
        <v>67.050148088693021</v>
      </c>
      <c r="S134" s="33" t="e">
        <f t="shared" ref="S134:T149" si="85">S62</f>
        <v>#VALUE!</v>
      </c>
      <c r="T134" s="33" t="e">
        <f t="shared" si="85"/>
        <v>#VALUE!</v>
      </c>
      <c r="U134" s="34" t="e">
        <f t="shared" ref="U134:X149" si="86">U62*U$12</f>
        <v>#VALUE!</v>
      </c>
      <c r="V134" s="34" t="e">
        <f t="shared" si="86"/>
        <v>#VALUE!</v>
      </c>
      <c r="W134" s="35" t="e">
        <f t="shared" si="86"/>
        <v>#VALUE!</v>
      </c>
      <c r="X134" s="35" t="e">
        <f t="shared" si="86"/>
        <v>#VALUE!</v>
      </c>
      <c r="Y134" t="e">
        <f>NA()</f>
        <v>#N/A</v>
      </c>
      <c r="Z134" s="30">
        <f t="shared" si="58"/>
        <v>28.690892813427634</v>
      </c>
      <c r="AA134" s="30">
        <f t="shared" si="59"/>
        <v>51.683700387037682</v>
      </c>
      <c r="AD134"/>
      <c r="AE134" s="3">
        <v>49</v>
      </c>
      <c r="AG134" s="3">
        <f t="shared" si="60"/>
        <v>38.561557583063312</v>
      </c>
      <c r="AH134" s="29">
        <f t="shared" si="80"/>
        <v>61.151530900582209</v>
      </c>
      <c r="AI134" s="29">
        <f t="shared" si="80"/>
        <v>60.807559965347814</v>
      </c>
      <c r="AJ134" s="29">
        <f t="shared" si="80"/>
        <v>62.170710186069364</v>
      </c>
      <c r="AK134" s="29">
        <f t="shared" si="80"/>
        <v>61.857650843396158</v>
      </c>
      <c r="AL134" s="29">
        <f t="shared" si="80"/>
        <v>23.551901923723722</v>
      </c>
      <c r="AM134" s="30" t="e">
        <f t="shared" si="62"/>
        <v>#VALUE!</v>
      </c>
      <c r="AN134" s="29">
        <f t="shared" ref="AN134:AS149" si="87">AN62*AN$12</f>
        <v>20.687653785420814</v>
      </c>
      <c r="AO134" s="31">
        <f t="shared" si="87"/>
        <v>14.149985883774605</v>
      </c>
      <c r="AP134" s="31">
        <f t="shared" si="87"/>
        <v>2.829997176754921</v>
      </c>
      <c r="AQ134" s="32">
        <f t="shared" si="87"/>
        <v>54.20258336148953</v>
      </c>
      <c r="AR134" s="32">
        <f t="shared" si="87"/>
        <v>28.920849064228566</v>
      </c>
      <c r="AS134" s="32">
        <f t="shared" si="87"/>
        <v>62.317045816256297</v>
      </c>
      <c r="AT134" s="33" t="e">
        <f t="shared" si="81"/>
        <v>#VALUE!</v>
      </c>
      <c r="AU134" s="33" t="e">
        <f t="shared" si="81"/>
        <v>#VALUE!</v>
      </c>
      <c r="AV134" s="34" t="e">
        <f t="shared" si="82"/>
        <v>#VALUE!</v>
      </c>
      <c r="AW134" s="34" t="e">
        <f t="shared" si="82"/>
        <v>#VALUE!</v>
      </c>
      <c r="AX134" s="35" t="e">
        <f t="shared" si="82"/>
        <v>#VALUE!</v>
      </c>
      <c r="AY134" s="35" t="e">
        <f t="shared" si="82"/>
        <v>#VALUE!</v>
      </c>
      <c r="AZ134" t="e">
        <f>NA()</f>
        <v>#N/A</v>
      </c>
      <c r="BA134" s="30">
        <f t="shared" si="65"/>
        <v>26.611056187518333</v>
      </c>
      <c r="BB134" s="30">
        <f t="shared" si="66"/>
        <v>48.548076170344302</v>
      </c>
    </row>
    <row r="135" spans="4:54" x14ac:dyDescent="0.3">
      <c r="D135" s="3">
        <v>50</v>
      </c>
      <c r="F135" s="3">
        <v>49</v>
      </c>
      <c r="G135" s="29">
        <f t="shared" si="83"/>
        <v>74.187882595140906</v>
      </c>
      <c r="H135" s="29">
        <f t="shared" si="83"/>
        <v>73.00937148827758</v>
      </c>
      <c r="I135" s="29">
        <f t="shared" si="83"/>
        <v>78.683775985610581</v>
      </c>
      <c r="J135" s="29">
        <f t="shared" si="83"/>
        <v>73.886347932473754</v>
      </c>
      <c r="K135" s="29">
        <f t="shared" si="83"/>
        <v>27.313178327858939</v>
      </c>
      <c r="L135" s="30" t="e">
        <f t="shared" si="57"/>
        <v>#VALUE!</v>
      </c>
      <c r="M135" s="29">
        <f t="shared" si="84"/>
        <v>26.026152360013249</v>
      </c>
      <c r="N135" s="31">
        <f t="shared" si="84"/>
        <v>17.663818557162241</v>
      </c>
      <c r="O135" s="31">
        <f t="shared" si="84"/>
        <v>3.5327637114324482</v>
      </c>
      <c r="P135" s="32">
        <f t="shared" si="84"/>
        <v>63.12525313074584</v>
      </c>
      <c r="Q135" s="32">
        <f t="shared" si="84"/>
        <v>33.126035287417906</v>
      </c>
      <c r="R135" s="32">
        <f t="shared" si="84"/>
        <v>67.375988598825131</v>
      </c>
      <c r="S135" s="33" t="e">
        <f t="shared" si="85"/>
        <v>#VALUE!</v>
      </c>
      <c r="T135" s="33" t="e">
        <f t="shared" si="85"/>
        <v>#VALUE!</v>
      </c>
      <c r="U135" s="34" t="e">
        <f t="shared" si="86"/>
        <v>#VALUE!</v>
      </c>
      <c r="V135" s="34" t="e">
        <f t="shared" si="86"/>
        <v>#VALUE!</v>
      </c>
      <c r="W135" s="35" t="e">
        <f t="shared" si="86"/>
        <v>#VALUE!</v>
      </c>
      <c r="X135" s="35" t="e">
        <f t="shared" si="86"/>
        <v>#VALUE!</v>
      </c>
      <c r="Y135" t="e">
        <f>NA()</f>
        <v>#N/A</v>
      </c>
      <c r="Z135" s="30">
        <f t="shared" si="58"/>
        <v>28.836498414991407</v>
      </c>
      <c r="AA135" s="30">
        <f t="shared" si="59"/>
        <v>51.93770396996554</v>
      </c>
      <c r="AD135"/>
      <c r="AE135" s="3">
        <v>50</v>
      </c>
      <c r="AG135" s="3">
        <f t="shared" si="60"/>
        <v>39.294101810214748</v>
      </c>
      <c r="AH135" s="29">
        <f t="shared" ref="AH135:AL150" si="88">AH63*AH$12</f>
        <v>62.299080879927857</v>
      </c>
      <c r="AI135" s="29">
        <f t="shared" si="88"/>
        <v>61.758274960281859</v>
      </c>
      <c r="AJ135" s="29">
        <f t="shared" si="88"/>
        <v>63.494466865616189</v>
      </c>
      <c r="AK135" s="29">
        <f t="shared" si="88"/>
        <v>62.800418538001971</v>
      </c>
      <c r="AL135" s="29">
        <f t="shared" si="88"/>
        <v>23.896099909572481</v>
      </c>
      <c r="AM135" s="30" t="e">
        <f t="shared" si="62"/>
        <v>#VALUE!</v>
      </c>
      <c r="AN135" s="29">
        <f t="shared" si="87"/>
        <v>21.097453024466329</v>
      </c>
      <c r="AO135" s="31">
        <f t="shared" si="87"/>
        <v>14.414670906170601</v>
      </c>
      <c r="AP135" s="31">
        <f t="shared" si="87"/>
        <v>2.8829341812341207</v>
      </c>
      <c r="AQ135" s="32">
        <f t="shared" si="87"/>
        <v>54.911187614601488</v>
      </c>
      <c r="AR135" s="32">
        <f t="shared" si="87"/>
        <v>29.273437374939839</v>
      </c>
      <c r="AS135" s="32">
        <f t="shared" si="87"/>
        <v>62.819418800089011</v>
      </c>
      <c r="AT135" s="33" t="e">
        <f t="shared" ref="AT135:AU150" si="89">AT63</f>
        <v>#VALUE!</v>
      </c>
      <c r="AU135" s="33" t="e">
        <f t="shared" si="89"/>
        <v>#VALUE!</v>
      </c>
      <c r="AV135" s="34" t="e">
        <f t="shared" ref="AV135:AY150" si="90">AV63*AV$12</f>
        <v>#VALUE!</v>
      </c>
      <c r="AW135" s="34" t="e">
        <f t="shared" si="90"/>
        <v>#VALUE!</v>
      </c>
      <c r="AX135" s="35" t="e">
        <f t="shared" si="90"/>
        <v>#VALUE!</v>
      </c>
      <c r="AY135" s="35" t="e">
        <f t="shared" si="90"/>
        <v>#VALUE!</v>
      </c>
      <c r="AZ135" t="e">
        <f>NA()</f>
        <v>#N/A</v>
      </c>
      <c r="BA135" s="30">
        <f t="shared" si="65"/>
        <v>26.829425947300884</v>
      </c>
      <c r="BB135" s="30">
        <f t="shared" si="66"/>
        <v>48.847483809282181</v>
      </c>
    </row>
    <row r="136" spans="4:54" x14ac:dyDescent="0.3">
      <c r="D136" s="3">
        <v>51</v>
      </c>
      <c r="F136" s="3">
        <v>50</v>
      </c>
      <c r="G136" s="29">
        <f t="shared" si="83"/>
        <v>75.102396397987377</v>
      </c>
      <c r="H136" s="29">
        <f t="shared" si="83"/>
        <v>74.032906406106164</v>
      </c>
      <c r="I136" s="29">
        <f t="shared" si="83"/>
        <v>80.00411983364539</v>
      </c>
      <c r="J136" s="29">
        <f t="shared" si="83"/>
        <v>74.887849832492691</v>
      </c>
      <c r="K136" s="29">
        <f t="shared" si="83"/>
        <v>27.56400609203919</v>
      </c>
      <c r="L136" s="30" t="e">
        <f t="shared" si="57"/>
        <v>#VALUE!</v>
      </c>
      <c r="M136" s="29">
        <f t="shared" si="84"/>
        <v>26.480411340200732</v>
      </c>
      <c r="N136" s="31">
        <f t="shared" si="84"/>
        <v>17.971000898250193</v>
      </c>
      <c r="O136" s="31">
        <f t="shared" si="84"/>
        <v>3.5942001796500391</v>
      </c>
      <c r="P136" s="32">
        <f t="shared" si="84"/>
        <v>63.857084778692148</v>
      </c>
      <c r="Q136" s="32">
        <f t="shared" si="84"/>
        <v>33.446218257957518</v>
      </c>
      <c r="R136" s="32">
        <f t="shared" si="84"/>
        <v>67.676866941384077</v>
      </c>
      <c r="S136" s="33" t="e">
        <f t="shared" si="85"/>
        <v>#VALUE!</v>
      </c>
      <c r="T136" s="33" t="e">
        <f t="shared" si="85"/>
        <v>#VALUE!</v>
      </c>
      <c r="U136" s="34" t="e">
        <f t="shared" si="86"/>
        <v>#VALUE!</v>
      </c>
      <c r="V136" s="34" t="e">
        <f t="shared" si="86"/>
        <v>#VALUE!</v>
      </c>
      <c r="W136" s="35" t="e">
        <f t="shared" si="86"/>
        <v>#VALUE!</v>
      </c>
      <c r="X136" s="35" t="e">
        <f t="shared" si="86"/>
        <v>#VALUE!</v>
      </c>
      <c r="Y136" t="e">
        <f>NA()</f>
        <v>#N/A</v>
      </c>
      <c r="Z136" s="30">
        <f t="shared" si="58"/>
        <v>28.971345842194197</v>
      </c>
      <c r="AA136" s="30">
        <f t="shared" si="59"/>
        <v>52.179392147553507</v>
      </c>
      <c r="AD136"/>
      <c r="AE136" s="3">
        <v>51</v>
      </c>
      <c r="AG136" s="3">
        <f t="shared" si="60"/>
        <v>39.969109253183596</v>
      </c>
      <c r="AH136" s="29">
        <f t="shared" si="88"/>
        <v>63.323071129205957</v>
      </c>
      <c r="AI136" s="29">
        <f t="shared" si="88"/>
        <v>62.621316354134372</v>
      </c>
      <c r="AJ136" s="29">
        <f t="shared" si="88"/>
        <v>64.692486099582865</v>
      </c>
      <c r="AK136" s="29">
        <f t="shared" si="88"/>
        <v>63.655477342989506</v>
      </c>
      <c r="AL136" s="29">
        <f t="shared" si="88"/>
        <v>24.201170574034119</v>
      </c>
      <c r="AM136" s="30" t="e">
        <f t="shared" si="62"/>
        <v>#VALUE!</v>
      </c>
      <c r="AN136" s="29">
        <f t="shared" si="87"/>
        <v>21.470491759173832</v>
      </c>
      <c r="AO136" s="31">
        <f t="shared" si="87"/>
        <v>14.656202435980887</v>
      </c>
      <c r="AP136" s="31">
        <f t="shared" si="87"/>
        <v>2.9312404871961779</v>
      </c>
      <c r="AQ136" s="32">
        <f t="shared" si="87"/>
        <v>55.552444310885399</v>
      </c>
      <c r="AR136" s="32">
        <f t="shared" si="87"/>
        <v>29.589954513300228</v>
      </c>
      <c r="AS136" s="32">
        <f t="shared" si="87"/>
        <v>63.258344235922443</v>
      </c>
      <c r="AT136" s="33" t="e">
        <f t="shared" si="89"/>
        <v>#VALUE!</v>
      </c>
      <c r="AU136" s="33" t="e">
        <f t="shared" si="89"/>
        <v>#VALUE!</v>
      </c>
      <c r="AV136" s="34" t="e">
        <f t="shared" si="90"/>
        <v>#VALUE!</v>
      </c>
      <c r="AW136" s="34" t="e">
        <f t="shared" si="90"/>
        <v>#VALUE!</v>
      </c>
      <c r="AX136" s="35" t="e">
        <f t="shared" si="90"/>
        <v>#VALUE!</v>
      </c>
      <c r="AY136" s="35" t="e">
        <f t="shared" si="90"/>
        <v>#VALUE!</v>
      </c>
      <c r="AZ136" t="e">
        <f>NA()</f>
        <v>#N/A</v>
      </c>
      <c r="BA136" s="30">
        <f t="shared" si="65"/>
        <v>27.020594661426095</v>
      </c>
      <c r="BB136" s="30">
        <f t="shared" si="66"/>
        <v>49.113889417914656</v>
      </c>
    </row>
    <row r="137" spans="4:54" x14ac:dyDescent="0.3">
      <c r="D137" s="3">
        <v>52</v>
      </c>
      <c r="F137" s="3">
        <v>51</v>
      </c>
      <c r="G137" s="29">
        <f t="shared" si="83"/>
        <v>75.967379282879278</v>
      </c>
      <c r="H137" s="29">
        <f t="shared" si="83"/>
        <v>75.032524042252092</v>
      </c>
      <c r="I137" s="29">
        <f t="shared" si="83"/>
        <v>81.280867268829482</v>
      </c>
      <c r="J137" s="29">
        <f t="shared" si="83"/>
        <v>75.864725811985778</v>
      </c>
      <c r="K137" s="29">
        <f t="shared" si="83"/>
        <v>27.799499833619059</v>
      </c>
      <c r="L137" s="30" t="e">
        <f t="shared" si="57"/>
        <v>#VALUE!</v>
      </c>
      <c r="M137" s="29">
        <f t="shared" si="84"/>
        <v>26.924779344816042</v>
      </c>
      <c r="N137" s="31">
        <f t="shared" si="84"/>
        <v>18.273052832546789</v>
      </c>
      <c r="O137" s="31">
        <f t="shared" si="84"/>
        <v>3.6546105665093576</v>
      </c>
      <c r="P137" s="32">
        <f t="shared" si="84"/>
        <v>64.569357035744986</v>
      </c>
      <c r="Q137" s="32">
        <f t="shared" si="84"/>
        <v>33.75386676211324</v>
      </c>
      <c r="R137" s="32">
        <f t="shared" si="84"/>
        <v>67.954623616536352</v>
      </c>
      <c r="S137" s="33" t="e">
        <f t="shared" si="85"/>
        <v>#VALUE!</v>
      </c>
      <c r="T137" s="33" t="e">
        <f t="shared" si="85"/>
        <v>#VALUE!</v>
      </c>
      <c r="U137" s="34" t="e">
        <f t="shared" si="86"/>
        <v>#VALUE!</v>
      </c>
      <c r="V137" s="34" t="e">
        <f t="shared" si="86"/>
        <v>#VALUE!</v>
      </c>
      <c r="W137" s="35" t="e">
        <f t="shared" si="86"/>
        <v>#VALUE!</v>
      </c>
      <c r="X137" s="35" t="e">
        <f t="shared" si="86"/>
        <v>#VALUE!</v>
      </c>
      <c r="Y137" t="e">
        <f>NA()</f>
        <v>#N/A</v>
      </c>
      <c r="Z137" s="30">
        <f t="shared" si="58"/>
        <v>29.096198261322783</v>
      </c>
      <c r="AA137" s="30">
        <f t="shared" si="59"/>
        <v>52.409362034247543</v>
      </c>
      <c r="AD137"/>
      <c r="AE137" s="3">
        <v>52</v>
      </c>
      <c r="AG137" s="3">
        <f t="shared" si="60"/>
        <v>40.591099067826086</v>
      </c>
      <c r="AH137" s="29">
        <f t="shared" si="88"/>
        <v>64.238582315251364</v>
      </c>
      <c r="AI137" s="29">
        <f t="shared" si="88"/>
        <v>63.405590933414295</v>
      </c>
      <c r="AJ137" s="29">
        <f t="shared" si="88"/>
        <v>65.777772899378249</v>
      </c>
      <c r="AK137" s="29">
        <f t="shared" si="88"/>
        <v>64.431855989995299</v>
      </c>
      <c r="AL137" s="29">
        <f t="shared" si="88"/>
        <v>24.472263630397041</v>
      </c>
      <c r="AM137" s="30" t="e">
        <f t="shared" si="62"/>
        <v>#VALUE!</v>
      </c>
      <c r="AN137" s="29">
        <f t="shared" si="87"/>
        <v>21.810308369930866</v>
      </c>
      <c r="AO137" s="31">
        <f t="shared" si="87"/>
        <v>14.876740001070102</v>
      </c>
      <c r="AP137" s="31">
        <f t="shared" si="87"/>
        <v>2.9753480002140202</v>
      </c>
      <c r="AQ137" s="32">
        <f t="shared" si="87"/>
        <v>56.133534975013255</v>
      </c>
      <c r="AR137" s="32">
        <f t="shared" si="87"/>
        <v>29.874630716868413</v>
      </c>
      <c r="AS137" s="32">
        <f t="shared" si="87"/>
        <v>63.643338366902306</v>
      </c>
      <c r="AT137" s="33" t="e">
        <f t="shared" si="89"/>
        <v>#VALUE!</v>
      </c>
      <c r="AU137" s="33" t="e">
        <f t="shared" si="89"/>
        <v>#VALUE!</v>
      </c>
      <c r="AV137" s="34" t="e">
        <f t="shared" si="90"/>
        <v>#VALUE!</v>
      </c>
      <c r="AW137" s="34" t="e">
        <f t="shared" si="90"/>
        <v>#VALUE!</v>
      </c>
      <c r="AX137" s="35" t="e">
        <f t="shared" si="90"/>
        <v>#VALUE!</v>
      </c>
      <c r="AY137" s="35" t="e">
        <f t="shared" si="90"/>
        <v>#VALUE!</v>
      </c>
      <c r="AZ137" t="e">
        <f>NA()</f>
        <v>#N/A</v>
      </c>
      <c r="BA137" s="30">
        <f t="shared" si="65"/>
        <v>27.188582284294895</v>
      </c>
      <c r="BB137" s="30">
        <f t="shared" si="66"/>
        <v>49.351583037795749</v>
      </c>
    </row>
    <row r="138" spans="4:54" x14ac:dyDescent="0.3">
      <c r="D138" s="3">
        <v>53</v>
      </c>
      <c r="F138" s="3">
        <v>52</v>
      </c>
      <c r="G138" s="29">
        <f t="shared" si="83"/>
        <v>76.785022214613576</v>
      </c>
      <c r="H138" s="29">
        <f t="shared" si="83"/>
        <v>76.008621134165423</v>
      </c>
      <c r="I138" s="29">
        <f t="shared" si="83"/>
        <v>82.514810339162096</v>
      </c>
      <c r="J138" s="29">
        <f t="shared" si="83"/>
        <v>76.8174251798781</v>
      </c>
      <c r="K138" s="29">
        <f t="shared" si="83"/>
        <v>28.020495589593846</v>
      </c>
      <c r="L138" s="30" t="e">
        <f t="shared" si="57"/>
        <v>#VALUE!</v>
      </c>
      <c r="M138" s="29">
        <f t="shared" si="84"/>
        <v>27.359331299490773</v>
      </c>
      <c r="N138" s="31">
        <f t="shared" si="84"/>
        <v>18.56999762451451</v>
      </c>
      <c r="O138" s="31">
        <f t="shared" si="84"/>
        <v>3.7139995249029019</v>
      </c>
      <c r="P138" s="32">
        <f t="shared" si="84"/>
        <v>65.262524792058173</v>
      </c>
      <c r="Q138" s="32">
        <f t="shared" si="84"/>
        <v>34.049416658033884</v>
      </c>
      <c r="R138" s="32">
        <f t="shared" si="84"/>
        <v>68.210974616442783</v>
      </c>
      <c r="S138" s="33" t="e">
        <f t="shared" si="85"/>
        <v>#VALUE!</v>
      </c>
      <c r="T138" s="33" t="e">
        <f t="shared" si="85"/>
        <v>#VALUE!</v>
      </c>
      <c r="U138" s="34" t="e">
        <f t="shared" si="86"/>
        <v>#VALUE!</v>
      </c>
      <c r="V138" s="34" t="e">
        <f t="shared" si="86"/>
        <v>#VALUE!</v>
      </c>
      <c r="W138" s="35" t="e">
        <f t="shared" si="86"/>
        <v>#VALUE!</v>
      </c>
      <c r="X138" s="35" t="e">
        <f t="shared" si="86"/>
        <v>#VALUE!</v>
      </c>
      <c r="Y138" t="e">
        <f>NA()</f>
        <v>#N/A</v>
      </c>
      <c r="Z138" s="30">
        <f t="shared" si="58"/>
        <v>29.211769496957423</v>
      </c>
      <c r="AA138" s="30">
        <f t="shared" si="59"/>
        <v>52.628181793301813</v>
      </c>
      <c r="AD138"/>
      <c r="AE138" s="3">
        <v>53</v>
      </c>
      <c r="AG138" s="3">
        <f t="shared" si="60"/>
        <v>41.164235458467118</v>
      </c>
      <c r="AH138" s="29">
        <f t="shared" si="88"/>
        <v>65.058664141780156</v>
      </c>
      <c r="AI138" s="29">
        <f t="shared" si="88"/>
        <v>64.118992473517054</v>
      </c>
      <c r="AJ138" s="29">
        <f t="shared" si="88"/>
        <v>66.761901640393461</v>
      </c>
      <c r="AK138" s="29">
        <f t="shared" si="88"/>
        <v>65.137538154432363</v>
      </c>
      <c r="AL138" s="29">
        <f t="shared" si="88"/>
        <v>24.713761053242823</v>
      </c>
      <c r="AM138" s="30" t="e">
        <f t="shared" si="62"/>
        <v>#VALUE!</v>
      </c>
      <c r="AN138" s="29">
        <f t="shared" si="87"/>
        <v>22.120077788008764</v>
      </c>
      <c r="AO138" s="31">
        <f t="shared" si="87"/>
        <v>15.078227025101956</v>
      </c>
      <c r="AP138" s="31">
        <f t="shared" si="87"/>
        <v>3.0156454050203911</v>
      </c>
      <c r="AQ138" s="32">
        <f t="shared" si="87"/>
        <v>56.660764523561248</v>
      </c>
      <c r="AR138" s="32">
        <f t="shared" si="87"/>
        <v>30.131124731586674</v>
      </c>
      <c r="AS138" s="32">
        <f t="shared" si="87"/>
        <v>63.982265305153966</v>
      </c>
      <c r="AT138" s="33" t="e">
        <f t="shared" si="89"/>
        <v>#VALUE!</v>
      </c>
      <c r="AU138" s="33" t="e">
        <f t="shared" si="89"/>
        <v>#VALUE!</v>
      </c>
      <c r="AV138" s="34" t="e">
        <f t="shared" si="90"/>
        <v>#VALUE!</v>
      </c>
      <c r="AW138" s="34" t="e">
        <f t="shared" si="90"/>
        <v>#VALUE!</v>
      </c>
      <c r="AX138" s="35" t="e">
        <f t="shared" si="90"/>
        <v>#VALUE!</v>
      </c>
      <c r="AY138" s="35" t="e">
        <f t="shared" si="90"/>
        <v>#VALUE!</v>
      </c>
      <c r="AZ138" t="e">
        <f>NA()</f>
        <v>#N/A</v>
      </c>
      <c r="BA138" s="30">
        <f t="shared" si="65"/>
        <v>27.336720619634736</v>
      </c>
      <c r="BB138" s="30">
        <f t="shared" si="66"/>
        <v>49.564196893775652</v>
      </c>
    </row>
    <row r="139" spans="4:54" x14ac:dyDescent="0.3">
      <c r="D139" s="3">
        <v>54</v>
      </c>
      <c r="F139" s="3">
        <v>53</v>
      </c>
      <c r="G139" s="29">
        <f t="shared" si="83"/>
        <v>77.557482908180518</v>
      </c>
      <c r="H139" s="29">
        <f t="shared" si="83"/>
        <v>76.961599886352815</v>
      </c>
      <c r="I139" s="29">
        <f t="shared" si="83"/>
        <v>83.70679196777769</v>
      </c>
      <c r="J139" s="29">
        <f t="shared" si="83"/>
        <v>77.746400841103522</v>
      </c>
      <c r="K139" s="29">
        <f t="shared" si="83"/>
        <v>28.22779757943913</v>
      </c>
      <c r="L139" s="30" t="e">
        <f t="shared" si="57"/>
        <v>#VALUE!</v>
      </c>
      <c r="M139" s="29">
        <f t="shared" si="84"/>
        <v>27.784153027903223</v>
      </c>
      <c r="N139" s="31">
        <f t="shared" si="84"/>
        <v>18.861862896886105</v>
      </c>
      <c r="O139" s="31">
        <f t="shared" si="84"/>
        <v>3.7723725793772211</v>
      </c>
      <c r="P139" s="32">
        <f t="shared" si="84"/>
        <v>65.937037424720188</v>
      </c>
      <c r="Q139" s="32">
        <f t="shared" si="84"/>
        <v>34.333293848616336</v>
      </c>
      <c r="R139" s="32">
        <f t="shared" si="84"/>
        <v>68.44751804824503</v>
      </c>
      <c r="S139" s="33" t="e">
        <f t="shared" si="85"/>
        <v>#VALUE!</v>
      </c>
      <c r="T139" s="33" t="e">
        <f t="shared" si="85"/>
        <v>#VALUE!</v>
      </c>
      <c r="U139" s="34" t="e">
        <f t="shared" si="86"/>
        <v>#VALUE!</v>
      </c>
      <c r="V139" s="34" t="e">
        <f t="shared" si="86"/>
        <v>#VALUE!</v>
      </c>
      <c r="W139" s="35" t="e">
        <f t="shared" si="86"/>
        <v>#VALUE!</v>
      </c>
      <c r="X139" s="35" t="e">
        <f t="shared" si="86"/>
        <v>#VALUE!</v>
      </c>
      <c r="Y139" t="e">
        <f>NA()</f>
        <v>#N/A</v>
      </c>
      <c r="Z139" s="30">
        <f t="shared" si="58"/>
        <v>29.31872647196947</v>
      </c>
      <c r="AA139" s="30">
        <f t="shared" si="59"/>
        <v>52.836392040482025</v>
      </c>
      <c r="AD139"/>
      <c r="AE139" s="3">
        <v>54</v>
      </c>
      <c r="AG139" s="3">
        <f t="shared" si="60"/>
        <v>41.692355557131165</v>
      </c>
      <c r="AH139" s="29">
        <f t="shared" si="88"/>
        <v>65.794616925896534</v>
      </c>
      <c r="AI139" s="29">
        <f t="shared" si="88"/>
        <v>64.768529054610894</v>
      </c>
      <c r="AJ139" s="29">
        <f t="shared" si="88"/>
        <v>67.655167019464486</v>
      </c>
      <c r="AK139" s="29">
        <f t="shared" si="88"/>
        <v>65.779596705469288</v>
      </c>
      <c r="AL139" s="29">
        <f t="shared" si="88"/>
        <v>24.929400862627979</v>
      </c>
      <c r="AM139" s="30" t="e">
        <f t="shared" si="62"/>
        <v>#VALUE!</v>
      </c>
      <c r="AN139" s="29">
        <f t="shared" si="87"/>
        <v>22.402648850072314</v>
      </c>
      <c r="AO139" s="31">
        <f t="shared" si="87"/>
        <v>15.262413254569442</v>
      </c>
      <c r="AP139" s="31">
        <f t="shared" si="87"/>
        <v>3.0524826509138885</v>
      </c>
      <c r="AQ139" s="32">
        <f t="shared" si="87"/>
        <v>57.139682874637487</v>
      </c>
      <c r="AR139" s="32">
        <f t="shared" si="87"/>
        <v>30.362610690802029</v>
      </c>
      <c r="AS139" s="32">
        <f t="shared" si="87"/>
        <v>64.281657246036616</v>
      </c>
      <c r="AT139" s="33" t="e">
        <f t="shared" si="89"/>
        <v>#VALUE!</v>
      </c>
      <c r="AU139" s="33" t="e">
        <f t="shared" si="89"/>
        <v>#VALUE!</v>
      </c>
      <c r="AV139" s="34" t="e">
        <f t="shared" si="90"/>
        <v>#VALUE!</v>
      </c>
      <c r="AW139" s="34" t="e">
        <f t="shared" si="90"/>
        <v>#VALUE!</v>
      </c>
      <c r="AX139" s="35" t="e">
        <f t="shared" si="90"/>
        <v>#VALUE!</v>
      </c>
      <c r="AY139" s="35" t="e">
        <f t="shared" si="90"/>
        <v>#VALUE!</v>
      </c>
      <c r="AZ139" t="e">
        <f>NA()</f>
        <v>#N/A</v>
      </c>
      <c r="BA139" s="30">
        <f t="shared" si="65"/>
        <v>27.467784965468667</v>
      </c>
      <c r="BB139" s="30">
        <f t="shared" si="66"/>
        <v>49.754821543872687</v>
      </c>
    </row>
    <row r="140" spans="4:54" x14ac:dyDescent="0.3">
      <c r="D140" s="3">
        <v>55</v>
      </c>
      <c r="F140" s="3">
        <v>54</v>
      </c>
      <c r="G140" s="29">
        <f t="shared" si="83"/>
        <v>78.286876545591014</v>
      </c>
      <c r="H140" s="29">
        <f t="shared" si="83"/>
        <v>77.891866739802069</v>
      </c>
      <c r="I140" s="29">
        <f t="shared" si="83"/>
        <v>84.857697533514255</v>
      </c>
      <c r="J140" s="29">
        <f t="shared" si="83"/>
        <v>78.652108082978103</v>
      </c>
      <c r="K140" s="29">
        <f t="shared" si="83"/>
        <v>28.42217736448363</v>
      </c>
      <c r="L140" s="30" t="e">
        <f t="shared" si="57"/>
        <v>#VALUE!</v>
      </c>
      <c r="M140" s="29">
        <f t="shared" si="84"/>
        <v>28.19934014630353</v>
      </c>
      <c r="N140" s="31">
        <f t="shared" si="84"/>
        <v>19.148680256612163</v>
      </c>
      <c r="O140" s="31">
        <f t="shared" si="84"/>
        <v>3.829736051322433</v>
      </c>
      <c r="P140" s="32">
        <f t="shared" si="84"/>
        <v>66.593338404375231</v>
      </c>
      <c r="Q140" s="32">
        <f t="shared" si="84"/>
        <v>34.605913946766094</v>
      </c>
      <c r="R140" s="32">
        <f t="shared" si="84"/>
        <v>68.665740717150001</v>
      </c>
      <c r="S140" s="33" t="e">
        <f t="shared" si="85"/>
        <v>#VALUE!</v>
      </c>
      <c r="T140" s="33" t="e">
        <f t="shared" si="85"/>
        <v>#VALUE!</v>
      </c>
      <c r="U140" s="34" t="e">
        <f t="shared" si="86"/>
        <v>#VALUE!</v>
      </c>
      <c r="V140" s="34" t="e">
        <f t="shared" si="86"/>
        <v>#VALUE!</v>
      </c>
      <c r="W140" s="35" t="e">
        <f t="shared" si="86"/>
        <v>#VALUE!</v>
      </c>
      <c r="X140" s="35" t="e">
        <f t="shared" si="86"/>
        <v>#VALUE!</v>
      </c>
      <c r="Y140" t="e">
        <f>NA()</f>
        <v>#N/A</v>
      </c>
      <c r="Z140" s="30">
        <f t="shared" si="58"/>
        <v>29.417691654421134</v>
      </c>
      <c r="AA140" s="30">
        <f t="shared" si="59"/>
        <v>53.034507179709877</v>
      </c>
      <c r="AD140"/>
      <c r="AE140" s="3">
        <v>55</v>
      </c>
      <c r="AG140" s="3">
        <f t="shared" si="60"/>
        <v>42.178995113033345</v>
      </c>
      <c r="AH140" s="29">
        <f t="shared" si="88"/>
        <v>66.456238752123369</v>
      </c>
      <c r="AI140" s="29">
        <f t="shared" si="88"/>
        <v>65.360433547869746</v>
      </c>
      <c r="AJ140" s="29">
        <f t="shared" si="88"/>
        <v>68.466725468383757</v>
      </c>
      <c r="AK140" s="29">
        <f t="shared" si="88"/>
        <v>66.364309680140721</v>
      </c>
      <c r="AL140" s="29">
        <f t="shared" si="88"/>
        <v>25.122380664841749</v>
      </c>
      <c r="AM140" s="30" t="e">
        <f t="shared" si="62"/>
        <v>#VALUE!</v>
      </c>
      <c r="AN140" s="29">
        <f t="shared" si="87"/>
        <v>22.660578709451919</v>
      </c>
      <c r="AO140" s="31">
        <f t="shared" si="87"/>
        <v>15.430875095280175</v>
      </c>
      <c r="AP140" s="31">
        <f t="shared" si="87"/>
        <v>3.0861750190560353</v>
      </c>
      <c r="AQ140" s="32">
        <f t="shared" si="87"/>
        <v>57.575187949498009</v>
      </c>
      <c r="AR140" s="32">
        <f t="shared" si="87"/>
        <v>30.571850692035699</v>
      </c>
      <c r="AS140" s="32">
        <f t="shared" si="87"/>
        <v>64.54696755843176</v>
      </c>
      <c r="AT140" s="33" t="e">
        <f t="shared" si="89"/>
        <v>#VALUE!</v>
      </c>
      <c r="AU140" s="33" t="e">
        <f t="shared" si="89"/>
        <v>#VALUE!</v>
      </c>
      <c r="AV140" s="34" t="e">
        <f t="shared" si="90"/>
        <v>#VALUE!</v>
      </c>
      <c r="AW140" s="34" t="e">
        <f t="shared" si="90"/>
        <v>#VALUE!</v>
      </c>
      <c r="AX140" s="35" t="e">
        <f t="shared" si="90"/>
        <v>#VALUE!</v>
      </c>
      <c r="AY140" s="35" t="e">
        <f t="shared" si="90"/>
        <v>#VALUE!</v>
      </c>
      <c r="AZ140" t="e">
        <f>NA()</f>
        <v>#N/A</v>
      </c>
      <c r="BA140" s="30">
        <f t="shared" si="65"/>
        <v>27.584098503486899</v>
      </c>
      <c r="BB140" s="30">
        <f t="shared" si="66"/>
        <v>49.926099070255432</v>
      </c>
    </row>
    <row r="141" spans="4:54" x14ac:dyDescent="0.3">
      <c r="D141" s="3">
        <v>56</v>
      </c>
      <c r="F141" s="3">
        <v>55</v>
      </c>
      <c r="G141" s="29">
        <f t="shared" si="83"/>
        <v>78.975268230505719</v>
      </c>
      <c r="H141" s="29">
        <f t="shared" si="83"/>
        <v>78.799831252649696</v>
      </c>
      <c r="I141" s="29">
        <f t="shared" si="83"/>
        <v>85.96844721562853</v>
      </c>
      <c r="J141" s="29">
        <f t="shared" si="83"/>
        <v>79.53500347728891</v>
      </c>
      <c r="K141" s="29">
        <f t="shared" si="83"/>
        <v>28.604373414600435</v>
      </c>
      <c r="L141" s="30" t="e">
        <f t="shared" si="57"/>
        <v>#VALUE!</v>
      </c>
      <c r="M141" s="29">
        <f t="shared" si="84"/>
        <v>28.604997037292456</v>
      </c>
      <c r="N141" s="31">
        <f t="shared" si="84"/>
        <v>19.430484946626624</v>
      </c>
      <c r="O141" s="31">
        <f t="shared" si="84"/>
        <v>3.8860969893253254</v>
      </c>
      <c r="P141" s="32">
        <f t="shared" si="84"/>
        <v>67.231864956710368</v>
      </c>
      <c r="Q141" s="32">
        <f t="shared" si="84"/>
        <v>34.867682022830522</v>
      </c>
      <c r="R141" s="32">
        <f t="shared" si="84"/>
        <v>68.867024601568772</v>
      </c>
      <c r="S141" s="33" t="e">
        <f t="shared" si="85"/>
        <v>#VALUE!</v>
      </c>
      <c r="T141" s="33" t="e">
        <f t="shared" si="85"/>
        <v>#VALUE!</v>
      </c>
      <c r="U141" s="34" t="e">
        <f t="shared" si="86"/>
        <v>#VALUE!</v>
      </c>
      <c r="V141" s="34" t="e">
        <f t="shared" si="86"/>
        <v>#VALUE!</v>
      </c>
      <c r="W141" s="35" t="e">
        <f t="shared" si="86"/>
        <v>#VALUE!</v>
      </c>
      <c r="X141" s="35" t="e">
        <f t="shared" si="86"/>
        <v>#VALUE!</v>
      </c>
      <c r="Y141" t="e">
        <f>NA()</f>
        <v>#N/A</v>
      </c>
      <c r="Z141" s="30">
        <f t="shared" si="58"/>
        <v>29.509245483281632</v>
      </c>
      <c r="AA141" s="30">
        <f t="shared" si="59"/>
        <v>53.223016673948663</v>
      </c>
      <c r="AD141"/>
      <c r="AE141" s="3">
        <v>56</v>
      </c>
      <c r="AG141" s="3">
        <f t="shared" si="60"/>
        <v>42.627412164320987</v>
      </c>
      <c r="AH141" s="29">
        <f t="shared" si="88"/>
        <v>67.052039634272589</v>
      </c>
      <c r="AI141" s="29">
        <f t="shared" si="88"/>
        <v>65.900259379398719</v>
      </c>
      <c r="AJ141" s="29">
        <f t="shared" si="88"/>
        <v>69.20472462157953</v>
      </c>
      <c r="AK141" s="29">
        <f t="shared" si="88"/>
        <v>66.897260391839964</v>
      </c>
      <c r="AL141" s="29">
        <f t="shared" si="88"/>
        <v>25.295443935731083</v>
      </c>
      <c r="AM141" s="30" t="e">
        <f t="shared" si="62"/>
        <v>#VALUE!</v>
      </c>
      <c r="AN141" s="29">
        <f t="shared" si="87"/>
        <v>22.896164109510543</v>
      </c>
      <c r="AO141" s="31">
        <f t="shared" si="87"/>
        <v>15.585033914303546</v>
      </c>
      <c r="AP141" s="31">
        <f t="shared" si="87"/>
        <v>3.1170067828607091</v>
      </c>
      <c r="AQ141" s="32">
        <f t="shared" si="87"/>
        <v>57.971613083186689</v>
      </c>
      <c r="AR141" s="32">
        <f t="shared" si="87"/>
        <v>30.761255509460973</v>
      </c>
      <c r="AS141" s="32">
        <f t="shared" si="87"/>
        <v>64.782771572352843</v>
      </c>
      <c r="AT141" s="33" t="e">
        <f t="shared" si="89"/>
        <v>#VALUE!</v>
      </c>
      <c r="AU141" s="33" t="e">
        <f t="shared" si="89"/>
        <v>#VALUE!</v>
      </c>
      <c r="AV141" s="34" t="e">
        <f t="shared" si="90"/>
        <v>#VALUE!</v>
      </c>
      <c r="AW141" s="34" t="e">
        <f t="shared" si="90"/>
        <v>#VALUE!</v>
      </c>
      <c r="AX141" s="35" t="e">
        <f t="shared" si="90"/>
        <v>#VALUE!</v>
      </c>
      <c r="AY141" s="35" t="e">
        <f t="shared" si="90"/>
        <v>#VALUE!</v>
      </c>
      <c r="AZ141" t="e">
        <f>NA()</f>
        <v>#N/A</v>
      </c>
      <c r="BA141" s="30">
        <f t="shared" si="65"/>
        <v>27.687615378175842</v>
      </c>
      <c r="BB141" s="30">
        <f t="shared" si="66"/>
        <v>50.080298284769619</v>
      </c>
    </row>
    <row r="142" spans="4:54" x14ac:dyDescent="0.3">
      <c r="D142" s="3">
        <v>57</v>
      </c>
      <c r="F142" s="3">
        <v>56</v>
      </c>
      <c r="G142" s="29">
        <f t="shared" si="83"/>
        <v>79.624666970008164</v>
      </c>
      <c r="H142" s="29">
        <f t="shared" si="83"/>
        <v>79.685905082808603</v>
      </c>
      <c r="I142" s="29">
        <f t="shared" si="83"/>
        <v>87.039989051719957</v>
      </c>
      <c r="J142" s="29">
        <f t="shared" si="83"/>
        <v>80.395543888209005</v>
      </c>
      <c r="K142" s="29">
        <f t="shared" si="83"/>
        <v>28.775091016074516</v>
      </c>
      <c r="L142" s="30" t="e">
        <f t="shared" si="57"/>
        <v>#VALUE!</v>
      </c>
      <c r="M142" s="29">
        <f t="shared" si="84"/>
        <v>29.00123589774801</v>
      </c>
      <c r="N142" s="31">
        <f t="shared" si="84"/>
        <v>19.707315521573992</v>
      </c>
      <c r="O142" s="31">
        <f t="shared" si="84"/>
        <v>3.9414631043147987</v>
      </c>
      <c r="P142" s="32">
        <f t="shared" si="84"/>
        <v>67.853047773391168</v>
      </c>
      <c r="Q142" s="32">
        <f t="shared" si="84"/>
        <v>35.118992424451129</v>
      </c>
      <c r="R142" s="32">
        <f t="shared" si="84"/>
        <v>69.052653167860754</v>
      </c>
      <c r="S142" s="33" t="e">
        <f t="shared" si="85"/>
        <v>#VALUE!</v>
      </c>
      <c r="T142" s="33" t="e">
        <f t="shared" si="85"/>
        <v>#VALUE!</v>
      </c>
      <c r="U142" s="34" t="e">
        <f t="shared" si="86"/>
        <v>#VALUE!</v>
      </c>
      <c r="V142" s="34" t="e">
        <f t="shared" si="86"/>
        <v>#VALUE!</v>
      </c>
      <c r="W142" s="35" t="e">
        <f t="shared" si="86"/>
        <v>#VALUE!</v>
      </c>
      <c r="X142" s="35" t="e">
        <f t="shared" si="86"/>
        <v>#VALUE!</v>
      </c>
      <c r="Y142" t="e">
        <f>NA()</f>
        <v>#N/A</v>
      </c>
      <c r="Z142" s="30">
        <f t="shared" si="58"/>
        <v>29.593928750850836</v>
      </c>
      <c r="AA142" s="30">
        <f t="shared" si="59"/>
        <v>53.402386254469683</v>
      </c>
      <c r="AD142"/>
      <c r="AE142" s="3">
        <v>57</v>
      </c>
      <c r="AG142" s="3">
        <f t="shared" si="60"/>
        <v>43.040608850547436</v>
      </c>
      <c r="AH142" s="29">
        <f t="shared" si="88"/>
        <v>67.589425547703243</v>
      </c>
      <c r="AI142" s="29">
        <f t="shared" si="88"/>
        <v>66.392963505987595</v>
      </c>
      <c r="AJ142" s="29">
        <f t="shared" si="88"/>
        <v>69.876420059208456</v>
      </c>
      <c r="AK142" s="29">
        <f t="shared" si="88"/>
        <v>67.38342384615845</v>
      </c>
      <c r="AL142" s="29">
        <f t="shared" si="88"/>
        <v>25.450951793436143</v>
      </c>
      <c r="AM142" s="30" t="e">
        <f t="shared" si="62"/>
        <v>#VALUE!</v>
      </c>
      <c r="AN142" s="29">
        <f t="shared" si="87"/>
        <v>23.111469543679977</v>
      </c>
      <c r="AO142" s="31">
        <f t="shared" si="87"/>
        <v>15.726172426492337</v>
      </c>
      <c r="AP142" s="31">
        <f t="shared" si="87"/>
        <v>3.1452344852984679</v>
      </c>
      <c r="AQ142" s="32">
        <f t="shared" si="87"/>
        <v>58.332801368271127</v>
      </c>
      <c r="AR142" s="32">
        <f t="shared" si="87"/>
        <v>30.932935476395635</v>
      </c>
      <c r="AS142" s="32">
        <f t="shared" si="87"/>
        <v>64.992926529345411</v>
      </c>
      <c r="AT142" s="33" t="e">
        <f t="shared" si="89"/>
        <v>#VALUE!</v>
      </c>
      <c r="AU142" s="33" t="e">
        <f t="shared" si="89"/>
        <v>#VALUE!</v>
      </c>
      <c r="AV142" s="34" t="e">
        <f t="shared" si="90"/>
        <v>#VALUE!</v>
      </c>
      <c r="AW142" s="34" t="e">
        <f t="shared" si="90"/>
        <v>#VALUE!</v>
      </c>
      <c r="AX142" s="35" t="e">
        <f t="shared" si="90"/>
        <v>#VALUE!</v>
      </c>
      <c r="AY142" s="35" t="e">
        <f t="shared" si="90"/>
        <v>#VALUE!</v>
      </c>
      <c r="AZ142" t="e">
        <f>NA()</f>
        <v>#N/A</v>
      </c>
      <c r="BA142" s="30">
        <f t="shared" si="65"/>
        <v>27.779987081591859</v>
      </c>
      <c r="BB142" s="30">
        <f t="shared" si="66"/>
        <v>50.219375758463109</v>
      </c>
    </row>
    <row r="143" spans="4:54" x14ac:dyDescent="0.3">
      <c r="D143" s="3">
        <v>58</v>
      </c>
      <c r="F143" s="3">
        <v>57</v>
      </c>
      <c r="G143" s="29">
        <f t="shared" si="83"/>
        <v>80.237020991901559</v>
      </c>
      <c r="H143" s="29">
        <f t="shared" si="83"/>
        <v>80.550501064104779</v>
      </c>
      <c r="I143" s="29">
        <f t="shared" si="83"/>
        <v>88.073292659636493</v>
      </c>
      <c r="J143" s="29">
        <f t="shared" si="83"/>
        <v>81.234185577042823</v>
      </c>
      <c r="K143" s="29">
        <f t="shared" si="83"/>
        <v>28.935002462724988</v>
      </c>
      <c r="L143" s="30" t="e">
        <f t="shared" si="57"/>
        <v>#VALUE!</v>
      </c>
      <c r="M143" s="29">
        <f t="shared" si="84"/>
        <v>29.388175856109289</v>
      </c>
      <c r="N143" s="31">
        <f t="shared" si="84"/>
        <v>19.979213545794934</v>
      </c>
      <c r="O143" s="31">
        <f t="shared" si="84"/>
        <v>3.9958427091589876</v>
      </c>
      <c r="P143" s="32">
        <f t="shared" si="84"/>
        <v>68.457310767569666</v>
      </c>
      <c r="Q143" s="32">
        <f t="shared" si="84"/>
        <v>35.360228660098798</v>
      </c>
      <c r="R143" s="32">
        <f t="shared" si="84"/>
        <v>69.223817485185009</v>
      </c>
      <c r="S143" s="33" t="e">
        <f t="shared" si="85"/>
        <v>#VALUE!</v>
      </c>
      <c r="T143" s="33" t="e">
        <f t="shared" si="85"/>
        <v>#VALUE!</v>
      </c>
      <c r="U143" s="34" t="e">
        <f t="shared" si="86"/>
        <v>#VALUE!</v>
      </c>
      <c r="V143" s="34" t="e">
        <f t="shared" si="86"/>
        <v>#VALUE!</v>
      </c>
      <c r="W143" s="35" t="e">
        <f t="shared" si="86"/>
        <v>#VALUE!</v>
      </c>
      <c r="X143" s="35" t="e">
        <f t="shared" si="86"/>
        <v>#VALUE!</v>
      </c>
      <c r="Y143" t="e">
        <f>NA()</f>
        <v>#N/A</v>
      </c>
      <c r="Z143" s="30">
        <f t="shared" si="58"/>
        <v>29.672244924789144</v>
      </c>
      <c r="AA143" s="30">
        <f t="shared" si="59"/>
        <v>53.573059071487215</v>
      </c>
      <c r="AD143"/>
      <c r="AE143" s="3">
        <v>58</v>
      </c>
      <c r="AG143" s="3">
        <f t="shared" si="60"/>
        <v>43.421351511912064</v>
      </c>
      <c r="AH143" s="29">
        <f t="shared" si="88"/>
        <v>68.074855734305871</v>
      </c>
      <c r="AI143" s="29">
        <f t="shared" si="88"/>
        <v>66.842978333589585</v>
      </c>
      <c r="AJ143" s="29">
        <f t="shared" si="88"/>
        <v>70.488279497678676</v>
      </c>
      <c r="AK143" s="29">
        <f t="shared" si="88"/>
        <v>67.827241383222898</v>
      </c>
      <c r="AL143" s="29">
        <f t="shared" si="88"/>
        <v>25.590942675076832</v>
      </c>
      <c r="AM143" s="30" t="e">
        <f t="shared" si="62"/>
        <v>#VALUE!</v>
      </c>
      <c r="AN143" s="29">
        <f t="shared" si="87"/>
        <v>23.308352451685629</v>
      </c>
      <c r="AO143" s="31">
        <f t="shared" si="87"/>
        <v>15.855449315763121</v>
      </c>
      <c r="AP143" s="31">
        <f t="shared" si="87"/>
        <v>3.1710898631526243</v>
      </c>
      <c r="AQ143" s="32">
        <f t="shared" si="87"/>
        <v>58.662169036810482</v>
      </c>
      <c r="AR143" s="32">
        <f t="shared" si="87"/>
        <v>31.088743223955625</v>
      </c>
      <c r="AS143" s="32">
        <f t="shared" si="87"/>
        <v>65.18069955600059</v>
      </c>
      <c r="AT143" s="33" t="e">
        <f t="shared" si="89"/>
        <v>#VALUE!</v>
      </c>
      <c r="AU143" s="33" t="e">
        <f t="shared" si="89"/>
        <v>#VALUE!</v>
      </c>
      <c r="AV143" s="34" t="e">
        <f t="shared" si="90"/>
        <v>#VALUE!</v>
      </c>
      <c r="AW143" s="34" t="e">
        <f t="shared" si="90"/>
        <v>#VALUE!</v>
      </c>
      <c r="AX143" s="35" t="e">
        <f t="shared" si="90"/>
        <v>#VALUE!</v>
      </c>
      <c r="AY143" s="35" t="e">
        <f t="shared" si="90"/>
        <v>#VALUE!</v>
      </c>
      <c r="AZ143" t="e">
        <f>NA()</f>
        <v>#N/A</v>
      </c>
      <c r="BA143" s="30">
        <f t="shared" si="65"/>
        <v>27.862615723520683</v>
      </c>
      <c r="BB143" s="30">
        <f t="shared" si="66"/>
        <v>50.345025611942788</v>
      </c>
    </row>
    <row r="144" spans="4:54" x14ac:dyDescent="0.3">
      <c r="D144" s="3">
        <v>59</v>
      </c>
      <c r="F144" s="3">
        <v>58</v>
      </c>
      <c r="G144" s="29">
        <f t="shared" si="83"/>
        <v>80.814214224122864</v>
      </c>
      <c r="H144" s="29">
        <f t="shared" si="83"/>
        <v>81.3940323682165</v>
      </c>
      <c r="I144" s="29">
        <f t="shared" si="83"/>
        <v>89.06934357606589</v>
      </c>
      <c r="J144" s="29">
        <f t="shared" si="83"/>
        <v>82.051383395607232</v>
      </c>
      <c r="K144" s="29">
        <f t="shared" si="83"/>
        <v>29.084747479767994</v>
      </c>
      <c r="L144" s="30" t="e">
        <f t="shared" si="57"/>
        <v>#VALUE!</v>
      </c>
      <c r="M144" s="29">
        <f t="shared" si="84"/>
        <v>29.765942154521799</v>
      </c>
      <c r="N144" s="31">
        <f t="shared" si="84"/>
        <v>20.246223312005128</v>
      </c>
      <c r="O144" s="31">
        <f t="shared" si="84"/>
        <v>4.0492446624010254</v>
      </c>
      <c r="P144" s="32">
        <f t="shared" si="84"/>
        <v>69.045070869569386</v>
      </c>
      <c r="Q144" s="32">
        <f t="shared" si="84"/>
        <v>35.591763338467857</v>
      </c>
      <c r="R144" s="32">
        <f t="shared" si="84"/>
        <v>69.381622111661272</v>
      </c>
      <c r="S144" s="33" t="e">
        <f t="shared" si="85"/>
        <v>#VALUE!</v>
      </c>
      <c r="T144" s="33" t="e">
        <f t="shared" si="85"/>
        <v>#VALUE!</v>
      </c>
      <c r="U144" s="34" t="e">
        <f t="shared" si="86"/>
        <v>#VALUE!</v>
      </c>
      <c r="V144" s="34" t="e">
        <f t="shared" si="86"/>
        <v>#VALUE!</v>
      </c>
      <c r="W144" s="35" t="e">
        <f t="shared" si="86"/>
        <v>#VALUE!</v>
      </c>
      <c r="X144" s="35" t="e">
        <f t="shared" si="86"/>
        <v>#VALUE!</v>
      </c>
      <c r="Y144" t="e">
        <f>NA()</f>
        <v>#N/A</v>
      </c>
      <c r="Z144" s="30">
        <f t="shared" si="58"/>
        <v>29.744662396829167</v>
      </c>
      <c r="AA144" s="30">
        <f t="shared" si="59"/>
        <v>53.735456789004807</v>
      </c>
      <c r="AD144"/>
      <c r="AE144" s="3">
        <v>59</v>
      </c>
      <c r="AG144" s="3">
        <f t="shared" si="60"/>
        <v>43.772189209830003</v>
      </c>
      <c r="AH144" s="29">
        <f t="shared" si="88"/>
        <v>68.513976732516682</v>
      </c>
      <c r="AI144" s="29">
        <f t="shared" si="88"/>
        <v>67.254274102442764</v>
      </c>
      <c r="AJ144" s="29">
        <f t="shared" si="88"/>
        <v>71.04607512612499</v>
      </c>
      <c r="AK144" s="29">
        <f t="shared" si="88"/>
        <v>68.232685218898027</v>
      </c>
      <c r="AL144" s="29">
        <f t="shared" si="88"/>
        <v>25.717181983160323</v>
      </c>
      <c r="AM144" s="30" t="e">
        <f t="shared" si="62"/>
        <v>#VALUE!</v>
      </c>
      <c r="AN144" s="29">
        <f t="shared" si="87"/>
        <v>23.488485666763623</v>
      </c>
      <c r="AO144" s="31">
        <f t="shared" si="87"/>
        <v>15.973912252650114</v>
      </c>
      <c r="AP144" s="31">
        <f t="shared" si="87"/>
        <v>3.1947824505300231</v>
      </c>
      <c r="AQ144" s="32">
        <f t="shared" si="87"/>
        <v>58.962759633565327</v>
      </c>
      <c r="AR144" s="32">
        <f t="shared" si="87"/>
        <v>31.230309667880636</v>
      </c>
      <c r="AS144" s="32">
        <f t="shared" si="87"/>
        <v>65.348870512312075</v>
      </c>
      <c r="AT144" s="33" t="e">
        <f t="shared" si="89"/>
        <v>#VALUE!</v>
      </c>
      <c r="AU144" s="33" t="e">
        <f t="shared" si="89"/>
        <v>#VALUE!</v>
      </c>
      <c r="AV144" s="34" t="e">
        <f t="shared" si="90"/>
        <v>#VALUE!</v>
      </c>
      <c r="AW144" s="34" t="e">
        <f t="shared" si="90"/>
        <v>#VALUE!</v>
      </c>
      <c r="AX144" s="35" t="e">
        <f t="shared" si="90"/>
        <v>#VALUE!</v>
      </c>
      <c r="AY144" s="35" t="e">
        <f t="shared" si="90"/>
        <v>#VALUE!</v>
      </c>
      <c r="AZ144" t="e">
        <f>NA()</f>
        <v>#N/A</v>
      </c>
      <c r="BA144" s="30">
        <f t="shared" si="65"/>
        <v>27.936696964810892</v>
      </c>
      <c r="BB144" s="30">
        <f t="shared" si="66"/>
        <v>50.458720344745927</v>
      </c>
    </row>
    <row r="145" spans="1:54" x14ac:dyDescent="0.3">
      <c r="D145" s="3">
        <v>60</v>
      </c>
      <c r="F145" s="3">
        <v>59</v>
      </c>
      <c r="G145" s="29">
        <f t="shared" si="83"/>
        <v>81.358063780085971</v>
      </c>
      <c r="H145" s="29">
        <f t="shared" si="83"/>
        <v>82.216911745381907</v>
      </c>
      <c r="I145" s="29">
        <f t="shared" si="83"/>
        <v>90.029138166600148</v>
      </c>
      <c r="J145" s="29">
        <f t="shared" si="83"/>
        <v>82.847590060777392</v>
      </c>
      <c r="K145" s="29">
        <f t="shared" si="83"/>
        <v>29.224933836548654</v>
      </c>
      <c r="L145" s="30" t="e">
        <f t="shared" si="57"/>
        <v>#VALUE!</v>
      </c>
      <c r="M145" s="29">
        <f t="shared" si="84"/>
        <v>30.134665391627109</v>
      </c>
      <c r="N145" s="31">
        <f t="shared" si="84"/>
        <v>20.508391579227276</v>
      </c>
      <c r="O145" s="31">
        <f t="shared" si="84"/>
        <v>4.1016783158454553</v>
      </c>
      <c r="P145" s="32">
        <f t="shared" si="84"/>
        <v>69.616737858782017</v>
      </c>
      <c r="Q145" s="32">
        <f t="shared" si="84"/>
        <v>35.813958156723608</v>
      </c>
      <c r="R145" s="32">
        <f t="shared" si="84"/>
        <v>69.527090731830739</v>
      </c>
      <c r="S145" s="33" t="e">
        <f t="shared" si="85"/>
        <v>#VALUE!</v>
      </c>
      <c r="T145" s="33" t="e">
        <f t="shared" si="85"/>
        <v>#VALUE!</v>
      </c>
      <c r="U145" s="34" t="e">
        <f t="shared" si="86"/>
        <v>#VALUE!</v>
      </c>
      <c r="V145" s="34" t="e">
        <f t="shared" si="86"/>
        <v>#VALUE!</v>
      </c>
      <c r="W145" s="35" t="e">
        <f t="shared" si="86"/>
        <v>#VALUE!</v>
      </c>
      <c r="X145" s="35" t="e">
        <f t="shared" si="86"/>
        <v>#VALUE!</v>
      </c>
      <c r="Y145" t="e">
        <f>NA()</f>
        <v>#N/A</v>
      </c>
      <c r="Z145" s="30">
        <f t="shared" si="58"/>
        <v>29.81161664871097</v>
      </c>
      <c r="AA145" s="30">
        <f t="shared" si="59"/>
        <v>53.889980626577703</v>
      </c>
      <c r="AD145"/>
      <c r="AE145" s="3">
        <v>60</v>
      </c>
      <c r="AG145" s="3">
        <f t="shared" si="60"/>
        <v>44.095470792826781</v>
      </c>
      <c r="AH145" s="29">
        <f t="shared" si="88"/>
        <v>68.911736382277979</v>
      </c>
      <c r="AI145" s="29">
        <f t="shared" si="88"/>
        <v>67.630413066019443</v>
      </c>
      <c r="AJ145" s="29">
        <f t="shared" si="88"/>
        <v>71.554965049528349</v>
      </c>
      <c r="AK145" s="29">
        <f t="shared" si="88"/>
        <v>68.603314329207336</v>
      </c>
      <c r="AL145" s="29">
        <f t="shared" si="88"/>
        <v>25.831203439449343</v>
      </c>
      <c r="AM145" s="30" t="e">
        <f t="shared" si="62"/>
        <v>#VALUE!</v>
      </c>
      <c r="AN145" s="29">
        <f t="shared" si="87"/>
        <v>23.653377356751719</v>
      </c>
      <c r="AO145" s="31">
        <f t="shared" si="87"/>
        <v>16.082509469127217</v>
      </c>
      <c r="AP145" s="31">
        <f t="shared" si="87"/>
        <v>3.216501893825443</v>
      </c>
      <c r="AQ145" s="32">
        <f t="shared" si="87"/>
        <v>59.237290439546562</v>
      </c>
      <c r="AR145" s="32">
        <f t="shared" si="87"/>
        <v>31.35907439027255</v>
      </c>
      <c r="AS145" s="32">
        <f t="shared" si="87"/>
        <v>65.499815023110742</v>
      </c>
      <c r="AT145" s="33" t="e">
        <f t="shared" si="89"/>
        <v>#VALUE!</v>
      </c>
      <c r="AU145" s="33" t="e">
        <f t="shared" si="89"/>
        <v>#VALUE!</v>
      </c>
      <c r="AV145" s="34" t="e">
        <f t="shared" si="90"/>
        <v>#VALUE!</v>
      </c>
      <c r="AW145" s="34" t="e">
        <f t="shared" si="90"/>
        <v>#VALUE!</v>
      </c>
      <c r="AX145" s="35" t="e">
        <f t="shared" si="90"/>
        <v>#VALUE!</v>
      </c>
      <c r="AY145" s="35" t="e">
        <f t="shared" si="90"/>
        <v>#VALUE!</v>
      </c>
      <c r="AZ145" t="e">
        <f>NA()</f>
        <v>#N/A</v>
      </c>
      <c r="BA145" s="30">
        <f t="shared" si="65"/>
        <v>28.003254773112513</v>
      </c>
      <c r="BB145" s="30">
        <f t="shared" si="66"/>
        <v>50.561744481511916</v>
      </c>
    </row>
    <row r="146" spans="1:54" x14ac:dyDescent="0.3">
      <c r="D146" s="3">
        <v>61</v>
      </c>
      <c r="F146" s="3">
        <v>60</v>
      </c>
      <c r="G146" s="29">
        <f t="shared" si="83"/>
        <v>81.870318309896234</v>
      </c>
      <c r="H146" s="29">
        <f t="shared" si="83"/>
        <v>83.019550837446531</v>
      </c>
      <c r="I146" s="29">
        <f t="shared" si="83"/>
        <v>90.953679064242422</v>
      </c>
      <c r="J146" s="29">
        <f t="shared" si="83"/>
        <v>83.62325550337583</v>
      </c>
      <c r="K146" s="29">
        <f t="shared" si="83"/>
        <v>29.356138110199637</v>
      </c>
      <c r="L146" s="30" t="e">
        <f t="shared" si="57"/>
        <v>#VALUE!</v>
      </c>
      <c r="M146" s="29">
        <f t="shared" si="84"/>
        <v>30.494480822039929</v>
      </c>
      <c r="N146" s="31">
        <f t="shared" si="84"/>
        <v>20.765767328649055</v>
      </c>
      <c r="O146" s="31">
        <f t="shared" si="84"/>
        <v>4.1531534657298108</v>
      </c>
      <c r="P146" s="32">
        <f t="shared" si="84"/>
        <v>70.172714228192731</v>
      </c>
      <c r="Q146" s="32">
        <f t="shared" si="84"/>
        <v>36.02716393133251</v>
      </c>
      <c r="R146" s="32">
        <f t="shared" si="84"/>
        <v>69.66117153257548</v>
      </c>
      <c r="S146" s="33" t="e">
        <f t="shared" si="85"/>
        <v>#VALUE!</v>
      </c>
      <c r="T146" s="33" t="e">
        <f t="shared" si="85"/>
        <v>#VALUE!</v>
      </c>
      <c r="U146" s="34" t="e">
        <f t="shared" si="86"/>
        <v>#VALUE!</v>
      </c>
      <c r="V146" s="34" t="e">
        <f t="shared" si="86"/>
        <v>#VALUE!</v>
      </c>
      <c r="W146" s="35" t="e">
        <f t="shared" si="86"/>
        <v>#VALUE!</v>
      </c>
      <c r="X146" s="35" t="e">
        <f t="shared" si="86"/>
        <v>#VALUE!</v>
      </c>
      <c r="Y146" t="e">
        <f>NA()</f>
        <v>#N/A</v>
      </c>
      <c r="Z146" s="30">
        <f t="shared" si="58"/>
        <v>29.873512328743523</v>
      </c>
      <c r="AA146" s="30">
        <f t="shared" si="59"/>
        <v>54.037012350565227</v>
      </c>
      <c r="AD146"/>
      <c r="AE146" s="3">
        <v>61</v>
      </c>
      <c r="AG146" s="3">
        <f t="shared" si="60"/>
        <v>44.39336062201312</v>
      </c>
      <c r="AH146" s="29">
        <f t="shared" si="88"/>
        <v>69.272480737741745</v>
      </c>
      <c r="AI146" s="29">
        <f t="shared" si="88"/>
        <v>67.974596611226133</v>
      </c>
      <c r="AJ146" s="29">
        <f t="shared" si="88"/>
        <v>72.019564899762059</v>
      </c>
      <c r="AK146" s="29">
        <f t="shared" si="88"/>
        <v>68.942322917982807</v>
      </c>
      <c r="AL146" s="29">
        <f t="shared" si="88"/>
        <v>25.934343592420706</v>
      </c>
      <c r="AM146" s="30" t="e">
        <f t="shared" si="62"/>
        <v>#VALUE!</v>
      </c>
      <c r="AN146" s="29">
        <f t="shared" si="87"/>
        <v>23.804388707336507</v>
      </c>
      <c r="AO146" s="31">
        <f t="shared" si="87"/>
        <v>16.182100044366678</v>
      </c>
      <c r="AP146" s="31">
        <f t="shared" si="87"/>
        <v>3.2364200088733357</v>
      </c>
      <c r="AQ146" s="32">
        <f t="shared" si="87"/>
        <v>59.488192360737592</v>
      </c>
      <c r="AR146" s="32">
        <f t="shared" si="87"/>
        <v>31.476311360152994</v>
      </c>
      <c r="AS146" s="32">
        <f t="shared" si="87"/>
        <v>65.635571815897151</v>
      </c>
      <c r="AT146" s="33" t="e">
        <f t="shared" si="89"/>
        <v>#VALUE!</v>
      </c>
      <c r="AU146" s="33" t="e">
        <f t="shared" si="89"/>
        <v>#VALUE!</v>
      </c>
      <c r="AV146" s="34" t="e">
        <f t="shared" si="90"/>
        <v>#VALUE!</v>
      </c>
      <c r="AW146" s="34" t="e">
        <f t="shared" si="90"/>
        <v>#VALUE!</v>
      </c>
      <c r="AX146" s="35" t="e">
        <f t="shared" si="90"/>
        <v>#VALUE!</v>
      </c>
      <c r="AY146" s="35" t="e">
        <f t="shared" si="90"/>
        <v>#VALUE!</v>
      </c>
      <c r="AZ146" t="e">
        <f>NA()</f>
        <v>#N/A</v>
      </c>
      <c r="BA146" s="30">
        <f t="shared" si="65"/>
        <v>28.063169683683864</v>
      </c>
      <c r="BB146" s="30">
        <f t="shared" si="66"/>
        <v>50.655222430183876</v>
      </c>
    </row>
    <row r="147" spans="1:54" x14ac:dyDescent="0.3">
      <c r="D147" s="3">
        <v>62</v>
      </c>
      <c r="F147" s="3">
        <v>61</v>
      </c>
      <c r="G147" s="29">
        <f t="shared" si="83"/>
        <v>82.352657092358569</v>
      </c>
      <c r="H147" s="29">
        <f t="shared" si="83"/>
        <v>83.802359557367907</v>
      </c>
      <c r="I147" s="29">
        <f t="shared" si="83"/>
        <v>91.84397109556329</v>
      </c>
      <c r="J147" s="29">
        <f t="shared" si="83"/>
        <v>84.378826285171854</v>
      </c>
      <c r="K147" s="29">
        <f t="shared" si="83"/>
        <v>29.47890656755451</v>
      </c>
      <c r="L147" s="30" t="e">
        <f t="shared" si="57"/>
        <v>#VALUE!</v>
      </c>
      <c r="M147" s="29">
        <f t="shared" si="84"/>
        <v>30.845527708801328</v>
      </c>
      <c r="N147" s="31">
        <f t="shared" si="84"/>
        <v>21.018401536182513</v>
      </c>
      <c r="O147" s="31">
        <f t="shared" si="84"/>
        <v>4.2036803072365023</v>
      </c>
      <c r="P147" s="32">
        <f t="shared" si="84"/>
        <v>70.713395078294582</v>
      </c>
      <c r="Q147" s="32">
        <f t="shared" si="84"/>
        <v>36.231720665864728</v>
      </c>
      <c r="R147" s="32">
        <f t="shared" si="84"/>
        <v>69.784742310459407</v>
      </c>
      <c r="S147" s="33" t="e">
        <f t="shared" si="85"/>
        <v>#VALUE!</v>
      </c>
      <c r="T147" s="33" t="e">
        <f t="shared" si="85"/>
        <v>#VALUE!</v>
      </c>
      <c r="U147" s="34" t="e">
        <f t="shared" si="86"/>
        <v>#VALUE!</v>
      </c>
      <c r="V147" s="34" t="e">
        <f t="shared" si="86"/>
        <v>#VALUE!</v>
      </c>
      <c r="W147" s="35" t="e">
        <f t="shared" si="86"/>
        <v>#VALUE!</v>
      </c>
      <c r="X147" s="35" t="e">
        <f t="shared" si="86"/>
        <v>#VALUE!</v>
      </c>
      <c r="Y147" t="e">
        <f>NA()</f>
        <v>#N/A</v>
      </c>
      <c r="Z147" s="30">
        <f t="shared" si="58"/>
        <v>29.930725234741324</v>
      </c>
      <c r="AA147" s="30">
        <f t="shared" si="59"/>
        <v>54.176915217322261</v>
      </c>
      <c r="AD147"/>
      <c r="AE147" s="3">
        <v>62</v>
      </c>
      <c r="AG147" s="3">
        <f t="shared" si="60"/>
        <v>44.667853061421738</v>
      </c>
      <c r="AH147" s="29">
        <f t="shared" si="88"/>
        <v>69.600036466310712</v>
      </c>
      <c r="AI147" s="29">
        <f t="shared" si="88"/>
        <v>68.289706307016587</v>
      </c>
      <c r="AJ147" s="29">
        <f t="shared" si="88"/>
        <v>72.444010680544082</v>
      </c>
      <c r="AK147" s="29">
        <f t="shared" si="88"/>
        <v>69.252582528180042</v>
      </c>
      <c r="AL147" s="29">
        <f t="shared" si="88"/>
        <v>26.027770673586797</v>
      </c>
      <c r="AM147" s="30" t="e">
        <f t="shared" si="62"/>
        <v>#VALUE!</v>
      </c>
      <c r="AN147" s="29">
        <f t="shared" si="87"/>
        <v>23.942749587825833</v>
      </c>
      <c r="AO147" s="31">
        <f t="shared" si="87"/>
        <v>16.273463044172701</v>
      </c>
      <c r="AP147" s="31">
        <f t="shared" si="87"/>
        <v>3.25469260883454</v>
      </c>
      <c r="AQ147" s="32">
        <f t="shared" si="87"/>
        <v>59.717644294334093</v>
      </c>
      <c r="AR147" s="32">
        <f t="shared" si="87"/>
        <v>31.583150769873477</v>
      </c>
      <c r="AS147" s="32">
        <f t="shared" si="87"/>
        <v>65.757897578221346</v>
      </c>
      <c r="AT147" s="33" t="e">
        <f t="shared" si="89"/>
        <v>#VALUE!</v>
      </c>
      <c r="AU147" s="33" t="e">
        <f t="shared" si="89"/>
        <v>#VALUE!</v>
      </c>
      <c r="AV147" s="34" t="e">
        <f t="shared" si="90"/>
        <v>#VALUE!</v>
      </c>
      <c r="AW147" s="34" t="e">
        <f t="shared" si="90"/>
        <v>#VALUE!</v>
      </c>
      <c r="AX147" s="35" t="e">
        <f t="shared" si="90"/>
        <v>#VALUE!</v>
      </c>
      <c r="AY147" s="35" t="e">
        <f t="shared" si="90"/>
        <v>#VALUE!</v>
      </c>
      <c r="AZ147" t="e">
        <f>NA()</f>
        <v>#N/A</v>
      </c>
      <c r="BA147" s="30">
        <f t="shared" si="65"/>
        <v>28.117201880587693</v>
      </c>
      <c r="BB147" s="30">
        <f t="shared" si="66"/>
        <v>50.740141653242254</v>
      </c>
    </row>
    <row r="148" spans="1:54" x14ac:dyDescent="0.3">
      <c r="D148" s="3">
        <v>63</v>
      </c>
      <c r="F148" s="3">
        <v>62</v>
      </c>
      <c r="G148" s="29">
        <f t="shared" si="83"/>
        <v>82.806689756522985</v>
      </c>
      <c r="H148" s="29">
        <f t="shared" si="83"/>
        <v>84.565745529791698</v>
      </c>
      <c r="I148" s="29">
        <f t="shared" si="83"/>
        <v>92.701017655969139</v>
      </c>
      <c r="J148" s="29">
        <f t="shared" si="83"/>
        <v>85.114745078290312</v>
      </c>
      <c r="K148" s="29">
        <f t="shared" si="83"/>
        <v>29.593756137309779</v>
      </c>
      <c r="L148" s="30" t="e">
        <f t="shared" si="57"/>
        <v>#VALUE!</v>
      </c>
      <c r="M148" s="29">
        <f t="shared" si="84"/>
        <v>31.187948725327072</v>
      </c>
      <c r="N148" s="31">
        <f t="shared" si="84"/>
        <v>21.266346960593822</v>
      </c>
      <c r="O148" s="31">
        <f t="shared" si="84"/>
        <v>4.2532693921187645</v>
      </c>
      <c r="P148" s="32">
        <f t="shared" si="84"/>
        <v>71.239168037459734</v>
      </c>
      <c r="Q148" s="32">
        <f t="shared" si="84"/>
        <v>36.427957650751281</v>
      </c>
      <c r="R148" s="32">
        <f t="shared" si="84"/>
        <v>69.898615308109569</v>
      </c>
      <c r="S148" s="33" t="e">
        <f t="shared" si="85"/>
        <v>#VALUE!</v>
      </c>
      <c r="T148" s="33" t="e">
        <f t="shared" si="85"/>
        <v>#VALUE!</v>
      </c>
      <c r="U148" s="34" t="e">
        <f t="shared" si="86"/>
        <v>#VALUE!</v>
      </c>
      <c r="V148" s="34" t="e">
        <f t="shared" si="86"/>
        <v>#VALUE!</v>
      </c>
      <c r="W148" s="35" t="e">
        <f t="shared" si="86"/>
        <v>#VALUE!</v>
      </c>
      <c r="X148" s="35" t="e">
        <f t="shared" si="86"/>
        <v>#VALUE!</v>
      </c>
      <c r="Y148" t="e">
        <f>NA()</f>
        <v>#N/A</v>
      </c>
      <c r="Z148" s="30">
        <f t="shared" si="58"/>
        <v>29.983604200995892</v>
      </c>
      <c r="AA148" s="30">
        <f t="shared" si="59"/>
        <v>54.31003487065977</v>
      </c>
      <c r="AD148"/>
      <c r="AE148" s="3">
        <v>63</v>
      </c>
      <c r="AG148" s="3">
        <f t="shared" si="60"/>
        <v>44.920785830218492</v>
      </c>
      <c r="AH148" s="29">
        <f t="shared" si="88"/>
        <v>69.897780963276332</v>
      </c>
      <c r="AI148" s="29">
        <f t="shared" si="88"/>
        <v>68.578339727996152</v>
      </c>
      <c r="AJ148" s="29">
        <f t="shared" si="88"/>
        <v>72.832013862749605</v>
      </c>
      <c r="AK148" s="29">
        <f t="shared" si="88"/>
        <v>69.536678701513296</v>
      </c>
      <c r="AL148" s="29">
        <f t="shared" si="88"/>
        <v>26.112508786507107</v>
      </c>
      <c r="AM148" s="30" t="e">
        <f t="shared" si="62"/>
        <v>#VALUE!</v>
      </c>
      <c r="AN148" s="29">
        <f t="shared" si="87"/>
        <v>24.069572424573085</v>
      </c>
      <c r="AO148" s="31">
        <f t="shared" si="87"/>
        <v>16.357305644298275</v>
      </c>
      <c r="AP148" s="31">
        <f t="shared" si="87"/>
        <v>3.2714611288596553</v>
      </c>
      <c r="AQ148" s="32">
        <f t="shared" si="87"/>
        <v>59.927602817190106</v>
      </c>
      <c r="AR148" s="32">
        <f t="shared" si="87"/>
        <v>31.680597627540166</v>
      </c>
      <c r="AS148" s="32">
        <f t="shared" si="87"/>
        <v>65.868311847443195</v>
      </c>
      <c r="AT148" s="33" t="e">
        <f t="shared" si="89"/>
        <v>#VALUE!</v>
      </c>
      <c r="AU148" s="33" t="e">
        <f t="shared" si="89"/>
        <v>#VALUE!</v>
      </c>
      <c r="AV148" s="34" t="e">
        <f t="shared" si="90"/>
        <v>#VALUE!</v>
      </c>
      <c r="AW148" s="34" t="e">
        <f t="shared" si="90"/>
        <v>#VALUE!</v>
      </c>
      <c r="AX148" s="35" t="e">
        <f t="shared" si="90"/>
        <v>#VALUE!</v>
      </c>
      <c r="AY148" s="35" t="e">
        <f t="shared" si="90"/>
        <v>#VALUE!</v>
      </c>
      <c r="AZ148" t="e">
        <f>NA()</f>
        <v>#N/A</v>
      </c>
      <c r="BA148" s="30">
        <f t="shared" si="65"/>
        <v>28.166010130005436</v>
      </c>
      <c r="BB148" s="30">
        <f t="shared" si="66"/>
        <v>50.817372025365948</v>
      </c>
    </row>
    <row r="149" spans="1:54" x14ac:dyDescent="0.3">
      <c r="D149" s="3">
        <v>64</v>
      </c>
      <c r="F149" s="3">
        <v>63</v>
      </c>
      <c r="G149" s="29">
        <f t="shared" si="83"/>
        <v>83.233956534181004</v>
      </c>
      <c r="H149" s="29">
        <f t="shared" si="83"/>
        <v>85.310113587759886</v>
      </c>
      <c r="I149" s="29">
        <f t="shared" si="83"/>
        <v>93.525817497790186</v>
      </c>
      <c r="J149" s="29">
        <f t="shared" si="83"/>
        <v>85.831450201810355</v>
      </c>
      <c r="K149" s="29">
        <f t="shared" si="83"/>
        <v>29.701175448546188</v>
      </c>
      <c r="L149" s="30" t="e">
        <f t="shared" si="57"/>
        <v>#VALUE!</v>
      </c>
      <c r="M149" s="29">
        <f t="shared" si="84"/>
        <v>31.521889403586385</v>
      </c>
      <c r="N149" s="31">
        <f t="shared" si="84"/>
        <v>21.509657946157063</v>
      </c>
      <c r="O149" s="31">
        <f t="shared" si="84"/>
        <v>4.3019315892314127</v>
      </c>
      <c r="P149" s="32">
        <f t="shared" si="84"/>
        <v>71.750413206110636</v>
      </c>
      <c r="Q149" s="32">
        <f t="shared" si="84"/>
        <v>36.616193590511656</v>
      </c>
      <c r="R149" s="32">
        <f t="shared" si="84"/>
        <v>70.003541780950769</v>
      </c>
      <c r="S149" s="33" t="e">
        <f t="shared" si="85"/>
        <v>#VALUE!</v>
      </c>
      <c r="T149" s="33" t="e">
        <f t="shared" si="85"/>
        <v>#VALUE!</v>
      </c>
      <c r="U149" s="34" t="e">
        <f t="shared" si="86"/>
        <v>#VALUE!</v>
      </c>
      <c r="V149" s="34" t="e">
        <f t="shared" si="86"/>
        <v>#VALUE!</v>
      </c>
      <c r="W149" s="35" t="e">
        <f t="shared" si="86"/>
        <v>#VALUE!</v>
      </c>
      <c r="X149" s="35" t="e">
        <f t="shared" si="86"/>
        <v>#VALUE!</v>
      </c>
      <c r="Y149" t="e">
        <f>NA()</f>
        <v>#N/A</v>
      </c>
      <c r="Z149" s="30">
        <f t="shared" si="58"/>
        <v>30.032472888483987</v>
      </c>
      <c r="AA149" s="30">
        <f t="shared" si="59"/>
        <v>54.436700195791907</v>
      </c>
      <c r="AD149"/>
      <c r="AE149" s="3">
        <v>64</v>
      </c>
      <c r="AG149" s="3">
        <f t="shared" si="60"/>
        <v>45.153852306180539</v>
      </c>
      <c r="AH149" s="29">
        <f t="shared" si="88"/>
        <v>70.168702087839165</v>
      </c>
      <c r="AI149" s="29">
        <f t="shared" si="88"/>
        <v>68.842841777607717</v>
      </c>
      <c r="AJ149" s="29">
        <f t="shared" si="88"/>
        <v>73.186909668923789</v>
      </c>
      <c r="AK149" s="29">
        <f t="shared" si="88"/>
        <v>69.796942957109252</v>
      </c>
      <c r="AL149" s="29">
        <f t="shared" si="88"/>
        <v>26.189458236407461</v>
      </c>
      <c r="AM149" s="30" t="e">
        <f t="shared" si="62"/>
        <v>#VALUE!</v>
      </c>
      <c r="AN149" s="29">
        <f t="shared" si="87"/>
        <v>24.185864488390603</v>
      </c>
      <c r="AO149" s="31">
        <f t="shared" si="87"/>
        <v>16.43427035495294</v>
      </c>
      <c r="AP149" s="31">
        <f t="shared" si="87"/>
        <v>3.2868540709905885</v>
      </c>
      <c r="AQ149" s="32">
        <f t="shared" si="87"/>
        <v>60.119827902391641</v>
      </c>
      <c r="AR149" s="32">
        <f t="shared" si="87"/>
        <v>31.769547633527846</v>
      </c>
      <c r="AS149" s="32">
        <f t="shared" si="87"/>
        <v>65.968133905536661</v>
      </c>
      <c r="AT149" s="33" t="e">
        <f t="shared" si="89"/>
        <v>#VALUE!</v>
      </c>
      <c r="AU149" s="33" t="e">
        <f t="shared" si="89"/>
        <v>#VALUE!</v>
      </c>
      <c r="AV149" s="34" t="e">
        <f t="shared" si="90"/>
        <v>#VALUE!</v>
      </c>
      <c r="AW149" s="34" t="e">
        <f t="shared" si="90"/>
        <v>#VALUE!</v>
      </c>
      <c r="AX149" s="35" t="e">
        <f t="shared" si="90"/>
        <v>#VALUE!</v>
      </c>
      <c r="AY149" s="35" t="e">
        <f t="shared" si="90"/>
        <v>#VALUE!</v>
      </c>
      <c r="AZ149" t="e">
        <f>NA()</f>
        <v>#N/A</v>
      </c>
      <c r="BA149" s="30">
        <f t="shared" si="65"/>
        <v>28.210167377950604</v>
      </c>
      <c r="BB149" s="30">
        <f t="shared" si="66"/>
        <v>50.887682073866827</v>
      </c>
    </row>
    <row r="150" spans="1:54" x14ac:dyDescent="0.3">
      <c r="D150" s="3">
        <v>65</v>
      </c>
      <c r="F150" s="3">
        <v>64</v>
      </c>
      <c r="G150" s="29">
        <f t="shared" ref="G150:K156" si="91">G78*G$12</f>
        <v>83.635928956280935</v>
      </c>
      <c r="H150" s="29">
        <f t="shared" si="91"/>
        <v>86.035865321020552</v>
      </c>
      <c r="I150" s="29">
        <f t="shared" si="91"/>
        <v>94.319361897107754</v>
      </c>
      <c r="J150" s="29">
        <f t="shared" si="91"/>
        <v>86.52937521077213</v>
      </c>
      <c r="K150" s="29">
        <f t="shared" si="91"/>
        <v>29.801625915338775</v>
      </c>
      <c r="L150" s="30" t="e">
        <f t="shared" si="57"/>
        <v>#VALUE!</v>
      </c>
      <c r="M150" s="29">
        <f t="shared" ref="M150:R156" si="92">M78*M$12</f>
        <v>31.84749762544968</v>
      </c>
      <c r="N150" s="31">
        <f t="shared" si="92"/>
        <v>21.748390238863465</v>
      </c>
      <c r="O150" s="31">
        <f t="shared" si="92"/>
        <v>4.3496780477726933</v>
      </c>
      <c r="P150" s="32">
        <f t="shared" si="92"/>
        <v>72.247503122283078</v>
      </c>
      <c r="Q150" s="32">
        <f t="shared" si="92"/>
        <v>36.796736754446975</v>
      </c>
      <c r="R150" s="32">
        <f t="shared" si="92"/>
        <v>70.100216298498665</v>
      </c>
      <c r="S150" s="33" t="e">
        <f t="shared" ref="S150:T156" si="93">S78</f>
        <v>#VALUE!</v>
      </c>
      <c r="T150" s="33" t="e">
        <f t="shared" si="93"/>
        <v>#VALUE!</v>
      </c>
      <c r="U150" s="34" t="e">
        <f t="shared" ref="U150:X156" si="94">U78*U$12</f>
        <v>#VALUE!</v>
      </c>
      <c r="V150" s="34" t="e">
        <f t="shared" si="94"/>
        <v>#VALUE!</v>
      </c>
      <c r="W150" s="35" t="e">
        <f t="shared" si="94"/>
        <v>#VALUE!</v>
      </c>
      <c r="X150" s="35" t="e">
        <f t="shared" si="94"/>
        <v>#VALUE!</v>
      </c>
      <c r="Y150" t="e">
        <f>NA()</f>
        <v>#N/A</v>
      </c>
      <c r="Z150" s="30">
        <f t="shared" si="58"/>
        <v>30.077631478747396</v>
      </c>
      <c r="AA150" s="30">
        <f t="shared" si="59"/>
        <v>54.557224131879344</v>
      </c>
      <c r="AD150"/>
      <c r="AE150" s="3">
        <v>65</v>
      </c>
      <c r="AG150" s="3">
        <f t="shared" si="60"/>
        <v>45.368612862812959</v>
      </c>
      <c r="AH150" s="29">
        <f t="shared" si="88"/>
        <v>70.415449137592375</v>
      </c>
      <c r="AI150" s="29">
        <f t="shared" si="88"/>
        <v>69.085332130429563</v>
      </c>
      <c r="AJ150" s="29">
        <f t="shared" si="88"/>
        <v>73.511699396242804</v>
      </c>
      <c r="AK150" s="29">
        <f t="shared" si="88"/>
        <v>70.03548074537548</v>
      </c>
      <c r="AL150" s="29">
        <f t="shared" si="88"/>
        <v>26.25941266320995</v>
      </c>
      <c r="AM150" s="30" t="e">
        <f t="shared" si="62"/>
        <v>#VALUE!</v>
      </c>
      <c r="AN150" s="29">
        <f t="shared" ref="AN150:AS156" si="95">AN78*AN$12</f>
        <v>24.292538782296507</v>
      </c>
      <c r="AO150" s="31">
        <f t="shared" si="95"/>
        <v>16.504941451265601</v>
      </c>
      <c r="AP150" s="31">
        <f t="shared" si="95"/>
        <v>3.3009882902531205</v>
      </c>
      <c r="AQ150" s="32">
        <f t="shared" si="95"/>
        <v>60.295905254978479</v>
      </c>
      <c r="AR150" s="32">
        <f t="shared" si="95"/>
        <v>31.85080077741042</v>
      </c>
      <c r="AS150" s="32">
        <f t="shared" si="95"/>
        <v>66.05851323370554</v>
      </c>
      <c r="AT150" s="33" t="e">
        <f t="shared" si="89"/>
        <v>#VALUE!</v>
      </c>
      <c r="AU150" s="33" t="e">
        <f t="shared" si="89"/>
        <v>#VALUE!</v>
      </c>
      <c r="AV150" s="34" t="e">
        <f t="shared" si="90"/>
        <v>#VALUE!</v>
      </c>
      <c r="AW150" s="34" t="e">
        <f t="shared" si="90"/>
        <v>#VALUE!</v>
      </c>
      <c r="AX150" s="35" t="e">
        <f t="shared" si="90"/>
        <v>#VALUE!</v>
      </c>
      <c r="AY150" s="35" t="e">
        <f t="shared" si="90"/>
        <v>#VALUE!</v>
      </c>
      <c r="AZ150" t="e">
        <f>NA()</f>
        <v>#N/A</v>
      </c>
      <c r="BA150" s="30">
        <f t="shared" si="65"/>
        <v>28.250173654362804</v>
      </c>
      <c r="BB150" s="30">
        <f t="shared" si="66"/>
        <v>50.951752659782386</v>
      </c>
    </row>
    <row r="151" spans="1:54" x14ac:dyDescent="0.3">
      <c r="D151" s="3">
        <v>66</v>
      </c>
      <c r="F151" s="3">
        <v>65</v>
      </c>
      <c r="G151" s="29">
        <f t="shared" si="91"/>
        <v>84.014010916715421</v>
      </c>
      <c r="H151" s="29">
        <f t="shared" si="91"/>
        <v>86.743398671778522</v>
      </c>
      <c r="I151" s="29">
        <f t="shared" si="91"/>
        <v>95.082632167401385</v>
      </c>
      <c r="J151" s="29">
        <f t="shared" si="91"/>
        <v>87.208948533206652</v>
      </c>
      <c r="K151" s="29">
        <f t="shared" si="91"/>
        <v>29.895542850354705</v>
      </c>
      <c r="L151" s="30" t="e">
        <f t="shared" ref="L151:L156" si="96">Z151+L235*(AA151-Z151)</f>
        <v>#VALUE!</v>
      </c>
      <c r="M151" s="29">
        <f t="shared" si="92"/>
        <v>32.164923154334957</v>
      </c>
      <c r="N151" s="31">
        <f t="shared" si="92"/>
        <v>21.982600815288098</v>
      </c>
      <c r="O151" s="31">
        <f t="shared" si="92"/>
        <v>4.3965201630576196</v>
      </c>
      <c r="P151" s="32">
        <f t="shared" si="92"/>
        <v>72.730802746395568</v>
      </c>
      <c r="Q151" s="32">
        <f t="shared" si="92"/>
        <v>36.969885147224787</v>
      </c>
      <c r="R151" s="32">
        <f t="shared" si="92"/>
        <v>70.189280786642499</v>
      </c>
      <c r="S151" s="33" t="e">
        <f t="shared" si="93"/>
        <v>#VALUE!</v>
      </c>
      <c r="T151" s="33" t="e">
        <f t="shared" si="93"/>
        <v>#VALUE!</v>
      </c>
      <c r="U151" s="34" t="e">
        <f t="shared" si="94"/>
        <v>#VALUE!</v>
      </c>
      <c r="V151" s="34" t="e">
        <f t="shared" si="94"/>
        <v>#VALUE!</v>
      </c>
      <c r="W151" s="35" t="e">
        <f t="shared" si="94"/>
        <v>#VALUE!</v>
      </c>
      <c r="X151" s="35" t="e">
        <f t="shared" si="94"/>
        <v>#VALUE!</v>
      </c>
      <c r="Y151" t="e">
        <f>NA()</f>
        <v>#N/A</v>
      </c>
      <c r="Z151" s="30">
        <f t="shared" ref="Z151:Z156" si="97">Z79*Z$12</f>
        <v>30.11935827285151</v>
      </c>
      <c r="AA151" s="30">
        <f t="shared" ref="AA151:AA156" si="98">AA79*($AM$166/0.778237)</f>
        <v>54.671904445176246</v>
      </c>
      <c r="AD151"/>
      <c r="AE151" s="3">
        <v>66</v>
      </c>
      <c r="AG151" s="3">
        <f t="shared" ref="AG151:AG156" si="99">AE79</f>
        <v>45.566505316005475</v>
      </c>
      <c r="AH151" s="29">
        <f t="shared" ref="AH151:AL156" si="100">AH79*AH$12</f>
        <v>70.640376426796266</v>
      </c>
      <c r="AI151" s="29">
        <f t="shared" si="100"/>
        <v>69.307729323094279</v>
      </c>
      <c r="AJ151" s="29">
        <f t="shared" si="100"/>
        <v>73.809087535275239</v>
      </c>
      <c r="AK151" s="29">
        <f t="shared" si="100"/>
        <v>70.254195935796872</v>
      </c>
      <c r="AL151" s="29">
        <f t="shared" si="100"/>
        <v>26.323073521707787</v>
      </c>
      <c r="AM151" s="30" t="e">
        <f t="shared" ref="AM151:AM156" si="101">BA151+AM235*(BB151-BA151)</f>
        <v>#VALUE!</v>
      </c>
      <c r="AN151" s="29">
        <f t="shared" si="95"/>
        <v>24.390423696152066</v>
      </c>
      <c r="AO151" s="31">
        <f t="shared" si="95"/>
        <v>16.569850702685656</v>
      </c>
      <c r="AP151" s="31">
        <f t="shared" si="95"/>
        <v>3.3139701405371311</v>
      </c>
      <c r="AQ151" s="32">
        <f t="shared" si="95"/>
        <v>60.457265762620807</v>
      </c>
      <c r="AR151" s="32">
        <f t="shared" si="95"/>
        <v>31.925073016515697</v>
      </c>
      <c r="AS151" s="32">
        <f t="shared" si="95"/>
        <v>66.140454757191108</v>
      </c>
      <c r="AT151" s="33" t="e">
        <f t="shared" ref="AT151:AU156" si="102">AT79</f>
        <v>#VALUE!</v>
      </c>
      <c r="AU151" s="33" t="e">
        <f t="shared" si="102"/>
        <v>#VALUE!</v>
      </c>
      <c r="AV151" s="34" t="e">
        <f t="shared" ref="AV151:AY156" si="103">AV79*AV$12</f>
        <v>#VALUE!</v>
      </c>
      <c r="AW151" s="34" t="e">
        <f t="shared" si="103"/>
        <v>#VALUE!</v>
      </c>
      <c r="AX151" s="35" t="e">
        <f t="shared" si="103"/>
        <v>#VALUE!</v>
      </c>
      <c r="AY151" s="35" t="e">
        <f t="shared" si="103"/>
        <v>#VALUE!</v>
      </c>
      <c r="AZ151" t="e">
        <f>NA()</f>
        <v>#N/A</v>
      </c>
      <c r="BA151" s="30">
        <f t="shared" ref="BA151:BA156" si="104">BA79*BA$12</f>
        <v>28.286466792975833</v>
      </c>
      <c r="BB151" s="30">
        <f t="shared" ref="BB151:BB156" si="105">BB79*($AM$166/0.778237)</f>
        <v>51.010188548671053</v>
      </c>
    </row>
    <row r="152" spans="1:54" x14ac:dyDescent="0.3">
      <c r="D152" s="3">
        <v>67</v>
      </c>
      <c r="F152" s="3">
        <v>66</v>
      </c>
      <c r="G152" s="29">
        <f t="shared" si="91"/>
        <v>84.36954003640767</v>
      </c>
      <c r="H152" s="29">
        <f t="shared" si="91"/>
        <v>87.433107574062475</v>
      </c>
      <c r="I152" s="29">
        <f t="shared" si="91"/>
        <v>95.816597490190404</v>
      </c>
      <c r="J152" s="29">
        <f t="shared" si="91"/>
        <v>87.870593151166062</v>
      </c>
      <c r="K152" s="29">
        <f t="shared" si="91"/>
        <v>29.983336593107072</v>
      </c>
      <c r="L152" s="30" t="e">
        <f t="shared" si="96"/>
        <v>#VALUE!</v>
      </c>
      <c r="M152" s="29">
        <f t="shared" si="92"/>
        <v>32.474317204461656</v>
      </c>
      <c r="N152" s="31">
        <f t="shared" si="92"/>
        <v>22.212347723281344</v>
      </c>
      <c r="O152" s="31">
        <f t="shared" si="92"/>
        <v>4.4424695446562694</v>
      </c>
      <c r="P152" s="32">
        <f t="shared" si="92"/>
        <v>73.200669463241638</v>
      </c>
      <c r="Q152" s="32">
        <f t="shared" si="92"/>
        <v>37.135926696169605</v>
      </c>
      <c r="R152" s="32">
        <f t="shared" si="92"/>
        <v>70.271328319020967</v>
      </c>
      <c r="S152" s="33" t="e">
        <f t="shared" si="93"/>
        <v>#VALUE!</v>
      </c>
      <c r="T152" s="33" t="e">
        <f t="shared" si="93"/>
        <v>#VALUE!</v>
      </c>
      <c r="U152" s="34" t="e">
        <f t="shared" si="94"/>
        <v>#VALUE!</v>
      </c>
      <c r="V152" s="34" t="e">
        <f t="shared" si="94"/>
        <v>#VALUE!</v>
      </c>
      <c r="W152" s="35" t="e">
        <f t="shared" si="94"/>
        <v>#VALUE!</v>
      </c>
      <c r="X152" s="35" t="e">
        <f t="shared" si="94"/>
        <v>#VALUE!</v>
      </c>
      <c r="Y152" t="e">
        <f>NA()</f>
        <v>#N/A</v>
      </c>
      <c r="Z152" s="30">
        <f t="shared" si="97"/>
        <v>30.157911197585545</v>
      </c>
      <c r="AA152" s="30">
        <f t="shared" si="98"/>
        <v>54.781024464691171</v>
      </c>
      <c r="AD152"/>
      <c r="AE152" s="3">
        <v>67</v>
      </c>
      <c r="AG152" s="3">
        <f t="shared" si="99"/>
        <v>45.748854550169469</v>
      </c>
      <c r="AH152" s="29">
        <f t="shared" si="100"/>
        <v>70.845580617567521</v>
      </c>
      <c r="AI152" s="29">
        <f t="shared" si="100"/>
        <v>69.511771946469821</v>
      </c>
      <c r="AJ152" s="29">
        <f t="shared" si="100"/>
        <v>74.081514353266186</v>
      </c>
      <c r="AK152" s="29">
        <f t="shared" si="100"/>
        <v>70.454812314596722</v>
      </c>
      <c r="AL152" s="29">
        <f t="shared" si="100"/>
        <v>26.381062355237589</v>
      </c>
      <c r="AM152" s="30" t="e">
        <f t="shared" si="101"/>
        <v>#VALUE!</v>
      </c>
      <c r="AN152" s="29">
        <f t="shared" si="95"/>
        <v>24.48027157597112</v>
      </c>
      <c r="AO152" s="31">
        <f t="shared" si="95"/>
        <v>16.629482483488733</v>
      </c>
      <c r="AP152" s="31">
        <f t="shared" si="95"/>
        <v>3.3258964966977471</v>
      </c>
      <c r="AQ152" s="32">
        <f t="shared" si="95"/>
        <v>60.605202478056469</v>
      </c>
      <c r="AR152" s="32">
        <f t="shared" si="95"/>
        <v>31.99300633575503</v>
      </c>
      <c r="AS152" s="32">
        <f t="shared" si="95"/>
        <v>66.21483985793644</v>
      </c>
      <c r="AT152" s="33" t="e">
        <f t="shared" si="102"/>
        <v>#VALUE!</v>
      </c>
      <c r="AU152" s="33" t="e">
        <f t="shared" si="102"/>
        <v>#VALUE!</v>
      </c>
      <c r="AV152" s="34" t="e">
        <f t="shared" si="103"/>
        <v>#VALUE!</v>
      </c>
      <c r="AW152" s="34" t="e">
        <f t="shared" si="103"/>
        <v>#VALUE!</v>
      </c>
      <c r="AX152" s="35" t="e">
        <f t="shared" si="103"/>
        <v>#VALUE!</v>
      </c>
      <c r="AY152" s="35" t="e">
        <f t="shared" si="103"/>
        <v>#VALUE!</v>
      </c>
      <c r="AZ152" t="e">
        <f>NA()</f>
        <v>#N/A</v>
      </c>
      <c r="BA152" s="30">
        <f t="shared" si="104"/>
        <v>28.319431372763319</v>
      </c>
      <c r="BB152" s="30">
        <f t="shared" si="105"/>
        <v>51.063528234173326</v>
      </c>
    </row>
    <row r="153" spans="1:54" x14ac:dyDescent="0.3">
      <c r="D153" s="3">
        <v>68</v>
      </c>
      <c r="F153" s="3">
        <v>67</v>
      </c>
      <c r="G153" s="29">
        <f t="shared" si="91"/>
        <v>84.703789269148828</v>
      </c>
      <c r="H153" s="29">
        <f t="shared" si="91"/>
        <v>88.105381633192067</v>
      </c>
      <c r="I153" s="29">
        <f t="shared" si="91"/>
        <v>96.522213034864762</v>
      </c>
      <c r="J153" s="29">
        <f t="shared" si="91"/>
        <v>88.514726322059758</v>
      </c>
      <c r="K153" s="29">
        <f t="shared" si="91"/>
        <v>30.065393640941775</v>
      </c>
      <c r="L153" s="30" t="e">
        <f t="shared" si="96"/>
        <v>#VALUE!</v>
      </c>
      <c r="M153" s="29">
        <f t="shared" si="92"/>
        <v>32.775832045189404</v>
      </c>
      <c r="N153" s="31">
        <f t="shared" si="92"/>
        <v>22.437689933711241</v>
      </c>
      <c r="O153" s="31">
        <f t="shared" si="92"/>
        <v>4.4875379867422485</v>
      </c>
      <c r="P153" s="32">
        <f t="shared" si="92"/>
        <v>73.657453099402858</v>
      </c>
      <c r="Q153" s="32">
        <f t="shared" si="92"/>
        <v>37.295139452421914</v>
      </c>
      <c r="R153" s="32">
        <f t="shared" si="92"/>
        <v>70.34690666681611</v>
      </c>
      <c r="S153" s="33" t="e">
        <f t="shared" si="93"/>
        <v>#VALUE!</v>
      </c>
      <c r="T153" s="33" t="e">
        <f t="shared" si="93"/>
        <v>#VALUE!</v>
      </c>
      <c r="U153" s="34" t="e">
        <f t="shared" si="94"/>
        <v>#VALUE!</v>
      </c>
      <c r="V153" s="34" t="e">
        <f t="shared" si="94"/>
        <v>#VALUE!</v>
      </c>
      <c r="W153" s="35" t="e">
        <f t="shared" si="94"/>
        <v>#VALUE!</v>
      </c>
      <c r="X153" s="35" t="e">
        <f t="shared" si="94"/>
        <v>#VALUE!</v>
      </c>
      <c r="Y153" t="e">
        <f>NA()</f>
        <v>#N/A</v>
      </c>
      <c r="Z153" s="30">
        <f t="shared" si="97"/>
        <v>30.19352922164197</v>
      </c>
      <c r="AA153" s="30">
        <f t="shared" si="98"/>
        <v>54.884853782179242</v>
      </c>
      <c r="AD153"/>
      <c r="AE153" s="3">
        <v>68</v>
      </c>
      <c r="AG153" s="3">
        <f t="shared" si="99"/>
        <v>45.916881388301817</v>
      </c>
      <c r="AH153" s="29">
        <f t="shared" si="100"/>
        <v>71.032932769336455</v>
      </c>
      <c r="AI153" s="29">
        <f t="shared" si="100"/>
        <v>69.699037326252039</v>
      </c>
      <c r="AJ153" s="29">
        <f t="shared" si="100"/>
        <v>74.331184528277873</v>
      </c>
      <c r="AK153" s="29">
        <f t="shared" si="100"/>
        <v>70.638892498022344</v>
      </c>
      <c r="AL153" s="29">
        <f t="shared" si="100"/>
        <v>26.433931229695272</v>
      </c>
      <c r="AM153" s="30" t="e">
        <f t="shared" si="101"/>
        <v>#VALUE!</v>
      </c>
      <c r="AN153" s="29">
        <f t="shared" si="95"/>
        <v>24.562766338340122</v>
      </c>
      <c r="AO153" s="31">
        <f t="shared" si="95"/>
        <v>16.684278336773943</v>
      </c>
      <c r="AP153" s="31">
        <f t="shared" si="95"/>
        <v>3.3368556673547891</v>
      </c>
      <c r="AQ153" s="32">
        <f t="shared" si="95"/>
        <v>60.740885484454871</v>
      </c>
      <c r="AR153" s="32">
        <f t="shared" si="95"/>
        <v>32.055177437868977</v>
      </c>
      <c r="AS153" s="32">
        <f t="shared" si="95"/>
        <v>66.282443935147938</v>
      </c>
      <c r="AT153" s="33" t="e">
        <f t="shared" si="102"/>
        <v>#VALUE!</v>
      </c>
      <c r="AU153" s="33" t="e">
        <f t="shared" si="102"/>
        <v>#VALUE!</v>
      </c>
      <c r="AV153" s="34" t="e">
        <f t="shared" si="103"/>
        <v>#VALUE!</v>
      </c>
      <c r="AW153" s="34" t="e">
        <f t="shared" si="103"/>
        <v>#VALUE!</v>
      </c>
      <c r="AX153" s="35" t="e">
        <f t="shared" si="103"/>
        <v>#VALUE!</v>
      </c>
      <c r="AY153" s="35" t="e">
        <f t="shared" si="103"/>
        <v>#VALUE!</v>
      </c>
      <c r="AZ153" t="e">
        <f>NA()</f>
        <v>#N/A</v>
      </c>
      <c r="BA153" s="30">
        <f t="shared" si="104"/>
        <v>28.34940620553466</v>
      </c>
      <c r="BB153" s="30">
        <f t="shared" si="105"/>
        <v>51.11225230915619</v>
      </c>
    </row>
    <row r="154" spans="1:54" x14ac:dyDescent="0.3">
      <c r="D154" s="3">
        <v>69</v>
      </c>
      <c r="F154" s="3">
        <v>68</v>
      </c>
      <c r="G154" s="29">
        <f t="shared" si="91"/>
        <v>85.017968698281152</v>
      </c>
      <c r="H154" s="29">
        <f t="shared" si="91"/>
        <v>88.760605842109143</v>
      </c>
      <c r="I154" s="29">
        <f t="shared" si="91"/>
        <v>97.20041834183634</v>
      </c>
      <c r="J154" s="29">
        <f t="shared" si="91"/>
        <v>89.141759336903178</v>
      </c>
      <c r="K154" s="29">
        <f t="shared" si="91"/>
        <v>30.142077772924871</v>
      </c>
      <c r="L154" s="30" t="e">
        <f t="shared" si="96"/>
        <v>#VALUE!</v>
      </c>
      <c r="M154" s="29">
        <f t="shared" si="92"/>
        <v>33.069620638077168</v>
      </c>
      <c r="N154" s="31">
        <f t="shared" si="92"/>
        <v>22.65868720253798</v>
      </c>
      <c r="O154" s="31">
        <f t="shared" si="92"/>
        <v>4.5317374405075963</v>
      </c>
      <c r="P154" s="32">
        <f t="shared" si="92"/>
        <v>74.10149595444517</v>
      </c>
      <c r="Q154" s="32">
        <f t="shared" si="92"/>
        <v>37.44779180344225</v>
      </c>
      <c r="R154" s="32">
        <f t="shared" si="92"/>
        <v>70.416521617136269</v>
      </c>
      <c r="S154" s="33" t="e">
        <f t="shared" si="93"/>
        <v>#VALUE!</v>
      </c>
      <c r="T154" s="33" t="e">
        <f t="shared" si="93"/>
        <v>#VALUE!</v>
      </c>
      <c r="U154" s="34" t="e">
        <f t="shared" si="94"/>
        <v>#VALUE!</v>
      </c>
      <c r="V154" s="34" t="e">
        <f t="shared" si="94"/>
        <v>#VALUE!</v>
      </c>
      <c r="W154" s="35" t="e">
        <f t="shared" si="94"/>
        <v>#VALUE!</v>
      </c>
      <c r="X154" s="35" t="e">
        <f t="shared" si="94"/>
        <v>#VALUE!</v>
      </c>
      <c r="Y154" t="e">
        <f>NA()</f>
        <v>#N/A</v>
      </c>
      <c r="Z154" s="30">
        <f t="shared" si="97"/>
        <v>30.226433684937327</v>
      </c>
      <c r="AA154" s="30">
        <f t="shared" si="98"/>
        <v>54.983648918195193</v>
      </c>
      <c r="AD154"/>
      <c r="AE154" s="3">
        <v>69</v>
      </c>
      <c r="AG154" s="3">
        <f t="shared" si="99"/>
        <v>46.071710765360585</v>
      </c>
      <c r="AH154" s="29">
        <f t="shared" si="100"/>
        <v>71.204105916813191</v>
      </c>
      <c r="AI154" s="29">
        <f t="shared" si="100"/>
        <v>69.870958023395247</v>
      </c>
      <c r="AJ154" s="29">
        <f t="shared" si="100"/>
        <v>74.560092345743172</v>
      </c>
      <c r="AK154" s="29">
        <f t="shared" si="100"/>
        <v>70.807854607565829</v>
      </c>
      <c r="AL154" s="29">
        <f t="shared" si="100"/>
        <v>26.482171629872127</v>
      </c>
      <c r="AM154" s="30" t="e">
        <f t="shared" si="101"/>
        <v>#VALUE!</v>
      </c>
      <c r="AN154" s="29">
        <f t="shared" si="95"/>
        <v>24.638530244655843</v>
      </c>
      <c r="AO154" s="31">
        <f t="shared" si="95"/>
        <v>16.734641055594654</v>
      </c>
      <c r="AP154" s="31">
        <f t="shared" si="95"/>
        <v>3.3469282111189305</v>
      </c>
      <c r="AQ154" s="32">
        <f t="shared" si="95"/>
        <v>60.865374940238311</v>
      </c>
      <c r="AR154" s="32">
        <f t="shared" si="95"/>
        <v>32.112105271721582</v>
      </c>
      <c r="AS154" s="32">
        <f t="shared" si="95"/>
        <v>66.343951138652102</v>
      </c>
      <c r="AT154" s="33" t="e">
        <f t="shared" si="102"/>
        <v>#VALUE!</v>
      </c>
      <c r="AU154" s="33" t="e">
        <f t="shared" si="102"/>
        <v>#VALUE!</v>
      </c>
      <c r="AV154" s="34" t="e">
        <f t="shared" si="103"/>
        <v>#VALUE!</v>
      </c>
      <c r="AW154" s="34" t="e">
        <f t="shared" si="103"/>
        <v>#VALUE!</v>
      </c>
      <c r="AX154" s="35" t="e">
        <f t="shared" si="103"/>
        <v>#VALUE!</v>
      </c>
      <c r="AY154" s="35" t="e">
        <f t="shared" si="103"/>
        <v>#VALUE!</v>
      </c>
      <c r="AZ154" t="e">
        <f>NA()</f>
        <v>#N/A</v>
      </c>
      <c r="BA154" s="30">
        <f t="shared" si="104"/>
        <v>28.376690630315188</v>
      </c>
      <c r="BB154" s="30">
        <f t="shared" si="105"/>
        <v>51.156790624839317</v>
      </c>
    </row>
    <row r="155" spans="1:54" x14ac:dyDescent="0.3">
      <c r="D155" s="3">
        <v>70</v>
      </c>
      <c r="F155" s="3">
        <v>69</v>
      </c>
      <c r="G155" s="29">
        <f t="shared" si="91"/>
        <v>85.313227480150431</v>
      </c>
      <c r="H155" s="29">
        <f t="shared" si="91"/>
        <v>89.399160331591631</v>
      </c>
      <c r="I155" s="29">
        <f t="shared" si="91"/>
        <v>97.852135944989442</v>
      </c>
      <c r="J155" s="29">
        <f t="shared" si="91"/>
        <v>89.752097312360164</v>
      </c>
      <c r="K155" s="29">
        <f t="shared" si="91"/>
        <v>30.21373115860515</v>
      </c>
      <c r="L155" s="30" t="e">
        <f t="shared" si="96"/>
        <v>#VALUE!</v>
      </c>
      <c r="M155" s="29">
        <f t="shared" si="92"/>
        <v>33.355836304447024</v>
      </c>
      <c r="N155" s="31">
        <f t="shared" si="92"/>
        <v>22.875399942551628</v>
      </c>
      <c r="O155" s="31">
        <f t="shared" si="92"/>
        <v>4.5750799885103257</v>
      </c>
      <c r="P155" s="32">
        <f t="shared" si="92"/>
        <v>74.533132844409664</v>
      </c>
      <c r="Q155" s="32">
        <f t="shared" si="92"/>
        <v>37.594142694619286</v>
      </c>
      <c r="R155" s="32">
        <f t="shared" si="92"/>
        <v>70.48064007070532</v>
      </c>
      <c r="S155" s="33" t="e">
        <f t="shared" si="93"/>
        <v>#VALUE!</v>
      </c>
      <c r="T155" s="33" t="e">
        <f t="shared" si="93"/>
        <v>#VALUE!</v>
      </c>
      <c r="U155" s="34" t="e">
        <f t="shared" si="94"/>
        <v>#VALUE!</v>
      </c>
      <c r="V155" s="34" t="e">
        <f t="shared" si="94"/>
        <v>#VALUE!</v>
      </c>
      <c r="W155" s="35" t="e">
        <f t="shared" si="94"/>
        <v>#VALUE!</v>
      </c>
      <c r="X155" s="35" t="e">
        <f t="shared" si="94"/>
        <v>#VALUE!</v>
      </c>
      <c r="Y155" t="e">
        <f>NA()</f>
        <v>#N/A</v>
      </c>
      <c r="Z155" s="30">
        <f t="shared" si="97"/>
        <v>30.256829544538121</v>
      </c>
      <c r="AA155" s="30">
        <f t="shared" si="98"/>
        <v>55.077653955852618</v>
      </c>
      <c r="AD155"/>
      <c r="AE155" s="3">
        <v>70</v>
      </c>
      <c r="AG155" s="3">
        <f t="shared" si="99"/>
        <v>46.214379259672945</v>
      </c>
      <c r="AH155" s="29">
        <f t="shared" si="100"/>
        <v>71.360598856385721</v>
      </c>
      <c r="AI155" s="29">
        <f t="shared" si="100"/>
        <v>70.028836438424676</v>
      </c>
      <c r="AJ155" s="29">
        <f t="shared" si="100"/>
        <v>74.770043902210901</v>
      </c>
      <c r="AK155" s="29">
        <f t="shared" si="100"/>
        <v>70.96298700308401</v>
      </c>
      <c r="AL155" s="29">
        <f t="shared" si="100"/>
        <v>26.526222067150318</v>
      </c>
      <c r="AM155" s="30" t="e">
        <f t="shared" si="101"/>
        <v>#VALUE!</v>
      </c>
      <c r="AN155" s="29">
        <f t="shared" si="95"/>
        <v>24.708129935797572</v>
      </c>
      <c r="AO155" s="31">
        <f t="shared" si="95"/>
        <v>16.780938337105187</v>
      </c>
      <c r="AP155" s="31">
        <f t="shared" si="95"/>
        <v>3.3561876674210378</v>
      </c>
      <c r="AQ155" s="32">
        <f t="shared" si="95"/>
        <v>60.979632554338814</v>
      </c>
      <c r="AR155" s="32">
        <f t="shared" si="95"/>
        <v>32.164257572100993</v>
      </c>
      <c r="AS155" s="32">
        <f t="shared" si="95"/>
        <v>66.399966777672219</v>
      </c>
      <c r="AT155" s="33" t="e">
        <f t="shared" si="102"/>
        <v>#VALUE!</v>
      </c>
      <c r="AU155" s="33" t="e">
        <f t="shared" si="102"/>
        <v>#VALUE!</v>
      </c>
      <c r="AV155" s="34" t="e">
        <f t="shared" si="103"/>
        <v>#VALUE!</v>
      </c>
      <c r="AW155" s="34" t="e">
        <f t="shared" si="103"/>
        <v>#VALUE!</v>
      </c>
      <c r="AX155" s="35" t="e">
        <f t="shared" si="103"/>
        <v>#VALUE!</v>
      </c>
      <c r="AY155" s="35" t="e">
        <f t="shared" si="103"/>
        <v>#VALUE!</v>
      </c>
      <c r="AZ155" t="e">
        <f>NA()</f>
        <v>#N/A</v>
      </c>
      <c r="BA155" s="30">
        <f t="shared" si="104"/>
        <v>28.401549824624045</v>
      </c>
      <c r="BB155" s="30">
        <f t="shared" si="105"/>
        <v>51.197528434717313</v>
      </c>
    </row>
    <row r="156" spans="1:54" x14ac:dyDescent="0.3">
      <c r="D156" s="3">
        <v>71</v>
      </c>
      <c r="F156" s="3">
        <v>70</v>
      </c>
      <c r="G156" s="29">
        <f t="shared" si="91"/>
        <v>85.590655896333203</v>
      </c>
      <c r="H156" s="29">
        <f t="shared" si="91"/>
        <v>90.021420151605611</v>
      </c>
      <c r="I156" s="29">
        <f t="shared" si="91"/>
        <v>98.478270211166787</v>
      </c>
      <c r="J156" s="29">
        <f t="shared" si="91"/>
        <v>90.346139013709305</v>
      </c>
      <c r="K156" s="29">
        <f t="shared" si="91"/>
        <v>30.280675445183149</v>
      </c>
      <c r="L156" s="30" t="e">
        <f t="shared" si="96"/>
        <v>#VALUE!</v>
      </c>
      <c r="M156" s="29">
        <f t="shared" si="92"/>
        <v>33.634632421376168</v>
      </c>
      <c r="N156" s="31">
        <f t="shared" si="92"/>
        <v>23.087889104150364</v>
      </c>
      <c r="O156" s="31">
        <f t="shared" si="92"/>
        <v>4.6175778208300731</v>
      </c>
      <c r="P156" s="32">
        <f t="shared" si="92"/>
        <v>74.952691156243588</v>
      </c>
      <c r="Q156" s="32">
        <f t="shared" si="92"/>
        <v>37.734441857994661</v>
      </c>
      <c r="R156" s="32">
        <f t="shared" si="92"/>
        <v>70.539692929876608</v>
      </c>
      <c r="S156" s="33" t="e">
        <f t="shared" si="93"/>
        <v>#VALUE!</v>
      </c>
      <c r="T156" s="33" t="e">
        <f t="shared" si="93"/>
        <v>#VALUE!</v>
      </c>
      <c r="U156" s="34" t="e">
        <f t="shared" si="94"/>
        <v>#VALUE!</v>
      </c>
      <c r="V156" s="34" t="e">
        <f t="shared" si="94"/>
        <v>#VALUE!</v>
      </c>
      <c r="W156" s="35" t="e">
        <f t="shared" si="94"/>
        <v>#VALUE!</v>
      </c>
      <c r="X156" s="35" t="e">
        <f t="shared" si="94"/>
        <v>#VALUE!</v>
      </c>
      <c r="Y156" t="e">
        <f>NA()</f>
        <v>#N/A</v>
      </c>
      <c r="Z156" s="30">
        <f t="shared" si="97"/>
        <v>30.284906540855498</v>
      </c>
      <c r="AA156" s="30">
        <f t="shared" si="98"/>
        <v>55.167101143855334</v>
      </c>
      <c r="AD156"/>
      <c r="AE156" s="3">
        <v>71</v>
      </c>
      <c r="AG156" s="3">
        <f t="shared" si="99"/>
        <v>46.34584203279789</v>
      </c>
      <c r="AH156" s="29">
        <f t="shared" si="100"/>
        <v>71.503756711726126</v>
      </c>
      <c r="AI156" s="29">
        <f t="shared" si="100"/>
        <v>70.173857763391496</v>
      </c>
      <c r="AJ156" s="29">
        <f t="shared" si="100"/>
        <v>74.9626767021023</v>
      </c>
      <c r="AK156" s="29">
        <f t="shared" si="100"/>
        <v>71.105461327130001</v>
      </c>
      <c r="AL156" s="29">
        <f t="shared" si="100"/>
        <v>26.566474604365911</v>
      </c>
      <c r="AM156" s="30" t="e">
        <f t="shared" si="101"/>
        <v>#VALUE!</v>
      </c>
      <c r="AN156" s="29">
        <f t="shared" si="95"/>
        <v>24.772081815345224</v>
      </c>
      <c r="AO156" s="31">
        <f t="shared" si="95"/>
        <v>16.823506058760337</v>
      </c>
      <c r="AP156" s="31">
        <f t="shared" si="95"/>
        <v>3.3647012117520676</v>
      </c>
      <c r="AQ156" s="32">
        <f t="shared" si="95"/>
        <v>61.084531704809095</v>
      </c>
      <c r="AR156" s="32">
        <f t="shared" si="95"/>
        <v>32.212056556291145</v>
      </c>
      <c r="AS156" s="32">
        <f t="shared" si="95"/>
        <v>66.451027810903582</v>
      </c>
      <c r="AT156" s="33" t="e">
        <f t="shared" si="102"/>
        <v>#VALUE!</v>
      </c>
      <c r="AU156" s="33" t="e">
        <f t="shared" si="102"/>
        <v>#VALUE!</v>
      </c>
      <c r="AV156" s="34" t="e">
        <f t="shared" si="103"/>
        <v>#VALUE!</v>
      </c>
      <c r="AW156" s="34" t="e">
        <f t="shared" si="103"/>
        <v>#VALUE!</v>
      </c>
      <c r="AX156" s="35" t="e">
        <f t="shared" si="103"/>
        <v>#VALUE!</v>
      </c>
      <c r="AY156" s="35" t="e">
        <f t="shared" si="103"/>
        <v>#VALUE!</v>
      </c>
      <c r="AZ156" t="e">
        <f>NA()</f>
        <v>#N/A</v>
      </c>
      <c r="BA156" s="30">
        <f t="shared" si="104"/>
        <v>28.424219302691544</v>
      </c>
      <c r="BB156" s="30">
        <f t="shared" si="105"/>
        <v>51.234811685036327</v>
      </c>
    </row>
    <row r="157" spans="1:54" x14ac:dyDescent="0.3">
      <c r="AD157"/>
    </row>
    <row r="158" spans="1:54" x14ac:dyDescent="0.3">
      <c r="A158" t="s">
        <v>39</v>
      </c>
      <c r="B158" s="11">
        <f>Settings!J6</f>
        <v>89.5</v>
      </c>
      <c r="F158" s="3" t="s">
        <v>33</v>
      </c>
      <c r="G158" s="29"/>
      <c r="H158" s="29"/>
      <c r="I158" s="29"/>
      <c r="J158" s="29"/>
      <c r="K158" s="29"/>
      <c r="L158" s="30"/>
      <c r="M158" s="28">
        <f>2*(1-EXP(-0.104*(B158-70)))</f>
        <v>1.7368030899259321</v>
      </c>
      <c r="N158" s="31"/>
      <c r="O158" s="31"/>
      <c r="P158" s="32">
        <f>4*(1-EXP(-0.025*P11))</f>
        <v>3.3049042261982193</v>
      </c>
      <c r="Q158" s="32">
        <f>10*(1-EXP(-0.013*Q11))</f>
        <v>5.9747577596636408</v>
      </c>
      <c r="R158" s="32">
        <f>12*(1-EXP(-0.0166*R11))</f>
        <v>8.245681979094849</v>
      </c>
      <c r="S158" s="33"/>
      <c r="T158" s="33"/>
      <c r="U158" s="34"/>
      <c r="V158" s="34"/>
      <c r="W158" s="35"/>
      <c r="X158" s="35"/>
      <c r="AB158" t="s">
        <v>39</v>
      </c>
      <c r="AC158" s="11">
        <f>B158</f>
        <v>89.5</v>
      </c>
      <c r="AD158"/>
      <c r="AG158" s="3" t="s">
        <v>33</v>
      </c>
      <c r="AH158" s="29"/>
      <c r="AI158" s="29"/>
      <c r="AJ158" s="29"/>
      <c r="AK158" s="29"/>
      <c r="AL158" s="29"/>
      <c r="AM158" s="30"/>
      <c r="AN158" s="28">
        <f>2*(1-EXP(-0.104*(AC158-70)))</f>
        <v>1.7368030899259321</v>
      </c>
      <c r="AO158" s="31"/>
      <c r="AP158" s="31"/>
      <c r="AQ158" s="32">
        <f>4*(1-EXP(-0.025*AQ11))</f>
        <v>3.3049042261982193</v>
      </c>
      <c r="AR158" s="32">
        <f>10*(1-EXP(-0.013*AR11))</f>
        <v>5.9747577596636408</v>
      </c>
      <c r="AS158" s="32">
        <f>12*(1-EXP(-0.0166*AS11))</f>
        <v>8.245681979094849</v>
      </c>
      <c r="AT158" s="33"/>
      <c r="AU158" s="33"/>
      <c r="AV158" s="34"/>
      <c r="AW158" s="34"/>
      <c r="AX158" s="35"/>
      <c r="AY158" s="35"/>
    </row>
    <row r="159" spans="1:54" x14ac:dyDescent="0.3">
      <c r="A159" t="s">
        <v>22</v>
      </c>
      <c r="B159" s="11">
        <f>Settings!I6</f>
        <v>70</v>
      </c>
      <c r="F159" s="3" t="s">
        <v>34</v>
      </c>
      <c r="G159" s="29"/>
      <c r="H159" s="29"/>
      <c r="I159" s="29"/>
      <c r="J159" s="29"/>
      <c r="K159" s="29"/>
      <c r="L159" s="30"/>
      <c r="M159" s="28">
        <f>1.5*(1-EXP(-0.0201*M11))</f>
        <v>1.1326847808792888</v>
      </c>
      <c r="N159" s="31"/>
      <c r="O159" s="31"/>
      <c r="P159" s="32">
        <f>4*(1-EXP(-0.034*P11))</f>
        <v>3.6297976899586271</v>
      </c>
      <c r="Q159" s="32">
        <f>6*(1-EXP(-0.06*Q11))</f>
        <v>5.9100265390771334</v>
      </c>
      <c r="R159" s="32">
        <f>20*(1-EXP(-0.021*R11))</f>
        <v>15.401490296265523</v>
      </c>
      <c r="S159" s="33"/>
      <c r="T159" s="33"/>
      <c r="U159" s="34"/>
      <c r="V159" s="34"/>
      <c r="W159" s="35"/>
      <c r="X159" s="35"/>
      <c r="AB159" t="s">
        <v>22</v>
      </c>
      <c r="AC159" s="11">
        <f>B159</f>
        <v>70</v>
      </c>
      <c r="AD159"/>
      <c r="AG159" s="3" t="s">
        <v>34</v>
      </c>
      <c r="AH159" s="29"/>
      <c r="AI159" s="29"/>
      <c r="AJ159" s="29"/>
      <c r="AK159" s="29"/>
      <c r="AL159" s="29"/>
      <c r="AM159" s="30"/>
      <c r="AN159" s="28">
        <f>1.5*(1-EXP(-0.0201*AN11))</f>
        <v>1.1326847808792888</v>
      </c>
      <c r="AO159" s="31"/>
      <c r="AP159" s="31"/>
      <c r="AQ159" s="32">
        <f>4*(1-EXP(-0.034*AQ11))</f>
        <v>3.6297976899586271</v>
      </c>
      <c r="AR159" s="32">
        <f>6*(1-EXP(-0.06*AR11))</f>
        <v>5.9100265390771334</v>
      </c>
      <c r="AS159" s="32">
        <f>20*(1-EXP(-0.021*AS11))</f>
        <v>15.401490296265523</v>
      </c>
      <c r="AT159" s="33"/>
      <c r="AU159" s="33"/>
      <c r="AV159" s="34"/>
      <c r="AW159" s="34"/>
      <c r="AX159" s="35"/>
      <c r="AY159" s="35"/>
    </row>
    <row r="160" spans="1:54" x14ac:dyDescent="0.3">
      <c r="A160" t="s">
        <v>48</v>
      </c>
      <c r="B160" s="11">
        <f>Settings!H6</f>
        <v>100</v>
      </c>
      <c r="F160" s="3" t="s">
        <v>32</v>
      </c>
      <c r="G160" s="29">
        <f>IF(B158&gt;84, 0.75+0.75*(1-EXP(-0.23*(B158-84)))^0.5, 0.75-0.75*(1-EXP(0.23*(B158-84)))^0.5)</f>
        <v>1.3854056939632786</v>
      </c>
      <c r="H160" s="29">
        <f>5*(1-EXP(-0.0115*H11))</f>
        <v>2.7645603672032175</v>
      </c>
      <c r="I160" s="29">
        <f>5*(1-EXP(-0.0164*I11))^2.24</f>
        <v>2.1266047052918942</v>
      </c>
      <c r="J160" s="29">
        <f>5*(1-EXP(-0.0164*J11))^2.24</f>
        <v>2.1266047052918942</v>
      </c>
      <c r="K160" s="29">
        <f>5*(1-EXP(-0.0149*K11))^2.48</f>
        <v>1.7022281771982226</v>
      </c>
      <c r="L160" s="30">
        <f>5*(1-EXP(-0.0149*L11))^2.48</f>
        <v>1.7022281771982226</v>
      </c>
      <c r="M160" s="28">
        <f>M158+M159</f>
        <v>2.8694878708052212</v>
      </c>
      <c r="N160" s="31">
        <f>1.5*(1-EXP(-0.0183*N11))</f>
        <v>1.0833608968124051</v>
      </c>
      <c r="O160" s="31">
        <f>1.5*(1-EXP(-0.0183*O11))</f>
        <v>1.0833608968124051</v>
      </c>
      <c r="P160" s="32">
        <f>P158+P159</f>
        <v>6.9347019161568468</v>
      </c>
      <c r="Q160" s="32">
        <f>Q158+Q159</f>
        <v>11.884784298740774</v>
      </c>
      <c r="R160" s="32">
        <f>R158+R159</f>
        <v>23.647172275360372</v>
      </c>
      <c r="S160" s="33">
        <f>B161/10</f>
        <v>0.35</v>
      </c>
      <c r="T160" s="33">
        <f>B161/10</f>
        <v>0.35</v>
      </c>
      <c r="U160" s="34" t="e">
        <f>($C$5/100*$H$160)+((100-$C$5)/100*$N$160)</f>
        <v>#VALUE!</v>
      </c>
      <c r="V160" s="34" t="e">
        <f>($C$5/100*$H$160)+((100-$C$5)/100*$N$160)</f>
        <v>#VALUE!</v>
      </c>
      <c r="W160" s="35">
        <f>5*(1-EXP(-0.0115*W11))</f>
        <v>2.7645603672032175</v>
      </c>
      <c r="X160" s="35">
        <f>5*(1-EXP(-0.0115*X11))</f>
        <v>2.7645603672032175</v>
      </c>
      <c r="AB160" t="s">
        <v>48</v>
      </c>
      <c r="AC160" s="11">
        <f>B160</f>
        <v>100</v>
      </c>
      <c r="AD160"/>
      <c r="AG160" s="3" t="s">
        <v>32</v>
      </c>
      <c r="AH160" s="29">
        <f>IF(AC158&gt;84, 0.75+0.75*(1-EXP(-0.23*(AC158-84)))^0.5, 0.75-0.75*(1-EXP(0.23*(AC158-84)))^0.5)</f>
        <v>1.3854056939632786</v>
      </c>
      <c r="AI160" s="29">
        <f>5*(1-EXP(-0.0115*AI11))</f>
        <v>2.7645603672032175</v>
      </c>
      <c r="AJ160" s="29">
        <f>5*(1-EXP(-0.0164*AJ11))^2.24</f>
        <v>2.1266047052918942</v>
      </c>
      <c r="AK160" s="29">
        <f>5*(1-EXP(-0.0164*AK11))^2.24</f>
        <v>2.1266047052918942</v>
      </c>
      <c r="AL160" s="29">
        <f>5*(1-EXP(-0.0149*AL11))^2.48</f>
        <v>1.7022281771982226</v>
      </c>
      <c r="AM160" s="30">
        <f>5*(1-EXP(-0.0149*AM11))^2.48</f>
        <v>1.7022281771982226</v>
      </c>
      <c r="AN160" s="28">
        <f>AN158+AN159</f>
        <v>2.8694878708052212</v>
      </c>
      <c r="AO160" s="31">
        <f>1.5*(1-EXP(-0.0183*AO11))</f>
        <v>1.0833608968124051</v>
      </c>
      <c r="AP160" s="31">
        <f>1.5*(1-EXP(-0.0183*AP11))</f>
        <v>1.0833608968124051</v>
      </c>
      <c r="AQ160" s="32">
        <f>AQ158+AQ159</f>
        <v>6.9347019161568468</v>
      </c>
      <c r="AR160" s="32">
        <f>AR158+AR159</f>
        <v>11.884784298740774</v>
      </c>
      <c r="AS160" s="32">
        <f>AS158+AS159</f>
        <v>23.647172275360372</v>
      </c>
      <c r="AT160" s="33">
        <f>AC161/10</f>
        <v>0.35</v>
      </c>
      <c r="AU160" s="33">
        <f>AC161/10</f>
        <v>0.35</v>
      </c>
      <c r="AV160" s="34" t="e">
        <f>($C$5/100*$H$160)+((100-$C$5)/100*$N$160)</f>
        <v>#VALUE!</v>
      </c>
      <c r="AW160" s="34" t="e">
        <f>($C$5/100*$H$160)+((100-$C$5)/100*$N$160)</f>
        <v>#VALUE!</v>
      </c>
      <c r="AX160" s="35">
        <f>5*(1-EXP(-0.0115*AX11))</f>
        <v>2.7645603672032175</v>
      </c>
      <c r="AY160" s="35">
        <f>5*(1-EXP(-0.0115*AY11))</f>
        <v>2.7645603672032175</v>
      </c>
    </row>
    <row r="161" spans="1:51" x14ac:dyDescent="0.3">
      <c r="A161" t="s">
        <v>41</v>
      </c>
      <c r="B161" s="33">
        <f>Settings!K6</f>
        <v>3.5</v>
      </c>
      <c r="C161">
        <v>9</v>
      </c>
      <c r="G161" s="29"/>
      <c r="H161" s="29"/>
      <c r="I161" s="29"/>
      <c r="J161" s="29"/>
      <c r="K161" s="29"/>
      <c r="L161" s="30"/>
      <c r="M161" s="28"/>
      <c r="N161" s="31"/>
      <c r="O161" s="31"/>
      <c r="P161" s="32"/>
      <c r="Q161" s="32"/>
      <c r="R161" s="32"/>
      <c r="S161" s="33"/>
      <c r="T161" s="33"/>
      <c r="U161" s="34"/>
      <c r="V161" s="34"/>
      <c r="W161" s="35"/>
      <c r="X161" s="35"/>
      <c r="AB161" t="s">
        <v>41</v>
      </c>
      <c r="AC161" s="11">
        <f>B161</f>
        <v>3.5</v>
      </c>
      <c r="AD161"/>
      <c r="AH161" s="29"/>
      <c r="AI161" s="29"/>
      <c r="AJ161" s="29"/>
      <c r="AK161" s="29"/>
      <c r="AL161" s="29"/>
      <c r="AM161" s="30"/>
      <c r="AN161" s="28"/>
      <c r="AO161" s="31"/>
      <c r="AP161" s="31"/>
      <c r="AQ161" s="32"/>
      <c r="AR161" s="32"/>
      <c r="AS161" s="32"/>
      <c r="AT161" s="33"/>
      <c r="AU161" s="33"/>
      <c r="AV161" s="34"/>
      <c r="AW161" s="34"/>
      <c r="AX161" s="35"/>
      <c r="AY161" s="35"/>
    </row>
    <row r="162" spans="1:51" x14ac:dyDescent="0.3">
      <c r="A162" t="s">
        <v>53</v>
      </c>
      <c r="B162" s="11" t="str">
        <f>C5</f>
        <v/>
      </c>
      <c r="F162" s="3" t="s">
        <v>36</v>
      </c>
      <c r="G162" s="29">
        <v>2</v>
      </c>
      <c r="H162" s="29">
        <v>3</v>
      </c>
      <c r="I162" s="29">
        <v>8</v>
      </c>
      <c r="J162" s="29">
        <v>4</v>
      </c>
      <c r="K162" s="29">
        <v>18</v>
      </c>
      <c r="L162" s="6" t="str">
        <f>$B$162</f>
        <v/>
      </c>
      <c r="M162" s="28">
        <v>10</v>
      </c>
      <c r="N162" s="31"/>
      <c r="O162" s="31"/>
      <c r="P162" s="32"/>
      <c r="Q162" s="32"/>
      <c r="R162" s="32"/>
      <c r="S162" s="33"/>
      <c r="T162" s="33"/>
      <c r="U162" s="34">
        <v>6</v>
      </c>
      <c r="V162" s="34">
        <v>6</v>
      </c>
      <c r="W162" s="35">
        <v>6</v>
      </c>
      <c r="X162" s="35">
        <v>6</v>
      </c>
      <c r="AB162" t="s">
        <v>53</v>
      </c>
      <c r="AC162" s="11" t="str">
        <f>B162</f>
        <v/>
      </c>
      <c r="AD162"/>
      <c r="AG162" s="3" t="s">
        <v>36</v>
      </c>
      <c r="AH162" s="29">
        <v>2</v>
      </c>
      <c r="AI162" s="29">
        <v>3</v>
      </c>
      <c r="AJ162" s="29">
        <v>8</v>
      </c>
      <c r="AK162" s="29">
        <v>4</v>
      </c>
      <c r="AL162" s="29">
        <v>18</v>
      </c>
      <c r="AM162" s="6" t="str">
        <f>$AC$162</f>
        <v/>
      </c>
      <c r="AN162" s="28">
        <v>10</v>
      </c>
      <c r="AO162" s="31"/>
      <c r="AP162" s="31"/>
      <c r="AQ162" s="32"/>
      <c r="AR162" s="32"/>
      <c r="AS162" s="32"/>
      <c r="AT162" s="33"/>
      <c r="AU162" s="33"/>
      <c r="AV162" s="34">
        <v>6</v>
      </c>
      <c r="AW162" s="34">
        <v>6</v>
      </c>
      <c r="AX162" s="35">
        <v>6</v>
      </c>
      <c r="AY162" s="35">
        <v>6</v>
      </c>
    </row>
    <row r="163" spans="1:51" x14ac:dyDescent="0.3">
      <c r="F163" s="3" t="s">
        <v>37</v>
      </c>
      <c r="G163" s="29">
        <v>0.75</v>
      </c>
      <c r="H163" s="29">
        <v>0.8</v>
      </c>
      <c r="I163" s="29">
        <v>1.1499999999999999</v>
      </c>
      <c r="J163" s="29">
        <v>1.2</v>
      </c>
      <c r="K163" s="29">
        <v>1.2</v>
      </c>
      <c r="L163" s="30">
        <v>1.8</v>
      </c>
      <c r="M163" s="28">
        <v>0.5</v>
      </c>
      <c r="N163" s="31"/>
      <c r="O163" s="31"/>
      <c r="P163" s="32"/>
      <c r="Q163" s="32"/>
      <c r="R163" s="32"/>
      <c r="S163" s="33"/>
      <c r="T163" s="33"/>
      <c r="U163" s="34">
        <v>0.8</v>
      </c>
      <c r="V163" s="34">
        <v>0.8</v>
      </c>
      <c r="W163" s="35">
        <v>0.8</v>
      </c>
      <c r="X163" s="35">
        <v>0.8</v>
      </c>
      <c r="AD163"/>
      <c r="AG163" s="3" t="s">
        <v>37</v>
      </c>
      <c r="AH163" s="29">
        <v>0.75</v>
      </c>
      <c r="AI163" s="29">
        <v>0.8</v>
      </c>
      <c r="AJ163" s="29">
        <v>1.1499999999999999</v>
      </c>
      <c r="AK163" s="29">
        <v>1.2</v>
      </c>
      <c r="AL163" s="29">
        <v>1.2</v>
      </c>
      <c r="AM163" s="30">
        <v>1.8</v>
      </c>
      <c r="AN163" s="28">
        <v>0.5</v>
      </c>
      <c r="AO163" s="31"/>
      <c r="AP163" s="31"/>
      <c r="AQ163" s="32"/>
      <c r="AR163" s="32"/>
      <c r="AS163" s="32"/>
      <c r="AT163" s="33"/>
      <c r="AU163" s="33"/>
      <c r="AV163" s="34">
        <v>0.8</v>
      </c>
      <c r="AW163" s="34">
        <v>0.8</v>
      </c>
      <c r="AX163" s="35">
        <v>0.8</v>
      </c>
      <c r="AY163" s="35">
        <v>0.8</v>
      </c>
    </row>
    <row r="164" spans="1:51" x14ac:dyDescent="0.3">
      <c r="A164" s="118" t="s">
        <v>184</v>
      </c>
      <c r="B164" s="118" t="s">
        <v>185</v>
      </c>
      <c r="F164" s="3" t="s">
        <v>35</v>
      </c>
      <c r="G164" s="29">
        <f t="shared" ref="G164:M164" si="106">0.001*G162^1.5*(460+25.9*$B$160)^1.5</f>
        <v>476.4252302303056</v>
      </c>
      <c r="H164" s="29">
        <f t="shared" si="106"/>
        <v>875.24903598918581</v>
      </c>
      <c r="I164" s="29">
        <f t="shared" si="106"/>
        <v>3811.401841842443</v>
      </c>
      <c r="J164" s="29">
        <f t="shared" si="106"/>
        <v>1347.5340440968448</v>
      </c>
      <c r="K164" s="29">
        <f t="shared" si="106"/>
        <v>12863.481216218244</v>
      </c>
      <c r="L164" s="30" t="e">
        <f t="shared" si="106"/>
        <v>#VALUE!</v>
      </c>
      <c r="M164" s="28">
        <f t="shared" si="106"/>
        <v>5326.5960049547575</v>
      </c>
      <c r="N164" s="31"/>
      <c r="O164" s="31"/>
      <c r="P164" s="32"/>
      <c r="Q164" s="32"/>
      <c r="R164" s="32"/>
      <c r="S164" s="33"/>
      <c r="T164" s="33"/>
      <c r="U164" s="34">
        <f>0.001*U162^1.5*(460+25.9*$B$160)^1.5</f>
        <v>2475.5781142997675</v>
      </c>
      <c r="V164" s="34">
        <f>0.001*V162^1.5*(460+25.9*$B$160)^1.5</f>
        <v>2475.5781142997675</v>
      </c>
      <c r="W164" s="35">
        <f>0.001*W162^1.5*(460+25.9*$B$160)^1.5</f>
        <v>2475.5781142997675</v>
      </c>
      <c r="X164" s="35">
        <f>0.001*X162^1.5*(460+25.9*$B$160)^1.5</f>
        <v>2475.5781142997675</v>
      </c>
      <c r="AD164"/>
      <c r="AG164" s="3" t="s">
        <v>35</v>
      </c>
      <c r="AH164" s="29">
        <f t="shared" ref="AH164:AN164" si="107">0.001*AH162^1.5*(460+25.9*$B$160)^1.5</f>
        <v>476.4252302303056</v>
      </c>
      <c r="AI164" s="29">
        <f t="shared" si="107"/>
        <v>875.24903598918581</v>
      </c>
      <c r="AJ164" s="29">
        <f t="shared" si="107"/>
        <v>3811.401841842443</v>
      </c>
      <c r="AK164" s="29">
        <f t="shared" si="107"/>
        <v>1347.5340440968448</v>
      </c>
      <c r="AL164" s="29">
        <f t="shared" si="107"/>
        <v>12863.481216218244</v>
      </c>
      <c r="AM164" s="30" t="e">
        <f t="shared" si="107"/>
        <v>#VALUE!</v>
      </c>
      <c r="AN164" s="28">
        <f t="shared" si="107"/>
        <v>5326.5960049547575</v>
      </c>
      <c r="AO164" s="31"/>
      <c r="AP164" s="31"/>
      <c r="AQ164" s="32"/>
      <c r="AR164" s="32"/>
      <c r="AS164" s="32"/>
      <c r="AT164" s="33"/>
      <c r="AU164" s="33"/>
      <c r="AV164" s="34">
        <f>0.001*AV162^1.5*(460+25.9*$B$160)^1.5</f>
        <v>2475.5781142997675</v>
      </c>
      <c r="AW164" s="34">
        <f>0.001*AW162^1.5*(460+25.9*$B$160)^1.5</f>
        <v>2475.5781142997675</v>
      </c>
      <c r="AX164" s="35">
        <f>0.001*AX162^1.5*(460+25.9*$B$160)^1.5</f>
        <v>2475.5781142997675</v>
      </c>
      <c r="AY164" s="35">
        <f>0.001*AY162^1.5*(460+25.9*$B$160)^1.5</f>
        <v>2475.5781142997675</v>
      </c>
    </row>
    <row r="165" spans="1:51" x14ac:dyDescent="0.3">
      <c r="A165" s="132">
        <v>0.5</v>
      </c>
      <c r="B165" s="5" t="str">
        <f>IF(AND('Graph-outputs'!$DA$2=TRUE, OR('Graph-outputs'!$DB$1=13, 'Graph-outputs'!$DB$1=14)), 'Calcs-control4'!A165, "")</f>
        <v/>
      </c>
      <c r="F165" s="3" t="s">
        <v>87</v>
      </c>
      <c r="G165" s="29">
        <f t="shared" ref="G165:M165" si="108">G164/(300*G160)</f>
        <v>1.1462953470507238</v>
      </c>
      <c r="H165" s="29">
        <f t="shared" si="108"/>
        <v>1.0553203399866868</v>
      </c>
      <c r="I165" s="29">
        <f t="shared" si="108"/>
        <v>5.9741581378649569</v>
      </c>
      <c r="J165" s="29">
        <f t="shared" si="108"/>
        <v>2.1121838655825549</v>
      </c>
      <c r="K165" s="29">
        <f t="shared" si="108"/>
        <v>25.189496505282179</v>
      </c>
      <c r="L165" s="30" t="e">
        <f t="shared" si="108"/>
        <v>#VALUE!</v>
      </c>
      <c r="M165" s="28">
        <f t="shared" si="108"/>
        <v>6.1876267877492195</v>
      </c>
      <c r="N165" s="31"/>
      <c r="O165" s="31"/>
      <c r="P165" s="32"/>
      <c r="Q165" s="32"/>
      <c r="R165" s="32"/>
      <c r="S165" s="33"/>
      <c r="T165" s="33"/>
      <c r="U165" s="34" t="e">
        <f>U164/(300*U160)</f>
        <v>#VALUE!</v>
      </c>
      <c r="V165" s="34" t="e">
        <f>V164/(300*V160)</f>
        <v>#VALUE!</v>
      </c>
      <c r="W165" s="35">
        <f>W164/(300*W160)</f>
        <v>2.9848966749147166</v>
      </c>
      <c r="X165" s="35">
        <f>X164/(300*X160)</f>
        <v>2.9848966749147166</v>
      </c>
      <c r="AD165"/>
      <c r="AG165" s="3" t="s">
        <v>87</v>
      </c>
      <c r="AH165" s="29">
        <f t="shared" ref="AH165:AN165" si="109">AH164/(300*AH160)</f>
        <v>1.1462953470507238</v>
      </c>
      <c r="AI165" s="29">
        <f t="shared" si="109"/>
        <v>1.0553203399866868</v>
      </c>
      <c r="AJ165" s="29">
        <f t="shared" si="109"/>
        <v>5.9741581378649569</v>
      </c>
      <c r="AK165" s="29">
        <f t="shared" si="109"/>
        <v>2.1121838655825549</v>
      </c>
      <c r="AL165" s="29">
        <f t="shared" si="109"/>
        <v>25.189496505282179</v>
      </c>
      <c r="AM165" s="30" t="e">
        <f t="shared" si="109"/>
        <v>#VALUE!</v>
      </c>
      <c r="AN165" s="28">
        <f t="shared" si="109"/>
        <v>6.1876267877492195</v>
      </c>
      <c r="AO165" s="31"/>
      <c r="AP165" s="31"/>
      <c r="AQ165" s="32"/>
      <c r="AR165" s="32"/>
      <c r="AS165" s="32"/>
      <c r="AT165" s="33"/>
      <c r="AU165" s="33"/>
      <c r="AV165" s="34" t="e">
        <f>AV164/(300*AV160)</f>
        <v>#VALUE!</v>
      </c>
      <c r="AW165" s="34" t="e">
        <f>AW164/(300*AW160)</f>
        <v>#VALUE!</v>
      </c>
      <c r="AX165" s="35">
        <f>AX164/(300*AX160)</f>
        <v>2.9848966749147166</v>
      </c>
      <c r="AY165" s="35">
        <f>AY164/(300*AY160)</f>
        <v>2.9848966749147166</v>
      </c>
    </row>
    <row r="166" spans="1:51" x14ac:dyDescent="0.3">
      <c r="A166" s="50">
        <v>0.75</v>
      </c>
      <c r="B166" s="5" t="str">
        <f>IF(AND('Graph-outputs'!$DA$2=TRUE, OR('Graph-outputs'!$DB$1=13, 'Graph-outputs'!$DB$1=14)), 'Calcs-control4'!A166, "")</f>
        <v/>
      </c>
      <c r="F166" s="3" t="s">
        <v>49</v>
      </c>
      <c r="G166" s="29"/>
      <c r="H166" s="29"/>
      <c r="I166" s="29"/>
      <c r="J166" s="29"/>
      <c r="K166" s="29"/>
      <c r="L166" s="30">
        <f>((1.5-0.00275*B160)^4)/(460+(25.9*B160))*1000</f>
        <v>0.73831980020491839</v>
      </c>
      <c r="M166" s="28"/>
      <c r="N166" s="31"/>
      <c r="O166" s="31"/>
      <c r="P166" s="32"/>
      <c r="Q166" s="32"/>
      <c r="R166" s="32"/>
      <c r="S166" s="33"/>
      <c r="T166" s="33"/>
      <c r="U166" s="34"/>
      <c r="V166" s="34"/>
      <c r="W166" s="35"/>
      <c r="X166" s="35"/>
      <c r="AD166"/>
      <c r="AG166" s="3" t="s">
        <v>49</v>
      </c>
      <c r="AH166" s="29"/>
      <c r="AI166" s="29"/>
      <c r="AJ166" s="29"/>
      <c r="AK166" s="29"/>
      <c r="AL166" s="29"/>
      <c r="AM166" s="30">
        <f>L166</f>
        <v>0.73831980020491839</v>
      </c>
      <c r="AN166" s="28"/>
      <c r="AO166" s="31"/>
      <c r="AP166" s="31"/>
      <c r="AQ166" s="32"/>
      <c r="AR166" s="32"/>
      <c r="AS166" s="32"/>
      <c r="AT166" s="33"/>
      <c r="AU166" s="33"/>
      <c r="AV166" s="34"/>
      <c r="AW166" s="34"/>
      <c r="AX166" s="35"/>
      <c r="AY166" s="35"/>
    </row>
    <row r="167" spans="1:51" x14ac:dyDescent="0.3">
      <c r="A167" s="5">
        <v>1</v>
      </c>
      <c r="B167" s="5" t="str">
        <f>IF(AND('Graph-outputs'!$DA$2=TRUE, OR('Graph-outputs'!$DB$1=13, 'Graph-outputs'!$DB$1=14)), 'Calcs-control4'!A167, "")</f>
        <v/>
      </c>
      <c r="AD167"/>
    </row>
    <row r="168" spans="1:51" x14ac:dyDescent="0.3">
      <c r="A168" s="5">
        <v>1.25</v>
      </c>
      <c r="B168" s="5" t="str">
        <f>IF(AND('Graph-outputs'!$DA$2=TRUE, OR('Graph-outputs'!$DB$1=13, 'Graph-outputs'!$DB$1=14)), 'Calcs-control4'!A168, "")</f>
        <v/>
      </c>
      <c r="G168" s="36" t="s">
        <v>4</v>
      </c>
      <c r="H168" s="36" t="s">
        <v>5</v>
      </c>
      <c r="I168" s="36" t="s">
        <v>6</v>
      </c>
      <c r="J168" s="36" t="s">
        <v>7</v>
      </c>
      <c r="K168" s="36" t="s">
        <v>8</v>
      </c>
      <c r="L168" s="37" t="s">
        <v>52</v>
      </c>
      <c r="M168" s="38" t="s">
        <v>9</v>
      </c>
      <c r="N168" s="39" t="s">
        <v>10</v>
      </c>
      <c r="O168" s="39" t="s">
        <v>11</v>
      </c>
      <c r="P168" s="40" t="s">
        <v>12</v>
      </c>
      <c r="Q168" s="40" t="s">
        <v>13</v>
      </c>
      <c r="R168" s="40" t="s">
        <v>14</v>
      </c>
      <c r="S168" s="41" t="s">
        <v>20</v>
      </c>
      <c r="T168" s="41" t="s">
        <v>21</v>
      </c>
      <c r="U168" s="42" t="s">
        <v>16</v>
      </c>
      <c r="V168" s="42" t="s">
        <v>17</v>
      </c>
      <c r="W168" s="43" t="s">
        <v>18</v>
      </c>
      <c r="X168" s="43" t="s">
        <v>24</v>
      </c>
      <c r="AD168"/>
      <c r="AH168" s="36" t="s">
        <v>4</v>
      </c>
      <c r="AI168" s="36" t="s">
        <v>5</v>
      </c>
      <c r="AJ168" s="36" t="s">
        <v>6</v>
      </c>
      <c r="AK168" s="36" t="s">
        <v>7</v>
      </c>
      <c r="AL168" s="36" t="s">
        <v>8</v>
      </c>
      <c r="AM168" s="37" t="s">
        <v>52</v>
      </c>
      <c r="AN168" s="38" t="s">
        <v>9</v>
      </c>
      <c r="AO168" s="39" t="s">
        <v>10</v>
      </c>
      <c r="AP168" s="39" t="s">
        <v>11</v>
      </c>
      <c r="AQ168" s="40" t="s">
        <v>12</v>
      </c>
      <c r="AR168" s="40" t="s">
        <v>13</v>
      </c>
      <c r="AS168" s="40" t="s">
        <v>14</v>
      </c>
      <c r="AT168" s="41" t="s">
        <v>20</v>
      </c>
      <c r="AU168" s="41" t="s">
        <v>21</v>
      </c>
      <c r="AV168" s="42" t="s">
        <v>16</v>
      </c>
      <c r="AW168" s="42" t="s">
        <v>17</v>
      </c>
      <c r="AX168" s="43" t="s">
        <v>18</v>
      </c>
      <c r="AY168" s="43" t="s">
        <v>24</v>
      </c>
    </row>
    <row r="169" spans="1:51" x14ac:dyDescent="0.3">
      <c r="A169" s="5">
        <v>1.5</v>
      </c>
      <c r="B169" s="5" t="str">
        <f>IF(AND('Graph-outputs'!$DA$2=TRUE, OR('Graph-outputs'!$DB$1=13, 'Graph-outputs'!$DB$1=14)), 'Calcs-control4'!A169, "")</f>
        <v/>
      </c>
      <c r="AD169"/>
    </row>
    <row r="170" spans="1:51" x14ac:dyDescent="0.3">
      <c r="A170" s="5">
        <v>1.75</v>
      </c>
      <c r="B170" s="5" t="str">
        <f>IF(AND('Graph-outputs'!$DA$2=TRUE, OR('Graph-outputs'!$DB$1=13, 'Graph-outputs'!$DB$1=14)), 'Calcs-control4'!A170, "")</f>
        <v/>
      </c>
      <c r="E170" s="12" t="s">
        <v>83</v>
      </c>
      <c r="F170" s="3">
        <v>0</v>
      </c>
      <c r="G170" s="36">
        <f t="shared" ref="G170:M185" si="110">IF(1-EXP(-0.23*(G86-G$165))&lt;0, 0, 1-EXP(-0.23*(G86-G$165)))</f>
        <v>0</v>
      </c>
      <c r="H170" s="36">
        <f t="shared" si="110"/>
        <v>0</v>
      </c>
      <c r="I170" s="36">
        <f t="shared" si="110"/>
        <v>0</v>
      </c>
      <c r="J170" s="36">
        <f t="shared" si="110"/>
        <v>0</v>
      </c>
      <c r="K170" s="36">
        <f t="shared" si="110"/>
        <v>0</v>
      </c>
      <c r="L170" s="37" t="e">
        <f>IF(1-EXP(-0.23*(Z86-L$165))&lt;0, 0, 1-EXP(-0.23*(Z86-L$165)))</f>
        <v>#VALUE!</v>
      </c>
      <c r="M170" s="38">
        <f t="shared" si="110"/>
        <v>0</v>
      </c>
      <c r="N170" s="39"/>
      <c r="O170" s="39"/>
      <c r="P170" s="40"/>
      <c r="Q170" s="40"/>
      <c r="R170" s="40"/>
      <c r="S170" s="41"/>
      <c r="T170" s="41"/>
      <c r="U170" s="42" t="e">
        <f t="shared" ref="U170:X185" si="111">IF(1-EXP(-0.23*(U86-U$165))&lt;0, 0, 1-EXP(-0.23*(U86-U$165)))</f>
        <v>#VALUE!</v>
      </c>
      <c r="V170" s="42" t="e">
        <f t="shared" si="111"/>
        <v>#VALUE!</v>
      </c>
      <c r="W170" s="43" t="e">
        <f t="shared" si="111"/>
        <v>#VALUE!</v>
      </c>
      <c r="X170" s="43" t="e">
        <f t="shared" si="111"/>
        <v>#VALUE!</v>
      </c>
      <c r="AD170"/>
      <c r="AF170" s="12" t="s">
        <v>83</v>
      </c>
      <c r="AG170" s="3">
        <f>AE14</f>
        <v>3.9906775875039635</v>
      </c>
      <c r="AH170" s="36">
        <f t="shared" ref="AH170:AL185" si="112">IF(1-EXP(-0.23*(AH86-AH$165))&lt;0, 0, 1-EXP(-0.23*(AH86-AH$165)))</f>
        <v>0</v>
      </c>
      <c r="AI170" s="36">
        <f t="shared" si="112"/>
        <v>0.48161289819924935</v>
      </c>
      <c r="AJ170" s="36">
        <f t="shared" si="112"/>
        <v>0</v>
      </c>
      <c r="AK170" s="36">
        <f t="shared" si="112"/>
        <v>0.36276836725422545</v>
      </c>
      <c r="AL170" s="36">
        <f t="shared" si="112"/>
        <v>0</v>
      </c>
      <c r="AM170" s="37" t="e">
        <f>IF(1-EXP(-0.23*(BA86-AM$165))&lt;0, 0, 1-EXP(-0.23*(BA86-AM$165)))</f>
        <v>#VALUE!</v>
      </c>
      <c r="AN170" s="38">
        <f t="shared" ref="AN170:AN233" si="113">IF(1-EXP(-0.23*(AN86-AN$165))&lt;0, 0, 1-EXP(-0.23*(AN86-AN$165)))</f>
        <v>0</v>
      </c>
      <c r="AO170" s="39"/>
      <c r="AP170" s="39"/>
      <c r="AQ170" s="40"/>
      <c r="AR170" s="40"/>
      <c r="AS170" s="40"/>
      <c r="AT170" s="41"/>
      <c r="AU170" s="41"/>
      <c r="AV170" s="42" t="e">
        <f t="shared" ref="AV170:AY185" si="114">IF(1-EXP(-0.23*(AV86-AV$165))&lt;0, 0, 1-EXP(-0.23*(AV86-AV$165)))</f>
        <v>#VALUE!</v>
      </c>
      <c r="AW170" s="42" t="e">
        <f t="shared" si="114"/>
        <v>#VALUE!</v>
      </c>
      <c r="AX170" s="43" t="e">
        <f t="shared" si="114"/>
        <v>#VALUE!</v>
      </c>
      <c r="AY170" s="43" t="e">
        <f t="shared" si="114"/>
        <v>#VALUE!</v>
      </c>
    </row>
    <row r="171" spans="1:51" x14ac:dyDescent="0.3">
      <c r="A171" s="5">
        <v>2</v>
      </c>
      <c r="B171" s="5" t="str">
        <f>IF(AND('Graph-outputs'!$DA$2=TRUE, OR('Graph-outputs'!$DB$1=13, 'Graph-outputs'!$DB$1=14)), 'Calcs-control4'!A171, "")</f>
        <v/>
      </c>
      <c r="F171" s="3">
        <v>1</v>
      </c>
      <c r="G171" s="36">
        <f t="shared" si="110"/>
        <v>0</v>
      </c>
      <c r="H171" s="36">
        <f t="shared" si="110"/>
        <v>0</v>
      </c>
      <c r="I171" s="36">
        <f t="shared" si="110"/>
        <v>0</v>
      </c>
      <c r="J171" s="36">
        <f t="shared" si="110"/>
        <v>0</v>
      </c>
      <c r="K171" s="36">
        <f t="shared" si="110"/>
        <v>0</v>
      </c>
      <c r="L171" s="37" t="e">
        <f t="shared" ref="L171:L225" si="115">IF(1-EXP(-0.23*(Z87-L$165))&lt;0, 0, 1-EXP(-0.23*(Z87-L$165)))</f>
        <v>#VALUE!</v>
      </c>
      <c r="M171" s="38">
        <f t="shared" si="110"/>
        <v>0</v>
      </c>
      <c r="N171" s="39"/>
      <c r="O171" s="39"/>
      <c r="P171" s="40"/>
      <c r="Q171" s="40"/>
      <c r="R171" s="40"/>
      <c r="S171" s="41"/>
      <c r="T171" s="41"/>
      <c r="U171" s="42" t="e">
        <f t="shared" si="111"/>
        <v>#VALUE!</v>
      </c>
      <c r="V171" s="42" t="e">
        <f t="shared" si="111"/>
        <v>#VALUE!</v>
      </c>
      <c r="W171" s="43" t="e">
        <f t="shared" si="111"/>
        <v>#VALUE!</v>
      </c>
      <c r="X171" s="43" t="e">
        <f t="shared" si="111"/>
        <v>#VALUE!</v>
      </c>
      <c r="AD171"/>
      <c r="AG171" s="3">
        <f t="shared" ref="AG171:AG234" si="116">AE15</f>
        <v>4.1969204825524002</v>
      </c>
      <c r="AH171" s="36">
        <f t="shared" si="112"/>
        <v>0</v>
      </c>
      <c r="AI171" s="36">
        <f t="shared" si="112"/>
        <v>0.51496522474388717</v>
      </c>
      <c r="AJ171" s="36">
        <f t="shared" si="112"/>
        <v>0</v>
      </c>
      <c r="AK171" s="36">
        <f t="shared" si="112"/>
        <v>0.40528291857478826</v>
      </c>
      <c r="AL171" s="36">
        <f t="shared" si="112"/>
        <v>0</v>
      </c>
      <c r="AM171" s="37" t="e">
        <f t="shared" ref="AM171:AM225" si="117">IF(1-EXP(-0.23*(BA87-AM$165))&lt;0, 0, 1-EXP(-0.23*(BA87-AM$165)))</f>
        <v>#VALUE!</v>
      </c>
      <c r="AN171" s="38">
        <f t="shared" si="113"/>
        <v>0</v>
      </c>
      <c r="AO171" s="39"/>
      <c r="AP171" s="39"/>
      <c r="AQ171" s="40"/>
      <c r="AR171" s="40"/>
      <c r="AS171" s="40"/>
      <c r="AT171" s="41"/>
      <c r="AU171" s="41"/>
      <c r="AV171" s="42" t="e">
        <f t="shared" si="114"/>
        <v>#VALUE!</v>
      </c>
      <c r="AW171" s="42" t="e">
        <f t="shared" si="114"/>
        <v>#VALUE!</v>
      </c>
      <c r="AX171" s="43" t="e">
        <f t="shared" si="114"/>
        <v>#VALUE!</v>
      </c>
      <c r="AY171" s="43" t="e">
        <f t="shared" si="114"/>
        <v>#VALUE!</v>
      </c>
    </row>
    <row r="172" spans="1:51" x14ac:dyDescent="0.3">
      <c r="A172" s="5">
        <v>2.25</v>
      </c>
      <c r="B172" s="5" t="str">
        <f>IF(AND('Graph-outputs'!$DA$2=TRUE, OR('Graph-outputs'!$DB$1=13, 'Graph-outputs'!$DB$1=14)), 'Calcs-control4'!A172, "")</f>
        <v/>
      </c>
      <c r="F172" s="3">
        <v>2</v>
      </c>
      <c r="G172" s="36">
        <f t="shared" si="110"/>
        <v>0</v>
      </c>
      <c r="H172" s="36">
        <f t="shared" si="110"/>
        <v>8.6099659658981587E-2</v>
      </c>
      <c r="I172" s="36">
        <f t="shared" si="110"/>
        <v>0</v>
      </c>
      <c r="J172" s="36">
        <f t="shared" si="110"/>
        <v>0</v>
      </c>
      <c r="K172" s="36">
        <f t="shared" si="110"/>
        <v>0</v>
      </c>
      <c r="L172" s="37" t="e">
        <f t="shared" si="115"/>
        <v>#VALUE!</v>
      </c>
      <c r="M172" s="38">
        <f t="shared" si="110"/>
        <v>0</v>
      </c>
      <c r="N172" s="39"/>
      <c r="O172" s="39"/>
      <c r="P172" s="40"/>
      <c r="Q172" s="40"/>
      <c r="R172" s="40"/>
      <c r="S172" s="41"/>
      <c r="T172" s="41"/>
      <c r="U172" s="42" t="e">
        <f t="shared" si="111"/>
        <v>#VALUE!</v>
      </c>
      <c r="V172" s="42" t="e">
        <f t="shared" si="111"/>
        <v>#VALUE!</v>
      </c>
      <c r="W172" s="43" t="e">
        <f t="shared" si="111"/>
        <v>#VALUE!</v>
      </c>
      <c r="X172" s="43" t="e">
        <f t="shared" si="111"/>
        <v>#VALUE!</v>
      </c>
      <c r="AD172"/>
      <c r="AG172" s="3">
        <f t="shared" si="116"/>
        <v>4.4138222521466401</v>
      </c>
      <c r="AH172" s="36">
        <f t="shared" si="112"/>
        <v>0</v>
      </c>
      <c r="AI172" s="36">
        <f t="shared" si="112"/>
        <v>0.54829541074824417</v>
      </c>
      <c r="AJ172" s="36">
        <f t="shared" si="112"/>
        <v>0</v>
      </c>
      <c r="AK172" s="36">
        <f t="shared" si="112"/>
        <v>0.44764572907016209</v>
      </c>
      <c r="AL172" s="36">
        <f t="shared" si="112"/>
        <v>0</v>
      </c>
      <c r="AM172" s="37" t="e">
        <f t="shared" si="117"/>
        <v>#VALUE!</v>
      </c>
      <c r="AN172" s="38">
        <f t="shared" si="113"/>
        <v>0</v>
      </c>
      <c r="AO172" s="39"/>
      <c r="AP172" s="39"/>
      <c r="AQ172" s="40"/>
      <c r="AR172" s="40"/>
      <c r="AS172" s="40"/>
      <c r="AT172" s="41"/>
      <c r="AU172" s="41"/>
      <c r="AV172" s="42" t="e">
        <f t="shared" si="114"/>
        <v>#VALUE!</v>
      </c>
      <c r="AW172" s="42" t="e">
        <f t="shared" si="114"/>
        <v>#VALUE!</v>
      </c>
      <c r="AX172" s="43" t="e">
        <f t="shared" si="114"/>
        <v>#VALUE!</v>
      </c>
      <c r="AY172" s="43" t="e">
        <f t="shared" si="114"/>
        <v>#VALUE!</v>
      </c>
    </row>
    <row r="173" spans="1:51" x14ac:dyDescent="0.3">
      <c r="A173" s="5">
        <v>2.5</v>
      </c>
      <c r="B173" s="5" t="str">
        <f>IF(AND('Graph-outputs'!$DA$2=TRUE, OR('Graph-outputs'!$DB$1=13, 'Graph-outputs'!$DB$1=14)), 'Calcs-control4'!A173, "")</f>
        <v/>
      </c>
      <c r="F173" s="3">
        <v>3</v>
      </c>
      <c r="G173" s="36">
        <f t="shared" si="110"/>
        <v>0</v>
      </c>
      <c r="H173" s="36">
        <f t="shared" si="110"/>
        <v>0.29948952984599053</v>
      </c>
      <c r="I173" s="36">
        <f t="shared" si="110"/>
        <v>0</v>
      </c>
      <c r="J173" s="36">
        <f t="shared" si="110"/>
        <v>0.12868980954403952</v>
      </c>
      <c r="K173" s="36">
        <f t="shared" si="110"/>
        <v>0</v>
      </c>
      <c r="L173" s="37" t="e">
        <f t="shared" si="115"/>
        <v>#VALUE!</v>
      </c>
      <c r="M173" s="38">
        <f t="shared" si="110"/>
        <v>0</v>
      </c>
      <c r="N173" s="39"/>
      <c r="O173" s="39"/>
      <c r="P173" s="40"/>
      <c r="Q173" s="40"/>
      <c r="R173" s="40"/>
      <c r="S173" s="41"/>
      <c r="T173" s="41"/>
      <c r="U173" s="42" t="e">
        <f t="shared" si="111"/>
        <v>#VALUE!</v>
      </c>
      <c r="V173" s="42" t="e">
        <f t="shared" si="111"/>
        <v>#VALUE!</v>
      </c>
      <c r="W173" s="43" t="e">
        <f t="shared" si="111"/>
        <v>#VALUE!</v>
      </c>
      <c r="X173" s="43" t="e">
        <f t="shared" si="111"/>
        <v>#VALUE!</v>
      </c>
      <c r="AD173"/>
      <c r="AG173" s="3">
        <f t="shared" si="116"/>
        <v>4.641933759416089</v>
      </c>
      <c r="AH173" s="36">
        <f t="shared" si="112"/>
        <v>0</v>
      </c>
      <c r="AI173" s="36">
        <f t="shared" si="112"/>
        <v>0.58143005756859345</v>
      </c>
      <c r="AJ173" s="36">
        <f t="shared" si="112"/>
        <v>0</v>
      </c>
      <c r="AK173" s="36">
        <f t="shared" si="112"/>
        <v>0.48963016249061009</v>
      </c>
      <c r="AL173" s="36">
        <f t="shared" si="112"/>
        <v>0</v>
      </c>
      <c r="AM173" s="37" t="e">
        <f t="shared" si="117"/>
        <v>#VALUE!</v>
      </c>
      <c r="AN173" s="38">
        <f t="shared" si="113"/>
        <v>0</v>
      </c>
      <c r="AO173" s="39"/>
      <c r="AP173" s="39"/>
      <c r="AQ173" s="40"/>
      <c r="AR173" s="40"/>
      <c r="AS173" s="40"/>
      <c r="AT173" s="41"/>
      <c r="AU173" s="41"/>
      <c r="AV173" s="42" t="e">
        <f t="shared" si="114"/>
        <v>#VALUE!</v>
      </c>
      <c r="AW173" s="42" t="e">
        <f t="shared" si="114"/>
        <v>#VALUE!</v>
      </c>
      <c r="AX173" s="43" t="e">
        <f t="shared" si="114"/>
        <v>#VALUE!</v>
      </c>
      <c r="AY173" s="43" t="e">
        <f t="shared" si="114"/>
        <v>#VALUE!</v>
      </c>
    </row>
    <row r="174" spans="1:51" x14ac:dyDescent="0.3">
      <c r="A174" s="5">
        <v>2.75</v>
      </c>
      <c r="B174" s="5" t="str">
        <f>IF(AND('Graph-outputs'!$DA$2=TRUE, OR('Graph-outputs'!$DB$1=13, 'Graph-outputs'!$DB$1=14)), 'Calcs-control4'!A174, "")</f>
        <v/>
      </c>
      <c r="F174" s="3">
        <v>4</v>
      </c>
      <c r="G174" s="36">
        <f t="shared" si="110"/>
        <v>0</v>
      </c>
      <c r="H174" s="36">
        <f t="shared" si="110"/>
        <v>0.48315538464940033</v>
      </c>
      <c r="I174" s="36">
        <f t="shared" si="110"/>
        <v>0</v>
      </c>
      <c r="J174" s="36">
        <f t="shared" si="110"/>
        <v>0.36473721916599</v>
      </c>
      <c r="K174" s="36">
        <f t="shared" si="110"/>
        <v>0</v>
      </c>
      <c r="L174" s="37" t="e">
        <f t="shared" si="115"/>
        <v>#VALUE!</v>
      </c>
      <c r="M174" s="38">
        <f t="shared" si="110"/>
        <v>0</v>
      </c>
      <c r="N174" s="39"/>
      <c r="O174" s="39"/>
      <c r="P174" s="40"/>
      <c r="Q174" s="40"/>
      <c r="R174" s="40"/>
      <c r="S174" s="41"/>
      <c r="T174" s="41"/>
      <c r="U174" s="42" t="e">
        <f t="shared" si="111"/>
        <v>#VALUE!</v>
      </c>
      <c r="V174" s="42" t="e">
        <f t="shared" si="111"/>
        <v>#VALUE!</v>
      </c>
      <c r="W174" s="43" t="e">
        <f t="shared" si="111"/>
        <v>#VALUE!</v>
      </c>
      <c r="X174" s="43" t="e">
        <f t="shared" si="111"/>
        <v>#VALUE!</v>
      </c>
      <c r="AD174"/>
      <c r="AG174" s="3">
        <f t="shared" si="116"/>
        <v>4.8818343367423189</v>
      </c>
      <c r="AH174" s="36">
        <f t="shared" si="112"/>
        <v>0</v>
      </c>
      <c r="AI174" s="36">
        <f t="shared" si="112"/>
        <v>0.61418804758394208</v>
      </c>
      <c r="AJ174" s="36">
        <f t="shared" si="112"/>
        <v>0</v>
      </c>
      <c r="AK174" s="36">
        <f t="shared" si="112"/>
        <v>0.53100172787065225</v>
      </c>
      <c r="AL174" s="36">
        <f t="shared" si="112"/>
        <v>0</v>
      </c>
      <c r="AM174" s="37" t="e">
        <f t="shared" si="117"/>
        <v>#VALUE!</v>
      </c>
      <c r="AN174" s="38">
        <f t="shared" si="113"/>
        <v>0</v>
      </c>
      <c r="AO174" s="39"/>
      <c r="AP174" s="39"/>
      <c r="AQ174" s="40"/>
      <c r="AR174" s="40"/>
      <c r="AS174" s="40"/>
      <c r="AT174" s="41"/>
      <c r="AU174" s="41"/>
      <c r="AV174" s="42" t="e">
        <f t="shared" si="114"/>
        <v>#VALUE!</v>
      </c>
      <c r="AW174" s="42" t="e">
        <f t="shared" si="114"/>
        <v>#VALUE!</v>
      </c>
      <c r="AX174" s="43" t="e">
        <f t="shared" si="114"/>
        <v>#VALUE!</v>
      </c>
      <c r="AY174" s="43" t="e">
        <f t="shared" si="114"/>
        <v>#VALUE!</v>
      </c>
    </row>
    <row r="175" spans="1:51" x14ac:dyDescent="0.3">
      <c r="A175" s="5">
        <v>3</v>
      </c>
      <c r="B175" s="5" t="str">
        <f>IF(AND('Graph-outputs'!$DA$2=TRUE, OR('Graph-outputs'!$DB$1=13, 'Graph-outputs'!$DB$1=14)), 'Calcs-control4'!A175, "")</f>
        <v/>
      </c>
      <c r="F175" s="3">
        <v>5</v>
      </c>
      <c r="G175" s="36">
        <f t="shared" si="110"/>
        <v>0</v>
      </c>
      <c r="H175" s="36">
        <f t="shared" si="110"/>
        <v>0.62955073389474703</v>
      </c>
      <c r="I175" s="36">
        <f t="shared" si="110"/>
        <v>0</v>
      </c>
      <c r="J175" s="36">
        <f t="shared" si="110"/>
        <v>0.55035486258383015</v>
      </c>
      <c r="K175" s="36">
        <f t="shared" si="110"/>
        <v>0</v>
      </c>
      <c r="L175" s="37" t="e">
        <f t="shared" si="115"/>
        <v>#VALUE!</v>
      </c>
      <c r="M175" s="38">
        <f t="shared" si="110"/>
        <v>0</v>
      </c>
      <c r="N175" s="39"/>
      <c r="O175" s="39"/>
      <c r="P175" s="40"/>
      <c r="Q175" s="40"/>
      <c r="R175" s="40"/>
      <c r="S175" s="41"/>
      <c r="T175" s="41"/>
      <c r="U175" s="42" t="e">
        <f t="shared" si="111"/>
        <v>#VALUE!</v>
      </c>
      <c r="V175" s="42" t="e">
        <f t="shared" si="111"/>
        <v>#VALUE!</v>
      </c>
      <c r="W175" s="43" t="e">
        <f t="shared" si="111"/>
        <v>#VALUE!</v>
      </c>
      <c r="X175" s="43" t="e">
        <f t="shared" si="111"/>
        <v>#VALUE!</v>
      </c>
      <c r="AD175"/>
      <c r="AG175" s="3">
        <f t="shared" si="116"/>
        <v>5.1341332570833993</v>
      </c>
      <c r="AH175" s="36">
        <f t="shared" si="112"/>
        <v>0</v>
      </c>
      <c r="AI175" s="36">
        <f t="shared" si="112"/>
        <v>0.64638334736311998</v>
      </c>
      <c r="AJ175" s="36">
        <f t="shared" si="112"/>
        <v>0</v>
      </c>
      <c r="AK175" s="36">
        <f t="shared" si="112"/>
        <v>0.57152198910459984</v>
      </c>
      <c r="AL175" s="36">
        <f t="shared" si="112"/>
        <v>0</v>
      </c>
      <c r="AM175" s="37" t="e">
        <f t="shared" si="117"/>
        <v>#VALUE!</v>
      </c>
      <c r="AN175" s="38">
        <f t="shared" si="113"/>
        <v>0</v>
      </c>
      <c r="AO175" s="39"/>
      <c r="AP175" s="39"/>
      <c r="AQ175" s="40"/>
      <c r="AR175" s="40"/>
      <c r="AS175" s="40"/>
      <c r="AT175" s="41"/>
      <c r="AU175" s="41"/>
      <c r="AV175" s="42" t="e">
        <f t="shared" si="114"/>
        <v>#VALUE!</v>
      </c>
      <c r="AW175" s="42" t="e">
        <f t="shared" si="114"/>
        <v>#VALUE!</v>
      </c>
      <c r="AX175" s="43" t="e">
        <f t="shared" si="114"/>
        <v>#VALUE!</v>
      </c>
      <c r="AY175" s="43" t="e">
        <f t="shared" si="114"/>
        <v>#VALUE!</v>
      </c>
    </row>
    <row r="176" spans="1:51" x14ac:dyDescent="0.3">
      <c r="A176" s="5">
        <v>3.25</v>
      </c>
      <c r="B176" s="5" t="str">
        <f>IF(AND('Graph-outputs'!$DA$2=TRUE, OR('Graph-outputs'!$DB$1=13, 'Graph-outputs'!$DB$1=14)), 'Calcs-control4'!A176, "")</f>
        <v/>
      </c>
      <c r="F176" s="3">
        <v>6</v>
      </c>
      <c r="G176" s="36">
        <f t="shared" si="110"/>
        <v>0</v>
      </c>
      <c r="H176" s="36">
        <f t="shared" si="110"/>
        <v>0.74039688851206664</v>
      </c>
      <c r="I176" s="36">
        <f t="shared" si="110"/>
        <v>0</v>
      </c>
      <c r="J176" s="36">
        <f t="shared" si="110"/>
        <v>0.68893758766565627</v>
      </c>
      <c r="K176" s="36">
        <f t="shared" si="110"/>
        <v>0</v>
      </c>
      <c r="L176" s="37" t="e">
        <f t="shared" si="115"/>
        <v>#VALUE!</v>
      </c>
      <c r="M176" s="38">
        <f t="shared" si="110"/>
        <v>0</v>
      </c>
      <c r="N176" s="39"/>
      <c r="O176" s="39"/>
      <c r="P176" s="40"/>
      <c r="Q176" s="40"/>
      <c r="R176" s="40"/>
      <c r="S176" s="41"/>
      <c r="T176" s="41"/>
      <c r="U176" s="42" t="e">
        <f t="shared" si="111"/>
        <v>#VALUE!</v>
      </c>
      <c r="V176" s="42" t="e">
        <f t="shared" si="111"/>
        <v>#VALUE!</v>
      </c>
      <c r="W176" s="43" t="e">
        <f t="shared" si="111"/>
        <v>#VALUE!</v>
      </c>
      <c r="X176" s="43" t="e">
        <f t="shared" si="111"/>
        <v>#VALUE!</v>
      </c>
      <c r="AD176"/>
      <c r="AG176" s="3">
        <f t="shared" si="116"/>
        <v>5.3994712813379797</v>
      </c>
      <c r="AH176" s="36">
        <f t="shared" si="112"/>
        <v>0</v>
      </c>
      <c r="AI176" s="36">
        <f t="shared" si="112"/>
        <v>0.67782828072183299</v>
      </c>
      <c r="AJ176" s="36">
        <f t="shared" si="112"/>
        <v>0</v>
      </c>
      <c r="AK176" s="36">
        <f t="shared" si="112"/>
        <v>0.61095303386218069</v>
      </c>
      <c r="AL176" s="36">
        <f t="shared" si="112"/>
        <v>0</v>
      </c>
      <c r="AM176" s="37" t="e">
        <f t="shared" si="117"/>
        <v>#VALUE!</v>
      </c>
      <c r="AN176" s="38">
        <f t="shared" si="113"/>
        <v>0</v>
      </c>
      <c r="AO176" s="39"/>
      <c r="AP176" s="39"/>
      <c r="AQ176" s="40"/>
      <c r="AR176" s="40"/>
      <c r="AS176" s="40"/>
      <c r="AT176" s="41"/>
      <c r="AU176" s="41"/>
      <c r="AV176" s="42" t="e">
        <f t="shared" si="114"/>
        <v>#VALUE!</v>
      </c>
      <c r="AW176" s="42" t="e">
        <f t="shared" si="114"/>
        <v>#VALUE!</v>
      </c>
      <c r="AX176" s="43" t="e">
        <f t="shared" si="114"/>
        <v>#VALUE!</v>
      </c>
      <c r="AY176" s="43" t="e">
        <f t="shared" si="114"/>
        <v>#VALUE!</v>
      </c>
    </row>
    <row r="177" spans="1:51" x14ac:dyDescent="0.3">
      <c r="A177" s="5">
        <v>3.5</v>
      </c>
      <c r="B177" s="5" t="str">
        <f>IF(AND('Graph-outputs'!$DA$2=TRUE, OR('Graph-outputs'!$DB$1=13, 'Graph-outputs'!$DB$1=14)), 'Calcs-control4'!A177, "")</f>
        <v/>
      </c>
      <c r="F177" s="3">
        <v>7</v>
      </c>
      <c r="G177" s="36">
        <f t="shared" si="110"/>
        <v>0</v>
      </c>
      <c r="H177" s="36">
        <f t="shared" si="110"/>
        <v>0.82126956510774329</v>
      </c>
      <c r="I177" s="36">
        <f t="shared" si="110"/>
        <v>0</v>
      </c>
      <c r="J177" s="36">
        <f t="shared" si="110"/>
        <v>0.78861147702755319</v>
      </c>
      <c r="K177" s="36">
        <f t="shared" si="110"/>
        <v>0</v>
      </c>
      <c r="L177" s="37" t="e">
        <f t="shared" si="115"/>
        <v>#VALUE!</v>
      </c>
      <c r="M177" s="38">
        <f t="shared" si="110"/>
        <v>0</v>
      </c>
      <c r="N177" s="39"/>
      <c r="O177" s="39"/>
      <c r="P177" s="40"/>
      <c r="Q177" s="40"/>
      <c r="R177" s="40"/>
      <c r="S177" s="41"/>
      <c r="T177" s="41"/>
      <c r="U177" s="42" t="e">
        <f t="shared" si="111"/>
        <v>#VALUE!</v>
      </c>
      <c r="V177" s="42" t="e">
        <f t="shared" si="111"/>
        <v>#VALUE!</v>
      </c>
      <c r="W177" s="43" t="e">
        <f t="shared" si="111"/>
        <v>#VALUE!</v>
      </c>
      <c r="X177" s="43" t="e">
        <f t="shared" si="111"/>
        <v>#VALUE!</v>
      </c>
      <c r="AD177"/>
      <c r="AG177" s="3">
        <f t="shared" si="116"/>
        <v>5.6785222856789632</v>
      </c>
      <c r="AH177" s="36">
        <f t="shared" si="112"/>
        <v>0</v>
      </c>
      <c r="AI177" s="36">
        <f t="shared" si="112"/>
        <v>0.70833721471734667</v>
      </c>
      <c r="AJ177" s="36">
        <f t="shared" si="112"/>
        <v>0</v>
      </c>
      <c r="AK177" s="36">
        <f t="shared" si="112"/>
        <v>0.64906240712864682</v>
      </c>
      <c r="AL177" s="36">
        <f t="shared" si="112"/>
        <v>0</v>
      </c>
      <c r="AM177" s="37" t="e">
        <f t="shared" si="117"/>
        <v>#VALUE!</v>
      </c>
      <c r="AN177" s="38">
        <f t="shared" si="113"/>
        <v>0</v>
      </c>
      <c r="AO177" s="39"/>
      <c r="AP177" s="39"/>
      <c r="AQ177" s="40"/>
      <c r="AR177" s="40"/>
      <c r="AS177" s="40"/>
      <c r="AT177" s="41"/>
      <c r="AU177" s="41"/>
      <c r="AV177" s="42" t="e">
        <f t="shared" si="114"/>
        <v>#VALUE!</v>
      </c>
      <c r="AW177" s="42" t="e">
        <f t="shared" si="114"/>
        <v>#VALUE!</v>
      </c>
      <c r="AX177" s="43" t="e">
        <f t="shared" si="114"/>
        <v>#VALUE!</v>
      </c>
      <c r="AY177" s="43" t="e">
        <f t="shared" si="114"/>
        <v>#VALUE!</v>
      </c>
    </row>
    <row r="178" spans="1:51" x14ac:dyDescent="0.3">
      <c r="A178" s="5">
        <v>3.75</v>
      </c>
      <c r="B178" s="5" t="str">
        <f>IF(AND('Graph-outputs'!$DA$2=TRUE, OR('Graph-outputs'!$DB$1=13, 'Graph-outputs'!$DB$1=14)), 'Calcs-control4'!A178, "")</f>
        <v/>
      </c>
      <c r="F178" s="3">
        <v>8</v>
      </c>
      <c r="G178" s="36">
        <f t="shared" si="110"/>
        <v>8.6110889620200082E-2</v>
      </c>
      <c r="H178" s="36">
        <f t="shared" si="110"/>
        <v>0.87864995675292534</v>
      </c>
      <c r="I178" s="36">
        <f t="shared" si="110"/>
        <v>0</v>
      </c>
      <c r="J178" s="36">
        <f t="shared" si="110"/>
        <v>0.85832511966353231</v>
      </c>
      <c r="K178" s="36">
        <f t="shared" si="110"/>
        <v>0</v>
      </c>
      <c r="L178" s="37" t="e">
        <f t="shared" si="115"/>
        <v>#VALUE!</v>
      </c>
      <c r="M178" s="38">
        <f t="shared" si="110"/>
        <v>0</v>
      </c>
      <c r="N178" s="39"/>
      <c r="O178" s="39"/>
      <c r="P178" s="40"/>
      <c r="Q178" s="40"/>
      <c r="R178" s="40"/>
      <c r="S178" s="41"/>
      <c r="T178" s="41"/>
      <c r="U178" s="42" t="e">
        <f t="shared" si="111"/>
        <v>#VALUE!</v>
      </c>
      <c r="V178" s="42" t="e">
        <f t="shared" si="111"/>
        <v>#VALUE!</v>
      </c>
      <c r="W178" s="43" t="e">
        <f t="shared" si="111"/>
        <v>#VALUE!</v>
      </c>
      <c r="X178" s="43" t="e">
        <f t="shared" si="111"/>
        <v>#VALUE!</v>
      </c>
      <c r="AD178"/>
      <c r="AG178" s="3">
        <f t="shared" si="116"/>
        <v>5.9719949729896937</v>
      </c>
      <c r="AH178" s="36">
        <f t="shared" si="112"/>
        <v>0</v>
      </c>
      <c r="AI178" s="36">
        <f t="shared" si="112"/>
        <v>0.73773057049188484</v>
      </c>
      <c r="AJ178" s="36">
        <f t="shared" si="112"/>
        <v>0</v>
      </c>
      <c r="AK178" s="36">
        <f t="shared" si="112"/>
        <v>0.68562837426511847</v>
      </c>
      <c r="AL178" s="36">
        <f t="shared" si="112"/>
        <v>0</v>
      </c>
      <c r="AM178" s="37" t="e">
        <f t="shared" si="117"/>
        <v>#VALUE!</v>
      </c>
      <c r="AN178" s="38">
        <f t="shared" si="113"/>
        <v>0</v>
      </c>
      <c r="AO178" s="39"/>
      <c r="AP178" s="39"/>
      <c r="AQ178" s="40"/>
      <c r="AR178" s="40"/>
      <c r="AS178" s="40"/>
      <c r="AT178" s="41"/>
      <c r="AU178" s="41"/>
      <c r="AV178" s="42" t="e">
        <f t="shared" si="114"/>
        <v>#VALUE!</v>
      </c>
      <c r="AW178" s="42" t="e">
        <f t="shared" si="114"/>
        <v>#VALUE!</v>
      </c>
      <c r="AX178" s="43" t="e">
        <f t="shared" si="114"/>
        <v>#VALUE!</v>
      </c>
      <c r="AY178" s="43" t="e">
        <f t="shared" si="114"/>
        <v>#VALUE!</v>
      </c>
    </row>
    <row r="179" spans="1:51" x14ac:dyDescent="0.3">
      <c r="A179" s="5">
        <v>4</v>
      </c>
      <c r="B179" s="5" t="str">
        <f>IF(AND('Graph-outputs'!$DA$2=TRUE, OR('Graph-outputs'!$DB$1=13, 'Graph-outputs'!$DB$1=14)), 'Calcs-control4'!A179, "")</f>
        <v/>
      </c>
      <c r="F179" s="3">
        <v>9</v>
      </c>
      <c r="G179" s="36">
        <f t="shared" si="110"/>
        <v>0.23095710004979897</v>
      </c>
      <c r="H179" s="36">
        <f t="shared" si="110"/>
        <v>0.91849859700409198</v>
      </c>
      <c r="I179" s="36">
        <f t="shared" si="110"/>
        <v>0</v>
      </c>
      <c r="J179" s="36">
        <f t="shared" si="110"/>
        <v>0.90605542452094645</v>
      </c>
      <c r="K179" s="36">
        <f t="shared" si="110"/>
        <v>0</v>
      </c>
      <c r="L179" s="37" t="e">
        <f t="shared" si="115"/>
        <v>#VALUE!</v>
      </c>
      <c r="M179" s="38">
        <f t="shared" si="110"/>
        <v>0</v>
      </c>
      <c r="N179" s="39"/>
      <c r="O179" s="39"/>
      <c r="P179" s="40"/>
      <c r="Q179" s="40"/>
      <c r="R179" s="40"/>
      <c r="S179" s="41"/>
      <c r="T179" s="41"/>
      <c r="U179" s="42" t="e">
        <f t="shared" si="111"/>
        <v>#VALUE!</v>
      </c>
      <c r="V179" s="42" t="e">
        <f t="shared" si="111"/>
        <v>#VALUE!</v>
      </c>
      <c r="W179" s="43" t="e">
        <f t="shared" si="111"/>
        <v>#VALUE!</v>
      </c>
      <c r="X179" s="43" t="e">
        <f t="shared" si="111"/>
        <v>#VALUE!</v>
      </c>
      <c r="AD179"/>
      <c r="AG179" s="3">
        <f t="shared" si="116"/>
        <v>6.2806346727491738</v>
      </c>
      <c r="AH179" s="36">
        <f t="shared" si="112"/>
        <v>0</v>
      </c>
      <c r="AI179" s="36">
        <f t="shared" si="112"/>
        <v>0.76583903886010718</v>
      </c>
      <c r="AJ179" s="36">
        <f t="shared" si="112"/>
        <v>0</v>
      </c>
      <c r="AK179" s="36">
        <f t="shared" si="112"/>
        <v>0.7204453386083729</v>
      </c>
      <c r="AL179" s="36">
        <f t="shared" si="112"/>
        <v>0</v>
      </c>
      <c r="AM179" s="37" t="e">
        <f t="shared" si="117"/>
        <v>#VALUE!</v>
      </c>
      <c r="AN179" s="38">
        <f t="shared" si="113"/>
        <v>0</v>
      </c>
      <c r="AO179" s="39"/>
      <c r="AP179" s="39"/>
      <c r="AQ179" s="40"/>
      <c r="AR179" s="40"/>
      <c r="AS179" s="40"/>
      <c r="AT179" s="41"/>
      <c r="AU179" s="41"/>
      <c r="AV179" s="42" t="e">
        <f t="shared" si="114"/>
        <v>#VALUE!</v>
      </c>
      <c r="AW179" s="42" t="e">
        <f t="shared" si="114"/>
        <v>#VALUE!</v>
      </c>
      <c r="AX179" s="43" t="e">
        <f t="shared" si="114"/>
        <v>#VALUE!</v>
      </c>
      <c r="AY179" s="43" t="e">
        <f t="shared" si="114"/>
        <v>#VALUE!</v>
      </c>
    </row>
    <row r="180" spans="1:51" x14ac:dyDescent="0.3">
      <c r="A180" s="5">
        <v>4.25</v>
      </c>
      <c r="B180" s="5" t="str">
        <f>IF(AND('Graph-outputs'!$DA$2=TRUE, OR('Graph-outputs'!$DB$1=13, 'Graph-outputs'!$DB$1=14)), 'Calcs-control4'!A180, "")</f>
        <v/>
      </c>
      <c r="F180" s="3">
        <v>10</v>
      </c>
      <c r="G180" s="36">
        <f t="shared" si="110"/>
        <v>0.37994200169173675</v>
      </c>
      <c r="H180" s="36">
        <f t="shared" si="110"/>
        <v>0.94571584451473523</v>
      </c>
      <c r="I180" s="36">
        <f t="shared" si="110"/>
        <v>0</v>
      </c>
      <c r="J180" s="36">
        <f t="shared" si="110"/>
        <v>0.93820359319283575</v>
      </c>
      <c r="K180" s="36">
        <f t="shared" si="110"/>
        <v>0</v>
      </c>
      <c r="L180" s="37" t="e">
        <f t="shared" si="115"/>
        <v>#VALUE!</v>
      </c>
      <c r="M180" s="38">
        <f t="shared" si="110"/>
        <v>0</v>
      </c>
      <c r="N180" s="39"/>
      <c r="O180" s="39"/>
      <c r="P180" s="40"/>
      <c r="Q180" s="40"/>
      <c r="R180" s="40"/>
      <c r="S180" s="41"/>
      <c r="T180" s="41"/>
      <c r="U180" s="42" t="e">
        <f t="shared" si="111"/>
        <v>#VALUE!</v>
      </c>
      <c r="V180" s="42" t="e">
        <f t="shared" si="111"/>
        <v>#VALUE!</v>
      </c>
      <c r="W180" s="43" t="e">
        <f t="shared" si="111"/>
        <v>#VALUE!</v>
      </c>
      <c r="X180" s="43" t="e">
        <f t="shared" si="111"/>
        <v>#VALUE!</v>
      </c>
      <c r="AD180"/>
      <c r="AG180" s="3">
        <f t="shared" si="116"/>
        <v>6.6052252339374462</v>
      </c>
      <c r="AH180" s="36">
        <f t="shared" si="112"/>
        <v>0</v>
      </c>
      <c r="AI180" s="36">
        <f t="shared" si="112"/>
        <v>0.79250784996334767</v>
      </c>
      <c r="AJ180" s="36">
        <f t="shared" si="112"/>
        <v>0</v>
      </c>
      <c r="AK180" s="36">
        <f t="shared" si="112"/>
        <v>0.75332920257891467</v>
      </c>
      <c r="AL180" s="36">
        <f t="shared" si="112"/>
        <v>0</v>
      </c>
      <c r="AM180" s="37" t="e">
        <f t="shared" si="117"/>
        <v>#VALUE!</v>
      </c>
      <c r="AN180" s="38">
        <f t="shared" si="113"/>
        <v>0</v>
      </c>
      <c r="AO180" s="39"/>
      <c r="AP180" s="39"/>
      <c r="AQ180" s="40"/>
      <c r="AR180" s="40"/>
      <c r="AS180" s="40"/>
      <c r="AT180" s="41"/>
      <c r="AU180" s="41"/>
      <c r="AV180" s="42" t="e">
        <f t="shared" si="114"/>
        <v>#VALUE!</v>
      </c>
      <c r="AW180" s="42" t="e">
        <f t="shared" si="114"/>
        <v>#VALUE!</v>
      </c>
      <c r="AX180" s="43" t="e">
        <f t="shared" si="114"/>
        <v>#VALUE!</v>
      </c>
      <c r="AY180" s="43" t="e">
        <f t="shared" si="114"/>
        <v>#VALUE!</v>
      </c>
    </row>
    <row r="181" spans="1:51" x14ac:dyDescent="0.3">
      <c r="A181" s="5">
        <v>4.5</v>
      </c>
      <c r="B181" s="5" t="str">
        <f>IF(AND('Graph-outputs'!$DA$2=TRUE, OR('Graph-outputs'!$DB$1=13, 'Graph-outputs'!$DB$1=14)), 'Calcs-control4'!A181, "")</f>
        <v/>
      </c>
      <c r="F181" s="3">
        <v>11</v>
      </c>
      <c r="G181" s="36">
        <f t="shared" si="110"/>
        <v>0.52131954207346043</v>
      </c>
      <c r="H181" s="36">
        <f t="shared" si="110"/>
        <v>0.96406766840589375</v>
      </c>
      <c r="I181" s="36">
        <f t="shared" si="110"/>
        <v>0.11721099742507868</v>
      </c>
      <c r="J181" s="36">
        <f t="shared" si="110"/>
        <v>0.95958662321389221</v>
      </c>
      <c r="K181" s="36">
        <f t="shared" si="110"/>
        <v>0</v>
      </c>
      <c r="L181" s="37" t="e">
        <f t="shared" si="115"/>
        <v>#VALUE!</v>
      </c>
      <c r="M181" s="38">
        <f t="shared" si="110"/>
        <v>0</v>
      </c>
      <c r="N181" s="39"/>
      <c r="O181" s="39"/>
      <c r="P181" s="40"/>
      <c r="Q181" s="40"/>
      <c r="R181" s="40"/>
      <c r="S181" s="41"/>
      <c r="T181" s="41"/>
      <c r="U181" s="42" t="e">
        <f t="shared" si="111"/>
        <v>#VALUE!</v>
      </c>
      <c r="V181" s="42" t="e">
        <f t="shared" si="111"/>
        <v>#VALUE!</v>
      </c>
      <c r="W181" s="43" t="e">
        <f t="shared" si="111"/>
        <v>#VALUE!</v>
      </c>
      <c r="X181" s="43" t="e">
        <f t="shared" si="111"/>
        <v>#VALUE!</v>
      </c>
      <c r="AD181"/>
      <c r="AG181" s="3">
        <f t="shared" si="116"/>
        <v>6.9465910157685737</v>
      </c>
      <c r="AH181" s="36">
        <f t="shared" si="112"/>
        <v>0</v>
      </c>
      <c r="AI181" s="36">
        <f t="shared" si="112"/>
        <v>0.81760091999592477</v>
      </c>
      <c r="AJ181" s="36">
        <f t="shared" si="112"/>
        <v>0</v>
      </c>
      <c r="AK181" s="36">
        <f t="shared" si="112"/>
        <v>0.78412243286164018</v>
      </c>
      <c r="AL181" s="36">
        <f t="shared" si="112"/>
        <v>0</v>
      </c>
      <c r="AM181" s="37" t="e">
        <f t="shared" si="117"/>
        <v>#VALUE!</v>
      </c>
      <c r="AN181" s="38">
        <f t="shared" si="113"/>
        <v>0</v>
      </c>
      <c r="AO181" s="39"/>
      <c r="AP181" s="39"/>
      <c r="AQ181" s="40"/>
      <c r="AR181" s="40"/>
      <c r="AS181" s="40"/>
      <c r="AT181" s="41"/>
      <c r="AU181" s="41"/>
      <c r="AV181" s="42" t="e">
        <f t="shared" si="114"/>
        <v>#VALUE!</v>
      </c>
      <c r="AW181" s="42" t="e">
        <f t="shared" si="114"/>
        <v>#VALUE!</v>
      </c>
      <c r="AX181" s="43" t="e">
        <f t="shared" si="114"/>
        <v>#VALUE!</v>
      </c>
      <c r="AY181" s="43" t="e">
        <f t="shared" si="114"/>
        <v>#VALUE!</v>
      </c>
    </row>
    <row r="182" spans="1:51" x14ac:dyDescent="0.3">
      <c r="A182" s="5">
        <v>4.75</v>
      </c>
      <c r="B182" s="5" t="str">
        <f>IF(AND('Graph-outputs'!$DA$2=TRUE, OR('Graph-outputs'!$DB$1=13, 'Graph-outputs'!$DB$1=14)), 'Calcs-control4'!A182, "")</f>
        <v/>
      </c>
      <c r="F182" s="3">
        <v>12</v>
      </c>
      <c r="G182" s="36">
        <f t="shared" si="110"/>
        <v>0.64595871755595768</v>
      </c>
      <c r="H182" s="36">
        <f t="shared" si="110"/>
        <v>0.97631991690248721</v>
      </c>
      <c r="I182" s="36">
        <f t="shared" si="110"/>
        <v>0.36658689738220507</v>
      </c>
      <c r="J182" s="36">
        <f t="shared" si="110"/>
        <v>0.97367507510049012</v>
      </c>
      <c r="K182" s="36">
        <f t="shared" si="110"/>
        <v>0</v>
      </c>
      <c r="L182" s="37" t="e">
        <f t="shared" si="115"/>
        <v>#VALUE!</v>
      </c>
      <c r="M182" s="38">
        <f t="shared" si="110"/>
        <v>0</v>
      </c>
      <c r="N182" s="39"/>
      <c r="O182" s="39"/>
      <c r="P182" s="40"/>
      <c r="Q182" s="40"/>
      <c r="R182" s="40"/>
      <c r="S182" s="41"/>
      <c r="T182" s="41"/>
      <c r="U182" s="42" t="e">
        <f t="shared" si="111"/>
        <v>#VALUE!</v>
      </c>
      <c r="V182" s="42" t="e">
        <f t="shared" si="111"/>
        <v>#VALUE!</v>
      </c>
      <c r="W182" s="43" t="e">
        <f t="shared" si="111"/>
        <v>#VALUE!</v>
      </c>
      <c r="X182" s="43" t="e">
        <f t="shared" si="111"/>
        <v>#VALUE!</v>
      </c>
      <c r="AD182"/>
      <c r="AG182" s="3">
        <f t="shared" si="116"/>
        <v>7.3055989813069928</v>
      </c>
      <c r="AH182" s="36">
        <f t="shared" si="112"/>
        <v>0</v>
      </c>
      <c r="AI182" s="36">
        <f t="shared" si="112"/>
        <v>0.84100467907598864</v>
      </c>
      <c r="AJ182" s="36">
        <f t="shared" si="112"/>
        <v>0</v>
      </c>
      <c r="AK182" s="36">
        <f t="shared" si="112"/>
        <v>0.81269857349901653</v>
      </c>
      <c r="AL182" s="36">
        <f t="shared" si="112"/>
        <v>0</v>
      </c>
      <c r="AM182" s="37" t="e">
        <f t="shared" si="117"/>
        <v>#VALUE!</v>
      </c>
      <c r="AN182" s="38">
        <f t="shared" si="113"/>
        <v>0</v>
      </c>
      <c r="AO182" s="39"/>
      <c r="AP182" s="39"/>
      <c r="AQ182" s="40"/>
      <c r="AR182" s="40"/>
      <c r="AS182" s="40"/>
      <c r="AT182" s="41"/>
      <c r="AU182" s="41"/>
      <c r="AV182" s="42" t="e">
        <f t="shared" si="114"/>
        <v>#VALUE!</v>
      </c>
      <c r="AW182" s="42" t="e">
        <f t="shared" si="114"/>
        <v>#VALUE!</v>
      </c>
      <c r="AX182" s="43" t="e">
        <f t="shared" si="114"/>
        <v>#VALUE!</v>
      </c>
      <c r="AY182" s="43" t="e">
        <f t="shared" si="114"/>
        <v>#VALUE!</v>
      </c>
    </row>
    <row r="183" spans="1:51" x14ac:dyDescent="0.3">
      <c r="A183" s="5">
        <v>5</v>
      </c>
      <c r="B183" s="5" t="str">
        <f>IF(AND('Graph-outputs'!$DA$2=TRUE, OR('Graph-outputs'!$DB$1=13, 'Graph-outputs'!$DB$1=14)), 'Calcs-control4'!A183, "")</f>
        <v/>
      </c>
      <c r="F183" s="3">
        <v>13</v>
      </c>
      <c r="G183" s="36">
        <f t="shared" si="110"/>
        <v>0.74869964690149571</v>
      </c>
      <c r="H183" s="36">
        <f t="shared" si="110"/>
        <v>0.98443911004831575</v>
      </c>
      <c r="I183" s="36">
        <f t="shared" si="110"/>
        <v>0.55821186130469869</v>
      </c>
      <c r="J183" s="36">
        <f t="shared" si="110"/>
        <v>0.98289278515676415</v>
      </c>
      <c r="K183" s="36">
        <f t="shared" si="110"/>
        <v>0</v>
      </c>
      <c r="L183" s="37" t="e">
        <f t="shared" si="115"/>
        <v>#VALUE!</v>
      </c>
      <c r="M183" s="38">
        <f t="shared" si="110"/>
        <v>0</v>
      </c>
      <c r="N183" s="39"/>
      <c r="O183" s="39"/>
      <c r="P183" s="40"/>
      <c r="Q183" s="40"/>
      <c r="R183" s="40"/>
      <c r="S183" s="41"/>
      <c r="T183" s="41"/>
      <c r="U183" s="42" t="e">
        <f t="shared" si="111"/>
        <v>#VALUE!</v>
      </c>
      <c r="V183" s="42" t="e">
        <f t="shared" si="111"/>
        <v>#VALUE!</v>
      </c>
      <c r="W183" s="43" t="e">
        <f t="shared" si="111"/>
        <v>#VALUE!</v>
      </c>
      <c r="X183" s="43" t="e">
        <f t="shared" si="111"/>
        <v>#VALUE!</v>
      </c>
      <c r="AD183"/>
      <c r="AG183" s="3">
        <f t="shared" si="116"/>
        <v>7.683160899284454</v>
      </c>
      <c r="AH183" s="36">
        <f t="shared" si="112"/>
        <v>4.3042420270152593E-2</v>
      </c>
      <c r="AI183" s="36">
        <f t="shared" si="112"/>
        <v>0.8626313759593458</v>
      </c>
      <c r="AJ183" s="36">
        <f t="shared" si="112"/>
        <v>0</v>
      </c>
      <c r="AK183" s="36">
        <f t="shared" si="112"/>
        <v>0.83896594952734249</v>
      </c>
      <c r="AL183" s="36">
        <f t="shared" si="112"/>
        <v>0</v>
      </c>
      <c r="AM183" s="37" t="e">
        <f t="shared" si="117"/>
        <v>#VALUE!</v>
      </c>
      <c r="AN183" s="38">
        <f t="shared" si="113"/>
        <v>0</v>
      </c>
      <c r="AO183" s="39"/>
      <c r="AP183" s="39"/>
      <c r="AQ183" s="40"/>
      <c r="AR183" s="40"/>
      <c r="AS183" s="40"/>
      <c r="AT183" s="41"/>
      <c r="AU183" s="41"/>
      <c r="AV183" s="42" t="e">
        <f t="shared" si="114"/>
        <v>#VALUE!</v>
      </c>
      <c r="AW183" s="42" t="e">
        <f t="shared" si="114"/>
        <v>#VALUE!</v>
      </c>
      <c r="AX183" s="43" t="e">
        <f t="shared" si="114"/>
        <v>#VALUE!</v>
      </c>
      <c r="AY183" s="43" t="e">
        <f t="shared" si="114"/>
        <v>#VALUE!</v>
      </c>
    </row>
    <row r="184" spans="1:51" x14ac:dyDescent="0.3">
      <c r="A184" s="5">
        <v>5.25</v>
      </c>
      <c r="B184" s="5" t="str">
        <f>IF(AND('Graph-outputs'!$DA$2=TRUE, OR('Graph-outputs'!$DB$1=13, 'Graph-outputs'!$DB$1=14)), 'Calcs-control4'!A184, "")</f>
        <v/>
      </c>
      <c r="F184" s="3">
        <v>14</v>
      </c>
      <c r="G184" s="36">
        <f t="shared" si="110"/>
        <v>0.82837446509470625</v>
      </c>
      <c r="H184" s="36">
        <f t="shared" si="110"/>
        <v>0.9897902843638573</v>
      </c>
      <c r="I184" s="36">
        <f t="shared" si="110"/>
        <v>0.69973848923238624</v>
      </c>
      <c r="J184" s="36">
        <f t="shared" si="110"/>
        <v>0.9888941105683311</v>
      </c>
      <c r="K184" s="36">
        <f t="shared" si="110"/>
        <v>0</v>
      </c>
      <c r="L184" s="37" t="e">
        <f t="shared" si="115"/>
        <v>#VALUE!</v>
      </c>
      <c r="M184" s="38">
        <f t="shared" si="110"/>
        <v>0</v>
      </c>
      <c r="N184" s="39"/>
      <c r="O184" s="39"/>
      <c r="P184" s="40"/>
      <c r="Q184" s="40"/>
      <c r="R184" s="40"/>
      <c r="S184" s="41"/>
      <c r="T184" s="41"/>
      <c r="U184" s="42" t="e">
        <f t="shared" si="111"/>
        <v>#VALUE!</v>
      </c>
      <c r="V184" s="42" t="e">
        <f t="shared" si="111"/>
        <v>#VALUE!</v>
      </c>
      <c r="W184" s="43" t="e">
        <f t="shared" si="111"/>
        <v>#VALUE!</v>
      </c>
      <c r="X184" s="43" t="e">
        <f t="shared" si="111"/>
        <v>#VALUE!</v>
      </c>
      <c r="AD184"/>
      <c r="AG184" s="3">
        <f t="shared" si="116"/>
        <v>8.0802356597094089</v>
      </c>
      <c r="AH184" s="36">
        <f t="shared" si="112"/>
        <v>9.7289769287624894E-2</v>
      </c>
      <c r="AI184" s="36">
        <f t="shared" si="112"/>
        <v>0.88242166033299296</v>
      </c>
      <c r="AJ184" s="36">
        <f t="shared" si="112"/>
        <v>0</v>
      </c>
      <c r="AK184" s="36">
        <f t="shared" si="112"/>
        <v>0.8628703212119796</v>
      </c>
      <c r="AL184" s="36">
        <f t="shared" si="112"/>
        <v>0</v>
      </c>
      <c r="AM184" s="37" t="e">
        <f t="shared" si="117"/>
        <v>#VALUE!</v>
      </c>
      <c r="AN184" s="38">
        <f t="shared" si="113"/>
        <v>0</v>
      </c>
      <c r="AO184" s="39"/>
      <c r="AP184" s="39"/>
      <c r="AQ184" s="40"/>
      <c r="AR184" s="40"/>
      <c r="AS184" s="40"/>
      <c r="AT184" s="41"/>
      <c r="AU184" s="41"/>
      <c r="AV184" s="42" t="e">
        <f t="shared" si="114"/>
        <v>#VALUE!</v>
      </c>
      <c r="AW184" s="42" t="e">
        <f t="shared" si="114"/>
        <v>#VALUE!</v>
      </c>
      <c r="AX184" s="43" t="e">
        <f t="shared" si="114"/>
        <v>#VALUE!</v>
      </c>
      <c r="AY184" s="43" t="e">
        <f t="shared" si="114"/>
        <v>#VALUE!</v>
      </c>
    </row>
    <row r="185" spans="1:51" x14ac:dyDescent="0.3">
      <c r="A185" s="5">
        <v>5.5</v>
      </c>
      <c r="B185" s="5" t="str">
        <f>IF(AND('Graph-outputs'!$DA$2=TRUE, OR('Graph-outputs'!$DB$1=13, 'Graph-outputs'!$DB$1=14)), 'Calcs-control4'!A185, "")</f>
        <v/>
      </c>
      <c r="F185" s="3">
        <v>15</v>
      </c>
      <c r="G185" s="36">
        <f t="shared" si="110"/>
        <v>0.88685603249115941</v>
      </c>
      <c r="H185" s="36">
        <f t="shared" si="110"/>
        <v>0.99330396692184542</v>
      </c>
      <c r="I185" s="36">
        <f t="shared" si="110"/>
        <v>0.80063650808452413</v>
      </c>
      <c r="J185" s="36">
        <f t="shared" si="110"/>
        <v>0.99278894479391433</v>
      </c>
      <c r="K185" s="36">
        <f t="shared" si="110"/>
        <v>0</v>
      </c>
      <c r="L185" s="37" t="e">
        <f t="shared" si="115"/>
        <v>#VALUE!</v>
      </c>
      <c r="M185" s="38">
        <f t="shared" si="110"/>
        <v>0</v>
      </c>
      <c r="N185" s="39"/>
      <c r="O185" s="39"/>
      <c r="P185" s="40"/>
      <c r="Q185" s="40"/>
      <c r="R185" s="40"/>
      <c r="S185" s="41"/>
      <c r="T185" s="41"/>
      <c r="U185" s="42" t="e">
        <f t="shared" si="111"/>
        <v>#VALUE!</v>
      </c>
      <c r="V185" s="42" t="e">
        <f t="shared" si="111"/>
        <v>#VALUE!</v>
      </c>
      <c r="W185" s="43" t="e">
        <f t="shared" si="111"/>
        <v>#VALUE!</v>
      </c>
      <c r="X185" s="43" t="e">
        <f t="shared" si="111"/>
        <v>#VALUE!</v>
      </c>
      <c r="AD185"/>
      <c r="AG185" s="3">
        <f t="shared" si="116"/>
        <v>8.4978317091498283</v>
      </c>
      <c r="AH185" s="36">
        <f t="shared" si="112"/>
        <v>0.15692867306564073</v>
      </c>
      <c r="AI185" s="36">
        <f t="shared" si="112"/>
        <v>0.9003462639758768</v>
      </c>
      <c r="AJ185" s="36">
        <f t="shared" si="112"/>
        <v>0</v>
      </c>
      <c r="AK185" s="36">
        <f t="shared" si="112"/>
        <v>0.88439628683280647</v>
      </c>
      <c r="AL185" s="36">
        <f t="shared" si="112"/>
        <v>0</v>
      </c>
      <c r="AM185" s="37" t="e">
        <f t="shared" si="117"/>
        <v>#VALUE!</v>
      </c>
      <c r="AN185" s="38">
        <f t="shared" si="113"/>
        <v>0</v>
      </c>
      <c r="AO185" s="39"/>
      <c r="AP185" s="39"/>
      <c r="AQ185" s="40"/>
      <c r="AR185" s="40"/>
      <c r="AS185" s="40"/>
      <c r="AT185" s="41"/>
      <c r="AU185" s="41"/>
      <c r="AV185" s="42" t="e">
        <f t="shared" si="114"/>
        <v>#VALUE!</v>
      </c>
      <c r="AW185" s="42" t="e">
        <f t="shared" si="114"/>
        <v>#VALUE!</v>
      </c>
      <c r="AX185" s="43" t="e">
        <f t="shared" si="114"/>
        <v>#VALUE!</v>
      </c>
      <c r="AY185" s="43" t="e">
        <f t="shared" si="114"/>
        <v>#VALUE!</v>
      </c>
    </row>
    <row r="186" spans="1:51" x14ac:dyDescent="0.3">
      <c r="A186" s="84">
        <v>5.75</v>
      </c>
      <c r="B186" s="5" t="str">
        <f>IF(AND('Graph-outputs'!$DA$2=TRUE, OR('Graph-outputs'!$DB$1=13, 'Graph-outputs'!$DB$1=14)), 'Calcs-control4'!A186, "")</f>
        <v/>
      </c>
      <c r="F186" s="3">
        <v>16</v>
      </c>
      <c r="G186" s="36">
        <f t="shared" ref="G186:K201" si="118">IF(1-EXP(-0.23*(G102-G$165))&lt;0, 0, 1-EXP(-0.23*(G102-G$165)))</f>
        <v>0.92772955467914242</v>
      </c>
      <c r="H186" s="36">
        <f t="shared" si="118"/>
        <v>0.99560582729031089</v>
      </c>
      <c r="I186" s="36">
        <f t="shared" si="118"/>
        <v>0.87035125008615122</v>
      </c>
      <c r="J186" s="36">
        <f t="shared" si="118"/>
        <v>0.9953123419789196</v>
      </c>
      <c r="K186" s="36">
        <f t="shared" si="118"/>
        <v>0</v>
      </c>
      <c r="L186" s="37" t="e">
        <f t="shared" si="115"/>
        <v>#VALUE!</v>
      </c>
      <c r="M186" s="38">
        <f t="shared" ref="M186:M240" si="119">IF(1-EXP(-0.23*(M102-M$165))&lt;0, 0, 1-EXP(-0.23*(M102-M$165)))</f>
        <v>5.8677910779603382E-2</v>
      </c>
      <c r="N186" s="39"/>
      <c r="O186" s="39"/>
      <c r="P186" s="40"/>
      <c r="Q186" s="40"/>
      <c r="R186" s="40"/>
      <c r="S186" s="41"/>
      <c r="T186" s="41"/>
      <c r="U186" s="42" t="e">
        <f t="shared" ref="U186:X201" si="120">IF(1-EXP(-0.23*(U102-U$165))&lt;0, 0, 1-EXP(-0.23*(U102-U$165)))</f>
        <v>#VALUE!</v>
      </c>
      <c r="V186" s="42" t="e">
        <f t="shared" si="120"/>
        <v>#VALUE!</v>
      </c>
      <c r="W186" s="43" t="e">
        <f t="shared" si="120"/>
        <v>#VALUE!</v>
      </c>
      <c r="X186" s="43" t="e">
        <f t="shared" si="120"/>
        <v>#VALUE!</v>
      </c>
      <c r="AD186"/>
      <c r="AG186" s="3">
        <f t="shared" si="116"/>
        <v>8.937009611874279</v>
      </c>
      <c r="AH186" s="36">
        <f t="shared" ref="AH186:AL201" si="121">IF(1-EXP(-0.23*(AH102-AH$165))&lt;0, 0, 1-EXP(-0.23*(AH102-AH$165)))</f>
        <v>0.22158153936782865</v>
      </c>
      <c r="AI186" s="36">
        <f t="shared" si="121"/>
        <v>0.91640663903062092</v>
      </c>
      <c r="AJ186" s="36">
        <f t="shared" si="121"/>
        <v>0</v>
      </c>
      <c r="AK186" s="36">
        <f t="shared" si="121"/>
        <v>0.90356729033982197</v>
      </c>
      <c r="AL186" s="36">
        <f t="shared" si="121"/>
        <v>0</v>
      </c>
      <c r="AM186" s="37" t="e">
        <f t="shared" si="117"/>
        <v>#VALUE!</v>
      </c>
      <c r="AN186" s="38">
        <f t="shared" si="113"/>
        <v>0</v>
      </c>
      <c r="AO186" s="39"/>
      <c r="AP186" s="39"/>
      <c r="AQ186" s="40"/>
      <c r="AR186" s="40"/>
      <c r="AS186" s="40"/>
      <c r="AT186" s="41"/>
      <c r="AU186" s="41"/>
      <c r="AV186" s="42" t="e">
        <f t="shared" ref="AV186:AY201" si="122">IF(1-EXP(-0.23*(AV102-AV$165))&lt;0, 0, 1-EXP(-0.23*(AV102-AV$165)))</f>
        <v>#VALUE!</v>
      </c>
      <c r="AW186" s="42" t="e">
        <f t="shared" si="122"/>
        <v>#VALUE!</v>
      </c>
      <c r="AX186" s="43" t="e">
        <f t="shared" si="122"/>
        <v>#VALUE!</v>
      </c>
      <c r="AY186" s="43" t="e">
        <f t="shared" si="122"/>
        <v>#VALUE!</v>
      </c>
    </row>
    <row r="187" spans="1:51" x14ac:dyDescent="0.3">
      <c r="A187" s="84">
        <v>6</v>
      </c>
      <c r="B187" s="5" t="str">
        <f>IF(AND('Graph-outputs'!$DA$2=TRUE, OR('Graph-outputs'!$DB$1=13, 'Graph-outputs'!$DB$1=14)), 'Calcs-control4'!A187, "")</f>
        <v/>
      </c>
      <c r="F187" s="3">
        <v>17</v>
      </c>
      <c r="G187" s="36">
        <f t="shared" si="118"/>
        <v>0.9550922506759848</v>
      </c>
      <c r="H187" s="36">
        <f t="shared" si="118"/>
        <v>0.99711220180439053</v>
      </c>
      <c r="I187" s="36">
        <f t="shared" si="118"/>
        <v>0.91720987276857224</v>
      </c>
      <c r="J187" s="36">
        <f t="shared" si="118"/>
        <v>0.9969464458366073</v>
      </c>
      <c r="K187" s="36">
        <f t="shared" si="118"/>
        <v>0</v>
      </c>
      <c r="L187" s="37" t="e">
        <f t="shared" si="115"/>
        <v>#VALUE!</v>
      </c>
      <c r="M187" s="38">
        <f t="shared" si="119"/>
        <v>0.18580032005910574</v>
      </c>
      <c r="N187" s="39"/>
      <c r="O187" s="39"/>
      <c r="P187" s="40"/>
      <c r="Q187" s="40"/>
      <c r="R187" s="40"/>
      <c r="S187" s="41"/>
      <c r="T187" s="41"/>
      <c r="U187" s="42" t="e">
        <f t="shared" si="120"/>
        <v>#VALUE!</v>
      </c>
      <c r="V187" s="42" t="e">
        <f t="shared" si="120"/>
        <v>#VALUE!</v>
      </c>
      <c r="W187" s="43" t="e">
        <f t="shared" si="120"/>
        <v>#VALUE!</v>
      </c>
      <c r="X187" s="43" t="e">
        <f t="shared" si="120"/>
        <v>#VALUE!</v>
      </c>
      <c r="AD187"/>
      <c r="AG187" s="3">
        <f t="shared" si="116"/>
        <v>9.3988847433557776</v>
      </c>
      <c r="AH187" s="36">
        <f t="shared" si="121"/>
        <v>0.29057870781648987</v>
      </c>
      <c r="AI187" s="36">
        <f t="shared" si="121"/>
        <v>0.9306344642721921</v>
      </c>
      <c r="AJ187" s="36">
        <f t="shared" si="121"/>
        <v>0</v>
      </c>
      <c r="AK187" s="36">
        <f t="shared" si="121"/>
        <v>0.92044416678428542</v>
      </c>
      <c r="AL187" s="36">
        <f t="shared" si="121"/>
        <v>0</v>
      </c>
      <c r="AM187" s="37" t="e">
        <f t="shared" si="117"/>
        <v>#VALUE!</v>
      </c>
      <c r="AN187" s="38">
        <f t="shared" si="113"/>
        <v>0</v>
      </c>
      <c r="AO187" s="39"/>
      <c r="AP187" s="39"/>
      <c r="AQ187" s="40"/>
      <c r="AR187" s="40"/>
      <c r="AS187" s="40"/>
      <c r="AT187" s="41"/>
      <c r="AU187" s="41"/>
      <c r="AV187" s="42" t="e">
        <f t="shared" si="122"/>
        <v>#VALUE!</v>
      </c>
      <c r="AW187" s="42" t="e">
        <f t="shared" si="122"/>
        <v>#VALUE!</v>
      </c>
      <c r="AX187" s="43" t="e">
        <f t="shared" si="122"/>
        <v>#VALUE!</v>
      </c>
      <c r="AY187" s="43" t="e">
        <f t="shared" si="122"/>
        <v>#VALUE!</v>
      </c>
    </row>
    <row r="188" spans="1:51" x14ac:dyDescent="0.3">
      <c r="A188" s="84">
        <v>6.25</v>
      </c>
      <c r="B188" s="5" t="str">
        <f>IF(AND('Graph-outputs'!$DA$2=TRUE, OR('Graph-outputs'!$DB$1=13, 'Graph-outputs'!$DB$1=14)), 'Calcs-control4'!A188, "")</f>
        <v/>
      </c>
      <c r="F188" s="3">
        <v>18</v>
      </c>
      <c r="G188" s="36">
        <f t="shared" si="118"/>
        <v>0.97273966794656952</v>
      </c>
      <c r="H188" s="36">
        <f t="shared" si="118"/>
        <v>0.99809798964244556</v>
      </c>
      <c r="I188" s="36">
        <f t="shared" si="118"/>
        <v>0.94795661388523089</v>
      </c>
      <c r="J188" s="36">
        <f t="shared" si="118"/>
        <v>0.99800529819165673</v>
      </c>
      <c r="K188" s="36">
        <f t="shared" si="118"/>
        <v>0</v>
      </c>
      <c r="L188" s="37" t="e">
        <f t="shared" si="115"/>
        <v>#VALUE!</v>
      </c>
      <c r="M188" s="38">
        <f t="shared" si="119"/>
        <v>0.29723722195049029</v>
      </c>
      <c r="N188" s="39"/>
      <c r="O188" s="39"/>
      <c r="P188" s="40"/>
      <c r="Q188" s="40"/>
      <c r="R188" s="40"/>
      <c r="S188" s="41"/>
      <c r="T188" s="41"/>
      <c r="U188" s="42" t="e">
        <f t="shared" si="120"/>
        <v>#VALUE!</v>
      </c>
      <c r="V188" s="42" t="e">
        <f t="shared" si="120"/>
        <v>#VALUE!</v>
      </c>
      <c r="W188" s="43" t="e">
        <f t="shared" si="120"/>
        <v>#VALUE!</v>
      </c>
      <c r="X188" s="43" t="e">
        <f t="shared" si="120"/>
        <v>#VALUE!</v>
      </c>
      <c r="AD188"/>
      <c r="AG188" s="3">
        <f t="shared" si="116"/>
        <v>9.8846301229790683</v>
      </c>
      <c r="AH188" s="36">
        <f t="shared" si="121"/>
        <v>0.36293454728583707</v>
      </c>
      <c r="AI188" s="36">
        <f t="shared" si="121"/>
        <v>0.94308999598063215</v>
      </c>
      <c r="AJ188" s="36">
        <f t="shared" si="121"/>
        <v>0</v>
      </c>
      <c r="AK188" s="36">
        <f t="shared" si="121"/>
        <v>0.93512224851670689</v>
      </c>
      <c r="AL188" s="36">
        <f t="shared" si="121"/>
        <v>0</v>
      </c>
      <c r="AM188" s="37" t="e">
        <f t="shared" si="117"/>
        <v>#VALUE!</v>
      </c>
      <c r="AN188" s="38">
        <f t="shared" si="113"/>
        <v>0</v>
      </c>
      <c r="AO188" s="39"/>
      <c r="AP188" s="39"/>
      <c r="AQ188" s="40"/>
      <c r="AR188" s="40"/>
      <c r="AS188" s="40"/>
      <c r="AT188" s="41"/>
      <c r="AU188" s="41"/>
      <c r="AV188" s="42" t="e">
        <f t="shared" si="122"/>
        <v>#VALUE!</v>
      </c>
      <c r="AW188" s="42" t="e">
        <f t="shared" si="122"/>
        <v>#VALUE!</v>
      </c>
      <c r="AX188" s="43" t="e">
        <f t="shared" si="122"/>
        <v>#VALUE!</v>
      </c>
      <c r="AY188" s="43" t="e">
        <f t="shared" si="122"/>
        <v>#VALUE!</v>
      </c>
    </row>
    <row r="189" spans="1:51" x14ac:dyDescent="0.3">
      <c r="A189" s="84">
        <v>6.5</v>
      </c>
      <c r="B189" s="5" t="str">
        <f>IF(AND('Graph-outputs'!$DA$2=TRUE, OR('Graph-outputs'!$DB$1=13, 'Graph-outputs'!$DB$1=14)), 'Calcs-control4'!A189, "")</f>
        <v/>
      </c>
      <c r="F189" s="3">
        <v>19</v>
      </c>
      <c r="G189" s="36">
        <f t="shared" si="118"/>
        <v>0.98376620665361192</v>
      </c>
      <c r="H189" s="36">
        <f t="shared" si="118"/>
        <v>0.99874368276868475</v>
      </c>
      <c r="I189" s="36">
        <f t="shared" si="118"/>
        <v>0.9677161900584178</v>
      </c>
      <c r="J189" s="36">
        <f t="shared" si="118"/>
        <v>0.99869244824322312</v>
      </c>
      <c r="K189" s="36">
        <f t="shared" si="118"/>
        <v>0</v>
      </c>
      <c r="L189" s="37" t="e">
        <f t="shared" si="115"/>
        <v>#VALUE!</v>
      </c>
      <c r="M189" s="38">
        <f t="shared" si="119"/>
        <v>0.39442861485634673</v>
      </c>
      <c r="N189" s="39"/>
      <c r="O189" s="39"/>
      <c r="P189" s="40"/>
      <c r="Q189" s="40"/>
      <c r="R189" s="40"/>
      <c r="S189" s="41"/>
      <c r="T189" s="41"/>
      <c r="U189" s="42" t="e">
        <f t="shared" si="120"/>
        <v>#VALUE!</v>
      </c>
      <c r="V189" s="42" t="e">
        <f t="shared" si="120"/>
        <v>#VALUE!</v>
      </c>
      <c r="W189" s="43" t="e">
        <f t="shared" si="120"/>
        <v>#VALUE!</v>
      </c>
      <c r="X189" s="43" t="e">
        <f t="shared" si="120"/>
        <v>#VALUE!</v>
      </c>
      <c r="AD189"/>
      <c r="AG189" s="3">
        <f t="shared" si="116"/>
        <v>10.395479393145562</v>
      </c>
      <c r="AH189" s="36">
        <f t="shared" si="121"/>
        <v>0.43735023299872045</v>
      </c>
      <c r="AI189" s="36">
        <f t="shared" si="121"/>
        <v>0.95385931427212622</v>
      </c>
      <c r="AJ189" s="36">
        <f t="shared" si="121"/>
        <v>0</v>
      </c>
      <c r="AK189" s="36">
        <f t="shared" si="121"/>
        <v>0.94772715168020161</v>
      </c>
      <c r="AL189" s="36">
        <f t="shared" si="121"/>
        <v>0</v>
      </c>
      <c r="AM189" s="37" t="e">
        <f t="shared" si="117"/>
        <v>#VALUE!</v>
      </c>
      <c r="AN189" s="38">
        <f t="shared" si="113"/>
        <v>0</v>
      </c>
      <c r="AO189" s="39"/>
      <c r="AP189" s="39"/>
      <c r="AQ189" s="40"/>
      <c r="AR189" s="40"/>
      <c r="AS189" s="40"/>
      <c r="AT189" s="41"/>
      <c r="AU189" s="41"/>
      <c r="AV189" s="42" t="e">
        <f t="shared" si="122"/>
        <v>#VALUE!</v>
      </c>
      <c r="AW189" s="42" t="e">
        <f t="shared" si="122"/>
        <v>#VALUE!</v>
      </c>
      <c r="AX189" s="43" t="e">
        <f t="shared" si="122"/>
        <v>#VALUE!</v>
      </c>
      <c r="AY189" s="43" t="e">
        <f t="shared" si="122"/>
        <v>#VALUE!</v>
      </c>
    </row>
    <row r="190" spans="1:51" x14ac:dyDescent="0.3">
      <c r="A190" s="84">
        <v>6.75</v>
      </c>
      <c r="B190" s="5" t="str">
        <f>IF(AND('Graph-outputs'!$DA$2=TRUE, OR('Graph-outputs'!$DB$1=13, 'Graph-outputs'!$DB$1=14)), 'Calcs-control4'!A190, "")</f>
        <v/>
      </c>
      <c r="F190" s="3">
        <v>20</v>
      </c>
      <c r="G190" s="36">
        <f t="shared" si="118"/>
        <v>0.99047676121609041</v>
      </c>
      <c r="H190" s="36">
        <f t="shared" si="118"/>
        <v>0.99916732881402304</v>
      </c>
      <c r="I190" s="36">
        <f t="shared" si="118"/>
        <v>0.9801916338882527</v>
      </c>
      <c r="J190" s="36">
        <f t="shared" si="118"/>
        <v>0.99913941099318093</v>
      </c>
      <c r="K190" s="36">
        <f t="shared" si="118"/>
        <v>0</v>
      </c>
      <c r="L190" s="37" t="e">
        <f t="shared" si="115"/>
        <v>#VALUE!</v>
      </c>
      <c r="M190" s="38">
        <f t="shared" si="119"/>
        <v>0.47883086588471468</v>
      </c>
      <c r="N190" s="39"/>
      <c r="O190" s="39"/>
      <c r="P190" s="40"/>
      <c r="Q190" s="40"/>
      <c r="R190" s="40"/>
      <c r="S190" s="41"/>
      <c r="T190" s="41"/>
      <c r="U190" s="42" t="e">
        <f t="shared" si="120"/>
        <v>#VALUE!</v>
      </c>
      <c r="V190" s="42" t="e">
        <f t="shared" si="120"/>
        <v>#VALUE!</v>
      </c>
      <c r="W190" s="43" t="e">
        <f t="shared" si="120"/>
        <v>#VALUE!</v>
      </c>
      <c r="X190" s="43" t="e">
        <f t="shared" si="120"/>
        <v>#VALUE!</v>
      </c>
      <c r="AD190"/>
      <c r="AG190" s="3">
        <f t="shared" si="116"/>
        <v>10.932729952341878</v>
      </c>
      <c r="AH190" s="36">
        <f t="shared" si="121"/>
        <v>0.51225219252317045</v>
      </c>
      <c r="AI190" s="36">
        <f t="shared" si="121"/>
        <v>0.96305059224404654</v>
      </c>
      <c r="AJ190" s="36">
        <f t="shared" si="121"/>
        <v>9.8245038983199362E-2</v>
      </c>
      <c r="AK190" s="36">
        <f t="shared" si="121"/>
        <v>0.95840945665214494</v>
      </c>
      <c r="AL190" s="36">
        <f t="shared" si="121"/>
        <v>0</v>
      </c>
      <c r="AM190" s="37" t="e">
        <f t="shared" si="117"/>
        <v>#VALUE!</v>
      </c>
      <c r="AN190" s="38">
        <f t="shared" si="113"/>
        <v>0</v>
      </c>
      <c r="AO190" s="39"/>
      <c r="AP190" s="39"/>
      <c r="AQ190" s="40"/>
      <c r="AR190" s="40"/>
      <c r="AS190" s="40"/>
      <c r="AT190" s="41"/>
      <c r="AU190" s="41"/>
      <c r="AV190" s="42" t="e">
        <f t="shared" si="122"/>
        <v>#VALUE!</v>
      </c>
      <c r="AW190" s="42" t="e">
        <f t="shared" si="122"/>
        <v>#VALUE!</v>
      </c>
      <c r="AX190" s="43" t="e">
        <f t="shared" si="122"/>
        <v>#VALUE!</v>
      </c>
      <c r="AY190" s="43" t="e">
        <f t="shared" si="122"/>
        <v>#VALUE!</v>
      </c>
    </row>
    <row r="191" spans="1:51" x14ac:dyDescent="0.3">
      <c r="A191" s="84">
        <v>7</v>
      </c>
      <c r="B191" s="5" t="str">
        <f>IF(AND('Graph-outputs'!$DA$2=TRUE, OR('Graph-outputs'!$DB$1=13, 'Graph-outputs'!$DB$1=14)), 'Calcs-control4'!A191, "")</f>
        <v/>
      </c>
      <c r="F191" s="3">
        <v>21</v>
      </c>
      <c r="G191" s="36">
        <f t="shared" si="118"/>
        <v>0.9944747241165367</v>
      </c>
      <c r="H191" s="36">
        <f t="shared" si="118"/>
        <v>0.99944594776237761</v>
      </c>
      <c r="I191" s="36">
        <f t="shared" si="118"/>
        <v>0.98795186748279795</v>
      </c>
      <c r="J191" s="36">
        <f t="shared" si="118"/>
        <v>0.99943101285185443</v>
      </c>
      <c r="K191" s="36">
        <f t="shared" si="118"/>
        <v>0</v>
      </c>
      <c r="L191" s="37" t="e">
        <f t="shared" si="115"/>
        <v>#VALUE!</v>
      </c>
      <c r="M191" s="38">
        <f t="shared" si="119"/>
        <v>0.551861603605309</v>
      </c>
      <c r="N191" s="39"/>
      <c r="O191" s="39"/>
      <c r="P191" s="40"/>
      <c r="Q191" s="40"/>
      <c r="R191" s="40"/>
      <c r="S191" s="41"/>
      <c r="T191" s="41"/>
      <c r="U191" s="42" t="e">
        <f t="shared" si="120"/>
        <v>#VALUE!</v>
      </c>
      <c r="V191" s="42" t="e">
        <f t="shared" si="120"/>
        <v>#VALUE!</v>
      </c>
      <c r="W191" s="43" t="e">
        <f t="shared" si="120"/>
        <v>#VALUE!</v>
      </c>
      <c r="X191" s="43" t="e">
        <f t="shared" si="120"/>
        <v>#VALUE!</v>
      </c>
      <c r="AD191"/>
      <c r="AG191" s="3">
        <f t="shared" si="116"/>
        <v>11.497746250129051</v>
      </c>
      <c r="AH191" s="36">
        <f t="shared" si="121"/>
        <v>0.58587187828794351</v>
      </c>
      <c r="AI191" s="36">
        <f t="shared" si="121"/>
        <v>0.97078958660205428</v>
      </c>
      <c r="AJ191" s="36">
        <f t="shared" si="121"/>
        <v>0.24889814965663104</v>
      </c>
      <c r="AK191" s="36">
        <f t="shared" si="121"/>
        <v>0.96733857803319689</v>
      </c>
      <c r="AL191" s="36">
        <f t="shared" si="121"/>
        <v>0</v>
      </c>
      <c r="AM191" s="37" t="e">
        <f t="shared" si="117"/>
        <v>#VALUE!</v>
      </c>
      <c r="AN191" s="38">
        <f t="shared" si="113"/>
        <v>0</v>
      </c>
      <c r="AO191" s="39"/>
      <c r="AP191" s="39"/>
      <c r="AQ191" s="40"/>
      <c r="AR191" s="40"/>
      <c r="AS191" s="40"/>
      <c r="AT191" s="41"/>
      <c r="AU191" s="41"/>
      <c r="AV191" s="42" t="e">
        <f t="shared" si="122"/>
        <v>#VALUE!</v>
      </c>
      <c r="AW191" s="42" t="e">
        <f t="shared" si="122"/>
        <v>#VALUE!</v>
      </c>
      <c r="AX191" s="43" t="e">
        <f t="shared" si="122"/>
        <v>#VALUE!</v>
      </c>
      <c r="AY191" s="43" t="e">
        <f t="shared" si="122"/>
        <v>#VALUE!</v>
      </c>
    </row>
    <row r="192" spans="1:51" x14ac:dyDescent="0.3">
      <c r="A192" s="84">
        <v>7.25</v>
      </c>
      <c r="B192" s="5" t="str">
        <f>IF(AND('Graph-outputs'!$DA$2=TRUE, OR('Graph-outputs'!$DB$1=13, 'Graph-outputs'!$DB$1=14)), 'Calcs-control4'!A192, "")</f>
        <v/>
      </c>
      <c r="F192" s="3">
        <v>22</v>
      </c>
      <c r="G192" s="36">
        <f t="shared" si="118"/>
        <v>0.99681754313514936</v>
      </c>
      <c r="H192" s="36">
        <f t="shared" si="118"/>
        <v>0.99962973075218275</v>
      </c>
      <c r="I192" s="36">
        <f t="shared" si="118"/>
        <v>0.9927204238335573</v>
      </c>
      <c r="J192" s="36">
        <f t="shared" si="118"/>
        <v>0.99962193801600818</v>
      </c>
      <c r="K192" s="36">
        <f t="shared" si="118"/>
        <v>0</v>
      </c>
      <c r="L192" s="37" t="e">
        <f t="shared" si="115"/>
        <v>#VALUE!</v>
      </c>
      <c r="M192" s="38">
        <f t="shared" si="119"/>
        <v>0.6148627534326232</v>
      </c>
      <c r="N192" s="39"/>
      <c r="O192" s="39"/>
      <c r="P192" s="40"/>
      <c r="Q192" s="40"/>
      <c r="R192" s="40"/>
      <c r="S192" s="41"/>
      <c r="T192" s="41"/>
      <c r="U192" s="42" t="e">
        <f t="shared" si="120"/>
        <v>#VALUE!</v>
      </c>
      <c r="V192" s="42" t="e">
        <f t="shared" si="120"/>
        <v>#VALUE!</v>
      </c>
      <c r="W192" s="43" t="e">
        <f t="shared" si="120"/>
        <v>#VALUE!</v>
      </c>
      <c r="X192" s="43" t="e">
        <f t="shared" si="120"/>
        <v>#VALUE!</v>
      </c>
      <c r="AD192"/>
      <c r="AG192" s="3">
        <f t="shared" si="116"/>
        <v>12.09196325242066</v>
      </c>
      <c r="AH192" s="36">
        <f t="shared" si="121"/>
        <v>0.65636629013331016</v>
      </c>
      <c r="AI192" s="36">
        <f t="shared" si="121"/>
        <v>0.97721460679138772</v>
      </c>
      <c r="AJ192" s="36">
        <f t="shared" si="121"/>
        <v>0.38652729116405593</v>
      </c>
      <c r="AK192" s="36">
        <f t="shared" si="121"/>
        <v>0.97469618011677317</v>
      </c>
      <c r="AL192" s="36">
        <f t="shared" si="121"/>
        <v>0</v>
      </c>
      <c r="AM192" s="37" t="e">
        <f t="shared" si="117"/>
        <v>#VALUE!</v>
      </c>
      <c r="AN192" s="38">
        <f t="shared" si="113"/>
        <v>0</v>
      </c>
      <c r="AO192" s="39"/>
      <c r="AP192" s="39"/>
      <c r="AQ192" s="40"/>
      <c r="AR192" s="40"/>
      <c r="AS192" s="40"/>
      <c r="AT192" s="41"/>
      <c r="AU192" s="41"/>
      <c r="AV192" s="42" t="e">
        <f t="shared" si="122"/>
        <v>#VALUE!</v>
      </c>
      <c r="AW192" s="42" t="e">
        <f t="shared" si="122"/>
        <v>#VALUE!</v>
      </c>
      <c r="AX192" s="43" t="e">
        <f t="shared" si="122"/>
        <v>#VALUE!</v>
      </c>
      <c r="AY192" s="43" t="e">
        <f t="shared" si="122"/>
        <v>#VALUE!</v>
      </c>
    </row>
    <row r="193" spans="1:51" x14ac:dyDescent="0.3">
      <c r="A193" s="84">
        <v>7.5</v>
      </c>
      <c r="B193" s="5" t="str">
        <f>IF(AND('Graph-outputs'!$DA$2=TRUE, OR('Graph-outputs'!$DB$1=13, 'Graph-outputs'!$DB$1=14)), 'Calcs-control4'!A193, "")</f>
        <v/>
      </c>
      <c r="F193" s="3">
        <v>23</v>
      </c>
      <c r="G193" s="36">
        <f t="shared" si="118"/>
        <v>0.99817386842957445</v>
      </c>
      <c r="H193" s="36">
        <f t="shared" si="118"/>
        <v>0.9997513800216915</v>
      </c>
      <c r="I193" s="36">
        <f t="shared" si="118"/>
        <v>0.99562217584488022</v>
      </c>
      <c r="J193" s="36">
        <f t="shared" si="118"/>
        <v>0.99974745694366696</v>
      </c>
      <c r="K193" s="36">
        <f t="shared" si="118"/>
        <v>0</v>
      </c>
      <c r="L193" s="37" t="e">
        <f t="shared" si="115"/>
        <v>#VALUE!</v>
      </c>
      <c r="M193" s="38">
        <f t="shared" si="119"/>
        <v>0.6690778278776881</v>
      </c>
      <c r="N193" s="39"/>
      <c r="O193" s="39"/>
      <c r="P193" s="40"/>
      <c r="Q193" s="40"/>
      <c r="R193" s="40"/>
      <c r="S193" s="41"/>
      <c r="T193" s="41"/>
      <c r="U193" s="42" t="e">
        <f t="shared" si="120"/>
        <v>#VALUE!</v>
      </c>
      <c r="V193" s="42" t="e">
        <f t="shared" si="120"/>
        <v>#VALUE!</v>
      </c>
      <c r="W193" s="43" t="e">
        <f t="shared" si="120"/>
        <v>#VALUE!</v>
      </c>
      <c r="X193" s="43" t="e">
        <f t="shared" si="120"/>
        <v>#VALUE!</v>
      </c>
      <c r="AD193"/>
      <c r="AG193" s="3">
        <f t="shared" si="116"/>
        <v>12.716890085850565</v>
      </c>
      <c r="AH193" s="36">
        <f t="shared" si="121"/>
        <v>0.72197001335486377</v>
      </c>
      <c r="AI193" s="36">
        <f t="shared" si="121"/>
        <v>0.98247125800848234</v>
      </c>
      <c r="AJ193" s="36">
        <f t="shared" si="121"/>
        <v>0.50943004496585087</v>
      </c>
      <c r="AK193" s="36">
        <f t="shared" si="121"/>
        <v>0.980669524783641</v>
      </c>
      <c r="AL193" s="36">
        <f t="shared" si="121"/>
        <v>0</v>
      </c>
      <c r="AM193" s="37" t="e">
        <f t="shared" si="117"/>
        <v>#VALUE!</v>
      </c>
      <c r="AN193" s="38">
        <f t="shared" si="113"/>
        <v>0</v>
      </c>
      <c r="AO193" s="39"/>
      <c r="AP193" s="39"/>
      <c r="AQ193" s="40"/>
      <c r="AR193" s="40"/>
      <c r="AS193" s="40"/>
      <c r="AT193" s="41"/>
      <c r="AU193" s="41"/>
      <c r="AV193" s="42" t="e">
        <f t="shared" si="122"/>
        <v>#VALUE!</v>
      </c>
      <c r="AW193" s="42" t="e">
        <f t="shared" si="122"/>
        <v>#VALUE!</v>
      </c>
      <c r="AX193" s="43" t="e">
        <f t="shared" si="122"/>
        <v>#VALUE!</v>
      </c>
      <c r="AY193" s="43" t="e">
        <f t="shared" si="122"/>
        <v>#VALUE!</v>
      </c>
    </row>
    <row r="194" spans="1:51" x14ac:dyDescent="0.3">
      <c r="A194" s="84">
        <v>7.75</v>
      </c>
      <c r="B194" s="5" t="str">
        <f>IF(AND('Graph-outputs'!$DA$2=TRUE, OR('Graph-outputs'!$DB$1=13, 'Graph-outputs'!$DB$1=14)), 'Calcs-control4'!A194, "")</f>
        <v/>
      </c>
      <c r="F194" s="3">
        <v>24</v>
      </c>
      <c r="G194" s="36">
        <f t="shared" si="118"/>
        <v>0.9989527288323018</v>
      </c>
      <c r="H194" s="36">
        <f t="shared" si="118"/>
        <v>0.99983221803484934</v>
      </c>
      <c r="I194" s="36">
        <f t="shared" si="118"/>
        <v>0.99737476677098802</v>
      </c>
      <c r="J194" s="36">
        <f t="shared" si="118"/>
        <v>0.99983034972930895</v>
      </c>
      <c r="K194" s="36">
        <f t="shared" si="118"/>
        <v>0</v>
      </c>
      <c r="L194" s="37" t="e">
        <f t="shared" si="115"/>
        <v>#VALUE!</v>
      </c>
      <c r="M194" s="38">
        <f t="shared" si="119"/>
        <v>0.71564003441446922</v>
      </c>
      <c r="N194" s="39"/>
      <c r="O194" s="39"/>
      <c r="P194" s="40"/>
      <c r="Q194" s="40"/>
      <c r="R194" s="40"/>
      <c r="S194" s="41"/>
      <c r="T194" s="41"/>
      <c r="U194" s="42" t="e">
        <f t="shared" si="120"/>
        <v>#VALUE!</v>
      </c>
      <c r="V194" s="42" t="e">
        <f t="shared" si="120"/>
        <v>#VALUE!</v>
      </c>
      <c r="W194" s="43" t="e">
        <f t="shared" si="120"/>
        <v>#VALUE!</v>
      </c>
      <c r="X194" s="43" t="e">
        <f t="shared" si="120"/>
        <v>#VALUE!</v>
      </c>
      <c r="AD194"/>
      <c r="AG194" s="3">
        <f t="shared" si="116"/>
        <v>13.374113870485857</v>
      </c>
      <c r="AH194" s="36">
        <f t="shared" si="121"/>
        <v>0.78116009107051887</v>
      </c>
      <c r="AI194" s="36">
        <f t="shared" si="121"/>
        <v>0.98670726661791419</v>
      </c>
      <c r="AJ194" s="36">
        <f t="shared" si="121"/>
        <v>0.61653354608416389</v>
      </c>
      <c r="AK194" s="36">
        <f t="shared" si="121"/>
        <v>0.98544513578845838</v>
      </c>
      <c r="AL194" s="36">
        <f t="shared" si="121"/>
        <v>0</v>
      </c>
      <c r="AM194" s="37" t="e">
        <f t="shared" si="117"/>
        <v>#VALUE!</v>
      </c>
      <c r="AN194" s="38">
        <f t="shared" si="113"/>
        <v>0</v>
      </c>
      <c r="AO194" s="39"/>
      <c r="AP194" s="39"/>
      <c r="AQ194" s="40"/>
      <c r="AR194" s="40"/>
      <c r="AS194" s="40"/>
      <c r="AT194" s="41"/>
      <c r="AU194" s="41"/>
      <c r="AV194" s="42" t="e">
        <f t="shared" si="122"/>
        <v>#VALUE!</v>
      </c>
      <c r="AW194" s="42" t="e">
        <f t="shared" si="122"/>
        <v>#VALUE!</v>
      </c>
      <c r="AX194" s="43" t="e">
        <f t="shared" si="122"/>
        <v>#VALUE!</v>
      </c>
      <c r="AY194" s="43" t="e">
        <f t="shared" si="122"/>
        <v>#VALUE!</v>
      </c>
    </row>
    <row r="195" spans="1:51" x14ac:dyDescent="0.3">
      <c r="A195" s="84">
        <v>8</v>
      </c>
      <c r="B195" s="5" t="str">
        <f>IF(AND('Graph-outputs'!$DA$2=TRUE, OR('Graph-outputs'!$DB$1=13, 'Graph-outputs'!$DB$1=14)), 'Calcs-control4'!A195, "")</f>
        <v/>
      </c>
      <c r="F195" s="3">
        <v>25</v>
      </c>
      <c r="G195" s="36">
        <f t="shared" si="118"/>
        <v>0.9993979835925092</v>
      </c>
      <c r="H195" s="36">
        <f t="shared" si="118"/>
        <v>0.99988616783218276</v>
      </c>
      <c r="I195" s="36">
        <f t="shared" si="118"/>
        <v>0.99842758646062979</v>
      </c>
      <c r="J195" s="36">
        <f t="shared" si="118"/>
        <v>0.99988536039854359</v>
      </c>
      <c r="K195" s="36">
        <f t="shared" si="118"/>
        <v>0</v>
      </c>
      <c r="L195" s="37" t="e">
        <f t="shared" si="115"/>
        <v>#VALUE!</v>
      </c>
      <c r="M195" s="38">
        <f t="shared" si="119"/>
        <v>0.75556829723461516</v>
      </c>
      <c r="N195" s="39"/>
      <c r="O195" s="39"/>
      <c r="P195" s="40"/>
      <c r="Q195" s="40"/>
      <c r="R195" s="40"/>
      <c r="S195" s="41"/>
      <c r="T195" s="41"/>
      <c r="U195" s="42" t="e">
        <f t="shared" si="120"/>
        <v>#VALUE!</v>
      </c>
      <c r="V195" s="42" t="e">
        <f t="shared" si="120"/>
        <v>#VALUE!</v>
      </c>
      <c r="W195" s="43" t="e">
        <f t="shared" si="120"/>
        <v>#VALUE!</v>
      </c>
      <c r="X195" s="43" t="e">
        <f t="shared" si="120"/>
        <v>#VALUE!</v>
      </c>
      <c r="AD195"/>
      <c r="AG195" s="3">
        <f t="shared" si="116"/>
        <v>14.06530375061889</v>
      </c>
      <c r="AH195" s="36">
        <f t="shared" si="121"/>
        <v>0.83280754470279428</v>
      </c>
      <c r="AI195" s="36">
        <f t="shared" si="121"/>
        <v>0.99006768203765094</v>
      </c>
      <c r="AJ195" s="36">
        <f t="shared" si="121"/>
        <v>0.70746184581874583</v>
      </c>
      <c r="AK195" s="36">
        <f t="shared" si="121"/>
        <v>0.98920312579710767</v>
      </c>
      <c r="AL195" s="36">
        <f t="shared" si="121"/>
        <v>0</v>
      </c>
      <c r="AM195" s="37" t="e">
        <f t="shared" si="117"/>
        <v>#VALUE!</v>
      </c>
      <c r="AN195" s="38">
        <f t="shared" si="113"/>
        <v>0</v>
      </c>
      <c r="AO195" s="39"/>
      <c r="AP195" s="39"/>
      <c r="AQ195" s="40"/>
      <c r="AR195" s="40"/>
      <c r="AS195" s="40"/>
      <c r="AT195" s="41"/>
      <c r="AU195" s="41"/>
      <c r="AV195" s="42" t="e">
        <f t="shared" si="122"/>
        <v>#VALUE!</v>
      </c>
      <c r="AW195" s="42" t="e">
        <f t="shared" si="122"/>
        <v>#VALUE!</v>
      </c>
      <c r="AX195" s="43" t="e">
        <f t="shared" si="122"/>
        <v>#VALUE!</v>
      </c>
      <c r="AY195" s="43" t="e">
        <f t="shared" si="122"/>
        <v>#VALUE!</v>
      </c>
    </row>
    <row r="196" spans="1:51" x14ac:dyDescent="0.3">
      <c r="A196" s="84">
        <v>8.25</v>
      </c>
      <c r="B196" s="5" t="str">
        <f>IF(AND('Graph-outputs'!$DA$2=TRUE, OR('Graph-outputs'!$DB$1=13, 'Graph-outputs'!$DB$1=14)), 'Calcs-control4'!A196, "")</f>
        <v/>
      </c>
      <c r="F196" s="3">
        <v>26</v>
      </c>
      <c r="G196" s="36">
        <f t="shared" si="118"/>
        <v>0.99965221593851072</v>
      </c>
      <c r="H196" s="36">
        <f t="shared" si="118"/>
        <v>0.99992234004282554</v>
      </c>
      <c r="I196" s="36">
        <f t="shared" si="118"/>
        <v>0.99905783328387987</v>
      </c>
      <c r="J196" s="36">
        <f t="shared" si="118"/>
        <v>0.99992205795906719</v>
      </c>
      <c r="K196" s="36">
        <f t="shared" si="118"/>
        <v>0</v>
      </c>
      <c r="L196" s="37" t="e">
        <f t="shared" si="115"/>
        <v>#VALUE!</v>
      </c>
      <c r="M196" s="38">
        <f t="shared" si="119"/>
        <v>0.78976882952402327</v>
      </c>
      <c r="N196" s="39"/>
      <c r="O196" s="39"/>
      <c r="P196" s="40"/>
      <c r="Q196" s="40"/>
      <c r="R196" s="40"/>
      <c r="S196" s="41"/>
      <c r="T196" s="41"/>
      <c r="U196" s="42" t="e">
        <f t="shared" si="120"/>
        <v>#VALUE!</v>
      </c>
      <c r="V196" s="42" t="e">
        <f t="shared" si="120"/>
        <v>#VALUE!</v>
      </c>
      <c r="W196" s="43" t="e">
        <f t="shared" si="120"/>
        <v>#VALUE!</v>
      </c>
      <c r="X196" s="43" t="e">
        <f t="shared" si="120"/>
        <v>#VALUE!</v>
      </c>
      <c r="AD196"/>
      <c r="AG196" s="3">
        <f t="shared" si="116"/>
        <v>14.792215133875402</v>
      </c>
      <c r="AH196" s="36">
        <f t="shared" si="121"/>
        <v>0.87628695345315233</v>
      </c>
      <c r="AI196" s="36">
        <f t="shared" si="121"/>
        <v>0.99269070808497262</v>
      </c>
      <c r="AJ196" s="36">
        <f t="shared" si="121"/>
        <v>0.78253934244756163</v>
      </c>
      <c r="AK196" s="36">
        <f t="shared" si="121"/>
        <v>0.99211246408850307</v>
      </c>
      <c r="AL196" s="36">
        <f t="shared" si="121"/>
        <v>0</v>
      </c>
      <c r="AM196" s="37" t="e">
        <f t="shared" si="117"/>
        <v>#VALUE!</v>
      </c>
      <c r="AN196" s="38">
        <f t="shared" si="113"/>
        <v>0</v>
      </c>
      <c r="AO196" s="39"/>
      <c r="AP196" s="39"/>
      <c r="AQ196" s="40"/>
      <c r="AR196" s="40"/>
      <c r="AS196" s="40"/>
      <c r="AT196" s="41"/>
      <c r="AU196" s="41"/>
      <c r="AV196" s="42" t="e">
        <f t="shared" si="122"/>
        <v>#VALUE!</v>
      </c>
      <c r="AW196" s="42" t="e">
        <f t="shared" si="122"/>
        <v>#VALUE!</v>
      </c>
      <c r="AX196" s="43" t="e">
        <f t="shared" si="122"/>
        <v>#VALUE!</v>
      </c>
      <c r="AY196" s="43" t="e">
        <f t="shared" si="122"/>
        <v>#VALUE!</v>
      </c>
    </row>
    <row r="197" spans="1:51" x14ac:dyDescent="0.3">
      <c r="A197" s="84">
        <v>8.5</v>
      </c>
      <c r="B197" s="5" t="str">
        <f>IF(AND('Graph-outputs'!$DA$2=TRUE, OR('Graph-outputs'!$DB$1=13, 'Graph-outputs'!$DB$1=14)), 'Calcs-control4'!A197, "")</f>
        <v/>
      </c>
      <c r="F197" s="3">
        <v>27</v>
      </c>
      <c r="G197" s="36">
        <f t="shared" si="118"/>
        <v>0.99979762364487024</v>
      </c>
      <c r="H197" s="36">
        <f t="shared" si="118"/>
        <v>0.99994671219384645</v>
      </c>
      <c r="I197" s="36">
        <f t="shared" si="118"/>
        <v>0.99943445701692546</v>
      </c>
      <c r="J197" s="36">
        <f t="shared" si="118"/>
        <v>0.99994667319007169</v>
      </c>
      <c r="K197" s="36">
        <f t="shared" si="118"/>
        <v>0</v>
      </c>
      <c r="L197" s="37" t="e">
        <f t="shared" si="115"/>
        <v>#VALUE!</v>
      </c>
      <c r="M197" s="38">
        <f t="shared" si="119"/>
        <v>0.81904039453440447</v>
      </c>
      <c r="N197" s="39"/>
      <c r="O197" s="39"/>
      <c r="P197" s="40"/>
      <c r="Q197" s="40"/>
      <c r="R197" s="40"/>
      <c r="S197" s="41"/>
      <c r="T197" s="41"/>
      <c r="U197" s="42" t="e">
        <f t="shared" si="120"/>
        <v>#VALUE!</v>
      </c>
      <c r="V197" s="42" t="e">
        <f t="shared" si="120"/>
        <v>#VALUE!</v>
      </c>
      <c r="W197" s="43" t="e">
        <f t="shared" si="120"/>
        <v>#VALUE!</v>
      </c>
      <c r="X197" s="43" t="e">
        <f t="shared" si="120"/>
        <v>#VALUE!</v>
      </c>
      <c r="AD197"/>
      <c r="AG197" s="3">
        <f t="shared" si="116"/>
        <v>15.556694149404674</v>
      </c>
      <c r="AH197" s="36">
        <f t="shared" si="121"/>
        <v>0.91152054456029985</v>
      </c>
      <c r="AI197" s="36">
        <f t="shared" si="121"/>
        <v>0.99470435359193321</v>
      </c>
      <c r="AJ197" s="36">
        <f t="shared" si="121"/>
        <v>0.84272703219083422</v>
      </c>
      <c r="AK197" s="36">
        <f t="shared" si="121"/>
        <v>0.9943273714566816</v>
      </c>
      <c r="AL197" s="36">
        <f t="shared" si="121"/>
        <v>0</v>
      </c>
      <c r="AM197" s="37" t="e">
        <f t="shared" si="117"/>
        <v>#VALUE!</v>
      </c>
      <c r="AN197" s="38">
        <f t="shared" si="113"/>
        <v>0</v>
      </c>
      <c r="AO197" s="39"/>
      <c r="AP197" s="39"/>
      <c r="AQ197" s="40"/>
      <c r="AR197" s="40"/>
      <c r="AS197" s="40"/>
      <c r="AT197" s="41"/>
      <c r="AU197" s="41"/>
      <c r="AV197" s="42" t="e">
        <f t="shared" si="122"/>
        <v>#VALUE!</v>
      </c>
      <c r="AW197" s="42" t="e">
        <f t="shared" si="122"/>
        <v>#VALUE!</v>
      </c>
      <c r="AX197" s="43" t="e">
        <f t="shared" si="122"/>
        <v>#VALUE!</v>
      </c>
      <c r="AY197" s="43" t="e">
        <f t="shared" si="122"/>
        <v>#VALUE!</v>
      </c>
    </row>
    <row r="198" spans="1:51" x14ac:dyDescent="0.3">
      <c r="A198" s="84">
        <v>8.75</v>
      </c>
      <c r="B198" s="5" t="str">
        <f>IF(AND('Graph-outputs'!$DA$2=TRUE, OR('Graph-outputs'!$DB$1=13, 'Graph-outputs'!$DB$1=14)), 'Calcs-control4'!A198, "")</f>
        <v/>
      </c>
      <c r="F198" s="3">
        <v>28</v>
      </c>
      <c r="G198" s="36">
        <f t="shared" si="118"/>
        <v>0.99988114282958895</v>
      </c>
      <c r="H198" s="36">
        <f t="shared" si="118"/>
        <v>0.99996321852816961</v>
      </c>
      <c r="I198" s="36">
        <f t="shared" si="118"/>
        <v>0.99965948301910779</v>
      </c>
      <c r="J198" s="36">
        <f t="shared" si="118"/>
        <v>0.99996327841953481</v>
      </c>
      <c r="K198" s="36">
        <f t="shared" si="118"/>
        <v>0</v>
      </c>
      <c r="L198" s="37" t="e">
        <f t="shared" si="115"/>
        <v>#VALUE!</v>
      </c>
      <c r="M198" s="38">
        <f t="shared" si="119"/>
        <v>0.84408183317248586</v>
      </c>
      <c r="N198" s="39"/>
      <c r="O198" s="39"/>
      <c r="P198" s="40"/>
      <c r="Q198" s="40"/>
      <c r="R198" s="40"/>
      <c r="S198" s="41"/>
      <c r="T198" s="41"/>
      <c r="U198" s="42" t="e">
        <f t="shared" si="120"/>
        <v>#VALUE!</v>
      </c>
      <c r="V198" s="42" t="e">
        <f t="shared" si="120"/>
        <v>#VALUE!</v>
      </c>
      <c r="W198" s="43" t="e">
        <f t="shared" si="120"/>
        <v>#VALUE!</v>
      </c>
      <c r="X198" s="43" t="e">
        <f t="shared" si="120"/>
        <v>#VALUE!</v>
      </c>
      <c r="AD198"/>
      <c r="AG198" s="3">
        <f t="shared" si="116"/>
        <v>16.360682336474195</v>
      </c>
      <c r="AH198" s="36">
        <f t="shared" si="121"/>
        <v>0.938945844395073</v>
      </c>
      <c r="AI198" s="36">
        <f t="shared" si="121"/>
        <v>0.99622401427607321</v>
      </c>
      <c r="AJ198" s="36">
        <f t="shared" si="121"/>
        <v>0.88949910130189325</v>
      </c>
      <c r="AK198" s="36">
        <f t="shared" si="121"/>
        <v>0.99598492549145401</v>
      </c>
      <c r="AL198" s="36">
        <f t="shared" si="121"/>
        <v>0</v>
      </c>
      <c r="AM198" s="37" t="e">
        <f t="shared" si="117"/>
        <v>#VALUE!</v>
      </c>
      <c r="AN198" s="38">
        <f t="shared" si="113"/>
        <v>0.10642505587253748</v>
      </c>
      <c r="AO198" s="39"/>
      <c r="AP198" s="39"/>
      <c r="AQ198" s="40"/>
      <c r="AR198" s="40"/>
      <c r="AS198" s="40"/>
      <c r="AT198" s="41"/>
      <c r="AU198" s="41"/>
      <c r="AV198" s="42" t="e">
        <f t="shared" si="122"/>
        <v>#VALUE!</v>
      </c>
      <c r="AW198" s="42" t="e">
        <f t="shared" si="122"/>
        <v>#VALUE!</v>
      </c>
      <c r="AX198" s="43" t="e">
        <f t="shared" si="122"/>
        <v>#VALUE!</v>
      </c>
      <c r="AY198" s="43" t="e">
        <f t="shared" si="122"/>
        <v>#VALUE!</v>
      </c>
    </row>
    <row r="199" spans="1:51" x14ac:dyDescent="0.3">
      <c r="A199" s="84">
        <v>9</v>
      </c>
      <c r="B199" s="5" t="str">
        <f>IF(AND('Graph-outputs'!$DA$2=TRUE, OR('Graph-outputs'!$DB$1=13, 'Graph-outputs'!$DB$1=14)), 'Calcs-control4'!A199, "")</f>
        <v/>
      </c>
      <c r="F199" s="3">
        <v>29</v>
      </c>
      <c r="G199" s="36">
        <f t="shared" si="118"/>
        <v>0.99992942527830131</v>
      </c>
      <c r="H199" s="36">
        <f t="shared" si="118"/>
        <v>0.99997445768293769</v>
      </c>
      <c r="I199" s="36">
        <f t="shared" si="118"/>
        <v>0.99979410236261701</v>
      </c>
      <c r="J199" s="36">
        <f t="shared" si="118"/>
        <v>0.99997454627849547</v>
      </c>
      <c r="K199" s="36">
        <f t="shared" si="118"/>
        <v>0</v>
      </c>
      <c r="L199" s="37" t="e">
        <f t="shared" si="115"/>
        <v>#VALUE!</v>
      </c>
      <c r="M199" s="38">
        <f t="shared" si="119"/>
        <v>0.86550080453790201</v>
      </c>
      <c r="N199" s="39"/>
      <c r="O199" s="39"/>
      <c r="P199" s="40"/>
      <c r="Q199" s="40"/>
      <c r="R199" s="40"/>
      <c r="S199" s="41"/>
      <c r="T199" s="41"/>
      <c r="U199" s="42" t="e">
        <f t="shared" si="120"/>
        <v>#VALUE!</v>
      </c>
      <c r="V199" s="42" t="e">
        <f t="shared" si="120"/>
        <v>#VALUE!</v>
      </c>
      <c r="W199" s="43" t="e">
        <f t="shared" si="120"/>
        <v>#VALUE!</v>
      </c>
      <c r="X199" s="43" t="e">
        <f t="shared" si="120"/>
        <v>#VALUE!</v>
      </c>
      <c r="AD199"/>
      <c r="AG199" s="3">
        <f t="shared" si="116"/>
        <v>17.206221575376418</v>
      </c>
      <c r="AH199" s="36">
        <f t="shared" si="121"/>
        <v>0.95941318918282315</v>
      </c>
      <c r="AI199" s="36">
        <f t="shared" si="121"/>
        <v>0.99735101476781629</v>
      </c>
      <c r="AJ199" s="36">
        <f t="shared" si="121"/>
        <v>0.92467749442363201</v>
      </c>
      <c r="AK199" s="36">
        <f t="shared" si="121"/>
        <v>0.9972038564285578</v>
      </c>
      <c r="AL199" s="36">
        <f t="shared" si="121"/>
        <v>0</v>
      </c>
      <c r="AM199" s="37" t="e">
        <f t="shared" si="117"/>
        <v>#VALUE!</v>
      </c>
      <c r="AN199" s="38">
        <f t="shared" si="113"/>
        <v>0.21001824408397118</v>
      </c>
      <c r="AO199" s="39"/>
      <c r="AP199" s="39"/>
      <c r="AQ199" s="40"/>
      <c r="AR199" s="40"/>
      <c r="AS199" s="40"/>
      <c r="AT199" s="41"/>
      <c r="AU199" s="41"/>
      <c r="AV199" s="42" t="e">
        <f t="shared" si="122"/>
        <v>#VALUE!</v>
      </c>
      <c r="AW199" s="42" t="e">
        <f t="shared" si="122"/>
        <v>#VALUE!</v>
      </c>
      <c r="AX199" s="43" t="e">
        <f t="shared" si="122"/>
        <v>#VALUE!</v>
      </c>
      <c r="AY199" s="43" t="e">
        <f t="shared" si="122"/>
        <v>#VALUE!</v>
      </c>
    </row>
    <row r="200" spans="1:51" x14ac:dyDescent="0.3">
      <c r="A200" s="84">
        <v>9.25</v>
      </c>
      <c r="B200" s="5" t="str">
        <f>IF(AND('Graph-outputs'!$DA$2=TRUE, OR('Graph-outputs'!$DB$1=13, 'Graph-outputs'!$DB$1=14)), 'Calcs-control4'!A200, "")</f>
        <v/>
      </c>
      <c r="F200" s="3">
        <v>30</v>
      </c>
      <c r="G200" s="36">
        <f t="shared" si="118"/>
        <v>0.9999575715900646</v>
      </c>
      <c r="H200" s="36">
        <f t="shared" si="118"/>
        <v>0.9999821528280749</v>
      </c>
      <c r="I200" s="36">
        <f t="shared" si="118"/>
        <v>0.99987484286255102</v>
      </c>
      <c r="J200" s="36">
        <f t="shared" si="118"/>
        <v>0.99998223864818847</v>
      </c>
      <c r="K200" s="36">
        <f t="shared" si="118"/>
        <v>0</v>
      </c>
      <c r="L200" s="37" t="e">
        <f t="shared" si="115"/>
        <v>#VALUE!</v>
      </c>
      <c r="M200" s="38">
        <f t="shared" si="119"/>
        <v>0.8838229846168717</v>
      </c>
      <c r="N200" s="39"/>
      <c r="O200" s="39"/>
      <c r="P200" s="40"/>
      <c r="Q200" s="40"/>
      <c r="R200" s="40"/>
      <c r="S200" s="41"/>
      <c r="T200" s="41"/>
      <c r="U200" s="42" t="e">
        <f t="shared" si="120"/>
        <v>#VALUE!</v>
      </c>
      <c r="V200" s="42" t="e">
        <f t="shared" si="120"/>
        <v>#VALUE!</v>
      </c>
      <c r="W200" s="43" t="e">
        <f t="shared" si="120"/>
        <v>#VALUE!</v>
      </c>
      <c r="X200" s="43" t="e">
        <f t="shared" si="120"/>
        <v>#VALUE!</v>
      </c>
      <c r="AD200"/>
      <c r="AG200" s="3">
        <f t="shared" si="116"/>
        <v>18.095459273170505</v>
      </c>
      <c r="AH200" s="36">
        <f t="shared" si="121"/>
        <v>0.97403593160307456</v>
      </c>
      <c r="AI200" s="36">
        <f t="shared" si="121"/>
        <v>0.99817206118243929</v>
      </c>
      <c r="AJ200" s="36">
        <f t="shared" si="121"/>
        <v>0.95024899777867144</v>
      </c>
      <c r="AK200" s="36">
        <f t="shared" si="121"/>
        <v>0.99808442294965005</v>
      </c>
      <c r="AL200" s="36">
        <f t="shared" si="121"/>
        <v>0</v>
      </c>
      <c r="AM200" s="37" t="e">
        <f t="shared" si="117"/>
        <v>#VALUE!</v>
      </c>
      <c r="AN200" s="38">
        <f t="shared" si="113"/>
        <v>0.30710702765132847</v>
      </c>
      <c r="AO200" s="39"/>
      <c r="AP200" s="39"/>
      <c r="AQ200" s="40"/>
      <c r="AR200" s="40"/>
      <c r="AS200" s="40"/>
      <c r="AT200" s="41"/>
      <c r="AU200" s="41"/>
      <c r="AV200" s="42" t="e">
        <f t="shared" si="122"/>
        <v>#VALUE!</v>
      </c>
      <c r="AW200" s="42" t="e">
        <f t="shared" si="122"/>
        <v>#VALUE!</v>
      </c>
      <c r="AX200" s="43" t="e">
        <f t="shared" si="122"/>
        <v>#VALUE!</v>
      </c>
      <c r="AY200" s="43" t="e">
        <f t="shared" si="122"/>
        <v>#VALUE!</v>
      </c>
    </row>
    <row r="201" spans="1:51" x14ac:dyDescent="0.3">
      <c r="A201" s="84">
        <v>9.5</v>
      </c>
      <c r="B201" s="5" t="str">
        <f>IF(AND('Graph-outputs'!$DA$2=TRUE, OR('Graph-outputs'!$DB$1=13, 'Graph-outputs'!$DB$1=14)), 'Calcs-control4'!A201, "")</f>
        <v/>
      </c>
      <c r="F201" s="3">
        <v>31</v>
      </c>
      <c r="G201" s="36">
        <f t="shared" si="118"/>
        <v>0.99997414379502281</v>
      </c>
      <c r="H201" s="36">
        <f t="shared" si="118"/>
        <v>0.99998745142920098</v>
      </c>
      <c r="I201" s="36">
        <f t="shared" si="118"/>
        <v>0.99992344836464608</v>
      </c>
      <c r="J201" s="36">
        <f t="shared" si="118"/>
        <v>0.99998752255030243</v>
      </c>
      <c r="K201" s="36">
        <f t="shared" si="118"/>
        <v>0</v>
      </c>
      <c r="L201" s="37" t="e">
        <f t="shared" si="115"/>
        <v>#VALUE!</v>
      </c>
      <c r="M201" s="38">
        <f t="shared" si="119"/>
        <v>0.89950120329289074</v>
      </c>
      <c r="N201" s="39"/>
      <c r="O201" s="39"/>
      <c r="P201" s="40"/>
      <c r="Q201" s="40"/>
      <c r="R201" s="40"/>
      <c r="S201" s="41"/>
      <c r="T201" s="41"/>
      <c r="U201" s="42" t="e">
        <f t="shared" si="120"/>
        <v>#VALUE!</v>
      </c>
      <c r="V201" s="42" t="e">
        <f t="shared" si="120"/>
        <v>#VALUE!</v>
      </c>
      <c r="W201" s="43" t="e">
        <f t="shared" si="120"/>
        <v>#VALUE!</v>
      </c>
      <c r="X201" s="43" t="e">
        <f t="shared" si="120"/>
        <v>#VALUE!</v>
      </c>
      <c r="AD201"/>
      <c r="AG201" s="3">
        <f t="shared" si="116"/>
        <v>19.030653817429357</v>
      </c>
      <c r="AH201" s="36">
        <f t="shared" si="121"/>
        <v>0.98402623060331074</v>
      </c>
      <c r="AI201" s="36">
        <f t="shared" si="121"/>
        <v>0.99875948941219495</v>
      </c>
      <c r="AJ201" s="36">
        <f t="shared" si="121"/>
        <v>0.96819117648532105</v>
      </c>
      <c r="AK201" s="36">
        <f t="shared" si="121"/>
        <v>0.9987091880986686</v>
      </c>
      <c r="AL201" s="36">
        <f t="shared" si="121"/>
        <v>0</v>
      </c>
      <c r="AM201" s="37" t="e">
        <f t="shared" si="117"/>
        <v>#VALUE!</v>
      </c>
      <c r="AN201" s="38">
        <f t="shared" si="113"/>
        <v>0.39719849619651915</v>
      </c>
      <c r="AO201" s="39"/>
      <c r="AP201" s="39"/>
      <c r="AQ201" s="40"/>
      <c r="AR201" s="40"/>
      <c r="AS201" s="40"/>
      <c r="AT201" s="41"/>
      <c r="AU201" s="41"/>
      <c r="AV201" s="42" t="e">
        <f t="shared" si="122"/>
        <v>#VALUE!</v>
      </c>
      <c r="AW201" s="42" t="e">
        <f t="shared" si="122"/>
        <v>#VALUE!</v>
      </c>
      <c r="AX201" s="43" t="e">
        <f t="shared" si="122"/>
        <v>#VALUE!</v>
      </c>
      <c r="AY201" s="43" t="e">
        <f t="shared" si="122"/>
        <v>#VALUE!</v>
      </c>
    </row>
    <row r="202" spans="1:51" x14ac:dyDescent="0.3">
      <c r="A202" s="84">
        <v>9.75</v>
      </c>
      <c r="B202" s="5" t="str">
        <f>IF(AND('Graph-outputs'!$DA$2=TRUE, OR('Graph-outputs'!$DB$1=13, 'Graph-outputs'!$DB$1=14)), 'Calcs-control4'!A202, "")</f>
        <v/>
      </c>
      <c r="F202" s="3">
        <v>32</v>
      </c>
      <c r="G202" s="36">
        <f t="shared" ref="G202:K217" si="123">IF(1-EXP(-0.23*(G118-G$165))&lt;0, 0, 1-EXP(-0.23*(G118-G$165)))</f>
        <v>0.99998401216978705</v>
      </c>
      <c r="H202" s="36">
        <f t="shared" si="123"/>
        <v>0.99999112101071241</v>
      </c>
      <c r="I202" s="36">
        <f t="shared" si="123"/>
        <v>0.99995284755109715</v>
      </c>
      <c r="J202" s="36">
        <f t="shared" si="123"/>
        <v>0.99999117485744782</v>
      </c>
      <c r="K202" s="36">
        <f t="shared" si="123"/>
        <v>0</v>
      </c>
      <c r="L202" s="37" t="e">
        <f t="shared" si="115"/>
        <v>#VALUE!</v>
      </c>
      <c r="M202" s="38">
        <f t="shared" si="119"/>
        <v>0.91292417958827576</v>
      </c>
      <c r="N202" s="39"/>
      <c r="O202" s="39"/>
      <c r="P202" s="40"/>
      <c r="Q202" s="40"/>
      <c r="R202" s="40"/>
      <c r="S202" s="41"/>
      <c r="T202" s="41"/>
      <c r="U202" s="42" t="e">
        <f t="shared" ref="U202:X217" si="124">IF(1-EXP(-0.23*(U118-U$165))&lt;0, 0, 1-EXP(-0.23*(U118-U$165)))</f>
        <v>#VALUE!</v>
      </c>
      <c r="V202" s="42" t="e">
        <f t="shared" si="124"/>
        <v>#VALUE!</v>
      </c>
      <c r="W202" s="43" t="e">
        <f t="shared" si="124"/>
        <v>#VALUE!</v>
      </c>
      <c r="X202" s="43" t="e">
        <f t="shared" si="124"/>
        <v>#VALUE!</v>
      </c>
      <c r="AD202"/>
      <c r="AG202" s="3">
        <f t="shared" si="116"/>
        <v>20.01418031184258</v>
      </c>
      <c r="AH202" s="36">
        <f t="shared" ref="AH202:AL217" si="125">IF(1-EXP(-0.23*(AH118-AH$165))&lt;0, 0, 1-EXP(-0.23*(AH118-AH$165)))</f>
        <v>0.99054935288527646</v>
      </c>
      <c r="AI202" s="36">
        <f t="shared" si="125"/>
        <v>0.99917214869139026</v>
      </c>
      <c r="AJ202" s="36">
        <f t="shared" si="125"/>
        <v>0.98032969863597741</v>
      </c>
      <c r="AK202" s="36">
        <f t="shared" si="125"/>
        <v>0.9991444735310685</v>
      </c>
      <c r="AL202" s="36">
        <f t="shared" si="125"/>
        <v>0</v>
      </c>
      <c r="AM202" s="37" t="e">
        <f t="shared" si="117"/>
        <v>#VALUE!</v>
      </c>
      <c r="AN202" s="38">
        <f t="shared" si="113"/>
        <v>0.47994267365810728</v>
      </c>
      <c r="AO202" s="39"/>
      <c r="AP202" s="39"/>
      <c r="AQ202" s="40"/>
      <c r="AR202" s="40"/>
      <c r="AS202" s="40"/>
      <c r="AT202" s="41"/>
      <c r="AU202" s="41"/>
      <c r="AV202" s="42" t="e">
        <f t="shared" ref="AV202:AY217" si="126">IF(1-EXP(-0.23*(AV118-AV$165))&lt;0, 0, 1-EXP(-0.23*(AV118-AV$165)))</f>
        <v>#VALUE!</v>
      </c>
      <c r="AW202" s="42" t="e">
        <f t="shared" si="126"/>
        <v>#VALUE!</v>
      </c>
      <c r="AX202" s="43" t="e">
        <f t="shared" si="126"/>
        <v>#VALUE!</v>
      </c>
      <c r="AY202" s="43" t="e">
        <f t="shared" si="126"/>
        <v>#VALUE!</v>
      </c>
    </row>
    <row r="203" spans="1:51" x14ac:dyDescent="0.3">
      <c r="A203" s="84">
        <v>10</v>
      </c>
      <c r="B203" s="5" t="str">
        <f>IF(AND('Graph-outputs'!$DA$2=TRUE, OR('Graph-outputs'!$DB$1=13, 'Graph-outputs'!$DB$1=14)), 'Calcs-control4'!A203, "")</f>
        <v/>
      </c>
      <c r="F203" s="3">
        <v>33</v>
      </c>
      <c r="G203" s="36">
        <f t="shared" si="123"/>
        <v>0.99998996180237543</v>
      </c>
      <c r="H203" s="36">
        <f t="shared" si="123"/>
        <v>0.99999367737158529</v>
      </c>
      <c r="I203" s="36">
        <f t="shared" si="123"/>
        <v>0.99997073035137374</v>
      </c>
      <c r="J203" s="36">
        <f t="shared" si="123"/>
        <v>0.99999371541735727</v>
      </c>
      <c r="K203" s="36">
        <f t="shared" si="123"/>
        <v>0</v>
      </c>
      <c r="L203" s="37" t="e">
        <f t="shared" si="115"/>
        <v>#VALUE!</v>
      </c>
      <c r="M203" s="38">
        <f t="shared" si="119"/>
        <v>0.92442464892725273</v>
      </c>
      <c r="N203" s="39"/>
      <c r="O203" s="39"/>
      <c r="P203" s="40"/>
      <c r="Q203" s="40"/>
      <c r="R203" s="40"/>
      <c r="S203" s="41"/>
      <c r="T203" s="41"/>
      <c r="U203" s="42" t="e">
        <f t="shared" si="124"/>
        <v>#VALUE!</v>
      </c>
      <c r="V203" s="42" t="e">
        <f t="shared" si="124"/>
        <v>#VALUE!</v>
      </c>
      <c r="W203" s="43" t="e">
        <f t="shared" si="124"/>
        <v>#VALUE!</v>
      </c>
      <c r="X203" s="43" t="e">
        <f t="shared" si="124"/>
        <v>#VALUE!</v>
      </c>
      <c r="AD203"/>
      <c r="AG203" s="3">
        <f t="shared" si="116"/>
        <v>21.048536608242266</v>
      </c>
      <c r="AH203" s="36">
        <f t="shared" si="125"/>
        <v>0.99461996322159696</v>
      </c>
      <c r="AI203" s="36">
        <f t="shared" si="125"/>
        <v>0.99945673694991632</v>
      </c>
      <c r="AJ203" s="36">
        <f t="shared" si="125"/>
        <v>0.98824131439523777</v>
      </c>
      <c r="AK203" s="36">
        <f t="shared" si="125"/>
        <v>0.99944225692409938</v>
      </c>
      <c r="AL203" s="36">
        <f t="shared" si="125"/>
        <v>0</v>
      </c>
      <c r="AM203" s="37" t="e">
        <f t="shared" si="117"/>
        <v>#VALUE!</v>
      </c>
      <c r="AN203" s="38">
        <f t="shared" si="113"/>
        <v>0.55514060319625025</v>
      </c>
      <c r="AO203" s="39"/>
      <c r="AP203" s="39"/>
      <c r="AQ203" s="40"/>
      <c r="AR203" s="40"/>
      <c r="AS203" s="40"/>
      <c r="AT203" s="41"/>
      <c r="AU203" s="41"/>
      <c r="AV203" s="42" t="e">
        <f t="shared" si="126"/>
        <v>#VALUE!</v>
      </c>
      <c r="AW203" s="42" t="e">
        <f t="shared" si="126"/>
        <v>#VALUE!</v>
      </c>
      <c r="AX203" s="43" t="e">
        <f t="shared" si="126"/>
        <v>#VALUE!</v>
      </c>
      <c r="AY203" s="43" t="e">
        <f t="shared" si="126"/>
        <v>#VALUE!</v>
      </c>
    </row>
    <row r="204" spans="1:51" x14ac:dyDescent="0.3">
      <c r="F204" s="3">
        <v>34</v>
      </c>
      <c r="G204" s="36">
        <f t="shared" si="123"/>
        <v>0.99999359667581411</v>
      </c>
      <c r="H204" s="36">
        <f t="shared" si="123"/>
        <v>0.99999546883664037</v>
      </c>
      <c r="I204" s="36">
        <f t="shared" si="123"/>
        <v>0.99998167829779694</v>
      </c>
      <c r="J204" s="36">
        <f t="shared" si="123"/>
        <v>0.99999549395757237</v>
      </c>
      <c r="K204" s="36">
        <f t="shared" si="123"/>
        <v>0</v>
      </c>
      <c r="L204" s="37" t="e">
        <f t="shared" si="115"/>
        <v>#VALUE!</v>
      </c>
      <c r="M204" s="38">
        <f t="shared" si="119"/>
        <v>0.93428677316585795</v>
      </c>
      <c r="N204" s="39"/>
      <c r="O204" s="39"/>
      <c r="P204" s="40"/>
      <c r="Q204" s="40"/>
      <c r="R204" s="40"/>
      <c r="S204" s="41"/>
      <c r="T204" s="41"/>
      <c r="U204" s="42" t="e">
        <f t="shared" si="124"/>
        <v>#VALUE!</v>
      </c>
      <c r="V204" s="42" t="e">
        <f t="shared" si="124"/>
        <v>#VALUE!</v>
      </c>
      <c r="W204" s="43" t="e">
        <f t="shared" si="124"/>
        <v>#VALUE!</v>
      </c>
      <c r="X204" s="43" t="e">
        <f t="shared" si="124"/>
        <v>#VALUE!</v>
      </c>
      <c r="AD204"/>
      <c r="AG204" s="3">
        <f t="shared" si="116"/>
        <v>22.136349650370814</v>
      </c>
      <c r="AH204" s="36">
        <f t="shared" si="125"/>
        <v>0.99704923344113361</v>
      </c>
      <c r="AI204" s="36">
        <f t="shared" si="125"/>
        <v>0.99964940352644471</v>
      </c>
      <c r="AJ204" s="36">
        <f t="shared" si="125"/>
        <v>0.9932064766157126</v>
      </c>
      <c r="AK204" s="36">
        <f t="shared" si="125"/>
        <v>0.99964228970964109</v>
      </c>
      <c r="AL204" s="36">
        <f t="shared" si="125"/>
        <v>0</v>
      </c>
      <c r="AM204" s="37" t="e">
        <f t="shared" si="117"/>
        <v>#VALUE!</v>
      </c>
      <c r="AN204" s="38">
        <f t="shared" si="113"/>
        <v>0.62274582563432324</v>
      </c>
      <c r="AO204" s="39"/>
      <c r="AP204" s="39"/>
      <c r="AQ204" s="40"/>
      <c r="AR204" s="40"/>
      <c r="AS204" s="40"/>
      <c r="AT204" s="41"/>
      <c r="AU204" s="41"/>
      <c r="AV204" s="42" t="e">
        <f t="shared" si="126"/>
        <v>#VALUE!</v>
      </c>
      <c r="AW204" s="42" t="e">
        <f t="shared" si="126"/>
        <v>#VALUE!</v>
      </c>
      <c r="AX204" s="43" t="e">
        <f t="shared" si="126"/>
        <v>#VALUE!</v>
      </c>
      <c r="AY204" s="43" t="e">
        <f t="shared" si="126"/>
        <v>#VALUE!</v>
      </c>
    </row>
    <row r="205" spans="1:51" x14ac:dyDescent="0.3">
      <c r="F205" s="3">
        <v>35</v>
      </c>
      <c r="G205" s="36">
        <f t="shared" si="123"/>
        <v>0.99999584848309231</v>
      </c>
      <c r="H205" s="36">
        <f t="shared" si="123"/>
        <v>0.99999673181850224</v>
      </c>
      <c r="I205" s="36">
        <f t="shared" si="123"/>
        <v>0.99998842868793436</v>
      </c>
      <c r="J205" s="36">
        <f t="shared" si="123"/>
        <v>0.99999674705344255</v>
      </c>
      <c r="K205" s="36">
        <f t="shared" si="123"/>
        <v>0</v>
      </c>
      <c r="L205" s="37" t="e">
        <f t="shared" si="115"/>
        <v>#VALUE!</v>
      </c>
      <c r="M205" s="38">
        <f t="shared" si="119"/>
        <v>0.94275279217541252</v>
      </c>
      <c r="N205" s="39"/>
      <c r="O205" s="39"/>
      <c r="P205" s="40"/>
      <c r="Q205" s="40"/>
      <c r="R205" s="40"/>
      <c r="S205" s="41"/>
      <c r="T205" s="41"/>
      <c r="U205" s="42" t="e">
        <f t="shared" si="124"/>
        <v>#VALUE!</v>
      </c>
      <c r="V205" s="42" t="e">
        <f t="shared" si="124"/>
        <v>#VALUE!</v>
      </c>
      <c r="W205" s="43" t="e">
        <f t="shared" si="124"/>
        <v>#VALUE!</v>
      </c>
      <c r="X205" s="43" t="e">
        <f t="shared" si="124"/>
        <v>#VALUE!</v>
      </c>
      <c r="AD205"/>
      <c r="AG205" s="3">
        <f t="shared" si="116"/>
        <v>23.280382145502159</v>
      </c>
      <c r="AH205" s="36">
        <f t="shared" si="125"/>
        <v>0.99843759038487845</v>
      </c>
      <c r="AI205" s="36">
        <f t="shared" si="125"/>
        <v>0.99977745244533167</v>
      </c>
      <c r="AJ205" s="36">
        <f t="shared" si="125"/>
        <v>0.99620614376145911</v>
      </c>
      <c r="AK205" s="36">
        <f t="shared" si="125"/>
        <v>0.99977424434082762</v>
      </c>
      <c r="AL205" s="36">
        <f t="shared" si="125"/>
        <v>0</v>
      </c>
      <c r="AM205" s="37" t="e">
        <f t="shared" si="117"/>
        <v>#VALUE!</v>
      </c>
      <c r="AN205" s="38">
        <f t="shared" si="113"/>
        <v>0.68285910001589689</v>
      </c>
      <c r="AO205" s="39"/>
      <c r="AP205" s="39"/>
      <c r="AQ205" s="40"/>
      <c r="AR205" s="40"/>
      <c r="AS205" s="40"/>
      <c r="AT205" s="41"/>
      <c r="AU205" s="41"/>
      <c r="AV205" s="42" t="e">
        <f t="shared" si="126"/>
        <v>#VALUE!</v>
      </c>
      <c r="AW205" s="42" t="e">
        <f t="shared" si="126"/>
        <v>#VALUE!</v>
      </c>
      <c r="AX205" s="43" t="e">
        <f t="shared" si="126"/>
        <v>#VALUE!</v>
      </c>
      <c r="AY205" s="43" t="e">
        <f t="shared" si="126"/>
        <v>#VALUE!</v>
      </c>
    </row>
    <row r="206" spans="1:51" x14ac:dyDescent="0.3">
      <c r="F206" s="3">
        <v>36</v>
      </c>
      <c r="G206" s="36">
        <f t="shared" si="123"/>
        <v>0.99999726371048447</v>
      </c>
      <c r="H206" s="36">
        <f t="shared" si="123"/>
        <v>0.999997627602215</v>
      </c>
      <c r="I206" s="36">
        <f t="shared" si="123"/>
        <v>0.99999262323603411</v>
      </c>
      <c r="J206" s="36">
        <f t="shared" si="123"/>
        <v>0.99999763563683353</v>
      </c>
      <c r="K206" s="36">
        <f t="shared" si="123"/>
        <v>0</v>
      </c>
      <c r="L206" s="37" t="e">
        <f t="shared" si="115"/>
        <v>#VALUE!</v>
      </c>
      <c r="M206" s="38">
        <f t="shared" si="119"/>
        <v>0.95002892172115483</v>
      </c>
      <c r="N206" s="39"/>
      <c r="O206" s="39"/>
      <c r="P206" s="40"/>
      <c r="Q206" s="40"/>
      <c r="R206" s="40"/>
      <c r="S206" s="41"/>
      <c r="T206" s="41"/>
      <c r="U206" s="42" t="e">
        <f t="shared" si="124"/>
        <v>#VALUE!</v>
      </c>
      <c r="V206" s="42" t="e">
        <f t="shared" si="124"/>
        <v>#VALUE!</v>
      </c>
      <c r="W206" s="43" t="e">
        <f t="shared" si="124"/>
        <v>#VALUE!</v>
      </c>
      <c r="X206" s="43" t="e">
        <f t="shared" si="124"/>
        <v>#VALUE!</v>
      </c>
      <c r="AD206"/>
      <c r="AG206" s="3">
        <f t="shared" si="116"/>
        <v>24.483539580860253</v>
      </c>
      <c r="AH206" s="36">
        <f t="shared" si="125"/>
        <v>0.99919907637387351</v>
      </c>
      <c r="AI206" s="36">
        <f t="shared" si="125"/>
        <v>0.99986101010839945</v>
      </c>
      <c r="AJ206" s="36">
        <f t="shared" si="125"/>
        <v>0.99795095124779432</v>
      </c>
      <c r="AK206" s="36">
        <f t="shared" si="125"/>
        <v>0.99985974434037739</v>
      </c>
      <c r="AL206" s="36">
        <f t="shared" si="125"/>
        <v>0</v>
      </c>
      <c r="AM206" s="37" t="e">
        <f t="shared" si="117"/>
        <v>#VALUE!</v>
      </c>
      <c r="AN206" s="38">
        <f t="shared" si="113"/>
        <v>0.73571672662661813</v>
      </c>
      <c r="AO206" s="39"/>
      <c r="AP206" s="39"/>
      <c r="AQ206" s="40"/>
      <c r="AR206" s="40"/>
      <c r="AS206" s="40"/>
      <c r="AT206" s="41"/>
      <c r="AU206" s="41"/>
      <c r="AV206" s="42" t="e">
        <f t="shared" si="126"/>
        <v>#VALUE!</v>
      </c>
      <c r="AW206" s="42" t="e">
        <f t="shared" si="126"/>
        <v>#VALUE!</v>
      </c>
      <c r="AX206" s="43" t="e">
        <f t="shared" si="126"/>
        <v>#VALUE!</v>
      </c>
      <c r="AY206" s="43" t="e">
        <f t="shared" si="126"/>
        <v>#VALUE!</v>
      </c>
    </row>
    <row r="207" spans="1:51" x14ac:dyDescent="0.3">
      <c r="F207" s="3">
        <v>37</v>
      </c>
      <c r="G207" s="36">
        <f t="shared" si="123"/>
        <v>0.9999981663529538</v>
      </c>
      <c r="H207" s="36">
        <f t="shared" si="123"/>
        <v>0.99999826679899928</v>
      </c>
      <c r="I207" s="36">
        <f t="shared" si="123"/>
        <v>0.99999525123178801</v>
      </c>
      <c r="J207" s="36">
        <f t="shared" si="123"/>
        <v>0.99999826980691908</v>
      </c>
      <c r="K207" s="36">
        <f t="shared" si="123"/>
        <v>0</v>
      </c>
      <c r="L207" s="37" t="e">
        <f t="shared" si="115"/>
        <v>#VALUE!</v>
      </c>
      <c r="M207" s="38">
        <f t="shared" si="119"/>
        <v>0.95629053185680923</v>
      </c>
      <c r="N207" s="39"/>
      <c r="O207" s="39"/>
      <c r="P207" s="40"/>
      <c r="Q207" s="40"/>
      <c r="R207" s="40"/>
      <c r="S207" s="41"/>
      <c r="T207" s="41"/>
      <c r="U207" s="42" t="e">
        <f t="shared" si="124"/>
        <v>#VALUE!</v>
      </c>
      <c r="V207" s="42" t="e">
        <f t="shared" si="124"/>
        <v>#VALUE!</v>
      </c>
      <c r="W207" s="43" t="e">
        <f t="shared" si="124"/>
        <v>#VALUE!</v>
      </c>
      <c r="X207" s="43" t="e">
        <f t="shared" si="124"/>
        <v>#VALUE!</v>
      </c>
      <c r="AD207"/>
      <c r="AG207" s="3">
        <f t="shared" si="116"/>
        <v>25.748877602654176</v>
      </c>
      <c r="AH207" s="36">
        <f t="shared" si="125"/>
        <v>0.99960107381345842</v>
      </c>
      <c r="AI207" s="36">
        <f t="shared" si="125"/>
        <v>0.99991455853414823</v>
      </c>
      <c r="AJ207" s="36">
        <f t="shared" si="125"/>
        <v>0.99892863549319766</v>
      </c>
      <c r="AK207" s="36">
        <f t="shared" si="125"/>
        <v>0.99991417850019948</v>
      </c>
      <c r="AL207" s="36">
        <f t="shared" si="125"/>
        <v>0</v>
      </c>
      <c r="AM207" s="37" t="e">
        <f t="shared" si="117"/>
        <v>#VALUE!</v>
      </c>
      <c r="AN207" s="38">
        <f t="shared" si="113"/>
        <v>0.78167332640834297</v>
      </c>
      <c r="AO207" s="39"/>
      <c r="AP207" s="39"/>
      <c r="AQ207" s="40"/>
      <c r="AR207" s="40"/>
      <c r="AS207" s="40"/>
      <c r="AT207" s="41"/>
      <c r="AU207" s="41"/>
      <c r="AV207" s="42" t="e">
        <f t="shared" si="126"/>
        <v>#VALUE!</v>
      </c>
      <c r="AW207" s="42" t="e">
        <f t="shared" si="126"/>
        <v>#VALUE!</v>
      </c>
      <c r="AX207" s="43" t="e">
        <f t="shared" si="126"/>
        <v>#VALUE!</v>
      </c>
      <c r="AY207" s="43" t="e">
        <f t="shared" si="126"/>
        <v>#VALUE!</v>
      </c>
    </row>
    <row r="208" spans="1:51" x14ac:dyDescent="0.3">
      <c r="F208" s="3">
        <v>38</v>
      </c>
      <c r="G208" s="36">
        <f t="shared" si="123"/>
        <v>0.99999875071344146</v>
      </c>
      <c r="H208" s="36">
        <f t="shared" si="123"/>
        <v>0.99999872567312476</v>
      </c>
      <c r="I208" s="36">
        <f t="shared" si="123"/>
        <v>0.99999691210123443</v>
      </c>
      <c r="J208" s="36">
        <f t="shared" si="123"/>
        <v>0.99999872532072132</v>
      </c>
      <c r="K208" s="36">
        <f t="shared" si="123"/>
        <v>0</v>
      </c>
      <c r="L208" s="37" t="e">
        <f t="shared" si="115"/>
        <v>#VALUE!</v>
      </c>
      <c r="M208" s="38">
        <f t="shared" si="119"/>
        <v>0.9616866575387939</v>
      </c>
      <c r="N208" s="39"/>
      <c r="O208" s="39"/>
      <c r="P208" s="40"/>
      <c r="Q208" s="40"/>
      <c r="R208" s="40"/>
      <c r="S208" s="41"/>
      <c r="T208" s="41"/>
      <c r="U208" s="42" t="e">
        <f t="shared" si="124"/>
        <v>#VALUE!</v>
      </c>
      <c r="V208" s="42" t="e">
        <f t="shared" si="124"/>
        <v>#VALUE!</v>
      </c>
      <c r="W208" s="43" t="e">
        <f t="shared" si="124"/>
        <v>#VALUE!</v>
      </c>
      <c r="X208" s="43" t="e">
        <f t="shared" si="124"/>
        <v>#VALUE!</v>
      </c>
      <c r="AD208"/>
      <c r="AG208" s="3">
        <f t="shared" si="116"/>
        <v>27.079609776470498</v>
      </c>
      <c r="AH208" s="36">
        <f t="shared" si="125"/>
        <v>0.99980608940419657</v>
      </c>
      <c r="AI208" s="36">
        <f t="shared" si="125"/>
        <v>0.99994827318563861</v>
      </c>
      <c r="AJ208" s="36">
        <f t="shared" si="125"/>
        <v>0.99945691282975824</v>
      </c>
      <c r="AK208" s="36">
        <f t="shared" si="125"/>
        <v>0.9999482460535114</v>
      </c>
      <c r="AL208" s="36">
        <f t="shared" si="125"/>
        <v>0</v>
      </c>
      <c r="AM208" s="37" t="e">
        <f t="shared" si="117"/>
        <v>#VALUE!</v>
      </c>
      <c r="AN208" s="38">
        <f t="shared" si="113"/>
        <v>0.82118034822765096</v>
      </c>
      <c r="AO208" s="39"/>
      <c r="AP208" s="39"/>
      <c r="AQ208" s="40"/>
      <c r="AR208" s="40"/>
      <c r="AS208" s="40"/>
      <c r="AT208" s="41"/>
      <c r="AU208" s="41"/>
      <c r="AV208" s="42" t="e">
        <f t="shared" si="126"/>
        <v>#VALUE!</v>
      </c>
      <c r="AW208" s="42" t="e">
        <f t="shared" si="126"/>
        <v>#VALUE!</v>
      </c>
      <c r="AX208" s="43" t="e">
        <f t="shared" si="126"/>
        <v>#VALUE!</v>
      </c>
      <c r="AY208" s="43" t="e">
        <f t="shared" si="126"/>
        <v>#VALUE!</v>
      </c>
    </row>
    <row r="209" spans="6:51" x14ac:dyDescent="0.3">
      <c r="F209" s="3">
        <v>39</v>
      </c>
      <c r="G209" s="36">
        <f t="shared" si="123"/>
        <v>0.99999913472992408</v>
      </c>
      <c r="H209" s="36">
        <f t="shared" si="123"/>
        <v>0.99999905709185199</v>
      </c>
      <c r="I209" s="36">
        <f t="shared" si="123"/>
        <v>0.99999797129123047</v>
      </c>
      <c r="J209" s="36">
        <f t="shared" si="123"/>
        <v>0.99999905460798588</v>
      </c>
      <c r="K209" s="36">
        <f t="shared" si="123"/>
        <v>0</v>
      </c>
      <c r="L209" s="37" t="e">
        <f t="shared" si="115"/>
        <v>#VALUE!</v>
      </c>
      <c r="M209" s="38">
        <f t="shared" si="119"/>
        <v>0.9663439021385013</v>
      </c>
      <c r="N209" s="39"/>
      <c r="O209" s="39"/>
      <c r="P209" s="40"/>
      <c r="Q209" s="40"/>
      <c r="R209" s="40"/>
      <c r="S209" s="41"/>
      <c r="T209" s="41"/>
      <c r="U209" s="42" t="e">
        <f t="shared" si="124"/>
        <v>#VALUE!</v>
      </c>
      <c r="V209" s="42" t="e">
        <f t="shared" si="124"/>
        <v>#VALUE!</v>
      </c>
      <c r="W209" s="43" t="e">
        <f t="shared" si="124"/>
        <v>#VALUE!</v>
      </c>
      <c r="X209" s="43" t="e">
        <f t="shared" si="124"/>
        <v>#VALUE!</v>
      </c>
      <c r="AD209"/>
      <c r="AG209" s="3">
        <f t="shared" si="116"/>
        <v>28.479115748731825</v>
      </c>
      <c r="AH209" s="36">
        <f t="shared" si="125"/>
        <v>0.99990754506296498</v>
      </c>
      <c r="AI209" s="36">
        <f t="shared" si="125"/>
        <v>0.99996913823641931</v>
      </c>
      <c r="AJ209" s="36">
        <f t="shared" si="125"/>
        <v>0.99973257655498249</v>
      </c>
      <c r="AK209" s="36">
        <f t="shared" si="125"/>
        <v>0.999969217664337</v>
      </c>
      <c r="AL209" s="36">
        <f t="shared" si="125"/>
        <v>0</v>
      </c>
      <c r="AM209" s="37" t="e">
        <f t="shared" si="117"/>
        <v>#VALUE!</v>
      </c>
      <c r="AN209" s="38">
        <f t="shared" si="113"/>
        <v>0.85476186682219724</v>
      </c>
      <c r="AO209" s="39"/>
      <c r="AP209" s="39"/>
      <c r="AQ209" s="40"/>
      <c r="AR209" s="40"/>
      <c r="AS209" s="40"/>
      <c r="AT209" s="41"/>
      <c r="AU209" s="41"/>
      <c r="AV209" s="42" t="e">
        <f t="shared" si="126"/>
        <v>#VALUE!</v>
      </c>
      <c r="AW209" s="42" t="e">
        <f t="shared" si="126"/>
        <v>#VALUE!</v>
      </c>
      <c r="AX209" s="43" t="e">
        <f t="shared" si="126"/>
        <v>#VALUE!</v>
      </c>
      <c r="AY209" s="43" t="e">
        <f t="shared" si="126"/>
        <v>#VALUE!</v>
      </c>
    </row>
    <row r="210" spans="6:51" x14ac:dyDescent="0.3">
      <c r="F210" s="3">
        <v>40</v>
      </c>
      <c r="G210" s="36">
        <f t="shared" si="123"/>
        <v>0.99999939088668677</v>
      </c>
      <c r="H210" s="36">
        <f t="shared" si="123"/>
        <v>0.99999929790334252</v>
      </c>
      <c r="I210" s="36">
        <f t="shared" si="123"/>
        <v>0.99999865310648106</v>
      </c>
      <c r="J210" s="36">
        <f t="shared" si="123"/>
        <v>0.99999929416599964</v>
      </c>
      <c r="K210" s="36">
        <f t="shared" si="123"/>
        <v>0</v>
      </c>
      <c r="L210" s="37" t="e">
        <f t="shared" si="115"/>
        <v>#VALUE!</v>
      </c>
      <c r="M210" s="38">
        <f t="shared" si="119"/>
        <v>0.97036979765367137</v>
      </c>
      <c r="N210" s="39"/>
      <c r="O210" s="39"/>
      <c r="P210" s="40"/>
      <c r="Q210" s="40"/>
      <c r="R210" s="40"/>
      <c r="S210" s="41"/>
      <c r="T210" s="41"/>
      <c r="U210" s="42" t="e">
        <f t="shared" si="124"/>
        <v>#VALUE!</v>
      </c>
      <c r="V210" s="42" t="e">
        <f t="shared" si="124"/>
        <v>#VALUE!</v>
      </c>
      <c r="W210" s="43" t="e">
        <f t="shared" si="124"/>
        <v>#VALUE!</v>
      </c>
      <c r="X210" s="43" t="e">
        <f t="shared" si="124"/>
        <v>#VALUE!</v>
      </c>
      <c r="AD210"/>
      <c r="AG210" s="3">
        <f t="shared" si="116"/>
        <v>29.950949829949028</v>
      </c>
      <c r="AH210" s="36">
        <f t="shared" si="125"/>
        <v>0.99995651267831742</v>
      </c>
      <c r="AI210" s="36">
        <f t="shared" si="125"/>
        <v>0.99998183886422942</v>
      </c>
      <c r="AJ210" s="36">
        <f t="shared" si="125"/>
        <v>0.99987176684961998</v>
      </c>
      <c r="AK210" s="36">
        <f t="shared" si="125"/>
        <v>0.99998192520690343</v>
      </c>
      <c r="AL210" s="36">
        <f t="shared" si="125"/>
        <v>0</v>
      </c>
      <c r="AM210" s="37" t="e">
        <f t="shared" si="117"/>
        <v>#VALUE!</v>
      </c>
      <c r="AN210" s="38">
        <f t="shared" si="113"/>
        <v>0.88298936554174434</v>
      </c>
      <c r="AO210" s="39"/>
      <c r="AP210" s="39"/>
      <c r="AQ210" s="40"/>
      <c r="AR210" s="40"/>
      <c r="AS210" s="40"/>
      <c r="AT210" s="41"/>
      <c r="AU210" s="41"/>
      <c r="AV210" s="42" t="e">
        <f t="shared" si="126"/>
        <v>#VALUE!</v>
      </c>
      <c r="AW210" s="42" t="e">
        <f t="shared" si="126"/>
        <v>#VALUE!</v>
      </c>
      <c r="AX210" s="43" t="e">
        <f t="shared" si="126"/>
        <v>#VALUE!</v>
      </c>
      <c r="AY210" s="43" t="e">
        <f t="shared" si="126"/>
        <v>#VALUE!</v>
      </c>
    </row>
    <row r="211" spans="6:51" x14ac:dyDescent="0.3">
      <c r="F211" s="3">
        <v>41</v>
      </c>
      <c r="G211" s="36">
        <f t="shared" si="123"/>
        <v>0.99999956430417802</v>
      </c>
      <c r="H211" s="36">
        <f t="shared" si="123"/>
        <v>0.99999947393145638</v>
      </c>
      <c r="I211" s="36">
        <f t="shared" si="123"/>
        <v>0.99999909621927319</v>
      </c>
      <c r="J211" s="36">
        <f t="shared" si="123"/>
        <v>0.99999946954982344</v>
      </c>
      <c r="K211" s="36">
        <f t="shared" si="123"/>
        <v>0</v>
      </c>
      <c r="L211" s="37" t="e">
        <f t="shared" si="115"/>
        <v>#VALUE!</v>
      </c>
      <c r="M211" s="38">
        <f t="shared" si="119"/>
        <v>0.97385568467039496</v>
      </c>
      <c r="N211" s="39"/>
      <c r="O211" s="39"/>
      <c r="P211" s="40"/>
      <c r="Q211" s="40"/>
      <c r="R211" s="40"/>
      <c r="S211" s="41"/>
      <c r="T211" s="41"/>
      <c r="U211" s="42" t="e">
        <f t="shared" si="124"/>
        <v>#VALUE!</v>
      </c>
      <c r="V211" s="42" t="e">
        <f t="shared" si="124"/>
        <v>#VALUE!</v>
      </c>
      <c r="W211" s="43" t="e">
        <f t="shared" si="124"/>
        <v>#VALUE!</v>
      </c>
      <c r="X211" s="43" t="e">
        <f t="shared" si="124"/>
        <v>#VALUE!</v>
      </c>
      <c r="AD211"/>
      <c r="AG211" s="3">
        <f t="shared" si="116"/>
        <v>31.353323826064784</v>
      </c>
      <c r="AH211" s="36">
        <f t="shared" si="125"/>
        <v>0.9999782199295757</v>
      </c>
      <c r="AI211" s="36">
        <f t="shared" si="125"/>
        <v>0.99998890315758548</v>
      </c>
      <c r="AJ211" s="36">
        <f t="shared" si="125"/>
        <v>0.99993554867644152</v>
      </c>
      <c r="AK211" s="36">
        <f t="shared" si="125"/>
        <v>0.99998896818212013</v>
      </c>
      <c r="AL211" s="36">
        <f t="shared" si="125"/>
        <v>0</v>
      </c>
      <c r="AM211" s="37" t="e">
        <f t="shared" si="117"/>
        <v>#VALUE!</v>
      </c>
      <c r="AN211" s="38">
        <f t="shared" si="113"/>
        <v>0.90448324812622993</v>
      </c>
      <c r="AO211" s="39"/>
      <c r="AP211" s="39"/>
      <c r="AQ211" s="40"/>
      <c r="AR211" s="40"/>
      <c r="AS211" s="40"/>
      <c r="AT211" s="41"/>
      <c r="AU211" s="41"/>
      <c r="AV211" s="42" t="e">
        <f t="shared" si="126"/>
        <v>#VALUE!</v>
      </c>
      <c r="AW211" s="42" t="e">
        <f t="shared" si="126"/>
        <v>#VALUE!</v>
      </c>
      <c r="AX211" s="43" t="e">
        <f t="shared" si="126"/>
        <v>#VALUE!</v>
      </c>
      <c r="AY211" s="43" t="e">
        <f t="shared" si="126"/>
        <v>#VALUE!</v>
      </c>
    </row>
    <row r="212" spans="6:51" x14ac:dyDescent="0.3">
      <c r="F212" s="3">
        <v>42</v>
      </c>
      <c r="G212" s="36">
        <f t="shared" si="123"/>
        <v>0.99999968343452783</v>
      </c>
      <c r="H212" s="36">
        <f t="shared" si="123"/>
        <v>0.99999960337361837</v>
      </c>
      <c r="I212" s="36">
        <f t="shared" si="123"/>
        <v>0.99999938701810098</v>
      </c>
      <c r="J212" s="36">
        <f t="shared" si="123"/>
        <v>0.99999959875755373</v>
      </c>
      <c r="K212" s="36">
        <f t="shared" si="123"/>
        <v>0</v>
      </c>
      <c r="L212" s="37" t="e">
        <f t="shared" si="115"/>
        <v>#VALUE!</v>
      </c>
      <c r="M212" s="38">
        <f t="shared" si="119"/>
        <v>0.97687917195079721</v>
      </c>
      <c r="N212" s="39"/>
      <c r="O212" s="39"/>
      <c r="P212" s="40"/>
      <c r="Q212" s="40"/>
      <c r="R212" s="40"/>
      <c r="S212" s="41"/>
      <c r="T212" s="41"/>
      <c r="U212" s="42" t="e">
        <f t="shared" si="124"/>
        <v>#VALUE!</v>
      </c>
      <c r="V212" s="42" t="e">
        <f t="shared" si="124"/>
        <v>#VALUE!</v>
      </c>
      <c r="W212" s="43" t="e">
        <f t="shared" si="124"/>
        <v>#VALUE!</v>
      </c>
      <c r="X212" s="43" t="e">
        <f t="shared" si="124"/>
        <v>#VALUE!</v>
      </c>
      <c r="AD212"/>
      <c r="AG212" s="3">
        <f t="shared" si="116"/>
        <v>32.652029896613442</v>
      </c>
      <c r="AH212" s="36">
        <f t="shared" si="125"/>
        <v>0.99998821791748527</v>
      </c>
      <c r="AI212" s="36">
        <f t="shared" si="125"/>
        <v>0.99999288955542731</v>
      </c>
      <c r="AJ212" s="36">
        <f t="shared" si="125"/>
        <v>0.9999654794152506</v>
      </c>
      <c r="AK212" s="36">
        <f t="shared" si="125"/>
        <v>0.99999293280853729</v>
      </c>
      <c r="AL212" s="36">
        <f t="shared" si="125"/>
        <v>0</v>
      </c>
      <c r="AM212" s="37" t="e">
        <f t="shared" si="117"/>
        <v>#VALUE!</v>
      </c>
      <c r="AN212" s="38">
        <f t="shared" si="113"/>
        <v>0.92062222850858189</v>
      </c>
      <c r="AO212" s="39"/>
      <c r="AP212" s="39"/>
      <c r="AQ212" s="40"/>
      <c r="AR212" s="40"/>
      <c r="AS212" s="40"/>
      <c r="AT212" s="41"/>
      <c r="AU212" s="41"/>
      <c r="AV212" s="42" t="e">
        <f t="shared" si="126"/>
        <v>#VALUE!</v>
      </c>
      <c r="AW212" s="42" t="e">
        <f t="shared" si="126"/>
        <v>#VALUE!</v>
      </c>
      <c r="AX212" s="43" t="e">
        <f t="shared" si="126"/>
        <v>#VALUE!</v>
      </c>
      <c r="AY212" s="43" t="e">
        <f t="shared" si="126"/>
        <v>#VALUE!</v>
      </c>
    </row>
    <row r="213" spans="6:51" x14ac:dyDescent="0.3">
      <c r="F213" s="3">
        <v>43</v>
      </c>
      <c r="G213" s="36">
        <f t="shared" si="123"/>
        <v>0.99999976645367283</v>
      </c>
      <c r="H213" s="36">
        <f t="shared" si="123"/>
        <v>0.99999969912372189</v>
      </c>
      <c r="I213" s="36">
        <f t="shared" si="123"/>
        <v>0.99999957975103071</v>
      </c>
      <c r="J213" s="36">
        <f t="shared" si="123"/>
        <v>0.99999969453901805</v>
      </c>
      <c r="K213" s="36">
        <f t="shared" si="123"/>
        <v>5.5082661555569734E-2</v>
      </c>
      <c r="L213" s="37" t="e">
        <f t="shared" si="115"/>
        <v>#VALUE!</v>
      </c>
      <c r="M213" s="38">
        <f t="shared" si="119"/>
        <v>0.97950623094906808</v>
      </c>
      <c r="N213" s="39"/>
      <c r="O213" s="39"/>
      <c r="P213" s="40"/>
      <c r="Q213" s="40"/>
      <c r="R213" s="40"/>
      <c r="S213" s="41"/>
      <c r="T213" s="41"/>
      <c r="U213" s="42" t="e">
        <f t="shared" si="124"/>
        <v>#VALUE!</v>
      </c>
      <c r="V213" s="42" t="e">
        <f t="shared" si="124"/>
        <v>#VALUE!</v>
      </c>
      <c r="W213" s="43" t="e">
        <f t="shared" si="124"/>
        <v>#VALUE!</v>
      </c>
      <c r="X213" s="43" t="e">
        <f t="shared" si="124"/>
        <v>#VALUE!</v>
      </c>
      <c r="AD213"/>
      <c r="AG213" s="3">
        <f t="shared" si="116"/>
        <v>33.848730698226525</v>
      </c>
      <c r="AH213" s="36">
        <f t="shared" si="125"/>
        <v>0.99999315313845416</v>
      </c>
      <c r="AI213" s="36">
        <f t="shared" si="125"/>
        <v>0.99999523659056977</v>
      </c>
      <c r="AJ213" s="36">
        <f t="shared" si="125"/>
        <v>0.99998034383369683</v>
      </c>
      <c r="AK213" s="36">
        <f t="shared" si="125"/>
        <v>0.99999526346724033</v>
      </c>
      <c r="AL213" s="36">
        <f t="shared" si="125"/>
        <v>0</v>
      </c>
      <c r="AM213" s="37" t="e">
        <f t="shared" si="117"/>
        <v>#VALUE!</v>
      </c>
      <c r="AN213" s="38">
        <f t="shared" si="113"/>
        <v>0.93289008749214197</v>
      </c>
      <c r="AO213" s="39"/>
      <c r="AP213" s="39"/>
      <c r="AQ213" s="40"/>
      <c r="AR213" s="40"/>
      <c r="AS213" s="40"/>
      <c r="AT213" s="41"/>
      <c r="AU213" s="41"/>
      <c r="AV213" s="42" t="e">
        <f t="shared" si="126"/>
        <v>#VALUE!</v>
      </c>
      <c r="AW213" s="42" t="e">
        <f t="shared" si="126"/>
        <v>#VALUE!</v>
      </c>
      <c r="AX213" s="43" t="e">
        <f t="shared" si="126"/>
        <v>#VALUE!</v>
      </c>
      <c r="AY213" s="43" t="e">
        <f t="shared" si="126"/>
        <v>#VALUE!</v>
      </c>
    </row>
    <row r="214" spans="6:51" x14ac:dyDescent="0.3">
      <c r="F214" s="3">
        <v>44</v>
      </c>
      <c r="G214" s="36">
        <f t="shared" si="123"/>
        <v>0.99999982512442698</v>
      </c>
      <c r="H214" s="36">
        <f t="shared" si="123"/>
        <v>0.99999977036807153</v>
      </c>
      <c r="I214" s="36">
        <f t="shared" si="123"/>
        <v>0.99999970876550448</v>
      </c>
      <c r="J214" s="36">
        <f t="shared" si="123"/>
        <v>0.99999976597870321</v>
      </c>
      <c r="K214" s="36">
        <f t="shared" si="123"/>
        <v>0.13055507152563239</v>
      </c>
      <c r="L214" s="37" t="e">
        <f t="shared" si="115"/>
        <v>#VALUE!</v>
      </c>
      <c r="M214" s="38">
        <f t="shared" si="119"/>
        <v>0.98179297530738174</v>
      </c>
      <c r="N214" s="39"/>
      <c r="O214" s="39"/>
      <c r="P214" s="40"/>
      <c r="Q214" s="40"/>
      <c r="R214" s="40"/>
      <c r="S214" s="41"/>
      <c r="T214" s="41"/>
      <c r="U214" s="42" t="e">
        <f t="shared" si="124"/>
        <v>#VALUE!</v>
      </c>
      <c r="V214" s="42" t="e">
        <f t="shared" si="124"/>
        <v>#VALUE!</v>
      </c>
      <c r="W214" s="43" t="e">
        <f t="shared" si="124"/>
        <v>#VALUE!</v>
      </c>
      <c r="X214" s="43" t="e">
        <f t="shared" si="124"/>
        <v>#VALUE!</v>
      </c>
      <c r="AD214"/>
      <c r="AG214" s="3">
        <f t="shared" si="116"/>
        <v>34.951438109131615</v>
      </c>
      <c r="AH214" s="36">
        <f t="shared" si="125"/>
        <v>0.99999576180033722</v>
      </c>
      <c r="AI214" s="36">
        <f t="shared" si="125"/>
        <v>0.99999668003949038</v>
      </c>
      <c r="AJ214" s="36">
        <f t="shared" si="125"/>
        <v>0.99998817006749474</v>
      </c>
      <c r="AK214" s="36">
        <f t="shared" si="125"/>
        <v>0.99999669568861216</v>
      </c>
      <c r="AL214" s="36">
        <f t="shared" si="125"/>
        <v>0</v>
      </c>
      <c r="AM214" s="37" t="e">
        <f t="shared" si="117"/>
        <v>#VALUE!</v>
      </c>
      <c r="AN214" s="38">
        <f t="shared" si="113"/>
        <v>0.94237069067785828</v>
      </c>
      <c r="AO214" s="39"/>
      <c r="AP214" s="39"/>
      <c r="AQ214" s="40"/>
      <c r="AR214" s="40"/>
      <c r="AS214" s="40"/>
      <c r="AT214" s="41"/>
      <c r="AU214" s="41"/>
      <c r="AV214" s="42" t="e">
        <f t="shared" si="126"/>
        <v>#VALUE!</v>
      </c>
      <c r="AW214" s="42" t="e">
        <f t="shared" si="126"/>
        <v>#VALUE!</v>
      </c>
      <c r="AX214" s="43" t="e">
        <f t="shared" si="126"/>
        <v>#VALUE!</v>
      </c>
      <c r="AY214" s="43" t="e">
        <f t="shared" si="126"/>
        <v>#VALUE!</v>
      </c>
    </row>
    <row r="215" spans="6:51" x14ac:dyDescent="0.3">
      <c r="F215" s="3">
        <v>45</v>
      </c>
      <c r="G215" s="36">
        <f t="shared" si="123"/>
        <v>0.99999986715793032</v>
      </c>
      <c r="H215" s="36">
        <f t="shared" si="123"/>
        <v>0.99999982368738594</v>
      </c>
      <c r="I215" s="36">
        <f t="shared" si="123"/>
        <v>0.99999979599366695</v>
      </c>
      <c r="J215" s="36">
        <f t="shared" si="123"/>
        <v>0.99999981958691098</v>
      </c>
      <c r="K215" s="36">
        <f t="shared" si="123"/>
        <v>0.19614469937053503</v>
      </c>
      <c r="L215" s="37" t="e">
        <f t="shared" si="115"/>
        <v>#VALUE!</v>
      </c>
      <c r="M215" s="38">
        <f t="shared" si="119"/>
        <v>0.98378716993694026</v>
      </c>
      <c r="N215" s="39"/>
      <c r="O215" s="39"/>
      <c r="P215" s="40"/>
      <c r="Q215" s="40"/>
      <c r="R215" s="40"/>
      <c r="S215" s="41"/>
      <c r="T215" s="41"/>
      <c r="U215" s="42" t="e">
        <f t="shared" si="124"/>
        <v>#VALUE!</v>
      </c>
      <c r="V215" s="42" t="e">
        <f t="shared" si="124"/>
        <v>#VALUE!</v>
      </c>
      <c r="W215" s="43" t="e">
        <f t="shared" si="124"/>
        <v>#VALUE!</v>
      </c>
      <c r="X215" s="43" t="e">
        <f t="shared" si="124"/>
        <v>#VALUE!</v>
      </c>
      <c r="AD215"/>
      <c r="AG215" s="3">
        <f t="shared" si="116"/>
        <v>35.967534724447624</v>
      </c>
      <c r="AH215" s="36">
        <f t="shared" si="125"/>
        <v>0.99999722714757011</v>
      </c>
      <c r="AI215" s="36">
        <f t="shared" si="125"/>
        <v>0.99999760304250274</v>
      </c>
      <c r="AJ215" s="36">
        <f t="shared" si="125"/>
        <v>0.99999251575942272</v>
      </c>
      <c r="AK215" s="36">
        <f t="shared" si="125"/>
        <v>0.99999761127387998</v>
      </c>
      <c r="AL215" s="36">
        <f t="shared" si="125"/>
        <v>0</v>
      </c>
      <c r="AM215" s="37" t="e">
        <f t="shared" si="117"/>
        <v>#VALUE!</v>
      </c>
      <c r="AN215" s="38">
        <f t="shared" si="113"/>
        <v>0.94980950720061919</v>
      </c>
      <c r="AO215" s="39"/>
      <c r="AP215" s="39"/>
      <c r="AQ215" s="40"/>
      <c r="AR215" s="40"/>
      <c r="AS215" s="40"/>
      <c r="AT215" s="41"/>
      <c r="AU215" s="41"/>
      <c r="AV215" s="42" t="e">
        <f t="shared" si="126"/>
        <v>#VALUE!</v>
      </c>
      <c r="AW215" s="42" t="e">
        <f t="shared" si="126"/>
        <v>#VALUE!</v>
      </c>
      <c r="AX215" s="43" t="e">
        <f t="shared" si="126"/>
        <v>#VALUE!</v>
      </c>
      <c r="AY215" s="43" t="e">
        <f t="shared" si="126"/>
        <v>#VALUE!</v>
      </c>
    </row>
    <row r="216" spans="6:51" x14ac:dyDescent="0.3">
      <c r="F216" s="3">
        <v>46</v>
      </c>
      <c r="G216" s="36">
        <f t="shared" si="123"/>
        <v>0.99999989767398778</v>
      </c>
      <c r="H216" s="36">
        <f t="shared" si="123"/>
        <v>0.99999986382158479</v>
      </c>
      <c r="I216" s="36">
        <f t="shared" si="123"/>
        <v>0.99999985556144311</v>
      </c>
      <c r="J216" s="36">
        <f t="shared" si="123"/>
        <v>0.99999986005597974</v>
      </c>
      <c r="K216" s="36">
        <f t="shared" si="123"/>
        <v>0.25337287520663709</v>
      </c>
      <c r="L216" s="37" t="e">
        <f t="shared" si="115"/>
        <v>#VALUE!</v>
      </c>
      <c r="M216" s="38">
        <f t="shared" si="119"/>
        <v>0.98552950896085723</v>
      </c>
      <c r="N216" s="39"/>
      <c r="O216" s="39"/>
      <c r="P216" s="40"/>
      <c r="Q216" s="40"/>
      <c r="R216" s="40"/>
      <c r="S216" s="41"/>
      <c r="T216" s="41"/>
      <c r="U216" s="42" t="e">
        <f t="shared" si="124"/>
        <v>#VALUE!</v>
      </c>
      <c r="V216" s="42" t="e">
        <f t="shared" si="124"/>
        <v>#VALUE!</v>
      </c>
      <c r="W216" s="43" t="e">
        <f t="shared" si="124"/>
        <v>#VALUE!</v>
      </c>
      <c r="X216" s="43" t="e">
        <f t="shared" si="124"/>
        <v>#VALUE!</v>
      </c>
      <c r="AD216"/>
      <c r="AG216" s="3">
        <f t="shared" si="116"/>
        <v>36.903823282451604</v>
      </c>
      <c r="AH216" s="36">
        <f t="shared" si="125"/>
        <v>0.99999809575575527</v>
      </c>
      <c r="AI216" s="36">
        <f t="shared" si="125"/>
        <v>0.99999821416665768</v>
      </c>
      <c r="AJ216" s="36">
        <f t="shared" si="125"/>
        <v>0.99999504789033644</v>
      </c>
      <c r="AK216" s="36">
        <f t="shared" si="125"/>
        <v>0.99999821757796603</v>
      </c>
      <c r="AL216" s="36">
        <f t="shared" si="125"/>
        <v>0</v>
      </c>
      <c r="AM216" s="37" t="e">
        <f t="shared" si="117"/>
        <v>#VALUE!</v>
      </c>
      <c r="AN216" s="38">
        <f t="shared" si="113"/>
        <v>0.95572811342911723</v>
      </c>
      <c r="AO216" s="39"/>
      <c r="AP216" s="39"/>
      <c r="AQ216" s="40"/>
      <c r="AR216" s="40"/>
      <c r="AS216" s="40"/>
      <c r="AT216" s="41"/>
      <c r="AU216" s="41"/>
      <c r="AV216" s="42" t="e">
        <f t="shared" si="126"/>
        <v>#VALUE!</v>
      </c>
      <c r="AW216" s="42" t="e">
        <f t="shared" si="126"/>
        <v>#VALUE!</v>
      </c>
      <c r="AX216" s="43" t="e">
        <f t="shared" si="126"/>
        <v>#VALUE!</v>
      </c>
      <c r="AY216" s="43" t="e">
        <f t="shared" si="126"/>
        <v>#VALUE!</v>
      </c>
    </row>
    <row r="217" spans="6:51" x14ac:dyDescent="0.3">
      <c r="F217" s="3">
        <v>47</v>
      </c>
      <c r="G217" s="36">
        <f t="shared" si="123"/>
        <v>0.99999992011474115</v>
      </c>
      <c r="H217" s="36">
        <f t="shared" si="123"/>
        <v>0.9999998942032422</v>
      </c>
      <c r="I217" s="36">
        <f t="shared" si="123"/>
        <v>0.99999989664696431</v>
      </c>
      <c r="J217" s="36">
        <f t="shared" si="123"/>
        <v>0.99999989078720708</v>
      </c>
      <c r="K217" s="36">
        <f t="shared" si="123"/>
        <v>0.30349602899913342</v>
      </c>
      <c r="L217" s="37" t="e">
        <f t="shared" si="115"/>
        <v>#VALUE!</v>
      </c>
      <c r="M217" s="38">
        <f t="shared" si="119"/>
        <v>0.98705469677573887</v>
      </c>
      <c r="N217" s="39"/>
      <c r="O217" s="39"/>
      <c r="P217" s="40"/>
      <c r="Q217" s="40"/>
      <c r="R217" s="40"/>
      <c r="S217" s="41"/>
      <c r="T217" s="41"/>
      <c r="U217" s="42" t="e">
        <f t="shared" si="124"/>
        <v>#VALUE!</v>
      </c>
      <c r="V217" s="42" t="e">
        <f t="shared" si="124"/>
        <v>#VALUE!</v>
      </c>
      <c r="W217" s="43" t="e">
        <f t="shared" si="124"/>
        <v>#VALUE!</v>
      </c>
      <c r="X217" s="43" t="e">
        <f t="shared" si="124"/>
        <v>#VALUE!</v>
      </c>
      <c r="AD217"/>
      <c r="AG217" s="3">
        <f t="shared" si="116"/>
        <v>37.766572208720326</v>
      </c>
      <c r="AH217" s="36">
        <f t="shared" si="125"/>
        <v>0.99999863566162017</v>
      </c>
      <c r="AI217" s="36">
        <f t="shared" si="125"/>
        <v>0.99999863160292723</v>
      </c>
      <c r="AJ217" s="36">
        <f t="shared" si="125"/>
        <v>0.9999965888714788</v>
      </c>
      <c r="AK217" s="36">
        <f t="shared" si="125"/>
        <v>0.9999986319102625</v>
      </c>
      <c r="AL217" s="36">
        <f t="shared" si="125"/>
        <v>0</v>
      </c>
      <c r="AM217" s="37" t="e">
        <f t="shared" si="117"/>
        <v>#VALUE!</v>
      </c>
      <c r="AN217" s="38">
        <f t="shared" si="113"/>
        <v>0.96049748382206723</v>
      </c>
      <c r="AO217" s="39"/>
      <c r="AP217" s="39"/>
      <c r="AQ217" s="40"/>
      <c r="AR217" s="40"/>
      <c r="AS217" s="40"/>
      <c r="AT217" s="41"/>
      <c r="AU217" s="41"/>
      <c r="AV217" s="42" t="e">
        <f t="shared" si="126"/>
        <v>#VALUE!</v>
      </c>
      <c r="AW217" s="42" t="e">
        <f t="shared" si="126"/>
        <v>#VALUE!</v>
      </c>
      <c r="AX217" s="43" t="e">
        <f t="shared" si="126"/>
        <v>#VALUE!</v>
      </c>
      <c r="AY217" s="43" t="e">
        <f t="shared" si="126"/>
        <v>#VALUE!</v>
      </c>
    </row>
    <row r="218" spans="6:51" x14ac:dyDescent="0.3">
      <c r="F218" s="3">
        <v>48</v>
      </c>
      <c r="G218" s="36">
        <f t="shared" ref="G218:K233" si="127">IF(1-EXP(-0.23*(G134-G$165))&lt;0, 0, 1-EXP(-0.23*(G134-G$165)))</f>
        <v>0.99999993682301724</v>
      </c>
      <c r="H218" s="36">
        <f t="shared" si="127"/>
        <v>0.99999991733157234</v>
      </c>
      <c r="I218" s="36">
        <f t="shared" si="127"/>
        <v>0.9999999252665086</v>
      </c>
      <c r="J218" s="36">
        <f t="shared" si="127"/>
        <v>0.99999991425997903</v>
      </c>
      <c r="K218" s="36">
        <f t="shared" si="127"/>
        <v>0.34755622104618533</v>
      </c>
      <c r="L218" s="37" t="e">
        <f t="shared" si="115"/>
        <v>#VALUE!</v>
      </c>
      <c r="M218" s="38">
        <f t="shared" si="119"/>
        <v>0.98839236188292989</v>
      </c>
      <c r="N218" s="39"/>
      <c r="O218" s="39"/>
      <c r="P218" s="40"/>
      <c r="Q218" s="40"/>
      <c r="R218" s="40"/>
      <c r="S218" s="41"/>
      <c r="T218" s="41"/>
      <c r="U218" s="42" t="e">
        <f t="shared" ref="U218:X233" si="128">IF(1-EXP(-0.23*(U134-U$165))&lt;0, 0, 1-EXP(-0.23*(U134-U$165)))</f>
        <v>#VALUE!</v>
      </c>
      <c r="V218" s="42" t="e">
        <f t="shared" si="128"/>
        <v>#VALUE!</v>
      </c>
      <c r="W218" s="43" t="e">
        <f t="shared" si="128"/>
        <v>#VALUE!</v>
      </c>
      <c r="X218" s="43" t="e">
        <f t="shared" si="128"/>
        <v>#VALUE!</v>
      </c>
      <c r="AD218"/>
      <c r="AG218" s="3">
        <f t="shared" si="116"/>
        <v>38.561557583063312</v>
      </c>
      <c r="AH218" s="36">
        <f t="shared" ref="AH218:AL233" si="129">IF(1-EXP(-0.23*(AH134-AH$165))&lt;0, 0, 1-EXP(-0.23*(AH134-AH$165)))</f>
        <v>0.99999898559079337</v>
      </c>
      <c r="AI218" s="36">
        <f t="shared" si="129"/>
        <v>0.99999892481209229</v>
      </c>
      <c r="AJ218" s="36">
        <f t="shared" si="129"/>
        <v>0.99999756413096308</v>
      </c>
      <c r="AK218" s="36">
        <f t="shared" si="129"/>
        <v>0.9999989231359574</v>
      </c>
      <c r="AL218" s="36">
        <f t="shared" si="129"/>
        <v>0</v>
      </c>
      <c r="AM218" s="37" t="e">
        <f t="shared" si="117"/>
        <v>#VALUE!</v>
      </c>
      <c r="AN218" s="38">
        <f t="shared" si="113"/>
        <v>0.96438563493544915</v>
      </c>
      <c r="AO218" s="39"/>
      <c r="AP218" s="39"/>
      <c r="AQ218" s="40"/>
      <c r="AR218" s="40"/>
      <c r="AS218" s="40"/>
      <c r="AT218" s="41"/>
      <c r="AU218" s="41"/>
      <c r="AV218" s="42" t="e">
        <f t="shared" ref="AV218:AY233" si="130">IF(1-EXP(-0.23*(AV134-AV$165))&lt;0, 0, 1-EXP(-0.23*(AV134-AV$165)))</f>
        <v>#VALUE!</v>
      </c>
      <c r="AW218" s="42" t="e">
        <f t="shared" si="130"/>
        <v>#VALUE!</v>
      </c>
      <c r="AX218" s="43" t="e">
        <f t="shared" si="130"/>
        <v>#VALUE!</v>
      </c>
      <c r="AY218" s="43" t="e">
        <f t="shared" si="130"/>
        <v>#VALUE!</v>
      </c>
    </row>
    <row r="219" spans="6:51" x14ac:dyDescent="0.3">
      <c r="F219" s="3">
        <v>49</v>
      </c>
      <c r="G219" s="36">
        <f t="shared" si="127"/>
        <v>0.99999994941268922</v>
      </c>
      <c r="H219" s="36">
        <f t="shared" si="127"/>
        <v>0.99999993503594786</v>
      </c>
      <c r="I219" s="36">
        <f t="shared" si="127"/>
        <v>0.99999994539891623</v>
      </c>
      <c r="J219" s="36">
        <f t="shared" si="127"/>
        <v>0.99999993229174544</v>
      </c>
      <c r="K219" s="36">
        <f t="shared" si="127"/>
        <v>0.38642134693438812</v>
      </c>
      <c r="L219" s="37" t="e">
        <f t="shared" si="115"/>
        <v>#VALUE!</v>
      </c>
      <c r="M219" s="38">
        <f t="shared" si="119"/>
        <v>0.98956782899540685</v>
      </c>
      <c r="N219" s="39"/>
      <c r="O219" s="39"/>
      <c r="P219" s="40"/>
      <c r="Q219" s="40"/>
      <c r="R219" s="40"/>
      <c r="S219" s="41"/>
      <c r="T219" s="41"/>
      <c r="U219" s="42" t="e">
        <f t="shared" si="128"/>
        <v>#VALUE!</v>
      </c>
      <c r="V219" s="42" t="e">
        <f t="shared" si="128"/>
        <v>#VALUE!</v>
      </c>
      <c r="W219" s="43" t="e">
        <f t="shared" si="128"/>
        <v>#VALUE!</v>
      </c>
      <c r="X219" s="43" t="e">
        <f t="shared" si="128"/>
        <v>#VALUE!</v>
      </c>
      <c r="AD219"/>
      <c r="AG219" s="3">
        <f t="shared" si="116"/>
        <v>39.294101810214748</v>
      </c>
      <c r="AH219" s="36">
        <f t="shared" si="129"/>
        <v>0.99999922091109661</v>
      </c>
      <c r="AI219" s="36">
        <f t="shared" si="129"/>
        <v>0.99999913598833123</v>
      </c>
      <c r="AJ219" s="36">
        <f t="shared" si="129"/>
        <v>0.9999982035013959</v>
      </c>
      <c r="AK219" s="36">
        <f t="shared" si="129"/>
        <v>0.99999913305818633</v>
      </c>
      <c r="AL219" s="36">
        <f t="shared" si="129"/>
        <v>0</v>
      </c>
      <c r="AM219" s="37" t="e">
        <f t="shared" si="117"/>
        <v>#VALUE!</v>
      </c>
      <c r="AN219" s="38">
        <f t="shared" si="113"/>
        <v>0.9675890851375808</v>
      </c>
      <c r="AO219" s="39"/>
      <c r="AP219" s="39"/>
      <c r="AQ219" s="40"/>
      <c r="AR219" s="40"/>
      <c r="AS219" s="40"/>
      <c r="AT219" s="41"/>
      <c r="AU219" s="41"/>
      <c r="AV219" s="42" t="e">
        <f t="shared" si="130"/>
        <v>#VALUE!</v>
      </c>
      <c r="AW219" s="42" t="e">
        <f t="shared" si="130"/>
        <v>#VALUE!</v>
      </c>
      <c r="AX219" s="43" t="e">
        <f t="shared" si="130"/>
        <v>#VALUE!</v>
      </c>
      <c r="AY219" s="43" t="e">
        <f t="shared" si="130"/>
        <v>#VALUE!</v>
      </c>
    </row>
    <row r="220" spans="6:51" x14ac:dyDescent="0.3">
      <c r="F220" s="3">
        <v>50</v>
      </c>
      <c r="G220" s="36">
        <f t="shared" si="127"/>
        <v>0.9999999590085874</v>
      </c>
      <c r="H220" s="36">
        <f t="shared" si="127"/>
        <v>0.99999994866252251</v>
      </c>
      <c r="I220" s="36">
        <f t="shared" si="127"/>
        <v>0.99999995969906597</v>
      </c>
      <c r="J220" s="36">
        <f t="shared" si="127"/>
        <v>0.99999994622209665</v>
      </c>
      <c r="K220" s="36">
        <f t="shared" si="127"/>
        <v>0.42081724081497951</v>
      </c>
      <c r="L220" s="37" t="e">
        <f t="shared" si="115"/>
        <v>#VALUE!</v>
      </c>
      <c r="M220" s="38">
        <f t="shared" si="119"/>
        <v>0.99060277125058016</v>
      </c>
      <c r="N220" s="39"/>
      <c r="O220" s="39"/>
      <c r="P220" s="40"/>
      <c r="Q220" s="40"/>
      <c r="R220" s="40"/>
      <c r="S220" s="41"/>
      <c r="T220" s="41"/>
      <c r="U220" s="42" t="e">
        <f t="shared" si="128"/>
        <v>#VALUE!</v>
      </c>
      <c r="V220" s="42" t="e">
        <f t="shared" si="128"/>
        <v>#VALUE!</v>
      </c>
      <c r="W220" s="43" t="e">
        <f t="shared" si="128"/>
        <v>#VALUE!</v>
      </c>
      <c r="X220" s="43" t="e">
        <f t="shared" si="128"/>
        <v>#VALUE!</v>
      </c>
      <c r="AD220"/>
      <c r="AG220" s="3">
        <f t="shared" si="116"/>
        <v>39.969109253183596</v>
      </c>
      <c r="AH220" s="36">
        <f t="shared" si="129"/>
        <v>0.99999938439384084</v>
      </c>
      <c r="AI220" s="36">
        <f t="shared" si="129"/>
        <v>0.99999929154485045</v>
      </c>
      <c r="AJ220" s="36">
        <f t="shared" si="129"/>
        <v>0.99999863617244322</v>
      </c>
      <c r="AK220" s="36">
        <f t="shared" si="129"/>
        <v>0.99999928783591796</v>
      </c>
      <c r="AL220" s="36">
        <f t="shared" si="129"/>
        <v>0</v>
      </c>
      <c r="AM220" s="37" t="e">
        <f t="shared" si="117"/>
        <v>#VALUE!</v>
      </c>
      <c r="AN220" s="38">
        <f t="shared" si="113"/>
        <v>0.97025395043169815</v>
      </c>
      <c r="AO220" s="39"/>
      <c r="AP220" s="39"/>
      <c r="AQ220" s="40"/>
      <c r="AR220" s="40"/>
      <c r="AS220" s="40"/>
      <c r="AT220" s="41"/>
      <c r="AU220" s="41"/>
      <c r="AV220" s="42" t="e">
        <f t="shared" si="130"/>
        <v>#VALUE!</v>
      </c>
      <c r="AW220" s="42" t="e">
        <f t="shared" si="130"/>
        <v>#VALUE!</v>
      </c>
      <c r="AX220" s="43" t="e">
        <f t="shared" si="130"/>
        <v>#VALUE!</v>
      </c>
      <c r="AY220" s="43" t="e">
        <f t="shared" si="130"/>
        <v>#VALUE!</v>
      </c>
    </row>
    <row r="221" spans="6:51" x14ac:dyDescent="0.3">
      <c r="F221" s="3">
        <v>51</v>
      </c>
      <c r="G221" s="36">
        <f t="shared" si="127"/>
        <v>0.99999996640368016</v>
      </c>
      <c r="H221" s="36">
        <f t="shared" si="127"/>
        <v>0.99999995920706175</v>
      </c>
      <c r="I221" s="36">
        <f t="shared" si="127"/>
        <v>0.99999996995420448</v>
      </c>
      <c r="J221" s="36">
        <f t="shared" si="127"/>
        <v>0.99999995704379152</v>
      </c>
      <c r="K221" s="36">
        <f t="shared" si="127"/>
        <v>0.45135340270147029</v>
      </c>
      <c r="L221" s="37" t="e">
        <f t="shared" si="115"/>
        <v>#VALUE!</v>
      </c>
      <c r="M221" s="38">
        <f t="shared" si="119"/>
        <v>0.99151576113679218</v>
      </c>
      <c r="N221" s="39"/>
      <c r="O221" s="39"/>
      <c r="P221" s="40"/>
      <c r="Q221" s="40"/>
      <c r="R221" s="40"/>
      <c r="S221" s="41"/>
      <c r="T221" s="41"/>
      <c r="U221" s="42" t="e">
        <f t="shared" si="128"/>
        <v>#VALUE!</v>
      </c>
      <c r="V221" s="42" t="e">
        <f t="shared" si="128"/>
        <v>#VALUE!</v>
      </c>
      <c r="W221" s="43" t="e">
        <f t="shared" si="128"/>
        <v>#VALUE!</v>
      </c>
      <c r="X221" s="43" t="e">
        <f t="shared" si="128"/>
        <v>#VALUE!</v>
      </c>
      <c r="AD221"/>
      <c r="AG221" s="3">
        <f t="shared" si="116"/>
        <v>40.591099067826086</v>
      </c>
      <c r="AH221" s="36">
        <f t="shared" si="129"/>
        <v>0.99999950128248449</v>
      </c>
      <c r="AI221" s="36">
        <f t="shared" si="129"/>
        <v>0.99999940847520552</v>
      </c>
      <c r="AJ221" s="36">
        <f t="shared" si="129"/>
        <v>0.9999989374420486</v>
      </c>
      <c r="AK221" s="36">
        <f t="shared" si="129"/>
        <v>0.99999940429757928</v>
      </c>
      <c r="AL221" s="36">
        <f t="shared" si="129"/>
        <v>0</v>
      </c>
      <c r="AM221" s="37" t="e">
        <f t="shared" si="117"/>
        <v>#VALUE!</v>
      </c>
      <c r="AN221" s="38">
        <f t="shared" si="113"/>
        <v>0.97249030425495953</v>
      </c>
      <c r="AO221" s="39"/>
      <c r="AP221" s="39"/>
      <c r="AQ221" s="40"/>
      <c r="AR221" s="40"/>
      <c r="AS221" s="40"/>
      <c r="AT221" s="41"/>
      <c r="AU221" s="41"/>
      <c r="AV221" s="42" t="e">
        <f t="shared" si="130"/>
        <v>#VALUE!</v>
      </c>
      <c r="AW221" s="42" t="e">
        <f t="shared" si="130"/>
        <v>#VALUE!</v>
      </c>
      <c r="AX221" s="43" t="e">
        <f t="shared" si="130"/>
        <v>#VALUE!</v>
      </c>
      <c r="AY221" s="43" t="e">
        <f t="shared" si="130"/>
        <v>#VALUE!</v>
      </c>
    </row>
    <row r="222" spans="6:51" x14ac:dyDescent="0.3">
      <c r="F222" s="3">
        <v>52</v>
      </c>
      <c r="G222" s="36">
        <f t="shared" si="127"/>
        <v>0.99999997216320635</v>
      </c>
      <c r="H222" s="36">
        <f t="shared" si="127"/>
        <v>0.99999996740996211</v>
      </c>
      <c r="I222" s="36">
        <f t="shared" si="127"/>
        <v>0.9999999773781596</v>
      </c>
      <c r="J222" s="36">
        <f t="shared" si="127"/>
        <v>0.99999996549651493</v>
      </c>
      <c r="K222" s="36">
        <f t="shared" si="127"/>
        <v>0.47854369196908175</v>
      </c>
      <c r="L222" s="37" t="e">
        <f t="shared" si="115"/>
        <v>#VALUE!</v>
      </c>
      <c r="M222" s="38">
        <f t="shared" si="119"/>
        <v>0.99232273594169806</v>
      </c>
      <c r="N222" s="39"/>
      <c r="O222" s="39"/>
      <c r="P222" s="40"/>
      <c r="Q222" s="40"/>
      <c r="R222" s="40"/>
      <c r="S222" s="41"/>
      <c r="T222" s="41"/>
      <c r="U222" s="42" t="e">
        <f t="shared" si="128"/>
        <v>#VALUE!</v>
      </c>
      <c r="V222" s="42" t="e">
        <f t="shared" si="128"/>
        <v>#VALUE!</v>
      </c>
      <c r="W222" s="43" t="e">
        <f t="shared" si="128"/>
        <v>#VALUE!</v>
      </c>
      <c r="X222" s="43" t="e">
        <f t="shared" si="128"/>
        <v>#VALUE!</v>
      </c>
      <c r="AD222"/>
      <c r="AG222" s="3">
        <f t="shared" si="116"/>
        <v>41.164235458467118</v>
      </c>
      <c r="AH222" s="36">
        <f t="shared" si="129"/>
        <v>0.99999958701097691</v>
      </c>
      <c r="AI222" s="36">
        <f t="shared" si="129"/>
        <v>0.99999949798939436</v>
      </c>
      <c r="AJ222" s="36">
        <f t="shared" si="129"/>
        <v>0.99999915267457373</v>
      </c>
      <c r="AK222" s="36">
        <f t="shared" si="129"/>
        <v>0.99999949354556938</v>
      </c>
      <c r="AL222" s="36">
        <f t="shared" si="129"/>
        <v>0</v>
      </c>
      <c r="AM222" s="37" t="e">
        <f t="shared" si="117"/>
        <v>#VALUE!</v>
      </c>
      <c r="AN222" s="38">
        <f t="shared" si="113"/>
        <v>0.97438209428652967</v>
      </c>
      <c r="AO222" s="39"/>
      <c r="AP222" s="39"/>
      <c r="AQ222" s="40"/>
      <c r="AR222" s="40"/>
      <c r="AS222" s="40"/>
      <c r="AT222" s="41"/>
      <c r="AU222" s="41"/>
      <c r="AV222" s="42" t="e">
        <f t="shared" si="130"/>
        <v>#VALUE!</v>
      </c>
      <c r="AW222" s="42" t="e">
        <f t="shared" si="130"/>
        <v>#VALUE!</v>
      </c>
      <c r="AX222" s="43" t="e">
        <f t="shared" si="130"/>
        <v>#VALUE!</v>
      </c>
      <c r="AY222" s="43" t="e">
        <f t="shared" si="130"/>
        <v>#VALUE!</v>
      </c>
    </row>
    <row r="223" spans="6:51" x14ac:dyDescent="0.3">
      <c r="F223" s="3">
        <v>53</v>
      </c>
      <c r="G223" s="36">
        <f t="shared" si="127"/>
        <v>0.99999997669442275</v>
      </c>
      <c r="H223" s="36">
        <f t="shared" si="127"/>
        <v>0.99999997382456063</v>
      </c>
      <c r="I223" s="36">
        <f t="shared" si="127"/>
        <v>0.9999999828025683</v>
      </c>
      <c r="J223" s="36">
        <f t="shared" si="127"/>
        <v>0.99999997213431702</v>
      </c>
      <c r="K223" s="36">
        <f t="shared" si="127"/>
        <v>0.50282303360411829</v>
      </c>
      <c r="L223" s="37" t="e">
        <f t="shared" si="115"/>
        <v>#VALUE!</v>
      </c>
      <c r="M223" s="38">
        <f t="shared" si="119"/>
        <v>0.99303739111613887</v>
      </c>
      <c r="N223" s="39"/>
      <c r="O223" s="39"/>
      <c r="P223" s="40"/>
      <c r="Q223" s="40"/>
      <c r="R223" s="40"/>
      <c r="S223" s="41"/>
      <c r="T223" s="41"/>
      <c r="U223" s="42" t="e">
        <f t="shared" si="128"/>
        <v>#VALUE!</v>
      </c>
      <c r="V223" s="42" t="e">
        <f t="shared" si="128"/>
        <v>#VALUE!</v>
      </c>
      <c r="W223" s="43" t="e">
        <f t="shared" si="128"/>
        <v>#VALUE!</v>
      </c>
      <c r="X223" s="43" t="e">
        <f t="shared" si="128"/>
        <v>#VALUE!</v>
      </c>
      <c r="AD223"/>
      <c r="AG223" s="3">
        <f t="shared" si="116"/>
        <v>41.692355557131165</v>
      </c>
      <c r="AH223" s="36">
        <f t="shared" si="129"/>
        <v>0.99999965132094926</v>
      </c>
      <c r="AI223" s="36">
        <f t="shared" si="129"/>
        <v>0.99999956765329134</v>
      </c>
      <c r="AJ223" s="36">
        <f t="shared" si="129"/>
        <v>0.99999931003988318</v>
      </c>
      <c r="AK223" s="36">
        <f t="shared" si="129"/>
        <v>0.99999956307529358</v>
      </c>
      <c r="AL223" s="36">
        <f t="shared" si="129"/>
        <v>0</v>
      </c>
      <c r="AM223" s="37" t="e">
        <f t="shared" si="117"/>
        <v>#VALUE!</v>
      </c>
      <c r="AN223" s="38">
        <f t="shared" si="113"/>
        <v>0.9759940862883395</v>
      </c>
      <c r="AO223" s="39"/>
      <c r="AP223" s="39"/>
      <c r="AQ223" s="40"/>
      <c r="AR223" s="40"/>
      <c r="AS223" s="40"/>
      <c r="AT223" s="41"/>
      <c r="AU223" s="41"/>
      <c r="AV223" s="42" t="e">
        <f t="shared" si="130"/>
        <v>#VALUE!</v>
      </c>
      <c r="AW223" s="42" t="e">
        <f t="shared" si="130"/>
        <v>#VALUE!</v>
      </c>
      <c r="AX223" s="43" t="e">
        <f t="shared" si="130"/>
        <v>#VALUE!</v>
      </c>
      <c r="AY223" s="43" t="e">
        <f t="shared" si="130"/>
        <v>#VALUE!</v>
      </c>
    </row>
    <row r="224" spans="6:51" x14ac:dyDescent="0.3">
      <c r="F224" s="3">
        <v>54</v>
      </c>
      <c r="G224" s="36">
        <f t="shared" si="127"/>
        <v>0.99999998029382253</v>
      </c>
      <c r="H224" s="36">
        <f t="shared" si="127"/>
        <v>0.99999997886648506</v>
      </c>
      <c r="I224" s="36">
        <f t="shared" si="127"/>
        <v>0.9999999868021785</v>
      </c>
      <c r="J224" s="36">
        <f t="shared" si="127"/>
        <v>0.99999997737437152</v>
      </c>
      <c r="K224" s="36">
        <f t="shared" si="127"/>
        <v>0.52456095548729054</v>
      </c>
      <c r="L224" s="37" t="e">
        <f t="shared" si="115"/>
        <v>#VALUE!</v>
      </c>
      <c r="M224" s="38">
        <f t="shared" si="119"/>
        <v>0.99367151287681188</v>
      </c>
      <c r="N224" s="39"/>
      <c r="O224" s="39"/>
      <c r="P224" s="40"/>
      <c r="Q224" s="40"/>
      <c r="R224" s="40"/>
      <c r="S224" s="41"/>
      <c r="T224" s="41"/>
      <c r="U224" s="42" t="e">
        <f t="shared" si="128"/>
        <v>#VALUE!</v>
      </c>
      <c r="V224" s="42" t="e">
        <f t="shared" si="128"/>
        <v>#VALUE!</v>
      </c>
      <c r="W224" s="43" t="e">
        <f t="shared" si="128"/>
        <v>#VALUE!</v>
      </c>
      <c r="X224" s="43" t="e">
        <f t="shared" si="128"/>
        <v>#VALUE!</v>
      </c>
      <c r="AD224"/>
      <c r="AG224" s="3">
        <f t="shared" si="116"/>
        <v>42.178995113033345</v>
      </c>
      <c r="AH224" s="36">
        <f t="shared" si="129"/>
        <v>0.99999970054059861</v>
      </c>
      <c r="AI224" s="36">
        <f t="shared" si="129"/>
        <v>0.99999962268144693</v>
      </c>
      <c r="AJ224" s="36">
        <f t="shared" si="129"/>
        <v>0.99999942752140225</v>
      </c>
      <c r="AK224" s="36">
        <f t="shared" si="129"/>
        <v>0.9999996180548929</v>
      </c>
      <c r="AL224" s="36">
        <f t="shared" si="129"/>
        <v>0</v>
      </c>
      <c r="AM224" s="37" t="e">
        <f t="shared" si="117"/>
        <v>#VALUE!</v>
      </c>
      <c r="AN224" s="38">
        <f t="shared" si="113"/>
        <v>0.97737679075660011</v>
      </c>
      <c r="AO224" s="39"/>
      <c r="AP224" s="39"/>
      <c r="AQ224" s="40"/>
      <c r="AR224" s="40"/>
      <c r="AS224" s="40"/>
      <c r="AT224" s="41"/>
      <c r="AU224" s="41"/>
      <c r="AV224" s="42" t="e">
        <f t="shared" si="130"/>
        <v>#VALUE!</v>
      </c>
      <c r="AW224" s="42" t="e">
        <f t="shared" si="130"/>
        <v>#VALUE!</v>
      </c>
      <c r="AX224" s="43" t="e">
        <f t="shared" si="130"/>
        <v>#VALUE!</v>
      </c>
      <c r="AY224" s="43" t="e">
        <f t="shared" si="130"/>
        <v>#VALUE!</v>
      </c>
    </row>
    <row r="225" spans="6:51" x14ac:dyDescent="0.3">
      <c r="F225" s="3">
        <v>55</v>
      </c>
      <c r="G225" s="36">
        <f t="shared" si="127"/>
        <v>0.99999998317943783</v>
      </c>
      <c r="H225" s="36">
        <f t="shared" si="127"/>
        <v>0.99999998284948288</v>
      </c>
      <c r="I225" s="36">
        <f t="shared" si="127"/>
        <v>0.99999998977762083</v>
      </c>
      <c r="J225" s="36">
        <f t="shared" si="127"/>
        <v>0.99999998153240954</v>
      </c>
      <c r="K225" s="36">
        <f t="shared" si="127"/>
        <v>0.54407259839230471</v>
      </c>
      <c r="L225" s="37" t="e">
        <f t="shared" si="115"/>
        <v>#VALUE!</v>
      </c>
      <c r="M225" s="38">
        <f t="shared" si="119"/>
        <v>0.99423525960440617</v>
      </c>
      <c r="N225" s="39"/>
      <c r="O225" s="39"/>
      <c r="P225" s="40"/>
      <c r="Q225" s="40"/>
      <c r="R225" s="40"/>
      <c r="S225" s="41"/>
      <c r="T225" s="41"/>
      <c r="U225" s="42" t="e">
        <f t="shared" si="128"/>
        <v>#VALUE!</v>
      </c>
      <c r="V225" s="42" t="e">
        <f t="shared" si="128"/>
        <v>#VALUE!</v>
      </c>
      <c r="W225" s="43" t="e">
        <f t="shared" si="128"/>
        <v>#VALUE!</v>
      </c>
      <c r="X225" s="43" t="e">
        <f t="shared" si="128"/>
        <v>#VALUE!</v>
      </c>
      <c r="AD225"/>
      <c r="AG225" s="3">
        <f t="shared" si="116"/>
        <v>42.627412164320987</v>
      </c>
      <c r="AH225" s="36">
        <f t="shared" si="129"/>
        <v>0.99999973888924898</v>
      </c>
      <c r="AI225" s="36">
        <f t="shared" si="129"/>
        <v>0.99999966673770324</v>
      </c>
      <c r="AJ225" s="36">
        <f t="shared" si="129"/>
        <v>0.99999951689426358</v>
      </c>
      <c r="AK225" s="36">
        <f t="shared" si="129"/>
        <v>0.99999966211748847</v>
      </c>
      <c r="AL225" s="36">
        <f t="shared" si="129"/>
        <v>2.4073408478985758E-2</v>
      </c>
      <c r="AM225" s="37" t="e">
        <f t="shared" si="117"/>
        <v>#VALUE!</v>
      </c>
      <c r="AN225" s="38">
        <f t="shared" si="113"/>
        <v>0.97857000245391601</v>
      </c>
      <c r="AO225" s="39"/>
      <c r="AP225" s="39"/>
      <c r="AQ225" s="40"/>
      <c r="AR225" s="40"/>
      <c r="AS225" s="40"/>
      <c r="AT225" s="41"/>
      <c r="AU225" s="41"/>
      <c r="AV225" s="42" t="e">
        <f t="shared" si="130"/>
        <v>#VALUE!</v>
      </c>
      <c r="AW225" s="42" t="e">
        <f t="shared" si="130"/>
        <v>#VALUE!</v>
      </c>
      <c r="AX225" s="43" t="e">
        <f t="shared" si="130"/>
        <v>#VALUE!</v>
      </c>
      <c r="AY225" s="43" t="e">
        <f t="shared" si="130"/>
        <v>#VALUE!</v>
      </c>
    </row>
    <row r="226" spans="6:51" x14ac:dyDescent="0.3">
      <c r="F226" s="3">
        <v>56</v>
      </c>
      <c r="G226" s="36">
        <f t="shared" si="127"/>
        <v>0.99999998551316416</v>
      </c>
      <c r="H226" s="36">
        <f t="shared" si="127"/>
        <v>0.99999998601155904</v>
      </c>
      <c r="I226" s="36">
        <f t="shared" si="127"/>
        <v>0.99999999201052758</v>
      </c>
      <c r="J226" s="36">
        <f t="shared" si="127"/>
        <v>0.99999998484859853</v>
      </c>
      <c r="K226" s="36">
        <f t="shared" si="127"/>
        <v>0.56162770343294799</v>
      </c>
      <c r="L226" s="37" t="e">
        <f>IF(1-EXP(-0.23*(Z142-L$165))&lt;0, 0, 1-EXP(-0.23*(Z142-L$165)))</f>
        <v>#VALUE!</v>
      </c>
      <c r="M226" s="38">
        <f t="shared" si="119"/>
        <v>0.99473740009220513</v>
      </c>
      <c r="N226" s="39"/>
      <c r="O226" s="39"/>
      <c r="P226" s="40"/>
      <c r="Q226" s="40"/>
      <c r="R226" s="40"/>
      <c r="S226" s="41"/>
      <c r="T226" s="41"/>
      <c r="U226" s="42" t="e">
        <f t="shared" si="128"/>
        <v>#VALUE!</v>
      </c>
      <c r="V226" s="42" t="e">
        <f t="shared" si="128"/>
        <v>#VALUE!</v>
      </c>
      <c r="W226" s="43" t="e">
        <f t="shared" si="128"/>
        <v>#VALUE!</v>
      </c>
      <c r="X226" s="43" t="e">
        <f t="shared" si="128"/>
        <v>#VALUE!</v>
      </c>
      <c r="AD226"/>
      <c r="AG226" s="3">
        <f t="shared" si="116"/>
        <v>43.040608850547436</v>
      </c>
      <c r="AH226" s="36">
        <f t="shared" si="129"/>
        <v>0.9999997692474577</v>
      </c>
      <c r="AI226" s="36">
        <f t="shared" si="129"/>
        <v>0.99999970244237346</v>
      </c>
      <c r="AJ226" s="36">
        <f t="shared" si="129"/>
        <v>0.99999958604983386</v>
      </c>
      <c r="AK226" s="36">
        <f t="shared" si="129"/>
        <v>0.99999969786297449</v>
      </c>
      <c r="AL226" s="36">
        <f t="shared" si="129"/>
        <v>5.836232888061943E-2</v>
      </c>
      <c r="AM226" s="37" t="e">
        <f>IF(1-EXP(-0.23*(BA142-AM$165))&lt;0, 0, 1-EXP(-0.23*(BA142-AM$165)))</f>
        <v>#VALUE!</v>
      </c>
      <c r="AN226" s="38">
        <f t="shared" si="113"/>
        <v>0.97960537378902612</v>
      </c>
      <c r="AO226" s="39"/>
      <c r="AP226" s="39"/>
      <c r="AQ226" s="40"/>
      <c r="AR226" s="40"/>
      <c r="AS226" s="40"/>
      <c r="AT226" s="41"/>
      <c r="AU226" s="41"/>
      <c r="AV226" s="42" t="e">
        <f t="shared" si="130"/>
        <v>#VALUE!</v>
      </c>
      <c r="AW226" s="42" t="e">
        <f t="shared" si="130"/>
        <v>#VALUE!</v>
      </c>
      <c r="AX226" s="43" t="e">
        <f t="shared" si="130"/>
        <v>#VALUE!</v>
      </c>
      <c r="AY226" s="43" t="e">
        <f t="shared" si="130"/>
        <v>#VALUE!</v>
      </c>
    </row>
    <row r="227" spans="6:51" x14ac:dyDescent="0.3">
      <c r="F227" s="3">
        <v>57</v>
      </c>
      <c r="G227" s="36">
        <f t="shared" si="127"/>
        <v>0.99999998741634266</v>
      </c>
      <c r="H227" s="36">
        <f t="shared" si="127"/>
        <v>0.99999998853413608</v>
      </c>
      <c r="I227" s="36">
        <f t="shared" si="127"/>
        <v>0.99999999370053383</v>
      </c>
      <c r="J227" s="36">
        <f t="shared" si="127"/>
        <v>0.99999998750653829</v>
      </c>
      <c r="K227" s="36">
        <f t="shared" si="127"/>
        <v>0.57745797522648235</v>
      </c>
      <c r="L227" s="37" t="e">
        <f t="shared" ref="L227:L240" si="131">IF(1-EXP(-0.23*(Z143-L$165))&lt;0, 0, 1-EXP(-0.23*(Z143-L$165)))</f>
        <v>#VALUE!</v>
      </c>
      <c r="M227" s="38">
        <f t="shared" si="119"/>
        <v>0.99518551542774625</v>
      </c>
      <c r="N227" s="39"/>
      <c r="O227" s="39"/>
      <c r="P227" s="40"/>
      <c r="Q227" s="40"/>
      <c r="R227" s="40"/>
      <c r="S227" s="41"/>
      <c r="T227" s="41"/>
      <c r="U227" s="42" t="e">
        <f t="shared" si="128"/>
        <v>#VALUE!</v>
      </c>
      <c r="V227" s="42" t="e">
        <f t="shared" si="128"/>
        <v>#VALUE!</v>
      </c>
      <c r="W227" s="43" t="e">
        <f t="shared" si="128"/>
        <v>#VALUE!</v>
      </c>
      <c r="X227" s="43" t="e">
        <f t="shared" si="128"/>
        <v>#VALUE!</v>
      </c>
      <c r="AD227"/>
      <c r="AG227" s="3">
        <f t="shared" si="116"/>
        <v>43.421351511912064</v>
      </c>
      <c r="AH227" s="36">
        <f t="shared" si="129"/>
        <v>0.9999997936245778</v>
      </c>
      <c r="AI227" s="36">
        <f t="shared" si="129"/>
        <v>0.99999973170033785</v>
      </c>
      <c r="AJ227" s="36">
        <f t="shared" si="129"/>
        <v>0.99999964039078637</v>
      </c>
      <c r="AK227" s="36">
        <f t="shared" si="129"/>
        <v>0.99999972718262697</v>
      </c>
      <c r="AL227" s="36">
        <f t="shared" si="129"/>
        <v>8.8198183555797116E-2</v>
      </c>
      <c r="AM227" s="37" t="e">
        <f t="shared" ref="AM227:AM240" si="132">IF(1-EXP(-0.23*(BA143-AM$165))&lt;0, 0, 1-EXP(-0.23*(BA143-AM$165)))</f>
        <v>#VALUE!</v>
      </c>
      <c r="AN227" s="38">
        <f t="shared" si="113"/>
        <v>0.98050830697133085</v>
      </c>
      <c r="AO227" s="39"/>
      <c r="AP227" s="39"/>
      <c r="AQ227" s="40"/>
      <c r="AR227" s="40"/>
      <c r="AS227" s="40"/>
      <c r="AT227" s="41"/>
      <c r="AU227" s="41"/>
      <c r="AV227" s="42" t="e">
        <f t="shared" si="130"/>
        <v>#VALUE!</v>
      </c>
      <c r="AW227" s="42" t="e">
        <f t="shared" si="130"/>
        <v>#VALUE!</v>
      </c>
      <c r="AX227" s="43" t="e">
        <f t="shared" si="130"/>
        <v>#VALUE!</v>
      </c>
      <c r="AY227" s="43" t="e">
        <f t="shared" si="130"/>
        <v>#VALUE!</v>
      </c>
    </row>
    <row r="228" spans="6:51" x14ac:dyDescent="0.3">
      <c r="F228" s="3">
        <v>58</v>
      </c>
      <c r="G228" s="36">
        <f t="shared" si="127"/>
        <v>0.99999998898074172</v>
      </c>
      <c r="H228" s="36">
        <f t="shared" si="127"/>
        <v>0.99999999055616573</v>
      </c>
      <c r="I228" s="36">
        <f t="shared" si="127"/>
        <v>0.99999999499031422</v>
      </c>
      <c r="J228" s="36">
        <f t="shared" si="127"/>
        <v>0.99999998964727321</v>
      </c>
      <c r="K228" s="36">
        <f t="shared" si="127"/>
        <v>0.59176313604898101</v>
      </c>
      <c r="L228" s="37" t="e">
        <f t="shared" si="131"/>
        <v>#VALUE!</v>
      </c>
      <c r="M228" s="38">
        <f t="shared" si="119"/>
        <v>0.9955861702147274</v>
      </c>
      <c r="N228" s="39"/>
      <c r="O228" s="39"/>
      <c r="P228" s="40"/>
      <c r="Q228" s="40"/>
      <c r="R228" s="40"/>
      <c r="S228" s="41"/>
      <c r="T228" s="41"/>
      <c r="U228" s="42" t="e">
        <f t="shared" si="128"/>
        <v>#VALUE!</v>
      </c>
      <c r="V228" s="42" t="e">
        <f t="shared" si="128"/>
        <v>#VALUE!</v>
      </c>
      <c r="W228" s="43" t="e">
        <f t="shared" si="128"/>
        <v>#VALUE!</v>
      </c>
      <c r="X228" s="43" t="e">
        <f t="shared" si="128"/>
        <v>#VALUE!</v>
      </c>
      <c r="AD228"/>
      <c r="AG228" s="3">
        <f t="shared" si="116"/>
        <v>43.772189209830003</v>
      </c>
      <c r="AH228" s="36">
        <f t="shared" si="129"/>
        <v>0.99999981345003386</v>
      </c>
      <c r="AI228" s="36">
        <f t="shared" si="129"/>
        <v>0.99999975591745394</v>
      </c>
      <c r="AJ228" s="36">
        <f t="shared" si="129"/>
        <v>0.99999968368930914</v>
      </c>
      <c r="AK228" s="36">
        <f t="shared" si="129"/>
        <v>0.99999975147324005</v>
      </c>
      <c r="AL228" s="36">
        <f t="shared" si="129"/>
        <v>0.11429173969775841</v>
      </c>
      <c r="AM228" s="37" t="e">
        <f t="shared" si="132"/>
        <v>#VALUE!</v>
      </c>
      <c r="AN228" s="38">
        <f t="shared" si="113"/>
        <v>0.98129936020692254</v>
      </c>
      <c r="AO228" s="39"/>
      <c r="AP228" s="39"/>
      <c r="AQ228" s="40"/>
      <c r="AR228" s="40"/>
      <c r="AS228" s="40"/>
      <c r="AT228" s="41"/>
      <c r="AU228" s="41"/>
      <c r="AV228" s="42" t="e">
        <f t="shared" si="130"/>
        <v>#VALUE!</v>
      </c>
      <c r="AW228" s="42" t="e">
        <f t="shared" si="130"/>
        <v>#VALUE!</v>
      </c>
      <c r="AX228" s="43" t="e">
        <f t="shared" si="130"/>
        <v>#VALUE!</v>
      </c>
      <c r="AY228" s="43" t="e">
        <f t="shared" si="130"/>
        <v>#VALUE!</v>
      </c>
    </row>
    <row r="229" spans="6:51" x14ac:dyDescent="0.3">
      <c r="F229" s="3">
        <v>59</v>
      </c>
      <c r="G229" s="36">
        <f t="shared" si="127"/>
        <v>0.9999999902763691</v>
      </c>
      <c r="H229" s="36">
        <f t="shared" si="127"/>
        <v>0.99999999218457136</v>
      </c>
      <c r="I229" s="36">
        <f t="shared" si="127"/>
        <v>0.99999999598265821</v>
      </c>
      <c r="J229" s="36">
        <f t="shared" si="127"/>
        <v>0.99999999137967821</v>
      </c>
      <c r="K229" s="36">
        <f t="shared" si="127"/>
        <v>0.60471592137977259</v>
      </c>
      <c r="L229" s="37" t="e">
        <f t="shared" si="131"/>
        <v>#VALUE!</v>
      </c>
      <c r="M229" s="38">
        <f t="shared" si="119"/>
        <v>0.99594505793530597</v>
      </c>
      <c r="N229" s="39"/>
      <c r="O229" s="39"/>
      <c r="P229" s="40"/>
      <c r="Q229" s="40"/>
      <c r="R229" s="40"/>
      <c r="S229" s="41"/>
      <c r="T229" s="41"/>
      <c r="U229" s="42" t="e">
        <f t="shared" si="128"/>
        <v>#VALUE!</v>
      </c>
      <c r="V229" s="42" t="e">
        <f t="shared" si="128"/>
        <v>#VALUE!</v>
      </c>
      <c r="W229" s="43" t="e">
        <f t="shared" si="128"/>
        <v>#VALUE!</v>
      </c>
      <c r="X229" s="43" t="e">
        <f t="shared" si="128"/>
        <v>#VALUE!</v>
      </c>
      <c r="AD229"/>
      <c r="AG229" s="3">
        <f t="shared" si="116"/>
        <v>44.095470792826781</v>
      </c>
      <c r="AH229" s="36">
        <f t="shared" si="129"/>
        <v>0.99999982975911594</v>
      </c>
      <c r="AI229" s="36">
        <f t="shared" si="129"/>
        <v>0.99999977614589786</v>
      </c>
      <c r="AJ229" s="36">
        <f t="shared" si="129"/>
        <v>0.99999971862726567</v>
      </c>
      <c r="AK229" s="36">
        <f t="shared" si="129"/>
        <v>0.99999977178096899</v>
      </c>
      <c r="AL229" s="36">
        <f t="shared" si="129"/>
        <v>0.13721745460506674</v>
      </c>
      <c r="AM229" s="37" t="e">
        <f t="shared" si="132"/>
        <v>#VALUE!</v>
      </c>
      <c r="AN229" s="38">
        <f t="shared" si="113"/>
        <v>0.98199530336349627</v>
      </c>
      <c r="AO229" s="39"/>
      <c r="AP229" s="39"/>
      <c r="AQ229" s="40"/>
      <c r="AR229" s="40"/>
      <c r="AS229" s="40"/>
      <c r="AT229" s="41"/>
      <c r="AU229" s="41"/>
      <c r="AV229" s="42" t="e">
        <f t="shared" si="130"/>
        <v>#VALUE!</v>
      </c>
      <c r="AW229" s="42" t="e">
        <f t="shared" si="130"/>
        <v>#VALUE!</v>
      </c>
      <c r="AX229" s="43" t="e">
        <f t="shared" si="130"/>
        <v>#VALUE!</v>
      </c>
      <c r="AY229" s="43" t="e">
        <f t="shared" si="130"/>
        <v>#VALUE!</v>
      </c>
    </row>
    <row r="230" spans="6:51" x14ac:dyDescent="0.3">
      <c r="F230" s="3">
        <v>60</v>
      </c>
      <c r="G230" s="36">
        <f t="shared" si="127"/>
        <v>0.9999999913570794</v>
      </c>
      <c r="H230" s="36">
        <f t="shared" si="127"/>
        <v>0.99999999350201052</v>
      </c>
      <c r="I230" s="36">
        <f t="shared" si="127"/>
        <v>0.99999999675220597</v>
      </c>
      <c r="J230" s="36">
        <f t="shared" si="127"/>
        <v>0.99999999278819429</v>
      </c>
      <c r="K230" s="36">
        <f t="shared" si="127"/>
        <v>0.61646621636373633</v>
      </c>
      <c r="L230" s="37" t="e">
        <f t="shared" si="131"/>
        <v>#VALUE!</v>
      </c>
      <c r="M230" s="38">
        <f t="shared" si="119"/>
        <v>0.99626712448913335</v>
      </c>
      <c r="N230" s="39"/>
      <c r="O230" s="39"/>
      <c r="P230" s="40"/>
      <c r="Q230" s="40"/>
      <c r="R230" s="40"/>
      <c r="S230" s="41"/>
      <c r="T230" s="41"/>
      <c r="U230" s="42" t="e">
        <f t="shared" si="128"/>
        <v>#VALUE!</v>
      </c>
      <c r="V230" s="42" t="e">
        <f t="shared" si="128"/>
        <v>#VALUE!</v>
      </c>
      <c r="W230" s="43" t="e">
        <f t="shared" si="128"/>
        <v>#VALUE!</v>
      </c>
      <c r="X230" s="43" t="e">
        <f t="shared" si="128"/>
        <v>#VALUE!</v>
      </c>
      <c r="AD230"/>
      <c r="AG230" s="3">
        <f t="shared" si="116"/>
        <v>44.39336062201312</v>
      </c>
      <c r="AH230" s="36">
        <f t="shared" si="129"/>
        <v>0.99999984331409486</v>
      </c>
      <c r="AI230" s="36">
        <f t="shared" si="129"/>
        <v>0.99999979318342391</v>
      </c>
      <c r="AJ230" s="36">
        <f t="shared" si="129"/>
        <v>0.99999974714346274</v>
      </c>
      <c r="AK230" s="36">
        <f t="shared" si="129"/>
        <v>0.99999978889959895</v>
      </c>
      <c r="AL230" s="36">
        <f t="shared" si="129"/>
        <v>0.15744373031464531</v>
      </c>
      <c r="AM230" s="37" t="e">
        <f t="shared" si="132"/>
        <v>#VALUE!</v>
      </c>
      <c r="AN230" s="38">
        <f t="shared" si="113"/>
        <v>0.98260991810836917</v>
      </c>
      <c r="AO230" s="39"/>
      <c r="AP230" s="39"/>
      <c r="AQ230" s="40"/>
      <c r="AR230" s="40"/>
      <c r="AS230" s="40"/>
      <c r="AT230" s="41"/>
      <c r="AU230" s="41"/>
      <c r="AV230" s="42" t="e">
        <f t="shared" si="130"/>
        <v>#VALUE!</v>
      </c>
      <c r="AW230" s="42" t="e">
        <f t="shared" si="130"/>
        <v>#VALUE!</v>
      </c>
      <c r="AX230" s="43" t="e">
        <f t="shared" si="130"/>
        <v>#VALUE!</v>
      </c>
      <c r="AY230" s="43" t="e">
        <f t="shared" si="130"/>
        <v>#VALUE!</v>
      </c>
    </row>
    <row r="231" spans="6:51" x14ac:dyDescent="0.3">
      <c r="F231" s="3">
        <v>61</v>
      </c>
      <c r="G231" s="36">
        <f t="shared" si="127"/>
        <v>0.99999999226463532</v>
      </c>
      <c r="H231" s="36">
        <f t="shared" si="127"/>
        <v>0.99999999457267263</v>
      </c>
      <c r="I231" s="36">
        <f t="shared" si="127"/>
        <v>0.99999999735357714</v>
      </c>
      <c r="J231" s="36">
        <f t="shared" si="127"/>
        <v>0.99999999393861649</v>
      </c>
      <c r="K231" s="36">
        <f t="shared" si="127"/>
        <v>0.6271444927151304</v>
      </c>
      <c r="L231" s="37" t="e">
        <f t="shared" si="131"/>
        <v>#VALUE!</v>
      </c>
      <c r="M231" s="38">
        <f t="shared" si="119"/>
        <v>0.99655667330307673</v>
      </c>
      <c r="N231" s="39"/>
      <c r="O231" s="39"/>
      <c r="P231" s="40"/>
      <c r="Q231" s="40"/>
      <c r="R231" s="40"/>
      <c r="S231" s="41"/>
      <c r="T231" s="41"/>
      <c r="U231" s="42" t="e">
        <f t="shared" si="128"/>
        <v>#VALUE!</v>
      </c>
      <c r="V231" s="42" t="e">
        <f t="shared" si="128"/>
        <v>#VALUE!</v>
      </c>
      <c r="W231" s="43" t="e">
        <f t="shared" si="128"/>
        <v>#VALUE!</v>
      </c>
      <c r="X231" s="43" t="e">
        <f t="shared" si="128"/>
        <v>#VALUE!</v>
      </c>
      <c r="AD231"/>
      <c r="AG231" s="3">
        <f t="shared" si="116"/>
        <v>44.667853061421738</v>
      </c>
      <c r="AH231" s="36">
        <f t="shared" si="129"/>
        <v>0.99999985468477048</v>
      </c>
      <c r="AI231" s="36">
        <f t="shared" si="129"/>
        <v>0.99999980764222207</v>
      </c>
      <c r="AJ231" s="36">
        <f t="shared" si="129"/>
        <v>0.99999977066134538</v>
      </c>
      <c r="AK231" s="36">
        <f t="shared" si="129"/>
        <v>0.99999980343873884</v>
      </c>
      <c r="AL231" s="36">
        <f t="shared" si="129"/>
        <v>0.17535563532719878</v>
      </c>
      <c r="AM231" s="37" t="e">
        <f t="shared" si="132"/>
        <v>#VALUE!</v>
      </c>
      <c r="AN231" s="38">
        <f t="shared" si="113"/>
        <v>0.98315460989718739</v>
      </c>
      <c r="AO231" s="39"/>
      <c r="AP231" s="39"/>
      <c r="AQ231" s="40"/>
      <c r="AR231" s="40"/>
      <c r="AS231" s="40"/>
      <c r="AT231" s="41"/>
      <c r="AU231" s="41"/>
      <c r="AV231" s="42" t="e">
        <f t="shared" si="130"/>
        <v>#VALUE!</v>
      </c>
      <c r="AW231" s="42" t="e">
        <f t="shared" si="130"/>
        <v>#VALUE!</v>
      </c>
      <c r="AX231" s="43" t="e">
        <f t="shared" si="130"/>
        <v>#VALUE!</v>
      </c>
      <c r="AY231" s="43" t="e">
        <f t="shared" si="130"/>
        <v>#VALUE!</v>
      </c>
    </row>
    <row r="232" spans="6:51" x14ac:dyDescent="0.3">
      <c r="F232" s="3">
        <v>62</v>
      </c>
      <c r="G232" s="36">
        <f t="shared" si="127"/>
        <v>0.99999999303167331</v>
      </c>
      <c r="H232" s="36">
        <f t="shared" si="127"/>
        <v>0.9999999954466281</v>
      </c>
      <c r="I232" s="36">
        <f t="shared" si="127"/>
        <v>0.99999999782704463</v>
      </c>
      <c r="J232" s="36">
        <f t="shared" si="127"/>
        <v>0.99999999488244518</v>
      </c>
      <c r="K232" s="36">
        <f t="shared" si="127"/>
        <v>0.63686467402719504</v>
      </c>
      <c r="L232" s="37" t="e">
        <f t="shared" si="131"/>
        <v>#VALUE!</v>
      </c>
      <c r="M232" s="38">
        <f t="shared" si="119"/>
        <v>0.99681745486581563</v>
      </c>
      <c r="N232" s="39"/>
      <c r="O232" s="39"/>
      <c r="P232" s="40"/>
      <c r="Q232" s="40"/>
      <c r="R232" s="40"/>
      <c r="S232" s="41"/>
      <c r="T232" s="41"/>
      <c r="U232" s="42" t="e">
        <f t="shared" si="128"/>
        <v>#VALUE!</v>
      </c>
      <c r="V232" s="42" t="e">
        <f t="shared" si="128"/>
        <v>#VALUE!</v>
      </c>
      <c r="W232" s="43" t="e">
        <f t="shared" si="128"/>
        <v>#VALUE!</v>
      </c>
      <c r="X232" s="43" t="e">
        <f t="shared" si="128"/>
        <v>#VALUE!</v>
      </c>
      <c r="AD232"/>
      <c r="AG232" s="3">
        <f t="shared" si="116"/>
        <v>44.920785830218492</v>
      </c>
      <c r="AH232" s="36">
        <f t="shared" si="129"/>
        <v>0.99999986430304255</v>
      </c>
      <c r="AI232" s="36">
        <f t="shared" si="129"/>
        <v>0.99999981999738519</v>
      </c>
      <c r="AJ232" s="36">
        <f t="shared" si="129"/>
        <v>0.99999979024104879</v>
      </c>
      <c r="AK232" s="36">
        <f t="shared" si="129"/>
        <v>0.99999981587184228</v>
      </c>
      <c r="AL232" s="36">
        <f t="shared" si="129"/>
        <v>0.19127215258412122</v>
      </c>
      <c r="AM232" s="37" t="e">
        <f t="shared" si="132"/>
        <v>#VALUE!</v>
      </c>
      <c r="AN232" s="38">
        <f t="shared" si="113"/>
        <v>0.98363888009778055</v>
      </c>
      <c r="AO232" s="39"/>
      <c r="AP232" s="39"/>
      <c r="AQ232" s="40"/>
      <c r="AR232" s="40"/>
      <c r="AS232" s="40"/>
      <c r="AT232" s="41"/>
      <c r="AU232" s="41"/>
      <c r="AV232" s="42" t="e">
        <f t="shared" si="130"/>
        <v>#VALUE!</v>
      </c>
      <c r="AW232" s="42" t="e">
        <f t="shared" si="130"/>
        <v>#VALUE!</v>
      </c>
      <c r="AX232" s="43" t="e">
        <f t="shared" si="130"/>
        <v>#VALUE!</v>
      </c>
      <c r="AY232" s="43" t="e">
        <f t="shared" si="130"/>
        <v>#VALUE!</v>
      </c>
    </row>
    <row r="233" spans="6:51" x14ac:dyDescent="0.3">
      <c r="F233" s="3">
        <v>63</v>
      </c>
      <c r="G233" s="36">
        <f t="shared" si="127"/>
        <v>0.99999999368388837</v>
      </c>
      <c r="H233" s="36">
        <f t="shared" si="127"/>
        <v>0.9999999961631052</v>
      </c>
      <c r="I233" s="36">
        <f t="shared" si="127"/>
        <v>0.99999999820252272</v>
      </c>
      <c r="J233" s="36">
        <f t="shared" si="127"/>
        <v>0.99999999566017261</v>
      </c>
      <c r="K233" s="36">
        <f t="shared" si="127"/>
        <v>0.64572653247679712</v>
      </c>
      <c r="L233" s="37" t="e">
        <f t="shared" si="131"/>
        <v>#VALUE!</v>
      </c>
      <c r="M233" s="38">
        <f t="shared" si="119"/>
        <v>0.99705274308825009</v>
      </c>
      <c r="N233" s="39"/>
      <c r="O233" s="39"/>
      <c r="P233" s="40"/>
      <c r="Q233" s="40"/>
      <c r="R233" s="40"/>
      <c r="S233" s="41"/>
      <c r="T233" s="41"/>
      <c r="U233" s="42" t="e">
        <f t="shared" si="128"/>
        <v>#VALUE!</v>
      </c>
      <c r="V233" s="42" t="e">
        <f t="shared" si="128"/>
        <v>#VALUE!</v>
      </c>
      <c r="W233" s="43" t="e">
        <f t="shared" si="128"/>
        <v>#VALUE!</v>
      </c>
      <c r="X233" s="43" t="e">
        <f t="shared" si="128"/>
        <v>#VALUE!</v>
      </c>
      <c r="AD233"/>
      <c r="AG233" s="3">
        <f t="shared" si="116"/>
        <v>45.153852306180539</v>
      </c>
      <c r="AH233" s="36">
        <f t="shared" si="129"/>
        <v>0.99999987250051992</v>
      </c>
      <c r="AI233" s="36">
        <f t="shared" si="129"/>
        <v>0.99999983062149145</v>
      </c>
      <c r="AJ233" s="36">
        <f t="shared" si="129"/>
        <v>0.99999980668267985</v>
      </c>
      <c r="AK233" s="36">
        <f t="shared" si="129"/>
        <v>0.99999982657048803</v>
      </c>
      <c r="AL233" s="36">
        <f t="shared" si="129"/>
        <v>0.20545940410730323</v>
      </c>
      <c r="AM233" s="37" t="e">
        <f t="shared" si="132"/>
        <v>#VALUE!</v>
      </c>
      <c r="AN233" s="38">
        <f t="shared" si="113"/>
        <v>0.98407069319618856</v>
      </c>
      <c r="AO233" s="39"/>
      <c r="AP233" s="39"/>
      <c r="AQ233" s="40"/>
      <c r="AR233" s="40"/>
      <c r="AS233" s="40"/>
      <c r="AT233" s="41"/>
      <c r="AU233" s="41"/>
      <c r="AV233" s="42" t="e">
        <f t="shared" si="130"/>
        <v>#VALUE!</v>
      </c>
      <c r="AW233" s="42" t="e">
        <f t="shared" si="130"/>
        <v>#VALUE!</v>
      </c>
      <c r="AX233" s="43" t="e">
        <f t="shared" si="130"/>
        <v>#VALUE!</v>
      </c>
      <c r="AY233" s="43" t="e">
        <f t="shared" si="130"/>
        <v>#VALUE!</v>
      </c>
    </row>
    <row r="234" spans="6:51" x14ac:dyDescent="0.3">
      <c r="F234" s="3">
        <v>64</v>
      </c>
      <c r="G234" s="36">
        <f t="shared" ref="G234:K240" si="133">IF(1-EXP(-0.23*(G150-G$165))&lt;0, 0, 1-EXP(-0.23*(G150-G$165)))</f>
        <v>0.99999999424165498</v>
      </c>
      <c r="H234" s="36">
        <f t="shared" si="133"/>
        <v>0.9999999967529708</v>
      </c>
      <c r="I234" s="36">
        <f t="shared" si="133"/>
        <v>0.9999999985023923</v>
      </c>
      <c r="J234" s="36">
        <f t="shared" si="133"/>
        <v>0.99999999630377578</v>
      </c>
      <c r="K234" s="36">
        <f t="shared" si="133"/>
        <v>0.65381770008637918</v>
      </c>
      <c r="L234" s="37" t="e">
        <f t="shared" si="131"/>
        <v>#VALUE!</v>
      </c>
      <c r="M234" s="38">
        <f t="shared" si="119"/>
        <v>0.99726540051022661</v>
      </c>
      <c r="N234" s="39"/>
      <c r="O234" s="39"/>
      <c r="P234" s="40"/>
      <c r="Q234" s="40"/>
      <c r="R234" s="40"/>
      <c r="S234" s="41"/>
      <c r="T234" s="41"/>
      <c r="U234" s="42" t="e">
        <f t="shared" ref="U234:X240" si="134">IF(1-EXP(-0.23*(U150-U$165))&lt;0, 0, 1-EXP(-0.23*(U150-U$165)))</f>
        <v>#VALUE!</v>
      </c>
      <c r="V234" s="42" t="e">
        <f t="shared" si="134"/>
        <v>#VALUE!</v>
      </c>
      <c r="W234" s="43" t="e">
        <f t="shared" si="134"/>
        <v>#VALUE!</v>
      </c>
      <c r="X234" s="43" t="e">
        <f t="shared" si="134"/>
        <v>#VALUE!</v>
      </c>
      <c r="AD234"/>
      <c r="AG234" s="3">
        <f t="shared" si="116"/>
        <v>45.368612862812959</v>
      </c>
      <c r="AH234" s="36">
        <f t="shared" ref="AH234:AL240" si="135">IF(1-EXP(-0.23*(AH150-AH$165))&lt;0, 0, 1-EXP(-0.23*(AH150-AH$165)))</f>
        <v>0.99999987953485414</v>
      </c>
      <c r="AI234" s="36">
        <f t="shared" si="135"/>
        <v>0.99999983980959717</v>
      </c>
      <c r="AJ234" s="36">
        <f t="shared" si="135"/>
        <v>0.9999998205975964</v>
      </c>
      <c r="AK234" s="36">
        <f t="shared" si="135"/>
        <v>0.99999983582916629</v>
      </c>
      <c r="AL234" s="36">
        <f t="shared" si="135"/>
        <v>0.21814088641460172</v>
      </c>
      <c r="AM234" s="37" t="e">
        <f t="shared" si="132"/>
        <v>#VALUE!</v>
      </c>
      <c r="AN234" s="38">
        <f t="shared" ref="AN234:AN240" si="136">IF(1-EXP(-0.23*(AN150-AN$165))&lt;0, 0, 1-EXP(-0.23*(AN150-AN$165)))</f>
        <v>0.98445676461913689</v>
      </c>
      <c r="AO234" s="39"/>
      <c r="AP234" s="39"/>
      <c r="AQ234" s="40"/>
      <c r="AR234" s="40"/>
      <c r="AS234" s="40"/>
      <c r="AT234" s="41"/>
      <c r="AU234" s="41"/>
      <c r="AV234" s="42" t="e">
        <f t="shared" ref="AV234:AY240" si="137">IF(1-EXP(-0.23*(AV150-AV$165))&lt;0, 0, 1-EXP(-0.23*(AV150-AV$165)))</f>
        <v>#VALUE!</v>
      </c>
      <c r="AW234" s="42" t="e">
        <f t="shared" si="137"/>
        <v>#VALUE!</v>
      </c>
      <c r="AX234" s="43" t="e">
        <f t="shared" si="137"/>
        <v>#VALUE!</v>
      </c>
      <c r="AY234" s="43" t="e">
        <f t="shared" si="137"/>
        <v>#VALUE!</v>
      </c>
    </row>
    <row r="235" spans="6:51" x14ac:dyDescent="0.3">
      <c r="F235" s="3">
        <v>65</v>
      </c>
      <c r="G235" s="36">
        <f t="shared" si="133"/>
        <v>0.99999999472123979</v>
      </c>
      <c r="H235" s="36">
        <f t="shared" si="133"/>
        <v>0.99999999724061506</v>
      </c>
      <c r="I235" s="36">
        <f t="shared" si="133"/>
        <v>0.99999999874351664</v>
      </c>
      <c r="J235" s="36">
        <f t="shared" si="133"/>
        <v>0.99999999683861585</v>
      </c>
      <c r="K235" s="36">
        <f t="shared" si="133"/>
        <v>0.66121536191515418</v>
      </c>
      <c r="L235" s="37" t="e">
        <f t="shared" si="131"/>
        <v>#VALUE!</v>
      </c>
      <c r="M235" s="38">
        <f t="shared" si="119"/>
        <v>0.99745793405483441</v>
      </c>
      <c r="N235" s="39"/>
      <c r="O235" s="39"/>
      <c r="P235" s="40"/>
      <c r="Q235" s="40"/>
      <c r="R235" s="40"/>
      <c r="S235" s="41"/>
      <c r="T235" s="41"/>
      <c r="U235" s="42" t="e">
        <f t="shared" si="134"/>
        <v>#VALUE!</v>
      </c>
      <c r="V235" s="42" t="e">
        <f t="shared" si="134"/>
        <v>#VALUE!</v>
      </c>
      <c r="W235" s="43" t="e">
        <f t="shared" si="134"/>
        <v>#VALUE!</v>
      </c>
      <c r="X235" s="43" t="e">
        <f t="shared" si="134"/>
        <v>#VALUE!</v>
      </c>
      <c r="AD235"/>
      <c r="AG235" s="3">
        <f t="shared" ref="AG235:AG240" si="138">AE79</f>
        <v>45.566505316005475</v>
      </c>
      <c r="AH235" s="36">
        <f t="shared" si="135"/>
        <v>0.99999988560845277</v>
      </c>
      <c r="AI235" s="36">
        <f t="shared" si="135"/>
        <v>0.99999984779751527</v>
      </c>
      <c r="AJ235" s="36">
        <f t="shared" si="135"/>
        <v>0.99999983245833346</v>
      </c>
      <c r="AK235" s="36">
        <f t="shared" si="135"/>
        <v>0.99999984388341612</v>
      </c>
      <c r="AL235" s="36">
        <f t="shared" si="135"/>
        <v>0.22950546248347559</v>
      </c>
      <c r="AM235" s="37" t="e">
        <f t="shared" si="132"/>
        <v>#VALUE!</v>
      </c>
      <c r="AN235" s="38">
        <f t="shared" si="136"/>
        <v>0.98480278799888177</v>
      </c>
      <c r="AO235" s="39"/>
      <c r="AP235" s="39"/>
      <c r="AQ235" s="40"/>
      <c r="AR235" s="40"/>
      <c r="AS235" s="40"/>
      <c r="AT235" s="41"/>
      <c r="AU235" s="41"/>
      <c r="AV235" s="42" t="e">
        <f t="shared" si="137"/>
        <v>#VALUE!</v>
      </c>
      <c r="AW235" s="42" t="e">
        <f t="shared" si="137"/>
        <v>#VALUE!</v>
      </c>
      <c r="AX235" s="43" t="e">
        <f t="shared" si="137"/>
        <v>#VALUE!</v>
      </c>
      <c r="AY235" s="43" t="e">
        <f t="shared" si="137"/>
        <v>#VALUE!</v>
      </c>
    </row>
    <row r="236" spans="6:51" x14ac:dyDescent="0.3">
      <c r="F236" s="3">
        <v>66</v>
      </c>
      <c r="G236" s="36">
        <f t="shared" si="133"/>
        <v>0.99999999513571591</v>
      </c>
      <c r="H236" s="36">
        <f t="shared" si="133"/>
        <v>0.99999999764539083</v>
      </c>
      <c r="I236" s="36">
        <f t="shared" si="133"/>
        <v>0.99999999893868918</v>
      </c>
      <c r="J236" s="36">
        <f t="shared" si="133"/>
        <v>0.99999999728489208</v>
      </c>
      <c r="K236" s="36">
        <f t="shared" si="133"/>
        <v>0.66798768593615154</v>
      </c>
      <c r="L236" s="37" t="e">
        <f t="shared" si="131"/>
        <v>#VALUE!</v>
      </c>
      <c r="M236" s="38">
        <f t="shared" si="119"/>
        <v>0.99763254276362379</v>
      </c>
      <c r="N236" s="39"/>
      <c r="O236" s="39"/>
      <c r="P236" s="40"/>
      <c r="Q236" s="40"/>
      <c r="R236" s="40"/>
      <c r="S236" s="41"/>
      <c r="T236" s="41"/>
      <c r="U236" s="42" t="e">
        <f t="shared" si="134"/>
        <v>#VALUE!</v>
      </c>
      <c r="V236" s="42" t="e">
        <f t="shared" si="134"/>
        <v>#VALUE!</v>
      </c>
      <c r="W236" s="43" t="e">
        <f t="shared" si="134"/>
        <v>#VALUE!</v>
      </c>
      <c r="X236" s="43" t="e">
        <f t="shared" si="134"/>
        <v>#VALUE!</v>
      </c>
      <c r="AD236"/>
      <c r="AG236" s="3">
        <f t="shared" si="138"/>
        <v>45.748854550169469</v>
      </c>
      <c r="AH236" s="36">
        <f t="shared" si="135"/>
        <v>0.99999989088196084</v>
      </c>
      <c r="AI236" s="36">
        <f t="shared" si="135"/>
        <v>0.99999985477533349</v>
      </c>
      <c r="AJ236" s="36">
        <f t="shared" si="135"/>
        <v>0.99999984263406216</v>
      </c>
      <c r="AK236" s="36">
        <f t="shared" si="135"/>
        <v>0.99999985092324706</v>
      </c>
      <c r="AL236" s="36">
        <f t="shared" si="135"/>
        <v>0.23971365390893729</v>
      </c>
      <c r="AM236" s="37" t="e">
        <f t="shared" si="132"/>
        <v>#VALUE!</v>
      </c>
      <c r="AN236" s="38">
        <f t="shared" si="136"/>
        <v>0.98511361588037127</v>
      </c>
      <c r="AO236" s="39"/>
      <c r="AP236" s="39"/>
      <c r="AQ236" s="40"/>
      <c r="AR236" s="40"/>
      <c r="AS236" s="40"/>
      <c r="AT236" s="41"/>
      <c r="AU236" s="41"/>
      <c r="AV236" s="42" t="e">
        <f t="shared" si="137"/>
        <v>#VALUE!</v>
      </c>
      <c r="AW236" s="42" t="e">
        <f t="shared" si="137"/>
        <v>#VALUE!</v>
      </c>
      <c r="AX236" s="43" t="e">
        <f t="shared" si="137"/>
        <v>#VALUE!</v>
      </c>
      <c r="AY236" s="43" t="e">
        <f t="shared" si="137"/>
        <v>#VALUE!</v>
      </c>
    </row>
    <row r="237" spans="6:51" x14ac:dyDescent="0.3">
      <c r="F237" s="3">
        <v>67</v>
      </c>
      <c r="G237" s="36">
        <f t="shared" si="133"/>
        <v>0.9999999954956561</v>
      </c>
      <c r="H237" s="36">
        <f t="shared" si="133"/>
        <v>0.99999999798271666</v>
      </c>
      <c r="I237" s="36">
        <f t="shared" si="133"/>
        <v>0.99999999909768067</v>
      </c>
      <c r="J237" s="36">
        <f t="shared" si="133"/>
        <v>0.99999999765875913</v>
      </c>
      <c r="K237" s="36">
        <f t="shared" si="133"/>
        <v>0.67419503424480931</v>
      </c>
      <c r="L237" s="37" t="e">
        <f t="shared" si="131"/>
        <v>#VALUE!</v>
      </c>
      <c r="M237" s="38">
        <f t="shared" si="119"/>
        <v>0.99779115872125712</v>
      </c>
      <c r="N237" s="39"/>
      <c r="O237" s="39"/>
      <c r="P237" s="40"/>
      <c r="Q237" s="40"/>
      <c r="R237" s="40"/>
      <c r="S237" s="41"/>
      <c r="T237" s="41"/>
      <c r="U237" s="42" t="e">
        <f t="shared" si="134"/>
        <v>#VALUE!</v>
      </c>
      <c r="V237" s="42" t="e">
        <f t="shared" si="134"/>
        <v>#VALUE!</v>
      </c>
      <c r="W237" s="43" t="e">
        <f t="shared" si="134"/>
        <v>#VALUE!</v>
      </c>
      <c r="X237" s="43" t="e">
        <f t="shared" si="134"/>
        <v>#VALUE!</v>
      </c>
      <c r="AD237"/>
      <c r="AG237" s="3">
        <f t="shared" si="138"/>
        <v>45.916881388301817</v>
      </c>
      <c r="AH237" s="36">
        <f t="shared" si="135"/>
        <v>0.99999989548409829</v>
      </c>
      <c r="AI237" s="36">
        <f t="shared" si="135"/>
        <v>0.99999986089751969</v>
      </c>
      <c r="AJ237" s="36">
        <f t="shared" si="135"/>
        <v>0.99999985141610215</v>
      </c>
      <c r="AK237" s="36">
        <f t="shared" si="135"/>
        <v>0.99999985710317707</v>
      </c>
      <c r="AL237" s="36">
        <f t="shared" si="135"/>
        <v>0.24890263359597053</v>
      </c>
      <c r="AM237" s="37" t="e">
        <f t="shared" si="132"/>
        <v>#VALUE!</v>
      </c>
      <c r="AN237" s="38">
        <f t="shared" si="136"/>
        <v>0.98539340436761513</v>
      </c>
      <c r="AO237" s="39"/>
      <c r="AP237" s="39"/>
      <c r="AQ237" s="40"/>
      <c r="AR237" s="40"/>
      <c r="AS237" s="40"/>
      <c r="AT237" s="41"/>
      <c r="AU237" s="41"/>
      <c r="AV237" s="42" t="e">
        <f t="shared" si="137"/>
        <v>#VALUE!</v>
      </c>
      <c r="AW237" s="42" t="e">
        <f t="shared" si="137"/>
        <v>#VALUE!</v>
      </c>
      <c r="AX237" s="43" t="e">
        <f t="shared" si="137"/>
        <v>#VALUE!</v>
      </c>
      <c r="AY237" s="43" t="e">
        <f t="shared" si="137"/>
        <v>#VALUE!</v>
      </c>
    </row>
    <row r="238" spans="6:51" x14ac:dyDescent="0.3">
      <c r="F238" s="3">
        <v>68</v>
      </c>
      <c r="G238" s="36">
        <f t="shared" si="133"/>
        <v>0.99999999580966381</v>
      </c>
      <c r="H238" s="36">
        <f t="shared" si="133"/>
        <v>0.9999999982649258</v>
      </c>
      <c r="I238" s="36">
        <f t="shared" si="133"/>
        <v>0.99999999922800253</v>
      </c>
      <c r="J238" s="36">
        <f t="shared" si="133"/>
        <v>0.99999999797318928</v>
      </c>
      <c r="K238" s="36">
        <f t="shared" si="133"/>
        <v>0.6798909921156927</v>
      </c>
      <c r="L238" s="37" t="e">
        <f t="shared" si="131"/>
        <v>#VALUE!</v>
      </c>
      <c r="M238" s="38">
        <f t="shared" si="119"/>
        <v>0.99793548218935224</v>
      </c>
      <c r="N238" s="39"/>
      <c r="O238" s="39"/>
      <c r="P238" s="40"/>
      <c r="Q238" s="40"/>
      <c r="R238" s="40"/>
      <c r="S238" s="41"/>
      <c r="T238" s="41"/>
      <c r="U238" s="42" t="e">
        <f t="shared" si="134"/>
        <v>#VALUE!</v>
      </c>
      <c r="V238" s="42" t="e">
        <f t="shared" si="134"/>
        <v>#VALUE!</v>
      </c>
      <c r="W238" s="43" t="e">
        <f t="shared" si="134"/>
        <v>#VALUE!</v>
      </c>
      <c r="X238" s="43" t="e">
        <f t="shared" si="134"/>
        <v>#VALUE!</v>
      </c>
      <c r="AD238"/>
      <c r="AG238" s="3">
        <f t="shared" si="138"/>
        <v>46.071710765360585</v>
      </c>
      <c r="AH238" s="36">
        <f t="shared" si="135"/>
        <v>0.99999989951892454</v>
      </c>
      <c r="AI238" s="36">
        <f t="shared" si="135"/>
        <v>0.99999986629054904</v>
      </c>
      <c r="AJ238" s="36">
        <f t="shared" si="135"/>
        <v>0.99999985903650312</v>
      </c>
      <c r="AK238" s="36">
        <f t="shared" si="135"/>
        <v>0.99999986254981421</v>
      </c>
      <c r="AL238" s="36">
        <f t="shared" si="135"/>
        <v>0.25719021662975372</v>
      </c>
      <c r="AM238" s="37" t="e">
        <f t="shared" si="132"/>
        <v>#VALUE!</v>
      </c>
      <c r="AN238" s="38">
        <f t="shared" si="136"/>
        <v>0.9856457296415041</v>
      </c>
      <c r="AO238" s="39"/>
      <c r="AP238" s="39"/>
      <c r="AQ238" s="40"/>
      <c r="AR238" s="40"/>
      <c r="AS238" s="40"/>
      <c r="AT238" s="41"/>
      <c r="AU238" s="41"/>
      <c r="AV238" s="42" t="e">
        <f t="shared" si="137"/>
        <v>#VALUE!</v>
      </c>
      <c r="AW238" s="42" t="e">
        <f t="shared" si="137"/>
        <v>#VALUE!</v>
      </c>
      <c r="AX238" s="43" t="e">
        <f t="shared" si="137"/>
        <v>#VALUE!</v>
      </c>
      <c r="AY238" s="43" t="e">
        <f t="shared" si="137"/>
        <v>#VALUE!</v>
      </c>
    </row>
    <row r="239" spans="6:51" x14ac:dyDescent="0.3">
      <c r="F239" s="3">
        <v>69</v>
      </c>
      <c r="G239" s="36">
        <f t="shared" si="133"/>
        <v>0.9999999960847803</v>
      </c>
      <c r="H239" s="36">
        <f t="shared" si="133"/>
        <v>0.99999999850192245</v>
      </c>
      <c r="I239" s="36">
        <f t="shared" si="133"/>
        <v>0.99999999933546591</v>
      </c>
      <c r="J239" s="36">
        <f t="shared" si="133"/>
        <v>0.99999999823864083</v>
      </c>
      <c r="K239" s="36">
        <f t="shared" si="133"/>
        <v>0.68512324486766407</v>
      </c>
      <c r="L239" s="37" t="e">
        <f t="shared" si="131"/>
        <v>#VALUE!</v>
      </c>
      <c r="M239" s="38">
        <f t="shared" si="119"/>
        <v>0.99806701181075741</v>
      </c>
      <c r="N239" s="39"/>
      <c r="O239" s="39"/>
      <c r="P239" s="40"/>
      <c r="Q239" s="40"/>
      <c r="R239" s="40"/>
      <c r="S239" s="41"/>
      <c r="T239" s="41"/>
      <c r="U239" s="42" t="e">
        <f t="shared" si="134"/>
        <v>#VALUE!</v>
      </c>
      <c r="V239" s="42" t="e">
        <f t="shared" si="134"/>
        <v>#VALUE!</v>
      </c>
      <c r="W239" s="43" t="e">
        <f t="shared" si="134"/>
        <v>#VALUE!</v>
      </c>
      <c r="X239" s="43" t="e">
        <f t="shared" si="134"/>
        <v>#VALUE!</v>
      </c>
      <c r="AD239"/>
      <c r="AG239" s="3">
        <f t="shared" si="138"/>
        <v>46.214379259672945</v>
      </c>
      <c r="AH239" s="36">
        <f t="shared" si="135"/>
        <v>0.99999990307126385</v>
      </c>
      <c r="AI239" s="36">
        <f t="shared" si="135"/>
        <v>0.99999987105871646</v>
      </c>
      <c r="AJ239" s="36">
        <f t="shared" si="135"/>
        <v>0.99999986568173294</v>
      </c>
      <c r="AK239" s="36">
        <f t="shared" si="135"/>
        <v>0.99999986736763669</v>
      </c>
      <c r="AL239" s="36">
        <f t="shared" si="135"/>
        <v>0.26467807262243126</v>
      </c>
      <c r="AM239" s="37" t="e">
        <f t="shared" si="132"/>
        <v>#VALUE!</v>
      </c>
      <c r="AN239" s="38">
        <f t="shared" si="136"/>
        <v>0.98587368238823248</v>
      </c>
      <c r="AO239" s="39"/>
      <c r="AP239" s="39"/>
      <c r="AQ239" s="40"/>
      <c r="AR239" s="40"/>
      <c r="AS239" s="40"/>
      <c r="AT239" s="41"/>
      <c r="AU239" s="41"/>
      <c r="AV239" s="42" t="e">
        <f t="shared" si="137"/>
        <v>#VALUE!</v>
      </c>
      <c r="AW239" s="42" t="e">
        <f t="shared" si="137"/>
        <v>#VALUE!</v>
      </c>
      <c r="AX239" s="43" t="e">
        <f t="shared" si="137"/>
        <v>#VALUE!</v>
      </c>
      <c r="AY239" s="43" t="e">
        <f t="shared" si="137"/>
        <v>#VALUE!</v>
      </c>
    </row>
    <row r="240" spans="6:51" x14ac:dyDescent="0.3">
      <c r="F240" s="3">
        <v>70</v>
      </c>
      <c r="G240" s="36">
        <f t="shared" si="133"/>
        <v>0.99999999632680114</v>
      </c>
      <c r="H240" s="36">
        <f t="shared" si="133"/>
        <v>0.99999999870169065</v>
      </c>
      <c r="I240" s="36">
        <f t="shared" si="133"/>
        <v>0.99999999942459428</v>
      </c>
      <c r="J240" s="36">
        <f t="shared" si="133"/>
        <v>0.99999999846357823</v>
      </c>
      <c r="K240" s="36">
        <f t="shared" si="133"/>
        <v>0.68993432719368997</v>
      </c>
      <c r="L240" s="37" t="e">
        <f t="shared" si="131"/>
        <v>#VALUE!</v>
      </c>
      <c r="M240" s="38">
        <f t="shared" si="119"/>
        <v>0.99818707061230028</v>
      </c>
      <c r="N240" s="39"/>
      <c r="O240" s="39"/>
      <c r="P240" s="40"/>
      <c r="Q240" s="40"/>
      <c r="R240" s="40"/>
      <c r="S240" s="41"/>
      <c r="T240" s="41"/>
      <c r="U240" s="42" t="e">
        <f t="shared" si="134"/>
        <v>#VALUE!</v>
      </c>
      <c r="V240" s="42" t="e">
        <f t="shared" si="134"/>
        <v>#VALUE!</v>
      </c>
      <c r="W240" s="43" t="e">
        <f t="shared" si="134"/>
        <v>#VALUE!</v>
      </c>
      <c r="X240" s="43" t="e">
        <f t="shared" si="134"/>
        <v>#VALUE!</v>
      </c>
      <c r="AD240"/>
      <c r="AG240" s="3">
        <f t="shared" si="138"/>
        <v>46.34584203279789</v>
      </c>
      <c r="AH240" s="36">
        <f t="shared" si="135"/>
        <v>0.99999990621079882</v>
      </c>
      <c r="AI240" s="36">
        <f t="shared" si="135"/>
        <v>0.99999987528860479</v>
      </c>
      <c r="AJ240" s="36">
        <f t="shared" si="135"/>
        <v>0.99999987150287029</v>
      </c>
      <c r="AK240" s="36">
        <f t="shared" si="135"/>
        <v>0.9999998716434394</v>
      </c>
      <c r="AL240" s="36">
        <f t="shared" si="135"/>
        <v>0.27145432849720352</v>
      </c>
      <c r="AM240" s="37" t="e">
        <f t="shared" si="132"/>
        <v>#VALUE!</v>
      </c>
      <c r="AN240" s="38">
        <f t="shared" si="136"/>
        <v>0.98607994476910577</v>
      </c>
      <c r="AO240" s="39"/>
      <c r="AP240" s="39"/>
      <c r="AQ240" s="40"/>
      <c r="AR240" s="40"/>
      <c r="AS240" s="40"/>
      <c r="AT240" s="41"/>
      <c r="AU240" s="41"/>
      <c r="AV240" s="42" t="e">
        <f t="shared" si="137"/>
        <v>#VALUE!</v>
      </c>
      <c r="AW240" s="42" t="e">
        <f t="shared" si="137"/>
        <v>#VALUE!</v>
      </c>
      <c r="AX240" s="43" t="e">
        <f t="shared" si="137"/>
        <v>#VALUE!</v>
      </c>
      <c r="AY240" s="43" t="e">
        <f t="shared" si="137"/>
        <v>#VALUE!</v>
      </c>
    </row>
    <row r="241" spans="5:51" x14ac:dyDescent="0.3">
      <c r="AD241"/>
    </row>
    <row r="242" spans="5:51" x14ac:dyDescent="0.3">
      <c r="E242" s="3" t="s">
        <v>84</v>
      </c>
      <c r="F242" s="3">
        <v>0</v>
      </c>
      <c r="G242" s="36">
        <f>G170*G$163</f>
        <v>0</v>
      </c>
      <c r="H242" s="36">
        <f t="shared" ref="H242:X242" si="139">H170*H$163</f>
        <v>0</v>
      </c>
      <c r="I242" s="36">
        <f t="shared" si="139"/>
        <v>0</v>
      </c>
      <c r="J242" s="36">
        <f t="shared" si="139"/>
        <v>0</v>
      </c>
      <c r="K242" s="36">
        <f t="shared" si="139"/>
        <v>0</v>
      </c>
      <c r="L242" s="37" t="e">
        <f t="shared" si="139"/>
        <v>#VALUE!</v>
      </c>
      <c r="M242" s="38">
        <f t="shared" si="139"/>
        <v>0</v>
      </c>
      <c r="N242" s="39">
        <f t="shared" si="139"/>
        <v>0</v>
      </c>
      <c r="O242" s="39">
        <f t="shared" si="139"/>
        <v>0</v>
      </c>
      <c r="P242" s="40">
        <f t="shared" si="139"/>
        <v>0</v>
      </c>
      <c r="Q242" s="40">
        <f t="shared" si="139"/>
        <v>0</v>
      </c>
      <c r="R242" s="40">
        <f t="shared" si="139"/>
        <v>0</v>
      </c>
      <c r="S242" s="41">
        <f t="shared" si="139"/>
        <v>0</v>
      </c>
      <c r="T242" s="41">
        <f t="shared" si="139"/>
        <v>0</v>
      </c>
      <c r="U242" s="42" t="e">
        <f t="shared" ref="U242:V257" si="140">$C$5/100*U$163*U170</f>
        <v>#VALUE!</v>
      </c>
      <c r="V242" s="42" t="e">
        <f t="shared" si="140"/>
        <v>#VALUE!</v>
      </c>
      <c r="W242" s="43" t="e">
        <f t="shared" si="139"/>
        <v>#VALUE!</v>
      </c>
      <c r="X242" s="43" t="e">
        <f t="shared" si="139"/>
        <v>#VALUE!</v>
      </c>
      <c r="AD242"/>
      <c r="AF242" s="3" t="s">
        <v>84</v>
      </c>
      <c r="AG242" s="3">
        <f>AE14</f>
        <v>3.9906775875039635</v>
      </c>
      <c r="AH242" s="36">
        <f>AH170*AH$163</f>
        <v>0</v>
      </c>
      <c r="AI242" s="36">
        <f t="shared" ref="AI242:AU242" si="141">AI170*AI$163</f>
        <v>0.38529031855939949</v>
      </c>
      <c r="AJ242" s="36">
        <f t="shared" si="141"/>
        <v>0</v>
      </c>
      <c r="AK242" s="36">
        <f t="shared" si="141"/>
        <v>0.43532204070507052</v>
      </c>
      <c r="AL242" s="36">
        <f t="shared" si="141"/>
        <v>0</v>
      </c>
      <c r="AM242" s="37" t="e">
        <f t="shared" si="141"/>
        <v>#VALUE!</v>
      </c>
      <c r="AN242" s="38">
        <f t="shared" si="141"/>
        <v>0</v>
      </c>
      <c r="AO242" s="39">
        <f t="shared" si="141"/>
        <v>0</v>
      </c>
      <c r="AP242" s="39">
        <f t="shared" si="141"/>
        <v>0</v>
      </c>
      <c r="AQ242" s="40">
        <f t="shared" si="141"/>
        <v>0</v>
      </c>
      <c r="AR242" s="40">
        <f t="shared" si="141"/>
        <v>0</v>
      </c>
      <c r="AS242" s="40">
        <f t="shared" si="141"/>
        <v>0</v>
      </c>
      <c r="AT242" s="41">
        <f t="shared" si="141"/>
        <v>0</v>
      </c>
      <c r="AU242" s="41">
        <f t="shared" si="141"/>
        <v>0</v>
      </c>
      <c r="AV242" s="42" t="e">
        <f t="shared" ref="AV242:AW257" si="142">$C$5/100*AV$163*AV170</f>
        <v>#VALUE!</v>
      </c>
      <c r="AW242" s="42" t="e">
        <f t="shared" si="142"/>
        <v>#VALUE!</v>
      </c>
      <c r="AX242" s="43" t="e">
        <f t="shared" ref="AX242:AY257" si="143">AX170*AX$163</f>
        <v>#VALUE!</v>
      </c>
      <c r="AY242" s="43" t="e">
        <f t="shared" si="143"/>
        <v>#VALUE!</v>
      </c>
    </row>
    <row r="243" spans="5:51" x14ac:dyDescent="0.3">
      <c r="F243" s="3">
        <v>1</v>
      </c>
      <c r="G243" s="36">
        <f t="shared" ref="G243:X258" si="144">G171*G$163</f>
        <v>0</v>
      </c>
      <c r="H243" s="36">
        <f t="shared" si="144"/>
        <v>0</v>
      </c>
      <c r="I243" s="36">
        <f t="shared" si="144"/>
        <v>0</v>
      </c>
      <c r="J243" s="36">
        <f t="shared" si="144"/>
        <v>0</v>
      </c>
      <c r="K243" s="36">
        <f t="shared" si="144"/>
        <v>0</v>
      </c>
      <c r="L243" s="37" t="e">
        <f t="shared" si="144"/>
        <v>#VALUE!</v>
      </c>
      <c r="M243" s="38">
        <f t="shared" si="144"/>
        <v>0</v>
      </c>
      <c r="N243" s="39">
        <f t="shared" si="144"/>
        <v>0</v>
      </c>
      <c r="O243" s="39">
        <f t="shared" si="144"/>
        <v>0</v>
      </c>
      <c r="P243" s="40">
        <f t="shared" si="144"/>
        <v>0</v>
      </c>
      <c r="Q243" s="40">
        <f t="shared" si="144"/>
        <v>0</v>
      </c>
      <c r="R243" s="40">
        <f t="shared" si="144"/>
        <v>0</v>
      </c>
      <c r="S243" s="41">
        <f t="shared" si="144"/>
        <v>0</v>
      </c>
      <c r="T243" s="41">
        <f t="shared" si="144"/>
        <v>0</v>
      </c>
      <c r="U243" s="42" t="e">
        <f t="shared" si="140"/>
        <v>#VALUE!</v>
      </c>
      <c r="V243" s="42" t="e">
        <f t="shared" si="140"/>
        <v>#VALUE!</v>
      </c>
      <c r="W243" s="43" t="e">
        <f t="shared" si="144"/>
        <v>#VALUE!</v>
      </c>
      <c r="X243" s="43" t="e">
        <f t="shared" si="144"/>
        <v>#VALUE!</v>
      </c>
      <c r="AD243"/>
      <c r="AG243" s="3">
        <f t="shared" ref="AG243:AG306" si="145">AE15</f>
        <v>4.1969204825524002</v>
      </c>
      <c r="AH243" s="36">
        <f t="shared" ref="AH243:AU258" si="146">AH171*AH$163</f>
        <v>0</v>
      </c>
      <c r="AI243" s="36">
        <f t="shared" si="146"/>
        <v>0.41197217979510975</v>
      </c>
      <c r="AJ243" s="36">
        <f t="shared" si="146"/>
        <v>0</v>
      </c>
      <c r="AK243" s="36">
        <f t="shared" si="146"/>
        <v>0.48633950228974587</v>
      </c>
      <c r="AL243" s="36">
        <f t="shared" si="146"/>
        <v>0</v>
      </c>
      <c r="AM243" s="37" t="e">
        <f t="shared" si="146"/>
        <v>#VALUE!</v>
      </c>
      <c r="AN243" s="38">
        <f t="shared" si="146"/>
        <v>0</v>
      </c>
      <c r="AO243" s="39">
        <f t="shared" si="146"/>
        <v>0</v>
      </c>
      <c r="AP243" s="39">
        <f t="shared" si="146"/>
        <v>0</v>
      </c>
      <c r="AQ243" s="40">
        <f t="shared" si="146"/>
        <v>0</v>
      </c>
      <c r="AR243" s="40">
        <f t="shared" si="146"/>
        <v>0</v>
      </c>
      <c r="AS243" s="40">
        <f t="shared" si="146"/>
        <v>0</v>
      </c>
      <c r="AT243" s="41">
        <f t="shared" si="146"/>
        <v>0</v>
      </c>
      <c r="AU243" s="41">
        <f t="shared" si="146"/>
        <v>0</v>
      </c>
      <c r="AV243" s="42" t="e">
        <f t="shared" si="142"/>
        <v>#VALUE!</v>
      </c>
      <c r="AW243" s="42" t="e">
        <f t="shared" si="142"/>
        <v>#VALUE!</v>
      </c>
      <c r="AX243" s="43" t="e">
        <f t="shared" si="143"/>
        <v>#VALUE!</v>
      </c>
      <c r="AY243" s="43" t="e">
        <f t="shared" si="143"/>
        <v>#VALUE!</v>
      </c>
    </row>
    <row r="244" spans="5:51" x14ac:dyDescent="0.3">
      <c r="F244" s="3">
        <v>2</v>
      </c>
      <c r="G244" s="36">
        <f t="shared" si="144"/>
        <v>0</v>
      </c>
      <c r="H244" s="36">
        <f t="shared" si="144"/>
        <v>6.8879727727185272E-2</v>
      </c>
      <c r="I244" s="36">
        <f t="shared" si="144"/>
        <v>0</v>
      </c>
      <c r="J244" s="36">
        <f t="shared" si="144"/>
        <v>0</v>
      </c>
      <c r="K244" s="36">
        <f t="shared" si="144"/>
        <v>0</v>
      </c>
      <c r="L244" s="37" t="e">
        <f t="shared" si="144"/>
        <v>#VALUE!</v>
      </c>
      <c r="M244" s="38">
        <f t="shared" si="144"/>
        <v>0</v>
      </c>
      <c r="N244" s="39">
        <f t="shared" si="144"/>
        <v>0</v>
      </c>
      <c r="O244" s="39">
        <f t="shared" si="144"/>
        <v>0</v>
      </c>
      <c r="P244" s="40">
        <f t="shared" si="144"/>
        <v>0</v>
      </c>
      <c r="Q244" s="40">
        <f t="shared" si="144"/>
        <v>0</v>
      </c>
      <c r="R244" s="40">
        <f t="shared" si="144"/>
        <v>0</v>
      </c>
      <c r="S244" s="41">
        <f t="shared" si="144"/>
        <v>0</v>
      </c>
      <c r="T244" s="41">
        <f t="shared" si="144"/>
        <v>0</v>
      </c>
      <c r="U244" s="42" t="e">
        <f t="shared" si="140"/>
        <v>#VALUE!</v>
      </c>
      <c r="V244" s="42" t="e">
        <f t="shared" si="140"/>
        <v>#VALUE!</v>
      </c>
      <c r="W244" s="43" t="e">
        <f t="shared" si="144"/>
        <v>#VALUE!</v>
      </c>
      <c r="X244" s="43" t="e">
        <f t="shared" si="144"/>
        <v>#VALUE!</v>
      </c>
      <c r="AD244"/>
      <c r="AG244" s="3">
        <f t="shared" si="145"/>
        <v>4.4138222521466401</v>
      </c>
      <c r="AH244" s="36">
        <f t="shared" si="146"/>
        <v>0</v>
      </c>
      <c r="AI244" s="36">
        <f t="shared" si="146"/>
        <v>0.43863632859859536</v>
      </c>
      <c r="AJ244" s="36">
        <f t="shared" si="146"/>
        <v>0</v>
      </c>
      <c r="AK244" s="36">
        <f t="shared" si="146"/>
        <v>0.53717487488419446</v>
      </c>
      <c r="AL244" s="36">
        <f t="shared" si="146"/>
        <v>0</v>
      </c>
      <c r="AM244" s="37" t="e">
        <f t="shared" si="146"/>
        <v>#VALUE!</v>
      </c>
      <c r="AN244" s="38">
        <f t="shared" si="146"/>
        <v>0</v>
      </c>
      <c r="AO244" s="39">
        <f t="shared" si="146"/>
        <v>0</v>
      </c>
      <c r="AP244" s="39">
        <f t="shared" si="146"/>
        <v>0</v>
      </c>
      <c r="AQ244" s="40">
        <f t="shared" si="146"/>
        <v>0</v>
      </c>
      <c r="AR244" s="40">
        <f t="shared" si="146"/>
        <v>0</v>
      </c>
      <c r="AS244" s="40">
        <f t="shared" si="146"/>
        <v>0</v>
      </c>
      <c r="AT244" s="41">
        <f t="shared" si="146"/>
        <v>0</v>
      </c>
      <c r="AU244" s="41">
        <f t="shared" si="146"/>
        <v>0</v>
      </c>
      <c r="AV244" s="42" t="e">
        <f t="shared" si="142"/>
        <v>#VALUE!</v>
      </c>
      <c r="AW244" s="42" t="e">
        <f t="shared" si="142"/>
        <v>#VALUE!</v>
      </c>
      <c r="AX244" s="43" t="e">
        <f t="shared" si="143"/>
        <v>#VALUE!</v>
      </c>
      <c r="AY244" s="43" t="e">
        <f t="shared" si="143"/>
        <v>#VALUE!</v>
      </c>
    </row>
    <row r="245" spans="5:51" x14ac:dyDescent="0.3">
      <c r="F245" s="3">
        <v>3</v>
      </c>
      <c r="G245" s="36">
        <f t="shared" si="144"/>
        <v>0</v>
      </c>
      <c r="H245" s="36">
        <f t="shared" si="144"/>
        <v>0.23959162387679245</v>
      </c>
      <c r="I245" s="36">
        <f t="shared" si="144"/>
        <v>0</v>
      </c>
      <c r="J245" s="36">
        <f t="shared" si="144"/>
        <v>0.15442777145284742</v>
      </c>
      <c r="K245" s="36">
        <f t="shared" si="144"/>
        <v>0</v>
      </c>
      <c r="L245" s="37" t="e">
        <f t="shared" si="144"/>
        <v>#VALUE!</v>
      </c>
      <c r="M245" s="38">
        <f t="shared" si="144"/>
        <v>0</v>
      </c>
      <c r="N245" s="39">
        <f t="shared" si="144"/>
        <v>0</v>
      </c>
      <c r="O245" s="39">
        <f t="shared" si="144"/>
        <v>0</v>
      </c>
      <c r="P245" s="40">
        <f t="shared" si="144"/>
        <v>0</v>
      </c>
      <c r="Q245" s="40">
        <f t="shared" si="144"/>
        <v>0</v>
      </c>
      <c r="R245" s="40">
        <f t="shared" si="144"/>
        <v>0</v>
      </c>
      <c r="S245" s="41">
        <f t="shared" si="144"/>
        <v>0</v>
      </c>
      <c r="T245" s="41">
        <f t="shared" si="144"/>
        <v>0</v>
      </c>
      <c r="U245" s="42" t="e">
        <f t="shared" si="140"/>
        <v>#VALUE!</v>
      </c>
      <c r="V245" s="42" t="e">
        <f t="shared" si="140"/>
        <v>#VALUE!</v>
      </c>
      <c r="W245" s="43" t="e">
        <f t="shared" si="144"/>
        <v>#VALUE!</v>
      </c>
      <c r="X245" s="43" t="e">
        <f t="shared" si="144"/>
        <v>#VALUE!</v>
      </c>
      <c r="AD245"/>
      <c r="AG245" s="3">
        <f t="shared" si="145"/>
        <v>4.641933759416089</v>
      </c>
      <c r="AH245" s="36">
        <f t="shared" si="146"/>
        <v>0</v>
      </c>
      <c r="AI245" s="36">
        <f t="shared" si="146"/>
        <v>0.4651440460548748</v>
      </c>
      <c r="AJ245" s="36">
        <f t="shared" si="146"/>
        <v>0</v>
      </c>
      <c r="AK245" s="36">
        <f t="shared" si="146"/>
        <v>0.58755619498873213</v>
      </c>
      <c r="AL245" s="36">
        <f t="shared" si="146"/>
        <v>0</v>
      </c>
      <c r="AM245" s="37" t="e">
        <f t="shared" si="146"/>
        <v>#VALUE!</v>
      </c>
      <c r="AN245" s="38">
        <f t="shared" si="146"/>
        <v>0</v>
      </c>
      <c r="AO245" s="39">
        <f t="shared" si="146"/>
        <v>0</v>
      </c>
      <c r="AP245" s="39">
        <f t="shared" si="146"/>
        <v>0</v>
      </c>
      <c r="AQ245" s="40">
        <f t="shared" si="146"/>
        <v>0</v>
      </c>
      <c r="AR245" s="40">
        <f t="shared" si="146"/>
        <v>0</v>
      </c>
      <c r="AS245" s="40">
        <f t="shared" si="146"/>
        <v>0</v>
      </c>
      <c r="AT245" s="41">
        <f t="shared" si="146"/>
        <v>0</v>
      </c>
      <c r="AU245" s="41">
        <f t="shared" si="146"/>
        <v>0</v>
      </c>
      <c r="AV245" s="42" t="e">
        <f t="shared" si="142"/>
        <v>#VALUE!</v>
      </c>
      <c r="AW245" s="42" t="e">
        <f t="shared" si="142"/>
        <v>#VALUE!</v>
      </c>
      <c r="AX245" s="43" t="e">
        <f t="shared" si="143"/>
        <v>#VALUE!</v>
      </c>
      <c r="AY245" s="43" t="e">
        <f t="shared" si="143"/>
        <v>#VALUE!</v>
      </c>
    </row>
    <row r="246" spans="5:51" x14ac:dyDescent="0.3">
      <c r="F246" s="3">
        <v>4</v>
      </c>
      <c r="G246" s="36">
        <f t="shared" si="144"/>
        <v>0</v>
      </c>
      <c r="H246" s="36">
        <f t="shared" si="144"/>
        <v>0.38652430771952029</v>
      </c>
      <c r="I246" s="36">
        <f t="shared" si="144"/>
        <v>0</v>
      </c>
      <c r="J246" s="36">
        <f t="shared" si="144"/>
        <v>0.43768466299918801</v>
      </c>
      <c r="K246" s="36">
        <f t="shared" si="144"/>
        <v>0</v>
      </c>
      <c r="L246" s="37" t="e">
        <f t="shared" si="144"/>
        <v>#VALUE!</v>
      </c>
      <c r="M246" s="38">
        <f t="shared" si="144"/>
        <v>0</v>
      </c>
      <c r="N246" s="39">
        <f t="shared" si="144"/>
        <v>0</v>
      </c>
      <c r="O246" s="39">
        <f t="shared" si="144"/>
        <v>0</v>
      </c>
      <c r="P246" s="40">
        <f t="shared" si="144"/>
        <v>0</v>
      </c>
      <c r="Q246" s="40">
        <f t="shared" si="144"/>
        <v>0</v>
      </c>
      <c r="R246" s="40">
        <f t="shared" si="144"/>
        <v>0</v>
      </c>
      <c r="S246" s="41">
        <f t="shared" si="144"/>
        <v>0</v>
      </c>
      <c r="T246" s="41">
        <f t="shared" si="144"/>
        <v>0</v>
      </c>
      <c r="U246" s="42" t="e">
        <f t="shared" si="140"/>
        <v>#VALUE!</v>
      </c>
      <c r="V246" s="42" t="e">
        <f t="shared" si="140"/>
        <v>#VALUE!</v>
      </c>
      <c r="W246" s="43" t="e">
        <f t="shared" si="144"/>
        <v>#VALUE!</v>
      </c>
      <c r="X246" s="43" t="e">
        <f t="shared" si="144"/>
        <v>#VALUE!</v>
      </c>
      <c r="AD246"/>
      <c r="AG246" s="3">
        <f t="shared" si="145"/>
        <v>4.8818343367423189</v>
      </c>
      <c r="AH246" s="36">
        <f t="shared" si="146"/>
        <v>0</v>
      </c>
      <c r="AI246" s="36">
        <f t="shared" si="146"/>
        <v>0.49135043806715367</v>
      </c>
      <c r="AJ246" s="36">
        <f t="shared" si="146"/>
        <v>0</v>
      </c>
      <c r="AK246" s="36">
        <f t="shared" si="146"/>
        <v>0.63720207344478264</v>
      </c>
      <c r="AL246" s="36">
        <f t="shared" si="146"/>
        <v>0</v>
      </c>
      <c r="AM246" s="37" t="e">
        <f t="shared" si="146"/>
        <v>#VALUE!</v>
      </c>
      <c r="AN246" s="38">
        <f t="shared" si="146"/>
        <v>0</v>
      </c>
      <c r="AO246" s="39">
        <f t="shared" si="146"/>
        <v>0</v>
      </c>
      <c r="AP246" s="39">
        <f t="shared" si="146"/>
        <v>0</v>
      </c>
      <c r="AQ246" s="40">
        <f t="shared" si="146"/>
        <v>0</v>
      </c>
      <c r="AR246" s="40">
        <f t="shared" si="146"/>
        <v>0</v>
      </c>
      <c r="AS246" s="40">
        <f t="shared" si="146"/>
        <v>0</v>
      </c>
      <c r="AT246" s="41">
        <f t="shared" si="146"/>
        <v>0</v>
      </c>
      <c r="AU246" s="41">
        <f t="shared" si="146"/>
        <v>0</v>
      </c>
      <c r="AV246" s="42" t="e">
        <f t="shared" si="142"/>
        <v>#VALUE!</v>
      </c>
      <c r="AW246" s="42" t="e">
        <f t="shared" si="142"/>
        <v>#VALUE!</v>
      </c>
      <c r="AX246" s="43" t="e">
        <f t="shared" si="143"/>
        <v>#VALUE!</v>
      </c>
      <c r="AY246" s="43" t="e">
        <f t="shared" si="143"/>
        <v>#VALUE!</v>
      </c>
    </row>
    <row r="247" spans="5:51" x14ac:dyDescent="0.3">
      <c r="F247" s="3">
        <v>5</v>
      </c>
      <c r="G247" s="36">
        <f t="shared" si="144"/>
        <v>0</v>
      </c>
      <c r="H247" s="36">
        <f t="shared" si="144"/>
        <v>0.50364058711579762</v>
      </c>
      <c r="I247" s="36">
        <f t="shared" si="144"/>
        <v>0</v>
      </c>
      <c r="J247" s="36">
        <f t="shared" si="144"/>
        <v>0.66042583510059616</v>
      </c>
      <c r="K247" s="36">
        <f t="shared" si="144"/>
        <v>0</v>
      </c>
      <c r="L247" s="37" t="e">
        <f t="shared" si="144"/>
        <v>#VALUE!</v>
      </c>
      <c r="M247" s="38">
        <f t="shared" si="144"/>
        <v>0</v>
      </c>
      <c r="N247" s="39">
        <f t="shared" si="144"/>
        <v>0</v>
      </c>
      <c r="O247" s="39">
        <f t="shared" si="144"/>
        <v>0</v>
      </c>
      <c r="P247" s="40">
        <f t="shared" si="144"/>
        <v>0</v>
      </c>
      <c r="Q247" s="40">
        <f t="shared" si="144"/>
        <v>0</v>
      </c>
      <c r="R247" s="40">
        <f t="shared" si="144"/>
        <v>0</v>
      </c>
      <c r="S247" s="41">
        <f t="shared" si="144"/>
        <v>0</v>
      </c>
      <c r="T247" s="41">
        <f t="shared" si="144"/>
        <v>0</v>
      </c>
      <c r="U247" s="42" t="e">
        <f t="shared" si="140"/>
        <v>#VALUE!</v>
      </c>
      <c r="V247" s="42" t="e">
        <f t="shared" si="140"/>
        <v>#VALUE!</v>
      </c>
      <c r="W247" s="43" t="e">
        <f t="shared" si="144"/>
        <v>#VALUE!</v>
      </c>
      <c r="X247" s="43" t="e">
        <f t="shared" si="144"/>
        <v>#VALUE!</v>
      </c>
      <c r="AD247"/>
      <c r="AG247" s="3">
        <f t="shared" si="145"/>
        <v>5.1341332570833993</v>
      </c>
      <c r="AH247" s="36">
        <f t="shared" si="146"/>
        <v>0</v>
      </c>
      <c r="AI247" s="36">
        <f t="shared" si="146"/>
        <v>0.51710667789049602</v>
      </c>
      <c r="AJ247" s="36">
        <f t="shared" si="146"/>
        <v>0</v>
      </c>
      <c r="AK247" s="36">
        <f t="shared" si="146"/>
        <v>0.68582638692551978</v>
      </c>
      <c r="AL247" s="36">
        <f t="shared" si="146"/>
        <v>0</v>
      </c>
      <c r="AM247" s="37" t="e">
        <f t="shared" si="146"/>
        <v>#VALUE!</v>
      </c>
      <c r="AN247" s="38">
        <f t="shared" si="146"/>
        <v>0</v>
      </c>
      <c r="AO247" s="39">
        <f t="shared" si="146"/>
        <v>0</v>
      </c>
      <c r="AP247" s="39">
        <f t="shared" si="146"/>
        <v>0</v>
      </c>
      <c r="AQ247" s="40">
        <f t="shared" si="146"/>
        <v>0</v>
      </c>
      <c r="AR247" s="40">
        <f t="shared" si="146"/>
        <v>0</v>
      </c>
      <c r="AS247" s="40">
        <f t="shared" si="146"/>
        <v>0</v>
      </c>
      <c r="AT247" s="41">
        <f t="shared" si="146"/>
        <v>0</v>
      </c>
      <c r="AU247" s="41">
        <f t="shared" si="146"/>
        <v>0</v>
      </c>
      <c r="AV247" s="42" t="e">
        <f t="shared" si="142"/>
        <v>#VALUE!</v>
      </c>
      <c r="AW247" s="42" t="e">
        <f t="shared" si="142"/>
        <v>#VALUE!</v>
      </c>
      <c r="AX247" s="43" t="e">
        <f t="shared" si="143"/>
        <v>#VALUE!</v>
      </c>
      <c r="AY247" s="43" t="e">
        <f t="shared" si="143"/>
        <v>#VALUE!</v>
      </c>
    </row>
    <row r="248" spans="5:51" x14ac:dyDescent="0.3">
      <c r="F248" s="3">
        <v>6</v>
      </c>
      <c r="G248" s="36">
        <f t="shared" si="144"/>
        <v>0</v>
      </c>
      <c r="H248" s="36">
        <f t="shared" si="144"/>
        <v>0.59231751080965334</v>
      </c>
      <c r="I248" s="36">
        <f t="shared" si="144"/>
        <v>0</v>
      </c>
      <c r="J248" s="36">
        <f t="shared" si="144"/>
        <v>0.8267251051987875</v>
      </c>
      <c r="K248" s="36">
        <f t="shared" si="144"/>
        <v>0</v>
      </c>
      <c r="L248" s="37" t="e">
        <f t="shared" si="144"/>
        <v>#VALUE!</v>
      </c>
      <c r="M248" s="38">
        <f t="shared" si="144"/>
        <v>0</v>
      </c>
      <c r="N248" s="39">
        <f t="shared" si="144"/>
        <v>0</v>
      </c>
      <c r="O248" s="39">
        <f t="shared" si="144"/>
        <v>0</v>
      </c>
      <c r="P248" s="40">
        <f t="shared" si="144"/>
        <v>0</v>
      </c>
      <c r="Q248" s="40">
        <f t="shared" si="144"/>
        <v>0</v>
      </c>
      <c r="R248" s="40">
        <f t="shared" si="144"/>
        <v>0</v>
      </c>
      <c r="S248" s="41">
        <f t="shared" si="144"/>
        <v>0</v>
      </c>
      <c r="T248" s="41">
        <f t="shared" si="144"/>
        <v>0</v>
      </c>
      <c r="U248" s="42" t="e">
        <f t="shared" si="140"/>
        <v>#VALUE!</v>
      </c>
      <c r="V248" s="42" t="e">
        <f t="shared" si="140"/>
        <v>#VALUE!</v>
      </c>
      <c r="W248" s="43" t="e">
        <f t="shared" si="144"/>
        <v>#VALUE!</v>
      </c>
      <c r="X248" s="43" t="e">
        <f t="shared" si="144"/>
        <v>#VALUE!</v>
      </c>
      <c r="AD248"/>
      <c r="AG248" s="3">
        <f t="shared" si="145"/>
        <v>5.3994712813379797</v>
      </c>
      <c r="AH248" s="36">
        <f t="shared" si="146"/>
        <v>0</v>
      </c>
      <c r="AI248" s="36">
        <f t="shared" si="146"/>
        <v>0.54226262457746643</v>
      </c>
      <c r="AJ248" s="36">
        <f t="shared" si="146"/>
        <v>0</v>
      </c>
      <c r="AK248" s="36">
        <f t="shared" si="146"/>
        <v>0.73314364063461679</v>
      </c>
      <c r="AL248" s="36">
        <f t="shared" si="146"/>
        <v>0</v>
      </c>
      <c r="AM248" s="37" t="e">
        <f t="shared" si="146"/>
        <v>#VALUE!</v>
      </c>
      <c r="AN248" s="38">
        <f t="shared" si="146"/>
        <v>0</v>
      </c>
      <c r="AO248" s="39">
        <f t="shared" si="146"/>
        <v>0</v>
      </c>
      <c r="AP248" s="39">
        <f t="shared" si="146"/>
        <v>0</v>
      </c>
      <c r="AQ248" s="40">
        <f t="shared" si="146"/>
        <v>0</v>
      </c>
      <c r="AR248" s="40">
        <f t="shared" si="146"/>
        <v>0</v>
      </c>
      <c r="AS248" s="40">
        <f t="shared" si="146"/>
        <v>0</v>
      </c>
      <c r="AT248" s="41">
        <f t="shared" si="146"/>
        <v>0</v>
      </c>
      <c r="AU248" s="41">
        <f t="shared" si="146"/>
        <v>0</v>
      </c>
      <c r="AV248" s="42" t="e">
        <f t="shared" si="142"/>
        <v>#VALUE!</v>
      </c>
      <c r="AW248" s="42" t="e">
        <f t="shared" si="142"/>
        <v>#VALUE!</v>
      </c>
      <c r="AX248" s="43" t="e">
        <f t="shared" si="143"/>
        <v>#VALUE!</v>
      </c>
      <c r="AY248" s="43" t="e">
        <f t="shared" si="143"/>
        <v>#VALUE!</v>
      </c>
    </row>
    <row r="249" spans="5:51" x14ac:dyDescent="0.3">
      <c r="F249" s="3">
        <v>7</v>
      </c>
      <c r="G249" s="36">
        <f t="shared" si="144"/>
        <v>0</v>
      </c>
      <c r="H249" s="36">
        <f t="shared" si="144"/>
        <v>0.65701565208619472</v>
      </c>
      <c r="I249" s="36">
        <f t="shared" si="144"/>
        <v>0</v>
      </c>
      <c r="J249" s="36">
        <f t="shared" si="144"/>
        <v>0.94633377243306382</v>
      </c>
      <c r="K249" s="36">
        <f t="shared" si="144"/>
        <v>0</v>
      </c>
      <c r="L249" s="37" t="e">
        <f t="shared" si="144"/>
        <v>#VALUE!</v>
      </c>
      <c r="M249" s="38">
        <f t="shared" si="144"/>
        <v>0</v>
      </c>
      <c r="N249" s="39">
        <f t="shared" si="144"/>
        <v>0</v>
      </c>
      <c r="O249" s="39">
        <f t="shared" si="144"/>
        <v>0</v>
      </c>
      <c r="P249" s="40">
        <f t="shared" si="144"/>
        <v>0</v>
      </c>
      <c r="Q249" s="40">
        <f t="shared" si="144"/>
        <v>0</v>
      </c>
      <c r="R249" s="40">
        <f t="shared" si="144"/>
        <v>0</v>
      </c>
      <c r="S249" s="41">
        <f t="shared" si="144"/>
        <v>0</v>
      </c>
      <c r="T249" s="41">
        <f t="shared" si="144"/>
        <v>0</v>
      </c>
      <c r="U249" s="42" t="e">
        <f t="shared" si="140"/>
        <v>#VALUE!</v>
      </c>
      <c r="V249" s="42" t="e">
        <f t="shared" si="140"/>
        <v>#VALUE!</v>
      </c>
      <c r="W249" s="43" t="e">
        <f t="shared" si="144"/>
        <v>#VALUE!</v>
      </c>
      <c r="X249" s="43" t="e">
        <f t="shared" si="144"/>
        <v>#VALUE!</v>
      </c>
      <c r="AD249"/>
      <c r="AG249" s="3">
        <f t="shared" si="145"/>
        <v>5.6785222856789632</v>
      </c>
      <c r="AH249" s="36">
        <f t="shared" si="146"/>
        <v>0</v>
      </c>
      <c r="AI249" s="36">
        <f t="shared" si="146"/>
        <v>0.56666977177387734</v>
      </c>
      <c r="AJ249" s="36">
        <f t="shared" si="146"/>
        <v>0</v>
      </c>
      <c r="AK249" s="36">
        <f t="shared" si="146"/>
        <v>0.77887488855437614</v>
      </c>
      <c r="AL249" s="36">
        <f t="shared" si="146"/>
        <v>0</v>
      </c>
      <c r="AM249" s="37" t="e">
        <f t="shared" si="146"/>
        <v>#VALUE!</v>
      </c>
      <c r="AN249" s="38">
        <f t="shared" si="146"/>
        <v>0</v>
      </c>
      <c r="AO249" s="39">
        <f t="shared" si="146"/>
        <v>0</v>
      </c>
      <c r="AP249" s="39">
        <f t="shared" si="146"/>
        <v>0</v>
      </c>
      <c r="AQ249" s="40">
        <f t="shared" si="146"/>
        <v>0</v>
      </c>
      <c r="AR249" s="40">
        <f t="shared" si="146"/>
        <v>0</v>
      </c>
      <c r="AS249" s="40">
        <f t="shared" si="146"/>
        <v>0</v>
      </c>
      <c r="AT249" s="41">
        <f t="shared" si="146"/>
        <v>0</v>
      </c>
      <c r="AU249" s="41">
        <f t="shared" si="146"/>
        <v>0</v>
      </c>
      <c r="AV249" s="42" t="e">
        <f t="shared" si="142"/>
        <v>#VALUE!</v>
      </c>
      <c r="AW249" s="42" t="e">
        <f t="shared" si="142"/>
        <v>#VALUE!</v>
      </c>
      <c r="AX249" s="43" t="e">
        <f t="shared" si="143"/>
        <v>#VALUE!</v>
      </c>
      <c r="AY249" s="43" t="e">
        <f t="shared" si="143"/>
        <v>#VALUE!</v>
      </c>
    </row>
    <row r="250" spans="5:51" x14ac:dyDescent="0.3">
      <c r="F250" s="3">
        <v>8</v>
      </c>
      <c r="G250" s="36">
        <f t="shared" si="144"/>
        <v>6.4583167215150061E-2</v>
      </c>
      <c r="H250" s="36">
        <f t="shared" si="144"/>
        <v>0.70291996540234036</v>
      </c>
      <c r="I250" s="36">
        <f t="shared" si="144"/>
        <v>0</v>
      </c>
      <c r="J250" s="36">
        <f t="shared" si="144"/>
        <v>1.0299901435962386</v>
      </c>
      <c r="K250" s="36">
        <f t="shared" si="144"/>
        <v>0</v>
      </c>
      <c r="L250" s="37" t="e">
        <f t="shared" si="144"/>
        <v>#VALUE!</v>
      </c>
      <c r="M250" s="38">
        <f t="shared" si="144"/>
        <v>0</v>
      </c>
      <c r="N250" s="39">
        <f t="shared" si="144"/>
        <v>0</v>
      </c>
      <c r="O250" s="39">
        <f t="shared" si="144"/>
        <v>0</v>
      </c>
      <c r="P250" s="40">
        <f t="shared" si="144"/>
        <v>0</v>
      </c>
      <c r="Q250" s="40">
        <f t="shared" si="144"/>
        <v>0</v>
      </c>
      <c r="R250" s="40">
        <f t="shared" si="144"/>
        <v>0</v>
      </c>
      <c r="S250" s="41">
        <f t="shared" si="144"/>
        <v>0</v>
      </c>
      <c r="T250" s="41">
        <f t="shared" si="144"/>
        <v>0</v>
      </c>
      <c r="U250" s="42" t="e">
        <f t="shared" si="140"/>
        <v>#VALUE!</v>
      </c>
      <c r="V250" s="42" t="e">
        <f t="shared" si="140"/>
        <v>#VALUE!</v>
      </c>
      <c r="W250" s="43" t="e">
        <f t="shared" si="144"/>
        <v>#VALUE!</v>
      </c>
      <c r="X250" s="43" t="e">
        <f t="shared" si="144"/>
        <v>#VALUE!</v>
      </c>
      <c r="AD250"/>
      <c r="AG250" s="3">
        <f t="shared" si="145"/>
        <v>5.9719949729896937</v>
      </c>
      <c r="AH250" s="36">
        <f t="shared" si="146"/>
        <v>0</v>
      </c>
      <c r="AI250" s="36">
        <f t="shared" si="146"/>
        <v>0.59018445639350792</v>
      </c>
      <c r="AJ250" s="36">
        <f t="shared" si="146"/>
        <v>0</v>
      </c>
      <c r="AK250" s="36">
        <f t="shared" si="146"/>
        <v>0.82275404911814209</v>
      </c>
      <c r="AL250" s="36">
        <f t="shared" si="146"/>
        <v>0</v>
      </c>
      <c r="AM250" s="37" t="e">
        <f t="shared" si="146"/>
        <v>#VALUE!</v>
      </c>
      <c r="AN250" s="38">
        <f t="shared" si="146"/>
        <v>0</v>
      </c>
      <c r="AO250" s="39">
        <f t="shared" si="146"/>
        <v>0</v>
      </c>
      <c r="AP250" s="39">
        <f t="shared" si="146"/>
        <v>0</v>
      </c>
      <c r="AQ250" s="40">
        <f t="shared" si="146"/>
        <v>0</v>
      </c>
      <c r="AR250" s="40">
        <f t="shared" si="146"/>
        <v>0</v>
      </c>
      <c r="AS250" s="40">
        <f t="shared" si="146"/>
        <v>0</v>
      </c>
      <c r="AT250" s="41">
        <f t="shared" si="146"/>
        <v>0</v>
      </c>
      <c r="AU250" s="41">
        <f t="shared" si="146"/>
        <v>0</v>
      </c>
      <c r="AV250" s="42" t="e">
        <f t="shared" si="142"/>
        <v>#VALUE!</v>
      </c>
      <c r="AW250" s="42" t="e">
        <f t="shared" si="142"/>
        <v>#VALUE!</v>
      </c>
      <c r="AX250" s="43" t="e">
        <f t="shared" si="143"/>
        <v>#VALUE!</v>
      </c>
      <c r="AY250" s="43" t="e">
        <f t="shared" si="143"/>
        <v>#VALUE!</v>
      </c>
    </row>
    <row r="251" spans="5:51" x14ac:dyDescent="0.3">
      <c r="F251" s="3">
        <v>9</v>
      </c>
      <c r="G251" s="36">
        <f t="shared" si="144"/>
        <v>0.17321782503734923</v>
      </c>
      <c r="H251" s="36">
        <f t="shared" si="144"/>
        <v>0.73479887760327367</v>
      </c>
      <c r="I251" s="36">
        <f t="shared" si="144"/>
        <v>0</v>
      </c>
      <c r="J251" s="36">
        <f t="shared" si="144"/>
        <v>1.0872665094251357</v>
      </c>
      <c r="K251" s="36">
        <f t="shared" si="144"/>
        <v>0</v>
      </c>
      <c r="L251" s="37" t="e">
        <f t="shared" si="144"/>
        <v>#VALUE!</v>
      </c>
      <c r="M251" s="38">
        <f t="shared" si="144"/>
        <v>0</v>
      </c>
      <c r="N251" s="39">
        <f t="shared" si="144"/>
        <v>0</v>
      </c>
      <c r="O251" s="39">
        <f t="shared" si="144"/>
        <v>0</v>
      </c>
      <c r="P251" s="40">
        <f t="shared" si="144"/>
        <v>0</v>
      </c>
      <c r="Q251" s="40">
        <f t="shared" si="144"/>
        <v>0</v>
      </c>
      <c r="R251" s="40">
        <f t="shared" si="144"/>
        <v>0</v>
      </c>
      <c r="S251" s="41">
        <f t="shared" si="144"/>
        <v>0</v>
      </c>
      <c r="T251" s="41">
        <f t="shared" si="144"/>
        <v>0</v>
      </c>
      <c r="U251" s="42" t="e">
        <f t="shared" si="140"/>
        <v>#VALUE!</v>
      </c>
      <c r="V251" s="42" t="e">
        <f t="shared" si="140"/>
        <v>#VALUE!</v>
      </c>
      <c r="W251" s="43" t="e">
        <f t="shared" si="144"/>
        <v>#VALUE!</v>
      </c>
      <c r="X251" s="43" t="e">
        <f t="shared" si="144"/>
        <v>#VALUE!</v>
      </c>
      <c r="AD251"/>
      <c r="AG251" s="3">
        <f t="shared" si="145"/>
        <v>6.2806346727491738</v>
      </c>
      <c r="AH251" s="36">
        <f t="shared" si="146"/>
        <v>0</v>
      </c>
      <c r="AI251" s="36">
        <f t="shared" si="146"/>
        <v>0.61267123108808574</v>
      </c>
      <c r="AJ251" s="36">
        <f t="shared" si="146"/>
        <v>0</v>
      </c>
      <c r="AK251" s="36">
        <f t="shared" si="146"/>
        <v>0.86453440633004741</v>
      </c>
      <c r="AL251" s="36">
        <f t="shared" si="146"/>
        <v>0</v>
      </c>
      <c r="AM251" s="37" t="e">
        <f t="shared" si="146"/>
        <v>#VALUE!</v>
      </c>
      <c r="AN251" s="38">
        <f t="shared" si="146"/>
        <v>0</v>
      </c>
      <c r="AO251" s="39">
        <f t="shared" si="146"/>
        <v>0</v>
      </c>
      <c r="AP251" s="39">
        <f t="shared" si="146"/>
        <v>0</v>
      </c>
      <c r="AQ251" s="40">
        <f t="shared" si="146"/>
        <v>0</v>
      </c>
      <c r="AR251" s="40">
        <f t="shared" si="146"/>
        <v>0</v>
      </c>
      <c r="AS251" s="40">
        <f t="shared" si="146"/>
        <v>0</v>
      </c>
      <c r="AT251" s="41">
        <f t="shared" si="146"/>
        <v>0</v>
      </c>
      <c r="AU251" s="41">
        <f t="shared" si="146"/>
        <v>0</v>
      </c>
      <c r="AV251" s="42" t="e">
        <f t="shared" si="142"/>
        <v>#VALUE!</v>
      </c>
      <c r="AW251" s="42" t="e">
        <f t="shared" si="142"/>
        <v>#VALUE!</v>
      </c>
      <c r="AX251" s="43" t="e">
        <f t="shared" si="143"/>
        <v>#VALUE!</v>
      </c>
      <c r="AY251" s="43" t="e">
        <f t="shared" si="143"/>
        <v>#VALUE!</v>
      </c>
    </row>
    <row r="252" spans="5:51" x14ac:dyDescent="0.3">
      <c r="F252" s="3">
        <v>10</v>
      </c>
      <c r="G252" s="36">
        <f t="shared" si="144"/>
        <v>0.28495650126880256</v>
      </c>
      <c r="H252" s="36">
        <f t="shared" si="144"/>
        <v>0.7565726756117882</v>
      </c>
      <c r="I252" s="36">
        <f t="shared" si="144"/>
        <v>0</v>
      </c>
      <c r="J252" s="36">
        <f t="shared" si="144"/>
        <v>1.1258443118314028</v>
      </c>
      <c r="K252" s="36">
        <f t="shared" si="144"/>
        <v>0</v>
      </c>
      <c r="L252" s="37" t="e">
        <f t="shared" si="144"/>
        <v>#VALUE!</v>
      </c>
      <c r="M252" s="38">
        <f t="shared" si="144"/>
        <v>0</v>
      </c>
      <c r="N252" s="39">
        <f t="shared" si="144"/>
        <v>0</v>
      </c>
      <c r="O252" s="39">
        <f t="shared" si="144"/>
        <v>0</v>
      </c>
      <c r="P252" s="40">
        <f t="shared" si="144"/>
        <v>0</v>
      </c>
      <c r="Q252" s="40">
        <f t="shared" si="144"/>
        <v>0</v>
      </c>
      <c r="R252" s="40">
        <f t="shared" si="144"/>
        <v>0</v>
      </c>
      <c r="S252" s="41">
        <f t="shared" si="144"/>
        <v>0</v>
      </c>
      <c r="T252" s="41">
        <f t="shared" si="144"/>
        <v>0</v>
      </c>
      <c r="U252" s="42" t="e">
        <f t="shared" si="140"/>
        <v>#VALUE!</v>
      </c>
      <c r="V252" s="42" t="e">
        <f t="shared" si="140"/>
        <v>#VALUE!</v>
      </c>
      <c r="W252" s="43" t="e">
        <f t="shared" si="144"/>
        <v>#VALUE!</v>
      </c>
      <c r="X252" s="43" t="e">
        <f t="shared" si="144"/>
        <v>#VALUE!</v>
      </c>
      <c r="AD252"/>
      <c r="AG252" s="3">
        <f t="shared" si="145"/>
        <v>6.6052252339374462</v>
      </c>
      <c r="AH252" s="36">
        <f t="shared" si="146"/>
        <v>0</v>
      </c>
      <c r="AI252" s="36">
        <f t="shared" si="146"/>
        <v>0.63400627997067815</v>
      </c>
      <c r="AJ252" s="36">
        <f t="shared" si="146"/>
        <v>0</v>
      </c>
      <c r="AK252" s="36">
        <f t="shared" si="146"/>
        <v>0.90399504309469758</v>
      </c>
      <c r="AL252" s="36">
        <f t="shared" si="146"/>
        <v>0</v>
      </c>
      <c r="AM252" s="37" t="e">
        <f t="shared" si="146"/>
        <v>#VALUE!</v>
      </c>
      <c r="AN252" s="38">
        <f t="shared" si="146"/>
        <v>0</v>
      </c>
      <c r="AO252" s="39">
        <f t="shared" si="146"/>
        <v>0</v>
      </c>
      <c r="AP252" s="39">
        <f t="shared" si="146"/>
        <v>0</v>
      </c>
      <c r="AQ252" s="40">
        <f t="shared" si="146"/>
        <v>0</v>
      </c>
      <c r="AR252" s="40">
        <f t="shared" si="146"/>
        <v>0</v>
      </c>
      <c r="AS252" s="40">
        <f t="shared" si="146"/>
        <v>0</v>
      </c>
      <c r="AT252" s="41">
        <f t="shared" si="146"/>
        <v>0</v>
      </c>
      <c r="AU252" s="41">
        <f t="shared" si="146"/>
        <v>0</v>
      </c>
      <c r="AV252" s="42" t="e">
        <f t="shared" si="142"/>
        <v>#VALUE!</v>
      </c>
      <c r="AW252" s="42" t="e">
        <f t="shared" si="142"/>
        <v>#VALUE!</v>
      </c>
      <c r="AX252" s="43" t="e">
        <f t="shared" si="143"/>
        <v>#VALUE!</v>
      </c>
      <c r="AY252" s="43" t="e">
        <f t="shared" si="143"/>
        <v>#VALUE!</v>
      </c>
    </row>
    <row r="253" spans="5:51" x14ac:dyDescent="0.3">
      <c r="F253" s="3">
        <v>11</v>
      </c>
      <c r="G253" s="36">
        <f t="shared" si="144"/>
        <v>0.39098965655509532</v>
      </c>
      <c r="H253" s="36">
        <f t="shared" si="144"/>
        <v>0.77125413472471505</v>
      </c>
      <c r="I253" s="36">
        <f t="shared" si="144"/>
        <v>0.13479264703884047</v>
      </c>
      <c r="J253" s="36">
        <f t="shared" si="144"/>
        <v>1.1515039478566707</v>
      </c>
      <c r="K253" s="36">
        <f t="shared" si="144"/>
        <v>0</v>
      </c>
      <c r="L253" s="37" t="e">
        <f t="shared" si="144"/>
        <v>#VALUE!</v>
      </c>
      <c r="M253" s="38">
        <f t="shared" si="144"/>
        <v>0</v>
      </c>
      <c r="N253" s="39">
        <f t="shared" si="144"/>
        <v>0</v>
      </c>
      <c r="O253" s="39">
        <f t="shared" si="144"/>
        <v>0</v>
      </c>
      <c r="P253" s="40">
        <f t="shared" si="144"/>
        <v>0</v>
      </c>
      <c r="Q253" s="40">
        <f t="shared" si="144"/>
        <v>0</v>
      </c>
      <c r="R253" s="40">
        <f t="shared" si="144"/>
        <v>0</v>
      </c>
      <c r="S253" s="41">
        <f t="shared" si="144"/>
        <v>0</v>
      </c>
      <c r="T253" s="41">
        <f t="shared" si="144"/>
        <v>0</v>
      </c>
      <c r="U253" s="42" t="e">
        <f t="shared" si="140"/>
        <v>#VALUE!</v>
      </c>
      <c r="V253" s="42" t="e">
        <f t="shared" si="140"/>
        <v>#VALUE!</v>
      </c>
      <c r="W253" s="43" t="e">
        <f t="shared" si="144"/>
        <v>#VALUE!</v>
      </c>
      <c r="X253" s="43" t="e">
        <f t="shared" si="144"/>
        <v>#VALUE!</v>
      </c>
      <c r="AD253"/>
      <c r="AG253" s="3">
        <f t="shared" si="145"/>
        <v>6.9465910157685737</v>
      </c>
      <c r="AH253" s="36">
        <f t="shared" si="146"/>
        <v>0</v>
      </c>
      <c r="AI253" s="36">
        <f t="shared" si="146"/>
        <v>0.65408073599673988</v>
      </c>
      <c r="AJ253" s="36">
        <f t="shared" si="146"/>
        <v>0</v>
      </c>
      <c r="AK253" s="36">
        <f t="shared" si="146"/>
        <v>0.94094691943396813</v>
      </c>
      <c r="AL253" s="36">
        <f t="shared" si="146"/>
        <v>0</v>
      </c>
      <c r="AM253" s="37" t="e">
        <f t="shared" si="146"/>
        <v>#VALUE!</v>
      </c>
      <c r="AN253" s="38">
        <f t="shared" si="146"/>
        <v>0</v>
      </c>
      <c r="AO253" s="39">
        <f t="shared" si="146"/>
        <v>0</v>
      </c>
      <c r="AP253" s="39">
        <f t="shared" si="146"/>
        <v>0</v>
      </c>
      <c r="AQ253" s="40">
        <f t="shared" si="146"/>
        <v>0</v>
      </c>
      <c r="AR253" s="40">
        <f t="shared" si="146"/>
        <v>0</v>
      </c>
      <c r="AS253" s="40">
        <f t="shared" si="146"/>
        <v>0</v>
      </c>
      <c r="AT253" s="41">
        <f t="shared" si="146"/>
        <v>0</v>
      </c>
      <c r="AU253" s="41">
        <f t="shared" si="146"/>
        <v>0</v>
      </c>
      <c r="AV253" s="42" t="e">
        <f t="shared" si="142"/>
        <v>#VALUE!</v>
      </c>
      <c r="AW253" s="42" t="e">
        <f t="shared" si="142"/>
        <v>#VALUE!</v>
      </c>
      <c r="AX253" s="43" t="e">
        <f t="shared" si="143"/>
        <v>#VALUE!</v>
      </c>
      <c r="AY253" s="43" t="e">
        <f t="shared" si="143"/>
        <v>#VALUE!</v>
      </c>
    </row>
    <row r="254" spans="5:51" x14ac:dyDescent="0.3">
      <c r="F254" s="3">
        <v>12</v>
      </c>
      <c r="G254" s="36">
        <f t="shared" si="144"/>
        <v>0.48446903816696829</v>
      </c>
      <c r="H254" s="36">
        <f t="shared" si="144"/>
        <v>0.78105593352198976</v>
      </c>
      <c r="I254" s="36">
        <f t="shared" si="144"/>
        <v>0.42157493198953577</v>
      </c>
      <c r="J254" s="36">
        <f t="shared" si="144"/>
        <v>1.1684100901205881</v>
      </c>
      <c r="K254" s="36">
        <f t="shared" si="144"/>
        <v>0</v>
      </c>
      <c r="L254" s="37" t="e">
        <f t="shared" si="144"/>
        <v>#VALUE!</v>
      </c>
      <c r="M254" s="38">
        <f t="shared" si="144"/>
        <v>0</v>
      </c>
      <c r="N254" s="39">
        <f t="shared" si="144"/>
        <v>0</v>
      </c>
      <c r="O254" s="39">
        <f t="shared" si="144"/>
        <v>0</v>
      </c>
      <c r="P254" s="40">
        <f t="shared" si="144"/>
        <v>0</v>
      </c>
      <c r="Q254" s="40">
        <f t="shared" si="144"/>
        <v>0</v>
      </c>
      <c r="R254" s="40">
        <f t="shared" si="144"/>
        <v>0</v>
      </c>
      <c r="S254" s="41">
        <f t="shared" si="144"/>
        <v>0</v>
      </c>
      <c r="T254" s="41">
        <f t="shared" si="144"/>
        <v>0</v>
      </c>
      <c r="U254" s="42" t="e">
        <f t="shared" si="140"/>
        <v>#VALUE!</v>
      </c>
      <c r="V254" s="42" t="e">
        <f t="shared" si="140"/>
        <v>#VALUE!</v>
      </c>
      <c r="W254" s="43" t="e">
        <f t="shared" si="144"/>
        <v>#VALUE!</v>
      </c>
      <c r="X254" s="43" t="e">
        <f t="shared" si="144"/>
        <v>#VALUE!</v>
      </c>
      <c r="AD254"/>
      <c r="AG254" s="3">
        <f t="shared" si="145"/>
        <v>7.3055989813069928</v>
      </c>
      <c r="AH254" s="36">
        <f t="shared" si="146"/>
        <v>0</v>
      </c>
      <c r="AI254" s="36">
        <f t="shared" si="146"/>
        <v>0.67280374326079095</v>
      </c>
      <c r="AJ254" s="36">
        <f t="shared" si="146"/>
        <v>0</v>
      </c>
      <c r="AK254" s="36">
        <f t="shared" si="146"/>
        <v>0.97523828819881975</v>
      </c>
      <c r="AL254" s="36">
        <f t="shared" si="146"/>
        <v>0</v>
      </c>
      <c r="AM254" s="37" t="e">
        <f t="shared" si="146"/>
        <v>#VALUE!</v>
      </c>
      <c r="AN254" s="38">
        <f t="shared" si="146"/>
        <v>0</v>
      </c>
      <c r="AO254" s="39">
        <f t="shared" si="146"/>
        <v>0</v>
      </c>
      <c r="AP254" s="39">
        <f t="shared" si="146"/>
        <v>0</v>
      </c>
      <c r="AQ254" s="40">
        <f t="shared" si="146"/>
        <v>0</v>
      </c>
      <c r="AR254" s="40">
        <f t="shared" si="146"/>
        <v>0</v>
      </c>
      <c r="AS254" s="40">
        <f t="shared" si="146"/>
        <v>0</v>
      </c>
      <c r="AT254" s="41">
        <f t="shared" si="146"/>
        <v>0</v>
      </c>
      <c r="AU254" s="41">
        <f t="shared" si="146"/>
        <v>0</v>
      </c>
      <c r="AV254" s="42" t="e">
        <f t="shared" si="142"/>
        <v>#VALUE!</v>
      </c>
      <c r="AW254" s="42" t="e">
        <f t="shared" si="142"/>
        <v>#VALUE!</v>
      </c>
      <c r="AX254" s="43" t="e">
        <f t="shared" si="143"/>
        <v>#VALUE!</v>
      </c>
      <c r="AY254" s="43" t="e">
        <f t="shared" si="143"/>
        <v>#VALUE!</v>
      </c>
    </row>
    <row r="255" spans="5:51" x14ac:dyDescent="0.3">
      <c r="F255" s="3">
        <v>13</v>
      </c>
      <c r="G255" s="36">
        <f t="shared" si="144"/>
        <v>0.56152473517612178</v>
      </c>
      <c r="H255" s="36">
        <f t="shared" si="144"/>
        <v>0.7875512880386526</v>
      </c>
      <c r="I255" s="36">
        <f t="shared" si="144"/>
        <v>0.64194364050040342</v>
      </c>
      <c r="J255" s="36">
        <f t="shared" si="144"/>
        <v>1.1794713421881169</v>
      </c>
      <c r="K255" s="36">
        <f t="shared" si="144"/>
        <v>0</v>
      </c>
      <c r="L255" s="37" t="e">
        <f t="shared" si="144"/>
        <v>#VALUE!</v>
      </c>
      <c r="M255" s="38">
        <f t="shared" si="144"/>
        <v>0</v>
      </c>
      <c r="N255" s="39">
        <f t="shared" si="144"/>
        <v>0</v>
      </c>
      <c r="O255" s="39">
        <f t="shared" si="144"/>
        <v>0</v>
      </c>
      <c r="P255" s="40">
        <f t="shared" si="144"/>
        <v>0</v>
      </c>
      <c r="Q255" s="40">
        <f t="shared" si="144"/>
        <v>0</v>
      </c>
      <c r="R255" s="40">
        <f t="shared" si="144"/>
        <v>0</v>
      </c>
      <c r="S255" s="41">
        <f t="shared" si="144"/>
        <v>0</v>
      </c>
      <c r="T255" s="41">
        <f t="shared" si="144"/>
        <v>0</v>
      </c>
      <c r="U255" s="42" t="e">
        <f t="shared" si="140"/>
        <v>#VALUE!</v>
      </c>
      <c r="V255" s="42" t="e">
        <f t="shared" si="140"/>
        <v>#VALUE!</v>
      </c>
      <c r="W255" s="43" t="e">
        <f t="shared" si="144"/>
        <v>#VALUE!</v>
      </c>
      <c r="X255" s="43" t="e">
        <f t="shared" si="144"/>
        <v>#VALUE!</v>
      </c>
      <c r="AD255"/>
      <c r="AG255" s="3">
        <f t="shared" si="145"/>
        <v>7.683160899284454</v>
      </c>
      <c r="AH255" s="36">
        <f t="shared" si="146"/>
        <v>3.2281815202614444E-2</v>
      </c>
      <c r="AI255" s="36">
        <f t="shared" si="146"/>
        <v>0.69010510076747666</v>
      </c>
      <c r="AJ255" s="36">
        <f t="shared" si="146"/>
        <v>0</v>
      </c>
      <c r="AK255" s="36">
        <f t="shared" si="146"/>
        <v>1.006759139432811</v>
      </c>
      <c r="AL255" s="36">
        <f t="shared" si="146"/>
        <v>0</v>
      </c>
      <c r="AM255" s="37" t="e">
        <f t="shared" si="146"/>
        <v>#VALUE!</v>
      </c>
      <c r="AN255" s="38">
        <f t="shared" si="146"/>
        <v>0</v>
      </c>
      <c r="AO255" s="39">
        <f t="shared" si="146"/>
        <v>0</v>
      </c>
      <c r="AP255" s="39">
        <f t="shared" si="146"/>
        <v>0</v>
      </c>
      <c r="AQ255" s="40">
        <f t="shared" si="146"/>
        <v>0</v>
      </c>
      <c r="AR255" s="40">
        <f t="shared" si="146"/>
        <v>0</v>
      </c>
      <c r="AS255" s="40">
        <f t="shared" si="146"/>
        <v>0</v>
      </c>
      <c r="AT255" s="41">
        <f t="shared" si="146"/>
        <v>0</v>
      </c>
      <c r="AU255" s="41">
        <f t="shared" si="146"/>
        <v>0</v>
      </c>
      <c r="AV255" s="42" t="e">
        <f t="shared" si="142"/>
        <v>#VALUE!</v>
      </c>
      <c r="AW255" s="42" t="e">
        <f t="shared" si="142"/>
        <v>#VALUE!</v>
      </c>
      <c r="AX255" s="43" t="e">
        <f t="shared" si="143"/>
        <v>#VALUE!</v>
      </c>
      <c r="AY255" s="43" t="e">
        <f t="shared" si="143"/>
        <v>#VALUE!</v>
      </c>
    </row>
    <row r="256" spans="5:51" x14ac:dyDescent="0.3">
      <c r="F256" s="3">
        <v>14</v>
      </c>
      <c r="G256" s="36">
        <f t="shared" si="144"/>
        <v>0.62128084882102974</v>
      </c>
      <c r="H256" s="36">
        <f t="shared" si="144"/>
        <v>0.79183222749108584</v>
      </c>
      <c r="I256" s="36">
        <f t="shared" si="144"/>
        <v>0.80469926261724412</v>
      </c>
      <c r="J256" s="36">
        <f t="shared" si="144"/>
        <v>1.1866729326819974</v>
      </c>
      <c r="K256" s="36">
        <f t="shared" si="144"/>
        <v>0</v>
      </c>
      <c r="L256" s="37" t="e">
        <f t="shared" si="144"/>
        <v>#VALUE!</v>
      </c>
      <c r="M256" s="38">
        <f t="shared" si="144"/>
        <v>0</v>
      </c>
      <c r="N256" s="39">
        <f t="shared" si="144"/>
        <v>0</v>
      </c>
      <c r="O256" s="39">
        <f t="shared" si="144"/>
        <v>0</v>
      </c>
      <c r="P256" s="40">
        <f t="shared" si="144"/>
        <v>0</v>
      </c>
      <c r="Q256" s="40">
        <f t="shared" si="144"/>
        <v>0</v>
      </c>
      <c r="R256" s="40">
        <f t="shared" si="144"/>
        <v>0</v>
      </c>
      <c r="S256" s="41">
        <f t="shared" si="144"/>
        <v>0</v>
      </c>
      <c r="T256" s="41">
        <f t="shared" si="144"/>
        <v>0</v>
      </c>
      <c r="U256" s="42" t="e">
        <f t="shared" si="140"/>
        <v>#VALUE!</v>
      </c>
      <c r="V256" s="42" t="e">
        <f t="shared" si="140"/>
        <v>#VALUE!</v>
      </c>
      <c r="W256" s="43" t="e">
        <f t="shared" si="144"/>
        <v>#VALUE!</v>
      </c>
      <c r="X256" s="43" t="e">
        <f t="shared" si="144"/>
        <v>#VALUE!</v>
      </c>
      <c r="AD256"/>
      <c r="AG256" s="3">
        <f t="shared" si="145"/>
        <v>8.0802356597094089</v>
      </c>
      <c r="AH256" s="36">
        <f t="shared" si="146"/>
        <v>7.2967326965718671E-2</v>
      </c>
      <c r="AI256" s="36">
        <f t="shared" si="146"/>
        <v>0.70593732826639444</v>
      </c>
      <c r="AJ256" s="36">
        <f t="shared" si="146"/>
        <v>0</v>
      </c>
      <c r="AK256" s="36">
        <f t="shared" si="146"/>
        <v>1.0354443854543756</v>
      </c>
      <c r="AL256" s="36">
        <f t="shared" si="146"/>
        <v>0</v>
      </c>
      <c r="AM256" s="37" t="e">
        <f t="shared" si="146"/>
        <v>#VALUE!</v>
      </c>
      <c r="AN256" s="38">
        <f t="shared" si="146"/>
        <v>0</v>
      </c>
      <c r="AO256" s="39">
        <f t="shared" si="146"/>
        <v>0</v>
      </c>
      <c r="AP256" s="39">
        <f t="shared" si="146"/>
        <v>0</v>
      </c>
      <c r="AQ256" s="40">
        <f t="shared" si="146"/>
        <v>0</v>
      </c>
      <c r="AR256" s="40">
        <f t="shared" si="146"/>
        <v>0</v>
      </c>
      <c r="AS256" s="40">
        <f t="shared" si="146"/>
        <v>0</v>
      </c>
      <c r="AT256" s="41">
        <f t="shared" si="146"/>
        <v>0</v>
      </c>
      <c r="AU256" s="41">
        <f t="shared" si="146"/>
        <v>0</v>
      </c>
      <c r="AV256" s="42" t="e">
        <f t="shared" si="142"/>
        <v>#VALUE!</v>
      </c>
      <c r="AW256" s="42" t="e">
        <f t="shared" si="142"/>
        <v>#VALUE!</v>
      </c>
      <c r="AX256" s="43" t="e">
        <f t="shared" si="143"/>
        <v>#VALUE!</v>
      </c>
      <c r="AY256" s="43" t="e">
        <f t="shared" si="143"/>
        <v>#VALUE!</v>
      </c>
    </row>
    <row r="257" spans="6:51" x14ac:dyDescent="0.3">
      <c r="F257" s="3">
        <v>15</v>
      </c>
      <c r="G257" s="36">
        <f t="shared" si="144"/>
        <v>0.66514202436836956</v>
      </c>
      <c r="H257" s="36">
        <f t="shared" si="144"/>
        <v>0.79464317353747638</v>
      </c>
      <c r="I257" s="36">
        <f t="shared" si="144"/>
        <v>0.92073198429720271</v>
      </c>
      <c r="J257" s="36">
        <f t="shared" si="144"/>
        <v>1.1913467337526971</v>
      </c>
      <c r="K257" s="36">
        <f t="shared" si="144"/>
        <v>0</v>
      </c>
      <c r="L257" s="37" t="e">
        <f t="shared" si="144"/>
        <v>#VALUE!</v>
      </c>
      <c r="M257" s="38">
        <f t="shared" si="144"/>
        <v>0</v>
      </c>
      <c r="N257" s="39">
        <f t="shared" si="144"/>
        <v>0</v>
      </c>
      <c r="O257" s="39">
        <f t="shared" si="144"/>
        <v>0</v>
      </c>
      <c r="P257" s="40">
        <f t="shared" si="144"/>
        <v>0</v>
      </c>
      <c r="Q257" s="40">
        <f t="shared" si="144"/>
        <v>0</v>
      </c>
      <c r="R257" s="40">
        <f t="shared" si="144"/>
        <v>0</v>
      </c>
      <c r="S257" s="41">
        <f t="shared" si="144"/>
        <v>0</v>
      </c>
      <c r="T257" s="41">
        <f t="shared" si="144"/>
        <v>0</v>
      </c>
      <c r="U257" s="42" t="e">
        <f t="shared" si="140"/>
        <v>#VALUE!</v>
      </c>
      <c r="V257" s="42" t="e">
        <f t="shared" si="140"/>
        <v>#VALUE!</v>
      </c>
      <c r="W257" s="43" t="e">
        <f t="shared" si="144"/>
        <v>#VALUE!</v>
      </c>
      <c r="X257" s="43" t="e">
        <f t="shared" si="144"/>
        <v>#VALUE!</v>
      </c>
      <c r="AD257"/>
      <c r="AG257" s="3">
        <f t="shared" si="145"/>
        <v>8.4978317091498283</v>
      </c>
      <c r="AH257" s="36">
        <f t="shared" si="146"/>
        <v>0.11769650479923055</v>
      </c>
      <c r="AI257" s="36">
        <f t="shared" si="146"/>
        <v>0.72027701118070153</v>
      </c>
      <c r="AJ257" s="36">
        <f t="shared" si="146"/>
        <v>0</v>
      </c>
      <c r="AK257" s="36">
        <f t="shared" si="146"/>
        <v>1.0612755441993678</v>
      </c>
      <c r="AL257" s="36">
        <f t="shared" si="146"/>
        <v>0</v>
      </c>
      <c r="AM257" s="37" t="e">
        <f t="shared" si="146"/>
        <v>#VALUE!</v>
      </c>
      <c r="AN257" s="38">
        <f t="shared" si="146"/>
        <v>0</v>
      </c>
      <c r="AO257" s="39">
        <f t="shared" si="146"/>
        <v>0</v>
      </c>
      <c r="AP257" s="39">
        <f t="shared" si="146"/>
        <v>0</v>
      </c>
      <c r="AQ257" s="40">
        <f t="shared" si="146"/>
        <v>0</v>
      </c>
      <c r="AR257" s="40">
        <f t="shared" si="146"/>
        <v>0</v>
      </c>
      <c r="AS257" s="40">
        <f t="shared" si="146"/>
        <v>0</v>
      </c>
      <c r="AT257" s="41">
        <f t="shared" si="146"/>
        <v>0</v>
      </c>
      <c r="AU257" s="41">
        <f t="shared" si="146"/>
        <v>0</v>
      </c>
      <c r="AV257" s="42" t="e">
        <f t="shared" si="142"/>
        <v>#VALUE!</v>
      </c>
      <c r="AW257" s="42" t="e">
        <f t="shared" si="142"/>
        <v>#VALUE!</v>
      </c>
      <c r="AX257" s="43" t="e">
        <f t="shared" si="143"/>
        <v>#VALUE!</v>
      </c>
      <c r="AY257" s="43" t="e">
        <f t="shared" si="143"/>
        <v>#VALUE!</v>
      </c>
    </row>
    <row r="258" spans="6:51" x14ac:dyDescent="0.3">
      <c r="F258" s="3">
        <v>16</v>
      </c>
      <c r="G258" s="36">
        <f t="shared" si="144"/>
        <v>0.69579716600935682</v>
      </c>
      <c r="H258" s="36">
        <f t="shared" si="144"/>
        <v>0.79648466183224875</v>
      </c>
      <c r="I258" s="36">
        <f t="shared" si="144"/>
        <v>1.0009039375990738</v>
      </c>
      <c r="J258" s="36">
        <f t="shared" si="144"/>
        <v>1.1943748103747034</v>
      </c>
      <c r="K258" s="36">
        <f t="shared" si="144"/>
        <v>0</v>
      </c>
      <c r="L258" s="37" t="e">
        <f t="shared" si="144"/>
        <v>#VALUE!</v>
      </c>
      <c r="M258" s="38">
        <f t="shared" si="144"/>
        <v>2.9338955389801691E-2</v>
      </c>
      <c r="N258" s="39">
        <f t="shared" si="144"/>
        <v>0</v>
      </c>
      <c r="O258" s="39">
        <f t="shared" si="144"/>
        <v>0</v>
      </c>
      <c r="P258" s="40">
        <f t="shared" si="144"/>
        <v>0</v>
      </c>
      <c r="Q258" s="40">
        <f t="shared" si="144"/>
        <v>0</v>
      </c>
      <c r="R258" s="40">
        <f t="shared" si="144"/>
        <v>0</v>
      </c>
      <c r="S258" s="41">
        <f t="shared" si="144"/>
        <v>0</v>
      </c>
      <c r="T258" s="41">
        <f t="shared" si="144"/>
        <v>0</v>
      </c>
      <c r="U258" s="42" t="e">
        <f t="shared" ref="U258:V273" si="147">$C$5/100*U$163*U186</f>
        <v>#VALUE!</v>
      </c>
      <c r="V258" s="42" t="e">
        <f t="shared" si="147"/>
        <v>#VALUE!</v>
      </c>
      <c r="W258" s="43" t="e">
        <f t="shared" si="144"/>
        <v>#VALUE!</v>
      </c>
      <c r="X258" s="43" t="e">
        <f>X186*X$163</f>
        <v>#VALUE!</v>
      </c>
      <c r="AD258"/>
      <c r="AG258" s="3">
        <f t="shared" si="145"/>
        <v>8.937009611874279</v>
      </c>
      <c r="AH258" s="36">
        <f t="shared" si="146"/>
        <v>0.16618615452587149</v>
      </c>
      <c r="AI258" s="36">
        <f t="shared" si="146"/>
        <v>0.73312531122449676</v>
      </c>
      <c r="AJ258" s="36">
        <f t="shared" si="146"/>
        <v>0</v>
      </c>
      <c r="AK258" s="36">
        <f t="shared" si="146"/>
        <v>1.0842807484077863</v>
      </c>
      <c r="AL258" s="36">
        <f t="shared" si="146"/>
        <v>0</v>
      </c>
      <c r="AM258" s="37" t="e">
        <f t="shared" si="146"/>
        <v>#VALUE!</v>
      </c>
      <c r="AN258" s="38">
        <f t="shared" si="146"/>
        <v>0</v>
      </c>
      <c r="AO258" s="39">
        <f t="shared" si="146"/>
        <v>0</v>
      </c>
      <c r="AP258" s="39">
        <f t="shared" si="146"/>
        <v>0</v>
      </c>
      <c r="AQ258" s="40">
        <f t="shared" si="146"/>
        <v>0</v>
      </c>
      <c r="AR258" s="40">
        <f t="shared" si="146"/>
        <v>0</v>
      </c>
      <c r="AS258" s="40">
        <f t="shared" si="146"/>
        <v>0</v>
      </c>
      <c r="AT258" s="41">
        <f t="shared" si="146"/>
        <v>0</v>
      </c>
      <c r="AU258" s="41">
        <f t="shared" si="146"/>
        <v>0</v>
      </c>
      <c r="AV258" s="42" t="e">
        <f t="shared" ref="AV258:AW273" si="148">$C$5/100*AV$163*AV186</f>
        <v>#VALUE!</v>
      </c>
      <c r="AW258" s="42" t="e">
        <f t="shared" si="148"/>
        <v>#VALUE!</v>
      </c>
      <c r="AX258" s="43" t="e">
        <f t="shared" ref="AX258:AY273" si="149">AX186*AX$163</f>
        <v>#VALUE!</v>
      </c>
      <c r="AY258" s="43" t="e">
        <f t="shared" si="149"/>
        <v>#VALUE!</v>
      </c>
    </row>
    <row r="259" spans="6:51" x14ac:dyDescent="0.3">
      <c r="F259" s="3">
        <v>17</v>
      </c>
      <c r="G259" s="36">
        <f t="shared" ref="G259:X274" si="150">G187*G$163</f>
        <v>0.71631918800698857</v>
      </c>
      <c r="H259" s="36">
        <f t="shared" si="150"/>
        <v>0.79768976144351245</v>
      </c>
      <c r="I259" s="36">
        <f t="shared" si="150"/>
        <v>1.054791353683858</v>
      </c>
      <c r="J259" s="36">
        <f t="shared" si="150"/>
        <v>1.1963357350039288</v>
      </c>
      <c r="K259" s="36">
        <f t="shared" si="150"/>
        <v>0</v>
      </c>
      <c r="L259" s="37" t="e">
        <f t="shared" si="150"/>
        <v>#VALUE!</v>
      </c>
      <c r="M259" s="38">
        <f t="shared" si="150"/>
        <v>9.290016002955287E-2</v>
      </c>
      <c r="N259" s="39">
        <f t="shared" si="150"/>
        <v>0</v>
      </c>
      <c r="O259" s="39">
        <f t="shared" si="150"/>
        <v>0</v>
      </c>
      <c r="P259" s="40">
        <f t="shared" si="150"/>
        <v>0</v>
      </c>
      <c r="Q259" s="40">
        <f t="shared" si="150"/>
        <v>0</v>
      </c>
      <c r="R259" s="40">
        <f t="shared" si="150"/>
        <v>0</v>
      </c>
      <c r="S259" s="41">
        <f t="shared" si="150"/>
        <v>0</v>
      </c>
      <c r="T259" s="41">
        <f t="shared" si="150"/>
        <v>0</v>
      </c>
      <c r="U259" s="42" t="e">
        <f t="shared" si="147"/>
        <v>#VALUE!</v>
      </c>
      <c r="V259" s="42" t="e">
        <f t="shared" si="147"/>
        <v>#VALUE!</v>
      </c>
      <c r="W259" s="43" t="e">
        <f t="shared" si="150"/>
        <v>#VALUE!</v>
      </c>
      <c r="X259" s="43" t="e">
        <f t="shared" si="150"/>
        <v>#VALUE!</v>
      </c>
      <c r="AD259"/>
      <c r="AG259" s="3">
        <f t="shared" si="145"/>
        <v>9.3988847433557776</v>
      </c>
      <c r="AH259" s="36">
        <f t="shared" ref="AH259:AU274" si="151">AH187*AH$163</f>
        <v>0.2179340308623674</v>
      </c>
      <c r="AI259" s="36">
        <f t="shared" si="151"/>
        <v>0.7445075714177537</v>
      </c>
      <c r="AJ259" s="36">
        <f t="shared" si="151"/>
        <v>0</v>
      </c>
      <c r="AK259" s="36">
        <f t="shared" si="151"/>
        <v>1.1045330001411424</v>
      </c>
      <c r="AL259" s="36">
        <f t="shared" si="151"/>
        <v>0</v>
      </c>
      <c r="AM259" s="37" t="e">
        <f t="shared" si="151"/>
        <v>#VALUE!</v>
      </c>
      <c r="AN259" s="38">
        <f t="shared" si="151"/>
        <v>0</v>
      </c>
      <c r="AO259" s="39">
        <f t="shared" si="151"/>
        <v>0</v>
      </c>
      <c r="AP259" s="39">
        <f t="shared" si="151"/>
        <v>0</v>
      </c>
      <c r="AQ259" s="40">
        <f t="shared" si="151"/>
        <v>0</v>
      </c>
      <c r="AR259" s="40">
        <f t="shared" si="151"/>
        <v>0</v>
      </c>
      <c r="AS259" s="40">
        <f t="shared" si="151"/>
        <v>0</v>
      </c>
      <c r="AT259" s="41">
        <f t="shared" si="151"/>
        <v>0</v>
      </c>
      <c r="AU259" s="41">
        <f t="shared" si="151"/>
        <v>0</v>
      </c>
      <c r="AV259" s="42" t="e">
        <f t="shared" si="148"/>
        <v>#VALUE!</v>
      </c>
      <c r="AW259" s="42" t="e">
        <f t="shared" si="148"/>
        <v>#VALUE!</v>
      </c>
      <c r="AX259" s="43" t="e">
        <f t="shared" si="149"/>
        <v>#VALUE!</v>
      </c>
      <c r="AY259" s="43" t="e">
        <f t="shared" si="149"/>
        <v>#VALUE!</v>
      </c>
    </row>
    <row r="260" spans="6:51" x14ac:dyDescent="0.3">
      <c r="F260" s="3">
        <v>18</v>
      </c>
      <c r="G260" s="36">
        <f t="shared" si="150"/>
        <v>0.72955475095992717</v>
      </c>
      <c r="H260" s="36">
        <f t="shared" si="150"/>
        <v>0.79847839171395651</v>
      </c>
      <c r="I260" s="36">
        <f t="shared" si="150"/>
        <v>1.0901501059680154</v>
      </c>
      <c r="J260" s="36">
        <f t="shared" si="150"/>
        <v>1.197606357829988</v>
      </c>
      <c r="K260" s="36">
        <f t="shared" si="150"/>
        <v>0</v>
      </c>
      <c r="L260" s="37" t="e">
        <f t="shared" si="150"/>
        <v>#VALUE!</v>
      </c>
      <c r="M260" s="38">
        <f t="shared" si="150"/>
        <v>0.14861861097524515</v>
      </c>
      <c r="N260" s="39">
        <f t="shared" si="150"/>
        <v>0</v>
      </c>
      <c r="O260" s="39">
        <f t="shared" si="150"/>
        <v>0</v>
      </c>
      <c r="P260" s="40">
        <f t="shared" si="150"/>
        <v>0</v>
      </c>
      <c r="Q260" s="40">
        <f t="shared" si="150"/>
        <v>0</v>
      </c>
      <c r="R260" s="40">
        <f t="shared" si="150"/>
        <v>0</v>
      </c>
      <c r="S260" s="41">
        <f t="shared" si="150"/>
        <v>0</v>
      </c>
      <c r="T260" s="41">
        <f t="shared" si="150"/>
        <v>0</v>
      </c>
      <c r="U260" s="42" t="e">
        <f t="shared" si="147"/>
        <v>#VALUE!</v>
      </c>
      <c r="V260" s="42" t="e">
        <f t="shared" si="147"/>
        <v>#VALUE!</v>
      </c>
      <c r="W260" s="43" t="e">
        <f t="shared" si="150"/>
        <v>#VALUE!</v>
      </c>
      <c r="X260" s="43" t="e">
        <f t="shared" si="150"/>
        <v>#VALUE!</v>
      </c>
      <c r="AD260"/>
      <c r="AG260" s="3">
        <f t="shared" si="145"/>
        <v>9.8846301229790683</v>
      </c>
      <c r="AH260" s="36">
        <f t="shared" si="151"/>
        <v>0.27220091046437778</v>
      </c>
      <c r="AI260" s="36">
        <f t="shared" si="151"/>
        <v>0.75447199678450572</v>
      </c>
      <c r="AJ260" s="36">
        <f t="shared" si="151"/>
        <v>0</v>
      </c>
      <c r="AK260" s="36">
        <f t="shared" si="151"/>
        <v>1.1221466982200483</v>
      </c>
      <c r="AL260" s="36">
        <f t="shared" si="151"/>
        <v>0</v>
      </c>
      <c r="AM260" s="37" t="e">
        <f t="shared" si="151"/>
        <v>#VALUE!</v>
      </c>
      <c r="AN260" s="38">
        <f t="shared" si="151"/>
        <v>0</v>
      </c>
      <c r="AO260" s="39">
        <f t="shared" si="151"/>
        <v>0</v>
      </c>
      <c r="AP260" s="39">
        <f t="shared" si="151"/>
        <v>0</v>
      </c>
      <c r="AQ260" s="40">
        <f t="shared" si="151"/>
        <v>0</v>
      </c>
      <c r="AR260" s="40">
        <f t="shared" si="151"/>
        <v>0</v>
      </c>
      <c r="AS260" s="40">
        <f t="shared" si="151"/>
        <v>0</v>
      </c>
      <c r="AT260" s="41">
        <f t="shared" si="151"/>
        <v>0</v>
      </c>
      <c r="AU260" s="41">
        <f t="shared" si="151"/>
        <v>0</v>
      </c>
      <c r="AV260" s="42" t="e">
        <f t="shared" si="148"/>
        <v>#VALUE!</v>
      </c>
      <c r="AW260" s="42" t="e">
        <f t="shared" si="148"/>
        <v>#VALUE!</v>
      </c>
      <c r="AX260" s="43" t="e">
        <f t="shared" si="149"/>
        <v>#VALUE!</v>
      </c>
      <c r="AY260" s="43" t="e">
        <f t="shared" si="149"/>
        <v>#VALUE!</v>
      </c>
    </row>
    <row r="261" spans="6:51" x14ac:dyDescent="0.3">
      <c r="F261" s="3">
        <v>19</v>
      </c>
      <c r="G261" s="36">
        <f t="shared" si="150"/>
        <v>0.73782465499020899</v>
      </c>
      <c r="H261" s="36">
        <f t="shared" si="150"/>
        <v>0.79899494621494782</v>
      </c>
      <c r="I261" s="36">
        <f t="shared" si="150"/>
        <v>1.1128736185671804</v>
      </c>
      <c r="J261" s="36">
        <f t="shared" si="150"/>
        <v>1.1984309378918676</v>
      </c>
      <c r="K261" s="36">
        <f t="shared" si="150"/>
        <v>0</v>
      </c>
      <c r="L261" s="37" t="e">
        <f t="shared" si="150"/>
        <v>#VALUE!</v>
      </c>
      <c r="M261" s="38">
        <f t="shared" si="150"/>
        <v>0.19721430742817336</v>
      </c>
      <c r="N261" s="39">
        <f t="shared" si="150"/>
        <v>0</v>
      </c>
      <c r="O261" s="39">
        <f t="shared" si="150"/>
        <v>0</v>
      </c>
      <c r="P261" s="40">
        <f t="shared" si="150"/>
        <v>0</v>
      </c>
      <c r="Q261" s="40">
        <f t="shared" si="150"/>
        <v>0</v>
      </c>
      <c r="R261" s="40">
        <f t="shared" si="150"/>
        <v>0</v>
      </c>
      <c r="S261" s="41">
        <f t="shared" si="150"/>
        <v>0</v>
      </c>
      <c r="T261" s="41">
        <f t="shared" si="150"/>
        <v>0</v>
      </c>
      <c r="U261" s="42" t="e">
        <f t="shared" si="147"/>
        <v>#VALUE!</v>
      </c>
      <c r="V261" s="42" t="e">
        <f t="shared" si="147"/>
        <v>#VALUE!</v>
      </c>
      <c r="W261" s="43" t="e">
        <f t="shared" si="150"/>
        <v>#VALUE!</v>
      </c>
      <c r="X261" s="43" t="e">
        <f t="shared" si="150"/>
        <v>#VALUE!</v>
      </c>
      <c r="AD261"/>
      <c r="AG261" s="3">
        <f t="shared" si="145"/>
        <v>10.395479393145562</v>
      </c>
      <c r="AH261" s="36">
        <f t="shared" si="151"/>
        <v>0.32801267474904033</v>
      </c>
      <c r="AI261" s="36">
        <f t="shared" si="151"/>
        <v>0.76308745141770107</v>
      </c>
      <c r="AJ261" s="36">
        <f t="shared" si="151"/>
        <v>0</v>
      </c>
      <c r="AK261" s="36">
        <f t="shared" si="151"/>
        <v>1.1372725820162419</v>
      </c>
      <c r="AL261" s="36">
        <f t="shared" si="151"/>
        <v>0</v>
      </c>
      <c r="AM261" s="37" t="e">
        <f t="shared" si="151"/>
        <v>#VALUE!</v>
      </c>
      <c r="AN261" s="38">
        <f t="shared" si="151"/>
        <v>0</v>
      </c>
      <c r="AO261" s="39">
        <f t="shared" si="151"/>
        <v>0</v>
      </c>
      <c r="AP261" s="39">
        <f t="shared" si="151"/>
        <v>0</v>
      </c>
      <c r="AQ261" s="40">
        <f t="shared" si="151"/>
        <v>0</v>
      </c>
      <c r="AR261" s="40">
        <f t="shared" si="151"/>
        <v>0</v>
      </c>
      <c r="AS261" s="40">
        <f t="shared" si="151"/>
        <v>0</v>
      </c>
      <c r="AT261" s="41">
        <f t="shared" si="151"/>
        <v>0</v>
      </c>
      <c r="AU261" s="41">
        <f t="shared" si="151"/>
        <v>0</v>
      </c>
      <c r="AV261" s="42" t="e">
        <f t="shared" si="148"/>
        <v>#VALUE!</v>
      </c>
      <c r="AW261" s="42" t="e">
        <f t="shared" si="148"/>
        <v>#VALUE!</v>
      </c>
      <c r="AX261" s="43" t="e">
        <f t="shared" si="149"/>
        <v>#VALUE!</v>
      </c>
      <c r="AY261" s="43" t="e">
        <f t="shared" si="149"/>
        <v>#VALUE!</v>
      </c>
    </row>
    <row r="262" spans="6:51" x14ac:dyDescent="0.3">
      <c r="F262" s="3">
        <v>20</v>
      </c>
      <c r="G262" s="36">
        <f t="shared" si="150"/>
        <v>0.74285757091206783</v>
      </c>
      <c r="H262" s="36">
        <f t="shared" si="150"/>
        <v>0.79933386305121845</v>
      </c>
      <c r="I262" s="36">
        <f t="shared" si="150"/>
        <v>1.1272203789714905</v>
      </c>
      <c r="J262" s="36">
        <f t="shared" si="150"/>
        <v>1.1989672931918172</v>
      </c>
      <c r="K262" s="36">
        <f t="shared" si="150"/>
        <v>0</v>
      </c>
      <c r="L262" s="37" t="e">
        <f t="shared" si="150"/>
        <v>#VALUE!</v>
      </c>
      <c r="M262" s="38">
        <f t="shared" si="150"/>
        <v>0.23941543294235734</v>
      </c>
      <c r="N262" s="39">
        <f t="shared" si="150"/>
        <v>0</v>
      </c>
      <c r="O262" s="39">
        <f t="shared" si="150"/>
        <v>0</v>
      </c>
      <c r="P262" s="40">
        <f t="shared" si="150"/>
        <v>0</v>
      </c>
      <c r="Q262" s="40">
        <f t="shared" si="150"/>
        <v>0</v>
      </c>
      <c r="R262" s="40">
        <f t="shared" si="150"/>
        <v>0</v>
      </c>
      <c r="S262" s="41">
        <f t="shared" si="150"/>
        <v>0</v>
      </c>
      <c r="T262" s="41">
        <f t="shared" si="150"/>
        <v>0</v>
      </c>
      <c r="U262" s="42" t="e">
        <f t="shared" si="147"/>
        <v>#VALUE!</v>
      </c>
      <c r="V262" s="42" t="e">
        <f t="shared" si="147"/>
        <v>#VALUE!</v>
      </c>
      <c r="W262" s="43" t="e">
        <f t="shared" si="150"/>
        <v>#VALUE!</v>
      </c>
      <c r="X262" s="43" t="e">
        <f t="shared" si="150"/>
        <v>#VALUE!</v>
      </c>
      <c r="AD262"/>
      <c r="AG262" s="3">
        <f t="shared" si="145"/>
        <v>10.932729952341878</v>
      </c>
      <c r="AH262" s="36">
        <f t="shared" si="151"/>
        <v>0.38418914439237783</v>
      </c>
      <c r="AI262" s="36">
        <f t="shared" si="151"/>
        <v>0.77044047379523728</v>
      </c>
      <c r="AJ262" s="36">
        <f t="shared" si="151"/>
        <v>0.11298179483067926</v>
      </c>
      <c r="AK262" s="36">
        <f t="shared" si="151"/>
        <v>1.1500913479825738</v>
      </c>
      <c r="AL262" s="36">
        <f t="shared" si="151"/>
        <v>0</v>
      </c>
      <c r="AM262" s="37" t="e">
        <f t="shared" si="151"/>
        <v>#VALUE!</v>
      </c>
      <c r="AN262" s="38">
        <f t="shared" si="151"/>
        <v>0</v>
      </c>
      <c r="AO262" s="39">
        <f t="shared" si="151"/>
        <v>0</v>
      </c>
      <c r="AP262" s="39">
        <f t="shared" si="151"/>
        <v>0</v>
      </c>
      <c r="AQ262" s="40">
        <f t="shared" si="151"/>
        <v>0</v>
      </c>
      <c r="AR262" s="40">
        <f t="shared" si="151"/>
        <v>0</v>
      </c>
      <c r="AS262" s="40">
        <f t="shared" si="151"/>
        <v>0</v>
      </c>
      <c r="AT262" s="41">
        <f t="shared" si="151"/>
        <v>0</v>
      </c>
      <c r="AU262" s="41">
        <f t="shared" si="151"/>
        <v>0</v>
      </c>
      <c r="AV262" s="42" t="e">
        <f t="shared" si="148"/>
        <v>#VALUE!</v>
      </c>
      <c r="AW262" s="42" t="e">
        <f t="shared" si="148"/>
        <v>#VALUE!</v>
      </c>
      <c r="AX262" s="43" t="e">
        <f t="shared" si="149"/>
        <v>#VALUE!</v>
      </c>
      <c r="AY262" s="43" t="e">
        <f t="shared" si="149"/>
        <v>#VALUE!</v>
      </c>
    </row>
    <row r="263" spans="6:51" x14ac:dyDescent="0.3">
      <c r="F263" s="3">
        <v>21</v>
      </c>
      <c r="G263" s="36">
        <f t="shared" si="150"/>
        <v>0.7458560430874025</v>
      </c>
      <c r="H263" s="36">
        <f t="shared" si="150"/>
        <v>0.79955675820990213</v>
      </c>
      <c r="I263" s="36">
        <f t="shared" si="150"/>
        <v>1.1361446476052175</v>
      </c>
      <c r="J263" s="36">
        <f t="shared" si="150"/>
        <v>1.1993172154222254</v>
      </c>
      <c r="K263" s="36">
        <f t="shared" si="150"/>
        <v>0</v>
      </c>
      <c r="L263" s="37" t="e">
        <f t="shared" si="150"/>
        <v>#VALUE!</v>
      </c>
      <c r="M263" s="38">
        <f t="shared" si="150"/>
        <v>0.2759308018026545</v>
      </c>
      <c r="N263" s="39">
        <f t="shared" si="150"/>
        <v>0</v>
      </c>
      <c r="O263" s="39">
        <f t="shared" si="150"/>
        <v>0</v>
      </c>
      <c r="P263" s="40">
        <f t="shared" si="150"/>
        <v>0</v>
      </c>
      <c r="Q263" s="40">
        <f t="shared" si="150"/>
        <v>0</v>
      </c>
      <c r="R263" s="40">
        <f t="shared" si="150"/>
        <v>0</v>
      </c>
      <c r="S263" s="41">
        <f t="shared" si="150"/>
        <v>0</v>
      </c>
      <c r="T263" s="41">
        <f t="shared" si="150"/>
        <v>0</v>
      </c>
      <c r="U263" s="42" t="e">
        <f t="shared" si="147"/>
        <v>#VALUE!</v>
      </c>
      <c r="V263" s="42" t="e">
        <f t="shared" si="147"/>
        <v>#VALUE!</v>
      </c>
      <c r="W263" s="43" t="e">
        <f t="shared" si="150"/>
        <v>#VALUE!</v>
      </c>
      <c r="X263" s="43" t="e">
        <f t="shared" si="150"/>
        <v>#VALUE!</v>
      </c>
      <c r="AD263"/>
      <c r="AG263" s="3">
        <f t="shared" si="145"/>
        <v>11.497746250129051</v>
      </c>
      <c r="AH263" s="36">
        <f t="shared" si="151"/>
        <v>0.43940390871595764</v>
      </c>
      <c r="AI263" s="36">
        <f t="shared" si="151"/>
        <v>0.77663166928164351</v>
      </c>
      <c r="AJ263" s="36">
        <f t="shared" si="151"/>
        <v>0.28623287210512566</v>
      </c>
      <c r="AK263" s="36">
        <f t="shared" si="151"/>
        <v>1.1608062936398362</v>
      </c>
      <c r="AL263" s="36">
        <f t="shared" si="151"/>
        <v>0</v>
      </c>
      <c r="AM263" s="37" t="e">
        <f t="shared" si="151"/>
        <v>#VALUE!</v>
      </c>
      <c r="AN263" s="38">
        <f t="shared" si="151"/>
        <v>0</v>
      </c>
      <c r="AO263" s="39">
        <f t="shared" si="151"/>
        <v>0</v>
      </c>
      <c r="AP263" s="39">
        <f t="shared" si="151"/>
        <v>0</v>
      </c>
      <c r="AQ263" s="40">
        <f t="shared" si="151"/>
        <v>0</v>
      </c>
      <c r="AR263" s="40">
        <f t="shared" si="151"/>
        <v>0</v>
      </c>
      <c r="AS263" s="40">
        <f t="shared" si="151"/>
        <v>0</v>
      </c>
      <c r="AT263" s="41">
        <f t="shared" si="151"/>
        <v>0</v>
      </c>
      <c r="AU263" s="41">
        <f t="shared" si="151"/>
        <v>0</v>
      </c>
      <c r="AV263" s="42" t="e">
        <f t="shared" si="148"/>
        <v>#VALUE!</v>
      </c>
      <c r="AW263" s="42" t="e">
        <f t="shared" si="148"/>
        <v>#VALUE!</v>
      </c>
      <c r="AX263" s="43" t="e">
        <f t="shared" si="149"/>
        <v>#VALUE!</v>
      </c>
      <c r="AY263" s="43" t="e">
        <f t="shared" si="149"/>
        <v>#VALUE!</v>
      </c>
    </row>
    <row r="264" spans="6:51" x14ac:dyDescent="0.3">
      <c r="F264" s="3">
        <v>22</v>
      </c>
      <c r="G264" s="36">
        <f t="shared" si="150"/>
        <v>0.74761315735136202</v>
      </c>
      <c r="H264" s="36">
        <f t="shared" si="150"/>
        <v>0.79970378460174629</v>
      </c>
      <c r="I264" s="36">
        <f t="shared" si="150"/>
        <v>1.1416284874085909</v>
      </c>
      <c r="J264" s="36">
        <f t="shared" si="150"/>
        <v>1.1995463256192098</v>
      </c>
      <c r="K264" s="36">
        <f t="shared" si="150"/>
        <v>0</v>
      </c>
      <c r="L264" s="37" t="e">
        <f t="shared" si="150"/>
        <v>#VALUE!</v>
      </c>
      <c r="M264" s="38">
        <f t="shared" si="150"/>
        <v>0.3074313767163116</v>
      </c>
      <c r="N264" s="39">
        <f t="shared" si="150"/>
        <v>0</v>
      </c>
      <c r="O264" s="39">
        <f t="shared" si="150"/>
        <v>0</v>
      </c>
      <c r="P264" s="40">
        <f t="shared" si="150"/>
        <v>0</v>
      </c>
      <c r="Q264" s="40">
        <f t="shared" si="150"/>
        <v>0</v>
      </c>
      <c r="R264" s="40">
        <f t="shared" si="150"/>
        <v>0</v>
      </c>
      <c r="S264" s="41">
        <f t="shared" si="150"/>
        <v>0</v>
      </c>
      <c r="T264" s="41">
        <f t="shared" si="150"/>
        <v>0</v>
      </c>
      <c r="U264" s="42" t="e">
        <f t="shared" si="147"/>
        <v>#VALUE!</v>
      </c>
      <c r="V264" s="42" t="e">
        <f t="shared" si="147"/>
        <v>#VALUE!</v>
      </c>
      <c r="W264" s="43" t="e">
        <f t="shared" si="150"/>
        <v>#VALUE!</v>
      </c>
      <c r="X264" s="43" t="e">
        <f t="shared" si="150"/>
        <v>#VALUE!</v>
      </c>
      <c r="AD264"/>
      <c r="AG264" s="3">
        <f t="shared" si="145"/>
        <v>12.09196325242066</v>
      </c>
      <c r="AH264" s="36">
        <f t="shared" si="151"/>
        <v>0.49227471759998265</v>
      </c>
      <c r="AI264" s="36">
        <f t="shared" si="151"/>
        <v>0.78177168543311026</v>
      </c>
      <c r="AJ264" s="36">
        <f t="shared" si="151"/>
        <v>0.44450638483866428</v>
      </c>
      <c r="AK264" s="36">
        <f t="shared" si="151"/>
        <v>1.1696354161401277</v>
      </c>
      <c r="AL264" s="36">
        <f t="shared" si="151"/>
        <v>0</v>
      </c>
      <c r="AM264" s="37" t="e">
        <f t="shared" si="151"/>
        <v>#VALUE!</v>
      </c>
      <c r="AN264" s="38">
        <f t="shared" si="151"/>
        <v>0</v>
      </c>
      <c r="AO264" s="39">
        <f t="shared" si="151"/>
        <v>0</v>
      </c>
      <c r="AP264" s="39">
        <f t="shared" si="151"/>
        <v>0</v>
      </c>
      <c r="AQ264" s="40">
        <f t="shared" si="151"/>
        <v>0</v>
      </c>
      <c r="AR264" s="40">
        <f t="shared" si="151"/>
        <v>0</v>
      </c>
      <c r="AS264" s="40">
        <f t="shared" si="151"/>
        <v>0</v>
      </c>
      <c r="AT264" s="41">
        <f t="shared" si="151"/>
        <v>0</v>
      </c>
      <c r="AU264" s="41">
        <f t="shared" si="151"/>
        <v>0</v>
      </c>
      <c r="AV264" s="42" t="e">
        <f t="shared" si="148"/>
        <v>#VALUE!</v>
      </c>
      <c r="AW264" s="42" t="e">
        <f t="shared" si="148"/>
        <v>#VALUE!</v>
      </c>
      <c r="AX264" s="43" t="e">
        <f t="shared" si="149"/>
        <v>#VALUE!</v>
      </c>
      <c r="AY264" s="43" t="e">
        <f t="shared" si="149"/>
        <v>#VALUE!</v>
      </c>
    </row>
    <row r="265" spans="6:51" x14ac:dyDescent="0.3">
      <c r="F265" s="3">
        <v>23</v>
      </c>
      <c r="G265" s="36">
        <f t="shared" si="150"/>
        <v>0.74863040132218084</v>
      </c>
      <c r="H265" s="36">
        <f t="shared" si="150"/>
        <v>0.79980110401735327</v>
      </c>
      <c r="I265" s="36">
        <f t="shared" si="150"/>
        <v>1.1449655022216121</v>
      </c>
      <c r="J265" s="36">
        <f t="shared" si="150"/>
        <v>1.1996969483324003</v>
      </c>
      <c r="K265" s="36">
        <f t="shared" si="150"/>
        <v>0</v>
      </c>
      <c r="L265" s="37" t="e">
        <f t="shared" si="150"/>
        <v>#VALUE!</v>
      </c>
      <c r="M265" s="38">
        <f t="shared" si="150"/>
        <v>0.33453891393884405</v>
      </c>
      <c r="N265" s="39">
        <f t="shared" si="150"/>
        <v>0</v>
      </c>
      <c r="O265" s="39">
        <f t="shared" si="150"/>
        <v>0</v>
      </c>
      <c r="P265" s="40">
        <f t="shared" si="150"/>
        <v>0</v>
      </c>
      <c r="Q265" s="40">
        <f t="shared" si="150"/>
        <v>0</v>
      </c>
      <c r="R265" s="40">
        <f t="shared" si="150"/>
        <v>0</v>
      </c>
      <c r="S265" s="41">
        <f t="shared" si="150"/>
        <v>0</v>
      </c>
      <c r="T265" s="41">
        <f t="shared" si="150"/>
        <v>0</v>
      </c>
      <c r="U265" s="42" t="e">
        <f t="shared" si="147"/>
        <v>#VALUE!</v>
      </c>
      <c r="V265" s="42" t="e">
        <f t="shared" si="147"/>
        <v>#VALUE!</v>
      </c>
      <c r="W265" s="43" t="e">
        <f t="shared" si="150"/>
        <v>#VALUE!</v>
      </c>
      <c r="X265" s="43" t="e">
        <f t="shared" si="150"/>
        <v>#VALUE!</v>
      </c>
      <c r="AD265"/>
      <c r="AG265" s="3">
        <f t="shared" si="145"/>
        <v>12.716890085850565</v>
      </c>
      <c r="AH265" s="36">
        <f t="shared" si="151"/>
        <v>0.54147751001614786</v>
      </c>
      <c r="AI265" s="36">
        <f t="shared" si="151"/>
        <v>0.78597700640678592</v>
      </c>
      <c r="AJ265" s="36">
        <f t="shared" si="151"/>
        <v>0.58584455171072847</v>
      </c>
      <c r="AK265" s="36">
        <f t="shared" si="151"/>
        <v>1.1768034297403691</v>
      </c>
      <c r="AL265" s="36">
        <f t="shared" si="151"/>
        <v>0</v>
      </c>
      <c r="AM265" s="37" t="e">
        <f t="shared" si="151"/>
        <v>#VALUE!</v>
      </c>
      <c r="AN265" s="38">
        <f t="shared" si="151"/>
        <v>0</v>
      </c>
      <c r="AO265" s="39">
        <f t="shared" si="151"/>
        <v>0</v>
      </c>
      <c r="AP265" s="39">
        <f t="shared" si="151"/>
        <v>0</v>
      </c>
      <c r="AQ265" s="40">
        <f t="shared" si="151"/>
        <v>0</v>
      </c>
      <c r="AR265" s="40">
        <f t="shared" si="151"/>
        <v>0</v>
      </c>
      <c r="AS265" s="40">
        <f t="shared" si="151"/>
        <v>0</v>
      </c>
      <c r="AT265" s="41">
        <f t="shared" si="151"/>
        <v>0</v>
      </c>
      <c r="AU265" s="41">
        <f t="shared" si="151"/>
        <v>0</v>
      </c>
      <c r="AV265" s="42" t="e">
        <f t="shared" si="148"/>
        <v>#VALUE!</v>
      </c>
      <c r="AW265" s="42" t="e">
        <f t="shared" si="148"/>
        <v>#VALUE!</v>
      </c>
      <c r="AX265" s="43" t="e">
        <f t="shared" si="149"/>
        <v>#VALUE!</v>
      </c>
      <c r="AY265" s="43" t="e">
        <f t="shared" si="149"/>
        <v>#VALUE!</v>
      </c>
    </row>
    <row r="266" spans="6:51" x14ac:dyDescent="0.3">
      <c r="F266" s="3">
        <v>24</v>
      </c>
      <c r="G266" s="36">
        <f t="shared" si="150"/>
        <v>0.74921454662422637</v>
      </c>
      <c r="H266" s="36">
        <f t="shared" si="150"/>
        <v>0.79986577442787954</v>
      </c>
      <c r="I266" s="36">
        <f t="shared" si="150"/>
        <v>1.1469809817866361</v>
      </c>
      <c r="J266" s="36">
        <f t="shared" si="150"/>
        <v>1.1997964196751707</v>
      </c>
      <c r="K266" s="36">
        <f t="shared" si="150"/>
        <v>0</v>
      </c>
      <c r="L266" s="37" t="e">
        <f t="shared" si="150"/>
        <v>#VALUE!</v>
      </c>
      <c r="M266" s="38">
        <f t="shared" si="150"/>
        <v>0.35782001720723461</v>
      </c>
      <c r="N266" s="39">
        <f t="shared" si="150"/>
        <v>0</v>
      </c>
      <c r="O266" s="39">
        <f t="shared" si="150"/>
        <v>0</v>
      </c>
      <c r="P266" s="40">
        <f t="shared" si="150"/>
        <v>0</v>
      </c>
      <c r="Q266" s="40">
        <f t="shared" si="150"/>
        <v>0</v>
      </c>
      <c r="R266" s="40">
        <f t="shared" si="150"/>
        <v>0</v>
      </c>
      <c r="S266" s="41">
        <f t="shared" si="150"/>
        <v>0</v>
      </c>
      <c r="T266" s="41">
        <f t="shared" si="150"/>
        <v>0</v>
      </c>
      <c r="U266" s="42" t="e">
        <f t="shared" si="147"/>
        <v>#VALUE!</v>
      </c>
      <c r="V266" s="42" t="e">
        <f t="shared" si="147"/>
        <v>#VALUE!</v>
      </c>
      <c r="W266" s="43" t="e">
        <f t="shared" si="150"/>
        <v>#VALUE!</v>
      </c>
      <c r="X266" s="43" t="e">
        <f t="shared" si="150"/>
        <v>#VALUE!</v>
      </c>
      <c r="AD266"/>
      <c r="AG266" s="3">
        <f t="shared" si="145"/>
        <v>13.374113870485857</v>
      </c>
      <c r="AH266" s="36">
        <f t="shared" si="151"/>
        <v>0.58587006830288912</v>
      </c>
      <c r="AI266" s="36">
        <f t="shared" si="151"/>
        <v>0.78936581329433142</v>
      </c>
      <c r="AJ266" s="36">
        <f t="shared" si="151"/>
        <v>0.70901357799678844</v>
      </c>
      <c r="AK266" s="36">
        <f t="shared" si="151"/>
        <v>1.1825341629461501</v>
      </c>
      <c r="AL266" s="36">
        <f t="shared" si="151"/>
        <v>0</v>
      </c>
      <c r="AM266" s="37" t="e">
        <f t="shared" si="151"/>
        <v>#VALUE!</v>
      </c>
      <c r="AN266" s="38">
        <f t="shared" si="151"/>
        <v>0</v>
      </c>
      <c r="AO266" s="39">
        <f t="shared" si="151"/>
        <v>0</v>
      </c>
      <c r="AP266" s="39">
        <f t="shared" si="151"/>
        <v>0</v>
      </c>
      <c r="AQ266" s="40">
        <f t="shared" si="151"/>
        <v>0</v>
      </c>
      <c r="AR266" s="40">
        <f t="shared" si="151"/>
        <v>0</v>
      </c>
      <c r="AS266" s="40">
        <f t="shared" si="151"/>
        <v>0</v>
      </c>
      <c r="AT266" s="41">
        <f t="shared" si="151"/>
        <v>0</v>
      </c>
      <c r="AU266" s="41">
        <f t="shared" si="151"/>
        <v>0</v>
      </c>
      <c r="AV266" s="42" t="e">
        <f t="shared" si="148"/>
        <v>#VALUE!</v>
      </c>
      <c r="AW266" s="42" t="e">
        <f t="shared" si="148"/>
        <v>#VALUE!</v>
      </c>
      <c r="AX266" s="43" t="e">
        <f t="shared" si="149"/>
        <v>#VALUE!</v>
      </c>
      <c r="AY266" s="43" t="e">
        <f t="shared" si="149"/>
        <v>#VALUE!</v>
      </c>
    </row>
    <row r="267" spans="6:51" x14ac:dyDescent="0.3">
      <c r="F267" s="3">
        <v>25</v>
      </c>
      <c r="G267" s="36">
        <f t="shared" si="150"/>
        <v>0.74954848769438187</v>
      </c>
      <c r="H267" s="36">
        <f t="shared" si="150"/>
        <v>0.79990893426574627</v>
      </c>
      <c r="I267" s="36">
        <f t="shared" si="150"/>
        <v>1.1481917244297242</v>
      </c>
      <c r="J267" s="36">
        <f t="shared" si="150"/>
        <v>1.1998624324782523</v>
      </c>
      <c r="K267" s="36">
        <f t="shared" si="150"/>
        <v>0</v>
      </c>
      <c r="L267" s="37" t="e">
        <f t="shared" si="150"/>
        <v>#VALUE!</v>
      </c>
      <c r="M267" s="38">
        <f t="shared" si="150"/>
        <v>0.37778414861730758</v>
      </c>
      <c r="N267" s="39">
        <f t="shared" si="150"/>
        <v>0</v>
      </c>
      <c r="O267" s="39">
        <f t="shared" si="150"/>
        <v>0</v>
      </c>
      <c r="P267" s="40">
        <f t="shared" si="150"/>
        <v>0</v>
      </c>
      <c r="Q267" s="40">
        <f t="shared" si="150"/>
        <v>0</v>
      </c>
      <c r="R267" s="40">
        <f t="shared" si="150"/>
        <v>0</v>
      </c>
      <c r="S267" s="41">
        <f t="shared" si="150"/>
        <v>0</v>
      </c>
      <c r="T267" s="41">
        <f t="shared" si="150"/>
        <v>0</v>
      </c>
      <c r="U267" s="42" t="e">
        <f t="shared" si="147"/>
        <v>#VALUE!</v>
      </c>
      <c r="V267" s="42" t="e">
        <f t="shared" si="147"/>
        <v>#VALUE!</v>
      </c>
      <c r="W267" s="43" t="e">
        <f t="shared" si="150"/>
        <v>#VALUE!</v>
      </c>
      <c r="X267" s="43" t="e">
        <f t="shared" si="150"/>
        <v>#VALUE!</v>
      </c>
      <c r="AD267"/>
      <c r="AG267" s="3">
        <f t="shared" si="145"/>
        <v>14.06530375061889</v>
      </c>
      <c r="AH267" s="36">
        <f t="shared" si="151"/>
        <v>0.62460565852709571</v>
      </c>
      <c r="AI267" s="36">
        <f t="shared" si="151"/>
        <v>0.79205414563012078</v>
      </c>
      <c r="AJ267" s="36">
        <f t="shared" si="151"/>
        <v>0.81358112269155769</v>
      </c>
      <c r="AK267" s="36">
        <f t="shared" si="151"/>
        <v>1.1870437509565293</v>
      </c>
      <c r="AL267" s="36">
        <f t="shared" si="151"/>
        <v>0</v>
      </c>
      <c r="AM267" s="37" t="e">
        <f t="shared" si="151"/>
        <v>#VALUE!</v>
      </c>
      <c r="AN267" s="38">
        <f t="shared" si="151"/>
        <v>0</v>
      </c>
      <c r="AO267" s="39">
        <f t="shared" si="151"/>
        <v>0</v>
      </c>
      <c r="AP267" s="39">
        <f t="shared" si="151"/>
        <v>0</v>
      </c>
      <c r="AQ267" s="40">
        <f t="shared" si="151"/>
        <v>0</v>
      </c>
      <c r="AR267" s="40">
        <f t="shared" si="151"/>
        <v>0</v>
      </c>
      <c r="AS267" s="40">
        <f t="shared" si="151"/>
        <v>0</v>
      </c>
      <c r="AT267" s="41">
        <f t="shared" si="151"/>
        <v>0</v>
      </c>
      <c r="AU267" s="41">
        <f t="shared" si="151"/>
        <v>0</v>
      </c>
      <c r="AV267" s="42" t="e">
        <f t="shared" si="148"/>
        <v>#VALUE!</v>
      </c>
      <c r="AW267" s="42" t="e">
        <f t="shared" si="148"/>
        <v>#VALUE!</v>
      </c>
      <c r="AX267" s="43" t="e">
        <f t="shared" si="149"/>
        <v>#VALUE!</v>
      </c>
      <c r="AY267" s="43" t="e">
        <f t="shared" si="149"/>
        <v>#VALUE!</v>
      </c>
    </row>
    <row r="268" spans="6:51" x14ac:dyDescent="0.3">
      <c r="F268" s="3">
        <v>26</v>
      </c>
      <c r="G268" s="36">
        <f t="shared" si="150"/>
        <v>0.74973916195388302</v>
      </c>
      <c r="H268" s="36">
        <f t="shared" si="150"/>
        <v>0.79993787203426048</v>
      </c>
      <c r="I268" s="36">
        <f t="shared" si="150"/>
        <v>1.1489165082764619</v>
      </c>
      <c r="J268" s="36">
        <f t="shared" si="150"/>
        <v>1.1999064695508805</v>
      </c>
      <c r="K268" s="36">
        <f t="shared" si="150"/>
        <v>0</v>
      </c>
      <c r="L268" s="37" t="e">
        <f t="shared" si="150"/>
        <v>#VALUE!</v>
      </c>
      <c r="M268" s="38">
        <f t="shared" si="150"/>
        <v>0.39488441476201164</v>
      </c>
      <c r="N268" s="39">
        <f t="shared" si="150"/>
        <v>0</v>
      </c>
      <c r="O268" s="39">
        <f t="shared" si="150"/>
        <v>0</v>
      </c>
      <c r="P268" s="40">
        <f t="shared" si="150"/>
        <v>0</v>
      </c>
      <c r="Q268" s="40">
        <f t="shared" si="150"/>
        <v>0</v>
      </c>
      <c r="R268" s="40">
        <f t="shared" si="150"/>
        <v>0</v>
      </c>
      <c r="S268" s="41">
        <f t="shared" si="150"/>
        <v>0</v>
      </c>
      <c r="T268" s="41">
        <f t="shared" si="150"/>
        <v>0</v>
      </c>
      <c r="U268" s="42" t="e">
        <f t="shared" si="147"/>
        <v>#VALUE!</v>
      </c>
      <c r="V268" s="42" t="e">
        <f t="shared" si="147"/>
        <v>#VALUE!</v>
      </c>
      <c r="W268" s="43" t="e">
        <f t="shared" si="150"/>
        <v>#VALUE!</v>
      </c>
      <c r="X268" s="43" t="e">
        <f t="shared" si="150"/>
        <v>#VALUE!</v>
      </c>
      <c r="AD268"/>
      <c r="AG268" s="3">
        <f t="shared" si="145"/>
        <v>14.792215133875402</v>
      </c>
      <c r="AH268" s="36">
        <f t="shared" si="151"/>
        <v>0.65721521508986425</v>
      </c>
      <c r="AI268" s="36">
        <f t="shared" si="151"/>
        <v>0.79415256646797816</v>
      </c>
      <c r="AJ268" s="36">
        <f t="shared" si="151"/>
        <v>0.89992024381469582</v>
      </c>
      <c r="AK268" s="36">
        <f t="shared" si="151"/>
        <v>1.1905349569062036</v>
      </c>
      <c r="AL268" s="36">
        <f t="shared" si="151"/>
        <v>0</v>
      </c>
      <c r="AM268" s="37" t="e">
        <f t="shared" si="151"/>
        <v>#VALUE!</v>
      </c>
      <c r="AN268" s="38">
        <f t="shared" si="151"/>
        <v>0</v>
      </c>
      <c r="AO268" s="39">
        <f t="shared" si="151"/>
        <v>0</v>
      </c>
      <c r="AP268" s="39">
        <f t="shared" si="151"/>
        <v>0</v>
      </c>
      <c r="AQ268" s="40">
        <f t="shared" si="151"/>
        <v>0</v>
      </c>
      <c r="AR268" s="40">
        <f t="shared" si="151"/>
        <v>0</v>
      </c>
      <c r="AS268" s="40">
        <f t="shared" si="151"/>
        <v>0</v>
      </c>
      <c r="AT268" s="41">
        <f t="shared" si="151"/>
        <v>0</v>
      </c>
      <c r="AU268" s="41">
        <f t="shared" si="151"/>
        <v>0</v>
      </c>
      <c r="AV268" s="42" t="e">
        <f t="shared" si="148"/>
        <v>#VALUE!</v>
      </c>
      <c r="AW268" s="42" t="e">
        <f t="shared" si="148"/>
        <v>#VALUE!</v>
      </c>
      <c r="AX268" s="43" t="e">
        <f t="shared" si="149"/>
        <v>#VALUE!</v>
      </c>
      <c r="AY268" s="43" t="e">
        <f t="shared" si="149"/>
        <v>#VALUE!</v>
      </c>
    </row>
    <row r="269" spans="6:51" x14ac:dyDescent="0.3">
      <c r="F269" s="3">
        <v>27</v>
      </c>
      <c r="G269" s="36">
        <f t="shared" si="150"/>
        <v>0.74984821773365273</v>
      </c>
      <c r="H269" s="36">
        <f t="shared" si="150"/>
        <v>0.79995736975507725</v>
      </c>
      <c r="I269" s="36">
        <f t="shared" si="150"/>
        <v>1.1493496255694642</v>
      </c>
      <c r="J269" s="36">
        <f t="shared" si="150"/>
        <v>1.1999360078280861</v>
      </c>
      <c r="K269" s="36">
        <f t="shared" si="150"/>
        <v>0</v>
      </c>
      <c r="L269" s="37" t="e">
        <f t="shared" si="150"/>
        <v>#VALUE!</v>
      </c>
      <c r="M269" s="38">
        <f t="shared" si="150"/>
        <v>0.40952019726720224</v>
      </c>
      <c r="N269" s="39">
        <f t="shared" si="150"/>
        <v>0</v>
      </c>
      <c r="O269" s="39">
        <f t="shared" si="150"/>
        <v>0</v>
      </c>
      <c r="P269" s="40">
        <f t="shared" si="150"/>
        <v>0</v>
      </c>
      <c r="Q269" s="40">
        <f t="shared" si="150"/>
        <v>0</v>
      </c>
      <c r="R269" s="40">
        <f t="shared" si="150"/>
        <v>0</v>
      </c>
      <c r="S269" s="41">
        <f t="shared" si="150"/>
        <v>0</v>
      </c>
      <c r="T269" s="41">
        <f t="shared" si="150"/>
        <v>0</v>
      </c>
      <c r="U269" s="42" t="e">
        <f t="shared" si="147"/>
        <v>#VALUE!</v>
      </c>
      <c r="V269" s="42" t="e">
        <f t="shared" si="147"/>
        <v>#VALUE!</v>
      </c>
      <c r="W269" s="43" t="e">
        <f t="shared" si="150"/>
        <v>#VALUE!</v>
      </c>
      <c r="X269" s="43" t="e">
        <f t="shared" si="150"/>
        <v>#VALUE!</v>
      </c>
      <c r="AD269"/>
      <c r="AG269" s="3">
        <f t="shared" si="145"/>
        <v>15.556694149404674</v>
      </c>
      <c r="AH269" s="36">
        <f t="shared" si="151"/>
        <v>0.68364040842022489</v>
      </c>
      <c r="AI269" s="36">
        <f t="shared" si="151"/>
        <v>0.79576348287354659</v>
      </c>
      <c r="AJ269" s="36">
        <f t="shared" si="151"/>
        <v>0.9691360870194593</v>
      </c>
      <c r="AK269" s="36">
        <f t="shared" si="151"/>
        <v>1.1931928457480179</v>
      </c>
      <c r="AL269" s="36">
        <f t="shared" si="151"/>
        <v>0</v>
      </c>
      <c r="AM269" s="37" t="e">
        <f t="shared" si="151"/>
        <v>#VALUE!</v>
      </c>
      <c r="AN269" s="38">
        <f t="shared" si="151"/>
        <v>0</v>
      </c>
      <c r="AO269" s="39">
        <f t="shared" si="151"/>
        <v>0</v>
      </c>
      <c r="AP269" s="39">
        <f t="shared" si="151"/>
        <v>0</v>
      </c>
      <c r="AQ269" s="40">
        <f t="shared" si="151"/>
        <v>0</v>
      </c>
      <c r="AR269" s="40">
        <f t="shared" si="151"/>
        <v>0</v>
      </c>
      <c r="AS269" s="40">
        <f t="shared" si="151"/>
        <v>0</v>
      </c>
      <c r="AT269" s="41">
        <f t="shared" si="151"/>
        <v>0</v>
      </c>
      <c r="AU269" s="41">
        <f t="shared" si="151"/>
        <v>0</v>
      </c>
      <c r="AV269" s="42" t="e">
        <f t="shared" si="148"/>
        <v>#VALUE!</v>
      </c>
      <c r="AW269" s="42" t="e">
        <f t="shared" si="148"/>
        <v>#VALUE!</v>
      </c>
      <c r="AX269" s="43" t="e">
        <f t="shared" si="149"/>
        <v>#VALUE!</v>
      </c>
      <c r="AY269" s="43" t="e">
        <f t="shared" si="149"/>
        <v>#VALUE!</v>
      </c>
    </row>
    <row r="270" spans="6:51" x14ac:dyDescent="0.3">
      <c r="F270" s="3">
        <v>28</v>
      </c>
      <c r="G270" s="36">
        <f t="shared" si="150"/>
        <v>0.74991085712219174</v>
      </c>
      <c r="H270" s="36">
        <f t="shared" si="150"/>
        <v>0.79997057482253575</v>
      </c>
      <c r="I270" s="36">
        <f t="shared" si="150"/>
        <v>1.149608405471974</v>
      </c>
      <c r="J270" s="36">
        <f t="shared" si="150"/>
        <v>1.1999559341034418</v>
      </c>
      <c r="K270" s="36">
        <f t="shared" si="150"/>
        <v>0</v>
      </c>
      <c r="L270" s="37" t="e">
        <f t="shared" si="150"/>
        <v>#VALUE!</v>
      </c>
      <c r="M270" s="38">
        <f t="shared" si="150"/>
        <v>0.42204091658624293</v>
      </c>
      <c r="N270" s="39">
        <f t="shared" si="150"/>
        <v>0</v>
      </c>
      <c r="O270" s="39">
        <f t="shared" si="150"/>
        <v>0</v>
      </c>
      <c r="P270" s="40">
        <f t="shared" si="150"/>
        <v>0</v>
      </c>
      <c r="Q270" s="40">
        <f t="shared" si="150"/>
        <v>0</v>
      </c>
      <c r="R270" s="40">
        <f t="shared" si="150"/>
        <v>0</v>
      </c>
      <c r="S270" s="41">
        <f t="shared" si="150"/>
        <v>0</v>
      </c>
      <c r="T270" s="41">
        <f t="shared" si="150"/>
        <v>0</v>
      </c>
      <c r="U270" s="42" t="e">
        <f t="shared" si="147"/>
        <v>#VALUE!</v>
      </c>
      <c r="V270" s="42" t="e">
        <f t="shared" si="147"/>
        <v>#VALUE!</v>
      </c>
      <c r="W270" s="43" t="e">
        <f t="shared" si="150"/>
        <v>#VALUE!</v>
      </c>
      <c r="X270" s="43" t="e">
        <f t="shared" si="150"/>
        <v>#VALUE!</v>
      </c>
      <c r="AD270"/>
      <c r="AG270" s="3">
        <f t="shared" si="145"/>
        <v>16.360682336474195</v>
      </c>
      <c r="AH270" s="36">
        <f t="shared" si="151"/>
        <v>0.70420938329630478</v>
      </c>
      <c r="AI270" s="36">
        <f t="shared" si="151"/>
        <v>0.79697921142085859</v>
      </c>
      <c r="AJ270" s="36">
        <f t="shared" si="151"/>
        <v>1.0229239664971772</v>
      </c>
      <c r="AK270" s="36">
        <f t="shared" si="151"/>
        <v>1.1951819105897448</v>
      </c>
      <c r="AL270" s="36">
        <f t="shared" si="151"/>
        <v>0</v>
      </c>
      <c r="AM270" s="37" t="e">
        <f t="shared" si="151"/>
        <v>#VALUE!</v>
      </c>
      <c r="AN270" s="38">
        <f t="shared" si="151"/>
        <v>5.3212527936268739E-2</v>
      </c>
      <c r="AO270" s="39">
        <f t="shared" si="151"/>
        <v>0</v>
      </c>
      <c r="AP270" s="39">
        <f t="shared" si="151"/>
        <v>0</v>
      </c>
      <c r="AQ270" s="40">
        <f t="shared" si="151"/>
        <v>0</v>
      </c>
      <c r="AR270" s="40">
        <f t="shared" si="151"/>
        <v>0</v>
      </c>
      <c r="AS270" s="40">
        <f t="shared" si="151"/>
        <v>0</v>
      </c>
      <c r="AT270" s="41">
        <f t="shared" si="151"/>
        <v>0</v>
      </c>
      <c r="AU270" s="41">
        <f t="shared" si="151"/>
        <v>0</v>
      </c>
      <c r="AV270" s="42" t="e">
        <f t="shared" si="148"/>
        <v>#VALUE!</v>
      </c>
      <c r="AW270" s="42" t="e">
        <f t="shared" si="148"/>
        <v>#VALUE!</v>
      </c>
      <c r="AX270" s="43" t="e">
        <f t="shared" si="149"/>
        <v>#VALUE!</v>
      </c>
      <c r="AY270" s="43" t="e">
        <f t="shared" si="149"/>
        <v>#VALUE!</v>
      </c>
    </row>
    <row r="271" spans="6:51" x14ac:dyDescent="0.3">
      <c r="F271" s="3">
        <v>29</v>
      </c>
      <c r="G271" s="36">
        <f t="shared" si="150"/>
        <v>0.74994706895872598</v>
      </c>
      <c r="H271" s="36">
        <f t="shared" si="150"/>
        <v>0.79997956614635024</v>
      </c>
      <c r="I271" s="36">
        <f t="shared" si="150"/>
        <v>1.1497632177170094</v>
      </c>
      <c r="J271" s="36">
        <f t="shared" si="150"/>
        <v>1.1999694555341944</v>
      </c>
      <c r="K271" s="36">
        <f t="shared" si="150"/>
        <v>0</v>
      </c>
      <c r="L271" s="37" t="e">
        <f t="shared" si="150"/>
        <v>#VALUE!</v>
      </c>
      <c r="M271" s="38">
        <f t="shared" si="150"/>
        <v>0.43275040226895101</v>
      </c>
      <c r="N271" s="39">
        <f t="shared" si="150"/>
        <v>0</v>
      </c>
      <c r="O271" s="39">
        <f t="shared" si="150"/>
        <v>0</v>
      </c>
      <c r="P271" s="40">
        <f t="shared" si="150"/>
        <v>0</v>
      </c>
      <c r="Q271" s="40">
        <f t="shared" si="150"/>
        <v>0</v>
      </c>
      <c r="R271" s="40">
        <f t="shared" si="150"/>
        <v>0</v>
      </c>
      <c r="S271" s="41">
        <f t="shared" si="150"/>
        <v>0</v>
      </c>
      <c r="T271" s="41">
        <f t="shared" si="150"/>
        <v>0</v>
      </c>
      <c r="U271" s="42" t="e">
        <f t="shared" si="147"/>
        <v>#VALUE!</v>
      </c>
      <c r="V271" s="42" t="e">
        <f t="shared" si="147"/>
        <v>#VALUE!</v>
      </c>
      <c r="W271" s="43" t="e">
        <f t="shared" si="150"/>
        <v>#VALUE!</v>
      </c>
      <c r="X271" s="43" t="e">
        <f t="shared" si="150"/>
        <v>#VALUE!</v>
      </c>
      <c r="AD271"/>
      <c r="AG271" s="3">
        <f t="shared" si="145"/>
        <v>17.206221575376418</v>
      </c>
      <c r="AH271" s="36">
        <f t="shared" si="151"/>
        <v>0.71955989188711733</v>
      </c>
      <c r="AI271" s="36">
        <f t="shared" si="151"/>
        <v>0.79788081181425308</v>
      </c>
      <c r="AJ271" s="36">
        <f t="shared" si="151"/>
        <v>1.0633791185871768</v>
      </c>
      <c r="AK271" s="36">
        <f t="shared" si="151"/>
        <v>1.1966446277142693</v>
      </c>
      <c r="AL271" s="36">
        <f t="shared" si="151"/>
        <v>0</v>
      </c>
      <c r="AM271" s="37" t="e">
        <f t="shared" si="151"/>
        <v>#VALUE!</v>
      </c>
      <c r="AN271" s="38">
        <f t="shared" si="151"/>
        <v>0.10500912204198559</v>
      </c>
      <c r="AO271" s="39">
        <f t="shared" si="151"/>
        <v>0</v>
      </c>
      <c r="AP271" s="39">
        <f t="shared" si="151"/>
        <v>0</v>
      </c>
      <c r="AQ271" s="40">
        <f t="shared" si="151"/>
        <v>0</v>
      </c>
      <c r="AR271" s="40">
        <f t="shared" si="151"/>
        <v>0</v>
      </c>
      <c r="AS271" s="40">
        <f t="shared" si="151"/>
        <v>0</v>
      </c>
      <c r="AT271" s="41">
        <f t="shared" si="151"/>
        <v>0</v>
      </c>
      <c r="AU271" s="41">
        <f t="shared" si="151"/>
        <v>0</v>
      </c>
      <c r="AV271" s="42" t="e">
        <f t="shared" si="148"/>
        <v>#VALUE!</v>
      </c>
      <c r="AW271" s="42" t="e">
        <f t="shared" si="148"/>
        <v>#VALUE!</v>
      </c>
      <c r="AX271" s="43" t="e">
        <f t="shared" si="149"/>
        <v>#VALUE!</v>
      </c>
      <c r="AY271" s="43" t="e">
        <f t="shared" si="149"/>
        <v>#VALUE!</v>
      </c>
    </row>
    <row r="272" spans="6:51" x14ac:dyDescent="0.3">
      <c r="F272" s="3">
        <v>30</v>
      </c>
      <c r="G272" s="36">
        <f t="shared" si="150"/>
        <v>0.7499681786925485</v>
      </c>
      <c r="H272" s="36">
        <f t="shared" si="150"/>
        <v>0.79998572226246001</v>
      </c>
      <c r="I272" s="36">
        <f t="shared" si="150"/>
        <v>1.1498560692919335</v>
      </c>
      <c r="J272" s="36">
        <f t="shared" si="150"/>
        <v>1.1999786863778261</v>
      </c>
      <c r="K272" s="36">
        <f t="shared" si="150"/>
        <v>0</v>
      </c>
      <c r="L272" s="37" t="e">
        <f t="shared" si="150"/>
        <v>#VALUE!</v>
      </c>
      <c r="M272" s="38">
        <f t="shared" si="150"/>
        <v>0.44191149230843585</v>
      </c>
      <c r="N272" s="39">
        <f t="shared" si="150"/>
        <v>0</v>
      </c>
      <c r="O272" s="39">
        <f t="shared" si="150"/>
        <v>0</v>
      </c>
      <c r="P272" s="40">
        <f t="shared" si="150"/>
        <v>0</v>
      </c>
      <c r="Q272" s="40">
        <f t="shared" si="150"/>
        <v>0</v>
      </c>
      <c r="R272" s="40">
        <f t="shared" si="150"/>
        <v>0</v>
      </c>
      <c r="S272" s="41">
        <f t="shared" si="150"/>
        <v>0</v>
      </c>
      <c r="T272" s="41">
        <f t="shared" si="150"/>
        <v>0</v>
      </c>
      <c r="U272" s="42" t="e">
        <f t="shared" si="147"/>
        <v>#VALUE!</v>
      </c>
      <c r="V272" s="42" t="e">
        <f t="shared" si="147"/>
        <v>#VALUE!</v>
      </c>
      <c r="W272" s="43" t="e">
        <f t="shared" si="150"/>
        <v>#VALUE!</v>
      </c>
      <c r="X272" s="43" t="e">
        <f t="shared" si="150"/>
        <v>#VALUE!</v>
      </c>
      <c r="AD272"/>
      <c r="AG272" s="3">
        <f t="shared" si="145"/>
        <v>18.095459273170505</v>
      </c>
      <c r="AH272" s="36">
        <f t="shared" si="151"/>
        <v>0.73052694870230594</v>
      </c>
      <c r="AI272" s="36">
        <f t="shared" si="151"/>
        <v>0.79853764894595147</v>
      </c>
      <c r="AJ272" s="36">
        <f t="shared" si="151"/>
        <v>1.092786347445472</v>
      </c>
      <c r="AK272" s="36">
        <f t="shared" si="151"/>
        <v>1.1977013075395799</v>
      </c>
      <c r="AL272" s="36">
        <f t="shared" si="151"/>
        <v>0</v>
      </c>
      <c r="AM272" s="37" t="e">
        <f t="shared" si="151"/>
        <v>#VALUE!</v>
      </c>
      <c r="AN272" s="38">
        <f t="shared" si="151"/>
        <v>0.15355351382566423</v>
      </c>
      <c r="AO272" s="39">
        <f t="shared" si="151"/>
        <v>0</v>
      </c>
      <c r="AP272" s="39">
        <f t="shared" si="151"/>
        <v>0</v>
      </c>
      <c r="AQ272" s="40">
        <f t="shared" si="151"/>
        <v>0</v>
      </c>
      <c r="AR272" s="40">
        <f t="shared" si="151"/>
        <v>0</v>
      </c>
      <c r="AS272" s="40">
        <f t="shared" si="151"/>
        <v>0</v>
      </c>
      <c r="AT272" s="41">
        <f t="shared" si="151"/>
        <v>0</v>
      </c>
      <c r="AU272" s="41">
        <f t="shared" si="151"/>
        <v>0</v>
      </c>
      <c r="AV272" s="42" t="e">
        <f t="shared" si="148"/>
        <v>#VALUE!</v>
      </c>
      <c r="AW272" s="42" t="e">
        <f t="shared" si="148"/>
        <v>#VALUE!</v>
      </c>
      <c r="AX272" s="43" t="e">
        <f t="shared" si="149"/>
        <v>#VALUE!</v>
      </c>
      <c r="AY272" s="43" t="e">
        <f t="shared" si="149"/>
        <v>#VALUE!</v>
      </c>
    </row>
    <row r="273" spans="6:51" x14ac:dyDescent="0.3">
      <c r="F273" s="3">
        <v>31</v>
      </c>
      <c r="G273" s="36">
        <f t="shared" si="150"/>
        <v>0.74998060784626708</v>
      </c>
      <c r="H273" s="36">
        <f t="shared" si="150"/>
        <v>0.79998996114336085</v>
      </c>
      <c r="I273" s="36">
        <f t="shared" si="150"/>
        <v>1.1499119656193428</v>
      </c>
      <c r="J273" s="36">
        <f t="shared" si="150"/>
        <v>1.1999850270603629</v>
      </c>
      <c r="K273" s="36">
        <f t="shared" si="150"/>
        <v>0</v>
      </c>
      <c r="L273" s="37" t="e">
        <f t="shared" si="150"/>
        <v>#VALUE!</v>
      </c>
      <c r="M273" s="38">
        <f t="shared" si="150"/>
        <v>0.44975060164644537</v>
      </c>
      <c r="N273" s="39">
        <f t="shared" si="150"/>
        <v>0</v>
      </c>
      <c r="O273" s="39">
        <f t="shared" si="150"/>
        <v>0</v>
      </c>
      <c r="P273" s="40">
        <f t="shared" si="150"/>
        <v>0</v>
      </c>
      <c r="Q273" s="40">
        <f t="shared" si="150"/>
        <v>0</v>
      </c>
      <c r="R273" s="40">
        <f t="shared" si="150"/>
        <v>0</v>
      </c>
      <c r="S273" s="41">
        <f t="shared" si="150"/>
        <v>0</v>
      </c>
      <c r="T273" s="41">
        <f t="shared" si="150"/>
        <v>0</v>
      </c>
      <c r="U273" s="42" t="e">
        <f t="shared" si="147"/>
        <v>#VALUE!</v>
      </c>
      <c r="V273" s="42" t="e">
        <f t="shared" si="147"/>
        <v>#VALUE!</v>
      </c>
      <c r="W273" s="43" t="e">
        <f t="shared" si="150"/>
        <v>#VALUE!</v>
      </c>
      <c r="X273" s="43" t="e">
        <f t="shared" si="150"/>
        <v>#VALUE!</v>
      </c>
      <c r="AD273"/>
      <c r="AG273" s="3">
        <f t="shared" si="145"/>
        <v>19.030653817429357</v>
      </c>
      <c r="AH273" s="36">
        <f t="shared" si="151"/>
        <v>0.73801967295248305</v>
      </c>
      <c r="AI273" s="36">
        <f t="shared" si="151"/>
        <v>0.79900759152975598</v>
      </c>
      <c r="AJ273" s="36">
        <f t="shared" si="151"/>
        <v>1.1134198529581192</v>
      </c>
      <c r="AK273" s="36">
        <f t="shared" si="151"/>
        <v>1.1984510257184022</v>
      </c>
      <c r="AL273" s="36">
        <f t="shared" si="151"/>
        <v>0</v>
      </c>
      <c r="AM273" s="37" t="e">
        <f t="shared" si="151"/>
        <v>#VALUE!</v>
      </c>
      <c r="AN273" s="38">
        <f t="shared" si="151"/>
        <v>0.19859924809825957</v>
      </c>
      <c r="AO273" s="39">
        <f t="shared" si="151"/>
        <v>0</v>
      </c>
      <c r="AP273" s="39">
        <f t="shared" si="151"/>
        <v>0</v>
      </c>
      <c r="AQ273" s="40">
        <f t="shared" si="151"/>
        <v>0</v>
      </c>
      <c r="AR273" s="40">
        <f t="shared" si="151"/>
        <v>0</v>
      </c>
      <c r="AS273" s="40">
        <f t="shared" si="151"/>
        <v>0</v>
      </c>
      <c r="AT273" s="41">
        <f t="shared" si="151"/>
        <v>0</v>
      </c>
      <c r="AU273" s="41">
        <f t="shared" si="151"/>
        <v>0</v>
      </c>
      <c r="AV273" s="42" t="e">
        <f t="shared" si="148"/>
        <v>#VALUE!</v>
      </c>
      <c r="AW273" s="42" t="e">
        <f t="shared" si="148"/>
        <v>#VALUE!</v>
      </c>
      <c r="AX273" s="43" t="e">
        <f t="shared" si="149"/>
        <v>#VALUE!</v>
      </c>
      <c r="AY273" s="43" t="e">
        <f t="shared" si="149"/>
        <v>#VALUE!</v>
      </c>
    </row>
    <row r="274" spans="6:51" x14ac:dyDescent="0.3">
      <c r="F274" s="3">
        <v>32</v>
      </c>
      <c r="G274" s="36">
        <f t="shared" si="150"/>
        <v>0.74998800912734032</v>
      </c>
      <c r="H274" s="36">
        <f t="shared" si="150"/>
        <v>0.79999289680857</v>
      </c>
      <c r="I274" s="36">
        <f t="shared" si="150"/>
        <v>1.1499457746837616</v>
      </c>
      <c r="J274" s="36">
        <f t="shared" si="150"/>
        <v>1.1999894098289374</v>
      </c>
      <c r="K274" s="36">
        <f t="shared" si="150"/>
        <v>0</v>
      </c>
      <c r="L274" s="37" t="e">
        <f t="shared" si="150"/>
        <v>#VALUE!</v>
      </c>
      <c r="M274" s="38">
        <f t="shared" si="150"/>
        <v>0.45646208979413788</v>
      </c>
      <c r="N274" s="39">
        <f t="shared" si="150"/>
        <v>0</v>
      </c>
      <c r="O274" s="39">
        <f t="shared" si="150"/>
        <v>0</v>
      </c>
      <c r="P274" s="40">
        <f t="shared" si="150"/>
        <v>0</v>
      </c>
      <c r="Q274" s="40">
        <f t="shared" si="150"/>
        <v>0</v>
      </c>
      <c r="R274" s="40">
        <f t="shared" si="150"/>
        <v>0</v>
      </c>
      <c r="S274" s="41">
        <f t="shared" si="150"/>
        <v>0</v>
      </c>
      <c r="T274" s="41">
        <f t="shared" si="150"/>
        <v>0</v>
      </c>
      <c r="U274" s="42" t="e">
        <f t="shared" ref="U274:V289" si="152">$C$5/100*U$163*U202</f>
        <v>#VALUE!</v>
      </c>
      <c r="V274" s="42" t="e">
        <f t="shared" si="152"/>
        <v>#VALUE!</v>
      </c>
      <c r="W274" s="43" t="e">
        <f t="shared" si="150"/>
        <v>#VALUE!</v>
      </c>
      <c r="X274" s="43" t="e">
        <f>X202*X$163</f>
        <v>#VALUE!</v>
      </c>
      <c r="AD274"/>
      <c r="AG274" s="3">
        <f t="shared" si="145"/>
        <v>20.01418031184258</v>
      </c>
      <c r="AH274" s="36">
        <f t="shared" si="151"/>
        <v>0.7429120146639574</v>
      </c>
      <c r="AI274" s="36">
        <f t="shared" si="151"/>
        <v>0.79933771895311223</v>
      </c>
      <c r="AJ274" s="36">
        <f t="shared" si="151"/>
        <v>1.127379153431374</v>
      </c>
      <c r="AK274" s="36">
        <f t="shared" si="151"/>
        <v>1.1989733682372821</v>
      </c>
      <c r="AL274" s="36">
        <f t="shared" si="151"/>
        <v>0</v>
      </c>
      <c r="AM274" s="37" t="e">
        <f t="shared" si="151"/>
        <v>#VALUE!</v>
      </c>
      <c r="AN274" s="38">
        <f t="shared" si="151"/>
        <v>0.23997133682905364</v>
      </c>
      <c r="AO274" s="39">
        <f t="shared" si="151"/>
        <v>0</v>
      </c>
      <c r="AP274" s="39">
        <f t="shared" si="151"/>
        <v>0</v>
      </c>
      <c r="AQ274" s="40">
        <f t="shared" si="151"/>
        <v>0</v>
      </c>
      <c r="AR274" s="40">
        <f t="shared" si="151"/>
        <v>0</v>
      </c>
      <c r="AS274" s="40">
        <f t="shared" si="151"/>
        <v>0</v>
      </c>
      <c r="AT274" s="41">
        <f t="shared" si="151"/>
        <v>0</v>
      </c>
      <c r="AU274" s="41">
        <f t="shared" si="151"/>
        <v>0</v>
      </c>
      <c r="AV274" s="42" t="e">
        <f t="shared" ref="AV274:AW289" si="153">$C$5/100*AV$163*AV202</f>
        <v>#VALUE!</v>
      </c>
      <c r="AW274" s="42" t="e">
        <f t="shared" si="153"/>
        <v>#VALUE!</v>
      </c>
      <c r="AX274" s="43" t="e">
        <f t="shared" ref="AX274:AY289" si="154">AX202*AX$163</f>
        <v>#VALUE!</v>
      </c>
      <c r="AY274" s="43" t="e">
        <f t="shared" si="154"/>
        <v>#VALUE!</v>
      </c>
    </row>
    <row r="275" spans="6:51" x14ac:dyDescent="0.3">
      <c r="F275" s="3">
        <v>33</v>
      </c>
      <c r="G275" s="36">
        <f t="shared" ref="G275:X290" si="155">G203*G$163</f>
        <v>0.7499924713517816</v>
      </c>
      <c r="H275" s="36">
        <f t="shared" si="155"/>
        <v>0.79999494189726827</v>
      </c>
      <c r="I275" s="36">
        <f t="shared" si="155"/>
        <v>1.1499663399040798</v>
      </c>
      <c r="J275" s="36">
        <f t="shared" si="155"/>
        <v>1.1999924585008286</v>
      </c>
      <c r="K275" s="36">
        <f t="shared" si="155"/>
        <v>0</v>
      </c>
      <c r="L275" s="37" t="e">
        <f t="shared" si="155"/>
        <v>#VALUE!</v>
      </c>
      <c r="M275" s="38">
        <f t="shared" si="155"/>
        <v>0.46221232446362637</v>
      </c>
      <c r="N275" s="39">
        <f t="shared" si="155"/>
        <v>0</v>
      </c>
      <c r="O275" s="39">
        <f t="shared" si="155"/>
        <v>0</v>
      </c>
      <c r="P275" s="40">
        <f t="shared" si="155"/>
        <v>0</v>
      </c>
      <c r="Q275" s="40">
        <f t="shared" si="155"/>
        <v>0</v>
      </c>
      <c r="R275" s="40">
        <f t="shared" si="155"/>
        <v>0</v>
      </c>
      <c r="S275" s="41">
        <f t="shared" si="155"/>
        <v>0</v>
      </c>
      <c r="T275" s="41">
        <f t="shared" si="155"/>
        <v>0</v>
      </c>
      <c r="U275" s="42" t="e">
        <f t="shared" si="152"/>
        <v>#VALUE!</v>
      </c>
      <c r="V275" s="42" t="e">
        <f t="shared" si="152"/>
        <v>#VALUE!</v>
      </c>
      <c r="W275" s="43" t="e">
        <f t="shared" si="155"/>
        <v>#VALUE!</v>
      </c>
      <c r="X275" s="43" t="e">
        <f t="shared" si="155"/>
        <v>#VALUE!</v>
      </c>
      <c r="AD275"/>
      <c r="AG275" s="3">
        <f t="shared" si="145"/>
        <v>21.048536608242266</v>
      </c>
      <c r="AH275" s="36">
        <f t="shared" ref="AH275:AU290" si="156">AH203*AH$163</f>
        <v>0.74596497241619775</v>
      </c>
      <c r="AI275" s="36">
        <f t="shared" si="156"/>
        <v>0.79956538955993306</v>
      </c>
      <c r="AJ275" s="36">
        <f t="shared" si="156"/>
        <v>1.1364775115545234</v>
      </c>
      <c r="AK275" s="36">
        <f t="shared" si="156"/>
        <v>1.1993307083089193</v>
      </c>
      <c r="AL275" s="36">
        <f t="shared" si="156"/>
        <v>0</v>
      </c>
      <c r="AM275" s="37" t="e">
        <f t="shared" si="156"/>
        <v>#VALUE!</v>
      </c>
      <c r="AN275" s="38">
        <f t="shared" si="156"/>
        <v>0.27757030159812512</v>
      </c>
      <c r="AO275" s="39">
        <f t="shared" si="156"/>
        <v>0</v>
      </c>
      <c r="AP275" s="39">
        <f t="shared" si="156"/>
        <v>0</v>
      </c>
      <c r="AQ275" s="40">
        <f t="shared" si="156"/>
        <v>0</v>
      </c>
      <c r="AR275" s="40">
        <f t="shared" si="156"/>
        <v>0</v>
      </c>
      <c r="AS275" s="40">
        <f t="shared" si="156"/>
        <v>0</v>
      </c>
      <c r="AT275" s="41">
        <f t="shared" si="156"/>
        <v>0</v>
      </c>
      <c r="AU275" s="41">
        <f t="shared" si="156"/>
        <v>0</v>
      </c>
      <c r="AV275" s="42" t="e">
        <f t="shared" si="153"/>
        <v>#VALUE!</v>
      </c>
      <c r="AW275" s="42" t="e">
        <f t="shared" si="153"/>
        <v>#VALUE!</v>
      </c>
      <c r="AX275" s="43" t="e">
        <f t="shared" si="154"/>
        <v>#VALUE!</v>
      </c>
      <c r="AY275" s="43" t="e">
        <f t="shared" si="154"/>
        <v>#VALUE!</v>
      </c>
    </row>
    <row r="276" spans="6:51" x14ac:dyDescent="0.3">
      <c r="F276" s="3">
        <v>34</v>
      </c>
      <c r="G276" s="36">
        <f t="shared" si="155"/>
        <v>0.74999519750686061</v>
      </c>
      <c r="H276" s="36">
        <f t="shared" si="155"/>
        <v>0.79999637506931232</v>
      </c>
      <c r="I276" s="36">
        <f t="shared" si="155"/>
        <v>1.1499789300424663</v>
      </c>
      <c r="J276" s="36">
        <f t="shared" si="155"/>
        <v>1.1999945927490867</v>
      </c>
      <c r="K276" s="36">
        <f t="shared" si="155"/>
        <v>0</v>
      </c>
      <c r="L276" s="37" t="e">
        <f t="shared" si="155"/>
        <v>#VALUE!</v>
      </c>
      <c r="M276" s="38">
        <f t="shared" si="155"/>
        <v>0.46714338658292898</v>
      </c>
      <c r="N276" s="39">
        <f t="shared" si="155"/>
        <v>0</v>
      </c>
      <c r="O276" s="39">
        <f t="shared" si="155"/>
        <v>0</v>
      </c>
      <c r="P276" s="40">
        <f t="shared" si="155"/>
        <v>0</v>
      </c>
      <c r="Q276" s="40">
        <f t="shared" si="155"/>
        <v>0</v>
      </c>
      <c r="R276" s="40">
        <f t="shared" si="155"/>
        <v>0</v>
      </c>
      <c r="S276" s="41">
        <f t="shared" si="155"/>
        <v>0</v>
      </c>
      <c r="T276" s="41">
        <f t="shared" si="155"/>
        <v>0</v>
      </c>
      <c r="U276" s="42" t="e">
        <f t="shared" si="152"/>
        <v>#VALUE!</v>
      </c>
      <c r="V276" s="42" t="e">
        <f t="shared" si="152"/>
        <v>#VALUE!</v>
      </c>
      <c r="W276" s="43" t="e">
        <f t="shared" si="155"/>
        <v>#VALUE!</v>
      </c>
      <c r="X276" s="43" t="e">
        <f t="shared" si="155"/>
        <v>#VALUE!</v>
      </c>
      <c r="AD276"/>
      <c r="AG276" s="3">
        <f t="shared" si="145"/>
        <v>22.136349650370814</v>
      </c>
      <c r="AH276" s="36">
        <f t="shared" si="156"/>
        <v>0.74778692508085021</v>
      </c>
      <c r="AI276" s="36">
        <f t="shared" si="156"/>
        <v>0.79971952282115577</v>
      </c>
      <c r="AJ276" s="36">
        <f t="shared" si="156"/>
        <v>1.1421874481080694</v>
      </c>
      <c r="AK276" s="36">
        <f t="shared" si="156"/>
        <v>1.1995707476515693</v>
      </c>
      <c r="AL276" s="36">
        <f t="shared" si="156"/>
        <v>0</v>
      </c>
      <c r="AM276" s="37" t="e">
        <f t="shared" si="156"/>
        <v>#VALUE!</v>
      </c>
      <c r="AN276" s="38">
        <f t="shared" si="156"/>
        <v>0.31137291281716162</v>
      </c>
      <c r="AO276" s="39">
        <f t="shared" si="156"/>
        <v>0</v>
      </c>
      <c r="AP276" s="39">
        <f t="shared" si="156"/>
        <v>0</v>
      </c>
      <c r="AQ276" s="40">
        <f t="shared" si="156"/>
        <v>0</v>
      </c>
      <c r="AR276" s="40">
        <f t="shared" si="156"/>
        <v>0</v>
      </c>
      <c r="AS276" s="40">
        <f t="shared" si="156"/>
        <v>0</v>
      </c>
      <c r="AT276" s="41">
        <f t="shared" si="156"/>
        <v>0</v>
      </c>
      <c r="AU276" s="41">
        <f t="shared" si="156"/>
        <v>0</v>
      </c>
      <c r="AV276" s="42" t="e">
        <f t="shared" si="153"/>
        <v>#VALUE!</v>
      </c>
      <c r="AW276" s="42" t="e">
        <f t="shared" si="153"/>
        <v>#VALUE!</v>
      </c>
      <c r="AX276" s="43" t="e">
        <f t="shared" si="154"/>
        <v>#VALUE!</v>
      </c>
      <c r="AY276" s="43" t="e">
        <f t="shared" si="154"/>
        <v>#VALUE!</v>
      </c>
    </row>
    <row r="277" spans="6:51" x14ac:dyDescent="0.3">
      <c r="F277" s="3">
        <v>35</v>
      </c>
      <c r="G277" s="36">
        <f t="shared" si="155"/>
        <v>0.7499968863623192</v>
      </c>
      <c r="H277" s="36">
        <f t="shared" si="155"/>
        <v>0.79999738545480181</v>
      </c>
      <c r="I277" s="36">
        <f t="shared" si="155"/>
        <v>1.1499866929911244</v>
      </c>
      <c r="J277" s="36">
        <f t="shared" si="155"/>
        <v>1.199996096464131</v>
      </c>
      <c r="K277" s="36">
        <f t="shared" si="155"/>
        <v>0</v>
      </c>
      <c r="L277" s="37" t="e">
        <f t="shared" si="155"/>
        <v>#VALUE!</v>
      </c>
      <c r="M277" s="38">
        <f t="shared" si="155"/>
        <v>0.47137639608770626</v>
      </c>
      <c r="N277" s="39">
        <f t="shared" si="155"/>
        <v>0</v>
      </c>
      <c r="O277" s="39">
        <f t="shared" si="155"/>
        <v>0</v>
      </c>
      <c r="P277" s="40">
        <f t="shared" si="155"/>
        <v>0</v>
      </c>
      <c r="Q277" s="40">
        <f t="shared" si="155"/>
        <v>0</v>
      </c>
      <c r="R277" s="40">
        <f t="shared" si="155"/>
        <v>0</v>
      </c>
      <c r="S277" s="41">
        <f t="shared" si="155"/>
        <v>0</v>
      </c>
      <c r="T277" s="41">
        <f t="shared" si="155"/>
        <v>0</v>
      </c>
      <c r="U277" s="42" t="e">
        <f t="shared" si="152"/>
        <v>#VALUE!</v>
      </c>
      <c r="V277" s="42" t="e">
        <f t="shared" si="152"/>
        <v>#VALUE!</v>
      </c>
      <c r="W277" s="43" t="e">
        <f t="shared" si="155"/>
        <v>#VALUE!</v>
      </c>
      <c r="X277" s="43" t="e">
        <f t="shared" si="155"/>
        <v>#VALUE!</v>
      </c>
      <c r="AD277"/>
      <c r="AG277" s="3">
        <f t="shared" si="145"/>
        <v>23.280382145502159</v>
      </c>
      <c r="AH277" s="36">
        <f t="shared" si="156"/>
        <v>0.74882819278865886</v>
      </c>
      <c r="AI277" s="36">
        <f t="shared" si="156"/>
        <v>0.79982196195626543</v>
      </c>
      <c r="AJ277" s="36">
        <f t="shared" si="156"/>
        <v>1.145637065325678</v>
      </c>
      <c r="AK277" s="36">
        <f t="shared" si="156"/>
        <v>1.199729093208993</v>
      </c>
      <c r="AL277" s="36">
        <f t="shared" si="156"/>
        <v>0</v>
      </c>
      <c r="AM277" s="37" t="e">
        <f t="shared" si="156"/>
        <v>#VALUE!</v>
      </c>
      <c r="AN277" s="38">
        <f t="shared" si="156"/>
        <v>0.34142955000794845</v>
      </c>
      <c r="AO277" s="39">
        <f t="shared" si="156"/>
        <v>0</v>
      </c>
      <c r="AP277" s="39">
        <f t="shared" si="156"/>
        <v>0</v>
      </c>
      <c r="AQ277" s="40">
        <f t="shared" si="156"/>
        <v>0</v>
      </c>
      <c r="AR277" s="40">
        <f t="shared" si="156"/>
        <v>0</v>
      </c>
      <c r="AS277" s="40">
        <f t="shared" si="156"/>
        <v>0</v>
      </c>
      <c r="AT277" s="41">
        <f t="shared" si="156"/>
        <v>0</v>
      </c>
      <c r="AU277" s="41">
        <f t="shared" si="156"/>
        <v>0</v>
      </c>
      <c r="AV277" s="42" t="e">
        <f t="shared" si="153"/>
        <v>#VALUE!</v>
      </c>
      <c r="AW277" s="42" t="e">
        <f t="shared" si="153"/>
        <v>#VALUE!</v>
      </c>
      <c r="AX277" s="43" t="e">
        <f t="shared" si="154"/>
        <v>#VALUE!</v>
      </c>
      <c r="AY277" s="43" t="e">
        <f t="shared" si="154"/>
        <v>#VALUE!</v>
      </c>
    </row>
    <row r="278" spans="6:51" x14ac:dyDescent="0.3">
      <c r="F278" s="3">
        <v>36</v>
      </c>
      <c r="G278" s="36">
        <f t="shared" si="155"/>
        <v>0.74999794778286333</v>
      </c>
      <c r="H278" s="36">
        <f t="shared" si="155"/>
        <v>0.79999810208177202</v>
      </c>
      <c r="I278" s="36">
        <f t="shared" si="155"/>
        <v>1.1499915167214392</v>
      </c>
      <c r="J278" s="36">
        <f t="shared" si="155"/>
        <v>1.1999971627642001</v>
      </c>
      <c r="K278" s="36">
        <f t="shared" si="155"/>
        <v>0</v>
      </c>
      <c r="L278" s="37" t="e">
        <f t="shared" si="155"/>
        <v>#VALUE!</v>
      </c>
      <c r="M278" s="38">
        <f t="shared" si="155"/>
        <v>0.47501446086057741</v>
      </c>
      <c r="N278" s="39">
        <f t="shared" si="155"/>
        <v>0</v>
      </c>
      <c r="O278" s="39">
        <f t="shared" si="155"/>
        <v>0</v>
      </c>
      <c r="P278" s="40">
        <f t="shared" si="155"/>
        <v>0</v>
      </c>
      <c r="Q278" s="40">
        <f t="shared" si="155"/>
        <v>0</v>
      </c>
      <c r="R278" s="40">
        <f t="shared" si="155"/>
        <v>0</v>
      </c>
      <c r="S278" s="41">
        <f t="shared" si="155"/>
        <v>0</v>
      </c>
      <c r="T278" s="41">
        <f t="shared" si="155"/>
        <v>0</v>
      </c>
      <c r="U278" s="42" t="e">
        <f t="shared" si="152"/>
        <v>#VALUE!</v>
      </c>
      <c r="V278" s="42" t="e">
        <f t="shared" si="152"/>
        <v>#VALUE!</v>
      </c>
      <c r="W278" s="43" t="e">
        <f t="shared" si="155"/>
        <v>#VALUE!</v>
      </c>
      <c r="X278" s="43" t="e">
        <f t="shared" si="155"/>
        <v>#VALUE!</v>
      </c>
      <c r="AD278"/>
      <c r="AG278" s="3">
        <f t="shared" si="145"/>
        <v>24.483539580860253</v>
      </c>
      <c r="AH278" s="36">
        <f t="shared" si="156"/>
        <v>0.74939930728040516</v>
      </c>
      <c r="AI278" s="36">
        <f t="shared" si="156"/>
        <v>0.79988880808671958</v>
      </c>
      <c r="AJ278" s="36">
        <f t="shared" si="156"/>
        <v>1.1476435939349634</v>
      </c>
      <c r="AK278" s="36">
        <f t="shared" si="156"/>
        <v>1.1998316932084527</v>
      </c>
      <c r="AL278" s="36">
        <f t="shared" si="156"/>
        <v>0</v>
      </c>
      <c r="AM278" s="37" t="e">
        <f t="shared" si="156"/>
        <v>#VALUE!</v>
      </c>
      <c r="AN278" s="38">
        <f t="shared" si="156"/>
        <v>0.36785836331330907</v>
      </c>
      <c r="AO278" s="39">
        <f t="shared" si="156"/>
        <v>0</v>
      </c>
      <c r="AP278" s="39">
        <f t="shared" si="156"/>
        <v>0</v>
      </c>
      <c r="AQ278" s="40">
        <f t="shared" si="156"/>
        <v>0</v>
      </c>
      <c r="AR278" s="40">
        <f t="shared" si="156"/>
        <v>0</v>
      </c>
      <c r="AS278" s="40">
        <f t="shared" si="156"/>
        <v>0</v>
      </c>
      <c r="AT278" s="41">
        <f t="shared" si="156"/>
        <v>0</v>
      </c>
      <c r="AU278" s="41">
        <f t="shared" si="156"/>
        <v>0</v>
      </c>
      <c r="AV278" s="42" t="e">
        <f t="shared" si="153"/>
        <v>#VALUE!</v>
      </c>
      <c r="AW278" s="42" t="e">
        <f t="shared" si="153"/>
        <v>#VALUE!</v>
      </c>
      <c r="AX278" s="43" t="e">
        <f t="shared" si="154"/>
        <v>#VALUE!</v>
      </c>
      <c r="AY278" s="43" t="e">
        <f t="shared" si="154"/>
        <v>#VALUE!</v>
      </c>
    </row>
    <row r="279" spans="6:51" x14ac:dyDescent="0.3">
      <c r="F279" s="3">
        <v>37</v>
      </c>
      <c r="G279" s="36">
        <f t="shared" si="155"/>
        <v>0.74999862476471535</v>
      </c>
      <c r="H279" s="36">
        <f t="shared" si="155"/>
        <v>0.79999861343919942</v>
      </c>
      <c r="I279" s="36">
        <f t="shared" si="155"/>
        <v>1.1499945389165562</v>
      </c>
      <c r="J279" s="36">
        <f t="shared" si="155"/>
        <v>1.1999979237683029</v>
      </c>
      <c r="K279" s="36">
        <f t="shared" si="155"/>
        <v>0</v>
      </c>
      <c r="L279" s="37" t="e">
        <f t="shared" si="155"/>
        <v>#VALUE!</v>
      </c>
      <c r="M279" s="38">
        <f t="shared" si="155"/>
        <v>0.47814526592840462</v>
      </c>
      <c r="N279" s="39">
        <f t="shared" si="155"/>
        <v>0</v>
      </c>
      <c r="O279" s="39">
        <f t="shared" si="155"/>
        <v>0</v>
      </c>
      <c r="P279" s="40">
        <f t="shared" si="155"/>
        <v>0</v>
      </c>
      <c r="Q279" s="40">
        <f t="shared" si="155"/>
        <v>0</v>
      </c>
      <c r="R279" s="40">
        <f t="shared" si="155"/>
        <v>0</v>
      </c>
      <c r="S279" s="41">
        <f t="shared" si="155"/>
        <v>0</v>
      </c>
      <c r="T279" s="41">
        <f t="shared" si="155"/>
        <v>0</v>
      </c>
      <c r="U279" s="42" t="e">
        <f t="shared" si="152"/>
        <v>#VALUE!</v>
      </c>
      <c r="V279" s="42" t="e">
        <f t="shared" si="152"/>
        <v>#VALUE!</v>
      </c>
      <c r="W279" s="43" t="e">
        <f t="shared" si="155"/>
        <v>#VALUE!</v>
      </c>
      <c r="X279" s="43" t="e">
        <f t="shared" si="155"/>
        <v>#VALUE!</v>
      </c>
      <c r="AD279"/>
      <c r="AG279" s="3">
        <f t="shared" si="145"/>
        <v>25.748877602654176</v>
      </c>
      <c r="AH279" s="36">
        <f t="shared" si="156"/>
        <v>0.74970080536009376</v>
      </c>
      <c r="AI279" s="36">
        <f t="shared" si="156"/>
        <v>0.79993164682731865</v>
      </c>
      <c r="AJ279" s="36">
        <f t="shared" si="156"/>
        <v>1.1487679308171772</v>
      </c>
      <c r="AK279" s="36">
        <f t="shared" si="156"/>
        <v>1.1998970142002394</v>
      </c>
      <c r="AL279" s="36">
        <f t="shared" si="156"/>
        <v>0</v>
      </c>
      <c r="AM279" s="37" t="e">
        <f t="shared" si="156"/>
        <v>#VALUE!</v>
      </c>
      <c r="AN279" s="38">
        <f t="shared" si="156"/>
        <v>0.39083666320417149</v>
      </c>
      <c r="AO279" s="39">
        <f t="shared" si="156"/>
        <v>0</v>
      </c>
      <c r="AP279" s="39">
        <f t="shared" si="156"/>
        <v>0</v>
      </c>
      <c r="AQ279" s="40">
        <f t="shared" si="156"/>
        <v>0</v>
      </c>
      <c r="AR279" s="40">
        <f t="shared" si="156"/>
        <v>0</v>
      </c>
      <c r="AS279" s="40">
        <f t="shared" si="156"/>
        <v>0</v>
      </c>
      <c r="AT279" s="41">
        <f t="shared" si="156"/>
        <v>0</v>
      </c>
      <c r="AU279" s="41">
        <f t="shared" si="156"/>
        <v>0</v>
      </c>
      <c r="AV279" s="42" t="e">
        <f t="shared" si="153"/>
        <v>#VALUE!</v>
      </c>
      <c r="AW279" s="42" t="e">
        <f t="shared" si="153"/>
        <v>#VALUE!</v>
      </c>
      <c r="AX279" s="43" t="e">
        <f t="shared" si="154"/>
        <v>#VALUE!</v>
      </c>
      <c r="AY279" s="43" t="e">
        <f t="shared" si="154"/>
        <v>#VALUE!</v>
      </c>
    </row>
    <row r="280" spans="6:51" x14ac:dyDescent="0.3">
      <c r="F280" s="3">
        <v>38</v>
      </c>
      <c r="G280" s="36">
        <f t="shared" si="155"/>
        <v>0.74999906303508113</v>
      </c>
      <c r="H280" s="36">
        <f t="shared" si="155"/>
        <v>0.79999898053849983</v>
      </c>
      <c r="I280" s="36">
        <f t="shared" si="155"/>
        <v>1.1499964489164194</v>
      </c>
      <c r="J280" s="36">
        <f t="shared" si="155"/>
        <v>1.1999984703848656</v>
      </c>
      <c r="K280" s="36">
        <f t="shared" si="155"/>
        <v>0</v>
      </c>
      <c r="L280" s="37" t="e">
        <f t="shared" si="155"/>
        <v>#VALUE!</v>
      </c>
      <c r="M280" s="38">
        <f t="shared" si="155"/>
        <v>0.48084332876939695</v>
      </c>
      <c r="N280" s="39">
        <f t="shared" si="155"/>
        <v>0</v>
      </c>
      <c r="O280" s="39">
        <f t="shared" si="155"/>
        <v>0</v>
      </c>
      <c r="P280" s="40">
        <f t="shared" si="155"/>
        <v>0</v>
      </c>
      <c r="Q280" s="40">
        <f t="shared" si="155"/>
        <v>0</v>
      </c>
      <c r="R280" s="40">
        <f t="shared" si="155"/>
        <v>0</v>
      </c>
      <c r="S280" s="41">
        <f t="shared" si="155"/>
        <v>0</v>
      </c>
      <c r="T280" s="41">
        <f t="shared" si="155"/>
        <v>0</v>
      </c>
      <c r="U280" s="42" t="e">
        <f t="shared" si="152"/>
        <v>#VALUE!</v>
      </c>
      <c r="V280" s="42" t="e">
        <f t="shared" si="152"/>
        <v>#VALUE!</v>
      </c>
      <c r="W280" s="43" t="e">
        <f t="shared" si="155"/>
        <v>#VALUE!</v>
      </c>
      <c r="X280" s="43" t="e">
        <f t="shared" si="155"/>
        <v>#VALUE!</v>
      </c>
      <c r="AD280"/>
      <c r="AG280" s="3">
        <f t="shared" si="145"/>
        <v>27.079609776470498</v>
      </c>
      <c r="AH280" s="36">
        <f t="shared" si="156"/>
        <v>0.74985456705314746</v>
      </c>
      <c r="AI280" s="36">
        <f t="shared" si="156"/>
        <v>0.79995861854851091</v>
      </c>
      <c r="AJ280" s="36">
        <f t="shared" si="156"/>
        <v>1.1493754497542219</v>
      </c>
      <c r="AK280" s="36">
        <f t="shared" si="156"/>
        <v>1.1999378952642137</v>
      </c>
      <c r="AL280" s="36">
        <f t="shared" si="156"/>
        <v>0</v>
      </c>
      <c r="AM280" s="37" t="e">
        <f t="shared" si="156"/>
        <v>#VALUE!</v>
      </c>
      <c r="AN280" s="38">
        <f t="shared" si="156"/>
        <v>0.41059017411382548</v>
      </c>
      <c r="AO280" s="39">
        <f t="shared" si="156"/>
        <v>0</v>
      </c>
      <c r="AP280" s="39">
        <f t="shared" si="156"/>
        <v>0</v>
      </c>
      <c r="AQ280" s="40">
        <f t="shared" si="156"/>
        <v>0</v>
      </c>
      <c r="AR280" s="40">
        <f t="shared" si="156"/>
        <v>0</v>
      </c>
      <c r="AS280" s="40">
        <f t="shared" si="156"/>
        <v>0</v>
      </c>
      <c r="AT280" s="41">
        <f t="shared" si="156"/>
        <v>0</v>
      </c>
      <c r="AU280" s="41">
        <f t="shared" si="156"/>
        <v>0</v>
      </c>
      <c r="AV280" s="42" t="e">
        <f t="shared" si="153"/>
        <v>#VALUE!</v>
      </c>
      <c r="AW280" s="42" t="e">
        <f t="shared" si="153"/>
        <v>#VALUE!</v>
      </c>
      <c r="AX280" s="43" t="e">
        <f t="shared" si="154"/>
        <v>#VALUE!</v>
      </c>
      <c r="AY280" s="43" t="e">
        <f t="shared" si="154"/>
        <v>#VALUE!</v>
      </c>
    </row>
    <row r="281" spans="6:51" x14ac:dyDescent="0.3">
      <c r="F281" s="3">
        <v>39</v>
      </c>
      <c r="G281" s="36">
        <f t="shared" si="155"/>
        <v>0.74999935104744309</v>
      </c>
      <c r="H281" s="36">
        <f t="shared" si="155"/>
        <v>0.79999924567348168</v>
      </c>
      <c r="I281" s="36">
        <f t="shared" si="155"/>
        <v>1.149997666984915</v>
      </c>
      <c r="J281" s="36">
        <f t="shared" si="155"/>
        <v>1.199998865529583</v>
      </c>
      <c r="K281" s="36">
        <f t="shared" si="155"/>
        <v>0</v>
      </c>
      <c r="L281" s="37" t="e">
        <f t="shared" si="155"/>
        <v>#VALUE!</v>
      </c>
      <c r="M281" s="38">
        <f t="shared" si="155"/>
        <v>0.48317195106925065</v>
      </c>
      <c r="N281" s="39">
        <f t="shared" si="155"/>
        <v>0</v>
      </c>
      <c r="O281" s="39">
        <f t="shared" si="155"/>
        <v>0</v>
      </c>
      <c r="P281" s="40">
        <f t="shared" si="155"/>
        <v>0</v>
      </c>
      <c r="Q281" s="40">
        <f t="shared" si="155"/>
        <v>0</v>
      </c>
      <c r="R281" s="40">
        <f t="shared" si="155"/>
        <v>0</v>
      </c>
      <c r="S281" s="41">
        <f t="shared" si="155"/>
        <v>0</v>
      </c>
      <c r="T281" s="41">
        <f t="shared" si="155"/>
        <v>0</v>
      </c>
      <c r="U281" s="42" t="e">
        <f t="shared" si="152"/>
        <v>#VALUE!</v>
      </c>
      <c r="V281" s="42" t="e">
        <f t="shared" si="152"/>
        <v>#VALUE!</v>
      </c>
      <c r="W281" s="43" t="e">
        <f t="shared" si="155"/>
        <v>#VALUE!</v>
      </c>
      <c r="X281" s="43" t="e">
        <f t="shared" si="155"/>
        <v>#VALUE!</v>
      </c>
      <c r="AD281"/>
      <c r="AG281" s="3">
        <f t="shared" si="145"/>
        <v>28.479115748731825</v>
      </c>
      <c r="AH281" s="36">
        <f t="shared" si="156"/>
        <v>0.74993065879722376</v>
      </c>
      <c r="AI281" s="36">
        <f t="shared" si="156"/>
        <v>0.79997531058913551</v>
      </c>
      <c r="AJ281" s="36">
        <f t="shared" si="156"/>
        <v>1.1496924630382297</v>
      </c>
      <c r="AK281" s="36">
        <f t="shared" si="156"/>
        <v>1.1999630611972043</v>
      </c>
      <c r="AL281" s="36">
        <f t="shared" si="156"/>
        <v>0</v>
      </c>
      <c r="AM281" s="37" t="e">
        <f t="shared" si="156"/>
        <v>#VALUE!</v>
      </c>
      <c r="AN281" s="38">
        <f t="shared" si="156"/>
        <v>0.42738093341109862</v>
      </c>
      <c r="AO281" s="39">
        <f t="shared" si="156"/>
        <v>0</v>
      </c>
      <c r="AP281" s="39">
        <f t="shared" si="156"/>
        <v>0</v>
      </c>
      <c r="AQ281" s="40">
        <f t="shared" si="156"/>
        <v>0</v>
      </c>
      <c r="AR281" s="40">
        <f t="shared" si="156"/>
        <v>0</v>
      </c>
      <c r="AS281" s="40">
        <f t="shared" si="156"/>
        <v>0</v>
      </c>
      <c r="AT281" s="41">
        <f t="shared" si="156"/>
        <v>0</v>
      </c>
      <c r="AU281" s="41">
        <f t="shared" si="156"/>
        <v>0</v>
      </c>
      <c r="AV281" s="42" t="e">
        <f t="shared" si="153"/>
        <v>#VALUE!</v>
      </c>
      <c r="AW281" s="42" t="e">
        <f t="shared" si="153"/>
        <v>#VALUE!</v>
      </c>
      <c r="AX281" s="43" t="e">
        <f t="shared" si="154"/>
        <v>#VALUE!</v>
      </c>
      <c r="AY281" s="43" t="e">
        <f t="shared" si="154"/>
        <v>#VALUE!</v>
      </c>
    </row>
    <row r="282" spans="6:51" x14ac:dyDescent="0.3">
      <c r="F282" s="3">
        <v>40</v>
      </c>
      <c r="G282" s="36">
        <f t="shared" si="155"/>
        <v>0.74999954316501505</v>
      </c>
      <c r="H282" s="36">
        <f t="shared" si="155"/>
        <v>0.79999943832267406</v>
      </c>
      <c r="I282" s="36">
        <f t="shared" si="155"/>
        <v>1.1499984510724532</v>
      </c>
      <c r="J282" s="36">
        <f t="shared" si="155"/>
        <v>1.1999991529991996</v>
      </c>
      <c r="K282" s="36">
        <f t="shared" si="155"/>
        <v>0</v>
      </c>
      <c r="L282" s="37" t="e">
        <f t="shared" si="155"/>
        <v>#VALUE!</v>
      </c>
      <c r="M282" s="38">
        <f t="shared" si="155"/>
        <v>0.48518489882683569</v>
      </c>
      <c r="N282" s="39">
        <f t="shared" si="155"/>
        <v>0</v>
      </c>
      <c r="O282" s="39">
        <f t="shared" si="155"/>
        <v>0</v>
      </c>
      <c r="P282" s="40">
        <f t="shared" si="155"/>
        <v>0</v>
      </c>
      <c r="Q282" s="40">
        <f t="shared" si="155"/>
        <v>0</v>
      </c>
      <c r="R282" s="40">
        <f t="shared" si="155"/>
        <v>0</v>
      </c>
      <c r="S282" s="41">
        <f t="shared" si="155"/>
        <v>0</v>
      </c>
      <c r="T282" s="41">
        <f t="shared" si="155"/>
        <v>0</v>
      </c>
      <c r="U282" s="42" t="e">
        <f t="shared" si="152"/>
        <v>#VALUE!</v>
      </c>
      <c r="V282" s="42" t="e">
        <f t="shared" si="152"/>
        <v>#VALUE!</v>
      </c>
      <c r="W282" s="43" t="e">
        <f t="shared" si="155"/>
        <v>#VALUE!</v>
      </c>
      <c r="X282" s="43" t="e">
        <f t="shared" si="155"/>
        <v>#VALUE!</v>
      </c>
      <c r="AD282"/>
      <c r="AG282" s="3">
        <f t="shared" si="145"/>
        <v>29.950949829949028</v>
      </c>
      <c r="AH282" s="36">
        <f t="shared" si="156"/>
        <v>0.74996738450873801</v>
      </c>
      <c r="AI282" s="36">
        <f t="shared" si="156"/>
        <v>0.79998547109138363</v>
      </c>
      <c r="AJ282" s="36">
        <f t="shared" si="156"/>
        <v>1.1498525318770629</v>
      </c>
      <c r="AK282" s="36">
        <f t="shared" si="156"/>
        <v>1.1999783102482842</v>
      </c>
      <c r="AL282" s="36">
        <f t="shared" si="156"/>
        <v>0</v>
      </c>
      <c r="AM282" s="37" t="e">
        <f t="shared" si="156"/>
        <v>#VALUE!</v>
      </c>
      <c r="AN282" s="38">
        <f t="shared" si="156"/>
        <v>0.44149468277087217</v>
      </c>
      <c r="AO282" s="39">
        <f t="shared" si="156"/>
        <v>0</v>
      </c>
      <c r="AP282" s="39">
        <f t="shared" si="156"/>
        <v>0</v>
      </c>
      <c r="AQ282" s="40">
        <f t="shared" si="156"/>
        <v>0</v>
      </c>
      <c r="AR282" s="40">
        <f t="shared" si="156"/>
        <v>0</v>
      </c>
      <c r="AS282" s="40">
        <f t="shared" si="156"/>
        <v>0</v>
      </c>
      <c r="AT282" s="41">
        <f t="shared" si="156"/>
        <v>0</v>
      </c>
      <c r="AU282" s="41">
        <f t="shared" si="156"/>
        <v>0</v>
      </c>
      <c r="AV282" s="42" t="e">
        <f t="shared" si="153"/>
        <v>#VALUE!</v>
      </c>
      <c r="AW282" s="42" t="e">
        <f t="shared" si="153"/>
        <v>#VALUE!</v>
      </c>
      <c r="AX282" s="43" t="e">
        <f t="shared" si="154"/>
        <v>#VALUE!</v>
      </c>
      <c r="AY282" s="43" t="e">
        <f t="shared" si="154"/>
        <v>#VALUE!</v>
      </c>
    </row>
    <row r="283" spans="6:51" x14ac:dyDescent="0.3">
      <c r="F283" s="3">
        <v>41</v>
      </c>
      <c r="G283" s="36">
        <f t="shared" si="155"/>
        <v>0.74999967322813355</v>
      </c>
      <c r="H283" s="36">
        <f t="shared" si="155"/>
        <v>0.79999957914516517</v>
      </c>
      <c r="I283" s="36">
        <f t="shared" si="155"/>
        <v>1.1499989606521641</v>
      </c>
      <c r="J283" s="36">
        <f t="shared" si="155"/>
        <v>1.1999993634597881</v>
      </c>
      <c r="K283" s="36">
        <f t="shared" si="155"/>
        <v>0</v>
      </c>
      <c r="L283" s="37" t="e">
        <f t="shared" si="155"/>
        <v>#VALUE!</v>
      </c>
      <c r="M283" s="38">
        <f t="shared" si="155"/>
        <v>0.48692784233519748</v>
      </c>
      <c r="N283" s="39">
        <f t="shared" si="155"/>
        <v>0</v>
      </c>
      <c r="O283" s="39">
        <f t="shared" si="155"/>
        <v>0</v>
      </c>
      <c r="P283" s="40">
        <f t="shared" si="155"/>
        <v>0</v>
      </c>
      <c r="Q283" s="40">
        <f t="shared" si="155"/>
        <v>0</v>
      </c>
      <c r="R283" s="40">
        <f t="shared" si="155"/>
        <v>0</v>
      </c>
      <c r="S283" s="41">
        <f t="shared" si="155"/>
        <v>0</v>
      </c>
      <c r="T283" s="41">
        <f t="shared" si="155"/>
        <v>0</v>
      </c>
      <c r="U283" s="42" t="e">
        <f t="shared" si="152"/>
        <v>#VALUE!</v>
      </c>
      <c r="V283" s="42" t="e">
        <f t="shared" si="152"/>
        <v>#VALUE!</v>
      </c>
      <c r="W283" s="43" t="e">
        <f t="shared" si="155"/>
        <v>#VALUE!</v>
      </c>
      <c r="X283" s="43" t="e">
        <f t="shared" si="155"/>
        <v>#VALUE!</v>
      </c>
      <c r="AD283"/>
      <c r="AG283" s="3">
        <f t="shared" si="145"/>
        <v>31.353323826064784</v>
      </c>
      <c r="AH283" s="36">
        <f t="shared" si="156"/>
        <v>0.74998366494718183</v>
      </c>
      <c r="AI283" s="36">
        <f t="shared" si="156"/>
        <v>0.79999112252606841</v>
      </c>
      <c r="AJ283" s="36">
        <f t="shared" si="156"/>
        <v>1.1499258809779076</v>
      </c>
      <c r="AK283" s="36">
        <f t="shared" si="156"/>
        <v>1.199986761818544</v>
      </c>
      <c r="AL283" s="36">
        <f t="shared" si="156"/>
        <v>0</v>
      </c>
      <c r="AM283" s="37" t="e">
        <f t="shared" si="156"/>
        <v>#VALUE!</v>
      </c>
      <c r="AN283" s="38">
        <f t="shared" si="156"/>
        <v>0.45224162406311497</v>
      </c>
      <c r="AO283" s="39">
        <f t="shared" si="156"/>
        <v>0</v>
      </c>
      <c r="AP283" s="39">
        <f t="shared" si="156"/>
        <v>0</v>
      </c>
      <c r="AQ283" s="40">
        <f t="shared" si="156"/>
        <v>0</v>
      </c>
      <c r="AR283" s="40">
        <f t="shared" si="156"/>
        <v>0</v>
      </c>
      <c r="AS283" s="40">
        <f t="shared" si="156"/>
        <v>0</v>
      </c>
      <c r="AT283" s="41">
        <f t="shared" si="156"/>
        <v>0</v>
      </c>
      <c r="AU283" s="41">
        <f t="shared" si="156"/>
        <v>0</v>
      </c>
      <c r="AV283" s="42" t="e">
        <f t="shared" si="153"/>
        <v>#VALUE!</v>
      </c>
      <c r="AW283" s="42" t="e">
        <f t="shared" si="153"/>
        <v>#VALUE!</v>
      </c>
      <c r="AX283" s="43" t="e">
        <f t="shared" si="154"/>
        <v>#VALUE!</v>
      </c>
      <c r="AY283" s="43" t="e">
        <f t="shared" si="154"/>
        <v>#VALUE!</v>
      </c>
    </row>
    <row r="284" spans="6:51" x14ac:dyDescent="0.3">
      <c r="F284" s="3">
        <v>42</v>
      </c>
      <c r="G284" s="36">
        <f t="shared" si="155"/>
        <v>0.74999976257589585</v>
      </c>
      <c r="H284" s="36">
        <f t="shared" si="155"/>
        <v>0.79999968269889477</v>
      </c>
      <c r="I284" s="36">
        <f t="shared" si="155"/>
        <v>1.149999295070816</v>
      </c>
      <c r="J284" s="36">
        <f t="shared" si="155"/>
        <v>1.1999995185090644</v>
      </c>
      <c r="K284" s="36">
        <f t="shared" si="155"/>
        <v>0</v>
      </c>
      <c r="L284" s="37" t="e">
        <f t="shared" si="155"/>
        <v>#VALUE!</v>
      </c>
      <c r="M284" s="38">
        <f t="shared" si="155"/>
        <v>0.4884395859753986</v>
      </c>
      <c r="N284" s="39">
        <f t="shared" si="155"/>
        <v>0</v>
      </c>
      <c r="O284" s="39">
        <f t="shared" si="155"/>
        <v>0</v>
      </c>
      <c r="P284" s="40">
        <f t="shared" si="155"/>
        <v>0</v>
      </c>
      <c r="Q284" s="40">
        <f t="shared" si="155"/>
        <v>0</v>
      </c>
      <c r="R284" s="40">
        <f t="shared" si="155"/>
        <v>0</v>
      </c>
      <c r="S284" s="41">
        <f t="shared" si="155"/>
        <v>0</v>
      </c>
      <c r="T284" s="41">
        <f t="shared" si="155"/>
        <v>0</v>
      </c>
      <c r="U284" s="42" t="e">
        <f t="shared" si="152"/>
        <v>#VALUE!</v>
      </c>
      <c r="V284" s="42" t="e">
        <f t="shared" si="152"/>
        <v>#VALUE!</v>
      </c>
      <c r="W284" s="43" t="e">
        <f t="shared" si="155"/>
        <v>#VALUE!</v>
      </c>
      <c r="X284" s="43" t="e">
        <f t="shared" si="155"/>
        <v>#VALUE!</v>
      </c>
      <c r="AD284"/>
      <c r="AG284" s="3">
        <f t="shared" si="145"/>
        <v>32.652029896613442</v>
      </c>
      <c r="AH284" s="36">
        <f t="shared" si="156"/>
        <v>0.74999116343811401</v>
      </c>
      <c r="AI284" s="36">
        <f t="shared" si="156"/>
        <v>0.79999431164434187</v>
      </c>
      <c r="AJ284" s="36">
        <f t="shared" si="156"/>
        <v>1.1499603013275381</v>
      </c>
      <c r="AK284" s="36">
        <f t="shared" si="156"/>
        <v>1.1999915193702446</v>
      </c>
      <c r="AL284" s="36">
        <f t="shared" si="156"/>
        <v>0</v>
      </c>
      <c r="AM284" s="37" t="e">
        <f t="shared" si="156"/>
        <v>#VALUE!</v>
      </c>
      <c r="AN284" s="38">
        <f t="shared" si="156"/>
        <v>0.46031111425429094</v>
      </c>
      <c r="AO284" s="39">
        <f t="shared" si="156"/>
        <v>0</v>
      </c>
      <c r="AP284" s="39">
        <f t="shared" si="156"/>
        <v>0</v>
      </c>
      <c r="AQ284" s="40">
        <f t="shared" si="156"/>
        <v>0</v>
      </c>
      <c r="AR284" s="40">
        <f t="shared" si="156"/>
        <v>0</v>
      </c>
      <c r="AS284" s="40">
        <f t="shared" si="156"/>
        <v>0</v>
      </c>
      <c r="AT284" s="41">
        <f t="shared" si="156"/>
        <v>0</v>
      </c>
      <c r="AU284" s="41">
        <f t="shared" si="156"/>
        <v>0</v>
      </c>
      <c r="AV284" s="42" t="e">
        <f t="shared" si="153"/>
        <v>#VALUE!</v>
      </c>
      <c r="AW284" s="42" t="e">
        <f t="shared" si="153"/>
        <v>#VALUE!</v>
      </c>
      <c r="AX284" s="43" t="e">
        <f t="shared" si="154"/>
        <v>#VALUE!</v>
      </c>
      <c r="AY284" s="43" t="e">
        <f t="shared" si="154"/>
        <v>#VALUE!</v>
      </c>
    </row>
    <row r="285" spans="6:51" x14ac:dyDescent="0.3">
      <c r="F285" s="3">
        <v>43</v>
      </c>
      <c r="G285" s="36">
        <f t="shared" si="155"/>
        <v>0.74999982484025463</v>
      </c>
      <c r="H285" s="36">
        <f t="shared" si="155"/>
        <v>0.7999997592989776</v>
      </c>
      <c r="I285" s="36">
        <f t="shared" si="155"/>
        <v>1.1499995167136852</v>
      </c>
      <c r="J285" s="36">
        <f t="shared" si="155"/>
        <v>1.1999996334468217</v>
      </c>
      <c r="K285" s="36">
        <f t="shared" si="155"/>
        <v>6.6099193866683684E-2</v>
      </c>
      <c r="L285" s="37" t="e">
        <f t="shared" si="155"/>
        <v>#VALUE!</v>
      </c>
      <c r="M285" s="38">
        <f t="shared" si="155"/>
        <v>0.48975311547453404</v>
      </c>
      <c r="N285" s="39">
        <f t="shared" si="155"/>
        <v>0</v>
      </c>
      <c r="O285" s="39">
        <f t="shared" si="155"/>
        <v>0</v>
      </c>
      <c r="P285" s="40">
        <f t="shared" si="155"/>
        <v>0</v>
      </c>
      <c r="Q285" s="40">
        <f t="shared" si="155"/>
        <v>0</v>
      </c>
      <c r="R285" s="40">
        <f t="shared" si="155"/>
        <v>0</v>
      </c>
      <c r="S285" s="41">
        <f t="shared" si="155"/>
        <v>0</v>
      </c>
      <c r="T285" s="41">
        <f t="shared" si="155"/>
        <v>0</v>
      </c>
      <c r="U285" s="42" t="e">
        <f t="shared" si="152"/>
        <v>#VALUE!</v>
      </c>
      <c r="V285" s="42" t="e">
        <f t="shared" si="152"/>
        <v>#VALUE!</v>
      </c>
      <c r="W285" s="43" t="e">
        <f t="shared" si="155"/>
        <v>#VALUE!</v>
      </c>
      <c r="X285" s="43" t="e">
        <f t="shared" si="155"/>
        <v>#VALUE!</v>
      </c>
      <c r="AD285"/>
      <c r="AG285" s="3">
        <f t="shared" si="145"/>
        <v>33.848730698226525</v>
      </c>
      <c r="AH285" s="36">
        <f t="shared" si="156"/>
        <v>0.74999486485384059</v>
      </c>
      <c r="AI285" s="36">
        <f t="shared" si="156"/>
        <v>0.79999618927245586</v>
      </c>
      <c r="AJ285" s="36">
        <f t="shared" si="156"/>
        <v>1.1499773954087513</v>
      </c>
      <c r="AK285" s="36">
        <f t="shared" si="156"/>
        <v>1.1999943161606883</v>
      </c>
      <c r="AL285" s="36">
        <f t="shared" si="156"/>
        <v>0</v>
      </c>
      <c r="AM285" s="37" t="e">
        <f t="shared" si="156"/>
        <v>#VALUE!</v>
      </c>
      <c r="AN285" s="38">
        <f t="shared" si="156"/>
        <v>0.46644504374607099</v>
      </c>
      <c r="AO285" s="39">
        <f t="shared" si="156"/>
        <v>0</v>
      </c>
      <c r="AP285" s="39">
        <f t="shared" si="156"/>
        <v>0</v>
      </c>
      <c r="AQ285" s="40">
        <f t="shared" si="156"/>
        <v>0</v>
      </c>
      <c r="AR285" s="40">
        <f t="shared" si="156"/>
        <v>0</v>
      </c>
      <c r="AS285" s="40">
        <f t="shared" si="156"/>
        <v>0</v>
      </c>
      <c r="AT285" s="41">
        <f t="shared" si="156"/>
        <v>0</v>
      </c>
      <c r="AU285" s="41">
        <f t="shared" si="156"/>
        <v>0</v>
      </c>
      <c r="AV285" s="42" t="e">
        <f t="shared" si="153"/>
        <v>#VALUE!</v>
      </c>
      <c r="AW285" s="42" t="e">
        <f t="shared" si="153"/>
        <v>#VALUE!</v>
      </c>
      <c r="AX285" s="43" t="e">
        <f t="shared" si="154"/>
        <v>#VALUE!</v>
      </c>
      <c r="AY285" s="43" t="e">
        <f t="shared" si="154"/>
        <v>#VALUE!</v>
      </c>
    </row>
    <row r="286" spans="6:51" x14ac:dyDescent="0.3">
      <c r="F286" s="3">
        <v>44</v>
      </c>
      <c r="G286" s="36">
        <f t="shared" si="155"/>
        <v>0.74999986884332026</v>
      </c>
      <c r="H286" s="36">
        <f t="shared" si="155"/>
        <v>0.79999981629445727</v>
      </c>
      <c r="I286" s="36">
        <f t="shared" si="155"/>
        <v>1.1499996650803301</v>
      </c>
      <c r="J286" s="36">
        <f t="shared" si="155"/>
        <v>1.1999997191744438</v>
      </c>
      <c r="K286" s="36">
        <f t="shared" si="155"/>
        <v>0.15666608583075886</v>
      </c>
      <c r="L286" s="37" t="e">
        <f t="shared" si="155"/>
        <v>#VALUE!</v>
      </c>
      <c r="M286" s="38">
        <f t="shared" si="155"/>
        <v>0.49089648765369087</v>
      </c>
      <c r="N286" s="39">
        <f t="shared" si="155"/>
        <v>0</v>
      </c>
      <c r="O286" s="39">
        <f t="shared" si="155"/>
        <v>0</v>
      </c>
      <c r="P286" s="40">
        <f t="shared" si="155"/>
        <v>0</v>
      </c>
      <c r="Q286" s="40">
        <f t="shared" si="155"/>
        <v>0</v>
      </c>
      <c r="R286" s="40">
        <f t="shared" si="155"/>
        <v>0</v>
      </c>
      <c r="S286" s="41">
        <f t="shared" si="155"/>
        <v>0</v>
      </c>
      <c r="T286" s="41">
        <f t="shared" si="155"/>
        <v>0</v>
      </c>
      <c r="U286" s="42" t="e">
        <f t="shared" si="152"/>
        <v>#VALUE!</v>
      </c>
      <c r="V286" s="42" t="e">
        <f t="shared" si="152"/>
        <v>#VALUE!</v>
      </c>
      <c r="W286" s="43" t="e">
        <f t="shared" si="155"/>
        <v>#VALUE!</v>
      </c>
      <c r="X286" s="43" t="e">
        <f t="shared" si="155"/>
        <v>#VALUE!</v>
      </c>
      <c r="AD286"/>
      <c r="AG286" s="3">
        <f t="shared" si="145"/>
        <v>34.951438109131615</v>
      </c>
      <c r="AH286" s="36">
        <f t="shared" si="156"/>
        <v>0.74999682135025292</v>
      </c>
      <c r="AI286" s="36">
        <f t="shared" si="156"/>
        <v>0.79999734403159239</v>
      </c>
      <c r="AJ286" s="36">
        <f t="shared" si="156"/>
        <v>1.1499863955776188</v>
      </c>
      <c r="AK286" s="36">
        <f t="shared" si="156"/>
        <v>1.1999960348263345</v>
      </c>
      <c r="AL286" s="36">
        <f t="shared" si="156"/>
        <v>0</v>
      </c>
      <c r="AM286" s="37" t="e">
        <f t="shared" si="156"/>
        <v>#VALUE!</v>
      </c>
      <c r="AN286" s="38">
        <f t="shared" si="156"/>
        <v>0.47118534533892914</v>
      </c>
      <c r="AO286" s="39">
        <f t="shared" si="156"/>
        <v>0</v>
      </c>
      <c r="AP286" s="39">
        <f t="shared" si="156"/>
        <v>0</v>
      </c>
      <c r="AQ286" s="40">
        <f t="shared" si="156"/>
        <v>0</v>
      </c>
      <c r="AR286" s="40">
        <f t="shared" si="156"/>
        <v>0</v>
      </c>
      <c r="AS286" s="40">
        <f t="shared" si="156"/>
        <v>0</v>
      </c>
      <c r="AT286" s="41">
        <f t="shared" si="156"/>
        <v>0</v>
      </c>
      <c r="AU286" s="41">
        <f t="shared" si="156"/>
        <v>0</v>
      </c>
      <c r="AV286" s="42" t="e">
        <f t="shared" si="153"/>
        <v>#VALUE!</v>
      </c>
      <c r="AW286" s="42" t="e">
        <f t="shared" si="153"/>
        <v>#VALUE!</v>
      </c>
      <c r="AX286" s="43" t="e">
        <f t="shared" si="154"/>
        <v>#VALUE!</v>
      </c>
      <c r="AY286" s="43" t="e">
        <f t="shared" si="154"/>
        <v>#VALUE!</v>
      </c>
    </row>
    <row r="287" spans="6:51" x14ac:dyDescent="0.3">
      <c r="F287" s="3">
        <v>45</v>
      </c>
      <c r="G287" s="36">
        <f t="shared" si="155"/>
        <v>0.74999990036844777</v>
      </c>
      <c r="H287" s="36">
        <f t="shared" si="155"/>
        <v>0.79999985894990877</v>
      </c>
      <c r="I287" s="36">
        <f t="shared" si="155"/>
        <v>1.149999765392717</v>
      </c>
      <c r="J287" s="36">
        <f t="shared" si="155"/>
        <v>1.199999783504293</v>
      </c>
      <c r="K287" s="36">
        <f t="shared" si="155"/>
        <v>0.23537363924464202</v>
      </c>
      <c r="L287" s="37" t="e">
        <f t="shared" si="155"/>
        <v>#VALUE!</v>
      </c>
      <c r="M287" s="38">
        <f t="shared" si="155"/>
        <v>0.49189358496847013</v>
      </c>
      <c r="N287" s="39">
        <f t="shared" si="155"/>
        <v>0</v>
      </c>
      <c r="O287" s="39">
        <f t="shared" si="155"/>
        <v>0</v>
      </c>
      <c r="P287" s="40">
        <f t="shared" si="155"/>
        <v>0</v>
      </c>
      <c r="Q287" s="40">
        <f t="shared" si="155"/>
        <v>0</v>
      </c>
      <c r="R287" s="40">
        <f t="shared" si="155"/>
        <v>0</v>
      </c>
      <c r="S287" s="41">
        <f t="shared" si="155"/>
        <v>0</v>
      </c>
      <c r="T287" s="41">
        <f t="shared" si="155"/>
        <v>0</v>
      </c>
      <c r="U287" s="42" t="e">
        <f t="shared" si="152"/>
        <v>#VALUE!</v>
      </c>
      <c r="V287" s="42" t="e">
        <f t="shared" si="152"/>
        <v>#VALUE!</v>
      </c>
      <c r="W287" s="43" t="e">
        <f t="shared" si="155"/>
        <v>#VALUE!</v>
      </c>
      <c r="X287" s="43" t="e">
        <f t="shared" si="155"/>
        <v>#VALUE!</v>
      </c>
      <c r="AD287"/>
      <c r="AG287" s="3">
        <f t="shared" si="145"/>
        <v>35.967534724447624</v>
      </c>
      <c r="AH287" s="36">
        <f t="shared" si="156"/>
        <v>0.74999792036067758</v>
      </c>
      <c r="AI287" s="36">
        <f t="shared" si="156"/>
        <v>0.79999808243400228</v>
      </c>
      <c r="AJ287" s="36">
        <f t="shared" si="156"/>
        <v>1.1499913931233361</v>
      </c>
      <c r="AK287" s="36">
        <f t="shared" si="156"/>
        <v>1.1999971335286559</v>
      </c>
      <c r="AL287" s="36">
        <f t="shared" si="156"/>
        <v>0</v>
      </c>
      <c r="AM287" s="37" t="e">
        <f t="shared" si="156"/>
        <v>#VALUE!</v>
      </c>
      <c r="AN287" s="38">
        <f t="shared" si="156"/>
        <v>0.47490475360030959</v>
      </c>
      <c r="AO287" s="39">
        <f t="shared" si="156"/>
        <v>0</v>
      </c>
      <c r="AP287" s="39">
        <f t="shared" si="156"/>
        <v>0</v>
      </c>
      <c r="AQ287" s="40">
        <f t="shared" si="156"/>
        <v>0</v>
      </c>
      <c r="AR287" s="40">
        <f t="shared" si="156"/>
        <v>0</v>
      </c>
      <c r="AS287" s="40">
        <f t="shared" si="156"/>
        <v>0</v>
      </c>
      <c r="AT287" s="41">
        <f t="shared" si="156"/>
        <v>0</v>
      </c>
      <c r="AU287" s="41">
        <f t="shared" si="156"/>
        <v>0</v>
      </c>
      <c r="AV287" s="42" t="e">
        <f t="shared" si="153"/>
        <v>#VALUE!</v>
      </c>
      <c r="AW287" s="42" t="e">
        <f t="shared" si="153"/>
        <v>#VALUE!</v>
      </c>
      <c r="AX287" s="43" t="e">
        <f t="shared" si="154"/>
        <v>#VALUE!</v>
      </c>
      <c r="AY287" s="43" t="e">
        <f t="shared" si="154"/>
        <v>#VALUE!</v>
      </c>
    </row>
    <row r="288" spans="6:51" x14ac:dyDescent="0.3">
      <c r="F288" s="3">
        <v>46</v>
      </c>
      <c r="G288" s="36">
        <f t="shared" si="155"/>
        <v>0.74999992325549081</v>
      </c>
      <c r="H288" s="36">
        <f t="shared" si="155"/>
        <v>0.79999989105726788</v>
      </c>
      <c r="I288" s="36">
        <f t="shared" si="155"/>
        <v>1.1499998338956594</v>
      </c>
      <c r="J288" s="36">
        <f t="shared" si="155"/>
        <v>1.1999998320671756</v>
      </c>
      <c r="K288" s="36">
        <f t="shared" si="155"/>
        <v>0.30404745024796448</v>
      </c>
      <c r="L288" s="37" t="e">
        <f t="shared" si="155"/>
        <v>#VALUE!</v>
      </c>
      <c r="M288" s="38">
        <f t="shared" si="155"/>
        <v>0.49276475448042861</v>
      </c>
      <c r="N288" s="39">
        <f t="shared" si="155"/>
        <v>0</v>
      </c>
      <c r="O288" s="39">
        <f t="shared" si="155"/>
        <v>0</v>
      </c>
      <c r="P288" s="40">
        <f t="shared" si="155"/>
        <v>0</v>
      </c>
      <c r="Q288" s="40">
        <f t="shared" si="155"/>
        <v>0</v>
      </c>
      <c r="R288" s="40">
        <f t="shared" si="155"/>
        <v>0</v>
      </c>
      <c r="S288" s="41">
        <f t="shared" si="155"/>
        <v>0</v>
      </c>
      <c r="T288" s="41">
        <f t="shared" si="155"/>
        <v>0</v>
      </c>
      <c r="U288" s="42" t="e">
        <f t="shared" si="152"/>
        <v>#VALUE!</v>
      </c>
      <c r="V288" s="42" t="e">
        <f t="shared" si="152"/>
        <v>#VALUE!</v>
      </c>
      <c r="W288" s="43" t="e">
        <f t="shared" si="155"/>
        <v>#VALUE!</v>
      </c>
      <c r="X288" s="43" t="e">
        <f t="shared" si="155"/>
        <v>#VALUE!</v>
      </c>
      <c r="AD288"/>
      <c r="AG288" s="3">
        <f t="shared" si="145"/>
        <v>36.903823282451604</v>
      </c>
      <c r="AH288" s="36">
        <f t="shared" si="156"/>
        <v>0.74999857181681651</v>
      </c>
      <c r="AI288" s="36">
        <f t="shared" si="156"/>
        <v>0.79999857133332619</v>
      </c>
      <c r="AJ288" s="36">
        <f t="shared" si="156"/>
        <v>1.1499943050738868</v>
      </c>
      <c r="AK288" s="36">
        <f t="shared" si="156"/>
        <v>1.1999978610935591</v>
      </c>
      <c r="AL288" s="36">
        <f t="shared" si="156"/>
        <v>0</v>
      </c>
      <c r="AM288" s="37" t="e">
        <f t="shared" si="156"/>
        <v>#VALUE!</v>
      </c>
      <c r="AN288" s="38">
        <f t="shared" si="156"/>
        <v>0.47786405671455862</v>
      </c>
      <c r="AO288" s="39">
        <f t="shared" si="156"/>
        <v>0</v>
      </c>
      <c r="AP288" s="39">
        <f t="shared" si="156"/>
        <v>0</v>
      </c>
      <c r="AQ288" s="40">
        <f t="shared" si="156"/>
        <v>0</v>
      </c>
      <c r="AR288" s="40">
        <f t="shared" si="156"/>
        <v>0</v>
      </c>
      <c r="AS288" s="40">
        <f t="shared" si="156"/>
        <v>0</v>
      </c>
      <c r="AT288" s="41">
        <f t="shared" si="156"/>
        <v>0</v>
      </c>
      <c r="AU288" s="41">
        <f t="shared" si="156"/>
        <v>0</v>
      </c>
      <c r="AV288" s="42" t="e">
        <f t="shared" si="153"/>
        <v>#VALUE!</v>
      </c>
      <c r="AW288" s="42" t="e">
        <f t="shared" si="153"/>
        <v>#VALUE!</v>
      </c>
      <c r="AX288" s="43" t="e">
        <f t="shared" si="154"/>
        <v>#VALUE!</v>
      </c>
      <c r="AY288" s="43" t="e">
        <f t="shared" si="154"/>
        <v>#VALUE!</v>
      </c>
    </row>
    <row r="289" spans="6:51" x14ac:dyDescent="0.3">
      <c r="F289" s="3">
        <v>47</v>
      </c>
      <c r="G289" s="36">
        <f t="shared" si="155"/>
        <v>0.74999994008605586</v>
      </c>
      <c r="H289" s="36">
        <f t="shared" si="155"/>
        <v>0.79999991536259385</v>
      </c>
      <c r="I289" s="36">
        <f t="shared" si="155"/>
        <v>1.1499998811440089</v>
      </c>
      <c r="J289" s="36">
        <f t="shared" si="155"/>
        <v>1.1999998689446485</v>
      </c>
      <c r="K289" s="36">
        <f t="shared" si="155"/>
        <v>0.3641952347989601</v>
      </c>
      <c r="L289" s="37" t="e">
        <f t="shared" si="155"/>
        <v>#VALUE!</v>
      </c>
      <c r="M289" s="38">
        <f t="shared" si="155"/>
        <v>0.49352734838786944</v>
      </c>
      <c r="N289" s="39">
        <f t="shared" si="155"/>
        <v>0</v>
      </c>
      <c r="O289" s="39">
        <f t="shared" si="155"/>
        <v>0</v>
      </c>
      <c r="P289" s="40">
        <f t="shared" si="155"/>
        <v>0</v>
      </c>
      <c r="Q289" s="40">
        <f t="shared" si="155"/>
        <v>0</v>
      </c>
      <c r="R289" s="40">
        <f t="shared" si="155"/>
        <v>0</v>
      </c>
      <c r="S289" s="41">
        <f t="shared" si="155"/>
        <v>0</v>
      </c>
      <c r="T289" s="41">
        <f t="shared" si="155"/>
        <v>0</v>
      </c>
      <c r="U289" s="42" t="e">
        <f t="shared" si="152"/>
        <v>#VALUE!</v>
      </c>
      <c r="V289" s="42" t="e">
        <f t="shared" si="152"/>
        <v>#VALUE!</v>
      </c>
      <c r="W289" s="43" t="e">
        <f t="shared" si="155"/>
        <v>#VALUE!</v>
      </c>
      <c r="X289" s="43" t="e">
        <f t="shared" si="155"/>
        <v>#VALUE!</v>
      </c>
      <c r="AD289"/>
      <c r="AG289" s="3">
        <f t="shared" si="145"/>
        <v>37.766572208720326</v>
      </c>
      <c r="AH289" s="36">
        <f t="shared" si="156"/>
        <v>0.74999897674621518</v>
      </c>
      <c r="AI289" s="36">
        <f t="shared" si="156"/>
        <v>0.79999890528234185</v>
      </c>
      <c r="AJ289" s="36">
        <f t="shared" si="156"/>
        <v>1.1499960772022004</v>
      </c>
      <c r="AK289" s="36">
        <f t="shared" si="156"/>
        <v>1.199998358292315</v>
      </c>
      <c r="AL289" s="36">
        <f t="shared" si="156"/>
        <v>0</v>
      </c>
      <c r="AM289" s="37" t="e">
        <f t="shared" si="156"/>
        <v>#VALUE!</v>
      </c>
      <c r="AN289" s="38">
        <f t="shared" si="156"/>
        <v>0.48024874191103362</v>
      </c>
      <c r="AO289" s="39">
        <f t="shared" si="156"/>
        <v>0</v>
      </c>
      <c r="AP289" s="39">
        <f t="shared" si="156"/>
        <v>0</v>
      </c>
      <c r="AQ289" s="40">
        <f t="shared" si="156"/>
        <v>0</v>
      </c>
      <c r="AR289" s="40">
        <f t="shared" si="156"/>
        <v>0</v>
      </c>
      <c r="AS289" s="40">
        <f t="shared" si="156"/>
        <v>0</v>
      </c>
      <c r="AT289" s="41">
        <f t="shared" si="156"/>
        <v>0</v>
      </c>
      <c r="AU289" s="41">
        <f t="shared" si="156"/>
        <v>0</v>
      </c>
      <c r="AV289" s="42" t="e">
        <f t="shared" si="153"/>
        <v>#VALUE!</v>
      </c>
      <c r="AW289" s="42" t="e">
        <f t="shared" si="153"/>
        <v>#VALUE!</v>
      </c>
      <c r="AX289" s="43" t="e">
        <f t="shared" si="154"/>
        <v>#VALUE!</v>
      </c>
      <c r="AY289" s="43" t="e">
        <f t="shared" si="154"/>
        <v>#VALUE!</v>
      </c>
    </row>
    <row r="290" spans="6:51" x14ac:dyDescent="0.3">
      <c r="F290" s="3">
        <v>48</v>
      </c>
      <c r="G290" s="36">
        <f t="shared" si="155"/>
        <v>0.74999995261726293</v>
      </c>
      <c r="H290" s="36">
        <f t="shared" si="155"/>
        <v>0.79999993386525792</v>
      </c>
      <c r="I290" s="36">
        <f t="shared" si="155"/>
        <v>1.1499999140564847</v>
      </c>
      <c r="J290" s="36">
        <f t="shared" si="155"/>
        <v>1.1999998971119747</v>
      </c>
      <c r="K290" s="36">
        <f t="shared" si="155"/>
        <v>0.41706746525542238</v>
      </c>
      <c r="L290" s="37" t="e">
        <f t="shared" si="155"/>
        <v>#VALUE!</v>
      </c>
      <c r="M290" s="38">
        <f t="shared" si="155"/>
        <v>0.49419618094146495</v>
      </c>
      <c r="N290" s="39">
        <f t="shared" si="155"/>
        <v>0</v>
      </c>
      <c r="O290" s="39">
        <f t="shared" si="155"/>
        <v>0</v>
      </c>
      <c r="P290" s="40">
        <f t="shared" si="155"/>
        <v>0</v>
      </c>
      <c r="Q290" s="40">
        <f t="shared" si="155"/>
        <v>0</v>
      </c>
      <c r="R290" s="40">
        <f t="shared" si="155"/>
        <v>0</v>
      </c>
      <c r="S290" s="41">
        <f t="shared" si="155"/>
        <v>0</v>
      </c>
      <c r="T290" s="41">
        <f t="shared" si="155"/>
        <v>0</v>
      </c>
      <c r="U290" s="42" t="e">
        <f t="shared" ref="U290:V305" si="157">$C$5/100*U$163*U218</f>
        <v>#VALUE!</v>
      </c>
      <c r="V290" s="42" t="e">
        <f t="shared" si="157"/>
        <v>#VALUE!</v>
      </c>
      <c r="W290" s="43" t="e">
        <f t="shared" si="155"/>
        <v>#VALUE!</v>
      </c>
      <c r="X290" s="43" t="e">
        <f>X218*X$163</f>
        <v>#VALUE!</v>
      </c>
      <c r="AD290"/>
      <c r="AG290" s="3">
        <f t="shared" si="145"/>
        <v>38.561557583063312</v>
      </c>
      <c r="AH290" s="36">
        <f t="shared" si="156"/>
        <v>0.74999923919309497</v>
      </c>
      <c r="AI290" s="36">
        <f t="shared" si="156"/>
        <v>0.79999913984967386</v>
      </c>
      <c r="AJ290" s="36">
        <f t="shared" si="156"/>
        <v>1.1499971987506075</v>
      </c>
      <c r="AK290" s="36">
        <f t="shared" si="156"/>
        <v>1.1999987077631489</v>
      </c>
      <c r="AL290" s="36">
        <f t="shared" si="156"/>
        <v>0</v>
      </c>
      <c r="AM290" s="37" t="e">
        <f t="shared" si="156"/>
        <v>#VALUE!</v>
      </c>
      <c r="AN290" s="38">
        <f t="shared" si="156"/>
        <v>0.48219281746772458</v>
      </c>
      <c r="AO290" s="39">
        <f t="shared" si="156"/>
        <v>0</v>
      </c>
      <c r="AP290" s="39">
        <f t="shared" si="156"/>
        <v>0</v>
      </c>
      <c r="AQ290" s="40">
        <f t="shared" si="156"/>
        <v>0</v>
      </c>
      <c r="AR290" s="40">
        <f t="shared" si="156"/>
        <v>0</v>
      </c>
      <c r="AS290" s="40">
        <f t="shared" si="156"/>
        <v>0</v>
      </c>
      <c r="AT290" s="41">
        <f t="shared" si="156"/>
        <v>0</v>
      </c>
      <c r="AU290" s="41">
        <f t="shared" si="156"/>
        <v>0</v>
      </c>
      <c r="AV290" s="42" t="e">
        <f t="shared" ref="AV290:AW305" si="158">$C$5/100*AV$163*AV218</f>
        <v>#VALUE!</v>
      </c>
      <c r="AW290" s="42" t="e">
        <f t="shared" si="158"/>
        <v>#VALUE!</v>
      </c>
      <c r="AX290" s="43" t="e">
        <f t="shared" ref="AX290:AY305" si="159">AX218*AX$163</f>
        <v>#VALUE!</v>
      </c>
      <c r="AY290" s="43" t="e">
        <f t="shared" si="159"/>
        <v>#VALUE!</v>
      </c>
    </row>
    <row r="291" spans="6:51" x14ac:dyDescent="0.3">
      <c r="F291" s="3">
        <v>49</v>
      </c>
      <c r="G291" s="36">
        <f t="shared" ref="G291:X306" si="160">G219*G$163</f>
        <v>0.74999996205951691</v>
      </c>
      <c r="H291" s="36">
        <f t="shared" si="160"/>
        <v>0.79999994802875829</v>
      </c>
      <c r="I291" s="36">
        <f t="shared" si="160"/>
        <v>1.1499999372087535</v>
      </c>
      <c r="J291" s="36">
        <f t="shared" si="160"/>
        <v>1.1999999187500945</v>
      </c>
      <c r="K291" s="36">
        <f t="shared" si="160"/>
        <v>0.46370561632126572</v>
      </c>
      <c r="L291" s="37" t="e">
        <f t="shared" si="160"/>
        <v>#VALUE!</v>
      </c>
      <c r="M291" s="38">
        <f t="shared" si="160"/>
        <v>0.49478391449770343</v>
      </c>
      <c r="N291" s="39">
        <f t="shared" si="160"/>
        <v>0</v>
      </c>
      <c r="O291" s="39">
        <f t="shared" si="160"/>
        <v>0</v>
      </c>
      <c r="P291" s="40">
        <f t="shared" si="160"/>
        <v>0</v>
      </c>
      <c r="Q291" s="40">
        <f t="shared" si="160"/>
        <v>0</v>
      </c>
      <c r="R291" s="40">
        <f t="shared" si="160"/>
        <v>0</v>
      </c>
      <c r="S291" s="41">
        <f t="shared" si="160"/>
        <v>0</v>
      </c>
      <c r="T291" s="41">
        <f t="shared" si="160"/>
        <v>0</v>
      </c>
      <c r="U291" s="42" t="e">
        <f t="shared" si="157"/>
        <v>#VALUE!</v>
      </c>
      <c r="V291" s="42" t="e">
        <f t="shared" si="157"/>
        <v>#VALUE!</v>
      </c>
      <c r="W291" s="43" t="e">
        <f t="shared" si="160"/>
        <v>#VALUE!</v>
      </c>
      <c r="X291" s="43" t="e">
        <f t="shared" si="160"/>
        <v>#VALUE!</v>
      </c>
      <c r="AD291"/>
      <c r="AG291" s="3">
        <f t="shared" si="145"/>
        <v>39.294101810214748</v>
      </c>
      <c r="AH291" s="36">
        <f t="shared" ref="AH291:AU306" si="161">AH219*AH$163</f>
        <v>0.74999941568332251</v>
      </c>
      <c r="AI291" s="36">
        <f t="shared" si="161"/>
        <v>0.79999930879066505</v>
      </c>
      <c r="AJ291" s="36">
        <f t="shared" si="161"/>
        <v>1.1499979340266051</v>
      </c>
      <c r="AK291" s="36">
        <f t="shared" si="161"/>
        <v>1.1999989596698235</v>
      </c>
      <c r="AL291" s="36">
        <f t="shared" si="161"/>
        <v>0</v>
      </c>
      <c r="AM291" s="37" t="e">
        <f t="shared" si="161"/>
        <v>#VALUE!</v>
      </c>
      <c r="AN291" s="38">
        <f t="shared" si="161"/>
        <v>0.4837945425687904</v>
      </c>
      <c r="AO291" s="39">
        <f t="shared" si="161"/>
        <v>0</v>
      </c>
      <c r="AP291" s="39">
        <f t="shared" si="161"/>
        <v>0</v>
      </c>
      <c r="AQ291" s="40">
        <f t="shared" si="161"/>
        <v>0</v>
      </c>
      <c r="AR291" s="40">
        <f t="shared" si="161"/>
        <v>0</v>
      </c>
      <c r="AS291" s="40">
        <f t="shared" si="161"/>
        <v>0</v>
      </c>
      <c r="AT291" s="41">
        <f t="shared" si="161"/>
        <v>0</v>
      </c>
      <c r="AU291" s="41">
        <f t="shared" si="161"/>
        <v>0</v>
      </c>
      <c r="AV291" s="42" t="e">
        <f t="shared" si="158"/>
        <v>#VALUE!</v>
      </c>
      <c r="AW291" s="42" t="e">
        <f t="shared" si="158"/>
        <v>#VALUE!</v>
      </c>
      <c r="AX291" s="43" t="e">
        <f t="shared" si="159"/>
        <v>#VALUE!</v>
      </c>
      <c r="AY291" s="43" t="e">
        <f t="shared" si="159"/>
        <v>#VALUE!</v>
      </c>
    </row>
    <row r="292" spans="6:51" x14ac:dyDescent="0.3">
      <c r="F292" s="3">
        <v>50</v>
      </c>
      <c r="G292" s="36">
        <f t="shared" si="160"/>
        <v>0.74999996925644052</v>
      </c>
      <c r="H292" s="36">
        <f t="shared" si="160"/>
        <v>0.79999995893001807</v>
      </c>
      <c r="I292" s="36">
        <f t="shared" si="160"/>
        <v>1.1499999536539258</v>
      </c>
      <c r="J292" s="36">
        <f t="shared" si="160"/>
        <v>1.1999999354665158</v>
      </c>
      <c r="K292" s="36">
        <f t="shared" si="160"/>
        <v>0.50498068897797543</v>
      </c>
      <c r="L292" s="37" t="e">
        <f t="shared" si="160"/>
        <v>#VALUE!</v>
      </c>
      <c r="M292" s="38">
        <f t="shared" si="160"/>
        <v>0.49530138562529008</v>
      </c>
      <c r="N292" s="39">
        <f t="shared" si="160"/>
        <v>0</v>
      </c>
      <c r="O292" s="39">
        <f t="shared" si="160"/>
        <v>0</v>
      </c>
      <c r="P292" s="40">
        <f t="shared" si="160"/>
        <v>0</v>
      </c>
      <c r="Q292" s="40">
        <f t="shared" si="160"/>
        <v>0</v>
      </c>
      <c r="R292" s="40">
        <f t="shared" si="160"/>
        <v>0</v>
      </c>
      <c r="S292" s="41">
        <f t="shared" si="160"/>
        <v>0</v>
      </c>
      <c r="T292" s="41">
        <f t="shared" si="160"/>
        <v>0</v>
      </c>
      <c r="U292" s="42" t="e">
        <f t="shared" si="157"/>
        <v>#VALUE!</v>
      </c>
      <c r="V292" s="42" t="e">
        <f t="shared" si="157"/>
        <v>#VALUE!</v>
      </c>
      <c r="W292" s="43" t="e">
        <f t="shared" si="160"/>
        <v>#VALUE!</v>
      </c>
      <c r="X292" s="43" t="e">
        <f t="shared" si="160"/>
        <v>#VALUE!</v>
      </c>
      <c r="AD292"/>
      <c r="AG292" s="3">
        <f t="shared" si="145"/>
        <v>39.969109253183596</v>
      </c>
      <c r="AH292" s="36">
        <f t="shared" si="161"/>
        <v>0.74999953829538057</v>
      </c>
      <c r="AI292" s="36">
        <f t="shared" si="161"/>
        <v>0.79999943323588041</v>
      </c>
      <c r="AJ292" s="36">
        <f t="shared" si="161"/>
        <v>1.1499984315983096</v>
      </c>
      <c r="AK292" s="36">
        <f t="shared" si="161"/>
        <v>1.1999991454031016</v>
      </c>
      <c r="AL292" s="36">
        <f t="shared" si="161"/>
        <v>0</v>
      </c>
      <c r="AM292" s="37" t="e">
        <f t="shared" si="161"/>
        <v>#VALUE!</v>
      </c>
      <c r="AN292" s="38">
        <f t="shared" si="161"/>
        <v>0.48512697521584908</v>
      </c>
      <c r="AO292" s="39">
        <f t="shared" si="161"/>
        <v>0</v>
      </c>
      <c r="AP292" s="39">
        <f t="shared" si="161"/>
        <v>0</v>
      </c>
      <c r="AQ292" s="40">
        <f t="shared" si="161"/>
        <v>0</v>
      </c>
      <c r="AR292" s="40">
        <f t="shared" si="161"/>
        <v>0</v>
      </c>
      <c r="AS292" s="40">
        <f t="shared" si="161"/>
        <v>0</v>
      </c>
      <c r="AT292" s="41">
        <f t="shared" si="161"/>
        <v>0</v>
      </c>
      <c r="AU292" s="41">
        <f t="shared" si="161"/>
        <v>0</v>
      </c>
      <c r="AV292" s="42" t="e">
        <f t="shared" si="158"/>
        <v>#VALUE!</v>
      </c>
      <c r="AW292" s="42" t="e">
        <f t="shared" si="158"/>
        <v>#VALUE!</v>
      </c>
      <c r="AX292" s="43" t="e">
        <f t="shared" si="159"/>
        <v>#VALUE!</v>
      </c>
      <c r="AY292" s="43" t="e">
        <f t="shared" si="159"/>
        <v>#VALUE!</v>
      </c>
    </row>
    <row r="293" spans="6:51" x14ac:dyDescent="0.3">
      <c r="F293" s="3">
        <v>51</v>
      </c>
      <c r="G293" s="36">
        <f t="shared" si="160"/>
        <v>0.74999997480276015</v>
      </c>
      <c r="H293" s="36">
        <f t="shared" si="160"/>
        <v>0.79999996736564949</v>
      </c>
      <c r="I293" s="36">
        <f t="shared" si="160"/>
        <v>1.149999965447335</v>
      </c>
      <c r="J293" s="36">
        <f t="shared" si="160"/>
        <v>1.1999999484525499</v>
      </c>
      <c r="K293" s="36">
        <f t="shared" si="160"/>
        <v>0.54162408324176436</v>
      </c>
      <c r="L293" s="37" t="e">
        <f t="shared" si="160"/>
        <v>#VALUE!</v>
      </c>
      <c r="M293" s="38">
        <f t="shared" si="160"/>
        <v>0.49575788056839609</v>
      </c>
      <c r="N293" s="39">
        <f t="shared" si="160"/>
        <v>0</v>
      </c>
      <c r="O293" s="39">
        <f t="shared" si="160"/>
        <v>0</v>
      </c>
      <c r="P293" s="40">
        <f t="shared" si="160"/>
        <v>0</v>
      </c>
      <c r="Q293" s="40">
        <f t="shared" si="160"/>
        <v>0</v>
      </c>
      <c r="R293" s="40">
        <f t="shared" si="160"/>
        <v>0</v>
      </c>
      <c r="S293" s="41">
        <f t="shared" si="160"/>
        <v>0</v>
      </c>
      <c r="T293" s="41">
        <f t="shared" si="160"/>
        <v>0</v>
      </c>
      <c r="U293" s="42" t="e">
        <f t="shared" si="157"/>
        <v>#VALUE!</v>
      </c>
      <c r="V293" s="42" t="e">
        <f t="shared" si="157"/>
        <v>#VALUE!</v>
      </c>
      <c r="W293" s="43" t="e">
        <f t="shared" si="160"/>
        <v>#VALUE!</v>
      </c>
      <c r="X293" s="43" t="e">
        <f t="shared" si="160"/>
        <v>#VALUE!</v>
      </c>
      <c r="AD293"/>
      <c r="AG293" s="3">
        <f t="shared" si="145"/>
        <v>40.591099067826086</v>
      </c>
      <c r="AH293" s="36">
        <f t="shared" si="161"/>
        <v>0.74999962596186331</v>
      </c>
      <c r="AI293" s="36">
        <f t="shared" si="161"/>
        <v>0.7999995267801645</v>
      </c>
      <c r="AJ293" s="36">
        <f t="shared" si="161"/>
        <v>1.1499987780583558</v>
      </c>
      <c r="AK293" s="36">
        <f t="shared" si="161"/>
        <v>1.1999992851570951</v>
      </c>
      <c r="AL293" s="36">
        <f t="shared" si="161"/>
        <v>0</v>
      </c>
      <c r="AM293" s="37" t="e">
        <f t="shared" si="161"/>
        <v>#VALUE!</v>
      </c>
      <c r="AN293" s="38">
        <f t="shared" si="161"/>
        <v>0.48624515212747976</v>
      </c>
      <c r="AO293" s="39">
        <f t="shared" si="161"/>
        <v>0</v>
      </c>
      <c r="AP293" s="39">
        <f t="shared" si="161"/>
        <v>0</v>
      </c>
      <c r="AQ293" s="40">
        <f t="shared" si="161"/>
        <v>0</v>
      </c>
      <c r="AR293" s="40">
        <f t="shared" si="161"/>
        <v>0</v>
      </c>
      <c r="AS293" s="40">
        <f t="shared" si="161"/>
        <v>0</v>
      </c>
      <c r="AT293" s="41">
        <f t="shared" si="161"/>
        <v>0</v>
      </c>
      <c r="AU293" s="41">
        <f t="shared" si="161"/>
        <v>0</v>
      </c>
      <c r="AV293" s="42" t="e">
        <f t="shared" si="158"/>
        <v>#VALUE!</v>
      </c>
      <c r="AW293" s="42" t="e">
        <f t="shared" si="158"/>
        <v>#VALUE!</v>
      </c>
      <c r="AX293" s="43" t="e">
        <f t="shared" si="159"/>
        <v>#VALUE!</v>
      </c>
      <c r="AY293" s="43" t="e">
        <f t="shared" si="159"/>
        <v>#VALUE!</v>
      </c>
    </row>
    <row r="294" spans="6:51" x14ac:dyDescent="0.3">
      <c r="F294" s="3">
        <v>52</v>
      </c>
      <c r="G294" s="36">
        <f t="shared" si="160"/>
        <v>0.74999997912240479</v>
      </c>
      <c r="H294" s="36">
        <f t="shared" si="160"/>
        <v>0.79999997392796973</v>
      </c>
      <c r="I294" s="36">
        <f t="shared" si="160"/>
        <v>1.1499999739848834</v>
      </c>
      <c r="J294" s="36">
        <f t="shared" si="160"/>
        <v>1.1999999585958179</v>
      </c>
      <c r="K294" s="36">
        <f t="shared" si="160"/>
        <v>0.57425243036289808</v>
      </c>
      <c r="L294" s="37" t="e">
        <f t="shared" si="160"/>
        <v>#VALUE!</v>
      </c>
      <c r="M294" s="38">
        <f t="shared" si="160"/>
        <v>0.49616136797084903</v>
      </c>
      <c r="N294" s="39">
        <f t="shared" si="160"/>
        <v>0</v>
      </c>
      <c r="O294" s="39">
        <f t="shared" si="160"/>
        <v>0</v>
      </c>
      <c r="P294" s="40">
        <f t="shared" si="160"/>
        <v>0</v>
      </c>
      <c r="Q294" s="40">
        <f t="shared" si="160"/>
        <v>0</v>
      </c>
      <c r="R294" s="40">
        <f t="shared" si="160"/>
        <v>0</v>
      </c>
      <c r="S294" s="41">
        <f t="shared" si="160"/>
        <v>0</v>
      </c>
      <c r="T294" s="41">
        <f t="shared" si="160"/>
        <v>0</v>
      </c>
      <c r="U294" s="42" t="e">
        <f t="shared" si="157"/>
        <v>#VALUE!</v>
      </c>
      <c r="V294" s="42" t="e">
        <f t="shared" si="157"/>
        <v>#VALUE!</v>
      </c>
      <c r="W294" s="43" t="e">
        <f t="shared" si="160"/>
        <v>#VALUE!</v>
      </c>
      <c r="X294" s="43" t="e">
        <f t="shared" si="160"/>
        <v>#VALUE!</v>
      </c>
      <c r="AD294"/>
      <c r="AG294" s="3">
        <f t="shared" si="145"/>
        <v>41.164235458467118</v>
      </c>
      <c r="AH294" s="36">
        <f t="shared" si="161"/>
        <v>0.74999969025823265</v>
      </c>
      <c r="AI294" s="36">
        <f t="shared" si="161"/>
        <v>0.79999959839151558</v>
      </c>
      <c r="AJ294" s="36">
        <f t="shared" si="161"/>
        <v>1.1499990255757597</v>
      </c>
      <c r="AK294" s="36">
        <f t="shared" si="161"/>
        <v>1.1999993922546832</v>
      </c>
      <c r="AL294" s="36">
        <f t="shared" si="161"/>
        <v>0</v>
      </c>
      <c r="AM294" s="37" t="e">
        <f t="shared" si="161"/>
        <v>#VALUE!</v>
      </c>
      <c r="AN294" s="38">
        <f t="shared" si="161"/>
        <v>0.48719104714326483</v>
      </c>
      <c r="AO294" s="39">
        <f t="shared" si="161"/>
        <v>0</v>
      </c>
      <c r="AP294" s="39">
        <f t="shared" si="161"/>
        <v>0</v>
      </c>
      <c r="AQ294" s="40">
        <f t="shared" si="161"/>
        <v>0</v>
      </c>
      <c r="AR294" s="40">
        <f t="shared" si="161"/>
        <v>0</v>
      </c>
      <c r="AS294" s="40">
        <f t="shared" si="161"/>
        <v>0</v>
      </c>
      <c r="AT294" s="41">
        <f t="shared" si="161"/>
        <v>0</v>
      </c>
      <c r="AU294" s="41">
        <f t="shared" si="161"/>
        <v>0</v>
      </c>
      <c r="AV294" s="42" t="e">
        <f t="shared" si="158"/>
        <v>#VALUE!</v>
      </c>
      <c r="AW294" s="42" t="e">
        <f t="shared" si="158"/>
        <v>#VALUE!</v>
      </c>
      <c r="AX294" s="43" t="e">
        <f t="shared" si="159"/>
        <v>#VALUE!</v>
      </c>
      <c r="AY294" s="43" t="e">
        <f t="shared" si="159"/>
        <v>#VALUE!</v>
      </c>
    </row>
    <row r="295" spans="6:51" x14ac:dyDescent="0.3">
      <c r="F295" s="3">
        <v>53</v>
      </c>
      <c r="G295" s="36">
        <f t="shared" si="160"/>
        <v>0.74999998252081701</v>
      </c>
      <c r="H295" s="36">
        <f t="shared" si="160"/>
        <v>0.79999997905964859</v>
      </c>
      <c r="I295" s="36">
        <f t="shared" si="160"/>
        <v>1.1499999802229535</v>
      </c>
      <c r="J295" s="36">
        <f t="shared" si="160"/>
        <v>1.1999999665611805</v>
      </c>
      <c r="K295" s="36">
        <f t="shared" si="160"/>
        <v>0.60338764032494197</v>
      </c>
      <c r="L295" s="37" t="e">
        <f t="shared" si="160"/>
        <v>#VALUE!</v>
      </c>
      <c r="M295" s="38">
        <f t="shared" si="160"/>
        <v>0.49651869555806943</v>
      </c>
      <c r="N295" s="39">
        <f t="shared" si="160"/>
        <v>0</v>
      </c>
      <c r="O295" s="39">
        <f t="shared" si="160"/>
        <v>0</v>
      </c>
      <c r="P295" s="40">
        <f t="shared" si="160"/>
        <v>0</v>
      </c>
      <c r="Q295" s="40">
        <f t="shared" si="160"/>
        <v>0</v>
      </c>
      <c r="R295" s="40">
        <f t="shared" si="160"/>
        <v>0</v>
      </c>
      <c r="S295" s="41">
        <f t="shared" si="160"/>
        <v>0</v>
      </c>
      <c r="T295" s="41">
        <f t="shared" si="160"/>
        <v>0</v>
      </c>
      <c r="U295" s="42" t="e">
        <f t="shared" si="157"/>
        <v>#VALUE!</v>
      </c>
      <c r="V295" s="42" t="e">
        <f t="shared" si="157"/>
        <v>#VALUE!</v>
      </c>
      <c r="W295" s="43" t="e">
        <f t="shared" si="160"/>
        <v>#VALUE!</v>
      </c>
      <c r="X295" s="43" t="e">
        <f t="shared" si="160"/>
        <v>#VALUE!</v>
      </c>
      <c r="AD295"/>
      <c r="AG295" s="3">
        <f t="shared" si="145"/>
        <v>41.692355557131165</v>
      </c>
      <c r="AH295" s="36">
        <f t="shared" si="161"/>
        <v>0.749999738490712</v>
      </c>
      <c r="AI295" s="36">
        <f t="shared" si="161"/>
        <v>0.79999965412263307</v>
      </c>
      <c r="AJ295" s="36">
        <f t="shared" si="161"/>
        <v>1.1499992065458655</v>
      </c>
      <c r="AK295" s="36">
        <f t="shared" si="161"/>
        <v>1.1999994756903523</v>
      </c>
      <c r="AL295" s="36">
        <f t="shared" si="161"/>
        <v>0</v>
      </c>
      <c r="AM295" s="37" t="e">
        <f t="shared" si="161"/>
        <v>#VALUE!</v>
      </c>
      <c r="AN295" s="38">
        <f t="shared" si="161"/>
        <v>0.48799704314416975</v>
      </c>
      <c r="AO295" s="39">
        <f t="shared" si="161"/>
        <v>0</v>
      </c>
      <c r="AP295" s="39">
        <f t="shared" si="161"/>
        <v>0</v>
      </c>
      <c r="AQ295" s="40">
        <f t="shared" si="161"/>
        <v>0</v>
      </c>
      <c r="AR295" s="40">
        <f t="shared" si="161"/>
        <v>0</v>
      </c>
      <c r="AS295" s="40">
        <f t="shared" si="161"/>
        <v>0</v>
      </c>
      <c r="AT295" s="41">
        <f t="shared" si="161"/>
        <v>0</v>
      </c>
      <c r="AU295" s="41">
        <f t="shared" si="161"/>
        <v>0</v>
      </c>
      <c r="AV295" s="42" t="e">
        <f t="shared" si="158"/>
        <v>#VALUE!</v>
      </c>
      <c r="AW295" s="42" t="e">
        <f t="shared" si="158"/>
        <v>#VALUE!</v>
      </c>
      <c r="AX295" s="43" t="e">
        <f t="shared" si="159"/>
        <v>#VALUE!</v>
      </c>
      <c r="AY295" s="43" t="e">
        <f t="shared" si="159"/>
        <v>#VALUE!</v>
      </c>
    </row>
    <row r="296" spans="6:51" x14ac:dyDescent="0.3">
      <c r="F296" s="3">
        <v>54</v>
      </c>
      <c r="G296" s="36">
        <f t="shared" si="160"/>
        <v>0.74999998522036693</v>
      </c>
      <c r="H296" s="36">
        <f t="shared" si="160"/>
        <v>0.79999998309318809</v>
      </c>
      <c r="I296" s="36">
        <f t="shared" si="160"/>
        <v>1.1499999848225051</v>
      </c>
      <c r="J296" s="36">
        <f t="shared" si="160"/>
        <v>1.1999999728492459</v>
      </c>
      <c r="K296" s="36">
        <f t="shared" si="160"/>
        <v>0.62947314658474862</v>
      </c>
      <c r="L296" s="37" t="e">
        <f t="shared" si="160"/>
        <v>#VALUE!</v>
      </c>
      <c r="M296" s="38">
        <f t="shared" si="160"/>
        <v>0.49683575643840594</v>
      </c>
      <c r="N296" s="39">
        <f t="shared" si="160"/>
        <v>0</v>
      </c>
      <c r="O296" s="39">
        <f t="shared" si="160"/>
        <v>0</v>
      </c>
      <c r="P296" s="40">
        <f t="shared" si="160"/>
        <v>0</v>
      </c>
      <c r="Q296" s="40">
        <f t="shared" si="160"/>
        <v>0</v>
      </c>
      <c r="R296" s="40">
        <f t="shared" si="160"/>
        <v>0</v>
      </c>
      <c r="S296" s="41">
        <f t="shared" si="160"/>
        <v>0</v>
      </c>
      <c r="T296" s="41">
        <f t="shared" si="160"/>
        <v>0</v>
      </c>
      <c r="U296" s="42" t="e">
        <f t="shared" si="157"/>
        <v>#VALUE!</v>
      </c>
      <c r="V296" s="42" t="e">
        <f t="shared" si="157"/>
        <v>#VALUE!</v>
      </c>
      <c r="W296" s="43" t="e">
        <f t="shared" si="160"/>
        <v>#VALUE!</v>
      </c>
      <c r="X296" s="43" t="e">
        <f t="shared" si="160"/>
        <v>#VALUE!</v>
      </c>
      <c r="AD296"/>
      <c r="AG296" s="3">
        <f t="shared" si="145"/>
        <v>42.178995113033345</v>
      </c>
      <c r="AH296" s="36">
        <f t="shared" si="161"/>
        <v>0.74999977540544893</v>
      </c>
      <c r="AI296" s="36">
        <f t="shared" si="161"/>
        <v>0.79999969814515759</v>
      </c>
      <c r="AJ296" s="36">
        <f t="shared" si="161"/>
        <v>1.1499993416496126</v>
      </c>
      <c r="AK296" s="36">
        <f t="shared" si="161"/>
        <v>1.1999995416658715</v>
      </c>
      <c r="AL296" s="36">
        <f t="shared" si="161"/>
        <v>0</v>
      </c>
      <c r="AM296" s="37" t="e">
        <f t="shared" si="161"/>
        <v>#VALUE!</v>
      </c>
      <c r="AN296" s="38">
        <f t="shared" si="161"/>
        <v>0.48868839537830006</v>
      </c>
      <c r="AO296" s="39">
        <f t="shared" si="161"/>
        <v>0</v>
      </c>
      <c r="AP296" s="39">
        <f t="shared" si="161"/>
        <v>0</v>
      </c>
      <c r="AQ296" s="40">
        <f t="shared" si="161"/>
        <v>0</v>
      </c>
      <c r="AR296" s="40">
        <f t="shared" si="161"/>
        <v>0</v>
      </c>
      <c r="AS296" s="40">
        <f t="shared" si="161"/>
        <v>0</v>
      </c>
      <c r="AT296" s="41">
        <f t="shared" si="161"/>
        <v>0</v>
      </c>
      <c r="AU296" s="41">
        <f t="shared" si="161"/>
        <v>0</v>
      </c>
      <c r="AV296" s="42" t="e">
        <f t="shared" si="158"/>
        <v>#VALUE!</v>
      </c>
      <c r="AW296" s="42" t="e">
        <f t="shared" si="158"/>
        <v>#VALUE!</v>
      </c>
      <c r="AX296" s="43" t="e">
        <f t="shared" si="159"/>
        <v>#VALUE!</v>
      </c>
      <c r="AY296" s="43" t="e">
        <f t="shared" si="159"/>
        <v>#VALUE!</v>
      </c>
    </row>
    <row r="297" spans="6:51" x14ac:dyDescent="0.3">
      <c r="F297" s="3">
        <v>55</v>
      </c>
      <c r="G297" s="36">
        <f t="shared" si="160"/>
        <v>0.7499999873845784</v>
      </c>
      <c r="H297" s="36">
        <f t="shared" si="160"/>
        <v>0.79999998627958635</v>
      </c>
      <c r="I297" s="36">
        <f t="shared" si="160"/>
        <v>1.149999988244264</v>
      </c>
      <c r="J297" s="36">
        <f t="shared" si="160"/>
        <v>1.1999999778388915</v>
      </c>
      <c r="K297" s="36">
        <f t="shared" si="160"/>
        <v>0.6528871180707656</v>
      </c>
      <c r="L297" s="37" t="e">
        <f t="shared" si="160"/>
        <v>#VALUE!</v>
      </c>
      <c r="M297" s="38">
        <f t="shared" si="160"/>
        <v>0.49711762980220309</v>
      </c>
      <c r="N297" s="39">
        <f t="shared" si="160"/>
        <v>0</v>
      </c>
      <c r="O297" s="39">
        <f t="shared" si="160"/>
        <v>0</v>
      </c>
      <c r="P297" s="40">
        <f t="shared" si="160"/>
        <v>0</v>
      </c>
      <c r="Q297" s="40">
        <f t="shared" si="160"/>
        <v>0</v>
      </c>
      <c r="R297" s="40">
        <f t="shared" si="160"/>
        <v>0</v>
      </c>
      <c r="S297" s="41">
        <f t="shared" si="160"/>
        <v>0</v>
      </c>
      <c r="T297" s="41">
        <f t="shared" si="160"/>
        <v>0</v>
      </c>
      <c r="U297" s="42" t="e">
        <f t="shared" si="157"/>
        <v>#VALUE!</v>
      </c>
      <c r="V297" s="42" t="e">
        <f t="shared" si="157"/>
        <v>#VALUE!</v>
      </c>
      <c r="W297" s="43" t="e">
        <f t="shared" si="160"/>
        <v>#VALUE!</v>
      </c>
      <c r="X297" s="43" t="e">
        <f t="shared" si="160"/>
        <v>#VALUE!</v>
      </c>
      <c r="AD297"/>
      <c r="AG297" s="3">
        <f t="shared" si="145"/>
        <v>42.627412164320987</v>
      </c>
      <c r="AH297" s="36">
        <f t="shared" si="161"/>
        <v>0.74999980416693668</v>
      </c>
      <c r="AI297" s="36">
        <f t="shared" si="161"/>
        <v>0.79999973339016262</v>
      </c>
      <c r="AJ297" s="36">
        <f t="shared" si="161"/>
        <v>1.149999444428403</v>
      </c>
      <c r="AK297" s="36">
        <f t="shared" si="161"/>
        <v>1.199999594540986</v>
      </c>
      <c r="AL297" s="36">
        <f t="shared" si="161"/>
        <v>2.8888090174782909E-2</v>
      </c>
      <c r="AM297" s="37" t="e">
        <f t="shared" si="161"/>
        <v>#VALUE!</v>
      </c>
      <c r="AN297" s="38">
        <f t="shared" si="161"/>
        <v>0.48928500122695801</v>
      </c>
      <c r="AO297" s="39">
        <f t="shared" si="161"/>
        <v>0</v>
      </c>
      <c r="AP297" s="39">
        <f t="shared" si="161"/>
        <v>0</v>
      </c>
      <c r="AQ297" s="40">
        <f t="shared" si="161"/>
        <v>0</v>
      </c>
      <c r="AR297" s="40">
        <f t="shared" si="161"/>
        <v>0</v>
      </c>
      <c r="AS297" s="40">
        <f t="shared" si="161"/>
        <v>0</v>
      </c>
      <c r="AT297" s="41">
        <f t="shared" si="161"/>
        <v>0</v>
      </c>
      <c r="AU297" s="41">
        <f t="shared" si="161"/>
        <v>0</v>
      </c>
      <c r="AV297" s="42" t="e">
        <f t="shared" si="158"/>
        <v>#VALUE!</v>
      </c>
      <c r="AW297" s="42" t="e">
        <f t="shared" si="158"/>
        <v>#VALUE!</v>
      </c>
      <c r="AX297" s="43" t="e">
        <f t="shared" si="159"/>
        <v>#VALUE!</v>
      </c>
      <c r="AY297" s="43" t="e">
        <f t="shared" si="159"/>
        <v>#VALUE!</v>
      </c>
    </row>
    <row r="298" spans="6:51" x14ac:dyDescent="0.3">
      <c r="F298" s="3">
        <v>56</v>
      </c>
      <c r="G298" s="36">
        <f t="shared" si="160"/>
        <v>0.74999998913487309</v>
      </c>
      <c r="H298" s="36">
        <f t="shared" si="160"/>
        <v>0.79999998880924728</v>
      </c>
      <c r="I298" s="36">
        <f t="shared" si="160"/>
        <v>1.1499999908121066</v>
      </c>
      <c r="J298" s="36">
        <f t="shared" si="160"/>
        <v>1.1999999818183182</v>
      </c>
      <c r="K298" s="36">
        <f t="shared" si="160"/>
        <v>0.67395324411953761</v>
      </c>
      <c r="L298" s="37" t="e">
        <f t="shared" si="160"/>
        <v>#VALUE!</v>
      </c>
      <c r="M298" s="38">
        <f t="shared" si="160"/>
        <v>0.49736870004610256</v>
      </c>
      <c r="N298" s="39">
        <f t="shared" si="160"/>
        <v>0</v>
      </c>
      <c r="O298" s="39">
        <f t="shared" si="160"/>
        <v>0</v>
      </c>
      <c r="P298" s="40">
        <f t="shared" si="160"/>
        <v>0</v>
      </c>
      <c r="Q298" s="40">
        <f t="shared" si="160"/>
        <v>0</v>
      </c>
      <c r="R298" s="40">
        <f t="shared" si="160"/>
        <v>0</v>
      </c>
      <c r="S298" s="41">
        <f t="shared" si="160"/>
        <v>0</v>
      </c>
      <c r="T298" s="41">
        <f t="shared" si="160"/>
        <v>0</v>
      </c>
      <c r="U298" s="42" t="e">
        <f t="shared" si="157"/>
        <v>#VALUE!</v>
      </c>
      <c r="V298" s="42" t="e">
        <f t="shared" si="157"/>
        <v>#VALUE!</v>
      </c>
      <c r="W298" s="43" t="e">
        <f t="shared" si="160"/>
        <v>#VALUE!</v>
      </c>
      <c r="X298" s="43" t="e">
        <f t="shared" si="160"/>
        <v>#VALUE!</v>
      </c>
      <c r="AD298"/>
      <c r="AG298" s="3">
        <f t="shared" si="145"/>
        <v>43.040608850547436</v>
      </c>
      <c r="AH298" s="36">
        <f t="shared" si="161"/>
        <v>0.74999982693559331</v>
      </c>
      <c r="AI298" s="36">
        <f t="shared" si="161"/>
        <v>0.79999976195389877</v>
      </c>
      <c r="AJ298" s="36">
        <f t="shared" si="161"/>
        <v>1.1499995239573089</v>
      </c>
      <c r="AK298" s="36">
        <f t="shared" si="161"/>
        <v>1.1999996374355693</v>
      </c>
      <c r="AL298" s="36">
        <f t="shared" si="161"/>
        <v>7.003479465674331E-2</v>
      </c>
      <c r="AM298" s="37" t="e">
        <f t="shared" si="161"/>
        <v>#VALUE!</v>
      </c>
      <c r="AN298" s="38">
        <f t="shared" si="161"/>
        <v>0.48980268689451306</v>
      </c>
      <c r="AO298" s="39">
        <f t="shared" si="161"/>
        <v>0</v>
      </c>
      <c r="AP298" s="39">
        <f t="shared" si="161"/>
        <v>0</v>
      </c>
      <c r="AQ298" s="40">
        <f t="shared" si="161"/>
        <v>0</v>
      </c>
      <c r="AR298" s="40">
        <f t="shared" si="161"/>
        <v>0</v>
      </c>
      <c r="AS298" s="40">
        <f t="shared" si="161"/>
        <v>0</v>
      </c>
      <c r="AT298" s="41">
        <f t="shared" si="161"/>
        <v>0</v>
      </c>
      <c r="AU298" s="41">
        <f t="shared" si="161"/>
        <v>0</v>
      </c>
      <c r="AV298" s="42" t="e">
        <f t="shared" si="158"/>
        <v>#VALUE!</v>
      </c>
      <c r="AW298" s="42" t="e">
        <f t="shared" si="158"/>
        <v>#VALUE!</v>
      </c>
      <c r="AX298" s="43" t="e">
        <f t="shared" si="159"/>
        <v>#VALUE!</v>
      </c>
      <c r="AY298" s="43" t="e">
        <f t="shared" si="159"/>
        <v>#VALUE!</v>
      </c>
    </row>
    <row r="299" spans="6:51" x14ac:dyDescent="0.3">
      <c r="F299" s="3">
        <v>57</v>
      </c>
      <c r="G299" s="36">
        <f t="shared" si="160"/>
        <v>0.74999999056225697</v>
      </c>
      <c r="H299" s="36">
        <f t="shared" si="160"/>
        <v>0.79999999082730888</v>
      </c>
      <c r="I299" s="36">
        <f t="shared" si="160"/>
        <v>1.1499999927556137</v>
      </c>
      <c r="J299" s="36">
        <f t="shared" si="160"/>
        <v>1.199999985007846</v>
      </c>
      <c r="K299" s="36">
        <f t="shared" si="160"/>
        <v>0.69294957027177884</v>
      </c>
      <c r="L299" s="37" t="e">
        <f t="shared" si="160"/>
        <v>#VALUE!</v>
      </c>
      <c r="M299" s="38">
        <f t="shared" si="160"/>
        <v>0.49759275771387312</v>
      </c>
      <c r="N299" s="39">
        <f t="shared" si="160"/>
        <v>0</v>
      </c>
      <c r="O299" s="39">
        <f t="shared" si="160"/>
        <v>0</v>
      </c>
      <c r="P299" s="40">
        <f t="shared" si="160"/>
        <v>0</v>
      </c>
      <c r="Q299" s="40">
        <f t="shared" si="160"/>
        <v>0</v>
      </c>
      <c r="R299" s="40">
        <f t="shared" si="160"/>
        <v>0</v>
      </c>
      <c r="S299" s="41">
        <f t="shared" si="160"/>
        <v>0</v>
      </c>
      <c r="T299" s="41">
        <f t="shared" si="160"/>
        <v>0</v>
      </c>
      <c r="U299" s="42" t="e">
        <f t="shared" si="157"/>
        <v>#VALUE!</v>
      </c>
      <c r="V299" s="42" t="e">
        <f t="shared" si="157"/>
        <v>#VALUE!</v>
      </c>
      <c r="W299" s="43" t="e">
        <f t="shared" si="160"/>
        <v>#VALUE!</v>
      </c>
      <c r="X299" s="43" t="e">
        <f t="shared" si="160"/>
        <v>#VALUE!</v>
      </c>
      <c r="AD299"/>
      <c r="AG299" s="3">
        <f t="shared" si="145"/>
        <v>43.421351511912064</v>
      </c>
      <c r="AH299" s="36">
        <f t="shared" si="161"/>
        <v>0.74999984521843333</v>
      </c>
      <c r="AI299" s="36">
        <f t="shared" si="161"/>
        <v>0.79999978536027028</v>
      </c>
      <c r="AJ299" s="36">
        <f t="shared" si="161"/>
        <v>1.1499995864494041</v>
      </c>
      <c r="AK299" s="36">
        <f t="shared" si="161"/>
        <v>1.1999996726191524</v>
      </c>
      <c r="AL299" s="36">
        <f t="shared" si="161"/>
        <v>0.10583782026695654</v>
      </c>
      <c r="AM299" s="37" t="e">
        <f t="shared" si="161"/>
        <v>#VALUE!</v>
      </c>
      <c r="AN299" s="38">
        <f t="shared" si="161"/>
        <v>0.49025415348566542</v>
      </c>
      <c r="AO299" s="39">
        <f t="shared" si="161"/>
        <v>0</v>
      </c>
      <c r="AP299" s="39">
        <f t="shared" si="161"/>
        <v>0</v>
      </c>
      <c r="AQ299" s="40">
        <f t="shared" si="161"/>
        <v>0</v>
      </c>
      <c r="AR299" s="40">
        <f t="shared" si="161"/>
        <v>0</v>
      </c>
      <c r="AS299" s="40">
        <f t="shared" si="161"/>
        <v>0</v>
      </c>
      <c r="AT299" s="41">
        <f t="shared" si="161"/>
        <v>0</v>
      </c>
      <c r="AU299" s="41">
        <f t="shared" si="161"/>
        <v>0</v>
      </c>
      <c r="AV299" s="42" t="e">
        <f t="shared" si="158"/>
        <v>#VALUE!</v>
      </c>
      <c r="AW299" s="42" t="e">
        <f t="shared" si="158"/>
        <v>#VALUE!</v>
      </c>
      <c r="AX299" s="43" t="e">
        <f t="shared" si="159"/>
        <v>#VALUE!</v>
      </c>
      <c r="AY299" s="43" t="e">
        <f t="shared" si="159"/>
        <v>#VALUE!</v>
      </c>
    </row>
    <row r="300" spans="6:51" x14ac:dyDescent="0.3">
      <c r="F300" s="3">
        <v>58</v>
      </c>
      <c r="G300" s="36">
        <f t="shared" si="160"/>
        <v>0.74999999173555632</v>
      </c>
      <c r="H300" s="36">
        <f t="shared" si="160"/>
        <v>0.79999999244493258</v>
      </c>
      <c r="I300" s="36">
        <f t="shared" si="160"/>
        <v>1.1499999942388612</v>
      </c>
      <c r="J300" s="36">
        <f t="shared" si="160"/>
        <v>1.1999999875767278</v>
      </c>
      <c r="K300" s="36">
        <f t="shared" si="160"/>
        <v>0.71011576325877723</v>
      </c>
      <c r="L300" s="37" t="e">
        <f t="shared" si="160"/>
        <v>#VALUE!</v>
      </c>
      <c r="M300" s="38">
        <f t="shared" si="160"/>
        <v>0.4977930851073637</v>
      </c>
      <c r="N300" s="39">
        <f t="shared" si="160"/>
        <v>0</v>
      </c>
      <c r="O300" s="39">
        <f t="shared" si="160"/>
        <v>0</v>
      </c>
      <c r="P300" s="40">
        <f t="shared" si="160"/>
        <v>0</v>
      </c>
      <c r="Q300" s="40">
        <f t="shared" si="160"/>
        <v>0</v>
      </c>
      <c r="R300" s="40">
        <f t="shared" si="160"/>
        <v>0</v>
      </c>
      <c r="S300" s="41">
        <f t="shared" si="160"/>
        <v>0</v>
      </c>
      <c r="T300" s="41">
        <f t="shared" si="160"/>
        <v>0</v>
      </c>
      <c r="U300" s="42" t="e">
        <f t="shared" si="157"/>
        <v>#VALUE!</v>
      </c>
      <c r="V300" s="42" t="e">
        <f t="shared" si="157"/>
        <v>#VALUE!</v>
      </c>
      <c r="W300" s="43" t="e">
        <f t="shared" si="160"/>
        <v>#VALUE!</v>
      </c>
      <c r="X300" s="43" t="e">
        <f t="shared" si="160"/>
        <v>#VALUE!</v>
      </c>
      <c r="AD300"/>
      <c r="AG300" s="3">
        <f t="shared" si="145"/>
        <v>43.772189209830003</v>
      </c>
      <c r="AH300" s="36">
        <f t="shared" si="161"/>
        <v>0.74999986008752539</v>
      </c>
      <c r="AI300" s="36">
        <f t="shared" si="161"/>
        <v>0.79999980473396315</v>
      </c>
      <c r="AJ300" s="36">
        <f t="shared" si="161"/>
        <v>1.1499996362427054</v>
      </c>
      <c r="AK300" s="36">
        <f t="shared" si="161"/>
        <v>1.1999997017678881</v>
      </c>
      <c r="AL300" s="36">
        <f t="shared" si="161"/>
        <v>0.1371500876373101</v>
      </c>
      <c r="AM300" s="37" t="e">
        <f t="shared" si="161"/>
        <v>#VALUE!</v>
      </c>
      <c r="AN300" s="38">
        <f t="shared" si="161"/>
        <v>0.49064968010346127</v>
      </c>
      <c r="AO300" s="39">
        <f t="shared" si="161"/>
        <v>0</v>
      </c>
      <c r="AP300" s="39">
        <f t="shared" si="161"/>
        <v>0</v>
      </c>
      <c r="AQ300" s="40">
        <f t="shared" si="161"/>
        <v>0</v>
      </c>
      <c r="AR300" s="40">
        <f t="shared" si="161"/>
        <v>0</v>
      </c>
      <c r="AS300" s="40">
        <f t="shared" si="161"/>
        <v>0</v>
      </c>
      <c r="AT300" s="41">
        <f t="shared" si="161"/>
        <v>0</v>
      </c>
      <c r="AU300" s="41">
        <f t="shared" si="161"/>
        <v>0</v>
      </c>
      <c r="AV300" s="42" t="e">
        <f t="shared" si="158"/>
        <v>#VALUE!</v>
      </c>
      <c r="AW300" s="42" t="e">
        <f t="shared" si="158"/>
        <v>#VALUE!</v>
      </c>
      <c r="AX300" s="43" t="e">
        <f t="shared" si="159"/>
        <v>#VALUE!</v>
      </c>
      <c r="AY300" s="43" t="e">
        <f t="shared" si="159"/>
        <v>#VALUE!</v>
      </c>
    </row>
    <row r="301" spans="6:51" x14ac:dyDescent="0.3">
      <c r="F301" s="3">
        <v>59</v>
      </c>
      <c r="G301" s="36">
        <f t="shared" si="160"/>
        <v>0.7499999927072768</v>
      </c>
      <c r="H301" s="36">
        <f t="shared" si="160"/>
        <v>0.79999999374765718</v>
      </c>
      <c r="I301" s="36">
        <f t="shared" si="160"/>
        <v>1.1499999953800568</v>
      </c>
      <c r="J301" s="36">
        <f t="shared" si="160"/>
        <v>1.1999999896556137</v>
      </c>
      <c r="K301" s="36">
        <f t="shared" si="160"/>
        <v>0.72565910565572711</v>
      </c>
      <c r="L301" s="37" t="e">
        <f t="shared" si="160"/>
        <v>#VALUE!</v>
      </c>
      <c r="M301" s="38">
        <f t="shared" si="160"/>
        <v>0.49797252896765298</v>
      </c>
      <c r="N301" s="39">
        <f t="shared" si="160"/>
        <v>0</v>
      </c>
      <c r="O301" s="39">
        <f t="shared" si="160"/>
        <v>0</v>
      </c>
      <c r="P301" s="40">
        <f t="shared" si="160"/>
        <v>0</v>
      </c>
      <c r="Q301" s="40">
        <f t="shared" si="160"/>
        <v>0</v>
      </c>
      <c r="R301" s="40">
        <f t="shared" si="160"/>
        <v>0</v>
      </c>
      <c r="S301" s="41">
        <f t="shared" si="160"/>
        <v>0</v>
      </c>
      <c r="T301" s="41">
        <f t="shared" si="160"/>
        <v>0</v>
      </c>
      <c r="U301" s="42" t="e">
        <f t="shared" si="157"/>
        <v>#VALUE!</v>
      </c>
      <c r="V301" s="42" t="e">
        <f t="shared" si="157"/>
        <v>#VALUE!</v>
      </c>
      <c r="W301" s="43" t="e">
        <f t="shared" si="160"/>
        <v>#VALUE!</v>
      </c>
      <c r="X301" s="43" t="e">
        <f t="shared" si="160"/>
        <v>#VALUE!</v>
      </c>
      <c r="AD301"/>
      <c r="AG301" s="3">
        <f t="shared" si="145"/>
        <v>44.095470792826781</v>
      </c>
      <c r="AH301" s="36">
        <f t="shared" si="161"/>
        <v>0.74999987231933696</v>
      </c>
      <c r="AI301" s="36">
        <f t="shared" si="161"/>
        <v>0.79999982091671828</v>
      </c>
      <c r="AJ301" s="36">
        <f t="shared" si="161"/>
        <v>1.1499996764213554</v>
      </c>
      <c r="AK301" s="36">
        <f t="shared" si="161"/>
        <v>1.1999997261371627</v>
      </c>
      <c r="AL301" s="36">
        <f t="shared" si="161"/>
        <v>0.16466094552608007</v>
      </c>
      <c r="AM301" s="37" t="e">
        <f t="shared" si="161"/>
        <v>#VALUE!</v>
      </c>
      <c r="AN301" s="38">
        <f t="shared" si="161"/>
        <v>0.49099765168174814</v>
      </c>
      <c r="AO301" s="39">
        <f t="shared" si="161"/>
        <v>0</v>
      </c>
      <c r="AP301" s="39">
        <f t="shared" si="161"/>
        <v>0</v>
      </c>
      <c r="AQ301" s="40">
        <f t="shared" si="161"/>
        <v>0</v>
      </c>
      <c r="AR301" s="40">
        <f t="shared" si="161"/>
        <v>0</v>
      </c>
      <c r="AS301" s="40">
        <f t="shared" si="161"/>
        <v>0</v>
      </c>
      <c r="AT301" s="41">
        <f t="shared" si="161"/>
        <v>0</v>
      </c>
      <c r="AU301" s="41">
        <f t="shared" si="161"/>
        <v>0</v>
      </c>
      <c r="AV301" s="42" t="e">
        <f t="shared" si="158"/>
        <v>#VALUE!</v>
      </c>
      <c r="AW301" s="42" t="e">
        <f t="shared" si="158"/>
        <v>#VALUE!</v>
      </c>
      <c r="AX301" s="43" t="e">
        <f t="shared" si="159"/>
        <v>#VALUE!</v>
      </c>
      <c r="AY301" s="43" t="e">
        <f t="shared" si="159"/>
        <v>#VALUE!</v>
      </c>
    </row>
    <row r="302" spans="6:51" x14ac:dyDescent="0.3">
      <c r="F302" s="3">
        <v>60</v>
      </c>
      <c r="G302" s="36">
        <f t="shared" si="160"/>
        <v>0.74999999351780955</v>
      </c>
      <c r="H302" s="36">
        <f t="shared" si="160"/>
        <v>0.79999999480160844</v>
      </c>
      <c r="I302" s="36">
        <f t="shared" si="160"/>
        <v>1.1499999962650367</v>
      </c>
      <c r="J302" s="36">
        <f t="shared" si="160"/>
        <v>1.199999991345833</v>
      </c>
      <c r="K302" s="36">
        <f t="shared" si="160"/>
        <v>0.7397594596364836</v>
      </c>
      <c r="L302" s="37" t="e">
        <f t="shared" si="160"/>
        <v>#VALUE!</v>
      </c>
      <c r="M302" s="38">
        <f t="shared" si="160"/>
        <v>0.49813356224456667</v>
      </c>
      <c r="N302" s="39">
        <f t="shared" si="160"/>
        <v>0</v>
      </c>
      <c r="O302" s="39">
        <f t="shared" si="160"/>
        <v>0</v>
      </c>
      <c r="P302" s="40">
        <f t="shared" si="160"/>
        <v>0</v>
      </c>
      <c r="Q302" s="40">
        <f t="shared" si="160"/>
        <v>0</v>
      </c>
      <c r="R302" s="40">
        <f t="shared" si="160"/>
        <v>0</v>
      </c>
      <c r="S302" s="41">
        <f t="shared" si="160"/>
        <v>0</v>
      </c>
      <c r="T302" s="41">
        <f t="shared" si="160"/>
        <v>0</v>
      </c>
      <c r="U302" s="42" t="e">
        <f t="shared" si="157"/>
        <v>#VALUE!</v>
      </c>
      <c r="V302" s="42" t="e">
        <f t="shared" si="157"/>
        <v>#VALUE!</v>
      </c>
      <c r="W302" s="43" t="e">
        <f t="shared" si="160"/>
        <v>#VALUE!</v>
      </c>
      <c r="X302" s="43" t="e">
        <f t="shared" si="160"/>
        <v>#VALUE!</v>
      </c>
      <c r="AD302"/>
      <c r="AG302" s="3">
        <f t="shared" si="145"/>
        <v>44.39336062201312</v>
      </c>
      <c r="AH302" s="36">
        <f t="shared" si="161"/>
        <v>0.74999988248557115</v>
      </c>
      <c r="AI302" s="36">
        <f t="shared" si="161"/>
        <v>0.79999983454673917</v>
      </c>
      <c r="AJ302" s="36">
        <f t="shared" si="161"/>
        <v>1.1499997092149821</v>
      </c>
      <c r="AK302" s="36">
        <f t="shared" si="161"/>
        <v>1.1999997466795187</v>
      </c>
      <c r="AL302" s="36">
        <f t="shared" si="161"/>
        <v>0.18893247637757438</v>
      </c>
      <c r="AM302" s="37" t="e">
        <f t="shared" si="161"/>
        <v>#VALUE!</v>
      </c>
      <c r="AN302" s="38">
        <f t="shared" si="161"/>
        <v>0.49130495905418459</v>
      </c>
      <c r="AO302" s="39">
        <f t="shared" si="161"/>
        <v>0</v>
      </c>
      <c r="AP302" s="39">
        <f t="shared" si="161"/>
        <v>0</v>
      </c>
      <c r="AQ302" s="40">
        <f t="shared" si="161"/>
        <v>0</v>
      </c>
      <c r="AR302" s="40">
        <f t="shared" si="161"/>
        <v>0</v>
      </c>
      <c r="AS302" s="40">
        <f t="shared" si="161"/>
        <v>0</v>
      </c>
      <c r="AT302" s="41">
        <f t="shared" si="161"/>
        <v>0</v>
      </c>
      <c r="AU302" s="41">
        <f t="shared" si="161"/>
        <v>0</v>
      </c>
      <c r="AV302" s="42" t="e">
        <f t="shared" si="158"/>
        <v>#VALUE!</v>
      </c>
      <c r="AW302" s="42" t="e">
        <f t="shared" si="158"/>
        <v>#VALUE!</v>
      </c>
      <c r="AX302" s="43" t="e">
        <f t="shared" si="159"/>
        <v>#VALUE!</v>
      </c>
      <c r="AY302" s="43" t="e">
        <f t="shared" si="159"/>
        <v>#VALUE!</v>
      </c>
    </row>
    <row r="303" spans="6:51" x14ac:dyDescent="0.3">
      <c r="F303" s="3">
        <v>61</v>
      </c>
      <c r="G303" s="36">
        <f t="shared" si="160"/>
        <v>0.74999999419847652</v>
      </c>
      <c r="H303" s="36">
        <f t="shared" si="160"/>
        <v>0.79999999565813817</v>
      </c>
      <c r="I303" s="36">
        <f t="shared" si="160"/>
        <v>1.1499999969566137</v>
      </c>
      <c r="J303" s="36">
        <f t="shared" si="160"/>
        <v>1.1999999927263398</v>
      </c>
      <c r="K303" s="36">
        <f t="shared" si="160"/>
        <v>0.75257339125815648</v>
      </c>
      <c r="L303" s="37" t="e">
        <f t="shared" si="160"/>
        <v>#VALUE!</v>
      </c>
      <c r="M303" s="38">
        <f t="shared" si="160"/>
        <v>0.49827833665153837</v>
      </c>
      <c r="N303" s="39">
        <f t="shared" si="160"/>
        <v>0</v>
      </c>
      <c r="O303" s="39">
        <f t="shared" si="160"/>
        <v>0</v>
      </c>
      <c r="P303" s="40">
        <f t="shared" si="160"/>
        <v>0</v>
      </c>
      <c r="Q303" s="40">
        <f t="shared" si="160"/>
        <v>0</v>
      </c>
      <c r="R303" s="40">
        <f t="shared" si="160"/>
        <v>0</v>
      </c>
      <c r="S303" s="41">
        <f t="shared" si="160"/>
        <v>0</v>
      </c>
      <c r="T303" s="41">
        <f t="shared" si="160"/>
        <v>0</v>
      </c>
      <c r="U303" s="42" t="e">
        <f t="shared" si="157"/>
        <v>#VALUE!</v>
      </c>
      <c r="V303" s="42" t="e">
        <f t="shared" si="157"/>
        <v>#VALUE!</v>
      </c>
      <c r="W303" s="43" t="e">
        <f t="shared" si="160"/>
        <v>#VALUE!</v>
      </c>
      <c r="X303" s="43" t="e">
        <f t="shared" si="160"/>
        <v>#VALUE!</v>
      </c>
      <c r="AD303"/>
      <c r="AG303" s="3">
        <f t="shared" si="145"/>
        <v>44.667853061421738</v>
      </c>
      <c r="AH303" s="36">
        <f t="shared" si="161"/>
        <v>0.74999989101357789</v>
      </c>
      <c r="AI303" s="36">
        <f t="shared" si="161"/>
        <v>0.79999984611377772</v>
      </c>
      <c r="AJ303" s="36">
        <f t="shared" si="161"/>
        <v>1.1499997362605472</v>
      </c>
      <c r="AK303" s="36">
        <f t="shared" si="161"/>
        <v>1.1999997641264866</v>
      </c>
      <c r="AL303" s="36">
        <f t="shared" si="161"/>
        <v>0.21042676239263852</v>
      </c>
      <c r="AM303" s="37" t="e">
        <f t="shared" si="161"/>
        <v>#VALUE!</v>
      </c>
      <c r="AN303" s="38">
        <f t="shared" si="161"/>
        <v>0.4915773049485937</v>
      </c>
      <c r="AO303" s="39">
        <f t="shared" si="161"/>
        <v>0</v>
      </c>
      <c r="AP303" s="39">
        <f t="shared" si="161"/>
        <v>0</v>
      </c>
      <c r="AQ303" s="40">
        <f t="shared" si="161"/>
        <v>0</v>
      </c>
      <c r="AR303" s="40">
        <f t="shared" si="161"/>
        <v>0</v>
      </c>
      <c r="AS303" s="40">
        <f t="shared" si="161"/>
        <v>0</v>
      </c>
      <c r="AT303" s="41">
        <f t="shared" si="161"/>
        <v>0</v>
      </c>
      <c r="AU303" s="41">
        <f t="shared" si="161"/>
        <v>0</v>
      </c>
      <c r="AV303" s="42" t="e">
        <f t="shared" si="158"/>
        <v>#VALUE!</v>
      </c>
      <c r="AW303" s="42" t="e">
        <f t="shared" si="158"/>
        <v>#VALUE!</v>
      </c>
      <c r="AX303" s="43" t="e">
        <f t="shared" si="159"/>
        <v>#VALUE!</v>
      </c>
      <c r="AY303" s="43" t="e">
        <f t="shared" si="159"/>
        <v>#VALUE!</v>
      </c>
    </row>
    <row r="304" spans="6:51" x14ac:dyDescent="0.3">
      <c r="F304" s="3">
        <v>62</v>
      </c>
      <c r="G304" s="36">
        <f t="shared" si="160"/>
        <v>0.74999999477375501</v>
      </c>
      <c r="H304" s="36">
        <f t="shared" si="160"/>
        <v>0.79999999635730257</v>
      </c>
      <c r="I304" s="36">
        <f t="shared" si="160"/>
        <v>1.1499999975011013</v>
      </c>
      <c r="J304" s="36">
        <f t="shared" si="160"/>
        <v>1.1999999938589341</v>
      </c>
      <c r="K304" s="36">
        <f t="shared" si="160"/>
        <v>0.76423760883263403</v>
      </c>
      <c r="L304" s="37" t="e">
        <f t="shared" si="160"/>
        <v>#VALUE!</v>
      </c>
      <c r="M304" s="38">
        <f t="shared" si="160"/>
        <v>0.49840872743290782</v>
      </c>
      <c r="N304" s="39">
        <f t="shared" si="160"/>
        <v>0</v>
      </c>
      <c r="O304" s="39">
        <f t="shared" si="160"/>
        <v>0</v>
      </c>
      <c r="P304" s="40">
        <f t="shared" si="160"/>
        <v>0</v>
      </c>
      <c r="Q304" s="40">
        <f t="shared" si="160"/>
        <v>0</v>
      </c>
      <c r="R304" s="40">
        <f t="shared" si="160"/>
        <v>0</v>
      </c>
      <c r="S304" s="41">
        <f t="shared" si="160"/>
        <v>0</v>
      </c>
      <c r="T304" s="41">
        <f t="shared" si="160"/>
        <v>0</v>
      </c>
      <c r="U304" s="42" t="e">
        <f t="shared" si="157"/>
        <v>#VALUE!</v>
      </c>
      <c r="V304" s="42" t="e">
        <f t="shared" si="157"/>
        <v>#VALUE!</v>
      </c>
      <c r="W304" s="43" t="e">
        <f t="shared" si="160"/>
        <v>#VALUE!</v>
      </c>
      <c r="X304" s="43" t="e">
        <f t="shared" si="160"/>
        <v>#VALUE!</v>
      </c>
      <c r="AD304"/>
      <c r="AG304" s="3">
        <f t="shared" si="145"/>
        <v>44.920785830218492</v>
      </c>
      <c r="AH304" s="36">
        <f t="shared" si="161"/>
        <v>0.74999989822728197</v>
      </c>
      <c r="AI304" s="36">
        <f t="shared" si="161"/>
        <v>0.79999985599790824</v>
      </c>
      <c r="AJ304" s="36">
        <f t="shared" si="161"/>
        <v>1.1499997587772059</v>
      </c>
      <c r="AK304" s="36">
        <f t="shared" si="161"/>
        <v>1.1999997790462107</v>
      </c>
      <c r="AL304" s="36">
        <f t="shared" si="161"/>
        <v>0.22952658310094545</v>
      </c>
      <c r="AM304" s="37" t="e">
        <f t="shared" si="161"/>
        <v>#VALUE!</v>
      </c>
      <c r="AN304" s="38">
        <f t="shared" si="161"/>
        <v>0.49181944004889028</v>
      </c>
      <c r="AO304" s="39">
        <f t="shared" si="161"/>
        <v>0</v>
      </c>
      <c r="AP304" s="39">
        <f t="shared" si="161"/>
        <v>0</v>
      </c>
      <c r="AQ304" s="40">
        <f t="shared" si="161"/>
        <v>0</v>
      </c>
      <c r="AR304" s="40">
        <f t="shared" si="161"/>
        <v>0</v>
      </c>
      <c r="AS304" s="40">
        <f t="shared" si="161"/>
        <v>0</v>
      </c>
      <c r="AT304" s="41">
        <f t="shared" si="161"/>
        <v>0</v>
      </c>
      <c r="AU304" s="41">
        <f t="shared" si="161"/>
        <v>0</v>
      </c>
      <c r="AV304" s="42" t="e">
        <f t="shared" si="158"/>
        <v>#VALUE!</v>
      </c>
      <c r="AW304" s="42" t="e">
        <f t="shared" si="158"/>
        <v>#VALUE!</v>
      </c>
      <c r="AX304" s="43" t="e">
        <f t="shared" si="159"/>
        <v>#VALUE!</v>
      </c>
      <c r="AY304" s="43" t="e">
        <f t="shared" si="159"/>
        <v>#VALUE!</v>
      </c>
    </row>
    <row r="305" spans="5:51" x14ac:dyDescent="0.3">
      <c r="F305" s="3">
        <v>63</v>
      </c>
      <c r="G305" s="36">
        <f t="shared" si="160"/>
        <v>0.74999999526291627</v>
      </c>
      <c r="H305" s="36">
        <f t="shared" si="160"/>
        <v>0.79999999693048418</v>
      </c>
      <c r="I305" s="36">
        <f t="shared" si="160"/>
        <v>1.149999997932901</v>
      </c>
      <c r="J305" s="36">
        <f t="shared" si="160"/>
        <v>1.1999999947922071</v>
      </c>
      <c r="K305" s="36">
        <f t="shared" si="160"/>
        <v>0.7748718389721565</v>
      </c>
      <c r="L305" s="37" t="e">
        <f t="shared" si="160"/>
        <v>#VALUE!</v>
      </c>
      <c r="M305" s="38">
        <f t="shared" si="160"/>
        <v>0.49852637154412505</v>
      </c>
      <c r="N305" s="39">
        <f t="shared" si="160"/>
        <v>0</v>
      </c>
      <c r="O305" s="39">
        <f t="shared" si="160"/>
        <v>0</v>
      </c>
      <c r="P305" s="40">
        <f t="shared" si="160"/>
        <v>0</v>
      </c>
      <c r="Q305" s="40">
        <f t="shared" si="160"/>
        <v>0</v>
      </c>
      <c r="R305" s="40">
        <f t="shared" si="160"/>
        <v>0</v>
      </c>
      <c r="S305" s="41">
        <f t="shared" si="160"/>
        <v>0</v>
      </c>
      <c r="T305" s="41">
        <f t="shared" si="160"/>
        <v>0</v>
      </c>
      <c r="U305" s="42" t="e">
        <f t="shared" si="157"/>
        <v>#VALUE!</v>
      </c>
      <c r="V305" s="42" t="e">
        <f t="shared" si="157"/>
        <v>#VALUE!</v>
      </c>
      <c r="W305" s="43" t="e">
        <f t="shared" si="160"/>
        <v>#VALUE!</v>
      </c>
      <c r="X305" s="43" t="e">
        <f t="shared" si="160"/>
        <v>#VALUE!</v>
      </c>
      <c r="AD305"/>
      <c r="AG305" s="3">
        <f t="shared" si="145"/>
        <v>45.153852306180539</v>
      </c>
      <c r="AH305" s="36">
        <f t="shared" si="161"/>
        <v>0.74999990437538999</v>
      </c>
      <c r="AI305" s="36">
        <f t="shared" si="161"/>
        <v>0.79999986449719318</v>
      </c>
      <c r="AJ305" s="36">
        <f t="shared" si="161"/>
        <v>1.1499997776850817</v>
      </c>
      <c r="AK305" s="36">
        <f t="shared" si="161"/>
        <v>1.1999997918845855</v>
      </c>
      <c r="AL305" s="36">
        <f t="shared" si="161"/>
        <v>0.24655128492876388</v>
      </c>
      <c r="AM305" s="37" t="e">
        <f t="shared" si="161"/>
        <v>#VALUE!</v>
      </c>
      <c r="AN305" s="38">
        <f t="shared" si="161"/>
        <v>0.49203534659809428</v>
      </c>
      <c r="AO305" s="39">
        <f t="shared" si="161"/>
        <v>0</v>
      </c>
      <c r="AP305" s="39">
        <f t="shared" si="161"/>
        <v>0</v>
      </c>
      <c r="AQ305" s="40">
        <f t="shared" si="161"/>
        <v>0</v>
      </c>
      <c r="AR305" s="40">
        <f t="shared" si="161"/>
        <v>0</v>
      </c>
      <c r="AS305" s="40">
        <f t="shared" si="161"/>
        <v>0</v>
      </c>
      <c r="AT305" s="41">
        <f t="shared" si="161"/>
        <v>0</v>
      </c>
      <c r="AU305" s="41">
        <f t="shared" si="161"/>
        <v>0</v>
      </c>
      <c r="AV305" s="42" t="e">
        <f t="shared" si="158"/>
        <v>#VALUE!</v>
      </c>
      <c r="AW305" s="42" t="e">
        <f t="shared" si="158"/>
        <v>#VALUE!</v>
      </c>
      <c r="AX305" s="43" t="e">
        <f t="shared" si="159"/>
        <v>#VALUE!</v>
      </c>
      <c r="AY305" s="43" t="e">
        <f t="shared" si="159"/>
        <v>#VALUE!</v>
      </c>
    </row>
    <row r="306" spans="5:51" x14ac:dyDescent="0.3">
      <c r="F306" s="3">
        <v>64</v>
      </c>
      <c r="G306" s="36">
        <f t="shared" si="160"/>
        <v>0.7499999956812412</v>
      </c>
      <c r="H306" s="36">
        <f t="shared" si="160"/>
        <v>0.79999999740237671</v>
      </c>
      <c r="I306" s="36">
        <f t="shared" si="160"/>
        <v>1.1499999982777511</v>
      </c>
      <c r="J306" s="36">
        <f t="shared" si="160"/>
        <v>1.1999999955645309</v>
      </c>
      <c r="K306" s="36">
        <f t="shared" si="160"/>
        <v>0.78458124010365504</v>
      </c>
      <c r="L306" s="37" t="e">
        <f t="shared" si="160"/>
        <v>#VALUE!</v>
      </c>
      <c r="M306" s="38">
        <f t="shared" si="160"/>
        <v>0.4986327002551133</v>
      </c>
      <c r="N306" s="39">
        <f t="shared" si="160"/>
        <v>0</v>
      </c>
      <c r="O306" s="39">
        <f t="shared" si="160"/>
        <v>0</v>
      </c>
      <c r="P306" s="40">
        <f t="shared" si="160"/>
        <v>0</v>
      </c>
      <c r="Q306" s="40">
        <f t="shared" si="160"/>
        <v>0</v>
      </c>
      <c r="R306" s="40">
        <f t="shared" si="160"/>
        <v>0</v>
      </c>
      <c r="S306" s="41">
        <f t="shared" si="160"/>
        <v>0</v>
      </c>
      <c r="T306" s="41">
        <f t="shared" si="160"/>
        <v>0</v>
      </c>
      <c r="U306" s="42" t="e">
        <f t="shared" ref="U306:V312" si="162">$C$5/100*U$163*U234</f>
        <v>#VALUE!</v>
      </c>
      <c r="V306" s="42" t="e">
        <f t="shared" si="162"/>
        <v>#VALUE!</v>
      </c>
      <c r="W306" s="43" t="e">
        <f t="shared" si="160"/>
        <v>#VALUE!</v>
      </c>
      <c r="X306" s="43" t="e">
        <f>X234*X$163</f>
        <v>#VALUE!</v>
      </c>
      <c r="AD306"/>
      <c r="AG306" s="3">
        <f t="shared" si="145"/>
        <v>45.368612862812959</v>
      </c>
      <c r="AH306" s="36">
        <f t="shared" si="161"/>
        <v>0.74999990965114061</v>
      </c>
      <c r="AI306" s="36">
        <f t="shared" si="161"/>
        <v>0.79999987184767773</v>
      </c>
      <c r="AJ306" s="36">
        <f t="shared" si="161"/>
        <v>1.1499997936872357</v>
      </c>
      <c r="AK306" s="36">
        <f t="shared" si="161"/>
        <v>1.1999998029949994</v>
      </c>
      <c r="AL306" s="36">
        <f t="shared" si="161"/>
        <v>0.26176906369752206</v>
      </c>
      <c r="AM306" s="37" t="e">
        <f t="shared" si="161"/>
        <v>#VALUE!</v>
      </c>
      <c r="AN306" s="38">
        <f t="shared" si="161"/>
        <v>0.49222838230956845</v>
      </c>
      <c r="AO306" s="39">
        <f t="shared" si="161"/>
        <v>0</v>
      </c>
      <c r="AP306" s="39">
        <f t="shared" si="161"/>
        <v>0</v>
      </c>
      <c r="AQ306" s="40">
        <f t="shared" si="161"/>
        <v>0</v>
      </c>
      <c r="AR306" s="40">
        <f t="shared" si="161"/>
        <v>0</v>
      </c>
      <c r="AS306" s="40">
        <f t="shared" si="161"/>
        <v>0</v>
      </c>
      <c r="AT306" s="41">
        <f t="shared" si="161"/>
        <v>0</v>
      </c>
      <c r="AU306" s="41">
        <f t="shared" si="161"/>
        <v>0</v>
      </c>
      <c r="AV306" s="42" t="e">
        <f t="shared" ref="AV306:AW312" si="163">$C$5/100*AV$163*AV234</f>
        <v>#VALUE!</v>
      </c>
      <c r="AW306" s="42" t="e">
        <f t="shared" si="163"/>
        <v>#VALUE!</v>
      </c>
      <c r="AX306" s="43" t="e">
        <f t="shared" ref="AX306:AY312" si="164">AX234*AX$163</f>
        <v>#VALUE!</v>
      </c>
      <c r="AY306" s="43" t="e">
        <f t="shared" si="164"/>
        <v>#VALUE!</v>
      </c>
    </row>
    <row r="307" spans="5:51" x14ac:dyDescent="0.3">
      <c r="F307" s="3">
        <v>65</v>
      </c>
      <c r="G307" s="36">
        <f t="shared" ref="G307:X312" si="165">G235*G$163</f>
        <v>0.74999999604092982</v>
      </c>
      <c r="H307" s="36">
        <f t="shared" si="165"/>
        <v>0.79999999779249209</v>
      </c>
      <c r="I307" s="36">
        <f t="shared" si="165"/>
        <v>1.149999998555044</v>
      </c>
      <c r="J307" s="36">
        <f t="shared" si="165"/>
        <v>1.199999996206339</v>
      </c>
      <c r="K307" s="36">
        <f t="shared" si="165"/>
        <v>0.79345843429818497</v>
      </c>
      <c r="L307" s="37" t="e">
        <f t="shared" si="165"/>
        <v>#VALUE!</v>
      </c>
      <c r="M307" s="38">
        <f t="shared" si="165"/>
        <v>0.4987289670274172</v>
      </c>
      <c r="N307" s="39">
        <f t="shared" si="165"/>
        <v>0</v>
      </c>
      <c r="O307" s="39">
        <f t="shared" si="165"/>
        <v>0</v>
      </c>
      <c r="P307" s="40">
        <f t="shared" si="165"/>
        <v>0</v>
      </c>
      <c r="Q307" s="40">
        <f t="shared" si="165"/>
        <v>0</v>
      </c>
      <c r="R307" s="40">
        <f t="shared" si="165"/>
        <v>0</v>
      </c>
      <c r="S307" s="41">
        <f t="shared" si="165"/>
        <v>0</v>
      </c>
      <c r="T307" s="41">
        <f t="shared" si="165"/>
        <v>0</v>
      </c>
      <c r="U307" s="42" t="e">
        <f t="shared" si="162"/>
        <v>#VALUE!</v>
      </c>
      <c r="V307" s="42" t="e">
        <f t="shared" si="162"/>
        <v>#VALUE!</v>
      </c>
      <c r="W307" s="43" t="e">
        <f t="shared" si="165"/>
        <v>#VALUE!</v>
      </c>
      <c r="X307" s="43" t="e">
        <f t="shared" si="165"/>
        <v>#VALUE!</v>
      </c>
      <c r="AD307"/>
      <c r="AG307" s="3">
        <f t="shared" ref="AG307:AG312" si="166">AE79</f>
        <v>45.566505316005475</v>
      </c>
      <c r="AH307" s="36">
        <f t="shared" ref="AH307:AU312" si="167">AH235*AH$163</f>
        <v>0.7499999142063396</v>
      </c>
      <c r="AI307" s="36">
        <f t="shared" si="167"/>
        <v>0.79999987823801222</v>
      </c>
      <c r="AJ307" s="36">
        <f t="shared" si="167"/>
        <v>1.1499998073270834</v>
      </c>
      <c r="AK307" s="36">
        <f t="shared" si="167"/>
        <v>1.1999998126600993</v>
      </c>
      <c r="AL307" s="36">
        <f t="shared" si="167"/>
        <v>0.27540655498017069</v>
      </c>
      <c r="AM307" s="37" t="e">
        <f t="shared" si="167"/>
        <v>#VALUE!</v>
      </c>
      <c r="AN307" s="38">
        <f t="shared" si="167"/>
        <v>0.49240139399944088</v>
      </c>
      <c r="AO307" s="39">
        <f t="shared" si="167"/>
        <v>0</v>
      </c>
      <c r="AP307" s="39">
        <f t="shared" si="167"/>
        <v>0</v>
      </c>
      <c r="AQ307" s="40">
        <f t="shared" si="167"/>
        <v>0</v>
      </c>
      <c r="AR307" s="40">
        <f t="shared" si="167"/>
        <v>0</v>
      </c>
      <c r="AS307" s="40">
        <f t="shared" si="167"/>
        <v>0</v>
      </c>
      <c r="AT307" s="41">
        <f t="shared" si="167"/>
        <v>0</v>
      </c>
      <c r="AU307" s="41">
        <f t="shared" si="167"/>
        <v>0</v>
      </c>
      <c r="AV307" s="42" t="e">
        <f t="shared" si="163"/>
        <v>#VALUE!</v>
      </c>
      <c r="AW307" s="42" t="e">
        <f t="shared" si="163"/>
        <v>#VALUE!</v>
      </c>
      <c r="AX307" s="43" t="e">
        <f t="shared" si="164"/>
        <v>#VALUE!</v>
      </c>
      <c r="AY307" s="43" t="e">
        <f t="shared" si="164"/>
        <v>#VALUE!</v>
      </c>
    </row>
    <row r="308" spans="5:51" x14ac:dyDescent="0.3">
      <c r="F308" s="3">
        <v>66</v>
      </c>
      <c r="G308" s="36">
        <f t="shared" si="165"/>
        <v>0.74999999635178694</v>
      </c>
      <c r="H308" s="36">
        <f t="shared" si="165"/>
        <v>0.79999999811631273</v>
      </c>
      <c r="I308" s="36">
        <f t="shared" si="165"/>
        <v>1.1499999987794924</v>
      </c>
      <c r="J308" s="36">
        <f t="shared" si="165"/>
        <v>1.1999999967418704</v>
      </c>
      <c r="K308" s="36">
        <f t="shared" si="165"/>
        <v>0.80158522312338187</v>
      </c>
      <c r="L308" s="37" t="e">
        <f t="shared" si="165"/>
        <v>#VALUE!</v>
      </c>
      <c r="M308" s="38">
        <f t="shared" si="165"/>
        <v>0.49881627138181189</v>
      </c>
      <c r="N308" s="39">
        <f t="shared" si="165"/>
        <v>0</v>
      </c>
      <c r="O308" s="39">
        <f t="shared" si="165"/>
        <v>0</v>
      </c>
      <c r="P308" s="40">
        <f t="shared" si="165"/>
        <v>0</v>
      </c>
      <c r="Q308" s="40">
        <f t="shared" si="165"/>
        <v>0</v>
      </c>
      <c r="R308" s="40">
        <f t="shared" si="165"/>
        <v>0</v>
      </c>
      <c r="S308" s="41">
        <f t="shared" si="165"/>
        <v>0</v>
      </c>
      <c r="T308" s="41">
        <f t="shared" si="165"/>
        <v>0</v>
      </c>
      <c r="U308" s="42" t="e">
        <f t="shared" si="162"/>
        <v>#VALUE!</v>
      </c>
      <c r="V308" s="42" t="e">
        <f t="shared" si="162"/>
        <v>#VALUE!</v>
      </c>
      <c r="W308" s="43" t="e">
        <f t="shared" si="165"/>
        <v>#VALUE!</v>
      </c>
      <c r="X308" s="43" t="e">
        <f t="shared" si="165"/>
        <v>#VALUE!</v>
      </c>
      <c r="AD308"/>
      <c r="AG308" s="3">
        <f t="shared" si="166"/>
        <v>45.748854550169469</v>
      </c>
      <c r="AH308" s="36">
        <f t="shared" si="167"/>
        <v>0.7499999181614706</v>
      </c>
      <c r="AI308" s="36">
        <f t="shared" si="167"/>
        <v>0.79999988382026688</v>
      </c>
      <c r="AJ308" s="36">
        <f t="shared" si="167"/>
        <v>1.1499998190291714</v>
      </c>
      <c r="AK308" s="36">
        <f t="shared" si="167"/>
        <v>1.1999998211078964</v>
      </c>
      <c r="AL308" s="36">
        <f t="shared" si="167"/>
        <v>0.28765638469072474</v>
      </c>
      <c r="AM308" s="37" t="e">
        <f t="shared" si="167"/>
        <v>#VALUE!</v>
      </c>
      <c r="AN308" s="38">
        <f t="shared" si="167"/>
        <v>0.49255680794018564</v>
      </c>
      <c r="AO308" s="39">
        <f t="shared" si="167"/>
        <v>0</v>
      </c>
      <c r="AP308" s="39">
        <f t="shared" si="167"/>
        <v>0</v>
      </c>
      <c r="AQ308" s="40">
        <f t="shared" si="167"/>
        <v>0</v>
      </c>
      <c r="AR308" s="40">
        <f t="shared" si="167"/>
        <v>0</v>
      </c>
      <c r="AS308" s="40">
        <f t="shared" si="167"/>
        <v>0</v>
      </c>
      <c r="AT308" s="41">
        <f t="shared" si="167"/>
        <v>0</v>
      </c>
      <c r="AU308" s="41">
        <f t="shared" si="167"/>
        <v>0</v>
      </c>
      <c r="AV308" s="42" t="e">
        <f t="shared" si="163"/>
        <v>#VALUE!</v>
      </c>
      <c r="AW308" s="42" t="e">
        <f t="shared" si="163"/>
        <v>#VALUE!</v>
      </c>
      <c r="AX308" s="43" t="e">
        <f t="shared" si="164"/>
        <v>#VALUE!</v>
      </c>
      <c r="AY308" s="43" t="e">
        <f t="shared" si="164"/>
        <v>#VALUE!</v>
      </c>
    </row>
    <row r="309" spans="5:51" x14ac:dyDescent="0.3">
      <c r="F309" s="3">
        <v>67</v>
      </c>
      <c r="G309" s="36">
        <f t="shared" si="165"/>
        <v>0.7499999966217421</v>
      </c>
      <c r="H309" s="36">
        <f t="shared" si="165"/>
        <v>0.79999999838617342</v>
      </c>
      <c r="I309" s="36">
        <f t="shared" si="165"/>
        <v>1.1499999989623326</v>
      </c>
      <c r="J309" s="36">
        <f t="shared" si="165"/>
        <v>1.1999999971905109</v>
      </c>
      <c r="K309" s="36">
        <f t="shared" si="165"/>
        <v>0.80903404109377119</v>
      </c>
      <c r="L309" s="37" t="e">
        <f t="shared" si="165"/>
        <v>#VALUE!</v>
      </c>
      <c r="M309" s="38">
        <f t="shared" si="165"/>
        <v>0.49889557936062856</v>
      </c>
      <c r="N309" s="39">
        <f t="shared" si="165"/>
        <v>0</v>
      </c>
      <c r="O309" s="39">
        <f t="shared" si="165"/>
        <v>0</v>
      </c>
      <c r="P309" s="40">
        <f t="shared" si="165"/>
        <v>0</v>
      </c>
      <c r="Q309" s="40">
        <f t="shared" si="165"/>
        <v>0</v>
      </c>
      <c r="R309" s="40">
        <f t="shared" si="165"/>
        <v>0</v>
      </c>
      <c r="S309" s="41">
        <f t="shared" si="165"/>
        <v>0</v>
      </c>
      <c r="T309" s="41">
        <f t="shared" si="165"/>
        <v>0</v>
      </c>
      <c r="U309" s="42" t="e">
        <f t="shared" si="162"/>
        <v>#VALUE!</v>
      </c>
      <c r="V309" s="42" t="e">
        <f t="shared" si="162"/>
        <v>#VALUE!</v>
      </c>
      <c r="W309" s="43" t="e">
        <f t="shared" si="165"/>
        <v>#VALUE!</v>
      </c>
      <c r="X309" s="43" t="e">
        <f t="shared" si="165"/>
        <v>#VALUE!</v>
      </c>
      <c r="AD309"/>
      <c r="AG309" s="3">
        <f t="shared" si="166"/>
        <v>45.916881388301817</v>
      </c>
      <c r="AH309" s="36">
        <f t="shared" si="167"/>
        <v>0.74999992161307372</v>
      </c>
      <c r="AI309" s="36">
        <f t="shared" si="167"/>
        <v>0.79999988871801575</v>
      </c>
      <c r="AJ309" s="36">
        <f t="shared" si="167"/>
        <v>1.1499998291285174</v>
      </c>
      <c r="AK309" s="36">
        <f t="shared" si="167"/>
        <v>1.1999998285238125</v>
      </c>
      <c r="AL309" s="36">
        <f t="shared" si="167"/>
        <v>0.29868316031516462</v>
      </c>
      <c r="AM309" s="37" t="e">
        <f t="shared" si="167"/>
        <v>#VALUE!</v>
      </c>
      <c r="AN309" s="38">
        <f t="shared" si="167"/>
        <v>0.49269670218380757</v>
      </c>
      <c r="AO309" s="39">
        <f t="shared" si="167"/>
        <v>0</v>
      </c>
      <c r="AP309" s="39">
        <f t="shared" si="167"/>
        <v>0</v>
      </c>
      <c r="AQ309" s="40">
        <f t="shared" si="167"/>
        <v>0</v>
      </c>
      <c r="AR309" s="40">
        <f t="shared" si="167"/>
        <v>0</v>
      </c>
      <c r="AS309" s="40">
        <f t="shared" si="167"/>
        <v>0</v>
      </c>
      <c r="AT309" s="41">
        <f t="shared" si="167"/>
        <v>0</v>
      </c>
      <c r="AU309" s="41">
        <f t="shared" si="167"/>
        <v>0</v>
      </c>
      <c r="AV309" s="42" t="e">
        <f t="shared" si="163"/>
        <v>#VALUE!</v>
      </c>
      <c r="AW309" s="42" t="e">
        <f t="shared" si="163"/>
        <v>#VALUE!</v>
      </c>
      <c r="AX309" s="43" t="e">
        <f t="shared" si="164"/>
        <v>#VALUE!</v>
      </c>
      <c r="AY309" s="43" t="e">
        <f t="shared" si="164"/>
        <v>#VALUE!</v>
      </c>
    </row>
    <row r="310" spans="5:51" x14ac:dyDescent="0.3">
      <c r="F310" s="3">
        <v>68</v>
      </c>
      <c r="G310" s="36">
        <f t="shared" si="165"/>
        <v>0.74999999685724783</v>
      </c>
      <c r="H310" s="36">
        <f t="shared" si="165"/>
        <v>0.79999999861194071</v>
      </c>
      <c r="I310" s="36">
        <f t="shared" si="165"/>
        <v>1.1499999991122027</v>
      </c>
      <c r="J310" s="36">
        <f t="shared" si="165"/>
        <v>1.199999997567827</v>
      </c>
      <c r="K310" s="36">
        <f t="shared" si="165"/>
        <v>0.81586919053883122</v>
      </c>
      <c r="L310" s="37" t="e">
        <f t="shared" si="165"/>
        <v>#VALUE!</v>
      </c>
      <c r="M310" s="38">
        <f t="shared" si="165"/>
        <v>0.49896774109467612</v>
      </c>
      <c r="N310" s="39">
        <f t="shared" si="165"/>
        <v>0</v>
      </c>
      <c r="O310" s="39">
        <f t="shared" si="165"/>
        <v>0</v>
      </c>
      <c r="P310" s="40">
        <f t="shared" si="165"/>
        <v>0</v>
      </c>
      <c r="Q310" s="40">
        <f t="shared" si="165"/>
        <v>0</v>
      </c>
      <c r="R310" s="40">
        <f t="shared" si="165"/>
        <v>0</v>
      </c>
      <c r="S310" s="41">
        <f t="shared" si="165"/>
        <v>0</v>
      </c>
      <c r="T310" s="41">
        <f t="shared" si="165"/>
        <v>0</v>
      </c>
      <c r="U310" s="42" t="e">
        <f t="shared" si="162"/>
        <v>#VALUE!</v>
      </c>
      <c r="V310" s="42" t="e">
        <f t="shared" si="162"/>
        <v>#VALUE!</v>
      </c>
      <c r="W310" s="43" t="e">
        <f t="shared" si="165"/>
        <v>#VALUE!</v>
      </c>
      <c r="X310" s="43" t="e">
        <f t="shared" si="165"/>
        <v>#VALUE!</v>
      </c>
      <c r="AD310"/>
      <c r="AG310" s="3">
        <f t="shared" si="166"/>
        <v>46.071710765360585</v>
      </c>
      <c r="AH310" s="36">
        <f t="shared" si="167"/>
        <v>0.7499999246391934</v>
      </c>
      <c r="AI310" s="36">
        <f t="shared" si="167"/>
        <v>0.79999989303243924</v>
      </c>
      <c r="AJ310" s="36">
        <f t="shared" si="167"/>
        <v>1.1499998378919785</v>
      </c>
      <c r="AK310" s="36">
        <f t="shared" si="167"/>
        <v>1.1999998350597769</v>
      </c>
      <c r="AL310" s="36">
        <f t="shared" si="167"/>
        <v>0.30862825995570448</v>
      </c>
      <c r="AM310" s="37" t="e">
        <f t="shared" si="167"/>
        <v>#VALUE!</v>
      </c>
      <c r="AN310" s="38">
        <f t="shared" si="167"/>
        <v>0.49282286482075205</v>
      </c>
      <c r="AO310" s="39">
        <f t="shared" si="167"/>
        <v>0</v>
      </c>
      <c r="AP310" s="39">
        <f t="shared" si="167"/>
        <v>0</v>
      </c>
      <c r="AQ310" s="40">
        <f t="shared" si="167"/>
        <v>0</v>
      </c>
      <c r="AR310" s="40">
        <f t="shared" si="167"/>
        <v>0</v>
      </c>
      <c r="AS310" s="40">
        <f t="shared" si="167"/>
        <v>0</v>
      </c>
      <c r="AT310" s="41">
        <f t="shared" si="167"/>
        <v>0</v>
      </c>
      <c r="AU310" s="41">
        <f t="shared" si="167"/>
        <v>0</v>
      </c>
      <c r="AV310" s="42" t="e">
        <f t="shared" si="163"/>
        <v>#VALUE!</v>
      </c>
      <c r="AW310" s="42" t="e">
        <f t="shared" si="163"/>
        <v>#VALUE!</v>
      </c>
      <c r="AX310" s="43" t="e">
        <f t="shared" si="164"/>
        <v>#VALUE!</v>
      </c>
      <c r="AY310" s="43" t="e">
        <f t="shared" si="164"/>
        <v>#VALUE!</v>
      </c>
    </row>
    <row r="311" spans="5:51" x14ac:dyDescent="0.3">
      <c r="F311" s="3">
        <v>69</v>
      </c>
      <c r="G311" s="36">
        <f t="shared" si="165"/>
        <v>0.74999999706358522</v>
      </c>
      <c r="H311" s="36">
        <f t="shared" si="165"/>
        <v>0.79999999880153805</v>
      </c>
      <c r="I311" s="36">
        <f t="shared" si="165"/>
        <v>1.1499999992357857</v>
      </c>
      <c r="J311" s="36">
        <f t="shared" si="165"/>
        <v>1.1999999978863689</v>
      </c>
      <c r="K311" s="36">
        <f t="shared" si="165"/>
        <v>0.82214789384119691</v>
      </c>
      <c r="L311" s="37" t="e">
        <f t="shared" si="165"/>
        <v>#VALUE!</v>
      </c>
      <c r="M311" s="38">
        <f t="shared" si="165"/>
        <v>0.4990335059053787</v>
      </c>
      <c r="N311" s="39">
        <f t="shared" si="165"/>
        <v>0</v>
      </c>
      <c r="O311" s="39">
        <f t="shared" si="165"/>
        <v>0</v>
      </c>
      <c r="P311" s="40">
        <f t="shared" si="165"/>
        <v>0</v>
      </c>
      <c r="Q311" s="40">
        <f t="shared" si="165"/>
        <v>0</v>
      </c>
      <c r="R311" s="40">
        <f t="shared" si="165"/>
        <v>0</v>
      </c>
      <c r="S311" s="41">
        <f t="shared" si="165"/>
        <v>0</v>
      </c>
      <c r="T311" s="41">
        <f t="shared" si="165"/>
        <v>0</v>
      </c>
      <c r="U311" s="42" t="e">
        <f t="shared" si="162"/>
        <v>#VALUE!</v>
      </c>
      <c r="V311" s="42" t="e">
        <f t="shared" si="162"/>
        <v>#VALUE!</v>
      </c>
      <c r="W311" s="43" t="e">
        <f t="shared" si="165"/>
        <v>#VALUE!</v>
      </c>
      <c r="X311" s="43" t="e">
        <f t="shared" si="165"/>
        <v>#VALUE!</v>
      </c>
      <c r="AD311"/>
      <c r="AG311" s="3">
        <f t="shared" si="166"/>
        <v>46.214379259672945</v>
      </c>
      <c r="AH311" s="36">
        <f t="shared" si="167"/>
        <v>0.74999992730344789</v>
      </c>
      <c r="AI311" s="36">
        <f t="shared" si="167"/>
        <v>0.79999989684697326</v>
      </c>
      <c r="AJ311" s="36">
        <f t="shared" si="167"/>
        <v>1.1499998455339928</v>
      </c>
      <c r="AK311" s="36">
        <f t="shared" si="167"/>
        <v>1.1999998408411641</v>
      </c>
      <c r="AL311" s="36">
        <f t="shared" si="167"/>
        <v>0.31761368714691751</v>
      </c>
      <c r="AM311" s="37" t="e">
        <f t="shared" si="167"/>
        <v>#VALUE!</v>
      </c>
      <c r="AN311" s="38">
        <f t="shared" si="167"/>
        <v>0.49293684119411624</v>
      </c>
      <c r="AO311" s="39">
        <f t="shared" si="167"/>
        <v>0</v>
      </c>
      <c r="AP311" s="39">
        <f t="shared" si="167"/>
        <v>0</v>
      </c>
      <c r="AQ311" s="40">
        <f t="shared" si="167"/>
        <v>0</v>
      </c>
      <c r="AR311" s="40">
        <f t="shared" si="167"/>
        <v>0</v>
      </c>
      <c r="AS311" s="40">
        <f t="shared" si="167"/>
        <v>0</v>
      </c>
      <c r="AT311" s="41">
        <f t="shared" si="167"/>
        <v>0</v>
      </c>
      <c r="AU311" s="41">
        <f t="shared" si="167"/>
        <v>0</v>
      </c>
      <c r="AV311" s="42" t="e">
        <f t="shared" si="163"/>
        <v>#VALUE!</v>
      </c>
      <c r="AW311" s="42" t="e">
        <f t="shared" si="163"/>
        <v>#VALUE!</v>
      </c>
      <c r="AX311" s="43" t="e">
        <f t="shared" si="164"/>
        <v>#VALUE!</v>
      </c>
      <c r="AY311" s="43" t="e">
        <f t="shared" si="164"/>
        <v>#VALUE!</v>
      </c>
    </row>
    <row r="312" spans="5:51" x14ac:dyDescent="0.3">
      <c r="F312" s="3">
        <v>70</v>
      </c>
      <c r="G312" s="36">
        <f t="shared" si="165"/>
        <v>0.7499999972451008</v>
      </c>
      <c r="H312" s="36">
        <f t="shared" si="165"/>
        <v>0.79999999896135254</v>
      </c>
      <c r="I312" s="36">
        <f t="shared" si="165"/>
        <v>1.1499999993382832</v>
      </c>
      <c r="J312" s="36">
        <f t="shared" si="165"/>
        <v>1.1999999981562939</v>
      </c>
      <c r="K312" s="36">
        <f t="shared" si="165"/>
        <v>0.82792119263242792</v>
      </c>
      <c r="L312" s="37" t="e">
        <f t="shared" si="165"/>
        <v>#VALUE!</v>
      </c>
      <c r="M312" s="38">
        <f t="shared" si="165"/>
        <v>0.49909353530615014</v>
      </c>
      <c r="N312" s="39">
        <f t="shared" si="165"/>
        <v>0</v>
      </c>
      <c r="O312" s="39">
        <f t="shared" si="165"/>
        <v>0</v>
      </c>
      <c r="P312" s="40">
        <f t="shared" si="165"/>
        <v>0</v>
      </c>
      <c r="Q312" s="40">
        <f t="shared" si="165"/>
        <v>0</v>
      </c>
      <c r="R312" s="40">
        <f t="shared" si="165"/>
        <v>0</v>
      </c>
      <c r="S312" s="41">
        <f t="shared" si="165"/>
        <v>0</v>
      </c>
      <c r="T312" s="41">
        <f t="shared" si="165"/>
        <v>0</v>
      </c>
      <c r="U312" s="42" t="e">
        <f t="shared" si="162"/>
        <v>#VALUE!</v>
      </c>
      <c r="V312" s="42" t="e">
        <f t="shared" si="162"/>
        <v>#VALUE!</v>
      </c>
      <c r="W312" s="43" t="e">
        <f t="shared" si="165"/>
        <v>#VALUE!</v>
      </c>
      <c r="X312" s="43" t="e">
        <f t="shared" si="165"/>
        <v>#VALUE!</v>
      </c>
      <c r="AD312"/>
      <c r="AG312" s="3">
        <f t="shared" si="166"/>
        <v>46.34584203279789</v>
      </c>
      <c r="AH312" s="36">
        <f t="shared" si="167"/>
        <v>0.74999992965809914</v>
      </c>
      <c r="AI312" s="36">
        <f t="shared" si="167"/>
        <v>0.79999990023088385</v>
      </c>
      <c r="AJ312" s="36">
        <f t="shared" si="167"/>
        <v>1.1499998522283008</v>
      </c>
      <c r="AK312" s="36">
        <f t="shared" si="167"/>
        <v>1.1999998459721273</v>
      </c>
      <c r="AL312" s="36">
        <f t="shared" si="167"/>
        <v>0.32574519419664422</v>
      </c>
      <c r="AM312" s="37" t="e">
        <f t="shared" si="167"/>
        <v>#VALUE!</v>
      </c>
      <c r="AN312" s="38">
        <f t="shared" si="167"/>
        <v>0.49303997238455288</v>
      </c>
      <c r="AO312" s="39">
        <f t="shared" si="167"/>
        <v>0</v>
      </c>
      <c r="AP312" s="39">
        <f t="shared" si="167"/>
        <v>0</v>
      </c>
      <c r="AQ312" s="40">
        <f t="shared" si="167"/>
        <v>0</v>
      </c>
      <c r="AR312" s="40">
        <f t="shared" si="167"/>
        <v>0</v>
      </c>
      <c r="AS312" s="40">
        <f t="shared" si="167"/>
        <v>0</v>
      </c>
      <c r="AT312" s="41">
        <f t="shared" si="167"/>
        <v>0</v>
      </c>
      <c r="AU312" s="41">
        <f t="shared" si="167"/>
        <v>0</v>
      </c>
      <c r="AV312" s="42" t="e">
        <f t="shared" si="163"/>
        <v>#VALUE!</v>
      </c>
      <c r="AW312" s="42" t="e">
        <f t="shared" si="163"/>
        <v>#VALUE!</v>
      </c>
      <c r="AX312" s="43" t="e">
        <f t="shared" si="164"/>
        <v>#VALUE!</v>
      </c>
      <c r="AY312" s="43" t="e">
        <f t="shared" si="164"/>
        <v>#VALUE!</v>
      </c>
    </row>
    <row r="313" spans="5:51" x14ac:dyDescent="0.3">
      <c r="AD313"/>
    </row>
    <row r="314" spans="5:51" x14ac:dyDescent="0.3">
      <c r="E314" s="3" t="s">
        <v>85</v>
      </c>
      <c r="F314" s="3">
        <v>0</v>
      </c>
      <c r="G314" s="36">
        <f>G$160+G242</f>
        <v>1.3854056939632786</v>
      </c>
      <c r="H314" s="36">
        <f t="shared" ref="H314:X314" si="168">H$160+H242</f>
        <v>2.7645603672032175</v>
      </c>
      <c r="I314" s="36">
        <f t="shared" si="168"/>
        <v>2.1266047052918942</v>
      </c>
      <c r="J314" s="36">
        <f t="shared" si="168"/>
        <v>2.1266047052918942</v>
      </c>
      <c r="K314" s="36">
        <f t="shared" si="168"/>
        <v>1.7022281771982226</v>
      </c>
      <c r="L314" s="37" t="e">
        <f t="shared" si="168"/>
        <v>#VALUE!</v>
      </c>
      <c r="M314" s="38">
        <f t="shared" si="168"/>
        <v>2.8694878708052212</v>
      </c>
      <c r="N314" s="39">
        <f t="shared" si="168"/>
        <v>1.0833608968124051</v>
      </c>
      <c r="O314" s="39">
        <f t="shared" si="168"/>
        <v>1.0833608968124051</v>
      </c>
      <c r="P314" s="40">
        <f t="shared" si="168"/>
        <v>6.9347019161568468</v>
      </c>
      <c r="Q314" s="40">
        <f t="shared" si="168"/>
        <v>11.884784298740774</v>
      </c>
      <c r="R314" s="40">
        <f t="shared" si="168"/>
        <v>23.647172275360372</v>
      </c>
      <c r="S314" s="41">
        <f t="shared" si="168"/>
        <v>0.35</v>
      </c>
      <c r="T314" s="41">
        <f t="shared" si="168"/>
        <v>0.35</v>
      </c>
      <c r="U314" s="42" t="e">
        <f t="shared" si="168"/>
        <v>#VALUE!</v>
      </c>
      <c r="V314" s="42" t="e">
        <f t="shared" si="168"/>
        <v>#VALUE!</v>
      </c>
      <c r="W314" s="43" t="e">
        <f t="shared" si="168"/>
        <v>#VALUE!</v>
      </c>
      <c r="X314" s="43" t="e">
        <f t="shared" si="168"/>
        <v>#VALUE!</v>
      </c>
      <c r="AD314"/>
      <c r="AF314" s="3" t="s">
        <v>85</v>
      </c>
      <c r="AG314" s="3">
        <f>AE14</f>
        <v>3.9906775875039635</v>
      </c>
      <c r="AH314" s="36">
        <f>AH$160+AH242</f>
        <v>1.3854056939632786</v>
      </c>
      <c r="AI314" s="36">
        <f t="shared" ref="AI314:AY314" si="169">AI$160+AI242</f>
        <v>3.1498506857626172</v>
      </c>
      <c r="AJ314" s="36">
        <f t="shared" si="169"/>
        <v>2.1266047052918942</v>
      </c>
      <c r="AK314" s="36">
        <f t="shared" si="169"/>
        <v>2.5619267459969648</v>
      </c>
      <c r="AL314" s="36">
        <f t="shared" si="169"/>
        <v>1.7022281771982226</v>
      </c>
      <c r="AM314" s="37" t="e">
        <f t="shared" si="169"/>
        <v>#VALUE!</v>
      </c>
      <c r="AN314" s="38">
        <f t="shared" si="169"/>
        <v>2.8694878708052212</v>
      </c>
      <c r="AO314" s="39">
        <f t="shared" si="169"/>
        <v>1.0833608968124051</v>
      </c>
      <c r="AP314" s="39">
        <f t="shared" si="169"/>
        <v>1.0833608968124051</v>
      </c>
      <c r="AQ314" s="40">
        <f t="shared" si="169"/>
        <v>6.9347019161568468</v>
      </c>
      <c r="AR314" s="40">
        <f t="shared" si="169"/>
        <v>11.884784298740774</v>
      </c>
      <c r="AS314" s="40">
        <f t="shared" si="169"/>
        <v>23.647172275360372</v>
      </c>
      <c r="AT314" s="41">
        <f t="shared" si="169"/>
        <v>0.35</v>
      </c>
      <c r="AU314" s="41">
        <f t="shared" si="169"/>
        <v>0.35</v>
      </c>
      <c r="AV314" s="42" t="e">
        <f t="shared" si="169"/>
        <v>#VALUE!</v>
      </c>
      <c r="AW314" s="42" t="e">
        <f t="shared" si="169"/>
        <v>#VALUE!</v>
      </c>
      <c r="AX314" s="43" t="e">
        <f t="shared" si="169"/>
        <v>#VALUE!</v>
      </c>
      <c r="AY314" s="43" t="e">
        <f t="shared" si="169"/>
        <v>#VALUE!</v>
      </c>
    </row>
    <row r="315" spans="5:51" x14ac:dyDescent="0.3">
      <c r="F315" s="3">
        <v>1</v>
      </c>
      <c r="G315" s="36">
        <f t="shared" ref="G315:X329" si="170">G$160+G243</f>
        <v>1.3854056939632786</v>
      </c>
      <c r="H315" s="36">
        <f t="shared" si="170"/>
        <v>2.7645603672032175</v>
      </c>
      <c r="I315" s="36">
        <f t="shared" si="170"/>
        <v>2.1266047052918942</v>
      </c>
      <c r="J315" s="36">
        <f t="shared" si="170"/>
        <v>2.1266047052918942</v>
      </c>
      <c r="K315" s="36">
        <f t="shared" si="170"/>
        <v>1.7022281771982226</v>
      </c>
      <c r="L315" s="37" t="e">
        <f t="shared" si="170"/>
        <v>#VALUE!</v>
      </c>
      <c r="M315" s="38">
        <f t="shared" si="170"/>
        <v>2.8694878708052212</v>
      </c>
      <c r="N315" s="39">
        <f t="shared" si="170"/>
        <v>1.0833608968124051</v>
      </c>
      <c r="O315" s="39">
        <f t="shared" si="170"/>
        <v>1.0833608968124051</v>
      </c>
      <c r="P315" s="40">
        <f t="shared" si="170"/>
        <v>6.9347019161568468</v>
      </c>
      <c r="Q315" s="40">
        <f t="shared" si="170"/>
        <v>11.884784298740774</v>
      </c>
      <c r="R315" s="40">
        <f t="shared" si="170"/>
        <v>23.647172275360372</v>
      </c>
      <c r="S315" s="41">
        <f t="shared" si="170"/>
        <v>0.35</v>
      </c>
      <c r="T315" s="41">
        <f t="shared" si="170"/>
        <v>0.35</v>
      </c>
      <c r="U315" s="42" t="e">
        <f t="shared" si="170"/>
        <v>#VALUE!</v>
      </c>
      <c r="V315" s="42" t="e">
        <f t="shared" si="170"/>
        <v>#VALUE!</v>
      </c>
      <c r="W315" s="43" t="e">
        <f t="shared" si="170"/>
        <v>#VALUE!</v>
      </c>
      <c r="X315" s="43" t="e">
        <f t="shared" si="170"/>
        <v>#VALUE!</v>
      </c>
      <c r="AD315"/>
      <c r="AG315" s="3">
        <f t="shared" ref="AG315:AG378" si="171">AE15</f>
        <v>4.1969204825524002</v>
      </c>
      <c r="AH315" s="36">
        <f t="shared" ref="AH315:AY329" si="172">AH$160+AH243</f>
        <v>1.3854056939632786</v>
      </c>
      <c r="AI315" s="36">
        <f t="shared" si="172"/>
        <v>3.1765325469983274</v>
      </c>
      <c r="AJ315" s="36">
        <f t="shared" si="172"/>
        <v>2.1266047052918942</v>
      </c>
      <c r="AK315" s="36">
        <f t="shared" si="172"/>
        <v>2.61294420758164</v>
      </c>
      <c r="AL315" s="36">
        <f t="shared" si="172"/>
        <v>1.7022281771982226</v>
      </c>
      <c r="AM315" s="37" t="e">
        <f t="shared" si="172"/>
        <v>#VALUE!</v>
      </c>
      <c r="AN315" s="38">
        <f t="shared" si="172"/>
        <v>2.8694878708052212</v>
      </c>
      <c r="AO315" s="39">
        <f t="shared" si="172"/>
        <v>1.0833608968124051</v>
      </c>
      <c r="AP315" s="39">
        <f t="shared" si="172"/>
        <v>1.0833608968124051</v>
      </c>
      <c r="AQ315" s="40">
        <f t="shared" si="172"/>
        <v>6.9347019161568468</v>
      </c>
      <c r="AR315" s="40">
        <f t="shared" si="172"/>
        <v>11.884784298740774</v>
      </c>
      <c r="AS315" s="40">
        <f t="shared" si="172"/>
        <v>23.647172275360372</v>
      </c>
      <c r="AT315" s="41">
        <f t="shared" si="172"/>
        <v>0.35</v>
      </c>
      <c r="AU315" s="41">
        <f t="shared" si="172"/>
        <v>0.35</v>
      </c>
      <c r="AV315" s="42" t="e">
        <f t="shared" si="172"/>
        <v>#VALUE!</v>
      </c>
      <c r="AW315" s="42" t="e">
        <f t="shared" si="172"/>
        <v>#VALUE!</v>
      </c>
      <c r="AX315" s="43" t="e">
        <f t="shared" si="172"/>
        <v>#VALUE!</v>
      </c>
      <c r="AY315" s="43" t="e">
        <f t="shared" si="172"/>
        <v>#VALUE!</v>
      </c>
    </row>
    <row r="316" spans="5:51" x14ac:dyDescent="0.3">
      <c r="F316" s="3">
        <v>2</v>
      </c>
      <c r="G316" s="36">
        <f t="shared" si="170"/>
        <v>1.3854056939632786</v>
      </c>
      <c r="H316" s="36">
        <f t="shared" si="170"/>
        <v>2.8334400949304026</v>
      </c>
      <c r="I316" s="36">
        <f t="shared" si="170"/>
        <v>2.1266047052918942</v>
      </c>
      <c r="J316" s="36">
        <f t="shared" si="170"/>
        <v>2.1266047052918942</v>
      </c>
      <c r="K316" s="36">
        <f t="shared" si="170"/>
        <v>1.7022281771982226</v>
      </c>
      <c r="L316" s="37" t="e">
        <f t="shared" si="170"/>
        <v>#VALUE!</v>
      </c>
      <c r="M316" s="38">
        <f t="shared" si="170"/>
        <v>2.8694878708052212</v>
      </c>
      <c r="N316" s="39">
        <f t="shared" si="170"/>
        <v>1.0833608968124051</v>
      </c>
      <c r="O316" s="39">
        <f t="shared" si="170"/>
        <v>1.0833608968124051</v>
      </c>
      <c r="P316" s="40">
        <f t="shared" si="170"/>
        <v>6.9347019161568468</v>
      </c>
      <c r="Q316" s="40">
        <f t="shared" si="170"/>
        <v>11.884784298740774</v>
      </c>
      <c r="R316" s="40">
        <f t="shared" si="170"/>
        <v>23.647172275360372</v>
      </c>
      <c r="S316" s="41">
        <f t="shared" si="170"/>
        <v>0.35</v>
      </c>
      <c r="T316" s="41">
        <f t="shared" si="170"/>
        <v>0.35</v>
      </c>
      <c r="U316" s="42" t="e">
        <f t="shared" si="170"/>
        <v>#VALUE!</v>
      </c>
      <c r="V316" s="42" t="e">
        <f t="shared" si="170"/>
        <v>#VALUE!</v>
      </c>
      <c r="W316" s="43" t="e">
        <f t="shared" si="170"/>
        <v>#VALUE!</v>
      </c>
      <c r="X316" s="43" t="e">
        <f t="shared" si="170"/>
        <v>#VALUE!</v>
      </c>
      <c r="AD316"/>
      <c r="AG316" s="3">
        <f t="shared" si="171"/>
        <v>4.4138222521466401</v>
      </c>
      <c r="AH316" s="36">
        <f t="shared" si="172"/>
        <v>1.3854056939632786</v>
      </c>
      <c r="AI316" s="36">
        <f t="shared" si="172"/>
        <v>3.2031966958018128</v>
      </c>
      <c r="AJ316" s="36">
        <f t="shared" si="172"/>
        <v>2.1266047052918942</v>
      </c>
      <c r="AK316" s="36">
        <f t="shared" si="172"/>
        <v>2.6637795801760884</v>
      </c>
      <c r="AL316" s="36">
        <f t="shared" si="172"/>
        <v>1.7022281771982226</v>
      </c>
      <c r="AM316" s="37" t="e">
        <f t="shared" si="172"/>
        <v>#VALUE!</v>
      </c>
      <c r="AN316" s="38">
        <f t="shared" si="172"/>
        <v>2.8694878708052212</v>
      </c>
      <c r="AO316" s="39">
        <f t="shared" si="172"/>
        <v>1.0833608968124051</v>
      </c>
      <c r="AP316" s="39">
        <f t="shared" si="172"/>
        <v>1.0833608968124051</v>
      </c>
      <c r="AQ316" s="40">
        <f t="shared" si="172"/>
        <v>6.9347019161568468</v>
      </c>
      <c r="AR316" s="40">
        <f t="shared" si="172"/>
        <v>11.884784298740774</v>
      </c>
      <c r="AS316" s="40">
        <f t="shared" si="172"/>
        <v>23.647172275360372</v>
      </c>
      <c r="AT316" s="41">
        <f t="shared" si="172"/>
        <v>0.35</v>
      </c>
      <c r="AU316" s="41">
        <f t="shared" si="172"/>
        <v>0.35</v>
      </c>
      <c r="AV316" s="42" t="e">
        <f t="shared" si="172"/>
        <v>#VALUE!</v>
      </c>
      <c r="AW316" s="42" t="e">
        <f t="shared" si="172"/>
        <v>#VALUE!</v>
      </c>
      <c r="AX316" s="43" t="e">
        <f t="shared" si="172"/>
        <v>#VALUE!</v>
      </c>
      <c r="AY316" s="43" t="e">
        <f t="shared" si="172"/>
        <v>#VALUE!</v>
      </c>
    </row>
    <row r="317" spans="5:51" x14ac:dyDescent="0.3">
      <c r="F317" s="3">
        <v>3</v>
      </c>
      <c r="G317" s="36">
        <f t="shared" si="170"/>
        <v>1.3854056939632786</v>
      </c>
      <c r="H317" s="36">
        <f t="shared" si="170"/>
        <v>3.0041519910800099</v>
      </c>
      <c r="I317" s="36">
        <f t="shared" si="170"/>
        <v>2.1266047052918942</v>
      </c>
      <c r="J317" s="36">
        <f t="shared" si="170"/>
        <v>2.2810324767447416</v>
      </c>
      <c r="K317" s="36">
        <f t="shared" si="170"/>
        <v>1.7022281771982226</v>
      </c>
      <c r="L317" s="37" t="e">
        <f t="shared" si="170"/>
        <v>#VALUE!</v>
      </c>
      <c r="M317" s="38">
        <f t="shared" si="170"/>
        <v>2.8694878708052212</v>
      </c>
      <c r="N317" s="39">
        <f t="shared" si="170"/>
        <v>1.0833608968124051</v>
      </c>
      <c r="O317" s="39">
        <f t="shared" si="170"/>
        <v>1.0833608968124051</v>
      </c>
      <c r="P317" s="40">
        <f t="shared" si="170"/>
        <v>6.9347019161568468</v>
      </c>
      <c r="Q317" s="40">
        <f t="shared" si="170"/>
        <v>11.884784298740774</v>
      </c>
      <c r="R317" s="40">
        <f t="shared" si="170"/>
        <v>23.647172275360372</v>
      </c>
      <c r="S317" s="41">
        <f t="shared" si="170"/>
        <v>0.35</v>
      </c>
      <c r="T317" s="41">
        <f t="shared" si="170"/>
        <v>0.35</v>
      </c>
      <c r="U317" s="42" t="e">
        <f t="shared" si="170"/>
        <v>#VALUE!</v>
      </c>
      <c r="V317" s="42" t="e">
        <f t="shared" si="170"/>
        <v>#VALUE!</v>
      </c>
      <c r="W317" s="43" t="e">
        <f t="shared" si="170"/>
        <v>#VALUE!</v>
      </c>
      <c r="X317" s="43" t="e">
        <f t="shared" si="170"/>
        <v>#VALUE!</v>
      </c>
      <c r="AD317"/>
      <c r="AG317" s="3">
        <f t="shared" si="171"/>
        <v>4.641933759416089</v>
      </c>
      <c r="AH317" s="36">
        <f t="shared" si="172"/>
        <v>1.3854056939632786</v>
      </c>
      <c r="AI317" s="36">
        <f t="shared" si="172"/>
        <v>3.2297044132580925</v>
      </c>
      <c r="AJ317" s="36">
        <f t="shared" si="172"/>
        <v>2.1266047052918942</v>
      </c>
      <c r="AK317" s="36">
        <f t="shared" si="172"/>
        <v>2.7141609002806262</v>
      </c>
      <c r="AL317" s="36">
        <f t="shared" si="172"/>
        <v>1.7022281771982226</v>
      </c>
      <c r="AM317" s="37" t="e">
        <f t="shared" si="172"/>
        <v>#VALUE!</v>
      </c>
      <c r="AN317" s="38">
        <f t="shared" si="172"/>
        <v>2.8694878708052212</v>
      </c>
      <c r="AO317" s="39">
        <f t="shared" si="172"/>
        <v>1.0833608968124051</v>
      </c>
      <c r="AP317" s="39">
        <f t="shared" si="172"/>
        <v>1.0833608968124051</v>
      </c>
      <c r="AQ317" s="40">
        <f t="shared" si="172"/>
        <v>6.9347019161568468</v>
      </c>
      <c r="AR317" s="40">
        <f t="shared" si="172"/>
        <v>11.884784298740774</v>
      </c>
      <c r="AS317" s="40">
        <f t="shared" si="172"/>
        <v>23.647172275360372</v>
      </c>
      <c r="AT317" s="41">
        <f t="shared" si="172"/>
        <v>0.35</v>
      </c>
      <c r="AU317" s="41">
        <f t="shared" si="172"/>
        <v>0.35</v>
      </c>
      <c r="AV317" s="42" t="e">
        <f t="shared" si="172"/>
        <v>#VALUE!</v>
      </c>
      <c r="AW317" s="42" t="e">
        <f t="shared" si="172"/>
        <v>#VALUE!</v>
      </c>
      <c r="AX317" s="43" t="e">
        <f t="shared" si="172"/>
        <v>#VALUE!</v>
      </c>
      <c r="AY317" s="43" t="e">
        <f t="shared" si="172"/>
        <v>#VALUE!</v>
      </c>
    </row>
    <row r="318" spans="5:51" x14ac:dyDescent="0.3">
      <c r="F318" s="3">
        <v>4</v>
      </c>
      <c r="G318" s="36">
        <f t="shared" si="170"/>
        <v>1.3854056939632786</v>
      </c>
      <c r="H318" s="36">
        <f t="shared" si="170"/>
        <v>3.1510846749227377</v>
      </c>
      <c r="I318" s="36">
        <f t="shared" si="170"/>
        <v>2.1266047052918942</v>
      </c>
      <c r="J318" s="36">
        <f t="shared" si="170"/>
        <v>2.5642893682910821</v>
      </c>
      <c r="K318" s="36">
        <f t="shared" si="170"/>
        <v>1.7022281771982226</v>
      </c>
      <c r="L318" s="37" t="e">
        <f t="shared" si="170"/>
        <v>#VALUE!</v>
      </c>
      <c r="M318" s="38">
        <f t="shared" si="170"/>
        <v>2.8694878708052212</v>
      </c>
      <c r="N318" s="39">
        <f t="shared" si="170"/>
        <v>1.0833608968124051</v>
      </c>
      <c r="O318" s="39">
        <f t="shared" si="170"/>
        <v>1.0833608968124051</v>
      </c>
      <c r="P318" s="40">
        <f t="shared" si="170"/>
        <v>6.9347019161568468</v>
      </c>
      <c r="Q318" s="40">
        <f t="shared" si="170"/>
        <v>11.884784298740774</v>
      </c>
      <c r="R318" s="40">
        <f t="shared" si="170"/>
        <v>23.647172275360372</v>
      </c>
      <c r="S318" s="41">
        <f t="shared" si="170"/>
        <v>0.35</v>
      </c>
      <c r="T318" s="41">
        <f t="shared" si="170"/>
        <v>0.35</v>
      </c>
      <c r="U318" s="42" t="e">
        <f t="shared" si="170"/>
        <v>#VALUE!</v>
      </c>
      <c r="V318" s="42" t="e">
        <f t="shared" si="170"/>
        <v>#VALUE!</v>
      </c>
      <c r="W318" s="43" t="e">
        <f t="shared" si="170"/>
        <v>#VALUE!</v>
      </c>
      <c r="X318" s="43" t="e">
        <f t="shared" si="170"/>
        <v>#VALUE!</v>
      </c>
      <c r="AD318"/>
      <c r="AG318" s="3">
        <f t="shared" si="171"/>
        <v>4.8818343367423189</v>
      </c>
      <c r="AH318" s="36">
        <f t="shared" si="172"/>
        <v>1.3854056939632786</v>
      </c>
      <c r="AI318" s="36">
        <f t="shared" si="172"/>
        <v>3.2559108052703714</v>
      </c>
      <c r="AJ318" s="36">
        <f t="shared" si="172"/>
        <v>2.1266047052918942</v>
      </c>
      <c r="AK318" s="36">
        <f t="shared" si="172"/>
        <v>2.7638067787366767</v>
      </c>
      <c r="AL318" s="36">
        <f t="shared" si="172"/>
        <v>1.7022281771982226</v>
      </c>
      <c r="AM318" s="37" t="e">
        <f t="shared" si="172"/>
        <v>#VALUE!</v>
      </c>
      <c r="AN318" s="38">
        <f t="shared" si="172"/>
        <v>2.8694878708052212</v>
      </c>
      <c r="AO318" s="39">
        <f t="shared" si="172"/>
        <v>1.0833608968124051</v>
      </c>
      <c r="AP318" s="39">
        <f t="shared" si="172"/>
        <v>1.0833608968124051</v>
      </c>
      <c r="AQ318" s="40">
        <f t="shared" si="172"/>
        <v>6.9347019161568468</v>
      </c>
      <c r="AR318" s="40">
        <f t="shared" si="172"/>
        <v>11.884784298740774</v>
      </c>
      <c r="AS318" s="40">
        <f t="shared" si="172"/>
        <v>23.647172275360372</v>
      </c>
      <c r="AT318" s="41">
        <f t="shared" si="172"/>
        <v>0.35</v>
      </c>
      <c r="AU318" s="41">
        <f t="shared" si="172"/>
        <v>0.35</v>
      </c>
      <c r="AV318" s="42" t="e">
        <f t="shared" si="172"/>
        <v>#VALUE!</v>
      </c>
      <c r="AW318" s="42" t="e">
        <f t="shared" si="172"/>
        <v>#VALUE!</v>
      </c>
      <c r="AX318" s="43" t="e">
        <f t="shared" si="172"/>
        <v>#VALUE!</v>
      </c>
      <c r="AY318" s="43" t="e">
        <f t="shared" si="172"/>
        <v>#VALUE!</v>
      </c>
    </row>
    <row r="319" spans="5:51" x14ac:dyDescent="0.3">
      <c r="F319" s="3">
        <v>5</v>
      </c>
      <c r="G319" s="36">
        <f t="shared" si="170"/>
        <v>1.3854056939632786</v>
      </c>
      <c r="H319" s="36">
        <f t="shared" si="170"/>
        <v>3.2682009543190151</v>
      </c>
      <c r="I319" s="36">
        <f t="shared" si="170"/>
        <v>2.1266047052918942</v>
      </c>
      <c r="J319" s="36">
        <f t="shared" si="170"/>
        <v>2.7870305403924904</v>
      </c>
      <c r="K319" s="36">
        <f t="shared" si="170"/>
        <v>1.7022281771982226</v>
      </c>
      <c r="L319" s="37" t="e">
        <f t="shared" si="170"/>
        <v>#VALUE!</v>
      </c>
      <c r="M319" s="38">
        <f t="shared" si="170"/>
        <v>2.8694878708052212</v>
      </c>
      <c r="N319" s="39">
        <f t="shared" si="170"/>
        <v>1.0833608968124051</v>
      </c>
      <c r="O319" s="39">
        <f t="shared" si="170"/>
        <v>1.0833608968124051</v>
      </c>
      <c r="P319" s="40">
        <f t="shared" si="170"/>
        <v>6.9347019161568468</v>
      </c>
      <c r="Q319" s="40">
        <f t="shared" si="170"/>
        <v>11.884784298740774</v>
      </c>
      <c r="R319" s="40">
        <f t="shared" si="170"/>
        <v>23.647172275360372</v>
      </c>
      <c r="S319" s="41">
        <f t="shared" si="170"/>
        <v>0.35</v>
      </c>
      <c r="T319" s="41">
        <f t="shared" si="170"/>
        <v>0.35</v>
      </c>
      <c r="U319" s="42" t="e">
        <f t="shared" si="170"/>
        <v>#VALUE!</v>
      </c>
      <c r="V319" s="42" t="e">
        <f t="shared" si="170"/>
        <v>#VALUE!</v>
      </c>
      <c r="W319" s="43" t="e">
        <f t="shared" si="170"/>
        <v>#VALUE!</v>
      </c>
      <c r="X319" s="43" t="e">
        <f t="shared" si="170"/>
        <v>#VALUE!</v>
      </c>
      <c r="AD319"/>
      <c r="AG319" s="3">
        <f t="shared" si="171"/>
        <v>5.1341332570833993</v>
      </c>
      <c r="AH319" s="36">
        <f t="shared" si="172"/>
        <v>1.3854056939632786</v>
      </c>
      <c r="AI319" s="36">
        <f t="shared" si="172"/>
        <v>3.2816670450937133</v>
      </c>
      <c r="AJ319" s="36">
        <f t="shared" si="172"/>
        <v>2.1266047052918942</v>
      </c>
      <c r="AK319" s="36">
        <f t="shared" si="172"/>
        <v>2.8124310922174138</v>
      </c>
      <c r="AL319" s="36">
        <f t="shared" si="172"/>
        <v>1.7022281771982226</v>
      </c>
      <c r="AM319" s="37" t="e">
        <f t="shared" si="172"/>
        <v>#VALUE!</v>
      </c>
      <c r="AN319" s="38">
        <f t="shared" si="172"/>
        <v>2.8694878708052212</v>
      </c>
      <c r="AO319" s="39">
        <f t="shared" si="172"/>
        <v>1.0833608968124051</v>
      </c>
      <c r="AP319" s="39">
        <f t="shared" si="172"/>
        <v>1.0833608968124051</v>
      </c>
      <c r="AQ319" s="40">
        <f t="shared" si="172"/>
        <v>6.9347019161568468</v>
      </c>
      <c r="AR319" s="40">
        <f t="shared" si="172"/>
        <v>11.884784298740774</v>
      </c>
      <c r="AS319" s="40">
        <f t="shared" si="172"/>
        <v>23.647172275360372</v>
      </c>
      <c r="AT319" s="41">
        <f t="shared" si="172"/>
        <v>0.35</v>
      </c>
      <c r="AU319" s="41">
        <f t="shared" si="172"/>
        <v>0.35</v>
      </c>
      <c r="AV319" s="42" t="e">
        <f t="shared" si="172"/>
        <v>#VALUE!</v>
      </c>
      <c r="AW319" s="42" t="e">
        <f t="shared" si="172"/>
        <v>#VALUE!</v>
      </c>
      <c r="AX319" s="43" t="e">
        <f t="shared" si="172"/>
        <v>#VALUE!</v>
      </c>
      <c r="AY319" s="43" t="e">
        <f t="shared" si="172"/>
        <v>#VALUE!</v>
      </c>
    </row>
    <row r="320" spans="5:51" x14ac:dyDescent="0.3">
      <c r="F320" s="3">
        <v>6</v>
      </c>
      <c r="G320" s="36">
        <f t="shared" si="170"/>
        <v>1.3854056939632786</v>
      </c>
      <c r="H320" s="36">
        <f t="shared" si="170"/>
        <v>3.3568778780128707</v>
      </c>
      <c r="I320" s="36">
        <f t="shared" si="170"/>
        <v>2.1266047052918942</v>
      </c>
      <c r="J320" s="36">
        <f t="shared" si="170"/>
        <v>2.9533298104906818</v>
      </c>
      <c r="K320" s="36">
        <f t="shared" si="170"/>
        <v>1.7022281771982226</v>
      </c>
      <c r="L320" s="37" t="e">
        <f t="shared" si="170"/>
        <v>#VALUE!</v>
      </c>
      <c r="M320" s="38">
        <f t="shared" si="170"/>
        <v>2.8694878708052212</v>
      </c>
      <c r="N320" s="39">
        <f t="shared" si="170"/>
        <v>1.0833608968124051</v>
      </c>
      <c r="O320" s="39">
        <f t="shared" si="170"/>
        <v>1.0833608968124051</v>
      </c>
      <c r="P320" s="40">
        <f t="shared" si="170"/>
        <v>6.9347019161568468</v>
      </c>
      <c r="Q320" s="40">
        <f t="shared" si="170"/>
        <v>11.884784298740774</v>
      </c>
      <c r="R320" s="40">
        <f t="shared" si="170"/>
        <v>23.647172275360372</v>
      </c>
      <c r="S320" s="41">
        <f t="shared" si="170"/>
        <v>0.35</v>
      </c>
      <c r="T320" s="41">
        <f t="shared" si="170"/>
        <v>0.35</v>
      </c>
      <c r="U320" s="42" t="e">
        <f t="shared" si="170"/>
        <v>#VALUE!</v>
      </c>
      <c r="V320" s="42" t="e">
        <f t="shared" si="170"/>
        <v>#VALUE!</v>
      </c>
      <c r="W320" s="43" t="e">
        <f t="shared" si="170"/>
        <v>#VALUE!</v>
      </c>
      <c r="X320" s="43" t="e">
        <f t="shared" si="170"/>
        <v>#VALUE!</v>
      </c>
      <c r="AD320"/>
      <c r="AG320" s="3">
        <f t="shared" si="171"/>
        <v>5.3994712813379797</v>
      </c>
      <c r="AH320" s="36">
        <f t="shared" si="172"/>
        <v>1.3854056939632786</v>
      </c>
      <c r="AI320" s="36">
        <f t="shared" si="172"/>
        <v>3.3068229917806837</v>
      </c>
      <c r="AJ320" s="36">
        <f t="shared" si="172"/>
        <v>2.1266047052918942</v>
      </c>
      <c r="AK320" s="36">
        <f t="shared" si="172"/>
        <v>2.8597483459265112</v>
      </c>
      <c r="AL320" s="36">
        <f t="shared" si="172"/>
        <v>1.7022281771982226</v>
      </c>
      <c r="AM320" s="37" t="e">
        <f t="shared" si="172"/>
        <v>#VALUE!</v>
      </c>
      <c r="AN320" s="38">
        <f t="shared" si="172"/>
        <v>2.8694878708052212</v>
      </c>
      <c r="AO320" s="39">
        <f t="shared" si="172"/>
        <v>1.0833608968124051</v>
      </c>
      <c r="AP320" s="39">
        <f t="shared" si="172"/>
        <v>1.0833608968124051</v>
      </c>
      <c r="AQ320" s="40">
        <f t="shared" si="172"/>
        <v>6.9347019161568468</v>
      </c>
      <c r="AR320" s="40">
        <f t="shared" si="172"/>
        <v>11.884784298740774</v>
      </c>
      <c r="AS320" s="40">
        <f t="shared" si="172"/>
        <v>23.647172275360372</v>
      </c>
      <c r="AT320" s="41">
        <f t="shared" si="172"/>
        <v>0.35</v>
      </c>
      <c r="AU320" s="41">
        <f t="shared" si="172"/>
        <v>0.35</v>
      </c>
      <c r="AV320" s="42" t="e">
        <f t="shared" si="172"/>
        <v>#VALUE!</v>
      </c>
      <c r="AW320" s="42" t="e">
        <f t="shared" si="172"/>
        <v>#VALUE!</v>
      </c>
      <c r="AX320" s="43" t="e">
        <f t="shared" si="172"/>
        <v>#VALUE!</v>
      </c>
      <c r="AY320" s="43" t="e">
        <f t="shared" si="172"/>
        <v>#VALUE!</v>
      </c>
    </row>
    <row r="321" spans="6:51" x14ac:dyDescent="0.3">
      <c r="F321" s="3">
        <v>7</v>
      </c>
      <c r="G321" s="36">
        <f t="shared" si="170"/>
        <v>1.3854056939632786</v>
      </c>
      <c r="H321" s="36">
        <f t="shared" si="170"/>
        <v>3.4215760192894122</v>
      </c>
      <c r="I321" s="36">
        <f t="shared" si="170"/>
        <v>2.1266047052918942</v>
      </c>
      <c r="J321" s="36">
        <f t="shared" si="170"/>
        <v>3.072938477724958</v>
      </c>
      <c r="K321" s="36">
        <f t="shared" si="170"/>
        <v>1.7022281771982226</v>
      </c>
      <c r="L321" s="37" t="e">
        <f t="shared" si="170"/>
        <v>#VALUE!</v>
      </c>
      <c r="M321" s="38">
        <f t="shared" si="170"/>
        <v>2.8694878708052212</v>
      </c>
      <c r="N321" s="39">
        <f t="shared" si="170"/>
        <v>1.0833608968124051</v>
      </c>
      <c r="O321" s="39">
        <f t="shared" si="170"/>
        <v>1.0833608968124051</v>
      </c>
      <c r="P321" s="40">
        <f t="shared" si="170"/>
        <v>6.9347019161568468</v>
      </c>
      <c r="Q321" s="40">
        <f t="shared" si="170"/>
        <v>11.884784298740774</v>
      </c>
      <c r="R321" s="40">
        <f t="shared" si="170"/>
        <v>23.647172275360372</v>
      </c>
      <c r="S321" s="41">
        <f t="shared" si="170"/>
        <v>0.35</v>
      </c>
      <c r="T321" s="41">
        <f t="shared" si="170"/>
        <v>0.35</v>
      </c>
      <c r="U321" s="42" t="e">
        <f t="shared" si="170"/>
        <v>#VALUE!</v>
      </c>
      <c r="V321" s="42" t="e">
        <f t="shared" si="170"/>
        <v>#VALUE!</v>
      </c>
      <c r="W321" s="43" t="e">
        <f t="shared" si="170"/>
        <v>#VALUE!</v>
      </c>
      <c r="X321" s="43" t="e">
        <f t="shared" si="170"/>
        <v>#VALUE!</v>
      </c>
      <c r="AD321"/>
      <c r="AG321" s="3">
        <f t="shared" si="171"/>
        <v>5.6785222856789632</v>
      </c>
      <c r="AH321" s="36">
        <f t="shared" si="172"/>
        <v>1.3854056939632786</v>
      </c>
      <c r="AI321" s="36">
        <f t="shared" si="172"/>
        <v>3.3312301389770949</v>
      </c>
      <c r="AJ321" s="36">
        <f t="shared" si="172"/>
        <v>2.1266047052918942</v>
      </c>
      <c r="AK321" s="36">
        <f t="shared" si="172"/>
        <v>2.9054795938462705</v>
      </c>
      <c r="AL321" s="36">
        <f t="shared" si="172"/>
        <v>1.7022281771982226</v>
      </c>
      <c r="AM321" s="37" t="e">
        <f t="shared" si="172"/>
        <v>#VALUE!</v>
      </c>
      <c r="AN321" s="38">
        <f t="shared" si="172"/>
        <v>2.8694878708052212</v>
      </c>
      <c r="AO321" s="39">
        <f t="shared" si="172"/>
        <v>1.0833608968124051</v>
      </c>
      <c r="AP321" s="39">
        <f t="shared" si="172"/>
        <v>1.0833608968124051</v>
      </c>
      <c r="AQ321" s="40">
        <f t="shared" si="172"/>
        <v>6.9347019161568468</v>
      </c>
      <c r="AR321" s="40">
        <f t="shared" si="172"/>
        <v>11.884784298740774</v>
      </c>
      <c r="AS321" s="40">
        <f t="shared" si="172"/>
        <v>23.647172275360372</v>
      </c>
      <c r="AT321" s="41">
        <f t="shared" si="172"/>
        <v>0.35</v>
      </c>
      <c r="AU321" s="41">
        <f t="shared" si="172"/>
        <v>0.35</v>
      </c>
      <c r="AV321" s="42" t="e">
        <f t="shared" si="172"/>
        <v>#VALUE!</v>
      </c>
      <c r="AW321" s="42" t="e">
        <f t="shared" si="172"/>
        <v>#VALUE!</v>
      </c>
      <c r="AX321" s="43" t="e">
        <f t="shared" si="172"/>
        <v>#VALUE!</v>
      </c>
      <c r="AY321" s="43" t="e">
        <f t="shared" si="172"/>
        <v>#VALUE!</v>
      </c>
    </row>
    <row r="322" spans="6:51" x14ac:dyDescent="0.3">
      <c r="F322" s="3">
        <v>8</v>
      </c>
      <c r="G322" s="36">
        <f t="shared" si="170"/>
        <v>1.4499888611784286</v>
      </c>
      <c r="H322" s="36">
        <f t="shared" si="170"/>
        <v>3.4674803326055579</v>
      </c>
      <c r="I322" s="36">
        <f t="shared" si="170"/>
        <v>2.1266047052918942</v>
      </c>
      <c r="J322" s="36">
        <f t="shared" si="170"/>
        <v>3.1565948488881328</v>
      </c>
      <c r="K322" s="36">
        <f t="shared" si="170"/>
        <v>1.7022281771982226</v>
      </c>
      <c r="L322" s="37" t="e">
        <f t="shared" si="170"/>
        <v>#VALUE!</v>
      </c>
      <c r="M322" s="38">
        <f t="shared" si="170"/>
        <v>2.8694878708052212</v>
      </c>
      <c r="N322" s="39">
        <f t="shared" si="170"/>
        <v>1.0833608968124051</v>
      </c>
      <c r="O322" s="39">
        <f t="shared" si="170"/>
        <v>1.0833608968124051</v>
      </c>
      <c r="P322" s="40">
        <f t="shared" si="170"/>
        <v>6.9347019161568468</v>
      </c>
      <c r="Q322" s="40">
        <f t="shared" si="170"/>
        <v>11.884784298740774</v>
      </c>
      <c r="R322" s="40">
        <f t="shared" si="170"/>
        <v>23.647172275360372</v>
      </c>
      <c r="S322" s="41">
        <f t="shared" si="170"/>
        <v>0.35</v>
      </c>
      <c r="T322" s="41">
        <f t="shared" si="170"/>
        <v>0.35</v>
      </c>
      <c r="U322" s="42" t="e">
        <f t="shared" si="170"/>
        <v>#VALUE!</v>
      </c>
      <c r="V322" s="42" t="e">
        <f t="shared" si="170"/>
        <v>#VALUE!</v>
      </c>
      <c r="W322" s="43" t="e">
        <f t="shared" si="170"/>
        <v>#VALUE!</v>
      </c>
      <c r="X322" s="43" t="e">
        <f t="shared" si="170"/>
        <v>#VALUE!</v>
      </c>
      <c r="AD322"/>
      <c r="AG322" s="3">
        <f t="shared" si="171"/>
        <v>5.9719949729896937</v>
      </c>
      <c r="AH322" s="36">
        <f t="shared" si="172"/>
        <v>1.3854056939632786</v>
      </c>
      <c r="AI322" s="36">
        <f t="shared" si="172"/>
        <v>3.3547448235967252</v>
      </c>
      <c r="AJ322" s="36">
        <f t="shared" si="172"/>
        <v>2.1266047052918942</v>
      </c>
      <c r="AK322" s="36">
        <f t="shared" si="172"/>
        <v>2.9493587544100364</v>
      </c>
      <c r="AL322" s="36">
        <f t="shared" si="172"/>
        <v>1.7022281771982226</v>
      </c>
      <c r="AM322" s="37" t="e">
        <f t="shared" si="172"/>
        <v>#VALUE!</v>
      </c>
      <c r="AN322" s="38">
        <f t="shared" si="172"/>
        <v>2.8694878708052212</v>
      </c>
      <c r="AO322" s="39">
        <f t="shared" si="172"/>
        <v>1.0833608968124051</v>
      </c>
      <c r="AP322" s="39">
        <f t="shared" si="172"/>
        <v>1.0833608968124051</v>
      </c>
      <c r="AQ322" s="40">
        <f t="shared" si="172"/>
        <v>6.9347019161568468</v>
      </c>
      <c r="AR322" s="40">
        <f t="shared" si="172"/>
        <v>11.884784298740774</v>
      </c>
      <c r="AS322" s="40">
        <f t="shared" si="172"/>
        <v>23.647172275360372</v>
      </c>
      <c r="AT322" s="41">
        <f t="shared" si="172"/>
        <v>0.35</v>
      </c>
      <c r="AU322" s="41">
        <f t="shared" si="172"/>
        <v>0.35</v>
      </c>
      <c r="AV322" s="42" t="e">
        <f t="shared" si="172"/>
        <v>#VALUE!</v>
      </c>
      <c r="AW322" s="42" t="e">
        <f t="shared" si="172"/>
        <v>#VALUE!</v>
      </c>
      <c r="AX322" s="43" t="e">
        <f t="shared" si="172"/>
        <v>#VALUE!</v>
      </c>
      <c r="AY322" s="43" t="e">
        <f t="shared" si="172"/>
        <v>#VALUE!</v>
      </c>
    </row>
    <row r="323" spans="6:51" x14ac:dyDescent="0.3">
      <c r="F323" s="3">
        <v>9</v>
      </c>
      <c r="G323" s="36">
        <f t="shared" si="170"/>
        <v>1.5586235190006279</v>
      </c>
      <c r="H323" s="36">
        <f t="shared" si="170"/>
        <v>3.4993592448064912</v>
      </c>
      <c r="I323" s="36">
        <f t="shared" si="170"/>
        <v>2.1266047052918942</v>
      </c>
      <c r="J323" s="36">
        <f t="shared" si="170"/>
        <v>3.2138712147170301</v>
      </c>
      <c r="K323" s="36">
        <f t="shared" si="170"/>
        <v>1.7022281771982226</v>
      </c>
      <c r="L323" s="37" t="e">
        <f t="shared" si="170"/>
        <v>#VALUE!</v>
      </c>
      <c r="M323" s="38">
        <f t="shared" si="170"/>
        <v>2.8694878708052212</v>
      </c>
      <c r="N323" s="39">
        <f t="shared" si="170"/>
        <v>1.0833608968124051</v>
      </c>
      <c r="O323" s="39">
        <f t="shared" si="170"/>
        <v>1.0833608968124051</v>
      </c>
      <c r="P323" s="40">
        <f t="shared" si="170"/>
        <v>6.9347019161568468</v>
      </c>
      <c r="Q323" s="40">
        <f t="shared" si="170"/>
        <v>11.884784298740774</v>
      </c>
      <c r="R323" s="40">
        <f t="shared" si="170"/>
        <v>23.647172275360372</v>
      </c>
      <c r="S323" s="41">
        <f t="shared" si="170"/>
        <v>0.35</v>
      </c>
      <c r="T323" s="41">
        <f t="shared" si="170"/>
        <v>0.35</v>
      </c>
      <c r="U323" s="42" t="e">
        <f t="shared" si="170"/>
        <v>#VALUE!</v>
      </c>
      <c r="V323" s="42" t="e">
        <f t="shared" si="170"/>
        <v>#VALUE!</v>
      </c>
      <c r="W323" s="43" t="e">
        <f t="shared" si="170"/>
        <v>#VALUE!</v>
      </c>
      <c r="X323" s="43" t="e">
        <f t="shared" si="170"/>
        <v>#VALUE!</v>
      </c>
      <c r="AD323"/>
      <c r="AG323" s="3">
        <f t="shared" si="171"/>
        <v>6.2806346727491738</v>
      </c>
      <c r="AH323" s="36">
        <f t="shared" si="172"/>
        <v>1.3854056939632786</v>
      </c>
      <c r="AI323" s="36">
        <f t="shared" si="172"/>
        <v>3.3772315982913033</v>
      </c>
      <c r="AJ323" s="36">
        <f t="shared" si="172"/>
        <v>2.1266047052918942</v>
      </c>
      <c r="AK323" s="36">
        <f t="shared" si="172"/>
        <v>2.9911391116219415</v>
      </c>
      <c r="AL323" s="36">
        <f t="shared" si="172"/>
        <v>1.7022281771982226</v>
      </c>
      <c r="AM323" s="37" t="e">
        <f t="shared" si="172"/>
        <v>#VALUE!</v>
      </c>
      <c r="AN323" s="38">
        <f t="shared" si="172"/>
        <v>2.8694878708052212</v>
      </c>
      <c r="AO323" s="39">
        <f t="shared" si="172"/>
        <v>1.0833608968124051</v>
      </c>
      <c r="AP323" s="39">
        <f t="shared" si="172"/>
        <v>1.0833608968124051</v>
      </c>
      <c r="AQ323" s="40">
        <f t="shared" si="172"/>
        <v>6.9347019161568468</v>
      </c>
      <c r="AR323" s="40">
        <f t="shared" si="172"/>
        <v>11.884784298740774</v>
      </c>
      <c r="AS323" s="40">
        <f t="shared" si="172"/>
        <v>23.647172275360372</v>
      </c>
      <c r="AT323" s="41">
        <f t="shared" si="172"/>
        <v>0.35</v>
      </c>
      <c r="AU323" s="41">
        <f t="shared" si="172"/>
        <v>0.35</v>
      </c>
      <c r="AV323" s="42" t="e">
        <f t="shared" si="172"/>
        <v>#VALUE!</v>
      </c>
      <c r="AW323" s="42" t="e">
        <f t="shared" si="172"/>
        <v>#VALUE!</v>
      </c>
      <c r="AX323" s="43" t="e">
        <f t="shared" si="172"/>
        <v>#VALUE!</v>
      </c>
      <c r="AY323" s="43" t="e">
        <f t="shared" si="172"/>
        <v>#VALUE!</v>
      </c>
    </row>
    <row r="324" spans="6:51" x14ac:dyDescent="0.3">
      <c r="F324" s="3">
        <v>10</v>
      </c>
      <c r="G324" s="36">
        <f t="shared" si="170"/>
        <v>1.6703621952320811</v>
      </c>
      <c r="H324" s="36">
        <f t="shared" si="170"/>
        <v>3.5211330428150056</v>
      </c>
      <c r="I324" s="36">
        <f t="shared" si="170"/>
        <v>2.1266047052918942</v>
      </c>
      <c r="J324" s="36">
        <f t="shared" si="170"/>
        <v>3.2524490171232969</v>
      </c>
      <c r="K324" s="36">
        <f t="shared" si="170"/>
        <v>1.7022281771982226</v>
      </c>
      <c r="L324" s="37" t="e">
        <f t="shared" si="170"/>
        <v>#VALUE!</v>
      </c>
      <c r="M324" s="38">
        <f t="shared" si="170"/>
        <v>2.8694878708052212</v>
      </c>
      <c r="N324" s="39">
        <f t="shared" si="170"/>
        <v>1.0833608968124051</v>
      </c>
      <c r="O324" s="39">
        <f t="shared" si="170"/>
        <v>1.0833608968124051</v>
      </c>
      <c r="P324" s="40">
        <f t="shared" si="170"/>
        <v>6.9347019161568468</v>
      </c>
      <c r="Q324" s="40">
        <f t="shared" si="170"/>
        <v>11.884784298740774</v>
      </c>
      <c r="R324" s="40">
        <f t="shared" si="170"/>
        <v>23.647172275360372</v>
      </c>
      <c r="S324" s="41">
        <f t="shared" si="170"/>
        <v>0.35</v>
      </c>
      <c r="T324" s="41">
        <f t="shared" si="170"/>
        <v>0.35</v>
      </c>
      <c r="U324" s="42" t="e">
        <f t="shared" si="170"/>
        <v>#VALUE!</v>
      </c>
      <c r="V324" s="42" t="e">
        <f t="shared" si="170"/>
        <v>#VALUE!</v>
      </c>
      <c r="W324" s="43" t="e">
        <f t="shared" si="170"/>
        <v>#VALUE!</v>
      </c>
      <c r="X324" s="43" t="e">
        <f t="shared" si="170"/>
        <v>#VALUE!</v>
      </c>
      <c r="AD324"/>
      <c r="AG324" s="3">
        <f t="shared" si="171"/>
        <v>6.6052252339374462</v>
      </c>
      <c r="AH324" s="36">
        <f t="shared" si="172"/>
        <v>1.3854056939632786</v>
      </c>
      <c r="AI324" s="36">
        <f t="shared" si="172"/>
        <v>3.3985666471738956</v>
      </c>
      <c r="AJ324" s="36">
        <f t="shared" si="172"/>
        <v>2.1266047052918942</v>
      </c>
      <c r="AK324" s="36">
        <f t="shared" si="172"/>
        <v>3.0305997483865919</v>
      </c>
      <c r="AL324" s="36">
        <f t="shared" si="172"/>
        <v>1.7022281771982226</v>
      </c>
      <c r="AM324" s="37" t="e">
        <f t="shared" si="172"/>
        <v>#VALUE!</v>
      </c>
      <c r="AN324" s="38">
        <f t="shared" si="172"/>
        <v>2.8694878708052212</v>
      </c>
      <c r="AO324" s="39">
        <f t="shared" si="172"/>
        <v>1.0833608968124051</v>
      </c>
      <c r="AP324" s="39">
        <f t="shared" si="172"/>
        <v>1.0833608968124051</v>
      </c>
      <c r="AQ324" s="40">
        <f t="shared" si="172"/>
        <v>6.9347019161568468</v>
      </c>
      <c r="AR324" s="40">
        <f t="shared" si="172"/>
        <v>11.884784298740774</v>
      </c>
      <c r="AS324" s="40">
        <f t="shared" si="172"/>
        <v>23.647172275360372</v>
      </c>
      <c r="AT324" s="41">
        <f t="shared" si="172"/>
        <v>0.35</v>
      </c>
      <c r="AU324" s="41">
        <f t="shared" si="172"/>
        <v>0.35</v>
      </c>
      <c r="AV324" s="42" t="e">
        <f t="shared" si="172"/>
        <v>#VALUE!</v>
      </c>
      <c r="AW324" s="42" t="e">
        <f t="shared" si="172"/>
        <v>#VALUE!</v>
      </c>
      <c r="AX324" s="43" t="e">
        <f t="shared" si="172"/>
        <v>#VALUE!</v>
      </c>
      <c r="AY324" s="43" t="e">
        <f t="shared" si="172"/>
        <v>#VALUE!</v>
      </c>
    </row>
    <row r="325" spans="6:51" x14ac:dyDescent="0.3">
      <c r="F325" s="3">
        <v>11</v>
      </c>
      <c r="G325" s="36">
        <f t="shared" si="170"/>
        <v>1.7763953505183738</v>
      </c>
      <c r="H325" s="36">
        <f t="shared" si="170"/>
        <v>3.5358145019279323</v>
      </c>
      <c r="I325" s="36">
        <f t="shared" si="170"/>
        <v>2.2613973523307345</v>
      </c>
      <c r="J325" s="36">
        <f t="shared" si="170"/>
        <v>3.278108653148565</v>
      </c>
      <c r="K325" s="36">
        <f t="shared" si="170"/>
        <v>1.7022281771982226</v>
      </c>
      <c r="L325" s="37" t="e">
        <f t="shared" si="170"/>
        <v>#VALUE!</v>
      </c>
      <c r="M325" s="38">
        <f t="shared" si="170"/>
        <v>2.8694878708052212</v>
      </c>
      <c r="N325" s="39">
        <f t="shared" si="170"/>
        <v>1.0833608968124051</v>
      </c>
      <c r="O325" s="39">
        <f t="shared" si="170"/>
        <v>1.0833608968124051</v>
      </c>
      <c r="P325" s="40">
        <f t="shared" si="170"/>
        <v>6.9347019161568468</v>
      </c>
      <c r="Q325" s="40">
        <f t="shared" si="170"/>
        <v>11.884784298740774</v>
      </c>
      <c r="R325" s="40">
        <f t="shared" si="170"/>
        <v>23.647172275360372</v>
      </c>
      <c r="S325" s="41">
        <f t="shared" si="170"/>
        <v>0.35</v>
      </c>
      <c r="T325" s="41">
        <f t="shared" si="170"/>
        <v>0.35</v>
      </c>
      <c r="U325" s="42" t="e">
        <f t="shared" si="170"/>
        <v>#VALUE!</v>
      </c>
      <c r="V325" s="42" t="e">
        <f t="shared" si="170"/>
        <v>#VALUE!</v>
      </c>
      <c r="W325" s="43" t="e">
        <f t="shared" si="170"/>
        <v>#VALUE!</v>
      </c>
      <c r="X325" s="43" t="e">
        <f t="shared" si="170"/>
        <v>#VALUE!</v>
      </c>
      <c r="AD325"/>
      <c r="AG325" s="3">
        <f t="shared" si="171"/>
        <v>6.9465910157685737</v>
      </c>
      <c r="AH325" s="36">
        <f t="shared" si="172"/>
        <v>1.3854056939632786</v>
      </c>
      <c r="AI325" s="36">
        <f t="shared" si="172"/>
        <v>3.4186411031999575</v>
      </c>
      <c r="AJ325" s="36">
        <f t="shared" si="172"/>
        <v>2.1266047052918942</v>
      </c>
      <c r="AK325" s="36">
        <f t="shared" si="172"/>
        <v>3.0675516247258621</v>
      </c>
      <c r="AL325" s="36">
        <f t="shared" si="172"/>
        <v>1.7022281771982226</v>
      </c>
      <c r="AM325" s="37" t="e">
        <f t="shared" si="172"/>
        <v>#VALUE!</v>
      </c>
      <c r="AN325" s="38">
        <f t="shared" si="172"/>
        <v>2.8694878708052212</v>
      </c>
      <c r="AO325" s="39">
        <f t="shared" si="172"/>
        <v>1.0833608968124051</v>
      </c>
      <c r="AP325" s="39">
        <f t="shared" si="172"/>
        <v>1.0833608968124051</v>
      </c>
      <c r="AQ325" s="40">
        <f t="shared" si="172"/>
        <v>6.9347019161568468</v>
      </c>
      <c r="AR325" s="40">
        <f t="shared" si="172"/>
        <v>11.884784298740774</v>
      </c>
      <c r="AS325" s="40">
        <f t="shared" si="172"/>
        <v>23.647172275360372</v>
      </c>
      <c r="AT325" s="41">
        <f t="shared" si="172"/>
        <v>0.35</v>
      </c>
      <c r="AU325" s="41">
        <f t="shared" si="172"/>
        <v>0.35</v>
      </c>
      <c r="AV325" s="42" t="e">
        <f t="shared" si="172"/>
        <v>#VALUE!</v>
      </c>
      <c r="AW325" s="42" t="e">
        <f t="shared" si="172"/>
        <v>#VALUE!</v>
      </c>
      <c r="AX325" s="43" t="e">
        <f t="shared" si="172"/>
        <v>#VALUE!</v>
      </c>
      <c r="AY325" s="43" t="e">
        <f t="shared" si="172"/>
        <v>#VALUE!</v>
      </c>
    </row>
    <row r="326" spans="6:51" x14ac:dyDescent="0.3">
      <c r="F326" s="3">
        <v>12</v>
      </c>
      <c r="G326" s="36">
        <f t="shared" si="170"/>
        <v>1.8698747321302469</v>
      </c>
      <c r="H326" s="36">
        <f t="shared" si="170"/>
        <v>3.5456163007252073</v>
      </c>
      <c r="I326" s="36">
        <f t="shared" si="170"/>
        <v>2.54817963728143</v>
      </c>
      <c r="J326" s="36">
        <f t="shared" si="170"/>
        <v>3.2950147954124822</v>
      </c>
      <c r="K326" s="36">
        <f t="shared" si="170"/>
        <v>1.7022281771982226</v>
      </c>
      <c r="L326" s="37" t="e">
        <f t="shared" si="170"/>
        <v>#VALUE!</v>
      </c>
      <c r="M326" s="38">
        <f t="shared" si="170"/>
        <v>2.8694878708052212</v>
      </c>
      <c r="N326" s="39">
        <f t="shared" si="170"/>
        <v>1.0833608968124051</v>
      </c>
      <c r="O326" s="39">
        <f t="shared" si="170"/>
        <v>1.0833608968124051</v>
      </c>
      <c r="P326" s="40">
        <f t="shared" si="170"/>
        <v>6.9347019161568468</v>
      </c>
      <c r="Q326" s="40">
        <f t="shared" si="170"/>
        <v>11.884784298740774</v>
      </c>
      <c r="R326" s="40">
        <f t="shared" si="170"/>
        <v>23.647172275360372</v>
      </c>
      <c r="S326" s="41">
        <f t="shared" si="170"/>
        <v>0.35</v>
      </c>
      <c r="T326" s="41">
        <f t="shared" si="170"/>
        <v>0.35</v>
      </c>
      <c r="U326" s="42" t="e">
        <f t="shared" si="170"/>
        <v>#VALUE!</v>
      </c>
      <c r="V326" s="42" t="e">
        <f t="shared" si="170"/>
        <v>#VALUE!</v>
      </c>
      <c r="W326" s="43" t="e">
        <f t="shared" si="170"/>
        <v>#VALUE!</v>
      </c>
      <c r="X326" s="43" t="e">
        <f t="shared" si="170"/>
        <v>#VALUE!</v>
      </c>
      <c r="AD326"/>
      <c r="AG326" s="3">
        <f t="shared" si="171"/>
        <v>7.3055989813069928</v>
      </c>
      <c r="AH326" s="36">
        <f t="shared" si="172"/>
        <v>1.3854056939632786</v>
      </c>
      <c r="AI326" s="36">
        <f t="shared" si="172"/>
        <v>3.4373641104640082</v>
      </c>
      <c r="AJ326" s="36">
        <f t="shared" si="172"/>
        <v>2.1266047052918942</v>
      </c>
      <c r="AK326" s="36">
        <f t="shared" si="172"/>
        <v>3.1018429934907141</v>
      </c>
      <c r="AL326" s="36">
        <f t="shared" si="172"/>
        <v>1.7022281771982226</v>
      </c>
      <c r="AM326" s="37" t="e">
        <f t="shared" si="172"/>
        <v>#VALUE!</v>
      </c>
      <c r="AN326" s="38">
        <f t="shared" si="172"/>
        <v>2.8694878708052212</v>
      </c>
      <c r="AO326" s="39">
        <f t="shared" si="172"/>
        <v>1.0833608968124051</v>
      </c>
      <c r="AP326" s="39">
        <f t="shared" si="172"/>
        <v>1.0833608968124051</v>
      </c>
      <c r="AQ326" s="40">
        <f t="shared" si="172"/>
        <v>6.9347019161568468</v>
      </c>
      <c r="AR326" s="40">
        <f t="shared" si="172"/>
        <v>11.884784298740774</v>
      </c>
      <c r="AS326" s="40">
        <f t="shared" si="172"/>
        <v>23.647172275360372</v>
      </c>
      <c r="AT326" s="41">
        <f t="shared" si="172"/>
        <v>0.35</v>
      </c>
      <c r="AU326" s="41">
        <f t="shared" si="172"/>
        <v>0.35</v>
      </c>
      <c r="AV326" s="42" t="e">
        <f t="shared" si="172"/>
        <v>#VALUE!</v>
      </c>
      <c r="AW326" s="42" t="e">
        <f t="shared" si="172"/>
        <v>#VALUE!</v>
      </c>
      <c r="AX326" s="43" t="e">
        <f t="shared" si="172"/>
        <v>#VALUE!</v>
      </c>
      <c r="AY326" s="43" t="e">
        <f t="shared" si="172"/>
        <v>#VALUE!</v>
      </c>
    </row>
    <row r="327" spans="6:51" x14ac:dyDescent="0.3">
      <c r="F327" s="3">
        <v>13</v>
      </c>
      <c r="G327" s="36">
        <f t="shared" si="170"/>
        <v>1.9469304291394005</v>
      </c>
      <c r="H327" s="36">
        <f t="shared" si="170"/>
        <v>3.5521116552418701</v>
      </c>
      <c r="I327" s="36">
        <f t="shared" si="170"/>
        <v>2.7685483457922975</v>
      </c>
      <c r="J327" s="36">
        <f t="shared" si="170"/>
        <v>3.306076047480011</v>
      </c>
      <c r="K327" s="36">
        <f t="shared" si="170"/>
        <v>1.7022281771982226</v>
      </c>
      <c r="L327" s="37" t="e">
        <f t="shared" si="170"/>
        <v>#VALUE!</v>
      </c>
      <c r="M327" s="38">
        <f t="shared" si="170"/>
        <v>2.8694878708052212</v>
      </c>
      <c r="N327" s="39">
        <f t="shared" si="170"/>
        <v>1.0833608968124051</v>
      </c>
      <c r="O327" s="39">
        <f t="shared" si="170"/>
        <v>1.0833608968124051</v>
      </c>
      <c r="P327" s="40">
        <f t="shared" si="170"/>
        <v>6.9347019161568468</v>
      </c>
      <c r="Q327" s="40">
        <f t="shared" si="170"/>
        <v>11.884784298740774</v>
      </c>
      <c r="R327" s="40">
        <f t="shared" si="170"/>
        <v>23.647172275360372</v>
      </c>
      <c r="S327" s="41">
        <f t="shared" si="170"/>
        <v>0.35</v>
      </c>
      <c r="T327" s="41">
        <f t="shared" si="170"/>
        <v>0.35</v>
      </c>
      <c r="U327" s="42" t="e">
        <f t="shared" si="170"/>
        <v>#VALUE!</v>
      </c>
      <c r="V327" s="42" t="e">
        <f t="shared" si="170"/>
        <v>#VALUE!</v>
      </c>
      <c r="W327" s="43" t="e">
        <f t="shared" si="170"/>
        <v>#VALUE!</v>
      </c>
      <c r="X327" s="43" t="e">
        <f t="shared" si="170"/>
        <v>#VALUE!</v>
      </c>
      <c r="AD327"/>
      <c r="AG327" s="3">
        <f t="shared" si="171"/>
        <v>7.683160899284454</v>
      </c>
      <c r="AH327" s="36">
        <f t="shared" si="172"/>
        <v>1.4176875091658931</v>
      </c>
      <c r="AI327" s="36">
        <f t="shared" si="172"/>
        <v>3.4546654679706941</v>
      </c>
      <c r="AJ327" s="36">
        <f t="shared" si="172"/>
        <v>2.1266047052918942</v>
      </c>
      <c r="AK327" s="36">
        <f t="shared" si="172"/>
        <v>3.1333638447247054</v>
      </c>
      <c r="AL327" s="36">
        <f t="shared" si="172"/>
        <v>1.7022281771982226</v>
      </c>
      <c r="AM327" s="37" t="e">
        <f t="shared" si="172"/>
        <v>#VALUE!</v>
      </c>
      <c r="AN327" s="38">
        <f t="shared" si="172"/>
        <v>2.8694878708052212</v>
      </c>
      <c r="AO327" s="39">
        <f t="shared" si="172"/>
        <v>1.0833608968124051</v>
      </c>
      <c r="AP327" s="39">
        <f t="shared" si="172"/>
        <v>1.0833608968124051</v>
      </c>
      <c r="AQ327" s="40">
        <f t="shared" si="172"/>
        <v>6.9347019161568468</v>
      </c>
      <c r="AR327" s="40">
        <f t="shared" si="172"/>
        <v>11.884784298740774</v>
      </c>
      <c r="AS327" s="40">
        <f t="shared" si="172"/>
        <v>23.647172275360372</v>
      </c>
      <c r="AT327" s="41">
        <f t="shared" si="172"/>
        <v>0.35</v>
      </c>
      <c r="AU327" s="41">
        <f t="shared" si="172"/>
        <v>0.35</v>
      </c>
      <c r="AV327" s="42" t="e">
        <f t="shared" si="172"/>
        <v>#VALUE!</v>
      </c>
      <c r="AW327" s="42" t="e">
        <f t="shared" si="172"/>
        <v>#VALUE!</v>
      </c>
      <c r="AX327" s="43" t="e">
        <f t="shared" si="172"/>
        <v>#VALUE!</v>
      </c>
      <c r="AY327" s="43" t="e">
        <f t="shared" si="172"/>
        <v>#VALUE!</v>
      </c>
    </row>
    <row r="328" spans="6:51" x14ac:dyDescent="0.3">
      <c r="F328" s="3">
        <v>14</v>
      </c>
      <c r="G328" s="36">
        <f t="shared" si="170"/>
        <v>2.0066865427843084</v>
      </c>
      <c r="H328" s="36">
        <f t="shared" si="170"/>
        <v>3.5563925946943034</v>
      </c>
      <c r="I328" s="36">
        <f t="shared" si="170"/>
        <v>2.9313039679091384</v>
      </c>
      <c r="J328" s="36">
        <f t="shared" si="170"/>
        <v>3.3132776379738917</v>
      </c>
      <c r="K328" s="36">
        <f t="shared" si="170"/>
        <v>1.7022281771982226</v>
      </c>
      <c r="L328" s="37" t="e">
        <f t="shared" si="170"/>
        <v>#VALUE!</v>
      </c>
      <c r="M328" s="38">
        <f t="shared" si="170"/>
        <v>2.8694878708052212</v>
      </c>
      <c r="N328" s="39">
        <f t="shared" si="170"/>
        <v>1.0833608968124051</v>
      </c>
      <c r="O328" s="39">
        <f t="shared" si="170"/>
        <v>1.0833608968124051</v>
      </c>
      <c r="P328" s="40">
        <f t="shared" si="170"/>
        <v>6.9347019161568468</v>
      </c>
      <c r="Q328" s="40">
        <f t="shared" si="170"/>
        <v>11.884784298740774</v>
      </c>
      <c r="R328" s="40">
        <f t="shared" si="170"/>
        <v>23.647172275360372</v>
      </c>
      <c r="S328" s="41">
        <f t="shared" si="170"/>
        <v>0.35</v>
      </c>
      <c r="T328" s="41">
        <f t="shared" si="170"/>
        <v>0.35</v>
      </c>
      <c r="U328" s="42" t="e">
        <f t="shared" si="170"/>
        <v>#VALUE!</v>
      </c>
      <c r="V328" s="42" t="e">
        <f t="shared" si="170"/>
        <v>#VALUE!</v>
      </c>
      <c r="W328" s="43" t="e">
        <f t="shared" si="170"/>
        <v>#VALUE!</v>
      </c>
      <c r="X328" s="43" t="e">
        <f t="shared" si="170"/>
        <v>#VALUE!</v>
      </c>
      <c r="AD328"/>
      <c r="AG328" s="3">
        <f t="shared" si="171"/>
        <v>8.0802356597094089</v>
      </c>
      <c r="AH328" s="36">
        <f t="shared" si="172"/>
        <v>1.4583730209289973</v>
      </c>
      <c r="AI328" s="36">
        <f t="shared" si="172"/>
        <v>3.4704976954696121</v>
      </c>
      <c r="AJ328" s="36">
        <f t="shared" si="172"/>
        <v>2.1266047052918942</v>
      </c>
      <c r="AK328" s="36">
        <f t="shared" si="172"/>
        <v>3.1620490907462697</v>
      </c>
      <c r="AL328" s="36">
        <f t="shared" si="172"/>
        <v>1.7022281771982226</v>
      </c>
      <c r="AM328" s="37" t="e">
        <f t="shared" si="172"/>
        <v>#VALUE!</v>
      </c>
      <c r="AN328" s="38">
        <f t="shared" si="172"/>
        <v>2.8694878708052212</v>
      </c>
      <c r="AO328" s="39">
        <f t="shared" si="172"/>
        <v>1.0833608968124051</v>
      </c>
      <c r="AP328" s="39">
        <f t="shared" si="172"/>
        <v>1.0833608968124051</v>
      </c>
      <c r="AQ328" s="40">
        <f t="shared" si="172"/>
        <v>6.9347019161568468</v>
      </c>
      <c r="AR328" s="40">
        <f t="shared" si="172"/>
        <v>11.884784298740774</v>
      </c>
      <c r="AS328" s="40">
        <f t="shared" si="172"/>
        <v>23.647172275360372</v>
      </c>
      <c r="AT328" s="41">
        <f t="shared" si="172"/>
        <v>0.35</v>
      </c>
      <c r="AU328" s="41">
        <f t="shared" si="172"/>
        <v>0.35</v>
      </c>
      <c r="AV328" s="42" t="e">
        <f t="shared" si="172"/>
        <v>#VALUE!</v>
      </c>
      <c r="AW328" s="42" t="e">
        <f t="shared" si="172"/>
        <v>#VALUE!</v>
      </c>
      <c r="AX328" s="43" t="e">
        <f t="shared" si="172"/>
        <v>#VALUE!</v>
      </c>
      <c r="AY328" s="43" t="e">
        <f t="shared" si="172"/>
        <v>#VALUE!</v>
      </c>
    </row>
    <row r="329" spans="6:51" x14ac:dyDescent="0.3">
      <c r="F329" s="3">
        <v>15</v>
      </c>
      <c r="G329" s="36">
        <f t="shared" si="170"/>
        <v>2.0505477183316483</v>
      </c>
      <c r="H329" s="36">
        <f t="shared" si="170"/>
        <v>3.5592035407406941</v>
      </c>
      <c r="I329" s="36">
        <f t="shared" si="170"/>
        <v>3.047336689589097</v>
      </c>
      <c r="J329" s="36">
        <f t="shared" ref="J329:X329" si="173">J$160+J257</f>
        <v>3.3179514390445912</v>
      </c>
      <c r="K329" s="36">
        <f t="shared" si="173"/>
        <v>1.7022281771982226</v>
      </c>
      <c r="L329" s="37" t="e">
        <f t="shared" si="173"/>
        <v>#VALUE!</v>
      </c>
      <c r="M329" s="38">
        <f t="shared" si="173"/>
        <v>2.8694878708052212</v>
      </c>
      <c r="N329" s="39">
        <f t="shared" si="173"/>
        <v>1.0833608968124051</v>
      </c>
      <c r="O329" s="39">
        <f t="shared" si="173"/>
        <v>1.0833608968124051</v>
      </c>
      <c r="P329" s="40">
        <f t="shared" si="173"/>
        <v>6.9347019161568468</v>
      </c>
      <c r="Q329" s="40">
        <f t="shared" si="173"/>
        <v>11.884784298740774</v>
      </c>
      <c r="R329" s="40">
        <f t="shared" si="173"/>
        <v>23.647172275360372</v>
      </c>
      <c r="S329" s="41">
        <f t="shared" si="173"/>
        <v>0.35</v>
      </c>
      <c r="T329" s="41">
        <f t="shared" si="173"/>
        <v>0.35</v>
      </c>
      <c r="U329" s="42" t="e">
        <f t="shared" si="173"/>
        <v>#VALUE!</v>
      </c>
      <c r="V329" s="42" t="e">
        <f t="shared" si="173"/>
        <v>#VALUE!</v>
      </c>
      <c r="W329" s="43" t="e">
        <f t="shared" si="173"/>
        <v>#VALUE!</v>
      </c>
      <c r="X329" s="43" t="e">
        <f t="shared" si="173"/>
        <v>#VALUE!</v>
      </c>
      <c r="AD329"/>
      <c r="AG329" s="3">
        <f t="shared" si="171"/>
        <v>8.4978317091498283</v>
      </c>
      <c r="AH329" s="36">
        <f t="shared" si="172"/>
        <v>1.5031021987625093</v>
      </c>
      <c r="AI329" s="36">
        <f t="shared" si="172"/>
        <v>3.484837378383919</v>
      </c>
      <c r="AJ329" s="36">
        <f t="shared" si="172"/>
        <v>2.1266047052918942</v>
      </c>
      <c r="AK329" s="36">
        <f t="shared" ref="AK329:AY329" si="174">AK$160+AK257</f>
        <v>3.1878802494912621</v>
      </c>
      <c r="AL329" s="36">
        <f t="shared" si="174"/>
        <v>1.7022281771982226</v>
      </c>
      <c r="AM329" s="37" t="e">
        <f t="shared" si="174"/>
        <v>#VALUE!</v>
      </c>
      <c r="AN329" s="38">
        <f t="shared" si="174"/>
        <v>2.8694878708052212</v>
      </c>
      <c r="AO329" s="39">
        <f t="shared" si="174"/>
        <v>1.0833608968124051</v>
      </c>
      <c r="AP329" s="39">
        <f t="shared" si="174"/>
        <v>1.0833608968124051</v>
      </c>
      <c r="AQ329" s="40">
        <f t="shared" si="174"/>
        <v>6.9347019161568468</v>
      </c>
      <c r="AR329" s="40">
        <f t="shared" si="174"/>
        <v>11.884784298740774</v>
      </c>
      <c r="AS329" s="40">
        <f t="shared" si="174"/>
        <v>23.647172275360372</v>
      </c>
      <c r="AT329" s="41">
        <f t="shared" si="174"/>
        <v>0.35</v>
      </c>
      <c r="AU329" s="41">
        <f t="shared" si="174"/>
        <v>0.35</v>
      </c>
      <c r="AV329" s="42" t="e">
        <f t="shared" si="174"/>
        <v>#VALUE!</v>
      </c>
      <c r="AW329" s="42" t="e">
        <f t="shared" si="174"/>
        <v>#VALUE!</v>
      </c>
      <c r="AX329" s="43" t="e">
        <f t="shared" si="174"/>
        <v>#VALUE!</v>
      </c>
      <c r="AY329" s="43" t="e">
        <f t="shared" si="174"/>
        <v>#VALUE!</v>
      </c>
    </row>
    <row r="330" spans="6:51" x14ac:dyDescent="0.3">
      <c r="F330" s="3">
        <v>16</v>
      </c>
      <c r="G330" s="36">
        <f t="shared" ref="G330:X344" si="175">G$160+G258</f>
        <v>2.0812028599726355</v>
      </c>
      <c r="H330" s="36">
        <f t="shared" si="175"/>
        <v>3.5610450290354665</v>
      </c>
      <c r="I330" s="36">
        <f t="shared" si="175"/>
        <v>3.1275086428909677</v>
      </c>
      <c r="J330" s="36">
        <f t="shared" si="175"/>
        <v>3.3209795156665978</v>
      </c>
      <c r="K330" s="36">
        <f t="shared" si="175"/>
        <v>1.7022281771982226</v>
      </c>
      <c r="L330" s="37" t="e">
        <f t="shared" si="175"/>
        <v>#VALUE!</v>
      </c>
      <c r="M330" s="38">
        <f t="shared" si="175"/>
        <v>2.8988268261950227</v>
      </c>
      <c r="N330" s="39">
        <f t="shared" si="175"/>
        <v>1.0833608968124051</v>
      </c>
      <c r="O330" s="39">
        <f t="shared" si="175"/>
        <v>1.0833608968124051</v>
      </c>
      <c r="P330" s="40">
        <f t="shared" si="175"/>
        <v>6.9347019161568468</v>
      </c>
      <c r="Q330" s="40">
        <f t="shared" si="175"/>
        <v>11.884784298740774</v>
      </c>
      <c r="R330" s="40">
        <f t="shared" si="175"/>
        <v>23.647172275360372</v>
      </c>
      <c r="S330" s="41">
        <f t="shared" si="175"/>
        <v>0.35</v>
      </c>
      <c r="T330" s="41">
        <f t="shared" si="175"/>
        <v>0.35</v>
      </c>
      <c r="U330" s="42" t="e">
        <f t="shared" si="175"/>
        <v>#VALUE!</v>
      </c>
      <c r="V330" s="42" t="e">
        <f t="shared" si="175"/>
        <v>#VALUE!</v>
      </c>
      <c r="W330" s="43" t="e">
        <f t="shared" si="175"/>
        <v>#VALUE!</v>
      </c>
      <c r="X330" s="43" t="e">
        <f t="shared" si="175"/>
        <v>#VALUE!</v>
      </c>
      <c r="AD330"/>
      <c r="AG330" s="3">
        <f t="shared" si="171"/>
        <v>8.937009611874279</v>
      </c>
      <c r="AH330" s="36">
        <f t="shared" ref="AH330:AY344" si="176">AH$160+AH258</f>
        <v>1.5515918484891502</v>
      </c>
      <c r="AI330" s="36">
        <f t="shared" si="176"/>
        <v>3.4976856784277142</v>
      </c>
      <c r="AJ330" s="36">
        <f t="shared" si="176"/>
        <v>2.1266047052918942</v>
      </c>
      <c r="AK330" s="36">
        <f t="shared" si="176"/>
        <v>3.2108854536996807</v>
      </c>
      <c r="AL330" s="36">
        <f t="shared" si="176"/>
        <v>1.7022281771982226</v>
      </c>
      <c r="AM330" s="37" t="e">
        <f t="shared" si="176"/>
        <v>#VALUE!</v>
      </c>
      <c r="AN330" s="38">
        <f t="shared" si="176"/>
        <v>2.8694878708052212</v>
      </c>
      <c r="AO330" s="39">
        <f t="shared" si="176"/>
        <v>1.0833608968124051</v>
      </c>
      <c r="AP330" s="39">
        <f t="shared" si="176"/>
        <v>1.0833608968124051</v>
      </c>
      <c r="AQ330" s="40">
        <f t="shared" si="176"/>
        <v>6.9347019161568468</v>
      </c>
      <c r="AR330" s="40">
        <f t="shared" si="176"/>
        <v>11.884784298740774</v>
      </c>
      <c r="AS330" s="40">
        <f t="shared" si="176"/>
        <v>23.647172275360372</v>
      </c>
      <c r="AT330" s="41">
        <f t="shared" si="176"/>
        <v>0.35</v>
      </c>
      <c r="AU330" s="41">
        <f t="shared" si="176"/>
        <v>0.35</v>
      </c>
      <c r="AV330" s="42" t="e">
        <f t="shared" si="176"/>
        <v>#VALUE!</v>
      </c>
      <c r="AW330" s="42" t="e">
        <f t="shared" si="176"/>
        <v>#VALUE!</v>
      </c>
      <c r="AX330" s="43" t="e">
        <f t="shared" si="176"/>
        <v>#VALUE!</v>
      </c>
      <c r="AY330" s="43" t="e">
        <f t="shared" si="176"/>
        <v>#VALUE!</v>
      </c>
    </row>
    <row r="331" spans="6:51" x14ac:dyDescent="0.3">
      <c r="F331" s="3">
        <v>17</v>
      </c>
      <c r="G331" s="36">
        <f t="shared" si="175"/>
        <v>2.1017248819702674</v>
      </c>
      <c r="H331" s="36">
        <f t="shared" si="175"/>
        <v>3.5622501286467299</v>
      </c>
      <c r="I331" s="36">
        <f t="shared" si="175"/>
        <v>3.1813960589757522</v>
      </c>
      <c r="J331" s="36">
        <f t="shared" si="175"/>
        <v>3.3229404402958229</v>
      </c>
      <c r="K331" s="36">
        <f t="shared" si="175"/>
        <v>1.7022281771982226</v>
      </c>
      <c r="L331" s="37" t="e">
        <f t="shared" si="175"/>
        <v>#VALUE!</v>
      </c>
      <c r="M331" s="38">
        <f t="shared" si="175"/>
        <v>2.9623880308347741</v>
      </c>
      <c r="N331" s="39">
        <f t="shared" si="175"/>
        <v>1.0833608968124051</v>
      </c>
      <c r="O331" s="39">
        <f t="shared" si="175"/>
        <v>1.0833608968124051</v>
      </c>
      <c r="P331" s="40">
        <f t="shared" si="175"/>
        <v>6.9347019161568468</v>
      </c>
      <c r="Q331" s="40">
        <f t="shared" si="175"/>
        <v>11.884784298740774</v>
      </c>
      <c r="R331" s="40">
        <f t="shared" si="175"/>
        <v>23.647172275360372</v>
      </c>
      <c r="S331" s="41">
        <f t="shared" si="175"/>
        <v>0.35</v>
      </c>
      <c r="T331" s="41">
        <f t="shared" si="175"/>
        <v>0.35</v>
      </c>
      <c r="U331" s="42" t="e">
        <f t="shared" si="175"/>
        <v>#VALUE!</v>
      </c>
      <c r="V331" s="42" t="e">
        <f t="shared" si="175"/>
        <v>#VALUE!</v>
      </c>
      <c r="W331" s="43" t="e">
        <f t="shared" si="175"/>
        <v>#VALUE!</v>
      </c>
      <c r="X331" s="43" t="e">
        <f t="shared" si="175"/>
        <v>#VALUE!</v>
      </c>
      <c r="AD331"/>
      <c r="AG331" s="3">
        <f t="shared" si="171"/>
        <v>9.3988847433557776</v>
      </c>
      <c r="AH331" s="36">
        <f t="shared" si="176"/>
        <v>1.603339724825646</v>
      </c>
      <c r="AI331" s="36">
        <f t="shared" si="176"/>
        <v>3.5090679386209711</v>
      </c>
      <c r="AJ331" s="36">
        <f t="shared" si="176"/>
        <v>2.1266047052918942</v>
      </c>
      <c r="AK331" s="36">
        <f t="shared" si="176"/>
        <v>3.2311377054330368</v>
      </c>
      <c r="AL331" s="36">
        <f t="shared" si="176"/>
        <v>1.7022281771982226</v>
      </c>
      <c r="AM331" s="37" t="e">
        <f t="shared" si="176"/>
        <v>#VALUE!</v>
      </c>
      <c r="AN331" s="38">
        <f t="shared" si="176"/>
        <v>2.8694878708052212</v>
      </c>
      <c r="AO331" s="39">
        <f t="shared" si="176"/>
        <v>1.0833608968124051</v>
      </c>
      <c r="AP331" s="39">
        <f t="shared" si="176"/>
        <v>1.0833608968124051</v>
      </c>
      <c r="AQ331" s="40">
        <f t="shared" si="176"/>
        <v>6.9347019161568468</v>
      </c>
      <c r="AR331" s="40">
        <f t="shared" si="176"/>
        <v>11.884784298740774</v>
      </c>
      <c r="AS331" s="40">
        <f t="shared" si="176"/>
        <v>23.647172275360372</v>
      </c>
      <c r="AT331" s="41">
        <f t="shared" si="176"/>
        <v>0.35</v>
      </c>
      <c r="AU331" s="41">
        <f t="shared" si="176"/>
        <v>0.35</v>
      </c>
      <c r="AV331" s="42" t="e">
        <f t="shared" si="176"/>
        <v>#VALUE!</v>
      </c>
      <c r="AW331" s="42" t="e">
        <f t="shared" si="176"/>
        <v>#VALUE!</v>
      </c>
      <c r="AX331" s="43" t="e">
        <f t="shared" si="176"/>
        <v>#VALUE!</v>
      </c>
      <c r="AY331" s="43" t="e">
        <f t="shared" si="176"/>
        <v>#VALUE!</v>
      </c>
    </row>
    <row r="332" spans="6:51" x14ac:dyDescent="0.3">
      <c r="F332" s="3">
        <v>18</v>
      </c>
      <c r="G332" s="36">
        <f t="shared" si="175"/>
        <v>2.1149604449232058</v>
      </c>
      <c r="H332" s="36">
        <f t="shared" si="175"/>
        <v>3.5630387589171741</v>
      </c>
      <c r="I332" s="36">
        <f t="shared" si="175"/>
        <v>3.2167548112599098</v>
      </c>
      <c r="J332" s="36">
        <f t="shared" si="175"/>
        <v>3.324211063121882</v>
      </c>
      <c r="K332" s="36">
        <f t="shared" si="175"/>
        <v>1.7022281771982226</v>
      </c>
      <c r="L332" s="37" t="e">
        <f t="shared" si="175"/>
        <v>#VALUE!</v>
      </c>
      <c r="M332" s="38">
        <f t="shared" si="175"/>
        <v>3.0181064817804661</v>
      </c>
      <c r="N332" s="39">
        <f t="shared" si="175"/>
        <v>1.0833608968124051</v>
      </c>
      <c r="O332" s="39">
        <f t="shared" si="175"/>
        <v>1.0833608968124051</v>
      </c>
      <c r="P332" s="40">
        <f t="shared" si="175"/>
        <v>6.9347019161568468</v>
      </c>
      <c r="Q332" s="40">
        <f t="shared" si="175"/>
        <v>11.884784298740774</v>
      </c>
      <c r="R332" s="40">
        <f t="shared" si="175"/>
        <v>23.647172275360372</v>
      </c>
      <c r="S332" s="41">
        <f t="shared" si="175"/>
        <v>0.35</v>
      </c>
      <c r="T332" s="41">
        <f t="shared" si="175"/>
        <v>0.35</v>
      </c>
      <c r="U332" s="42" t="e">
        <f t="shared" si="175"/>
        <v>#VALUE!</v>
      </c>
      <c r="V332" s="42" t="e">
        <f t="shared" si="175"/>
        <v>#VALUE!</v>
      </c>
      <c r="W332" s="43" t="e">
        <f t="shared" si="175"/>
        <v>#VALUE!</v>
      </c>
      <c r="X332" s="43" t="e">
        <f t="shared" si="175"/>
        <v>#VALUE!</v>
      </c>
      <c r="AD332"/>
      <c r="AG332" s="3">
        <f t="shared" si="171"/>
        <v>9.8846301229790683</v>
      </c>
      <c r="AH332" s="36">
        <f t="shared" si="176"/>
        <v>1.6576066044276563</v>
      </c>
      <c r="AI332" s="36">
        <f t="shared" si="176"/>
        <v>3.5190323639877232</v>
      </c>
      <c r="AJ332" s="36">
        <f t="shared" si="176"/>
        <v>2.1266047052918942</v>
      </c>
      <c r="AK332" s="36">
        <f t="shared" si="176"/>
        <v>3.2487514035119425</v>
      </c>
      <c r="AL332" s="36">
        <f t="shared" si="176"/>
        <v>1.7022281771982226</v>
      </c>
      <c r="AM332" s="37" t="e">
        <f t="shared" si="176"/>
        <v>#VALUE!</v>
      </c>
      <c r="AN332" s="38">
        <f t="shared" si="176"/>
        <v>2.8694878708052212</v>
      </c>
      <c r="AO332" s="39">
        <f t="shared" si="176"/>
        <v>1.0833608968124051</v>
      </c>
      <c r="AP332" s="39">
        <f t="shared" si="176"/>
        <v>1.0833608968124051</v>
      </c>
      <c r="AQ332" s="40">
        <f t="shared" si="176"/>
        <v>6.9347019161568468</v>
      </c>
      <c r="AR332" s="40">
        <f t="shared" si="176"/>
        <v>11.884784298740774</v>
      </c>
      <c r="AS332" s="40">
        <f t="shared" si="176"/>
        <v>23.647172275360372</v>
      </c>
      <c r="AT332" s="41">
        <f t="shared" si="176"/>
        <v>0.35</v>
      </c>
      <c r="AU332" s="41">
        <f t="shared" si="176"/>
        <v>0.35</v>
      </c>
      <c r="AV332" s="42" t="e">
        <f t="shared" si="176"/>
        <v>#VALUE!</v>
      </c>
      <c r="AW332" s="42" t="e">
        <f t="shared" si="176"/>
        <v>#VALUE!</v>
      </c>
      <c r="AX332" s="43" t="e">
        <f t="shared" si="176"/>
        <v>#VALUE!</v>
      </c>
      <c r="AY332" s="43" t="e">
        <f t="shared" si="176"/>
        <v>#VALUE!</v>
      </c>
    </row>
    <row r="333" spans="6:51" x14ac:dyDescent="0.3">
      <c r="F333" s="3">
        <v>19</v>
      </c>
      <c r="G333" s="36">
        <f t="shared" si="175"/>
        <v>2.1232303489534878</v>
      </c>
      <c r="H333" s="36">
        <f t="shared" si="175"/>
        <v>3.5635553134181652</v>
      </c>
      <c r="I333" s="36">
        <f t="shared" si="175"/>
        <v>3.2394783238590747</v>
      </c>
      <c r="J333" s="36">
        <f t="shared" si="175"/>
        <v>3.325035643183762</v>
      </c>
      <c r="K333" s="36">
        <f t="shared" si="175"/>
        <v>1.7022281771982226</v>
      </c>
      <c r="L333" s="37" t="e">
        <f t="shared" si="175"/>
        <v>#VALUE!</v>
      </c>
      <c r="M333" s="38">
        <f t="shared" si="175"/>
        <v>3.0667021782333945</v>
      </c>
      <c r="N333" s="39">
        <f t="shared" si="175"/>
        <v>1.0833608968124051</v>
      </c>
      <c r="O333" s="39">
        <f t="shared" si="175"/>
        <v>1.0833608968124051</v>
      </c>
      <c r="P333" s="40">
        <f t="shared" si="175"/>
        <v>6.9347019161568468</v>
      </c>
      <c r="Q333" s="40">
        <f t="shared" si="175"/>
        <v>11.884784298740774</v>
      </c>
      <c r="R333" s="40">
        <f t="shared" si="175"/>
        <v>23.647172275360372</v>
      </c>
      <c r="S333" s="41">
        <f t="shared" si="175"/>
        <v>0.35</v>
      </c>
      <c r="T333" s="41">
        <f t="shared" si="175"/>
        <v>0.35</v>
      </c>
      <c r="U333" s="42" t="e">
        <f t="shared" si="175"/>
        <v>#VALUE!</v>
      </c>
      <c r="V333" s="42" t="e">
        <f t="shared" si="175"/>
        <v>#VALUE!</v>
      </c>
      <c r="W333" s="43" t="e">
        <f t="shared" si="175"/>
        <v>#VALUE!</v>
      </c>
      <c r="X333" s="43" t="e">
        <f t="shared" si="175"/>
        <v>#VALUE!</v>
      </c>
      <c r="AD333"/>
      <c r="AG333" s="3">
        <f t="shared" si="171"/>
        <v>10.395479393145562</v>
      </c>
      <c r="AH333" s="36">
        <f t="shared" si="176"/>
        <v>1.713418368712319</v>
      </c>
      <c r="AI333" s="36">
        <f t="shared" si="176"/>
        <v>3.5276478186209186</v>
      </c>
      <c r="AJ333" s="36">
        <f t="shared" si="176"/>
        <v>2.1266047052918942</v>
      </c>
      <c r="AK333" s="36">
        <f t="shared" si="176"/>
        <v>3.2638772873081363</v>
      </c>
      <c r="AL333" s="36">
        <f t="shared" si="176"/>
        <v>1.7022281771982226</v>
      </c>
      <c r="AM333" s="37" t="e">
        <f t="shared" si="176"/>
        <v>#VALUE!</v>
      </c>
      <c r="AN333" s="38">
        <f t="shared" si="176"/>
        <v>2.8694878708052212</v>
      </c>
      <c r="AO333" s="39">
        <f t="shared" si="176"/>
        <v>1.0833608968124051</v>
      </c>
      <c r="AP333" s="39">
        <f t="shared" si="176"/>
        <v>1.0833608968124051</v>
      </c>
      <c r="AQ333" s="40">
        <f t="shared" si="176"/>
        <v>6.9347019161568468</v>
      </c>
      <c r="AR333" s="40">
        <f t="shared" si="176"/>
        <v>11.884784298740774</v>
      </c>
      <c r="AS333" s="40">
        <f t="shared" si="176"/>
        <v>23.647172275360372</v>
      </c>
      <c r="AT333" s="41">
        <f t="shared" si="176"/>
        <v>0.35</v>
      </c>
      <c r="AU333" s="41">
        <f t="shared" si="176"/>
        <v>0.35</v>
      </c>
      <c r="AV333" s="42" t="e">
        <f t="shared" si="176"/>
        <v>#VALUE!</v>
      </c>
      <c r="AW333" s="42" t="e">
        <f t="shared" si="176"/>
        <v>#VALUE!</v>
      </c>
      <c r="AX333" s="43" t="e">
        <f t="shared" si="176"/>
        <v>#VALUE!</v>
      </c>
      <c r="AY333" s="43" t="e">
        <f t="shared" si="176"/>
        <v>#VALUE!</v>
      </c>
    </row>
    <row r="334" spans="6:51" x14ac:dyDescent="0.3">
      <c r="F334" s="3">
        <v>20</v>
      </c>
      <c r="G334" s="36">
        <f t="shared" si="175"/>
        <v>2.1282632648753466</v>
      </c>
      <c r="H334" s="36">
        <f t="shared" si="175"/>
        <v>3.5638942302544359</v>
      </c>
      <c r="I334" s="36">
        <f t="shared" si="175"/>
        <v>3.2538250842633847</v>
      </c>
      <c r="J334" s="36">
        <f t="shared" si="175"/>
        <v>3.3255719984837113</v>
      </c>
      <c r="K334" s="36">
        <f t="shared" si="175"/>
        <v>1.7022281771982226</v>
      </c>
      <c r="L334" s="37" t="e">
        <f t="shared" si="175"/>
        <v>#VALUE!</v>
      </c>
      <c r="M334" s="38">
        <f t="shared" si="175"/>
        <v>3.1089033037475784</v>
      </c>
      <c r="N334" s="39">
        <f t="shared" si="175"/>
        <v>1.0833608968124051</v>
      </c>
      <c r="O334" s="39">
        <f t="shared" si="175"/>
        <v>1.0833608968124051</v>
      </c>
      <c r="P334" s="40">
        <f t="shared" si="175"/>
        <v>6.9347019161568468</v>
      </c>
      <c r="Q334" s="40">
        <f t="shared" si="175"/>
        <v>11.884784298740774</v>
      </c>
      <c r="R334" s="40">
        <f t="shared" si="175"/>
        <v>23.647172275360372</v>
      </c>
      <c r="S334" s="41">
        <f t="shared" si="175"/>
        <v>0.35</v>
      </c>
      <c r="T334" s="41">
        <f t="shared" si="175"/>
        <v>0.35</v>
      </c>
      <c r="U334" s="42" t="e">
        <f t="shared" si="175"/>
        <v>#VALUE!</v>
      </c>
      <c r="V334" s="42" t="e">
        <f t="shared" si="175"/>
        <v>#VALUE!</v>
      </c>
      <c r="W334" s="43" t="e">
        <f t="shared" si="175"/>
        <v>#VALUE!</v>
      </c>
      <c r="X334" s="43" t="e">
        <f t="shared" si="175"/>
        <v>#VALUE!</v>
      </c>
      <c r="AD334"/>
      <c r="AG334" s="3">
        <f t="shared" si="171"/>
        <v>10.932729952341878</v>
      </c>
      <c r="AH334" s="36">
        <f t="shared" si="176"/>
        <v>1.7695948383556566</v>
      </c>
      <c r="AI334" s="36">
        <f t="shared" si="176"/>
        <v>3.535000840998455</v>
      </c>
      <c r="AJ334" s="36">
        <f t="shared" si="176"/>
        <v>2.2395865001225732</v>
      </c>
      <c r="AK334" s="36">
        <f t="shared" si="176"/>
        <v>3.2766960532744678</v>
      </c>
      <c r="AL334" s="36">
        <f t="shared" si="176"/>
        <v>1.7022281771982226</v>
      </c>
      <c r="AM334" s="37" t="e">
        <f t="shared" si="176"/>
        <v>#VALUE!</v>
      </c>
      <c r="AN334" s="38">
        <f t="shared" si="176"/>
        <v>2.8694878708052212</v>
      </c>
      <c r="AO334" s="39">
        <f t="shared" si="176"/>
        <v>1.0833608968124051</v>
      </c>
      <c r="AP334" s="39">
        <f t="shared" si="176"/>
        <v>1.0833608968124051</v>
      </c>
      <c r="AQ334" s="40">
        <f t="shared" si="176"/>
        <v>6.9347019161568468</v>
      </c>
      <c r="AR334" s="40">
        <f t="shared" si="176"/>
        <v>11.884784298740774</v>
      </c>
      <c r="AS334" s="40">
        <f t="shared" si="176"/>
        <v>23.647172275360372</v>
      </c>
      <c r="AT334" s="41">
        <f t="shared" si="176"/>
        <v>0.35</v>
      </c>
      <c r="AU334" s="41">
        <f t="shared" si="176"/>
        <v>0.35</v>
      </c>
      <c r="AV334" s="42" t="e">
        <f t="shared" si="176"/>
        <v>#VALUE!</v>
      </c>
      <c r="AW334" s="42" t="e">
        <f t="shared" si="176"/>
        <v>#VALUE!</v>
      </c>
      <c r="AX334" s="43" t="e">
        <f t="shared" si="176"/>
        <v>#VALUE!</v>
      </c>
      <c r="AY334" s="43" t="e">
        <f t="shared" si="176"/>
        <v>#VALUE!</v>
      </c>
    </row>
    <row r="335" spans="6:51" x14ac:dyDescent="0.3">
      <c r="F335" s="3">
        <v>21</v>
      </c>
      <c r="G335" s="36">
        <f t="shared" si="175"/>
        <v>2.1312617370506812</v>
      </c>
      <c r="H335" s="36">
        <f t="shared" si="175"/>
        <v>3.5641171254131194</v>
      </c>
      <c r="I335" s="36">
        <f t="shared" si="175"/>
        <v>3.2627493528971119</v>
      </c>
      <c r="J335" s="36">
        <f t="shared" si="175"/>
        <v>3.3259219207141193</v>
      </c>
      <c r="K335" s="36">
        <f t="shared" si="175"/>
        <v>1.7022281771982226</v>
      </c>
      <c r="L335" s="37" t="e">
        <f t="shared" si="175"/>
        <v>#VALUE!</v>
      </c>
      <c r="M335" s="38">
        <f t="shared" si="175"/>
        <v>3.1454186726078754</v>
      </c>
      <c r="N335" s="39">
        <f t="shared" si="175"/>
        <v>1.0833608968124051</v>
      </c>
      <c r="O335" s="39">
        <f t="shared" si="175"/>
        <v>1.0833608968124051</v>
      </c>
      <c r="P335" s="40">
        <f t="shared" si="175"/>
        <v>6.9347019161568468</v>
      </c>
      <c r="Q335" s="40">
        <f t="shared" si="175"/>
        <v>11.884784298740774</v>
      </c>
      <c r="R335" s="40">
        <f t="shared" si="175"/>
        <v>23.647172275360372</v>
      </c>
      <c r="S335" s="41">
        <f t="shared" si="175"/>
        <v>0.35</v>
      </c>
      <c r="T335" s="41">
        <f t="shared" si="175"/>
        <v>0.35</v>
      </c>
      <c r="U335" s="42" t="e">
        <f t="shared" si="175"/>
        <v>#VALUE!</v>
      </c>
      <c r="V335" s="42" t="e">
        <f t="shared" si="175"/>
        <v>#VALUE!</v>
      </c>
      <c r="W335" s="43" t="e">
        <f t="shared" si="175"/>
        <v>#VALUE!</v>
      </c>
      <c r="X335" s="43" t="e">
        <f t="shared" si="175"/>
        <v>#VALUE!</v>
      </c>
      <c r="AD335"/>
      <c r="AG335" s="3">
        <f t="shared" si="171"/>
        <v>11.497746250129051</v>
      </c>
      <c r="AH335" s="36">
        <f t="shared" si="176"/>
        <v>1.8248096026792362</v>
      </c>
      <c r="AI335" s="36">
        <f t="shared" si="176"/>
        <v>3.541192036484861</v>
      </c>
      <c r="AJ335" s="36">
        <f t="shared" si="176"/>
        <v>2.4128375773970197</v>
      </c>
      <c r="AK335" s="36">
        <f t="shared" si="176"/>
        <v>3.2874109989317306</v>
      </c>
      <c r="AL335" s="36">
        <f t="shared" si="176"/>
        <v>1.7022281771982226</v>
      </c>
      <c r="AM335" s="37" t="e">
        <f t="shared" si="176"/>
        <v>#VALUE!</v>
      </c>
      <c r="AN335" s="38">
        <f t="shared" si="176"/>
        <v>2.8694878708052212</v>
      </c>
      <c r="AO335" s="39">
        <f t="shared" si="176"/>
        <v>1.0833608968124051</v>
      </c>
      <c r="AP335" s="39">
        <f t="shared" si="176"/>
        <v>1.0833608968124051</v>
      </c>
      <c r="AQ335" s="40">
        <f t="shared" si="176"/>
        <v>6.9347019161568468</v>
      </c>
      <c r="AR335" s="40">
        <f t="shared" si="176"/>
        <v>11.884784298740774</v>
      </c>
      <c r="AS335" s="40">
        <f t="shared" si="176"/>
        <v>23.647172275360372</v>
      </c>
      <c r="AT335" s="41">
        <f t="shared" si="176"/>
        <v>0.35</v>
      </c>
      <c r="AU335" s="41">
        <f t="shared" si="176"/>
        <v>0.35</v>
      </c>
      <c r="AV335" s="42" t="e">
        <f t="shared" si="176"/>
        <v>#VALUE!</v>
      </c>
      <c r="AW335" s="42" t="e">
        <f t="shared" si="176"/>
        <v>#VALUE!</v>
      </c>
      <c r="AX335" s="43" t="e">
        <f t="shared" si="176"/>
        <v>#VALUE!</v>
      </c>
      <c r="AY335" s="43" t="e">
        <f t="shared" si="176"/>
        <v>#VALUE!</v>
      </c>
    </row>
    <row r="336" spans="6:51" x14ac:dyDescent="0.3">
      <c r="F336" s="3">
        <v>22</v>
      </c>
      <c r="G336" s="36">
        <f t="shared" si="175"/>
        <v>2.1330188513146409</v>
      </c>
      <c r="H336" s="36">
        <f t="shared" si="175"/>
        <v>3.5642641518049638</v>
      </c>
      <c r="I336" s="36">
        <f t="shared" si="175"/>
        <v>3.2682331927004853</v>
      </c>
      <c r="J336" s="36">
        <f t="shared" si="175"/>
        <v>3.3261510309111042</v>
      </c>
      <c r="K336" s="36">
        <f t="shared" si="175"/>
        <v>1.7022281771982226</v>
      </c>
      <c r="L336" s="37" t="e">
        <f t="shared" si="175"/>
        <v>#VALUE!</v>
      </c>
      <c r="M336" s="38">
        <f t="shared" si="175"/>
        <v>3.1769192475215329</v>
      </c>
      <c r="N336" s="39">
        <f t="shared" si="175"/>
        <v>1.0833608968124051</v>
      </c>
      <c r="O336" s="39">
        <f t="shared" si="175"/>
        <v>1.0833608968124051</v>
      </c>
      <c r="P336" s="40">
        <f t="shared" si="175"/>
        <v>6.9347019161568468</v>
      </c>
      <c r="Q336" s="40">
        <f t="shared" si="175"/>
        <v>11.884784298740774</v>
      </c>
      <c r="R336" s="40">
        <f t="shared" si="175"/>
        <v>23.647172275360372</v>
      </c>
      <c r="S336" s="41">
        <f t="shared" si="175"/>
        <v>0.35</v>
      </c>
      <c r="T336" s="41">
        <f t="shared" si="175"/>
        <v>0.35</v>
      </c>
      <c r="U336" s="42" t="e">
        <f t="shared" si="175"/>
        <v>#VALUE!</v>
      </c>
      <c r="V336" s="42" t="e">
        <f t="shared" si="175"/>
        <v>#VALUE!</v>
      </c>
      <c r="W336" s="43" t="e">
        <f t="shared" si="175"/>
        <v>#VALUE!</v>
      </c>
      <c r="X336" s="43" t="e">
        <f t="shared" si="175"/>
        <v>#VALUE!</v>
      </c>
      <c r="AD336"/>
      <c r="AG336" s="3">
        <f t="shared" si="171"/>
        <v>12.09196325242066</v>
      </c>
      <c r="AH336" s="36">
        <f t="shared" si="176"/>
        <v>1.8776804115632613</v>
      </c>
      <c r="AI336" s="36">
        <f t="shared" si="176"/>
        <v>3.5463320526363278</v>
      </c>
      <c r="AJ336" s="36">
        <f t="shared" si="176"/>
        <v>2.5711110901305583</v>
      </c>
      <c r="AK336" s="36">
        <f t="shared" si="176"/>
        <v>3.2962401214320218</v>
      </c>
      <c r="AL336" s="36">
        <f t="shared" si="176"/>
        <v>1.7022281771982226</v>
      </c>
      <c r="AM336" s="37" t="e">
        <f t="shared" si="176"/>
        <v>#VALUE!</v>
      </c>
      <c r="AN336" s="38">
        <f t="shared" si="176"/>
        <v>2.8694878708052212</v>
      </c>
      <c r="AO336" s="39">
        <f t="shared" si="176"/>
        <v>1.0833608968124051</v>
      </c>
      <c r="AP336" s="39">
        <f t="shared" si="176"/>
        <v>1.0833608968124051</v>
      </c>
      <c r="AQ336" s="40">
        <f t="shared" si="176"/>
        <v>6.9347019161568468</v>
      </c>
      <c r="AR336" s="40">
        <f t="shared" si="176"/>
        <v>11.884784298740774</v>
      </c>
      <c r="AS336" s="40">
        <f t="shared" si="176"/>
        <v>23.647172275360372</v>
      </c>
      <c r="AT336" s="41">
        <f t="shared" si="176"/>
        <v>0.35</v>
      </c>
      <c r="AU336" s="41">
        <f t="shared" si="176"/>
        <v>0.35</v>
      </c>
      <c r="AV336" s="42" t="e">
        <f t="shared" si="176"/>
        <v>#VALUE!</v>
      </c>
      <c r="AW336" s="42" t="e">
        <f t="shared" si="176"/>
        <v>#VALUE!</v>
      </c>
      <c r="AX336" s="43" t="e">
        <f t="shared" si="176"/>
        <v>#VALUE!</v>
      </c>
      <c r="AY336" s="43" t="e">
        <f t="shared" si="176"/>
        <v>#VALUE!</v>
      </c>
    </row>
    <row r="337" spans="6:51" x14ac:dyDescent="0.3">
      <c r="F337" s="3">
        <v>23</v>
      </c>
      <c r="G337" s="36">
        <f t="shared" si="175"/>
        <v>2.1340360952854596</v>
      </c>
      <c r="H337" s="36">
        <f t="shared" si="175"/>
        <v>3.5643614712205709</v>
      </c>
      <c r="I337" s="36">
        <f t="shared" si="175"/>
        <v>3.2715702075135065</v>
      </c>
      <c r="J337" s="36">
        <f t="shared" si="175"/>
        <v>3.3263016536242942</v>
      </c>
      <c r="K337" s="36">
        <f t="shared" si="175"/>
        <v>1.7022281771982226</v>
      </c>
      <c r="L337" s="37" t="e">
        <f t="shared" si="175"/>
        <v>#VALUE!</v>
      </c>
      <c r="M337" s="38">
        <f t="shared" si="175"/>
        <v>3.2040267847440651</v>
      </c>
      <c r="N337" s="39">
        <f t="shared" si="175"/>
        <v>1.0833608968124051</v>
      </c>
      <c r="O337" s="39">
        <f t="shared" si="175"/>
        <v>1.0833608968124051</v>
      </c>
      <c r="P337" s="40">
        <f t="shared" si="175"/>
        <v>6.9347019161568468</v>
      </c>
      <c r="Q337" s="40">
        <f t="shared" si="175"/>
        <v>11.884784298740774</v>
      </c>
      <c r="R337" s="40">
        <f t="shared" si="175"/>
        <v>23.647172275360372</v>
      </c>
      <c r="S337" s="41">
        <f t="shared" si="175"/>
        <v>0.35</v>
      </c>
      <c r="T337" s="41">
        <f t="shared" si="175"/>
        <v>0.35</v>
      </c>
      <c r="U337" s="42" t="e">
        <f t="shared" si="175"/>
        <v>#VALUE!</v>
      </c>
      <c r="V337" s="42" t="e">
        <f t="shared" si="175"/>
        <v>#VALUE!</v>
      </c>
      <c r="W337" s="43" t="e">
        <f t="shared" si="175"/>
        <v>#VALUE!</v>
      </c>
      <c r="X337" s="43" t="e">
        <f t="shared" si="175"/>
        <v>#VALUE!</v>
      </c>
      <c r="AD337"/>
      <c r="AG337" s="3">
        <f t="shared" si="171"/>
        <v>12.716890085850565</v>
      </c>
      <c r="AH337" s="36">
        <f t="shared" si="176"/>
        <v>1.9268832039794264</v>
      </c>
      <c r="AI337" s="36">
        <f t="shared" si="176"/>
        <v>3.5505373736100037</v>
      </c>
      <c r="AJ337" s="36">
        <f t="shared" si="176"/>
        <v>2.7124492570026226</v>
      </c>
      <c r="AK337" s="36">
        <f t="shared" si="176"/>
        <v>3.3034081350322633</v>
      </c>
      <c r="AL337" s="36">
        <f t="shared" si="176"/>
        <v>1.7022281771982226</v>
      </c>
      <c r="AM337" s="37" t="e">
        <f t="shared" si="176"/>
        <v>#VALUE!</v>
      </c>
      <c r="AN337" s="38">
        <f t="shared" si="176"/>
        <v>2.8694878708052212</v>
      </c>
      <c r="AO337" s="39">
        <f t="shared" si="176"/>
        <v>1.0833608968124051</v>
      </c>
      <c r="AP337" s="39">
        <f t="shared" si="176"/>
        <v>1.0833608968124051</v>
      </c>
      <c r="AQ337" s="40">
        <f t="shared" si="176"/>
        <v>6.9347019161568468</v>
      </c>
      <c r="AR337" s="40">
        <f t="shared" si="176"/>
        <v>11.884784298740774</v>
      </c>
      <c r="AS337" s="40">
        <f t="shared" si="176"/>
        <v>23.647172275360372</v>
      </c>
      <c r="AT337" s="41">
        <f t="shared" si="176"/>
        <v>0.35</v>
      </c>
      <c r="AU337" s="41">
        <f t="shared" si="176"/>
        <v>0.35</v>
      </c>
      <c r="AV337" s="42" t="e">
        <f t="shared" si="176"/>
        <v>#VALUE!</v>
      </c>
      <c r="AW337" s="42" t="e">
        <f t="shared" si="176"/>
        <v>#VALUE!</v>
      </c>
      <c r="AX337" s="43" t="e">
        <f t="shared" si="176"/>
        <v>#VALUE!</v>
      </c>
      <c r="AY337" s="43" t="e">
        <f t="shared" si="176"/>
        <v>#VALUE!</v>
      </c>
    </row>
    <row r="338" spans="6:51" x14ac:dyDescent="0.3">
      <c r="F338" s="3">
        <v>24</v>
      </c>
      <c r="G338" s="36">
        <f t="shared" si="175"/>
        <v>2.134620240587505</v>
      </c>
      <c r="H338" s="36">
        <f t="shared" si="175"/>
        <v>3.5644261416310972</v>
      </c>
      <c r="I338" s="36">
        <f t="shared" si="175"/>
        <v>3.2735856870785303</v>
      </c>
      <c r="J338" s="36">
        <f t="shared" si="175"/>
        <v>3.3264011249670649</v>
      </c>
      <c r="K338" s="36">
        <f t="shared" si="175"/>
        <v>1.7022281771982226</v>
      </c>
      <c r="L338" s="37" t="e">
        <f t="shared" si="175"/>
        <v>#VALUE!</v>
      </c>
      <c r="M338" s="38">
        <f t="shared" si="175"/>
        <v>3.2273078880124557</v>
      </c>
      <c r="N338" s="39">
        <f t="shared" si="175"/>
        <v>1.0833608968124051</v>
      </c>
      <c r="O338" s="39">
        <f t="shared" si="175"/>
        <v>1.0833608968124051</v>
      </c>
      <c r="P338" s="40">
        <f t="shared" si="175"/>
        <v>6.9347019161568468</v>
      </c>
      <c r="Q338" s="40">
        <f t="shared" si="175"/>
        <v>11.884784298740774</v>
      </c>
      <c r="R338" s="40">
        <f t="shared" si="175"/>
        <v>23.647172275360372</v>
      </c>
      <c r="S338" s="41">
        <f t="shared" si="175"/>
        <v>0.35</v>
      </c>
      <c r="T338" s="41">
        <f t="shared" si="175"/>
        <v>0.35</v>
      </c>
      <c r="U338" s="42" t="e">
        <f t="shared" si="175"/>
        <v>#VALUE!</v>
      </c>
      <c r="V338" s="42" t="e">
        <f t="shared" si="175"/>
        <v>#VALUE!</v>
      </c>
      <c r="W338" s="43" t="e">
        <f t="shared" si="175"/>
        <v>#VALUE!</v>
      </c>
      <c r="X338" s="43" t="e">
        <f t="shared" si="175"/>
        <v>#VALUE!</v>
      </c>
      <c r="AD338"/>
      <c r="AG338" s="3">
        <f t="shared" si="171"/>
        <v>13.374113870485857</v>
      </c>
      <c r="AH338" s="36">
        <f t="shared" si="176"/>
        <v>1.9712757622661679</v>
      </c>
      <c r="AI338" s="36">
        <f t="shared" si="176"/>
        <v>3.553926180497549</v>
      </c>
      <c r="AJ338" s="36">
        <f t="shared" si="176"/>
        <v>2.8356182832886825</v>
      </c>
      <c r="AK338" s="36">
        <f t="shared" si="176"/>
        <v>3.309138868238044</v>
      </c>
      <c r="AL338" s="36">
        <f t="shared" si="176"/>
        <v>1.7022281771982226</v>
      </c>
      <c r="AM338" s="37" t="e">
        <f t="shared" si="176"/>
        <v>#VALUE!</v>
      </c>
      <c r="AN338" s="38">
        <f t="shared" si="176"/>
        <v>2.8694878708052212</v>
      </c>
      <c r="AO338" s="39">
        <f t="shared" si="176"/>
        <v>1.0833608968124051</v>
      </c>
      <c r="AP338" s="39">
        <f t="shared" si="176"/>
        <v>1.0833608968124051</v>
      </c>
      <c r="AQ338" s="40">
        <f t="shared" si="176"/>
        <v>6.9347019161568468</v>
      </c>
      <c r="AR338" s="40">
        <f t="shared" si="176"/>
        <v>11.884784298740774</v>
      </c>
      <c r="AS338" s="40">
        <f t="shared" si="176"/>
        <v>23.647172275360372</v>
      </c>
      <c r="AT338" s="41">
        <f t="shared" si="176"/>
        <v>0.35</v>
      </c>
      <c r="AU338" s="41">
        <f t="shared" si="176"/>
        <v>0.35</v>
      </c>
      <c r="AV338" s="42" t="e">
        <f t="shared" si="176"/>
        <v>#VALUE!</v>
      </c>
      <c r="AW338" s="42" t="e">
        <f t="shared" si="176"/>
        <v>#VALUE!</v>
      </c>
      <c r="AX338" s="43" t="e">
        <f t="shared" si="176"/>
        <v>#VALUE!</v>
      </c>
      <c r="AY338" s="43" t="e">
        <f t="shared" si="176"/>
        <v>#VALUE!</v>
      </c>
    </row>
    <row r="339" spans="6:51" x14ac:dyDescent="0.3">
      <c r="F339" s="3">
        <v>25</v>
      </c>
      <c r="G339" s="36">
        <f t="shared" si="175"/>
        <v>2.1349541816576605</v>
      </c>
      <c r="H339" s="36">
        <f t="shared" si="175"/>
        <v>3.5644693014689639</v>
      </c>
      <c r="I339" s="36">
        <f t="shared" si="175"/>
        <v>3.2747964297216186</v>
      </c>
      <c r="J339" s="36">
        <f t="shared" si="175"/>
        <v>3.3264671377701465</v>
      </c>
      <c r="K339" s="36">
        <f t="shared" si="175"/>
        <v>1.7022281771982226</v>
      </c>
      <c r="L339" s="37" t="e">
        <f t="shared" si="175"/>
        <v>#VALUE!</v>
      </c>
      <c r="M339" s="38">
        <f t="shared" si="175"/>
        <v>3.2472720194225286</v>
      </c>
      <c r="N339" s="39">
        <f t="shared" si="175"/>
        <v>1.0833608968124051</v>
      </c>
      <c r="O339" s="39">
        <f t="shared" si="175"/>
        <v>1.0833608968124051</v>
      </c>
      <c r="P339" s="40">
        <f t="shared" si="175"/>
        <v>6.9347019161568468</v>
      </c>
      <c r="Q339" s="40">
        <f t="shared" si="175"/>
        <v>11.884784298740774</v>
      </c>
      <c r="R339" s="40">
        <f t="shared" si="175"/>
        <v>23.647172275360372</v>
      </c>
      <c r="S339" s="41">
        <f t="shared" si="175"/>
        <v>0.35</v>
      </c>
      <c r="T339" s="41">
        <f t="shared" si="175"/>
        <v>0.35</v>
      </c>
      <c r="U339" s="42" t="e">
        <f t="shared" si="175"/>
        <v>#VALUE!</v>
      </c>
      <c r="V339" s="42" t="e">
        <f t="shared" si="175"/>
        <v>#VALUE!</v>
      </c>
      <c r="W339" s="43" t="e">
        <f t="shared" si="175"/>
        <v>#VALUE!</v>
      </c>
      <c r="X339" s="43" t="e">
        <f t="shared" si="175"/>
        <v>#VALUE!</v>
      </c>
      <c r="AD339"/>
      <c r="AG339" s="3">
        <f t="shared" si="171"/>
        <v>14.06530375061889</v>
      </c>
      <c r="AH339" s="36">
        <f t="shared" si="176"/>
        <v>2.0100113524903742</v>
      </c>
      <c r="AI339" s="36">
        <f t="shared" si="176"/>
        <v>3.5566145128333382</v>
      </c>
      <c r="AJ339" s="36">
        <f t="shared" si="176"/>
        <v>2.9401858279834521</v>
      </c>
      <c r="AK339" s="36">
        <f t="shared" si="176"/>
        <v>3.3136484562484236</v>
      </c>
      <c r="AL339" s="36">
        <f t="shared" si="176"/>
        <v>1.7022281771982226</v>
      </c>
      <c r="AM339" s="37" t="e">
        <f t="shared" si="176"/>
        <v>#VALUE!</v>
      </c>
      <c r="AN339" s="38">
        <f t="shared" si="176"/>
        <v>2.8694878708052212</v>
      </c>
      <c r="AO339" s="39">
        <f t="shared" si="176"/>
        <v>1.0833608968124051</v>
      </c>
      <c r="AP339" s="39">
        <f t="shared" si="176"/>
        <v>1.0833608968124051</v>
      </c>
      <c r="AQ339" s="40">
        <f t="shared" si="176"/>
        <v>6.9347019161568468</v>
      </c>
      <c r="AR339" s="40">
        <f t="shared" si="176"/>
        <v>11.884784298740774</v>
      </c>
      <c r="AS339" s="40">
        <f t="shared" si="176"/>
        <v>23.647172275360372</v>
      </c>
      <c r="AT339" s="41">
        <f t="shared" si="176"/>
        <v>0.35</v>
      </c>
      <c r="AU339" s="41">
        <f t="shared" si="176"/>
        <v>0.35</v>
      </c>
      <c r="AV339" s="42" t="e">
        <f t="shared" si="176"/>
        <v>#VALUE!</v>
      </c>
      <c r="AW339" s="42" t="e">
        <f t="shared" si="176"/>
        <v>#VALUE!</v>
      </c>
      <c r="AX339" s="43" t="e">
        <f t="shared" si="176"/>
        <v>#VALUE!</v>
      </c>
      <c r="AY339" s="43" t="e">
        <f t="shared" si="176"/>
        <v>#VALUE!</v>
      </c>
    </row>
    <row r="340" spans="6:51" x14ac:dyDescent="0.3">
      <c r="F340" s="3">
        <v>26</v>
      </c>
      <c r="G340" s="36">
        <f t="shared" si="175"/>
        <v>2.1351448559171615</v>
      </c>
      <c r="H340" s="36">
        <f t="shared" si="175"/>
        <v>3.5644982392374782</v>
      </c>
      <c r="I340" s="36">
        <f t="shared" si="175"/>
        <v>3.2755212135683562</v>
      </c>
      <c r="J340" s="36">
        <f t="shared" si="175"/>
        <v>3.3265111748427749</v>
      </c>
      <c r="K340" s="36">
        <f t="shared" si="175"/>
        <v>1.7022281771982226</v>
      </c>
      <c r="L340" s="37" t="e">
        <f t="shared" si="175"/>
        <v>#VALUE!</v>
      </c>
      <c r="M340" s="38">
        <f t="shared" si="175"/>
        <v>3.2643722855672328</v>
      </c>
      <c r="N340" s="39">
        <f t="shared" si="175"/>
        <v>1.0833608968124051</v>
      </c>
      <c r="O340" s="39">
        <f t="shared" si="175"/>
        <v>1.0833608968124051</v>
      </c>
      <c r="P340" s="40">
        <f t="shared" si="175"/>
        <v>6.9347019161568468</v>
      </c>
      <c r="Q340" s="40">
        <f t="shared" si="175"/>
        <v>11.884784298740774</v>
      </c>
      <c r="R340" s="40">
        <f t="shared" si="175"/>
        <v>23.647172275360372</v>
      </c>
      <c r="S340" s="41">
        <f t="shared" si="175"/>
        <v>0.35</v>
      </c>
      <c r="T340" s="41">
        <f t="shared" si="175"/>
        <v>0.35</v>
      </c>
      <c r="U340" s="42" t="e">
        <f t="shared" si="175"/>
        <v>#VALUE!</v>
      </c>
      <c r="V340" s="42" t="e">
        <f t="shared" si="175"/>
        <v>#VALUE!</v>
      </c>
      <c r="W340" s="43" t="e">
        <f t="shared" si="175"/>
        <v>#VALUE!</v>
      </c>
      <c r="X340" s="43" t="e">
        <f t="shared" si="175"/>
        <v>#VALUE!</v>
      </c>
      <c r="AD340"/>
      <c r="AG340" s="3">
        <f t="shared" si="171"/>
        <v>14.792215133875402</v>
      </c>
      <c r="AH340" s="36">
        <f t="shared" si="176"/>
        <v>2.0426209090531429</v>
      </c>
      <c r="AI340" s="36">
        <f t="shared" si="176"/>
        <v>3.5587129336711958</v>
      </c>
      <c r="AJ340" s="36">
        <f t="shared" si="176"/>
        <v>3.02652494910659</v>
      </c>
      <c r="AK340" s="36">
        <f t="shared" si="176"/>
        <v>3.3171396621980977</v>
      </c>
      <c r="AL340" s="36">
        <f t="shared" si="176"/>
        <v>1.7022281771982226</v>
      </c>
      <c r="AM340" s="37" t="e">
        <f t="shared" si="176"/>
        <v>#VALUE!</v>
      </c>
      <c r="AN340" s="38">
        <f t="shared" si="176"/>
        <v>2.8694878708052212</v>
      </c>
      <c r="AO340" s="39">
        <f t="shared" si="176"/>
        <v>1.0833608968124051</v>
      </c>
      <c r="AP340" s="39">
        <f t="shared" si="176"/>
        <v>1.0833608968124051</v>
      </c>
      <c r="AQ340" s="40">
        <f t="shared" si="176"/>
        <v>6.9347019161568468</v>
      </c>
      <c r="AR340" s="40">
        <f t="shared" si="176"/>
        <v>11.884784298740774</v>
      </c>
      <c r="AS340" s="40">
        <f t="shared" si="176"/>
        <v>23.647172275360372</v>
      </c>
      <c r="AT340" s="41">
        <f t="shared" si="176"/>
        <v>0.35</v>
      </c>
      <c r="AU340" s="41">
        <f t="shared" si="176"/>
        <v>0.35</v>
      </c>
      <c r="AV340" s="42" t="e">
        <f t="shared" si="176"/>
        <v>#VALUE!</v>
      </c>
      <c r="AW340" s="42" t="e">
        <f t="shared" si="176"/>
        <v>#VALUE!</v>
      </c>
      <c r="AX340" s="43" t="e">
        <f t="shared" si="176"/>
        <v>#VALUE!</v>
      </c>
      <c r="AY340" s="43" t="e">
        <f t="shared" si="176"/>
        <v>#VALUE!</v>
      </c>
    </row>
    <row r="341" spans="6:51" x14ac:dyDescent="0.3">
      <c r="F341" s="3">
        <v>27</v>
      </c>
      <c r="G341" s="36">
        <f t="shared" si="175"/>
        <v>2.1352539116969314</v>
      </c>
      <c r="H341" s="36">
        <f t="shared" si="175"/>
        <v>3.5645177369582948</v>
      </c>
      <c r="I341" s="36">
        <f t="shared" si="175"/>
        <v>3.2759543308613583</v>
      </c>
      <c r="J341" s="36">
        <f t="shared" si="175"/>
        <v>3.3265407131199805</v>
      </c>
      <c r="K341" s="36">
        <f t="shared" si="175"/>
        <v>1.7022281771982226</v>
      </c>
      <c r="L341" s="37" t="e">
        <f t="shared" si="175"/>
        <v>#VALUE!</v>
      </c>
      <c r="M341" s="38">
        <f t="shared" si="175"/>
        <v>3.2790080680724234</v>
      </c>
      <c r="N341" s="39">
        <f t="shared" si="175"/>
        <v>1.0833608968124051</v>
      </c>
      <c r="O341" s="39">
        <f t="shared" si="175"/>
        <v>1.0833608968124051</v>
      </c>
      <c r="P341" s="40">
        <f t="shared" si="175"/>
        <v>6.9347019161568468</v>
      </c>
      <c r="Q341" s="40">
        <f t="shared" si="175"/>
        <v>11.884784298740774</v>
      </c>
      <c r="R341" s="40">
        <f t="shared" si="175"/>
        <v>23.647172275360372</v>
      </c>
      <c r="S341" s="41">
        <f t="shared" si="175"/>
        <v>0.35</v>
      </c>
      <c r="T341" s="41">
        <f t="shared" si="175"/>
        <v>0.35</v>
      </c>
      <c r="U341" s="42" t="e">
        <f t="shared" si="175"/>
        <v>#VALUE!</v>
      </c>
      <c r="V341" s="42" t="e">
        <f t="shared" si="175"/>
        <v>#VALUE!</v>
      </c>
      <c r="W341" s="43" t="e">
        <f t="shared" si="175"/>
        <v>#VALUE!</v>
      </c>
      <c r="X341" s="43" t="e">
        <f t="shared" si="175"/>
        <v>#VALUE!</v>
      </c>
      <c r="AD341"/>
      <c r="AG341" s="3">
        <f t="shared" si="171"/>
        <v>15.556694149404674</v>
      </c>
      <c r="AH341" s="36">
        <f t="shared" si="176"/>
        <v>2.0690461023835036</v>
      </c>
      <c r="AI341" s="36">
        <f t="shared" si="176"/>
        <v>3.560323850076764</v>
      </c>
      <c r="AJ341" s="36">
        <f t="shared" si="176"/>
        <v>3.0957407923113536</v>
      </c>
      <c r="AK341" s="36">
        <f t="shared" si="176"/>
        <v>3.3197975510399118</v>
      </c>
      <c r="AL341" s="36">
        <f t="shared" si="176"/>
        <v>1.7022281771982226</v>
      </c>
      <c r="AM341" s="37" t="e">
        <f t="shared" si="176"/>
        <v>#VALUE!</v>
      </c>
      <c r="AN341" s="38">
        <f t="shared" si="176"/>
        <v>2.8694878708052212</v>
      </c>
      <c r="AO341" s="39">
        <f t="shared" si="176"/>
        <v>1.0833608968124051</v>
      </c>
      <c r="AP341" s="39">
        <f t="shared" si="176"/>
        <v>1.0833608968124051</v>
      </c>
      <c r="AQ341" s="40">
        <f t="shared" si="176"/>
        <v>6.9347019161568468</v>
      </c>
      <c r="AR341" s="40">
        <f t="shared" si="176"/>
        <v>11.884784298740774</v>
      </c>
      <c r="AS341" s="40">
        <f t="shared" si="176"/>
        <v>23.647172275360372</v>
      </c>
      <c r="AT341" s="41">
        <f t="shared" si="176"/>
        <v>0.35</v>
      </c>
      <c r="AU341" s="41">
        <f t="shared" si="176"/>
        <v>0.35</v>
      </c>
      <c r="AV341" s="42" t="e">
        <f t="shared" si="176"/>
        <v>#VALUE!</v>
      </c>
      <c r="AW341" s="42" t="e">
        <f t="shared" si="176"/>
        <v>#VALUE!</v>
      </c>
      <c r="AX341" s="43" t="e">
        <f t="shared" si="176"/>
        <v>#VALUE!</v>
      </c>
      <c r="AY341" s="43" t="e">
        <f t="shared" si="176"/>
        <v>#VALUE!</v>
      </c>
    </row>
    <row r="342" spans="6:51" x14ac:dyDescent="0.3">
      <c r="F342" s="3">
        <v>28</v>
      </c>
      <c r="G342" s="36">
        <f t="shared" si="175"/>
        <v>2.1353165510854701</v>
      </c>
      <c r="H342" s="36">
        <f t="shared" si="175"/>
        <v>3.5645309420257534</v>
      </c>
      <c r="I342" s="36">
        <f t="shared" si="175"/>
        <v>3.2762131107638681</v>
      </c>
      <c r="J342" s="36">
        <f t="shared" si="175"/>
        <v>3.326560639395336</v>
      </c>
      <c r="K342" s="36">
        <f t="shared" si="175"/>
        <v>1.7022281771982226</v>
      </c>
      <c r="L342" s="37" t="e">
        <f t="shared" si="175"/>
        <v>#VALUE!</v>
      </c>
      <c r="M342" s="38">
        <f t="shared" si="175"/>
        <v>3.291528787391464</v>
      </c>
      <c r="N342" s="39">
        <f t="shared" si="175"/>
        <v>1.0833608968124051</v>
      </c>
      <c r="O342" s="39">
        <f t="shared" si="175"/>
        <v>1.0833608968124051</v>
      </c>
      <c r="P342" s="40">
        <f t="shared" si="175"/>
        <v>6.9347019161568468</v>
      </c>
      <c r="Q342" s="40">
        <f t="shared" si="175"/>
        <v>11.884784298740774</v>
      </c>
      <c r="R342" s="40">
        <f t="shared" si="175"/>
        <v>23.647172275360372</v>
      </c>
      <c r="S342" s="41">
        <f t="shared" si="175"/>
        <v>0.35</v>
      </c>
      <c r="T342" s="41">
        <f t="shared" si="175"/>
        <v>0.35</v>
      </c>
      <c r="U342" s="42" t="e">
        <f t="shared" si="175"/>
        <v>#VALUE!</v>
      </c>
      <c r="V342" s="42" t="e">
        <f t="shared" si="175"/>
        <v>#VALUE!</v>
      </c>
      <c r="W342" s="43" t="e">
        <f t="shared" si="175"/>
        <v>#VALUE!</v>
      </c>
      <c r="X342" s="43" t="e">
        <f t="shared" si="175"/>
        <v>#VALUE!</v>
      </c>
      <c r="AD342"/>
      <c r="AG342" s="3">
        <f t="shared" si="171"/>
        <v>16.360682336474195</v>
      </c>
      <c r="AH342" s="36">
        <f t="shared" si="176"/>
        <v>2.0896150772595834</v>
      </c>
      <c r="AI342" s="36">
        <f t="shared" si="176"/>
        <v>3.561539578624076</v>
      </c>
      <c r="AJ342" s="36">
        <f t="shared" si="176"/>
        <v>3.1495286717890716</v>
      </c>
      <c r="AK342" s="36">
        <f t="shared" si="176"/>
        <v>3.3217866158816389</v>
      </c>
      <c r="AL342" s="36">
        <f t="shared" si="176"/>
        <v>1.7022281771982226</v>
      </c>
      <c r="AM342" s="37" t="e">
        <f t="shared" si="176"/>
        <v>#VALUE!</v>
      </c>
      <c r="AN342" s="38">
        <f t="shared" si="176"/>
        <v>2.9227003987414899</v>
      </c>
      <c r="AO342" s="39">
        <f t="shared" si="176"/>
        <v>1.0833608968124051</v>
      </c>
      <c r="AP342" s="39">
        <f t="shared" si="176"/>
        <v>1.0833608968124051</v>
      </c>
      <c r="AQ342" s="40">
        <f t="shared" si="176"/>
        <v>6.9347019161568468</v>
      </c>
      <c r="AR342" s="40">
        <f t="shared" si="176"/>
        <v>11.884784298740774</v>
      </c>
      <c r="AS342" s="40">
        <f t="shared" si="176"/>
        <v>23.647172275360372</v>
      </c>
      <c r="AT342" s="41">
        <f t="shared" si="176"/>
        <v>0.35</v>
      </c>
      <c r="AU342" s="41">
        <f t="shared" si="176"/>
        <v>0.35</v>
      </c>
      <c r="AV342" s="42" t="e">
        <f t="shared" si="176"/>
        <v>#VALUE!</v>
      </c>
      <c r="AW342" s="42" t="e">
        <f t="shared" si="176"/>
        <v>#VALUE!</v>
      </c>
      <c r="AX342" s="43" t="e">
        <f t="shared" si="176"/>
        <v>#VALUE!</v>
      </c>
      <c r="AY342" s="43" t="e">
        <f t="shared" si="176"/>
        <v>#VALUE!</v>
      </c>
    </row>
    <row r="343" spans="6:51" x14ac:dyDescent="0.3">
      <c r="F343" s="3">
        <v>29</v>
      </c>
      <c r="G343" s="36">
        <f t="shared" si="175"/>
        <v>2.1353527629220048</v>
      </c>
      <c r="H343" s="36">
        <f t="shared" si="175"/>
        <v>3.5645399333495678</v>
      </c>
      <c r="I343" s="36">
        <f t="shared" si="175"/>
        <v>3.2763679230089036</v>
      </c>
      <c r="J343" s="36">
        <f t="shared" si="175"/>
        <v>3.3265741608260884</v>
      </c>
      <c r="K343" s="36">
        <f t="shared" si="175"/>
        <v>1.7022281771982226</v>
      </c>
      <c r="L343" s="37" t="e">
        <f t="shared" si="175"/>
        <v>#VALUE!</v>
      </c>
      <c r="M343" s="38">
        <f t="shared" si="175"/>
        <v>3.3022382730741722</v>
      </c>
      <c r="N343" s="39">
        <f t="shared" si="175"/>
        <v>1.0833608968124051</v>
      </c>
      <c r="O343" s="39">
        <f t="shared" si="175"/>
        <v>1.0833608968124051</v>
      </c>
      <c r="P343" s="40">
        <f t="shared" si="175"/>
        <v>6.9347019161568468</v>
      </c>
      <c r="Q343" s="40">
        <f t="shared" si="175"/>
        <v>11.884784298740774</v>
      </c>
      <c r="R343" s="40">
        <f t="shared" si="175"/>
        <v>23.647172275360372</v>
      </c>
      <c r="S343" s="41">
        <f t="shared" si="175"/>
        <v>0.35</v>
      </c>
      <c r="T343" s="41">
        <f t="shared" si="175"/>
        <v>0.35</v>
      </c>
      <c r="U343" s="42" t="e">
        <f t="shared" si="175"/>
        <v>#VALUE!</v>
      </c>
      <c r="V343" s="42" t="e">
        <f t="shared" si="175"/>
        <v>#VALUE!</v>
      </c>
      <c r="W343" s="43" t="e">
        <f t="shared" si="175"/>
        <v>#VALUE!</v>
      </c>
      <c r="X343" s="43" t="e">
        <f t="shared" si="175"/>
        <v>#VALUE!</v>
      </c>
      <c r="AD343"/>
      <c r="AG343" s="3">
        <f t="shared" si="171"/>
        <v>17.206221575376418</v>
      </c>
      <c r="AH343" s="36">
        <f t="shared" si="176"/>
        <v>2.1049655858503957</v>
      </c>
      <c r="AI343" s="36">
        <f t="shared" si="176"/>
        <v>3.5624411790174708</v>
      </c>
      <c r="AJ343" s="36">
        <f t="shared" si="176"/>
        <v>3.189983823879071</v>
      </c>
      <c r="AK343" s="36">
        <f t="shared" si="176"/>
        <v>3.3232493330061637</v>
      </c>
      <c r="AL343" s="36">
        <f t="shared" si="176"/>
        <v>1.7022281771982226</v>
      </c>
      <c r="AM343" s="37" t="e">
        <f t="shared" si="176"/>
        <v>#VALUE!</v>
      </c>
      <c r="AN343" s="38">
        <f t="shared" si="176"/>
        <v>2.9744969928472069</v>
      </c>
      <c r="AO343" s="39">
        <f t="shared" si="176"/>
        <v>1.0833608968124051</v>
      </c>
      <c r="AP343" s="39">
        <f t="shared" si="176"/>
        <v>1.0833608968124051</v>
      </c>
      <c r="AQ343" s="40">
        <f t="shared" si="176"/>
        <v>6.9347019161568468</v>
      </c>
      <c r="AR343" s="40">
        <f t="shared" si="176"/>
        <v>11.884784298740774</v>
      </c>
      <c r="AS343" s="40">
        <f t="shared" si="176"/>
        <v>23.647172275360372</v>
      </c>
      <c r="AT343" s="41">
        <f t="shared" si="176"/>
        <v>0.35</v>
      </c>
      <c r="AU343" s="41">
        <f t="shared" si="176"/>
        <v>0.35</v>
      </c>
      <c r="AV343" s="42" t="e">
        <f t="shared" si="176"/>
        <v>#VALUE!</v>
      </c>
      <c r="AW343" s="42" t="e">
        <f t="shared" si="176"/>
        <v>#VALUE!</v>
      </c>
      <c r="AX343" s="43" t="e">
        <f t="shared" si="176"/>
        <v>#VALUE!</v>
      </c>
      <c r="AY343" s="43" t="e">
        <f t="shared" si="176"/>
        <v>#VALUE!</v>
      </c>
    </row>
    <row r="344" spans="6:51" x14ac:dyDescent="0.3">
      <c r="F344" s="3">
        <v>30</v>
      </c>
      <c r="G344" s="36">
        <f t="shared" si="175"/>
        <v>2.1353738726558271</v>
      </c>
      <c r="H344" s="36">
        <f t="shared" si="175"/>
        <v>3.5645460894656775</v>
      </c>
      <c r="I344" s="36">
        <f t="shared" si="175"/>
        <v>3.2764607745838275</v>
      </c>
      <c r="J344" s="36">
        <f t="shared" ref="J344:X344" si="177">J$160+J272</f>
        <v>3.3265833916697201</v>
      </c>
      <c r="K344" s="36">
        <f t="shared" si="177"/>
        <v>1.7022281771982226</v>
      </c>
      <c r="L344" s="37" t="e">
        <f t="shared" si="177"/>
        <v>#VALUE!</v>
      </c>
      <c r="M344" s="38">
        <f t="shared" si="177"/>
        <v>3.3113993631136571</v>
      </c>
      <c r="N344" s="39">
        <f t="shared" si="177"/>
        <v>1.0833608968124051</v>
      </c>
      <c r="O344" s="39">
        <f t="shared" si="177"/>
        <v>1.0833608968124051</v>
      </c>
      <c r="P344" s="40">
        <f t="shared" si="177"/>
        <v>6.9347019161568468</v>
      </c>
      <c r="Q344" s="40">
        <f t="shared" si="177"/>
        <v>11.884784298740774</v>
      </c>
      <c r="R344" s="40">
        <f t="shared" si="177"/>
        <v>23.647172275360372</v>
      </c>
      <c r="S344" s="41">
        <f t="shared" si="177"/>
        <v>0.35</v>
      </c>
      <c r="T344" s="41">
        <f t="shared" si="177"/>
        <v>0.35</v>
      </c>
      <c r="U344" s="42" t="e">
        <f t="shared" si="177"/>
        <v>#VALUE!</v>
      </c>
      <c r="V344" s="42" t="e">
        <f t="shared" si="177"/>
        <v>#VALUE!</v>
      </c>
      <c r="W344" s="43" t="e">
        <f t="shared" si="177"/>
        <v>#VALUE!</v>
      </c>
      <c r="X344" s="43" t="e">
        <f t="shared" si="177"/>
        <v>#VALUE!</v>
      </c>
      <c r="AD344"/>
      <c r="AG344" s="3">
        <f t="shared" si="171"/>
        <v>18.095459273170505</v>
      </c>
      <c r="AH344" s="36">
        <f t="shared" si="176"/>
        <v>2.1159326426655847</v>
      </c>
      <c r="AI344" s="36">
        <f t="shared" si="176"/>
        <v>3.5630980161491692</v>
      </c>
      <c r="AJ344" s="36">
        <f t="shared" si="176"/>
        <v>3.2193910527373664</v>
      </c>
      <c r="AK344" s="36">
        <f t="shared" ref="AK344:AY344" si="178">AK$160+AK272</f>
        <v>3.3243060128314741</v>
      </c>
      <c r="AL344" s="36">
        <f t="shared" si="178"/>
        <v>1.7022281771982226</v>
      </c>
      <c r="AM344" s="37" t="e">
        <f t="shared" si="178"/>
        <v>#VALUE!</v>
      </c>
      <c r="AN344" s="38">
        <f t="shared" si="178"/>
        <v>3.0230413846308855</v>
      </c>
      <c r="AO344" s="39">
        <f t="shared" si="178"/>
        <v>1.0833608968124051</v>
      </c>
      <c r="AP344" s="39">
        <f t="shared" si="178"/>
        <v>1.0833608968124051</v>
      </c>
      <c r="AQ344" s="40">
        <f t="shared" si="178"/>
        <v>6.9347019161568468</v>
      </c>
      <c r="AR344" s="40">
        <f t="shared" si="178"/>
        <v>11.884784298740774</v>
      </c>
      <c r="AS344" s="40">
        <f t="shared" si="178"/>
        <v>23.647172275360372</v>
      </c>
      <c r="AT344" s="41">
        <f t="shared" si="178"/>
        <v>0.35</v>
      </c>
      <c r="AU344" s="41">
        <f t="shared" si="178"/>
        <v>0.35</v>
      </c>
      <c r="AV344" s="42" t="e">
        <f t="shared" si="178"/>
        <v>#VALUE!</v>
      </c>
      <c r="AW344" s="42" t="e">
        <f t="shared" si="178"/>
        <v>#VALUE!</v>
      </c>
      <c r="AX344" s="43" t="e">
        <f t="shared" si="178"/>
        <v>#VALUE!</v>
      </c>
      <c r="AY344" s="43" t="e">
        <f t="shared" si="178"/>
        <v>#VALUE!</v>
      </c>
    </row>
    <row r="345" spans="6:51" x14ac:dyDescent="0.3">
      <c r="F345" s="3">
        <v>31</v>
      </c>
      <c r="G345" s="36">
        <f t="shared" ref="G345:X359" si="179">G$160+G273</f>
        <v>2.1353863018095458</v>
      </c>
      <c r="H345" s="36">
        <f t="shared" si="179"/>
        <v>3.5645503283465785</v>
      </c>
      <c r="I345" s="36">
        <f t="shared" si="179"/>
        <v>3.2765166709112368</v>
      </c>
      <c r="J345" s="36">
        <f t="shared" si="179"/>
        <v>3.3265897323522573</v>
      </c>
      <c r="K345" s="36">
        <f t="shared" si="179"/>
        <v>1.7022281771982226</v>
      </c>
      <c r="L345" s="37" t="e">
        <f t="shared" si="179"/>
        <v>#VALUE!</v>
      </c>
      <c r="M345" s="38">
        <f t="shared" si="179"/>
        <v>3.3192384724516666</v>
      </c>
      <c r="N345" s="39">
        <f t="shared" si="179"/>
        <v>1.0833608968124051</v>
      </c>
      <c r="O345" s="39">
        <f t="shared" si="179"/>
        <v>1.0833608968124051</v>
      </c>
      <c r="P345" s="40">
        <f t="shared" si="179"/>
        <v>6.9347019161568468</v>
      </c>
      <c r="Q345" s="40">
        <f t="shared" si="179"/>
        <v>11.884784298740774</v>
      </c>
      <c r="R345" s="40">
        <f t="shared" si="179"/>
        <v>23.647172275360372</v>
      </c>
      <c r="S345" s="41">
        <f t="shared" si="179"/>
        <v>0.35</v>
      </c>
      <c r="T345" s="41">
        <f t="shared" si="179"/>
        <v>0.35</v>
      </c>
      <c r="U345" s="42" t="e">
        <f t="shared" si="179"/>
        <v>#VALUE!</v>
      </c>
      <c r="V345" s="42" t="e">
        <f t="shared" si="179"/>
        <v>#VALUE!</v>
      </c>
      <c r="W345" s="43" t="e">
        <f t="shared" si="179"/>
        <v>#VALUE!</v>
      </c>
      <c r="X345" s="43" t="e">
        <f t="shared" si="179"/>
        <v>#VALUE!</v>
      </c>
      <c r="AD345"/>
      <c r="AG345" s="3">
        <f t="shared" si="171"/>
        <v>19.030653817429357</v>
      </c>
      <c r="AH345" s="36">
        <f t="shared" ref="AH345:AY359" si="180">AH$160+AH273</f>
        <v>2.1234253669157619</v>
      </c>
      <c r="AI345" s="36">
        <f t="shared" si="180"/>
        <v>3.5635679587329734</v>
      </c>
      <c r="AJ345" s="36">
        <f t="shared" si="180"/>
        <v>3.2400245582500133</v>
      </c>
      <c r="AK345" s="36">
        <f t="shared" si="180"/>
        <v>3.3250557310102966</v>
      </c>
      <c r="AL345" s="36">
        <f t="shared" si="180"/>
        <v>1.7022281771982226</v>
      </c>
      <c r="AM345" s="37" t="e">
        <f t="shared" si="180"/>
        <v>#VALUE!</v>
      </c>
      <c r="AN345" s="38">
        <f t="shared" si="180"/>
        <v>3.0680871189034806</v>
      </c>
      <c r="AO345" s="39">
        <f t="shared" si="180"/>
        <v>1.0833608968124051</v>
      </c>
      <c r="AP345" s="39">
        <f t="shared" si="180"/>
        <v>1.0833608968124051</v>
      </c>
      <c r="AQ345" s="40">
        <f t="shared" si="180"/>
        <v>6.9347019161568468</v>
      </c>
      <c r="AR345" s="40">
        <f t="shared" si="180"/>
        <v>11.884784298740774</v>
      </c>
      <c r="AS345" s="40">
        <f t="shared" si="180"/>
        <v>23.647172275360372</v>
      </c>
      <c r="AT345" s="41">
        <f t="shared" si="180"/>
        <v>0.35</v>
      </c>
      <c r="AU345" s="41">
        <f t="shared" si="180"/>
        <v>0.35</v>
      </c>
      <c r="AV345" s="42" t="e">
        <f t="shared" si="180"/>
        <v>#VALUE!</v>
      </c>
      <c r="AW345" s="42" t="e">
        <f t="shared" si="180"/>
        <v>#VALUE!</v>
      </c>
      <c r="AX345" s="43" t="e">
        <f t="shared" si="180"/>
        <v>#VALUE!</v>
      </c>
      <c r="AY345" s="43" t="e">
        <f t="shared" si="180"/>
        <v>#VALUE!</v>
      </c>
    </row>
    <row r="346" spans="6:51" x14ac:dyDescent="0.3">
      <c r="F346" s="3">
        <v>32</v>
      </c>
      <c r="G346" s="36">
        <f t="shared" si="179"/>
        <v>2.1353937030906192</v>
      </c>
      <c r="H346" s="36">
        <f t="shared" si="179"/>
        <v>3.5645532640117876</v>
      </c>
      <c r="I346" s="36">
        <f t="shared" si="179"/>
        <v>3.276550479975656</v>
      </c>
      <c r="J346" s="36">
        <f t="shared" si="179"/>
        <v>3.3265941151208316</v>
      </c>
      <c r="K346" s="36">
        <f t="shared" si="179"/>
        <v>1.7022281771982226</v>
      </c>
      <c r="L346" s="37" t="e">
        <f t="shared" si="179"/>
        <v>#VALUE!</v>
      </c>
      <c r="M346" s="38">
        <f t="shared" si="179"/>
        <v>3.3259499605993592</v>
      </c>
      <c r="N346" s="39">
        <f t="shared" si="179"/>
        <v>1.0833608968124051</v>
      </c>
      <c r="O346" s="39">
        <f t="shared" si="179"/>
        <v>1.0833608968124051</v>
      </c>
      <c r="P346" s="40">
        <f t="shared" si="179"/>
        <v>6.9347019161568468</v>
      </c>
      <c r="Q346" s="40">
        <f t="shared" si="179"/>
        <v>11.884784298740774</v>
      </c>
      <c r="R346" s="40">
        <f t="shared" si="179"/>
        <v>23.647172275360372</v>
      </c>
      <c r="S346" s="41">
        <f t="shared" si="179"/>
        <v>0.35</v>
      </c>
      <c r="T346" s="41">
        <f t="shared" si="179"/>
        <v>0.35</v>
      </c>
      <c r="U346" s="42" t="e">
        <f t="shared" si="179"/>
        <v>#VALUE!</v>
      </c>
      <c r="V346" s="42" t="e">
        <f t="shared" si="179"/>
        <v>#VALUE!</v>
      </c>
      <c r="W346" s="43" t="e">
        <f t="shared" si="179"/>
        <v>#VALUE!</v>
      </c>
      <c r="X346" s="43" t="e">
        <f t="shared" si="179"/>
        <v>#VALUE!</v>
      </c>
      <c r="AD346"/>
      <c r="AG346" s="3">
        <f t="shared" si="171"/>
        <v>20.01418031184258</v>
      </c>
      <c r="AH346" s="36">
        <f t="shared" si="180"/>
        <v>2.128317708627236</v>
      </c>
      <c r="AI346" s="36">
        <f t="shared" si="180"/>
        <v>3.5638980861563296</v>
      </c>
      <c r="AJ346" s="36">
        <f t="shared" si="180"/>
        <v>3.2539838587232683</v>
      </c>
      <c r="AK346" s="36">
        <f t="shared" si="180"/>
        <v>3.3255780735291762</v>
      </c>
      <c r="AL346" s="36">
        <f t="shared" si="180"/>
        <v>1.7022281771982226</v>
      </c>
      <c r="AM346" s="37" t="e">
        <f t="shared" si="180"/>
        <v>#VALUE!</v>
      </c>
      <c r="AN346" s="38">
        <f t="shared" si="180"/>
        <v>3.1094592076342749</v>
      </c>
      <c r="AO346" s="39">
        <f t="shared" si="180"/>
        <v>1.0833608968124051</v>
      </c>
      <c r="AP346" s="39">
        <f t="shared" si="180"/>
        <v>1.0833608968124051</v>
      </c>
      <c r="AQ346" s="40">
        <f t="shared" si="180"/>
        <v>6.9347019161568468</v>
      </c>
      <c r="AR346" s="40">
        <f t="shared" si="180"/>
        <v>11.884784298740774</v>
      </c>
      <c r="AS346" s="40">
        <f t="shared" si="180"/>
        <v>23.647172275360372</v>
      </c>
      <c r="AT346" s="41">
        <f t="shared" si="180"/>
        <v>0.35</v>
      </c>
      <c r="AU346" s="41">
        <f t="shared" si="180"/>
        <v>0.35</v>
      </c>
      <c r="AV346" s="42" t="e">
        <f t="shared" si="180"/>
        <v>#VALUE!</v>
      </c>
      <c r="AW346" s="42" t="e">
        <f t="shared" si="180"/>
        <v>#VALUE!</v>
      </c>
      <c r="AX346" s="43" t="e">
        <f t="shared" si="180"/>
        <v>#VALUE!</v>
      </c>
      <c r="AY346" s="43" t="e">
        <f t="shared" si="180"/>
        <v>#VALUE!</v>
      </c>
    </row>
    <row r="347" spans="6:51" x14ac:dyDescent="0.3">
      <c r="F347" s="3">
        <v>33</v>
      </c>
      <c r="G347" s="36">
        <f t="shared" si="179"/>
        <v>2.1353981653150602</v>
      </c>
      <c r="H347" s="36">
        <f t="shared" si="179"/>
        <v>3.564555309100486</v>
      </c>
      <c r="I347" s="36">
        <f t="shared" si="179"/>
        <v>3.2765710451959738</v>
      </c>
      <c r="J347" s="36">
        <f t="shared" si="179"/>
        <v>3.326597163792723</v>
      </c>
      <c r="K347" s="36">
        <f t="shared" si="179"/>
        <v>1.7022281771982226</v>
      </c>
      <c r="L347" s="37" t="e">
        <f t="shared" si="179"/>
        <v>#VALUE!</v>
      </c>
      <c r="M347" s="38">
        <f t="shared" si="179"/>
        <v>3.3317001952688474</v>
      </c>
      <c r="N347" s="39">
        <f t="shared" si="179"/>
        <v>1.0833608968124051</v>
      </c>
      <c r="O347" s="39">
        <f t="shared" si="179"/>
        <v>1.0833608968124051</v>
      </c>
      <c r="P347" s="40">
        <f t="shared" si="179"/>
        <v>6.9347019161568468</v>
      </c>
      <c r="Q347" s="40">
        <f t="shared" si="179"/>
        <v>11.884784298740774</v>
      </c>
      <c r="R347" s="40">
        <f t="shared" si="179"/>
        <v>23.647172275360372</v>
      </c>
      <c r="S347" s="41">
        <f t="shared" si="179"/>
        <v>0.35</v>
      </c>
      <c r="T347" s="41">
        <f t="shared" si="179"/>
        <v>0.35</v>
      </c>
      <c r="U347" s="42" t="e">
        <f t="shared" si="179"/>
        <v>#VALUE!</v>
      </c>
      <c r="V347" s="42" t="e">
        <f t="shared" si="179"/>
        <v>#VALUE!</v>
      </c>
      <c r="W347" s="43" t="e">
        <f t="shared" si="179"/>
        <v>#VALUE!</v>
      </c>
      <c r="X347" s="43" t="e">
        <f t="shared" si="179"/>
        <v>#VALUE!</v>
      </c>
      <c r="AD347"/>
      <c r="AG347" s="3">
        <f t="shared" si="171"/>
        <v>21.048536608242266</v>
      </c>
      <c r="AH347" s="36">
        <f t="shared" si="180"/>
        <v>2.1313706663794765</v>
      </c>
      <c r="AI347" s="36">
        <f t="shared" si="180"/>
        <v>3.5641257567631506</v>
      </c>
      <c r="AJ347" s="36">
        <f t="shared" si="180"/>
        <v>3.2630822168464175</v>
      </c>
      <c r="AK347" s="36">
        <f t="shared" si="180"/>
        <v>3.3259354136008135</v>
      </c>
      <c r="AL347" s="36">
        <f t="shared" si="180"/>
        <v>1.7022281771982226</v>
      </c>
      <c r="AM347" s="37" t="e">
        <f t="shared" si="180"/>
        <v>#VALUE!</v>
      </c>
      <c r="AN347" s="38">
        <f t="shared" si="180"/>
        <v>3.1470581724033462</v>
      </c>
      <c r="AO347" s="39">
        <f t="shared" si="180"/>
        <v>1.0833608968124051</v>
      </c>
      <c r="AP347" s="39">
        <f t="shared" si="180"/>
        <v>1.0833608968124051</v>
      </c>
      <c r="AQ347" s="40">
        <f t="shared" si="180"/>
        <v>6.9347019161568468</v>
      </c>
      <c r="AR347" s="40">
        <f t="shared" si="180"/>
        <v>11.884784298740774</v>
      </c>
      <c r="AS347" s="40">
        <f t="shared" si="180"/>
        <v>23.647172275360372</v>
      </c>
      <c r="AT347" s="41">
        <f t="shared" si="180"/>
        <v>0.35</v>
      </c>
      <c r="AU347" s="41">
        <f t="shared" si="180"/>
        <v>0.35</v>
      </c>
      <c r="AV347" s="42" t="e">
        <f t="shared" si="180"/>
        <v>#VALUE!</v>
      </c>
      <c r="AW347" s="42" t="e">
        <f t="shared" si="180"/>
        <v>#VALUE!</v>
      </c>
      <c r="AX347" s="43" t="e">
        <f t="shared" si="180"/>
        <v>#VALUE!</v>
      </c>
      <c r="AY347" s="43" t="e">
        <f t="shared" si="180"/>
        <v>#VALUE!</v>
      </c>
    </row>
    <row r="348" spans="6:51" x14ac:dyDescent="0.3">
      <c r="F348" s="3">
        <v>34</v>
      </c>
      <c r="G348" s="36">
        <f t="shared" si="179"/>
        <v>2.1354008914701392</v>
      </c>
      <c r="H348" s="36">
        <f t="shared" si="179"/>
        <v>3.5645567422725297</v>
      </c>
      <c r="I348" s="36">
        <f t="shared" si="179"/>
        <v>3.2765836353343607</v>
      </c>
      <c r="J348" s="36">
        <f t="shared" si="179"/>
        <v>3.3265992980409811</v>
      </c>
      <c r="K348" s="36">
        <f t="shared" si="179"/>
        <v>1.7022281771982226</v>
      </c>
      <c r="L348" s="37" t="e">
        <f t="shared" si="179"/>
        <v>#VALUE!</v>
      </c>
      <c r="M348" s="38">
        <f t="shared" si="179"/>
        <v>3.33663125738815</v>
      </c>
      <c r="N348" s="39">
        <f t="shared" si="179"/>
        <v>1.0833608968124051</v>
      </c>
      <c r="O348" s="39">
        <f t="shared" si="179"/>
        <v>1.0833608968124051</v>
      </c>
      <c r="P348" s="40">
        <f t="shared" si="179"/>
        <v>6.9347019161568468</v>
      </c>
      <c r="Q348" s="40">
        <f t="shared" si="179"/>
        <v>11.884784298740774</v>
      </c>
      <c r="R348" s="40">
        <f t="shared" si="179"/>
        <v>23.647172275360372</v>
      </c>
      <c r="S348" s="41">
        <f t="shared" si="179"/>
        <v>0.35</v>
      </c>
      <c r="T348" s="41">
        <f t="shared" si="179"/>
        <v>0.35</v>
      </c>
      <c r="U348" s="42" t="e">
        <f t="shared" si="179"/>
        <v>#VALUE!</v>
      </c>
      <c r="V348" s="42" t="e">
        <f t="shared" si="179"/>
        <v>#VALUE!</v>
      </c>
      <c r="W348" s="43" t="e">
        <f t="shared" si="179"/>
        <v>#VALUE!</v>
      </c>
      <c r="X348" s="43" t="e">
        <f t="shared" si="179"/>
        <v>#VALUE!</v>
      </c>
      <c r="AD348"/>
      <c r="AG348" s="3">
        <f t="shared" si="171"/>
        <v>22.136349650370814</v>
      </c>
      <c r="AH348" s="36">
        <f t="shared" si="180"/>
        <v>2.133192619044129</v>
      </c>
      <c r="AI348" s="36">
        <f t="shared" si="180"/>
        <v>3.5642798900243733</v>
      </c>
      <c r="AJ348" s="36">
        <f t="shared" si="180"/>
        <v>3.2687921533999633</v>
      </c>
      <c r="AK348" s="36">
        <f t="shared" si="180"/>
        <v>3.3261754529434633</v>
      </c>
      <c r="AL348" s="36">
        <f t="shared" si="180"/>
        <v>1.7022281771982226</v>
      </c>
      <c r="AM348" s="37" t="e">
        <f t="shared" si="180"/>
        <v>#VALUE!</v>
      </c>
      <c r="AN348" s="38">
        <f t="shared" si="180"/>
        <v>3.180860783622383</v>
      </c>
      <c r="AO348" s="39">
        <f t="shared" si="180"/>
        <v>1.0833608968124051</v>
      </c>
      <c r="AP348" s="39">
        <f t="shared" si="180"/>
        <v>1.0833608968124051</v>
      </c>
      <c r="AQ348" s="40">
        <f t="shared" si="180"/>
        <v>6.9347019161568468</v>
      </c>
      <c r="AR348" s="40">
        <f t="shared" si="180"/>
        <v>11.884784298740774</v>
      </c>
      <c r="AS348" s="40">
        <f t="shared" si="180"/>
        <v>23.647172275360372</v>
      </c>
      <c r="AT348" s="41">
        <f t="shared" si="180"/>
        <v>0.35</v>
      </c>
      <c r="AU348" s="41">
        <f t="shared" si="180"/>
        <v>0.35</v>
      </c>
      <c r="AV348" s="42" t="e">
        <f t="shared" si="180"/>
        <v>#VALUE!</v>
      </c>
      <c r="AW348" s="42" t="e">
        <f t="shared" si="180"/>
        <v>#VALUE!</v>
      </c>
      <c r="AX348" s="43" t="e">
        <f t="shared" si="180"/>
        <v>#VALUE!</v>
      </c>
      <c r="AY348" s="43" t="e">
        <f t="shared" si="180"/>
        <v>#VALUE!</v>
      </c>
    </row>
    <row r="349" spans="6:51" x14ac:dyDescent="0.3">
      <c r="F349" s="3">
        <v>35</v>
      </c>
      <c r="G349" s="36">
        <f t="shared" si="179"/>
        <v>2.1354025803255978</v>
      </c>
      <c r="H349" s="36">
        <f t="shared" si="179"/>
        <v>3.5645577526580192</v>
      </c>
      <c r="I349" s="36">
        <f t="shared" si="179"/>
        <v>3.2765913982830188</v>
      </c>
      <c r="J349" s="36">
        <f t="shared" si="179"/>
        <v>3.3266008017560251</v>
      </c>
      <c r="K349" s="36">
        <f t="shared" si="179"/>
        <v>1.7022281771982226</v>
      </c>
      <c r="L349" s="37" t="e">
        <f t="shared" si="179"/>
        <v>#VALUE!</v>
      </c>
      <c r="M349" s="38">
        <f t="shared" si="179"/>
        <v>3.3408642668929276</v>
      </c>
      <c r="N349" s="39">
        <f t="shared" si="179"/>
        <v>1.0833608968124051</v>
      </c>
      <c r="O349" s="39">
        <f t="shared" si="179"/>
        <v>1.0833608968124051</v>
      </c>
      <c r="P349" s="40">
        <f t="shared" si="179"/>
        <v>6.9347019161568468</v>
      </c>
      <c r="Q349" s="40">
        <f t="shared" si="179"/>
        <v>11.884784298740774</v>
      </c>
      <c r="R349" s="40">
        <f t="shared" si="179"/>
        <v>23.647172275360372</v>
      </c>
      <c r="S349" s="41">
        <f t="shared" si="179"/>
        <v>0.35</v>
      </c>
      <c r="T349" s="41">
        <f t="shared" si="179"/>
        <v>0.35</v>
      </c>
      <c r="U349" s="42" t="e">
        <f t="shared" si="179"/>
        <v>#VALUE!</v>
      </c>
      <c r="V349" s="42" t="e">
        <f t="shared" si="179"/>
        <v>#VALUE!</v>
      </c>
      <c r="W349" s="43" t="e">
        <f t="shared" si="179"/>
        <v>#VALUE!</v>
      </c>
      <c r="X349" s="43" t="e">
        <f t="shared" si="179"/>
        <v>#VALUE!</v>
      </c>
      <c r="AD349"/>
      <c r="AG349" s="3">
        <f t="shared" si="171"/>
        <v>23.280382145502159</v>
      </c>
      <c r="AH349" s="36">
        <f t="shared" si="180"/>
        <v>2.1342338867519377</v>
      </c>
      <c r="AI349" s="36">
        <f t="shared" si="180"/>
        <v>3.5643823291594829</v>
      </c>
      <c r="AJ349" s="36">
        <f t="shared" si="180"/>
        <v>3.2722417706175722</v>
      </c>
      <c r="AK349" s="36">
        <f t="shared" si="180"/>
        <v>3.3263337985008872</v>
      </c>
      <c r="AL349" s="36">
        <f t="shared" si="180"/>
        <v>1.7022281771982226</v>
      </c>
      <c r="AM349" s="37" t="e">
        <f t="shared" si="180"/>
        <v>#VALUE!</v>
      </c>
      <c r="AN349" s="38">
        <f t="shared" si="180"/>
        <v>3.2109174208131694</v>
      </c>
      <c r="AO349" s="39">
        <f t="shared" si="180"/>
        <v>1.0833608968124051</v>
      </c>
      <c r="AP349" s="39">
        <f t="shared" si="180"/>
        <v>1.0833608968124051</v>
      </c>
      <c r="AQ349" s="40">
        <f t="shared" si="180"/>
        <v>6.9347019161568468</v>
      </c>
      <c r="AR349" s="40">
        <f t="shared" si="180"/>
        <v>11.884784298740774</v>
      </c>
      <c r="AS349" s="40">
        <f t="shared" si="180"/>
        <v>23.647172275360372</v>
      </c>
      <c r="AT349" s="41">
        <f t="shared" si="180"/>
        <v>0.35</v>
      </c>
      <c r="AU349" s="41">
        <f t="shared" si="180"/>
        <v>0.35</v>
      </c>
      <c r="AV349" s="42" t="e">
        <f t="shared" si="180"/>
        <v>#VALUE!</v>
      </c>
      <c r="AW349" s="42" t="e">
        <f t="shared" si="180"/>
        <v>#VALUE!</v>
      </c>
      <c r="AX349" s="43" t="e">
        <f t="shared" si="180"/>
        <v>#VALUE!</v>
      </c>
      <c r="AY349" s="43" t="e">
        <f t="shared" si="180"/>
        <v>#VALUE!</v>
      </c>
    </row>
    <row r="350" spans="6:51" x14ac:dyDescent="0.3">
      <c r="F350" s="3">
        <v>36</v>
      </c>
      <c r="G350" s="36">
        <f t="shared" si="179"/>
        <v>2.1354036417461417</v>
      </c>
      <c r="H350" s="36">
        <f t="shared" si="179"/>
        <v>3.5645584692849894</v>
      </c>
      <c r="I350" s="36">
        <f t="shared" si="179"/>
        <v>3.2765962220133336</v>
      </c>
      <c r="J350" s="36">
        <f t="shared" si="179"/>
        <v>3.3266018680560943</v>
      </c>
      <c r="K350" s="36">
        <f t="shared" si="179"/>
        <v>1.7022281771982226</v>
      </c>
      <c r="L350" s="37" t="e">
        <f t="shared" si="179"/>
        <v>#VALUE!</v>
      </c>
      <c r="M350" s="38">
        <f t="shared" si="179"/>
        <v>3.3445023316657987</v>
      </c>
      <c r="N350" s="39">
        <f t="shared" si="179"/>
        <v>1.0833608968124051</v>
      </c>
      <c r="O350" s="39">
        <f t="shared" si="179"/>
        <v>1.0833608968124051</v>
      </c>
      <c r="P350" s="40">
        <f t="shared" si="179"/>
        <v>6.9347019161568468</v>
      </c>
      <c r="Q350" s="40">
        <f t="shared" si="179"/>
        <v>11.884784298740774</v>
      </c>
      <c r="R350" s="40">
        <f t="shared" si="179"/>
        <v>23.647172275360372</v>
      </c>
      <c r="S350" s="41">
        <f t="shared" si="179"/>
        <v>0.35</v>
      </c>
      <c r="T350" s="41">
        <f t="shared" si="179"/>
        <v>0.35</v>
      </c>
      <c r="U350" s="42" t="e">
        <f t="shared" si="179"/>
        <v>#VALUE!</v>
      </c>
      <c r="V350" s="42" t="e">
        <f t="shared" si="179"/>
        <v>#VALUE!</v>
      </c>
      <c r="W350" s="43" t="e">
        <f t="shared" si="179"/>
        <v>#VALUE!</v>
      </c>
      <c r="X350" s="43" t="e">
        <f t="shared" si="179"/>
        <v>#VALUE!</v>
      </c>
      <c r="AD350"/>
      <c r="AG350" s="3">
        <f t="shared" si="171"/>
        <v>24.483539580860253</v>
      </c>
      <c r="AH350" s="36">
        <f t="shared" si="180"/>
        <v>2.1348050012436839</v>
      </c>
      <c r="AI350" s="36">
        <f t="shared" si="180"/>
        <v>3.564449175289937</v>
      </c>
      <c r="AJ350" s="36">
        <f t="shared" si="180"/>
        <v>3.2742482992268576</v>
      </c>
      <c r="AK350" s="36">
        <f t="shared" si="180"/>
        <v>3.3264363985003467</v>
      </c>
      <c r="AL350" s="36">
        <f t="shared" si="180"/>
        <v>1.7022281771982226</v>
      </c>
      <c r="AM350" s="37" t="e">
        <f t="shared" si="180"/>
        <v>#VALUE!</v>
      </c>
      <c r="AN350" s="38">
        <f t="shared" si="180"/>
        <v>3.2373462341185304</v>
      </c>
      <c r="AO350" s="39">
        <f t="shared" si="180"/>
        <v>1.0833608968124051</v>
      </c>
      <c r="AP350" s="39">
        <f t="shared" si="180"/>
        <v>1.0833608968124051</v>
      </c>
      <c r="AQ350" s="40">
        <f t="shared" si="180"/>
        <v>6.9347019161568468</v>
      </c>
      <c r="AR350" s="40">
        <f t="shared" si="180"/>
        <v>11.884784298740774</v>
      </c>
      <c r="AS350" s="40">
        <f t="shared" si="180"/>
        <v>23.647172275360372</v>
      </c>
      <c r="AT350" s="41">
        <f t="shared" si="180"/>
        <v>0.35</v>
      </c>
      <c r="AU350" s="41">
        <f t="shared" si="180"/>
        <v>0.35</v>
      </c>
      <c r="AV350" s="42" t="e">
        <f t="shared" si="180"/>
        <v>#VALUE!</v>
      </c>
      <c r="AW350" s="42" t="e">
        <f t="shared" si="180"/>
        <v>#VALUE!</v>
      </c>
      <c r="AX350" s="43" t="e">
        <f t="shared" si="180"/>
        <v>#VALUE!</v>
      </c>
      <c r="AY350" s="43" t="e">
        <f t="shared" si="180"/>
        <v>#VALUE!</v>
      </c>
    </row>
    <row r="351" spans="6:51" x14ac:dyDescent="0.3">
      <c r="F351" s="3">
        <v>37</v>
      </c>
      <c r="G351" s="36">
        <f t="shared" si="179"/>
        <v>2.1354043187279941</v>
      </c>
      <c r="H351" s="36">
        <f t="shared" si="179"/>
        <v>3.5645589806424169</v>
      </c>
      <c r="I351" s="36">
        <f t="shared" si="179"/>
        <v>3.2765992442084504</v>
      </c>
      <c r="J351" s="36">
        <f t="shared" si="179"/>
        <v>3.3266026290601971</v>
      </c>
      <c r="K351" s="36">
        <f t="shared" si="179"/>
        <v>1.7022281771982226</v>
      </c>
      <c r="L351" s="37" t="e">
        <f t="shared" si="179"/>
        <v>#VALUE!</v>
      </c>
      <c r="M351" s="38">
        <f t="shared" si="179"/>
        <v>3.3476331367336258</v>
      </c>
      <c r="N351" s="39">
        <f t="shared" si="179"/>
        <v>1.0833608968124051</v>
      </c>
      <c r="O351" s="39">
        <f t="shared" si="179"/>
        <v>1.0833608968124051</v>
      </c>
      <c r="P351" s="40">
        <f t="shared" si="179"/>
        <v>6.9347019161568468</v>
      </c>
      <c r="Q351" s="40">
        <f t="shared" si="179"/>
        <v>11.884784298740774</v>
      </c>
      <c r="R351" s="40">
        <f t="shared" si="179"/>
        <v>23.647172275360372</v>
      </c>
      <c r="S351" s="41">
        <f t="shared" si="179"/>
        <v>0.35</v>
      </c>
      <c r="T351" s="41">
        <f t="shared" si="179"/>
        <v>0.35</v>
      </c>
      <c r="U351" s="42" t="e">
        <f t="shared" si="179"/>
        <v>#VALUE!</v>
      </c>
      <c r="V351" s="42" t="e">
        <f t="shared" si="179"/>
        <v>#VALUE!</v>
      </c>
      <c r="W351" s="43" t="e">
        <f t="shared" si="179"/>
        <v>#VALUE!</v>
      </c>
      <c r="X351" s="43" t="e">
        <f t="shared" si="179"/>
        <v>#VALUE!</v>
      </c>
      <c r="AD351"/>
      <c r="AG351" s="3">
        <f t="shared" si="171"/>
        <v>25.748877602654176</v>
      </c>
      <c r="AH351" s="36">
        <f t="shared" si="180"/>
        <v>2.1351064993233724</v>
      </c>
      <c r="AI351" s="36">
        <f t="shared" si="180"/>
        <v>3.5644920140305363</v>
      </c>
      <c r="AJ351" s="36">
        <f t="shared" si="180"/>
        <v>3.2753726361090711</v>
      </c>
      <c r="AK351" s="36">
        <f t="shared" si="180"/>
        <v>3.3265017194921338</v>
      </c>
      <c r="AL351" s="36">
        <f t="shared" si="180"/>
        <v>1.7022281771982226</v>
      </c>
      <c r="AM351" s="37" t="e">
        <f t="shared" si="180"/>
        <v>#VALUE!</v>
      </c>
      <c r="AN351" s="38">
        <f t="shared" si="180"/>
        <v>3.2603245340093925</v>
      </c>
      <c r="AO351" s="39">
        <f t="shared" si="180"/>
        <v>1.0833608968124051</v>
      </c>
      <c r="AP351" s="39">
        <f t="shared" si="180"/>
        <v>1.0833608968124051</v>
      </c>
      <c r="AQ351" s="40">
        <f t="shared" si="180"/>
        <v>6.9347019161568468</v>
      </c>
      <c r="AR351" s="40">
        <f t="shared" si="180"/>
        <v>11.884784298740774</v>
      </c>
      <c r="AS351" s="40">
        <f t="shared" si="180"/>
        <v>23.647172275360372</v>
      </c>
      <c r="AT351" s="41">
        <f t="shared" si="180"/>
        <v>0.35</v>
      </c>
      <c r="AU351" s="41">
        <f t="shared" si="180"/>
        <v>0.35</v>
      </c>
      <c r="AV351" s="42" t="e">
        <f t="shared" si="180"/>
        <v>#VALUE!</v>
      </c>
      <c r="AW351" s="42" t="e">
        <f t="shared" si="180"/>
        <v>#VALUE!</v>
      </c>
      <c r="AX351" s="43" t="e">
        <f t="shared" si="180"/>
        <v>#VALUE!</v>
      </c>
      <c r="AY351" s="43" t="e">
        <f t="shared" si="180"/>
        <v>#VALUE!</v>
      </c>
    </row>
    <row r="352" spans="6:51" x14ac:dyDescent="0.3">
      <c r="F352" s="3">
        <v>38</v>
      </c>
      <c r="G352" s="36">
        <f t="shared" si="179"/>
        <v>2.1354047569983599</v>
      </c>
      <c r="H352" s="36">
        <f t="shared" si="179"/>
        <v>3.5645593477417172</v>
      </c>
      <c r="I352" s="36">
        <f t="shared" si="179"/>
        <v>3.2766011542083135</v>
      </c>
      <c r="J352" s="36">
        <f t="shared" si="179"/>
        <v>3.3266031756767598</v>
      </c>
      <c r="K352" s="36">
        <f t="shared" si="179"/>
        <v>1.7022281771982226</v>
      </c>
      <c r="L352" s="37" t="e">
        <f t="shared" si="179"/>
        <v>#VALUE!</v>
      </c>
      <c r="M352" s="38">
        <f t="shared" si="179"/>
        <v>3.3503311995746179</v>
      </c>
      <c r="N352" s="39">
        <f t="shared" si="179"/>
        <v>1.0833608968124051</v>
      </c>
      <c r="O352" s="39">
        <f t="shared" si="179"/>
        <v>1.0833608968124051</v>
      </c>
      <c r="P352" s="40">
        <f t="shared" si="179"/>
        <v>6.9347019161568468</v>
      </c>
      <c r="Q352" s="40">
        <f t="shared" si="179"/>
        <v>11.884784298740774</v>
      </c>
      <c r="R352" s="40">
        <f t="shared" si="179"/>
        <v>23.647172275360372</v>
      </c>
      <c r="S352" s="41">
        <f t="shared" si="179"/>
        <v>0.35</v>
      </c>
      <c r="T352" s="41">
        <f t="shared" si="179"/>
        <v>0.35</v>
      </c>
      <c r="U352" s="42" t="e">
        <f t="shared" si="179"/>
        <v>#VALUE!</v>
      </c>
      <c r="V352" s="42" t="e">
        <f t="shared" si="179"/>
        <v>#VALUE!</v>
      </c>
      <c r="W352" s="43" t="e">
        <f t="shared" si="179"/>
        <v>#VALUE!</v>
      </c>
      <c r="X352" s="43" t="e">
        <f t="shared" si="179"/>
        <v>#VALUE!</v>
      </c>
      <c r="AD352"/>
      <c r="AG352" s="3">
        <f t="shared" si="171"/>
        <v>27.079609776470498</v>
      </c>
      <c r="AH352" s="36">
        <f t="shared" si="180"/>
        <v>2.135260261016426</v>
      </c>
      <c r="AI352" s="36">
        <f t="shared" si="180"/>
        <v>3.5645189857517283</v>
      </c>
      <c r="AJ352" s="36">
        <f t="shared" si="180"/>
        <v>3.2759801550461161</v>
      </c>
      <c r="AK352" s="36">
        <f t="shared" si="180"/>
        <v>3.3265426005561078</v>
      </c>
      <c r="AL352" s="36">
        <f t="shared" si="180"/>
        <v>1.7022281771982226</v>
      </c>
      <c r="AM352" s="37" t="e">
        <f t="shared" si="180"/>
        <v>#VALUE!</v>
      </c>
      <c r="AN352" s="38">
        <f t="shared" si="180"/>
        <v>3.2800780449190468</v>
      </c>
      <c r="AO352" s="39">
        <f t="shared" si="180"/>
        <v>1.0833608968124051</v>
      </c>
      <c r="AP352" s="39">
        <f t="shared" si="180"/>
        <v>1.0833608968124051</v>
      </c>
      <c r="AQ352" s="40">
        <f t="shared" si="180"/>
        <v>6.9347019161568468</v>
      </c>
      <c r="AR352" s="40">
        <f t="shared" si="180"/>
        <v>11.884784298740774</v>
      </c>
      <c r="AS352" s="40">
        <f t="shared" si="180"/>
        <v>23.647172275360372</v>
      </c>
      <c r="AT352" s="41">
        <f t="shared" si="180"/>
        <v>0.35</v>
      </c>
      <c r="AU352" s="41">
        <f t="shared" si="180"/>
        <v>0.35</v>
      </c>
      <c r="AV352" s="42" t="e">
        <f t="shared" si="180"/>
        <v>#VALUE!</v>
      </c>
      <c r="AW352" s="42" t="e">
        <f t="shared" si="180"/>
        <v>#VALUE!</v>
      </c>
      <c r="AX352" s="43" t="e">
        <f t="shared" si="180"/>
        <v>#VALUE!</v>
      </c>
      <c r="AY352" s="43" t="e">
        <f t="shared" si="180"/>
        <v>#VALUE!</v>
      </c>
    </row>
    <row r="353" spans="6:51" x14ac:dyDescent="0.3">
      <c r="F353" s="3">
        <v>39</v>
      </c>
      <c r="G353" s="36">
        <f t="shared" si="179"/>
        <v>2.1354050450107218</v>
      </c>
      <c r="H353" s="36">
        <f t="shared" si="179"/>
        <v>3.5645596128766992</v>
      </c>
      <c r="I353" s="36">
        <f t="shared" si="179"/>
        <v>3.2766023722768089</v>
      </c>
      <c r="J353" s="36">
        <f t="shared" si="179"/>
        <v>3.3266035708214772</v>
      </c>
      <c r="K353" s="36">
        <f t="shared" si="179"/>
        <v>1.7022281771982226</v>
      </c>
      <c r="L353" s="37" t="e">
        <f t="shared" si="179"/>
        <v>#VALUE!</v>
      </c>
      <c r="M353" s="38">
        <f t="shared" si="179"/>
        <v>3.3526598218744716</v>
      </c>
      <c r="N353" s="39">
        <f t="shared" si="179"/>
        <v>1.0833608968124051</v>
      </c>
      <c r="O353" s="39">
        <f t="shared" si="179"/>
        <v>1.0833608968124051</v>
      </c>
      <c r="P353" s="40">
        <f t="shared" si="179"/>
        <v>6.9347019161568468</v>
      </c>
      <c r="Q353" s="40">
        <f t="shared" si="179"/>
        <v>11.884784298740774</v>
      </c>
      <c r="R353" s="40">
        <f t="shared" si="179"/>
        <v>23.647172275360372</v>
      </c>
      <c r="S353" s="41">
        <f t="shared" si="179"/>
        <v>0.35</v>
      </c>
      <c r="T353" s="41">
        <f t="shared" si="179"/>
        <v>0.35</v>
      </c>
      <c r="U353" s="42" t="e">
        <f t="shared" si="179"/>
        <v>#VALUE!</v>
      </c>
      <c r="V353" s="42" t="e">
        <f t="shared" si="179"/>
        <v>#VALUE!</v>
      </c>
      <c r="W353" s="43" t="e">
        <f t="shared" si="179"/>
        <v>#VALUE!</v>
      </c>
      <c r="X353" s="43" t="e">
        <f t="shared" si="179"/>
        <v>#VALUE!</v>
      </c>
      <c r="AD353"/>
      <c r="AG353" s="3">
        <f t="shared" si="171"/>
        <v>28.479115748731825</v>
      </c>
      <c r="AH353" s="36">
        <f t="shared" si="180"/>
        <v>2.1353363527605023</v>
      </c>
      <c r="AI353" s="36">
        <f t="shared" si="180"/>
        <v>3.5645356777923531</v>
      </c>
      <c r="AJ353" s="36">
        <f t="shared" si="180"/>
        <v>3.2762971683301236</v>
      </c>
      <c r="AK353" s="36">
        <f t="shared" si="180"/>
        <v>3.3265677664890987</v>
      </c>
      <c r="AL353" s="36">
        <f t="shared" si="180"/>
        <v>1.7022281771982226</v>
      </c>
      <c r="AM353" s="37" t="e">
        <f t="shared" si="180"/>
        <v>#VALUE!</v>
      </c>
      <c r="AN353" s="38">
        <f t="shared" si="180"/>
        <v>3.2968688042163197</v>
      </c>
      <c r="AO353" s="39">
        <f t="shared" si="180"/>
        <v>1.0833608968124051</v>
      </c>
      <c r="AP353" s="39">
        <f t="shared" si="180"/>
        <v>1.0833608968124051</v>
      </c>
      <c r="AQ353" s="40">
        <f t="shared" si="180"/>
        <v>6.9347019161568468</v>
      </c>
      <c r="AR353" s="40">
        <f t="shared" si="180"/>
        <v>11.884784298740774</v>
      </c>
      <c r="AS353" s="40">
        <f t="shared" si="180"/>
        <v>23.647172275360372</v>
      </c>
      <c r="AT353" s="41">
        <f t="shared" si="180"/>
        <v>0.35</v>
      </c>
      <c r="AU353" s="41">
        <f t="shared" si="180"/>
        <v>0.35</v>
      </c>
      <c r="AV353" s="42" t="e">
        <f t="shared" si="180"/>
        <v>#VALUE!</v>
      </c>
      <c r="AW353" s="42" t="e">
        <f t="shared" si="180"/>
        <v>#VALUE!</v>
      </c>
      <c r="AX353" s="43" t="e">
        <f t="shared" si="180"/>
        <v>#VALUE!</v>
      </c>
      <c r="AY353" s="43" t="e">
        <f t="shared" si="180"/>
        <v>#VALUE!</v>
      </c>
    </row>
    <row r="354" spans="6:51" x14ac:dyDescent="0.3">
      <c r="F354" s="3">
        <v>40</v>
      </c>
      <c r="G354" s="36">
        <f t="shared" si="179"/>
        <v>2.1354052371282934</v>
      </c>
      <c r="H354" s="36">
        <f t="shared" si="179"/>
        <v>3.5645598055258914</v>
      </c>
      <c r="I354" s="36">
        <f t="shared" si="179"/>
        <v>3.2766031563643474</v>
      </c>
      <c r="J354" s="36">
        <f t="shared" si="179"/>
        <v>3.3266038582910937</v>
      </c>
      <c r="K354" s="36">
        <f t="shared" si="179"/>
        <v>1.7022281771982226</v>
      </c>
      <c r="L354" s="37" t="e">
        <f t="shared" si="179"/>
        <v>#VALUE!</v>
      </c>
      <c r="M354" s="38">
        <f t="shared" si="179"/>
        <v>3.3546727696320566</v>
      </c>
      <c r="N354" s="39">
        <f t="shared" si="179"/>
        <v>1.0833608968124051</v>
      </c>
      <c r="O354" s="39">
        <f t="shared" si="179"/>
        <v>1.0833608968124051</v>
      </c>
      <c r="P354" s="40">
        <f t="shared" si="179"/>
        <v>6.9347019161568468</v>
      </c>
      <c r="Q354" s="40">
        <f t="shared" si="179"/>
        <v>11.884784298740774</v>
      </c>
      <c r="R354" s="40">
        <f t="shared" si="179"/>
        <v>23.647172275360372</v>
      </c>
      <c r="S354" s="41">
        <f t="shared" si="179"/>
        <v>0.35</v>
      </c>
      <c r="T354" s="41">
        <f t="shared" si="179"/>
        <v>0.35</v>
      </c>
      <c r="U354" s="42" t="e">
        <f t="shared" si="179"/>
        <v>#VALUE!</v>
      </c>
      <c r="V354" s="42" t="e">
        <f t="shared" si="179"/>
        <v>#VALUE!</v>
      </c>
      <c r="W354" s="43" t="e">
        <f t="shared" si="179"/>
        <v>#VALUE!</v>
      </c>
      <c r="X354" s="43" t="e">
        <f t="shared" si="179"/>
        <v>#VALUE!</v>
      </c>
      <c r="AD354"/>
      <c r="AG354" s="3">
        <f t="shared" si="171"/>
        <v>29.950949829949028</v>
      </c>
      <c r="AH354" s="36">
        <f t="shared" si="180"/>
        <v>2.1353730784720169</v>
      </c>
      <c r="AI354" s="36">
        <f t="shared" si="180"/>
        <v>3.5645458382946011</v>
      </c>
      <c r="AJ354" s="36">
        <f t="shared" si="180"/>
        <v>3.2764572371689571</v>
      </c>
      <c r="AK354" s="36">
        <f t="shared" si="180"/>
        <v>3.3265830155401783</v>
      </c>
      <c r="AL354" s="36">
        <f t="shared" si="180"/>
        <v>1.7022281771982226</v>
      </c>
      <c r="AM354" s="37" t="e">
        <f t="shared" si="180"/>
        <v>#VALUE!</v>
      </c>
      <c r="AN354" s="38">
        <f t="shared" si="180"/>
        <v>3.3109825535760935</v>
      </c>
      <c r="AO354" s="39">
        <f t="shared" si="180"/>
        <v>1.0833608968124051</v>
      </c>
      <c r="AP354" s="39">
        <f t="shared" si="180"/>
        <v>1.0833608968124051</v>
      </c>
      <c r="AQ354" s="40">
        <f t="shared" si="180"/>
        <v>6.9347019161568468</v>
      </c>
      <c r="AR354" s="40">
        <f t="shared" si="180"/>
        <v>11.884784298740774</v>
      </c>
      <c r="AS354" s="40">
        <f t="shared" si="180"/>
        <v>23.647172275360372</v>
      </c>
      <c r="AT354" s="41">
        <f t="shared" si="180"/>
        <v>0.35</v>
      </c>
      <c r="AU354" s="41">
        <f t="shared" si="180"/>
        <v>0.35</v>
      </c>
      <c r="AV354" s="42" t="e">
        <f t="shared" si="180"/>
        <v>#VALUE!</v>
      </c>
      <c r="AW354" s="42" t="e">
        <f t="shared" si="180"/>
        <v>#VALUE!</v>
      </c>
      <c r="AX354" s="43" t="e">
        <f t="shared" si="180"/>
        <v>#VALUE!</v>
      </c>
      <c r="AY354" s="43" t="e">
        <f t="shared" si="180"/>
        <v>#VALUE!</v>
      </c>
    </row>
    <row r="355" spans="6:51" x14ac:dyDescent="0.3">
      <c r="F355" s="3">
        <v>41</v>
      </c>
      <c r="G355" s="36">
        <f t="shared" si="179"/>
        <v>2.1354053671914119</v>
      </c>
      <c r="H355" s="36">
        <f t="shared" si="179"/>
        <v>3.5645599463483828</v>
      </c>
      <c r="I355" s="36">
        <f t="shared" si="179"/>
        <v>3.2766036659440583</v>
      </c>
      <c r="J355" s="36">
        <f t="shared" si="179"/>
        <v>3.3266040687516822</v>
      </c>
      <c r="K355" s="36">
        <f t="shared" si="179"/>
        <v>1.7022281771982226</v>
      </c>
      <c r="L355" s="37" t="e">
        <f t="shared" si="179"/>
        <v>#VALUE!</v>
      </c>
      <c r="M355" s="38">
        <f t="shared" si="179"/>
        <v>3.3564157131404189</v>
      </c>
      <c r="N355" s="39">
        <f t="shared" si="179"/>
        <v>1.0833608968124051</v>
      </c>
      <c r="O355" s="39">
        <f t="shared" si="179"/>
        <v>1.0833608968124051</v>
      </c>
      <c r="P355" s="40">
        <f t="shared" si="179"/>
        <v>6.9347019161568468</v>
      </c>
      <c r="Q355" s="40">
        <f t="shared" si="179"/>
        <v>11.884784298740774</v>
      </c>
      <c r="R355" s="40">
        <f t="shared" si="179"/>
        <v>23.647172275360372</v>
      </c>
      <c r="S355" s="41">
        <f t="shared" si="179"/>
        <v>0.35</v>
      </c>
      <c r="T355" s="41">
        <f t="shared" si="179"/>
        <v>0.35</v>
      </c>
      <c r="U355" s="42" t="e">
        <f t="shared" si="179"/>
        <v>#VALUE!</v>
      </c>
      <c r="V355" s="42" t="e">
        <f t="shared" si="179"/>
        <v>#VALUE!</v>
      </c>
      <c r="W355" s="43" t="e">
        <f t="shared" si="179"/>
        <v>#VALUE!</v>
      </c>
      <c r="X355" s="43" t="e">
        <f t="shared" si="179"/>
        <v>#VALUE!</v>
      </c>
      <c r="AD355"/>
      <c r="AG355" s="3">
        <f t="shared" si="171"/>
        <v>31.353323826064784</v>
      </c>
      <c r="AH355" s="36">
        <f t="shared" si="180"/>
        <v>2.1353893589104604</v>
      </c>
      <c r="AI355" s="36">
        <f t="shared" si="180"/>
        <v>3.5645514897292858</v>
      </c>
      <c r="AJ355" s="36">
        <f t="shared" si="180"/>
        <v>3.2765305862698018</v>
      </c>
      <c r="AK355" s="36">
        <f t="shared" si="180"/>
        <v>3.326591467110438</v>
      </c>
      <c r="AL355" s="36">
        <f t="shared" si="180"/>
        <v>1.7022281771982226</v>
      </c>
      <c r="AM355" s="37" t="e">
        <f t="shared" si="180"/>
        <v>#VALUE!</v>
      </c>
      <c r="AN355" s="38">
        <f t="shared" si="180"/>
        <v>3.321729494868336</v>
      </c>
      <c r="AO355" s="39">
        <f t="shared" si="180"/>
        <v>1.0833608968124051</v>
      </c>
      <c r="AP355" s="39">
        <f t="shared" si="180"/>
        <v>1.0833608968124051</v>
      </c>
      <c r="AQ355" s="40">
        <f t="shared" si="180"/>
        <v>6.9347019161568468</v>
      </c>
      <c r="AR355" s="40">
        <f t="shared" si="180"/>
        <v>11.884784298740774</v>
      </c>
      <c r="AS355" s="40">
        <f t="shared" si="180"/>
        <v>23.647172275360372</v>
      </c>
      <c r="AT355" s="41">
        <f t="shared" si="180"/>
        <v>0.35</v>
      </c>
      <c r="AU355" s="41">
        <f t="shared" si="180"/>
        <v>0.35</v>
      </c>
      <c r="AV355" s="42" t="e">
        <f t="shared" si="180"/>
        <v>#VALUE!</v>
      </c>
      <c r="AW355" s="42" t="e">
        <f t="shared" si="180"/>
        <v>#VALUE!</v>
      </c>
      <c r="AX355" s="43" t="e">
        <f t="shared" si="180"/>
        <v>#VALUE!</v>
      </c>
      <c r="AY355" s="43" t="e">
        <f t="shared" si="180"/>
        <v>#VALUE!</v>
      </c>
    </row>
    <row r="356" spans="6:51" x14ac:dyDescent="0.3">
      <c r="F356" s="3">
        <v>42</v>
      </c>
      <c r="G356" s="36">
        <f t="shared" si="179"/>
        <v>2.1354054565391745</v>
      </c>
      <c r="H356" s="36">
        <f t="shared" si="179"/>
        <v>3.5645600499021124</v>
      </c>
      <c r="I356" s="36">
        <f t="shared" si="179"/>
        <v>3.2766040003627102</v>
      </c>
      <c r="J356" s="36">
        <f t="shared" si="179"/>
        <v>3.3266042238009588</v>
      </c>
      <c r="K356" s="36">
        <f t="shared" si="179"/>
        <v>1.7022281771982226</v>
      </c>
      <c r="L356" s="37" t="e">
        <f t="shared" si="179"/>
        <v>#VALUE!</v>
      </c>
      <c r="M356" s="38">
        <f t="shared" si="179"/>
        <v>3.3579274567806197</v>
      </c>
      <c r="N356" s="39">
        <f t="shared" si="179"/>
        <v>1.0833608968124051</v>
      </c>
      <c r="O356" s="39">
        <f t="shared" si="179"/>
        <v>1.0833608968124051</v>
      </c>
      <c r="P356" s="40">
        <f t="shared" si="179"/>
        <v>6.9347019161568468</v>
      </c>
      <c r="Q356" s="40">
        <f t="shared" si="179"/>
        <v>11.884784298740774</v>
      </c>
      <c r="R356" s="40">
        <f t="shared" si="179"/>
        <v>23.647172275360372</v>
      </c>
      <c r="S356" s="41">
        <f t="shared" si="179"/>
        <v>0.35</v>
      </c>
      <c r="T356" s="41">
        <f t="shared" si="179"/>
        <v>0.35</v>
      </c>
      <c r="U356" s="42" t="e">
        <f t="shared" si="179"/>
        <v>#VALUE!</v>
      </c>
      <c r="V356" s="42" t="e">
        <f t="shared" si="179"/>
        <v>#VALUE!</v>
      </c>
      <c r="W356" s="43" t="e">
        <f t="shared" si="179"/>
        <v>#VALUE!</v>
      </c>
      <c r="X356" s="43" t="e">
        <f t="shared" si="179"/>
        <v>#VALUE!</v>
      </c>
      <c r="AD356"/>
      <c r="AG356" s="3">
        <f t="shared" si="171"/>
        <v>32.652029896613442</v>
      </c>
      <c r="AH356" s="36">
        <f t="shared" si="180"/>
        <v>2.1353968574013926</v>
      </c>
      <c r="AI356" s="36">
        <f t="shared" si="180"/>
        <v>3.5645546788475593</v>
      </c>
      <c r="AJ356" s="36">
        <f t="shared" si="180"/>
        <v>3.2765650066194323</v>
      </c>
      <c r="AK356" s="36">
        <f t="shared" si="180"/>
        <v>3.326596224662139</v>
      </c>
      <c r="AL356" s="36">
        <f t="shared" si="180"/>
        <v>1.7022281771982226</v>
      </c>
      <c r="AM356" s="37" t="e">
        <f t="shared" si="180"/>
        <v>#VALUE!</v>
      </c>
      <c r="AN356" s="38">
        <f t="shared" si="180"/>
        <v>3.329798985059512</v>
      </c>
      <c r="AO356" s="39">
        <f t="shared" si="180"/>
        <v>1.0833608968124051</v>
      </c>
      <c r="AP356" s="39">
        <f t="shared" si="180"/>
        <v>1.0833608968124051</v>
      </c>
      <c r="AQ356" s="40">
        <f t="shared" si="180"/>
        <v>6.9347019161568468</v>
      </c>
      <c r="AR356" s="40">
        <f t="shared" si="180"/>
        <v>11.884784298740774</v>
      </c>
      <c r="AS356" s="40">
        <f t="shared" si="180"/>
        <v>23.647172275360372</v>
      </c>
      <c r="AT356" s="41">
        <f t="shared" si="180"/>
        <v>0.35</v>
      </c>
      <c r="AU356" s="41">
        <f t="shared" si="180"/>
        <v>0.35</v>
      </c>
      <c r="AV356" s="42" t="e">
        <f t="shared" si="180"/>
        <v>#VALUE!</v>
      </c>
      <c r="AW356" s="42" t="e">
        <f t="shared" si="180"/>
        <v>#VALUE!</v>
      </c>
      <c r="AX356" s="43" t="e">
        <f t="shared" si="180"/>
        <v>#VALUE!</v>
      </c>
      <c r="AY356" s="43" t="e">
        <f t="shared" si="180"/>
        <v>#VALUE!</v>
      </c>
    </row>
    <row r="357" spans="6:51" x14ac:dyDescent="0.3">
      <c r="F357" s="3">
        <v>43</v>
      </c>
      <c r="G357" s="36">
        <f t="shared" si="179"/>
        <v>2.135405518803533</v>
      </c>
      <c r="H357" s="36">
        <f t="shared" si="179"/>
        <v>3.5645601265021951</v>
      </c>
      <c r="I357" s="36">
        <f t="shared" si="179"/>
        <v>3.2766042220055791</v>
      </c>
      <c r="J357" s="36">
        <f t="shared" si="179"/>
        <v>3.3266043387387159</v>
      </c>
      <c r="K357" s="36">
        <f t="shared" si="179"/>
        <v>1.7683273710649063</v>
      </c>
      <c r="L357" s="37" t="e">
        <f t="shared" si="179"/>
        <v>#VALUE!</v>
      </c>
      <c r="M357" s="38">
        <f t="shared" si="179"/>
        <v>3.3592409862797554</v>
      </c>
      <c r="N357" s="39">
        <f t="shared" si="179"/>
        <v>1.0833608968124051</v>
      </c>
      <c r="O357" s="39">
        <f t="shared" si="179"/>
        <v>1.0833608968124051</v>
      </c>
      <c r="P357" s="40">
        <f t="shared" si="179"/>
        <v>6.9347019161568468</v>
      </c>
      <c r="Q357" s="40">
        <f t="shared" si="179"/>
        <v>11.884784298740774</v>
      </c>
      <c r="R357" s="40">
        <f t="shared" si="179"/>
        <v>23.647172275360372</v>
      </c>
      <c r="S357" s="41">
        <f t="shared" si="179"/>
        <v>0.35</v>
      </c>
      <c r="T357" s="41">
        <f t="shared" si="179"/>
        <v>0.35</v>
      </c>
      <c r="U357" s="42" t="e">
        <f t="shared" si="179"/>
        <v>#VALUE!</v>
      </c>
      <c r="V357" s="42" t="e">
        <f t="shared" si="179"/>
        <v>#VALUE!</v>
      </c>
      <c r="W357" s="43" t="e">
        <f t="shared" si="179"/>
        <v>#VALUE!</v>
      </c>
      <c r="X357" s="43" t="e">
        <f t="shared" si="179"/>
        <v>#VALUE!</v>
      </c>
      <c r="AD357"/>
      <c r="AG357" s="3">
        <f t="shared" si="171"/>
        <v>33.848730698226525</v>
      </c>
      <c r="AH357" s="36">
        <f t="shared" si="180"/>
        <v>2.1354005588171194</v>
      </c>
      <c r="AI357" s="36">
        <f t="shared" si="180"/>
        <v>3.5645565564756732</v>
      </c>
      <c r="AJ357" s="36">
        <f t="shared" si="180"/>
        <v>3.2765821007006455</v>
      </c>
      <c r="AK357" s="36">
        <f t="shared" si="180"/>
        <v>3.3265990214525827</v>
      </c>
      <c r="AL357" s="36">
        <f t="shared" si="180"/>
        <v>1.7022281771982226</v>
      </c>
      <c r="AM357" s="37" t="e">
        <f t="shared" si="180"/>
        <v>#VALUE!</v>
      </c>
      <c r="AN357" s="38">
        <f t="shared" si="180"/>
        <v>3.3359329145512921</v>
      </c>
      <c r="AO357" s="39">
        <f t="shared" si="180"/>
        <v>1.0833608968124051</v>
      </c>
      <c r="AP357" s="39">
        <f t="shared" si="180"/>
        <v>1.0833608968124051</v>
      </c>
      <c r="AQ357" s="40">
        <f t="shared" si="180"/>
        <v>6.9347019161568468</v>
      </c>
      <c r="AR357" s="40">
        <f t="shared" si="180"/>
        <v>11.884784298740774</v>
      </c>
      <c r="AS357" s="40">
        <f t="shared" si="180"/>
        <v>23.647172275360372</v>
      </c>
      <c r="AT357" s="41">
        <f t="shared" si="180"/>
        <v>0.35</v>
      </c>
      <c r="AU357" s="41">
        <f t="shared" si="180"/>
        <v>0.35</v>
      </c>
      <c r="AV357" s="42" t="e">
        <f t="shared" si="180"/>
        <v>#VALUE!</v>
      </c>
      <c r="AW357" s="42" t="e">
        <f t="shared" si="180"/>
        <v>#VALUE!</v>
      </c>
      <c r="AX357" s="43" t="e">
        <f t="shared" si="180"/>
        <v>#VALUE!</v>
      </c>
      <c r="AY357" s="43" t="e">
        <f t="shared" si="180"/>
        <v>#VALUE!</v>
      </c>
    </row>
    <row r="358" spans="6:51" x14ac:dyDescent="0.3">
      <c r="F358" s="3">
        <v>44</v>
      </c>
      <c r="G358" s="36">
        <f t="shared" si="179"/>
        <v>2.1354055628065991</v>
      </c>
      <c r="H358" s="36">
        <f t="shared" si="179"/>
        <v>3.564560183497675</v>
      </c>
      <c r="I358" s="36">
        <f t="shared" si="179"/>
        <v>3.2766043703722243</v>
      </c>
      <c r="J358" s="36">
        <f t="shared" si="179"/>
        <v>3.3266044244663382</v>
      </c>
      <c r="K358" s="36">
        <f t="shared" si="179"/>
        <v>1.8588942630289815</v>
      </c>
      <c r="L358" s="37" t="e">
        <f t="shared" si="179"/>
        <v>#VALUE!</v>
      </c>
      <c r="M358" s="38">
        <f t="shared" si="179"/>
        <v>3.3603843584589121</v>
      </c>
      <c r="N358" s="39">
        <f t="shared" si="179"/>
        <v>1.0833608968124051</v>
      </c>
      <c r="O358" s="39">
        <f t="shared" si="179"/>
        <v>1.0833608968124051</v>
      </c>
      <c r="P358" s="40">
        <f t="shared" si="179"/>
        <v>6.9347019161568468</v>
      </c>
      <c r="Q358" s="40">
        <f t="shared" si="179"/>
        <v>11.884784298740774</v>
      </c>
      <c r="R358" s="40">
        <f t="shared" si="179"/>
        <v>23.647172275360372</v>
      </c>
      <c r="S358" s="41">
        <f t="shared" si="179"/>
        <v>0.35</v>
      </c>
      <c r="T358" s="41">
        <f t="shared" si="179"/>
        <v>0.35</v>
      </c>
      <c r="U358" s="42" t="e">
        <f t="shared" si="179"/>
        <v>#VALUE!</v>
      </c>
      <c r="V358" s="42" t="e">
        <f t="shared" si="179"/>
        <v>#VALUE!</v>
      </c>
      <c r="W358" s="43" t="e">
        <f t="shared" si="179"/>
        <v>#VALUE!</v>
      </c>
      <c r="X358" s="43" t="e">
        <f t="shared" si="179"/>
        <v>#VALUE!</v>
      </c>
      <c r="AD358"/>
      <c r="AG358" s="3">
        <f t="shared" si="171"/>
        <v>34.951438109131615</v>
      </c>
      <c r="AH358" s="36">
        <f t="shared" si="180"/>
        <v>2.1354025153135314</v>
      </c>
      <c r="AI358" s="36">
        <f t="shared" si="180"/>
        <v>3.5645577112348099</v>
      </c>
      <c r="AJ358" s="36">
        <f t="shared" si="180"/>
        <v>3.276591100869513</v>
      </c>
      <c r="AK358" s="36">
        <f t="shared" si="180"/>
        <v>3.3266007401182289</v>
      </c>
      <c r="AL358" s="36">
        <f t="shared" si="180"/>
        <v>1.7022281771982226</v>
      </c>
      <c r="AM358" s="37" t="e">
        <f t="shared" si="180"/>
        <v>#VALUE!</v>
      </c>
      <c r="AN358" s="38">
        <f t="shared" si="180"/>
        <v>3.3406732161441504</v>
      </c>
      <c r="AO358" s="39">
        <f t="shared" si="180"/>
        <v>1.0833608968124051</v>
      </c>
      <c r="AP358" s="39">
        <f t="shared" si="180"/>
        <v>1.0833608968124051</v>
      </c>
      <c r="AQ358" s="40">
        <f t="shared" si="180"/>
        <v>6.9347019161568468</v>
      </c>
      <c r="AR358" s="40">
        <f t="shared" si="180"/>
        <v>11.884784298740774</v>
      </c>
      <c r="AS358" s="40">
        <f t="shared" si="180"/>
        <v>23.647172275360372</v>
      </c>
      <c r="AT358" s="41">
        <f t="shared" si="180"/>
        <v>0.35</v>
      </c>
      <c r="AU358" s="41">
        <f t="shared" si="180"/>
        <v>0.35</v>
      </c>
      <c r="AV358" s="42" t="e">
        <f t="shared" si="180"/>
        <v>#VALUE!</v>
      </c>
      <c r="AW358" s="42" t="e">
        <f t="shared" si="180"/>
        <v>#VALUE!</v>
      </c>
      <c r="AX358" s="43" t="e">
        <f t="shared" si="180"/>
        <v>#VALUE!</v>
      </c>
      <c r="AY358" s="43" t="e">
        <f t="shared" si="180"/>
        <v>#VALUE!</v>
      </c>
    </row>
    <row r="359" spans="6:51" x14ac:dyDescent="0.3">
      <c r="F359" s="3">
        <v>45</v>
      </c>
      <c r="G359" s="36">
        <f t="shared" si="179"/>
        <v>2.1354055943317265</v>
      </c>
      <c r="H359" s="36">
        <f t="shared" si="179"/>
        <v>3.5645602261531262</v>
      </c>
      <c r="I359" s="36">
        <f t="shared" si="179"/>
        <v>3.2766044706846111</v>
      </c>
      <c r="J359" s="36">
        <f t="shared" ref="J359:X359" si="181">J$160+J287</f>
        <v>3.3266044887961872</v>
      </c>
      <c r="K359" s="36">
        <f t="shared" si="181"/>
        <v>1.9376018164428646</v>
      </c>
      <c r="L359" s="37" t="e">
        <f t="shared" si="181"/>
        <v>#VALUE!</v>
      </c>
      <c r="M359" s="38">
        <f t="shared" si="181"/>
        <v>3.3613814557736914</v>
      </c>
      <c r="N359" s="39">
        <f t="shared" si="181"/>
        <v>1.0833608968124051</v>
      </c>
      <c r="O359" s="39">
        <f t="shared" si="181"/>
        <v>1.0833608968124051</v>
      </c>
      <c r="P359" s="40">
        <f t="shared" si="181"/>
        <v>6.9347019161568468</v>
      </c>
      <c r="Q359" s="40">
        <f t="shared" si="181"/>
        <v>11.884784298740774</v>
      </c>
      <c r="R359" s="40">
        <f t="shared" si="181"/>
        <v>23.647172275360372</v>
      </c>
      <c r="S359" s="41">
        <f t="shared" si="181"/>
        <v>0.35</v>
      </c>
      <c r="T359" s="41">
        <f t="shared" si="181"/>
        <v>0.35</v>
      </c>
      <c r="U359" s="42" t="e">
        <f t="shared" si="181"/>
        <v>#VALUE!</v>
      </c>
      <c r="V359" s="42" t="e">
        <f t="shared" si="181"/>
        <v>#VALUE!</v>
      </c>
      <c r="W359" s="43" t="e">
        <f t="shared" si="181"/>
        <v>#VALUE!</v>
      </c>
      <c r="X359" s="43" t="e">
        <f t="shared" si="181"/>
        <v>#VALUE!</v>
      </c>
      <c r="AD359"/>
      <c r="AG359" s="3">
        <f t="shared" si="171"/>
        <v>35.967534724447624</v>
      </c>
      <c r="AH359" s="36">
        <f t="shared" si="180"/>
        <v>2.1354036143239563</v>
      </c>
      <c r="AI359" s="36">
        <f t="shared" si="180"/>
        <v>3.5645584496372198</v>
      </c>
      <c r="AJ359" s="36">
        <f t="shared" si="180"/>
        <v>3.2765960984152303</v>
      </c>
      <c r="AK359" s="36">
        <f t="shared" ref="AK359:AY359" si="182">AK$160+AK287</f>
        <v>3.3266018388205501</v>
      </c>
      <c r="AL359" s="36">
        <f t="shared" si="182"/>
        <v>1.7022281771982226</v>
      </c>
      <c r="AM359" s="37" t="e">
        <f t="shared" si="182"/>
        <v>#VALUE!</v>
      </c>
      <c r="AN359" s="38">
        <f t="shared" si="182"/>
        <v>3.3443926244055309</v>
      </c>
      <c r="AO359" s="39">
        <f t="shared" si="182"/>
        <v>1.0833608968124051</v>
      </c>
      <c r="AP359" s="39">
        <f t="shared" si="182"/>
        <v>1.0833608968124051</v>
      </c>
      <c r="AQ359" s="40">
        <f t="shared" si="182"/>
        <v>6.9347019161568468</v>
      </c>
      <c r="AR359" s="40">
        <f t="shared" si="182"/>
        <v>11.884784298740774</v>
      </c>
      <c r="AS359" s="40">
        <f t="shared" si="182"/>
        <v>23.647172275360372</v>
      </c>
      <c r="AT359" s="41">
        <f t="shared" si="182"/>
        <v>0.35</v>
      </c>
      <c r="AU359" s="41">
        <f t="shared" si="182"/>
        <v>0.35</v>
      </c>
      <c r="AV359" s="42" t="e">
        <f t="shared" si="182"/>
        <v>#VALUE!</v>
      </c>
      <c r="AW359" s="42" t="e">
        <f t="shared" si="182"/>
        <v>#VALUE!</v>
      </c>
      <c r="AX359" s="43" t="e">
        <f t="shared" si="182"/>
        <v>#VALUE!</v>
      </c>
      <c r="AY359" s="43" t="e">
        <f t="shared" si="182"/>
        <v>#VALUE!</v>
      </c>
    </row>
    <row r="360" spans="6:51" x14ac:dyDescent="0.3">
      <c r="F360" s="3">
        <v>46</v>
      </c>
      <c r="G360" s="36">
        <f t="shared" ref="G360:X374" si="183">G$160+G288</f>
        <v>2.1354056172187694</v>
      </c>
      <c r="H360" s="36">
        <f t="shared" si="183"/>
        <v>3.5645602582604852</v>
      </c>
      <c r="I360" s="36">
        <f t="shared" si="183"/>
        <v>3.2766045391875536</v>
      </c>
      <c r="J360" s="36">
        <f t="shared" si="183"/>
        <v>3.3266045373590698</v>
      </c>
      <c r="K360" s="36">
        <f t="shared" si="183"/>
        <v>2.006275627446187</v>
      </c>
      <c r="L360" s="37" t="e">
        <f t="shared" si="183"/>
        <v>#VALUE!</v>
      </c>
      <c r="M360" s="38">
        <f t="shared" si="183"/>
        <v>3.3622526252856497</v>
      </c>
      <c r="N360" s="39">
        <f t="shared" si="183"/>
        <v>1.0833608968124051</v>
      </c>
      <c r="O360" s="39">
        <f t="shared" si="183"/>
        <v>1.0833608968124051</v>
      </c>
      <c r="P360" s="40">
        <f t="shared" si="183"/>
        <v>6.9347019161568468</v>
      </c>
      <c r="Q360" s="40">
        <f t="shared" si="183"/>
        <v>11.884784298740774</v>
      </c>
      <c r="R360" s="40">
        <f t="shared" si="183"/>
        <v>23.647172275360372</v>
      </c>
      <c r="S360" s="41">
        <f t="shared" si="183"/>
        <v>0.35</v>
      </c>
      <c r="T360" s="41">
        <f t="shared" si="183"/>
        <v>0.35</v>
      </c>
      <c r="U360" s="42" t="e">
        <f t="shared" si="183"/>
        <v>#VALUE!</v>
      </c>
      <c r="V360" s="42" t="e">
        <f t="shared" si="183"/>
        <v>#VALUE!</v>
      </c>
      <c r="W360" s="43" t="e">
        <f t="shared" si="183"/>
        <v>#VALUE!</v>
      </c>
      <c r="X360" s="43" t="e">
        <f t="shared" si="183"/>
        <v>#VALUE!</v>
      </c>
      <c r="AD360"/>
      <c r="AG360" s="3">
        <f t="shared" si="171"/>
        <v>36.903823282451604</v>
      </c>
      <c r="AH360" s="36">
        <f t="shared" ref="AH360:AY374" si="184">AH$160+AH288</f>
        <v>2.1354042657800951</v>
      </c>
      <c r="AI360" s="36">
        <f t="shared" si="184"/>
        <v>3.5645589385365435</v>
      </c>
      <c r="AJ360" s="36">
        <f t="shared" si="184"/>
        <v>3.2765990103657812</v>
      </c>
      <c r="AK360" s="36">
        <f t="shared" si="184"/>
        <v>3.3266025663854535</v>
      </c>
      <c r="AL360" s="36">
        <f t="shared" si="184"/>
        <v>1.7022281771982226</v>
      </c>
      <c r="AM360" s="37" t="e">
        <f t="shared" si="184"/>
        <v>#VALUE!</v>
      </c>
      <c r="AN360" s="38">
        <f t="shared" si="184"/>
        <v>3.3473519275197798</v>
      </c>
      <c r="AO360" s="39">
        <f t="shared" si="184"/>
        <v>1.0833608968124051</v>
      </c>
      <c r="AP360" s="39">
        <f t="shared" si="184"/>
        <v>1.0833608968124051</v>
      </c>
      <c r="AQ360" s="40">
        <f t="shared" si="184"/>
        <v>6.9347019161568468</v>
      </c>
      <c r="AR360" s="40">
        <f t="shared" si="184"/>
        <v>11.884784298740774</v>
      </c>
      <c r="AS360" s="40">
        <f t="shared" si="184"/>
        <v>23.647172275360372</v>
      </c>
      <c r="AT360" s="41">
        <f t="shared" si="184"/>
        <v>0.35</v>
      </c>
      <c r="AU360" s="41">
        <f t="shared" si="184"/>
        <v>0.35</v>
      </c>
      <c r="AV360" s="42" t="e">
        <f t="shared" si="184"/>
        <v>#VALUE!</v>
      </c>
      <c r="AW360" s="42" t="e">
        <f t="shared" si="184"/>
        <v>#VALUE!</v>
      </c>
      <c r="AX360" s="43" t="e">
        <f t="shared" si="184"/>
        <v>#VALUE!</v>
      </c>
      <c r="AY360" s="43" t="e">
        <f t="shared" si="184"/>
        <v>#VALUE!</v>
      </c>
    </row>
    <row r="361" spans="6:51" x14ac:dyDescent="0.3">
      <c r="F361" s="3">
        <v>47</v>
      </c>
      <c r="G361" s="36">
        <f t="shared" si="183"/>
        <v>2.1354056340493344</v>
      </c>
      <c r="H361" s="36">
        <f t="shared" si="183"/>
        <v>3.5645602825658114</v>
      </c>
      <c r="I361" s="36">
        <f t="shared" si="183"/>
        <v>3.2766045864359032</v>
      </c>
      <c r="J361" s="36">
        <f t="shared" si="183"/>
        <v>3.3266045742365424</v>
      </c>
      <c r="K361" s="36">
        <f t="shared" si="183"/>
        <v>2.0664234119971825</v>
      </c>
      <c r="L361" s="37" t="e">
        <f t="shared" si="183"/>
        <v>#VALUE!</v>
      </c>
      <c r="M361" s="38">
        <f t="shared" si="183"/>
        <v>3.3630152191930907</v>
      </c>
      <c r="N361" s="39">
        <f t="shared" si="183"/>
        <v>1.0833608968124051</v>
      </c>
      <c r="O361" s="39">
        <f t="shared" si="183"/>
        <v>1.0833608968124051</v>
      </c>
      <c r="P361" s="40">
        <f t="shared" si="183"/>
        <v>6.9347019161568468</v>
      </c>
      <c r="Q361" s="40">
        <f t="shared" si="183"/>
        <v>11.884784298740774</v>
      </c>
      <c r="R361" s="40">
        <f t="shared" si="183"/>
        <v>23.647172275360372</v>
      </c>
      <c r="S361" s="41">
        <f t="shared" si="183"/>
        <v>0.35</v>
      </c>
      <c r="T361" s="41">
        <f t="shared" si="183"/>
        <v>0.35</v>
      </c>
      <c r="U361" s="42" t="e">
        <f t="shared" si="183"/>
        <v>#VALUE!</v>
      </c>
      <c r="V361" s="42" t="e">
        <f t="shared" si="183"/>
        <v>#VALUE!</v>
      </c>
      <c r="W361" s="43" t="e">
        <f t="shared" si="183"/>
        <v>#VALUE!</v>
      </c>
      <c r="X361" s="43" t="e">
        <f t="shared" si="183"/>
        <v>#VALUE!</v>
      </c>
      <c r="AD361"/>
      <c r="AG361" s="3">
        <f t="shared" si="171"/>
        <v>37.766572208720326</v>
      </c>
      <c r="AH361" s="36">
        <f t="shared" si="184"/>
        <v>2.1354046707094936</v>
      </c>
      <c r="AI361" s="36">
        <f t="shared" si="184"/>
        <v>3.5645592724855595</v>
      </c>
      <c r="AJ361" s="36">
        <f t="shared" si="184"/>
        <v>3.2766007824940946</v>
      </c>
      <c r="AK361" s="36">
        <f t="shared" si="184"/>
        <v>3.3266030635842094</v>
      </c>
      <c r="AL361" s="36">
        <f t="shared" si="184"/>
        <v>1.7022281771982226</v>
      </c>
      <c r="AM361" s="37" t="e">
        <f t="shared" si="184"/>
        <v>#VALUE!</v>
      </c>
      <c r="AN361" s="38">
        <f t="shared" si="184"/>
        <v>3.3497366127162547</v>
      </c>
      <c r="AO361" s="39">
        <f t="shared" si="184"/>
        <v>1.0833608968124051</v>
      </c>
      <c r="AP361" s="39">
        <f t="shared" si="184"/>
        <v>1.0833608968124051</v>
      </c>
      <c r="AQ361" s="40">
        <f t="shared" si="184"/>
        <v>6.9347019161568468</v>
      </c>
      <c r="AR361" s="40">
        <f t="shared" si="184"/>
        <v>11.884784298740774</v>
      </c>
      <c r="AS361" s="40">
        <f t="shared" si="184"/>
        <v>23.647172275360372</v>
      </c>
      <c r="AT361" s="41">
        <f t="shared" si="184"/>
        <v>0.35</v>
      </c>
      <c r="AU361" s="41">
        <f t="shared" si="184"/>
        <v>0.35</v>
      </c>
      <c r="AV361" s="42" t="e">
        <f t="shared" si="184"/>
        <v>#VALUE!</v>
      </c>
      <c r="AW361" s="42" t="e">
        <f t="shared" si="184"/>
        <v>#VALUE!</v>
      </c>
      <c r="AX361" s="43" t="e">
        <f t="shared" si="184"/>
        <v>#VALUE!</v>
      </c>
      <c r="AY361" s="43" t="e">
        <f t="shared" si="184"/>
        <v>#VALUE!</v>
      </c>
    </row>
    <row r="362" spans="6:51" x14ac:dyDescent="0.3">
      <c r="F362" s="3">
        <v>48</v>
      </c>
      <c r="G362" s="36">
        <f t="shared" si="183"/>
        <v>2.1354056465805415</v>
      </c>
      <c r="H362" s="36">
        <f t="shared" si="183"/>
        <v>3.5645603010684752</v>
      </c>
      <c r="I362" s="36">
        <f t="shared" si="183"/>
        <v>3.2766046193483787</v>
      </c>
      <c r="J362" s="36">
        <f t="shared" si="183"/>
        <v>3.3266046024038687</v>
      </c>
      <c r="K362" s="36">
        <f t="shared" si="183"/>
        <v>2.1192956424536451</v>
      </c>
      <c r="L362" s="37" t="e">
        <f t="shared" si="183"/>
        <v>#VALUE!</v>
      </c>
      <c r="M362" s="38">
        <f t="shared" si="183"/>
        <v>3.3636840517466862</v>
      </c>
      <c r="N362" s="39">
        <f t="shared" si="183"/>
        <v>1.0833608968124051</v>
      </c>
      <c r="O362" s="39">
        <f t="shared" si="183"/>
        <v>1.0833608968124051</v>
      </c>
      <c r="P362" s="40">
        <f t="shared" si="183"/>
        <v>6.9347019161568468</v>
      </c>
      <c r="Q362" s="40">
        <f t="shared" si="183"/>
        <v>11.884784298740774</v>
      </c>
      <c r="R362" s="40">
        <f t="shared" si="183"/>
        <v>23.647172275360372</v>
      </c>
      <c r="S362" s="41">
        <f t="shared" si="183"/>
        <v>0.35</v>
      </c>
      <c r="T362" s="41">
        <f t="shared" si="183"/>
        <v>0.35</v>
      </c>
      <c r="U362" s="42" t="e">
        <f t="shared" si="183"/>
        <v>#VALUE!</v>
      </c>
      <c r="V362" s="42" t="e">
        <f t="shared" si="183"/>
        <v>#VALUE!</v>
      </c>
      <c r="W362" s="43" t="e">
        <f t="shared" si="183"/>
        <v>#VALUE!</v>
      </c>
      <c r="X362" s="43" t="e">
        <f t="shared" si="183"/>
        <v>#VALUE!</v>
      </c>
      <c r="AD362"/>
      <c r="AG362" s="3">
        <f t="shared" si="171"/>
        <v>38.561557583063312</v>
      </c>
      <c r="AH362" s="36">
        <f t="shared" si="184"/>
        <v>2.1354049331563738</v>
      </c>
      <c r="AI362" s="36">
        <f t="shared" si="184"/>
        <v>3.5645595070528913</v>
      </c>
      <c r="AJ362" s="36">
        <f t="shared" si="184"/>
        <v>3.2766019040425016</v>
      </c>
      <c r="AK362" s="36">
        <f t="shared" si="184"/>
        <v>3.326603413055043</v>
      </c>
      <c r="AL362" s="36">
        <f t="shared" si="184"/>
        <v>1.7022281771982226</v>
      </c>
      <c r="AM362" s="37" t="e">
        <f t="shared" si="184"/>
        <v>#VALUE!</v>
      </c>
      <c r="AN362" s="38">
        <f t="shared" si="184"/>
        <v>3.3516806882729457</v>
      </c>
      <c r="AO362" s="39">
        <f t="shared" si="184"/>
        <v>1.0833608968124051</v>
      </c>
      <c r="AP362" s="39">
        <f t="shared" si="184"/>
        <v>1.0833608968124051</v>
      </c>
      <c r="AQ362" s="40">
        <f t="shared" si="184"/>
        <v>6.9347019161568468</v>
      </c>
      <c r="AR362" s="40">
        <f t="shared" si="184"/>
        <v>11.884784298740774</v>
      </c>
      <c r="AS362" s="40">
        <f t="shared" si="184"/>
        <v>23.647172275360372</v>
      </c>
      <c r="AT362" s="41">
        <f t="shared" si="184"/>
        <v>0.35</v>
      </c>
      <c r="AU362" s="41">
        <f t="shared" si="184"/>
        <v>0.35</v>
      </c>
      <c r="AV362" s="42" t="e">
        <f t="shared" si="184"/>
        <v>#VALUE!</v>
      </c>
      <c r="AW362" s="42" t="e">
        <f t="shared" si="184"/>
        <v>#VALUE!</v>
      </c>
      <c r="AX362" s="43" t="e">
        <f t="shared" si="184"/>
        <v>#VALUE!</v>
      </c>
      <c r="AY362" s="43" t="e">
        <f t="shared" si="184"/>
        <v>#VALUE!</v>
      </c>
    </row>
    <row r="363" spans="6:51" x14ac:dyDescent="0.3">
      <c r="F363" s="3">
        <v>49</v>
      </c>
      <c r="G363" s="36">
        <f t="shared" si="183"/>
        <v>2.1354056560227956</v>
      </c>
      <c r="H363" s="36">
        <f t="shared" si="183"/>
        <v>3.5645603152319758</v>
      </c>
      <c r="I363" s="36">
        <f t="shared" si="183"/>
        <v>3.2766046425006476</v>
      </c>
      <c r="J363" s="36">
        <f t="shared" si="183"/>
        <v>3.3266046240419884</v>
      </c>
      <c r="K363" s="36">
        <f t="shared" si="183"/>
        <v>2.1659337935194882</v>
      </c>
      <c r="L363" s="37" t="e">
        <f t="shared" si="183"/>
        <v>#VALUE!</v>
      </c>
      <c r="M363" s="38">
        <f t="shared" si="183"/>
        <v>3.3642717853029245</v>
      </c>
      <c r="N363" s="39">
        <f t="shared" si="183"/>
        <v>1.0833608968124051</v>
      </c>
      <c r="O363" s="39">
        <f t="shared" si="183"/>
        <v>1.0833608968124051</v>
      </c>
      <c r="P363" s="40">
        <f t="shared" si="183"/>
        <v>6.9347019161568468</v>
      </c>
      <c r="Q363" s="40">
        <f t="shared" si="183"/>
        <v>11.884784298740774</v>
      </c>
      <c r="R363" s="40">
        <f t="shared" si="183"/>
        <v>23.647172275360372</v>
      </c>
      <c r="S363" s="41">
        <f t="shared" si="183"/>
        <v>0.35</v>
      </c>
      <c r="T363" s="41">
        <f t="shared" si="183"/>
        <v>0.35</v>
      </c>
      <c r="U363" s="42" t="e">
        <f t="shared" si="183"/>
        <v>#VALUE!</v>
      </c>
      <c r="V363" s="42" t="e">
        <f t="shared" si="183"/>
        <v>#VALUE!</v>
      </c>
      <c r="W363" s="43" t="e">
        <f t="shared" si="183"/>
        <v>#VALUE!</v>
      </c>
      <c r="X363" s="43" t="e">
        <f t="shared" si="183"/>
        <v>#VALUE!</v>
      </c>
      <c r="AD363"/>
      <c r="AG363" s="3">
        <f t="shared" si="171"/>
        <v>39.294101810214748</v>
      </c>
      <c r="AH363" s="36">
        <f t="shared" si="184"/>
        <v>2.1354051096466011</v>
      </c>
      <c r="AI363" s="36">
        <f t="shared" si="184"/>
        <v>3.5645596759938827</v>
      </c>
      <c r="AJ363" s="36">
        <f t="shared" si="184"/>
        <v>3.276602639318499</v>
      </c>
      <c r="AK363" s="36">
        <f t="shared" si="184"/>
        <v>3.3266036649617177</v>
      </c>
      <c r="AL363" s="36">
        <f t="shared" si="184"/>
        <v>1.7022281771982226</v>
      </c>
      <c r="AM363" s="37" t="e">
        <f t="shared" si="184"/>
        <v>#VALUE!</v>
      </c>
      <c r="AN363" s="38">
        <f t="shared" si="184"/>
        <v>3.3532824133740116</v>
      </c>
      <c r="AO363" s="39">
        <f t="shared" si="184"/>
        <v>1.0833608968124051</v>
      </c>
      <c r="AP363" s="39">
        <f t="shared" si="184"/>
        <v>1.0833608968124051</v>
      </c>
      <c r="AQ363" s="40">
        <f t="shared" si="184"/>
        <v>6.9347019161568468</v>
      </c>
      <c r="AR363" s="40">
        <f t="shared" si="184"/>
        <v>11.884784298740774</v>
      </c>
      <c r="AS363" s="40">
        <f t="shared" si="184"/>
        <v>23.647172275360372</v>
      </c>
      <c r="AT363" s="41">
        <f t="shared" si="184"/>
        <v>0.35</v>
      </c>
      <c r="AU363" s="41">
        <f t="shared" si="184"/>
        <v>0.35</v>
      </c>
      <c r="AV363" s="42" t="e">
        <f t="shared" si="184"/>
        <v>#VALUE!</v>
      </c>
      <c r="AW363" s="42" t="e">
        <f t="shared" si="184"/>
        <v>#VALUE!</v>
      </c>
      <c r="AX363" s="43" t="e">
        <f t="shared" si="184"/>
        <v>#VALUE!</v>
      </c>
      <c r="AY363" s="43" t="e">
        <f t="shared" si="184"/>
        <v>#VALUE!</v>
      </c>
    </row>
    <row r="364" spans="6:51" x14ac:dyDescent="0.3">
      <c r="F364" s="3">
        <v>50</v>
      </c>
      <c r="G364" s="36">
        <f t="shared" si="183"/>
        <v>2.1354056632197191</v>
      </c>
      <c r="H364" s="36">
        <f t="shared" si="183"/>
        <v>3.5645603261332357</v>
      </c>
      <c r="I364" s="36">
        <f t="shared" si="183"/>
        <v>3.27660465894582</v>
      </c>
      <c r="J364" s="36">
        <f t="shared" si="183"/>
        <v>3.32660464075841</v>
      </c>
      <c r="K364" s="36">
        <f t="shared" si="183"/>
        <v>2.2072088661761979</v>
      </c>
      <c r="L364" s="37" t="e">
        <f t="shared" si="183"/>
        <v>#VALUE!</v>
      </c>
      <c r="M364" s="38">
        <f t="shared" si="183"/>
        <v>3.3647892564305111</v>
      </c>
      <c r="N364" s="39">
        <f t="shared" si="183"/>
        <v>1.0833608968124051</v>
      </c>
      <c r="O364" s="39">
        <f t="shared" si="183"/>
        <v>1.0833608968124051</v>
      </c>
      <c r="P364" s="40">
        <f t="shared" si="183"/>
        <v>6.9347019161568468</v>
      </c>
      <c r="Q364" s="40">
        <f t="shared" si="183"/>
        <v>11.884784298740774</v>
      </c>
      <c r="R364" s="40">
        <f t="shared" si="183"/>
        <v>23.647172275360372</v>
      </c>
      <c r="S364" s="41">
        <f t="shared" si="183"/>
        <v>0.35</v>
      </c>
      <c r="T364" s="41">
        <f t="shared" si="183"/>
        <v>0.35</v>
      </c>
      <c r="U364" s="42" t="e">
        <f t="shared" si="183"/>
        <v>#VALUE!</v>
      </c>
      <c r="V364" s="42" t="e">
        <f t="shared" si="183"/>
        <v>#VALUE!</v>
      </c>
      <c r="W364" s="43" t="e">
        <f t="shared" si="183"/>
        <v>#VALUE!</v>
      </c>
      <c r="X364" s="43" t="e">
        <f t="shared" si="183"/>
        <v>#VALUE!</v>
      </c>
      <c r="AD364"/>
      <c r="AG364" s="3">
        <f t="shared" si="171"/>
        <v>39.969109253183596</v>
      </c>
      <c r="AH364" s="36">
        <f t="shared" si="184"/>
        <v>2.135405232258659</v>
      </c>
      <c r="AI364" s="36">
        <f t="shared" si="184"/>
        <v>3.5645598004390981</v>
      </c>
      <c r="AJ364" s="36">
        <f t="shared" si="184"/>
        <v>3.2766031368902038</v>
      </c>
      <c r="AK364" s="36">
        <f t="shared" si="184"/>
        <v>3.3266038506949958</v>
      </c>
      <c r="AL364" s="36">
        <f t="shared" si="184"/>
        <v>1.7022281771982226</v>
      </c>
      <c r="AM364" s="37" t="e">
        <f t="shared" si="184"/>
        <v>#VALUE!</v>
      </c>
      <c r="AN364" s="38">
        <f t="shared" si="184"/>
        <v>3.3546148460210703</v>
      </c>
      <c r="AO364" s="39">
        <f t="shared" si="184"/>
        <v>1.0833608968124051</v>
      </c>
      <c r="AP364" s="39">
        <f t="shared" si="184"/>
        <v>1.0833608968124051</v>
      </c>
      <c r="AQ364" s="40">
        <f t="shared" si="184"/>
        <v>6.9347019161568468</v>
      </c>
      <c r="AR364" s="40">
        <f t="shared" si="184"/>
        <v>11.884784298740774</v>
      </c>
      <c r="AS364" s="40">
        <f t="shared" si="184"/>
        <v>23.647172275360372</v>
      </c>
      <c r="AT364" s="41">
        <f t="shared" si="184"/>
        <v>0.35</v>
      </c>
      <c r="AU364" s="41">
        <f t="shared" si="184"/>
        <v>0.35</v>
      </c>
      <c r="AV364" s="42" t="e">
        <f t="shared" si="184"/>
        <v>#VALUE!</v>
      </c>
      <c r="AW364" s="42" t="e">
        <f t="shared" si="184"/>
        <v>#VALUE!</v>
      </c>
      <c r="AX364" s="43" t="e">
        <f t="shared" si="184"/>
        <v>#VALUE!</v>
      </c>
      <c r="AY364" s="43" t="e">
        <f t="shared" si="184"/>
        <v>#VALUE!</v>
      </c>
    </row>
    <row r="365" spans="6:51" x14ac:dyDescent="0.3">
      <c r="F365" s="3">
        <v>51</v>
      </c>
      <c r="G365" s="36">
        <f t="shared" si="183"/>
        <v>2.1354056687660385</v>
      </c>
      <c r="H365" s="36">
        <f t="shared" si="183"/>
        <v>3.564560334568867</v>
      </c>
      <c r="I365" s="36">
        <f t="shared" si="183"/>
        <v>3.2766046707392293</v>
      </c>
      <c r="J365" s="36">
        <f t="shared" si="183"/>
        <v>3.326604653744444</v>
      </c>
      <c r="K365" s="36">
        <f t="shared" si="183"/>
        <v>2.2438522604399869</v>
      </c>
      <c r="L365" s="37" t="e">
        <f t="shared" si="183"/>
        <v>#VALUE!</v>
      </c>
      <c r="M365" s="38">
        <f t="shared" si="183"/>
        <v>3.3652457513736174</v>
      </c>
      <c r="N365" s="39">
        <f t="shared" si="183"/>
        <v>1.0833608968124051</v>
      </c>
      <c r="O365" s="39">
        <f t="shared" si="183"/>
        <v>1.0833608968124051</v>
      </c>
      <c r="P365" s="40">
        <f t="shared" si="183"/>
        <v>6.9347019161568468</v>
      </c>
      <c r="Q365" s="40">
        <f t="shared" si="183"/>
        <v>11.884784298740774</v>
      </c>
      <c r="R365" s="40">
        <f t="shared" si="183"/>
        <v>23.647172275360372</v>
      </c>
      <c r="S365" s="41">
        <f t="shared" si="183"/>
        <v>0.35</v>
      </c>
      <c r="T365" s="41">
        <f t="shared" si="183"/>
        <v>0.35</v>
      </c>
      <c r="U365" s="42" t="e">
        <f t="shared" si="183"/>
        <v>#VALUE!</v>
      </c>
      <c r="V365" s="42" t="e">
        <f t="shared" si="183"/>
        <v>#VALUE!</v>
      </c>
      <c r="W365" s="43" t="e">
        <f t="shared" si="183"/>
        <v>#VALUE!</v>
      </c>
      <c r="X365" s="43" t="e">
        <f t="shared" si="183"/>
        <v>#VALUE!</v>
      </c>
      <c r="AD365"/>
      <c r="AG365" s="3">
        <f t="shared" si="171"/>
        <v>40.591099067826086</v>
      </c>
      <c r="AH365" s="36">
        <f t="shared" si="184"/>
        <v>2.1354053199251419</v>
      </c>
      <c r="AI365" s="36">
        <f t="shared" si="184"/>
        <v>3.564559893983382</v>
      </c>
      <c r="AJ365" s="36">
        <f t="shared" si="184"/>
        <v>3.2766034833502502</v>
      </c>
      <c r="AK365" s="36">
        <f t="shared" si="184"/>
        <v>3.326603990448989</v>
      </c>
      <c r="AL365" s="36">
        <f t="shared" si="184"/>
        <v>1.7022281771982226</v>
      </c>
      <c r="AM365" s="37" t="e">
        <f t="shared" si="184"/>
        <v>#VALUE!</v>
      </c>
      <c r="AN365" s="38">
        <f t="shared" si="184"/>
        <v>3.3557330229327009</v>
      </c>
      <c r="AO365" s="39">
        <f t="shared" si="184"/>
        <v>1.0833608968124051</v>
      </c>
      <c r="AP365" s="39">
        <f t="shared" si="184"/>
        <v>1.0833608968124051</v>
      </c>
      <c r="AQ365" s="40">
        <f t="shared" si="184"/>
        <v>6.9347019161568468</v>
      </c>
      <c r="AR365" s="40">
        <f t="shared" si="184"/>
        <v>11.884784298740774</v>
      </c>
      <c r="AS365" s="40">
        <f t="shared" si="184"/>
        <v>23.647172275360372</v>
      </c>
      <c r="AT365" s="41">
        <f t="shared" si="184"/>
        <v>0.35</v>
      </c>
      <c r="AU365" s="41">
        <f t="shared" si="184"/>
        <v>0.35</v>
      </c>
      <c r="AV365" s="42" t="e">
        <f t="shared" si="184"/>
        <v>#VALUE!</v>
      </c>
      <c r="AW365" s="42" t="e">
        <f t="shared" si="184"/>
        <v>#VALUE!</v>
      </c>
      <c r="AX365" s="43" t="e">
        <f t="shared" si="184"/>
        <v>#VALUE!</v>
      </c>
      <c r="AY365" s="43" t="e">
        <f t="shared" si="184"/>
        <v>#VALUE!</v>
      </c>
    </row>
    <row r="366" spans="6:51" x14ac:dyDescent="0.3">
      <c r="F366" s="3">
        <v>52</v>
      </c>
      <c r="G366" s="36">
        <f t="shared" si="183"/>
        <v>2.1354056730856836</v>
      </c>
      <c r="H366" s="36">
        <f t="shared" si="183"/>
        <v>3.5645603411311875</v>
      </c>
      <c r="I366" s="36">
        <f t="shared" si="183"/>
        <v>3.2766046792767778</v>
      </c>
      <c r="J366" s="36">
        <f t="shared" si="183"/>
        <v>3.326604663887712</v>
      </c>
      <c r="K366" s="36">
        <f t="shared" si="183"/>
        <v>2.2764806075611208</v>
      </c>
      <c r="L366" s="37" t="e">
        <f t="shared" si="183"/>
        <v>#VALUE!</v>
      </c>
      <c r="M366" s="38">
        <f t="shared" si="183"/>
        <v>3.3656492387760704</v>
      </c>
      <c r="N366" s="39">
        <f t="shared" si="183"/>
        <v>1.0833608968124051</v>
      </c>
      <c r="O366" s="39">
        <f t="shared" si="183"/>
        <v>1.0833608968124051</v>
      </c>
      <c r="P366" s="40">
        <f t="shared" si="183"/>
        <v>6.9347019161568468</v>
      </c>
      <c r="Q366" s="40">
        <f t="shared" si="183"/>
        <v>11.884784298740774</v>
      </c>
      <c r="R366" s="40">
        <f t="shared" si="183"/>
        <v>23.647172275360372</v>
      </c>
      <c r="S366" s="41">
        <f t="shared" si="183"/>
        <v>0.35</v>
      </c>
      <c r="T366" s="41">
        <f t="shared" si="183"/>
        <v>0.35</v>
      </c>
      <c r="U366" s="42" t="e">
        <f t="shared" si="183"/>
        <v>#VALUE!</v>
      </c>
      <c r="V366" s="42" t="e">
        <f t="shared" si="183"/>
        <v>#VALUE!</v>
      </c>
      <c r="W366" s="43" t="e">
        <f t="shared" si="183"/>
        <v>#VALUE!</v>
      </c>
      <c r="X366" s="43" t="e">
        <f t="shared" si="183"/>
        <v>#VALUE!</v>
      </c>
      <c r="AD366"/>
      <c r="AG366" s="3">
        <f t="shared" si="171"/>
        <v>41.164235458467118</v>
      </c>
      <c r="AH366" s="36">
        <f t="shared" si="184"/>
        <v>2.135405384221511</v>
      </c>
      <c r="AI366" s="36">
        <f t="shared" si="184"/>
        <v>3.5645599655947331</v>
      </c>
      <c r="AJ366" s="36">
        <f t="shared" si="184"/>
        <v>3.2766037308676541</v>
      </c>
      <c r="AK366" s="36">
        <f t="shared" si="184"/>
        <v>3.3266040975465776</v>
      </c>
      <c r="AL366" s="36">
        <f t="shared" si="184"/>
        <v>1.7022281771982226</v>
      </c>
      <c r="AM366" s="37" t="e">
        <f t="shared" si="184"/>
        <v>#VALUE!</v>
      </c>
      <c r="AN366" s="38">
        <f t="shared" si="184"/>
        <v>3.3566789179484862</v>
      </c>
      <c r="AO366" s="39">
        <f t="shared" si="184"/>
        <v>1.0833608968124051</v>
      </c>
      <c r="AP366" s="39">
        <f t="shared" si="184"/>
        <v>1.0833608968124051</v>
      </c>
      <c r="AQ366" s="40">
        <f t="shared" si="184"/>
        <v>6.9347019161568468</v>
      </c>
      <c r="AR366" s="40">
        <f t="shared" si="184"/>
        <v>11.884784298740774</v>
      </c>
      <c r="AS366" s="40">
        <f t="shared" si="184"/>
        <v>23.647172275360372</v>
      </c>
      <c r="AT366" s="41">
        <f t="shared" si="184"/>
        <v>0.35</v>
      </c>
      <c r="AU366" s="41">
        <f t="shared" si="184"/>
        <v>0.35</v>
      </c>
      <c r="AV366" s="42" t="e">
        <f t="shared" si="184"/>
        <v>#VALUE!</v>
      </c>
      <c r="AW366" s="42" t="e">
        <f t="shared" si="184"/>
        <v>#VALUE!</v>
      </c>
      <c r="AX366" s="43" t="e">
        <f t="shared" si="184"/>
        <v>#VALUE!</v>
      </c>
      <c r="AY366" s="43" t="e">
        <f t="shared" si="184"/>
        <v>#VALUE!</v>
      </c>
    </row>
    <row r="367" spans="6:51" x14ac:dyDescent="0.3">
      <c r="F367" s="3">
        <v>53</v>
      </c>
      <c r="G367" s="36">
        <f t="shared" si="183"/>
        <v>2.1354056764840958</v>
      </c>
      <c r="H367" s="36">
        <f t="shared" si="183"/>
        <v>3.5645603462628661</v>
      </c>
      <c r="I367" s="36">
        <f t="shared" si="183"/>
        <v>3.2766046855148474</v>
      </c>
      <c r="J367" s="36">
        <f t="shared" si="183"/>
        <v>3.3266046718530746</v>
      </c>
      <c r="K367" s="36">
        <f t="shared" si="183"/>
        <v>2.3056158175231647</v>
      </c>
      <c r="L367" s="37" t="e">
        <f t="shared" si="183"/>
        <v>#VALUE!</v>
      </c>
      <c r="M367" s="38">
        <f t="shared" si="183"/>
        <v>3.3660065663632905</v>
      </c>
      <c r="N367" s="39">
        <f t="shared" si="183"/>
        <v>1.0833608968124051</v>
      </c>
      <c r="O367" s="39">
        <f t="shared" si="183"/>
        <v>1.0833608968124051</v>
      </c>
      <c r="P367" s="40">
        <f t="shared" si="183"/>
        <v>6.9347019161568468</v>
      </c>
      <c r="Q367" s="40">
        <f t="shared" si="183"/>
        <v>11.884784298740774</v>
      </c>
      <c r="R367" s="40">
        <f t="shared" si="183"/>
        <v>23.647172275360372</v>
      </c>
      <c r="S367" s="41">
        <f t="shared" si="183"/>
        <v>0.35</v>
      </c>
      <c r="T367" s="41">
        <f t="shared" si="183"/>
        <v>0.35</v>
      </c>
      <c r="U367" s="42" t="e">
        <f t="shared" si="183"/>
        <v>#VALUE!</v>
      </c>
      <c r="V367" s="42" t="e">
        <f t="shared" si="183"/>
        <v>#VALUE!</v>
      </c>
      <c r="W367" s="43" t="e">
        <f t="shared" si="183"/>
        <v>#VALUE!</v>
      </c>
      <c r="X367" s="43" t="e">
        <f t="shared" si="183"/>
        <v>#VALUE!</v>
      </c>
      <c r="AD367"/>
      <c r="AG367" s="3">
        <f t="shared" si="171"/>
        <v>41.692355557131165</v>
      </c>
      <c r="AH367" s="36">
        <f t="shared" si="184"/>
        <v>2.1354054324539904</v>
      </c>
      <c r="AI367" s="36">
        <f t="shared" si="184"/>
        <v>3.5645600213258506</v>
      </c>
      <c r="AJ367" s="36">
        <f t="shared" si="184"/>
        <v>3.2766039118377597</v>
      </c>
      <c r="AK367" s="36">
        <f t="shared" si="184"/>
        <v>3.3266041809822466</v>
      </c>
      <c r="AL367" s="36">
        <f t="shared" si="184"/>
        <v>1.7022281771982226</v>
      </c>
      <c r="AM367" s="37" t="e">
        <f t="shared" si="184"/>
        <v>#VALUE!</v>
      </c>
      <c r="AN367" s="38">
        <f t="shared" si="184"/>
        <v>3.3574849139493907</v>
      </c>
      <c r="AO367" s="39">
        <f t="shared" si="184"/>
        <v>1.0833608968124051</v>
      </c>
      <c r="AP367" s="39">
        <f t="shared" si="184"/>
        <v>1.0833608968124051</v>
      </c>
      <c r="AQ367" s="40">
        <f t="shared" si="184"/>
        <v>6.9347019161568468</v>
      </c>
      <c r="AR367" s="40">
        <f t="shared" si="184"/>
        <v>11.884784298740774</v>
      </c>
      <c r="AS367" s="40">
        <f t="shared" si="184"/>
        <v>23.647172275360372</v>
      </c>
      <c r="AT367" s="41">
        <f t="shared" si="184"/>
        <v>0.35</v>
      </c>
      <c r="AU367" s="41">
        <f t="shared" si="184"/>
        <v>0.35</v>
      </c>
      <c r="AV367" s="42" t="e">
        <f t="shared" si="184"/>
        <v>#VALUE!</v>
      </c>
      <c r="AW367" s="42" t="e">
        <f t="shared" si="184"/>
        <v>#VALUE!</v>
      </c>
      <c r="AX367" s="43" t="e">
        <f t="shared" si="184"/>
        <v>#VALUE!</v>
      </c>
      <c r="AY367" s="43" t="e">
        <f t="shared" si="184"/>
        <v>#VALUE!</v>
      </c>
    </row>
    <row r="368" spans="6:51" x14ac:dyDescent="0.3">
      <c r="F368" s="3">
        <v>54</v>
      </c>
      <c r="G368" s="36">
        <f t="shared" si="183"/>
        <v>2.1354056791836458</v>
      </c>
      <c r="H368" s="36">
        <f t="shared" si="183"/>
        <v>3.5645603502964054</v>
      </c>
      <c r="I368" s="36">
        <f t="shared" si="183"/>
        <v>3.2766046901143993</v>
      </c>
      <c r="J368" s="36">
        <f t="shared" si="183"/>
        <v>3.3266046781411402</v>
      </c>
      <c r="K368" s="36">
        <f t="shared" si="183"/>
        <v>2.3317013237829713</v>
      </c>
      <c r="L368" s="37" t="e">
        <f t="shared" si="183"/>
        <v>#VALUE!</v>
      </c>
      <c r="M368" s="38">
        <f t="shared" si="183"/>
        <v>3.3663236272436272</v>
      </c>
      <c r="N368" s="39">
        <f t="shared" si="183"/>
        <v>1.0833608968124051</v>
      </c>
      <c r="O368" s="39">
        <f t="shared" si="183"/>
        <v>1.0833608968124051</v>
      </c>
      <c r="P368" s="40">
        <f t="shared" si="183"/>
        <v>6.9347019161568468</v>
      </c>
      <c r="Q368" s="40">
        <f t="shared" si="183"/>
        <v>11.884784298740774</v>
      </c>
      <c r="R368" s="40">
        <f t="shared" si="183"/>
        <v>23.647172275360372</v>
      </c>
      <c r="S368" s="41">
        <f t="shared" si="183"/>
        <v>0.35</v>
      </c>
      <c r="T368" s="41">
        <f t="shared" si="183"/>
        <v>0.35</v>
      </c>
      <c r="U368" s="42" t="e">
        <f t="shared" si="183"/>
        <v>#VALUE!</v>
      </c>
      <c r="V368" s="42" t="e">
        <f t="shared" si="183"/>
        <v>#VALUE!</v>
      </c>
      <c r="W368" s="43" t="e">
        <f t="shared" si="183"/>
        <v>#VALUE!</v>
      </c>
      <c r="X368" s="43" t="e">
        <f t="shared" si="183"/>
        <v>#VALUE!</v>
      </c>
      <c r="AD368"/>
      <c r="AG368" s="3">
        <f t="shared" si="171"/>
        <v>42.178995113033345</v>
      </c>
      <c r="AH368" s="36">
        <f t="shared" si="184"/>
        <v>2.1354054693687274</v>
      </c>
      <c r="AI368" s="36">
        <f t="shared" si="184"/>
        <v>3.5645600653483749</v>
      </c>
      <c r="AJ368" s="36">
        <f t="shared" si="184"/>
        <v>3.2766040469415065</v>
      </c>
      <c r="AK368" s="36">
        <f t="shared" si="184"/>
        <v>3.3266042469577659</v>
      </c>
      <c r="AL368" s="36">
        <f t="shared" si="184"/>
        <v>1.7022281771982226</v>
      </c>
      <c r="AM368" s="37" t="e">
        <f t="shared" si="184"/>
        <v>#VALUE!</v>
      </c>
      <c r="AN368" s="38">
        <f t="shared" si="184"/>
        <v>3.3581762661835213</v>
      </c>
      <c r="AO368" s="39">
        <f t="shared" si="184"/>
        <v>1.0833608968124051</v>
      </c>
      <c r="AP368" s="39">
        <f t="shared" si="184"/>
        <v>1.0833608968124051</v>
      </c>
      <c r="AQ368" s="40">
        <f t="shared" si="184"/>
        <v>6.9347019161568468</v>
      </c>
      <c r="AR368" s="40">
        <f t="shared" si="184"/>
        <v>11.884784298740774</v>
      </c>
      <c r="AS368" s="40">
        <f t="shared" si="184"/>
        <v>23.647172275360372</v>
      </c>
      <c r="AT368" s="41">
        <f t="shared" si="184"/>
        <v>0.35</v>
      </c>
      <c r="AU368" s="41">
        <f t="shared" si="184"/>
        <v>0.35</v>
      </c>
      <c r="AV368" s="42" t="e">
        <f t="shared" si="184"/>
        <v>#VALUE!</v>
      </c>
      <c r="AW368" s="42" t="e">
        <f t="shared" si="184"/>
        <v>#VALUE!</v>
      </c>
      <c r="AX368" s="43" t="e">
        <f t="shared" si="184"/>
        <v>#VALUE!</v>
      </c>
      <c r="AY368" s="43" t="e">
        <f t="shared" si="184"/>
        <v>#VALUE!</v>
      </c>
    </row>
    <row r="369" spans="6:51" x14ac:dyDescent="0.3">
      <c r="F369" s="3">
        <v>55</v>
      </c>
      <c r="G369" s="36">
        <f t="shared" si="183"/>
        <v>2.1354056813478568</v>
      </c>
      <c r="H369" s="36">
        <f t="shared" si="183"/>
        <v>3.5645603534828041</v>
      </c>
      <c r="I369" s="36">
        <f t="shared" si="183"/>
        <v>3.2766046935361581</v>
      </c>
      <c r="J369" s="36">
        <f t="shared" si="183"/>
        <v>3.3266046831307854</v>
      </c>
      <c r="K369" s="36">
        <f t="shared" si="183"/>
        <v>2.3551152952689884</v>
      </c>
      <c r="L369" s="37" t="e">
        <f t="shared" si="183"/>
        <v>#VALUE!</v>
      </c>
      <c r="M369" s="38">
        <f t="shared" si="183"/>
        <v>3.3666055006074243</v>
      </c>
      <c r="N369" s="39">
        <f t="shared" si="183"/>
        <v>1.0833608968124051</v>
      </c>
      <c r="O369" s="39">
        <f t="shared" si="183"/>
        <v>1.0833608968124051</v>
      </c>
      <c r="P369" s="40">
        <f t="shared" si="183"/>
        <v>6.9347019161568468</v>
      </c>
      <c r="Q369" s="40">
        <f t="shared" si="183"/>
        <v>11.884784298740774</v>
      </c>
      <c r="R369" s="40">
        <f t="shared" si="183"/>
        <v>23.647172275360372</v>
      </c>
      <c r="S369" s="41">
        <f t="shared" si="183"/>
        <v>0.35</v>
      </c>
      <c r="T369" s="41">
        <f t="shared" si="183"/>
        <v>0.35</v>
      </c>
      <c r="U369" s="42" t="e">
        <f t="shared" si="183"/>
        <v>#VALUE!</v>
      </c>
      <c r="V369" s="42" t="e">
        <f t="shared" si="183"/>
        <v>#VALUE!</v>
      </c>
      <c r="W369" s="43" t="e">
        <f t="shared" si="183"/>
        <v>#VALUE!</v>
      </c>
      <c r="X369" s="43" t="e">
        <f t="shared" si="183"/>
        <v>#VALUE!</v>
      </c>
      <c r="AD369"/>
      <c r="AG369" s="3">
        <f t="shared" si="171"/>
        <v>42.627412164320987</v>
      </c>
      <c r="AH369" s="36">
        <f t="shared" si="184"/>
        <v>2.1354054981302153</v>
      </c>
      <c r="AI369" s="36">
        <f t="shared" si="184"/>
        <v>3.56456010059338</v>
      </c>
      <c r="AJ369" s="36">
        <f t="shared" si="184"/>
        <v>3.2766041497202973</v>
      </c>
      <c r="AK369" s="36">
        <f t="shared" si="184"/>
        <v>3.32660429983288</v>
      </c>
      <c r="AL369" s="36">
        <f t="shared" si="184"/>
        <v>1.7311162673730056</v>
      </c>
      <c r="AM369" s="37" t="e">
        <f t="shared" si="184"/>
        <v>#VALUE!</v>
      </c>
      <c r="AN369" s="38">
        <f t="shared" si="184"/>
        <v>3.358772872032179</v>
      </c>
      <c r="AO369" s="39">
        <f t="shared" si="184"/>
        <v>1.0833608968124051</v>
      </c>
      <c r="AP369" s="39">
        <f t="shared" si="184"/>
        <v>1.0833608968124051</v>
      </c>
      <c r="AQ369" s="40">
        <f t="shared" si="184"/>
        <v>6.9347019161568468</v>
      </c>
      <c r="AR369" s="40">
        <f t="shared" si="184"/>
        <v>11.884784298740774</v>
      </c>
      <c r="AS369" s="40">
        <f t="shared" si="184"/>
        <v>23.647172275360372</v>
      </c>
      <c r="AT369" s="41">
        <f t="shared" si="184"/>
        <v>0.35</v>
      </c>
      <c r="AU369" s="41">
        <f t="shared" si="184"/>
        <v>0.35</v>
      </c>
      <c r="AV369" s="42" t="e">
        <f t="shared" si="184"/>
        <v>#VALUE!</v>
      </c>
      <c r="AW369" s="42" t="e">
        <f t="shared" si="184"/>
        <v>#VALUE!</v>
      </c>
      <c r="AX369" s="43" t="e">
        <f t="shared" si="184"/>
        <v>#VALUE!</v>
      </c>
      <c r="AY369" s="43" t="e">
        <f t="shared" si="184"/>
        <v>#VALUE!</v>
      </c>
    </row>
    <row r="370" spans="6:51" x14ac:dyDescent="0.3">
      <c r="F370" s="3">
        <v>56</v>
      </c>
      <c r="G370" s="36">
        <f t="shared" si="183"/>
        <v>2.1354056830981518</v>
      </c>
      <c r="H370" s="36">
        <f t="shared" si="183"/>
        <v>3.564560356012465</v>
      </c>
      <c r="I370" s="36">
        <f t="shared" si="183"/>
        <v>3.276604696104001</v>
      </c>
      <c r="J370" s="36">
        <f t="shared" si="183"/>
        <v>3.3266046871102124</v>
      </c>
      <c r="K370" s="36">
        <f t="shared" si="183"/>
        <v>2.3761814213177601</v>
      </c>
      <c r="L370" s="37" t="e">
        <f t="shared" si="183"/>
        <v>#VALUE!</v>
      </c>
      <c r="M370" s="38">
        <f t="shared" si="183"/>
        <v>3.3668565708513238</v>
      </c>
      <c r="N370" s="39">
        <f t="shared" si="183"/>
        <v>1.0833608968124051</v>
      </c>
      <c r="O370" s="39">
        <f t="shared" si="183"/>
        <v>1.0833608968124051</v>
      </c>
      <c r="P370" s="40">
        <f t="shared" si="183"/>
        <v>6.9347019161568468</v>
      </c>
      <c r="Q370" s="40">
        <f t="shared" si="183"/>
        <v>11.884784298740774</v>
      </c>
      <c r="R370" s="40">
        <f t="shared" si="183"/>
        <v>23.647172275360372</v>
      </c>
      <c r="S370" s="41">
        <f t="shared" si="183"/>
        <v>0.35</v>
      </c>
      <c r="T370" s="41">
        <f t="shared" si="183"/>
        <v>0.35</v>
      </c>
      <c r="U370" s="42" t="e">
        <f t="shared" si="183"/>
        <v>#VALUE!</v>
      </c>
      <c r="V370" s="42" t="e">
        <f t="shared" si="183"/>
        <v>#VALUE!</v>
      </c>
      <c r="W370" s="43" t="e">
        <f t="shared" si="183"/>
        <v>#VALUE!</v>
      </c>
      <c r="X370" s="43" t="e">
        <f t="shared" si="183"/>
        <v>#VALUE!</v>
      </c>
      <c r="AD370"/>
      <c r="AG370" s="3">
        <f t="shared" si="171"/>
        <v>43.040608850547436</v>
      </c>
      <c r="AH370" s="36">
        <f t="shared" si="184"/>
        <v>2.135405520898872</v>
      </c>
      <c r="AI370" s="36">
        <f t="shared" si="184"/>
        <v>3.5645601291571163</v>
      </c>
      <c r="AJ370" s="36">
        <f t="shared" si="184"/>
        <v>3.276604229249203</v>
      </c>
      <c r="AK370" s="36">
        <f t="shared" si="184"/>
        <v>3.3266043427274634</v>
      </c>
      <c r="AL370" s="36">
        <f t="shared" si="184"/>
        <v>1.7722629718549658</v>
      </c>
      <c r="AM370" s="37" t="e">
        <f t="shared" si="184"/>
        <v>#VALUE!</v>
      </c>
      <c r="AN370" s="38">
        <f t="shared" si="184"/>
        <v>3.3592905576997341</v>
      </c>
      <c r="AO370" s="39">
        <f t="shared" si="184"/>
        <v>1.0833608968124051</v>
      </c>
      <c r="AP370" s="39">
        <f t="shared" si="184"/>
        <v>1.0833608968124051</v>
      </c>
      <c r="AQ370" s="40">
        <f t="shared" si="184"/>
        <v>6.9347019161568468</v>
      </c>
      <c r="AR370" s="40">
        <f t="shared" si="184"/>
        <v>11.884784298740774</v>
      </c>
      <c r="AS370" s="40">
        <f t="shared" si="184"/>
        <v>23.647172275360372</v>
      </c>
      <c r="AT370" s="41">
        <f t="shared" si="184"/>
        <v>0.35</v>
      </c>
      <c r="AU370" s="41">
        <f t="shared" si="184"/>
        <v>0.35</v>
      </c>
      <c r="AV370" s="42" t="e">
        <f t="shared" si="184"/>
        <v>#VALUE!</v>
      </c>
      <c r="AW370" s="42" t="e">
        <f t="shared" si="184"/>
        <v>#VALUE!</v>
      </c>
      <c r="AX370" s="43" t="e">
        <f t="shared" si="184"/>
        <v>#VALUE!</v>
      </c>
      <c r="AY370" s="43" t="e">
        <f t="shared" si="184"/>
        <v>#VALUE!</v>
      </c>
    </row>
    <row r="371" spans="6:51" x14ac:dyDescent="0.3">
      <c r="F371" s="3">
        <v>57</v>
      </c>
      <c r="G371" s="36">
        <f t="shared" si="183"/>
        <v>2.1354056845255354</v>
      </c>
      <c r="H371" s="36">
        <f t="shared" si="183"/>
        <v>3.5645603580305263</v>
      </c>
      <c r="I371" s="36">
        <f t="shared" si="183"/>
        <v>3.2766046980475076</v>
      </c>
      <c r="J371" s="36">
        <f t="shared" si="183"/>
        <v>3.3266046902997402</v>
      </c>
      <c r="K371" s="36">
        <f t="shared" si="183"/>
        <v>2.3951777474700013</v>
      </c>
      <c r="L371" s="37" t="e">
        <f t="shared" si="183"/>
        <v>#VALUE!</v>
      </c>
      <c r="M371" s="38">
        <f t="shared" si="183"/>
        <v>3.3670806285190942</v>
      </c>
      <c r="N371" s="39">
        <f t="shared" si="183"/>
        <v>1.0833608968124051</v>
      </c>
      <c r="O371" s="39">
        <f t="shared" si="183"/>
        <v>1.0833608968124051</v>
      </c>
      <c r="P371" s="40">
        <f t="shared" si="183"/>
        <v>6.9347019161568468</v>
      </c>
      <c r="Q371" s="40">
        <f t="shared" si="183"/>
        <v>11.884784298740774</v>
      </c>
      <c r="R371" s="40">
        <f t="shared" si="183"/>
        <v>23.647172275360372</v>
      </c>
      <c r="S371" s="41">
        <f t="shared" si="183"/>
        <v>0.35</v>
      </c>
      <c r="T371" s="41">
        <f t="shared" si="183"/>
        <v>0.35</v>
      </c>
      <c r="U371" s="42" t="e">
        <f t="shared" si="183"/>
        <v>#VALUE!</v>
      </c>
      <c r="V371" s="42" t="e">
        <f t="shared" si="183"/>
        <v>#VALUE!</v>
      </c>
      <c r="W371" s="43" t="e">
        <f t="shared" si="183"/>
        <v>#VALUE!</v>
      </c>
      <c r="X371" s="43" t="e">
        <f t="shared" si="183"/>
        <v>#VALUE!</v>
      </c>
      <c r="AD371"/>
      <c r="AG371" s="3">
        <f t="shared" si="171"/>
        <v>43.421351511912064</v>
      </c>
      <c r="AH371" s="36">
        <f t="shared" si="184"/>
        <v>2.1354055391817122</v>
      </c>
      <c r="AI371" s="36">
        <f t="shared" si="184"/>
        <v>3.5645601525634878</v>
      </c>
      <c r="AJ371" s="36">
        <f t="shared" si="184"/>
        <v>3.2766042917412985</v>
      </c>
      <c r="AK371" s="36">
        <f t="shared" si="184"/>
        <v>3.3266043779110466</v>
      </c>
      <c r="AL371" s="36">
        <f t="shared" si="184"/>
        <v>1.8080659974651792</v>
      </c>
      <c r="AM371" s="37" t="e">
        <f t="shared" si="184"/>
        <v>#VALUE!</v>
      </c>
      <c r="AN371" s="38">
        <f t="shared" si="184"/>
        <v>3.3597420242908864</v>
      </c>
      <c r="AO371" s="39">
        <f t="shared" si="184"/>
        <v>1.0833608968124051</v>
      </c>
      <c r="AP371" s="39">
        <f t="shared" si="184"/>
        <v>1.0833608968124051</v>
      </c>
      <c r="AQ371" s="40">
        <f t="shared" si="184"/>
        <v>6.9347019161568468</v>
      </c>
      <c r="AR371" s="40">
        <f t="shared" si="184"/>
        <v>11.884784298740774</v>
      </c>
      <c r="AS371" s="40">
        <f t="shared" si="184"/>
        <v>23.647172275360372</v>
      </c>
      <c r="AT371" s="41">
        <f t="shared" si="184"/>
        <v>0.35</v>
      </c>
      <c r="AU371" s="41">
        <f t="shared" si="184"/>
        <v>0.35</v>
      </c>
      <c r="AV371" s="42" t="e">
        <f t="shared" si="184"/>
        <v>#VALUE!</v>
      </c>
      <c r="AW371" s="42" t="e">
        <f t="shared" si="184"/>
        <v>#VALUE!</v>
      </c>
      <c r="AX371" s="43" t="e">
        <f t="shared" si="184"/>
        <v>#VALUE!</v>
      </c>
      <c r="AY371" s="43" t="e">
        <f t="shared" si="184"/>
        <v>#VALUE!</v>
      </c>
    </row>
    <row r="372" spans="6:51" x14ac:dyDescent="0.3">
      <c r="F372" s="3">
        <v>58</v>
      </c>
      <c r="G372" s="36">
        <f t="shared" si="183"/>
        <v>2.135405685698835</v>
      </c>
      <c r="H372" s="36">
        <f t="shared" si="183"/>
        <v>3.5645603596481501</v>
      </c>
      <c r="I372" s="36">
        <f t="shared" si="183"/>
        <v>3.2766046995307554</v>
      </c>
      <c r="J372" s="36">
        <f t="shared" si="183"/>
        <v>3.3266046928686217</v>
      </c>
      <c r="K372" s="36">
        <f t="shared" si="183"/>
        <v>2.4123439404569997</v>
      </c>
      <c r="L372" s="37" t="e">
        <f t="shared" si="183"/>
        <v>#VALUE!</v>
      </c>
      <c r="M372" s="38">
        <f t="shared" si="183"/>
        <v>3.3672809559125847</v>
      </c>
      <c r="N372" s="39">
        <f t="shared" si="183"/>
        <v>1.0833608968124051</v>
      </c>
      <c r="O372" s="39">
        <f t="shared" si="183"/>
        <v>1.0833608968124051</v>
      </c>
      <c r="P372" s="40">
        <f t="shared" si="183"/>
        <v>6.9347019161568468</v>
      </c>
      <c r="Q372" s="40">
        <f t="shared" si="183"/>
        <v>11.884784298740774</v>
      </c>
      <c r="R372" s="40">
        <f t="shared" si="183"/>
        <v>23.647172275360372</v>
      </c>
      <c r="S372" s="41">
        <f t="shared" si="183"/>
        <v>0.35</v>
      </c>
      <c r="T372" s="41">
        <f t="shared" si="183"/>
        <v>0.35</v>
      </c>
      <c r="U372" s="42" t="e">
        <f t="shared" si="183"/>
        <v>#VALUE!</v>
      </c>
      <c r="V372" s="42" t="e">
        <f t="shared" si="183"/>
        <v>#VALUE!</v>
      </c>
      <c r="W372" s="43" t="e">
        <f t="shared" si="183"/>
        <v>#VALUE!</v>
      </c>
      <c r="X372" s="43" t="e">
        <f t="shared" si="183"/>
        <v>#VALUE!</v>
      </c>
      <c r="AD372"/>
      <c r="AG372" s="3">
        <f t="shared" si="171"/>
        <v>43.772189209830003</v>
      </c>
      <c r="AH372" s="36">
        <f t="shared" si="184"/>
        <v>2.1354055540508039</v>
      </c>
      <c r="AI372" s="36">
        <f t="shared" si="184"/>
        <v>3.5645601719371807</v>
      </c>
      <c r="AJ372" s="36">
        <f t="shared" si="184"/>
        <v>3.2766043415345996</v>
      </c>
      <c r="AK372" s="36">
        <f t="shared" si="184"/>
        <v>3.326604407059782</v>
      </c>
      <c r="AL372" s="36">
        <f t="shared" si="184"/>
        <v>1.8393782648355328</v>
      </c>
      <c r="AM372" s="37" t="e">
        <f t="shared" si="184"/>
        <v>#VALUE!</v>
      </c>
      <c r="AN372" s="38">
        <f t="shared" si="184"/>
        <v>3.3601375509086826</v>
      </c>
      <c r="AO372" s="39">
        <f t="shared" si="184"/>
        <v>1.0833608968124051</v>
      </c>
      <c r="AP372" s="39">
        <f t="shared" si="184"/>
        <v>1.0833608968124051</v>
      </c>
      <c r="AQ372" s="40">
        <f t="shared" si="184"/>
        <v>6.9347019161568468</v>
      </c>
      <c r="AR372" s="40">
        <f t="shared" si="184"/>
        <v>11.884784298740774</v>
      </c>
      <c r="AS372" s="40">
        <f t="shared" si="184"/>
        <v>23.647172275360372</v>
      </c>
      <c r="AT372" s="41">
        <f t="shared" si="184"/>
        <v>0.35</v>
      </c>
      <c r="AU372" s="41">
        <f t="shared" si="184"/>
        <v>0.35</v>
      </c>
      <c r="AV372" s="42" t="e">
        <f t="shared" si="184"/>
        <v>#VALUE!</v>
      </c>
      <c r="AW372" s="42" t="e">
        <f t="shared" si="184"/>
        <v>#VALUE!</v>
      </c>
      <c r="AX372" s="43" t="e">
        <f t="shared" si="184"/>
        <v>#VALUE!</v>
      </c>
      <c r="AY372" s="43" t="e">
        <f t="shared" si="184"/>
        <v>#VALUE!</v>
      </c>
    </row>
    <row r="373" spans="6:51" x14ac:dyDescent="0.3">
      <c r="F373" s="3">
        <v>59</v>
      </c>
      <c r="G373" s="36">
        <f t="shared" si="183"/>
        <v>2.1354056866705555</v>
      </c>
      <c r="H373" s="36">
        <f t="shared" si="183"/>
        <v>3.5645603609508747</v>
      </c>
      <c r="I373" s="36">
        <f t="shared" si="183"/>
        <v>3.276604700671951</v>
      </c>
      <c r="J373" s="36">
        <f t="shared" si="183"/>
        <v>3.3266046949475081</v>
      </c>
      <c r="K373" s="36">
        <f t="shared" si="183"/>
        <v>2.4278872828539497</v>
      </c>
      <c r="L373" s="37" t="e">
        <f t="shared" si="183"/>
        <v>#VALUE!</v>
      </c>
      <c r="M373" s="38">
        <f t="shared" si="183"/>
        <v>3.3674603997728743</v>
      </c>
      <c r="N373" s="39">
        <f t="shared" si="183"/>
        <v>1.0833608968124051</v>
      </c>
      <c r="O373" s="39">
        <f t="shared" si="183"/>
        <v>1.0833608968124051</v>
      </c>
      <c r="P373" s="40">
        <f t="shared" si="183"/>
        <v>6.9347019161568468</v>
      </c>
      <c r="Q373" s="40">
        <f t="shared" si="183"/>
        <v>11.884784298740774</v>
      </c>
      <c r="R373" s="40">
        <f t="shared" si="183"/>
        <v>23.647172275360372</v>
      </c>
      <c r="S373" s="41">
        <f t="shared" si="183"/>
        <v>0.35</v>
      </c>
      <c r="T373" s="41">
        <f t="shared" si="183"/>
        <v>0.35</v>
      </c>
      <c r="U373" s="42" t="e">
        <f t="shared" si="183"/>
        <v>#VALUE!</v>
      </c>
      <c r="V373" s="42" t="e">
        <f t="shared" si="183"/>
        <v>#VALUE!</v>
      </c>
      <c r="W373" s="43" t="e">
        <f t="shared" si="183"/>
        <v>#VALUE!</v>
      </c>
      <c r="X373" s="43" t="e">
        <f t="shared" si="183"/>
        <v>#VALUE!</v>
      </c>
      <c r="AD373"/>
      <c r="AG373" s="3">
        <f t="shared" si="171"/>
        <v>44.095470792826781</v>
      </c>
      <c r="AH373" s="36">
        <f t="shared" si="184"/>
        <v>2.1354055662826155</v>
      </c>
      <c r="AI373" s="36">
        <f t="shared" si="184"/>
        <v>3.5645601881199358</v>
      </c>
      <c r="AJ373" s="36">
        <f t="shared" si="184"/>
        <v>3.2766043817132493</v>
      </c>
      <c r="AK373" s="36">
        <f t="shared" si="184"/>
        <v>3.3266044314290566</v>
      </c>
      <c r="AL373" s="36">
        <f t="shared" si="184"/>
        <v>1.8668891227243027</v>
      </c>
      <c r="AM373" s="37" t="e">
        <f t="shared" si="184"/>
        <v>#VALUE!</v>
      </c>
      <c r="AN373" s="38">
        <f t="shared" si="184"/>
        <v>3.3604855224869694</v>
      </c>
      <c r="AO373" s="39">
        <f t="shared" si="184"/>
        <v>1.0833608968124051</v>
      </c>
      <c r="AP373" s="39">
        <f t="shared" si="184"/>
        <v>1.0833608968124051</v>
      </c>
      <c r="AQ373" s="40">
        <f t="shared" si="184"/>
        <v>6.9347019161568468</v>
      </c>
      <c r="AR373" s="40">
        <f t="shared" si="184"/>
        <v>11.884784298740774</v>
      </c>
      <c r="AS373" s="40">
        <f t="shared" si="184"/>
        <v>23.647172275360372</v>
      </c>
      <c r="AT373" s="41">
        <f t="shared" si="184"/>
        <v>0.35</v>
      </c>
      <c r="AU373" s="41">
        <f t="shared" si="184"/>
        <v>0.35</v>
      </c>
      <c r="AV373" s="42" t="e">
        <f t="shared" si="184"/>
        <v>#VALUE!</v>
      </c>
      <c r="AW373" s="42" t="e">
        <f t="shared" si="184"/>
        <v>#VALUE!</v>
      </c>
      <c r="AX373" s="43" t="e">
        <f t="shared" si="184"/>
        <v>#VALUE!</v>
      </c>
      <c r="AY373" s="43" t="e">
        <f t="shared" si="184"/>
        <v>#VALUE!</v>
      </c>
    </row>
    <row r="374" spans="6:51" x14ac:dyDescent="0.3">
      <c r="F374" s="3">
        <v>60</v>
      </c>
      <c r="G374" s="36">
        <f t="shared" si="183"/>
        <v>2.1354056874810881</v>
      </c>
      <c r="H374" s="36">
        <f t="shared" si="183"/>
        <v>3.5645603620048258</v>
      </c>
      <c r="I374" s="36">
        <f t="shared" si="183"/>
        <v>3.2766047015569306</v>
      </c>
      <c r="J374" s="36">
        <f t="shared" ref="J374:X374" si="185">J$160+J302</f>
        <v>3.3266046966377272</v>
      </c>
      <c r="K374" s="36">
        <f t="shared" si="185"/>
        <v>2.441987636834706</v>
      </c>
      <c r="L374" s="37" t="e">
        <f t="shared" si="185"/>
        <v>#VALUE!</v>
      </c>
      <c r="M374" s="38">
        <f t="shared" si="185"/>
        <v>3.3676214330497878</v>
      </c>
      <c r="N374" s="39">
        <f t="shared" si="185"/>
        <v>1.0833608968124051</v>
      </c>
      <c r="O374" s="39">
        <f t="shared" si="185"/>
        <v>1.0833608968124051</v>
      </c>
      <c r="P374" s="40">
        <f t="shared" si="185"/>
        <v>6.9347019161568468</v>
      </c>
      <c r="Q374" s="40">
        <f t="shared" si="185"/>
        <v>11.884784298740774</v>
      </c>
      <c r="R374" s="40">
        <f t="shared" si="185"/>
        <v>23.647172275360372</v>
      </c>
      <c r="S374" s="41">
        <f t="shared" si="185"/>
        <v>0.35</v>
      </c>
      <c r="T374" s="41">
        <f t="shared" si="185"/>
        <v>0.35</v>
      </c>
      <c r="U374" s="42" t="e">
        <f t="shared" si="185"/>
        <v>#VALUE!</v>
      </c>
      <c r="V374" s="42" t="e">
        <f t="shared" si="185"/>
        <v>#VALUE!</v>
      </c>
      <c r="W374" s="43" t="e">
        <f t="shared" si="185"/>
        <v>#VALUE!</v>
      </c>
      <c r="X374" s="43" t="e">
        <f t="shared" si="185"/>
        <v>#VALUE!</v>
      </c>
      <c r="AD374"/>
      <c r="AG374" s="3">
        <f t="shared" si="171"/>
        <v>44.39336062201312</v>
      </c>
      <c r="AH374" s="36">
        <f t="shared" si="184"/>
        <v>2.13540557644885</v>
      </c>
      <c r="AI374" s="36">
        <f t="shared" si="184"/>
        <v>3.5645602017499565</v>
      </c>
      <c r="AJ374" s="36">
        <f t="shared" si="184"/>
        <v>3.2766044145068762</v>
      </c>
      <c r="AK374" s="36">
        <f t="shared" ref="AK374:AY374" si="186">AK$160+AK302</f>
        <v>3.3266044519714129</v>
      </c>
      <c r="AL374" s="36">
        <f t="shared" si="186"/>
        <v>1.891160653575797</v>
      </c>
      <c r="AM374" s="37" t="e">
        <f t="shared" si="186"/>
        <v>#VALUE!</v>
      </c>
      <c r="AN374" s="38">
        <f t="shared" si="186"/>
        <v>3.3607928298594056</v>
      </c>
      <c r="AO374" s="39">
        <f t="shared" si="186"/>
        <v>1.0833608968124051</v>
      </c>
      <c r="AP374" s="39">
        <f t="shared" si="186"/>
        <v>1.0833608968124051</v>
      </c>
      <c r="AQ374" s="40">
        <f t="shared" si="186"/>
        <v>6.9347019161568468</v>
      </c>
      <c r="AR374" s="40">
        <f t="shared" si="186"/>
        <v>11.884784298740774</v>
      </c>
      <c r="AS374" s="40">
        <f t="shared" si="186"/>
        <v>23.647172275360372</v>
      </c>
      <c r="AT374" s="41">
        <f t="shared" si="186"/>
        <v>0.35</v>
      </c>
      <c r="AU374" s="41">
        <f t="shared" si="186"/>
        <v>0.35</v>
      </c>
      <c r="AV374" s="42" t="e">
        <f t="shared" si="186"/>
        <v>#VALUE!</v>
      </c>
      <c r="AW374" s="42" t="e">
        <f t="shared" si="186"/>
        <v>#VALUE!</v>
      </c>
      <c r="AX374" s="43" t="e">
        <f t="shared" si="186"/>
        <v>#VALUE!</v>
      </c>
      <c r="AY374" s="43" t="e">
        <f t="shared" si="186"/>
        <v>#VALUE!</v>
      </c>
    </row>
    <row r="375" spans="6:51" x14ac:dyDescent="0.3">
      <c r="F375" s="3">
        <v>61</v>
      </c>
      <c r="G375" s="36">
        <f t="shared" ref="G375:X384" si="187">G$160+G303</f>
        <v>2.1354056881617551</v>
      </c>
      <c r="H375" s="36">
        <f t="shared" si="187"/>
        <v>3.5645603628613558</v>
      </c>
      <c r="I375" s="36">
        <f t="shared" si="187"/>
        <v>3.2766047022485081</v>
      </c>
      <c r="J375" s="36">
        <f t="shared" si="187"/>
        <v>3.326604698018234</v>
      </c>
      <c r="K375" s="36">
        <f t="shared" si="187"/>
        <v>2.4548015684563791</v>
      </c>
      <c r="L375" s="37" t="e">
        <f t="shared" si="187"/>
        <v>#VALUE!</v>
      </c>
      <c r="M375" s="38">
        <f t="shared" si="187"/>
        <v>3.3677662074567594</v>
      </c>
      <c r="N375" s="39">
        <f t="shared" si="187"/>
        <v>1.0833608968124051</v>
      </c>
      <c r="O375" s="39">
        <f t="shared" si="187"/>
        <v>1.0833608968124051</v>
      </c>
      <c r="P375" s="40">
        <f t="shared" si="187"/>
        <v>6.9347019161568468</v>
      </c>
      <c r="Q375" s="40">
        <f t="shared" si="187"/>
        <v>11.884784298740774</v>
      </c>
      <c r="R375" s="40">
        <f t="shared" si="187"/>
        <v>23.647172275360372</v>
      </c>
      <c r="S375" s="41">
        <f t="shared" si="187"/>
        <v>0.35</v>
      </c>
      <c r="T375" s="41">
        <f t="shared" si="187"/>
        <v>0.35</v>
      </c>
      <c r="U375" s="42" t="e">
        <f t="shared" si="187"/>
        <v>#VALUE!</v>
      </c>
      <c r="V375" s="42" t="e">
        <f t="shared" si="187"/>
        <v>#VALUE!</v>
      </c>
      <c r="W375" s="43" t="e">
        <f t="shared" si="187"/>
        <v>#VALUE!</v>
      </c>
      <c r="X375" s="43" t="e">
        <f t="shared" si="187"/>
        <v>#VALUE!</v>
      </c>
      <c r="AD375"/>
      <c r="AG375" s="3">
        <f t="shared" si="171"/>
        <v>44.667853061421738</v>
      </c>
      <c r="AH375" s="36">
        <f t="shared" ref="AH375:AY384" si="188">AH$160+AH303</f>
        <v>2.1354055849768567</v>
      </c>
      <c r="AI375" s="36">
        <f t="shared" si="188"/>
        <v>3.5645602133169954</v>
      </c>
      <c r="AJ375" s="36">
        <f t="shared" si="188"/>
        <v>3.2766044415524416</v>
      </c>
      <c r="AK375" s="36">
        <f t="shared" si="188"/>
        <v>3.3266044694183807</v>
      </c>
      <c r="AL375" s="36">
        <f t="shared" si="188"/>
        <v>1.9126549395908612</v>
      </c>
      <c r="AM375" s="37" t="e">
        <f t="shared" si="188"/>
        <v>#VALUE!</v>
      </c>
      <c r="AN375" s="38">
        <f t="shared" si="188"/>
        <v>3.361065175753815</v>
      </c>
      <c r="AO375" s="39">
        <f t="shared" si="188"/>
        <v>1.0833608968124051</v>
      </c>
      <c r="AP375" s="39">
        <f t="shared" si="188"/>
        <v>1.0833608968124051</v>
      </c>
      <c r="AQ375" s="40">
        <f t="shared" si="188"/>
        <v>6.9347019161568468</v>
      </c>
      <c r="AR375" s="40">
        <f t="shared" si="188"/>
        <v>11.884784298740774</v>
      </c>
      <c r="AS375" s="40">
        <f t="shared" si="188"/>
        <v>23.647172275360372</v>
      </c>
      <c r="AT375" s="41">
        <f t="shared" si="188"/>
        <v>0.35</v>
      </c>
      <c r="AU375" s="41">
        <f t="shared" si="188"/>
        <v>0.35</v>
      </c>
      <c r="AV375" s="42" t="e">
        <f t="shared" si="188"/>
        <v>#VALUE!</v>
      </c>
      <c r="AW375" s="42" t="e">
        <f t="shared" si="188"/>
        <v>#VALUE!</v>
      </c>
      <c r="AX375" s="43" t="e">
        <f t="shared" si="188"/>
        <v>#VALUE!</v>
      </c>
      <c r="AY375" s="43" t="e">
        <f t="shared" si="188"/>
        <v>#VALUE!</v>
      </c>
    </row>
    <row r="376" spans="6:51" x14ac:dyDescent="0.3">
      <c r="F376" s="3">
        <v>62</v>
      </c>
      <c r="G376" s="36">
        <f t="shared" si="187"/>
        <v>2.1354056887370336</v>
      </c>
      <c r="H376" s="36">
        <f t="shared" si="187"/>
        <v>3.5645603635605201</v>
      </c>
      <c r="I376" s="36">
        <f t="shared" si="187"/>
        <v>3.2766047027929952</v>
      </c>
      <c r="J376" s="36">
        <f t="shared" si="187"/>
        <v>3.3266046991508285</v>
      </c>
      <c r="K376" s="36">
        <f t="shared" si="187"/>
        <v>2.4664657860308568</v>
      </c>
      <c r="L376" s="37" t="e">
        <f t="shared" si="187"/>
        <v>#VALUE!</v>
      </c>
      <c r="M376" s="38">
        <f t="shared" si="187"/>
        <v>3.3678965982381288</v>
      </c>
      <c r="N376" s="39">
        <f t="shared" si="187"/>
        <v>1.0833608968124051</v>
      </c>
      <c r="O376" s="39">
        <f t="shared" si="187"/>
        <v>1.0833608968124051</v>
      </c>
      <c r="P376" s="40">
        <f t="shared" si="187"/>
        <v>6.9347019161568468</v>
      </c>
      <c r="Q376" s="40">
        <f t="shared" si="187"/>
        <v>11.884784298740774</v>
      </c>
      <c r="R376" s="40">
        <f t="shared" si="187"/>
        <v>23.647172275360372</v>
      </c>
      <c r="S376" s="41">
        <f t="shared" si="187"/>
        <v>0.35</v>
      </c>
      <c r="T376" s="41">
        <f t="shared" si="187"/>
        <v>0.35</v>
      </c>
      <c r="U376" s="42" t="e">
        <f t="shared" si="187"/>
        <v>#VALUE!</v>
      </c>
      <c r="V376" s="42" t="e">
        <f t="shared" si="187"/>
        <v>#VALUE!</v>
      </c>
      <c r="W376" s="43" t="e">
        <f t="shared" si="187"/>
        <v>#VALUE!</v>
      </c>
      <c r="X376" s="43" t="e">
        <f t="shared" si="187"/>
        <v>#VALUE!</v>
      </c>
      <c r="AD376"/>
      <c r="AG376" s="3">
        <f t="shared" si="171"/>
        <v>44.920785830218492</v>
      </c>
      <c r="AH376" s="36">
        <f t="shared" si="188"/>
        <v>2.1354055921905606</v>
      </c>
      <c r="AI376" s="36">
        <f t="shared" si="188"/>
        <v>3.5645602232011258</v>
      </c>
      <c r="AJ376" s="36">
        <f t="shared" si="188"/>
        <v>3.2766044640691003</v>
      </c>
      <c r="AK376" s="36">
        <f t="shared" si="188"/>
        <v>3.3266044843381049</v>
      </c>
      <c r="AL376" s="36">
        <f t="shared" si="188"/>
        <v>1.931754760299168</v>
      </c>
      <c r="AM376" s="37" t="e">
        <f t="shared" si="188"/>
        <v>#VALUE!</v>
      </c>
      <c r="AN376" s="38">
        <f t="shared" si="188"/>
        <v>3.3613073108541114</v>
      </c>
      <c r="AO376" s="39">
        <f t="shared" si="188"/>
        <v>1.0833608968124051</v>
      </c>
      <c r="AP376" s="39">
        <f t="shared" si="188"/>
        <v>1.0833608968124051</v>
      </c>
      <c r="AQ376" s="40">
        <f t="shared" si="188"/>
        <v>6.9347019161568468</v>
      </c>
      <c r="AR376" s="40">
        <f t="shared" si="188"/>
        <v>11.884784298740774</v>
      </c>
      <c r="AS376" s="40">
        <f t="shared" si="188"/>
        <v>23.647172275360372</v>
      </c>
      <c r="AT376" s="41">
        <f t="shared" si="188"/>
        <v>0.35</v>
      </c>
      <c r="AU376" s="41">
        <f t="shared" si="188"/>
        <v>0.35</v>
      </c>
      <c r="AV376" s="42" t="e">
        <f t="shared" si="188"/>
        <v>#VALUE!</v>
      </c>
      <c r="AW376" s="42" t="e">
        <f t="shared" si="188"/>
        <v>#VALUE!</v>
      </c>
      <c r="AX376" s="43" t="e">
        <f t="shared" si="188"/>
        <v>#VALUE!</v>
      </c>
      <c r="AY376" s="43" t="e">
        <f t="shared" si="188"/>
        <v>#VALUE!</v>
      </c>
    </row>
    <row r="377" spans="6:51" x14ac:dyDescent="0.3">
      <c r="F377" s="3">
        <v>63</v>
      </c>
      <c r="G377" s="36">
        <f t="shared" si="187"/>
        <v>2.1354056892261948</v>
      </c>
      <c r="H377" s="36">
        <f t="shared" si="187"/>
        <v>3.5645603641337016</v>
      </c>
      <c r="I377" s="36">
        <f t="shared" si="187"/>
        <v>3.2766047032247951</v>
      </c>
      <c r="J377" s="36">
        <f t="shared" si="187"/>
        <v>3.3266047000841015</v>
      </c>
      <c r="K377" s="36">
        <f t="shared" si="187"/>
        <v>2.4771000161703789</v>
      </c>
      <c r="L377" s="37" t="e">
        <f t="shared" si="187"/>
        <v>#VALUE!</v>
      </c>
      <c r="M377" s="38">
        <f t="shared" si="187"/>
        <v>3.3680142423493464</v>
      </c>
      <c r="N377" s="39">
        <f t="shared" si="187"/>
        <v>1.0833608968124051</v>
      </c>
      <c r="O377" s="39">
        <f t="shared" si="187"/>
        <v>1.0833608968124051</v>
      </c>
      <c r="P377" s="40">
        <f t="shared" si="187"/>
        <v>6.9347019161568468</v>
      </c>
      <c r="Q377" s="40">
        <f t="shared" si="187"/>
        <v>11.884784298740774</v>
      </c>
      <c r="R377" s="40">
        <f t="shared" si="187"/>
        <v>23.647172275360372</v>
      </c>
      <c r="S377" s="41">
        <f t="shared" si="187"/>
        <v>0.35</v>
      </c>
      <c r="T377" s="41">
        <f t="shared" si="187"/>
        <v>0.35</v>
      </c>
      <c r="U377" s="42" t="e">
        <f t="shared" si="187"/>
        <v>#VALUE!</v>
      </c>
      <c r="V377" s="42" t="e">
        <f t="shared" si="187"/>
        <v>#VALUE!</v>
      </c>
      <c r="W377" s="43" t="e">
        <f t="shared" si="187"/>
        <v>#VALUE!</v>
      </c>
      <c r="X377" s="43" t="e">
        <f t="shared" si="187"/>
        <v>#VALUE!</v>
      </c>
      <c r="AD377"/>
      <c r="AG377" s="3">
        <f t="shared" si="171"/>
        <v>45.153852306180539</v>
      </c>
      <c r="AH377" s="36">
        <f t="shared" si="188"/>
        <v>2.1354055983386688</v>
      </c>
      <c r="AI377" s="36">
        <f t="shared" si="188"/>
        <v>3.5645602317004106</v>
      </c>
      <c r="AJ377" s="36">
        <f t="shared" si="188"/>
        <v>3.2766044829769756</v>
      </c>
      <c r="AK377" s="36">
        <f t="shared" si="188"/>
        <v>3.3266044971764797</v>
      </c>
      <c r="AL377" s="36">
        <f t="shared" si="188"/>
        <v>1.9487794621269865</v>
      </c>
      <c r="AM377" s="37" t="e">
        <f t="shared" si="188"/>
        <v>#VALUE!</v>
      </c>
      <c r="AN377" s="38">
        <f t="shared" si="188"/>
        <v>3.3615232174033154</v>
      </c>
      <c r="AO377" s="39">
        <f t="shared" si="188"/>
        <v>1.0833608968124051</v>
      </c>
      <c r="AP377" s="39">
        <f t="shared" si="188"/>
        <v>1.0833608968124051</v>
      </c>
      <c r="AQ377" s="40">
        <f t="shared" si="188"/>
        <v>6.9347019161568468</v>
      </c>
      <c r="AR377" s="40">
        <f t="shared" si="188"/>
        <v>11.884784298740774</v>
      </c>
      <c r="AS377" s="40">
        <f t="shared" si="188"/>
        <v>23.647172275360372</v>
      </c>
      <c r="AT377" s="41">
        <f t="shared" si="188"/>
        <v>0.35</v>
      </c>
      <c r="AU377" s="41">
        <f t="shared" si="188"/>
        <v>0.35</v>
      </c>
      <c r="AV377" s="42" t="e">
        <f t="shared" si="188"/>
        <v>#VALUE!</v>
      </c>
      <c r="AW377" s="42" t="e">
        <f t="shared" si="188"/>
        <v>#VALUE!</v>
      </c>
      <c r="AX377" s="43" t="e">
        <f t="shared" si="188"/>
        <v>#VALUE!</v>
      </c>
      <c r="AY377" s="43" t="e">
        <f t="shared" si="188"/>
        <v>#VALUE!</v>
      </c>
    </row>
    <row r="378" spans="6:51" x14ac:dyDescent="0.3">
      <c r="F378" s="3">
        <v>64</v>
      </c>
      <c r="G378" s="36">
        <f t="shared" si="187"/>
        <v>2.1354056896445197</v>
      </c>
      <c r="H378" s="36">
        <f t="shared" si="187"/>
        <v>3.5645603646055943</v>
      </c>
      <c r="I378" s="36">
        <f t="shared" si="187"/>
        <v>3.2766047035696451</v>
      </c>
      <c r="J378" s="36">
        <f t="shared" si="187"/>
        <v>3.326604700856425</v>
      </c>
      <c r="K378" s="36">
        <f t="shared" si="187"/>
        <v>2.4868094173018775</v>
      </c>
      <c r="L378" s="37" t="e">
        <f t="shared" si="187"/>
        <v>#VALUE!</v>
      </c>
      <c r="M378" s="38">
        <f t="shared" si="187"/>
        <v>3.3681205710603344</v>
      </c>
      <c r="N378" s="39">
        <f t="shared" si="187"/>
        <v>1.0833608968124051</v>
      </c>
      <c r="O378" s="39">
        <f t="shared" si="187"/>
        <v>1.0833608968124051</v>
      </c>
      <c r="P378" s="40">
        <f t="shared" si="187"/>
        <v>6.9347019161568468</v>
      </c>
      <c r="Q378" s="40">
        <f t="shared" si="187"/>
        <v>11.884784298740774</v>
      </c>
      <c r="R378" s="40">
        <f t="shared" si="187"/>
        <v>23.647172275360372</v>
      </c>
      <c r="S378" s="41">
        <f t="shared" si="187"/>
        <v>0.35</v>
      </c>
      <c r="T378" s="41">
        <f t="shared" si="187"/>
        <v>0.35</v>
      </c>
      <c r="U378" s="42" t="e">
        <f t="shared" si="187"/>
        <v>#VALUE!</v>
      </c>
      <c r="V378" s="42" t="e">
        <f t="shared" si="187"/>
        <v>#VALUE!</v>
      </c>
      <c r="W378" s="43" t="e">
        <f t="shared" si="187"/>
        <v>#VALUE!</v>
      </c>
      <c r="X378" s="43" t="e">
        <f t="shared" si="187"/>
        <v>#VALUE!</v>
      </c>
      <c r="AD378"/>
      <c r="AG378" s="3">
        <f t="shared" si="171"/>
        <v>45.368612862812959</v>
      </c>
      <c r="AH378" s="36">
        <f t="shared" si="188"/>
        <v>2.1354056036144193</v>
      </c>
      <c r="AI378" s="36">
        <f t="shared" si="188"/>
        <v>3.5645602390508953</v>
      </c>
      <c r="AJ378" s="36">
        <f t="shared" si="188"/>
        <v>3.2766044989791299</v>
      </c>
      <c r="AK378" s="36">
        <f t="shared" si="188"/>
        <v>3.3266045082868936</v>
      </c>
      <c r="AL378" s="36">
        <f t="shared" si="188"/>
        <v>1.9639972408957447</v>
      </c>
      <c r="AM378" s="37" t="e">
        <f t="shared" si="188"/>
        <v>#VALUE!</v>
      </c>
      <c r="AN378" s="38">
        <f t="shared" si="188"/>
        <v>3.3617162531147895</v>
      </c>
      <c r="AO378" s="39">
        <f t="shared" si="188"/>
        <v>1.0833608968124051</v>
      </c>
      <c r="AP378" s="39">
        <f t="shared" si="188"/>
        <v>1.0833608968124051</v>
      </c>
      <c r="AQ378" s="40">
        <f t="shared" si="188"/>
        <v>6.9347019161568468</v>
      </c>
      <c r="AR378" s="40">
        <f t="shared" si="188"/>
        <v>11.884784298740774</v>
      </c>
      <c r="AS378" s="40">
        <f t="shared" si="188"/>
        <v>23.647172275360372</v>
      </c>
      <c r="AT378" s="41">
        <f t="shared" si="188"/>
        <v>0.35</v>
      </c>
      <c r="AU378" s="41">
        <f t="shared" si="188"/>
        <v>0.35</v>
      </c>
      <c r="AV378" s="42" t="e">
        <f t="shared" si="188"/>
        <v>#VALUE!</v>
      </c>
      <c r="AW378" s="42" t="e">
        <f t="shared" si="188"/>
        <v>#VALUE!</v>
      </c>
      <c r="AX378" s="43" t="e">
        <f t="shared" si="188"/>
        <v>#VALUE!</v>
      </c>
      <c r="AY378" s="43" t="e">
        <f t="shared" si="188"/>
        <v>#VALUE!</v>
      </c>
    </row>
    <row r="379" spans="6:51" x14ac:dyDescent="0.3">
      <c r="F379" s="3">
        <v>65</v>
      </c>
      <c r="G379" s="36">
        <f t="shared" si="187"/>
        <v>2.1354056900042084</v>
      </c>
      <c r="H379" s="36">
        <f t="shared" si="187"/>
        <v>3.5645603649957094</v>
      </c>
      <c r="I379" s="36">
        <f t="shared" si="187"/>
        <v>3.2766047038469379</v>
      </c>
      <c r="J379" s="36">
        <f t="shared" si="187"/>
        <v>3.3266047014982334</v>
      </c>
      <c r="K379" s="36">
        <f t="shared" si="187"/>
        <v>2.4956866114964074</v>
      </c>
      <c r="L379" s="37" t="e">
        <f t="shared" si="187"/>
        <v>#VALUE!</v>
      </c>
      <c r="M379" s="38">
        <f t="shared" si="187"/>
        <v>3.3682168378326383</v>
      </c>
      <c r="N379" s="39">
        <f t="shared" si="187"/>
        <v>1.0833608968124051</v>
      </c>
      <c r="O379" s="39">
        <f t="shared" si="187"/>
        <v>1.0833608968124051</v>
      </c>
      <c r="P379" s="40">
        <f t="shared" si="187"/>
        <v>6.9347019161568468</v>
      </c>
      <c r="Q379" s="40">
        <f t="shared" si="187"/>
        <v>11.884784298740774</v>
      </c>
      <c r="R379" s="40">
        <f t="shared" si="187"/>
        <v>23.647172275360372</v>
      </c>
      <c r="S379" s="41">
        <f t="shared" si="187"/>
        <v>0.35</v>
      </c>
      <c r="T379" s="41">
        <f t="shared" si="187"/>
        <v>0.35</v>
      </c>
      <c r="U379" s="42" t="e">
        <f t="shared" si="187"/>
        <v>#VALUE!</v>
      </c>
      <c r="V379" s="42" t="e">
        <f t="shared" si="187"/>
        <v>#VALUE!</v>
      </c>
      <c r="W379" s="43" t="e">
        <f t="shared" si="187"/>
        <v>#VALUE!</v>
      </c>
      <c r="X379" s="43" t="e">
        <f t="shared" si="187"/>
        <v>#VALUE!</v>
      </c>
      <c r="AD379"/>
      <c r="AG379" s="3">
        <f t="shared" ref="AG379:AG384" si="189">AE79</f>
        <v>45.566505316005475</v>
      </c>
      <c r="AH379" s="36">
        <f t="shared" si="188"/>
        <v>2.1354056081696182</v>
      </c>
      <c r="AI379" s="36">
        <f t="shared" si="188"/>
        <v>3.5645602454412297</v>
      </c>
      <c r="AJ379" s="36">
        <f t="shared" si="188"/>
        <v>3.2766045126189773</v>
      </c>
      <c r="AK379" s="36">
        <f t="shared" si="188"/>
        <v>3.3266045179519934</v>
      </c>
      <c r="AL379" s="36">
        <f t="shared" si="188"/>
        <v>1.9776347321783934</v>
      </c>
      <c r="AM379" s="37" t="e">
        <f t="shared" si="188"/>
        <v>#VALUE!</v>
      </c>
      <c r="AN379" s="38">
        <f t="shared" si="188"/>
        <v>3.3618892648046619</v>
      </c>
      <c r="AO379" s="39">
        <f t="shared" si="188"/>
        <v>1.0833608968124051</v>
      </c>
      <c r="AP379" s="39">
        <f t="shared" si="188"/>
        <v>1.0833608968124051</v>
      </c>
      <c r="AQ379" s="40">
        <f t="shared" si="188"/>
        <v>6.9347019161568468</v>
      </c>
      <c r="AR379" s="40">
        <f t="shared" si="188"/>
        <v>11.884784298740774</v>
      </c>
      <c r="AS379" s="40">
        <f t="shared" si="188"/>
        <v>23.647172275360372</v>
      </c>
      <c r="AT379" s="41">
        <f t="shared" si="188"/>
        <v>0.35</v>
      </c>
      <c r="AU379" s="41">
        <f t="shared" si="188"/>
        <v>0.35</v>
      </c>
      <c r="AV379" s="42" t="e">
        <f t="shared" si="188"/>
        <v>#VALUE!</v>
      </c>
      <c r="AW379" s="42" t="e">
        <f t="shared" si="188"/>
        <v>#VALUE!</v>
      </c>
      <c r="AX379" s="43" t="e">
        <f t="shared" si="188"/>
        <v>#VALUE!</v>
      </c>
      <c r="AY379" s="43" t="e">
        <f t="shared" si="188"/>
        <v>#VALUE!</v>
      </c>
    </row>
    <row r="380" spans="6:51" x14ac:dyDescent="0.3">
      <c r="F380" s="3">
        <v>66</v>
      </c>
      <c r="G380" s="36">
        <f t="shared" si="187"/>
        <v>2.1354056903150656</v>
      </c>
      <c r="H380" s="36">
        <f t="shared" si="187"/>
        <v>3.5645603653195304</v>
      </c>
      <c r="I380" s="36">
        <f t="shared" si="187"/>
        <v>3.2766047040713868</v>
      </c>
      <c r="J380" s="36">
        <f t="shared" si="187"/>
        <v>3.3266047020337646</v>
      </c>
      <c r="K380" s="36">
        <f t="shared" si="187"/>
        <v>2.5038134003216044</v>
      </c>
      <c r="L380" s="37" t="e">
        <f t="shared" si="187"/>
        <v>#VALUE!</v>
      </c>
      <c r="M380" s="38">
        <f t="shared" si="187"/>
        <v>3.368304142187033</v>
      </c>
      <c r="N380" s="39">
        <f t="shared" si="187"/>
        <v>1.0833608968124051</v>
      </c>
      <c r="O380" s="39">
        <f t="shared" si="187"/>
        <v>1.0833608968124051</v>
      </c>
      <c r="P380" s="40">
        <f t="shared" si="187"/>
        <v>6.9347019161568468</v>
      </c>
      <c r="Q380" s="40">
        <f t="shared" si="187"/>
        <v>11.884784298740774</v>
      </c>
      <c r="R380" s="40">
        <f t="shared" si="187"/>
        <v>23.647172275360372</v>
      </c>
      <c r="S380" s="41">
        <f t="shared" si="187"/>
        <v>0.35</v>
      </c>
      <c r="T380" s="41">
        <f t="shared" si="187"/>
        <v>0.35</v>
      </c>
      <c r="U380" s="42" t="e">
        <f t="shared" si="187"/>
        <v>#VALUE!</v>
      </c>
      <c r="V380" s="42" t="e">
        <f t="shared" si="187"/>
        <v>#VALUE!</v>
      </c>
      <c r="W380" s="43" t="e">
        <f t="shared" si="187"/>
        <v>#VALUE!</v>
      </c>
      <c r="X380" s="43" t="e">
        <f t="shared" si="187"/>
        <v>#VALUE!</v>
      </c>
      <c r="AD380"/>
      <c r="AG380" s="3">
        <f t="shared" si="189"/>
        <v>45.748854550169469</v>
      </c>
      <c r="AH380" s="36">
        <f t="shared" si="188"/>
        <v>2.1354056121247491</v>
      </c>
      <c r="AI380" s="36">
        <f t="shared" si="188"/>
        <v>3.5645602510234844</v>
      </c>
      <c r="AJ380" s="36">
        <f t="shared" si="188"/>
        <v>3.2766045243210655</v>
      </c>
      <c r="AK380" s="36">
        <f t="shared" si="188"/>
        <v>3.3266045263997905</v>
      </c>
      <c r="AL380" s="36">
        <f t="shared" si="188"/>
        <v>1.9898845618889474</v>
      </c>
      <c r="AM380" s="37" t="e">
        <f t="shared" si="188"/>
        <v>#VALUE!</v>
      </c>
      <c r="AN380" s="38">
        <f t="shared" si="188"/>
        <v>3.3620446787454066</v>
      </c>
      <c r="AO380" s="39">
        <f t="shared" si="188"/>
        <v>1.0833608968124051</v>
      </c>
      <c r="AP380" s="39">
        <f t="shared" si="188"/>
        <v>1.0833608968124051</v>
      </c>
      <c r="AQ380" s="40">
        <f t="shared" si="188"/>
        <v>6.9347019161568468</v>
      </c>
      <c r="AR380" s="40">
        <f t="shared" si="188"/>
        <v>11.884784298740774</v>
      </c>
      <c r="AS380" s="40">
        <f t="shared" si="188"/>
        <v>23.647172275360372</v>
      </c>
      <c r="AT380" s="41">
        <f t="shared" si="188"/>
        <v>0.35</v>
      </c>
      <c r="AU380" s="41">
        <f t="shared" si="188"/>
        <v>0.35</v>
      </c>
      <c r="AV380" s="42" t="e">
        <f t="shared" si="188"/>
        <v>#VALUE!</v>
      </c>
      <c r="AW380" s="42" t="e">
        <f t="shared" si="188"/>
        <v>#VALUE!</v>
      </c>
      <c r="AX380" s="43" t="e">
        <f t="shared" si="188"/>
        <v>#VALUE!</v>
      </c>
      <c r="AY380" s="43" t="e">
        <f t="shared" si="188"/>
        <v>#VALUE!</v>
      </c>
    </row>
    <row r="381" spans="6:51" x14ac:dyDescent="0.3">
      <c r="F381" s="3">
        <v>67</v>
      </c>
      <c r="G381" s="36">
        <f t="shared" si="187"/>
        <v>2.1354056905850207</v>
      </c>
      <c r="H381" s="36">
        <f t="shared" si="187"/>
        <v>3.5645603655893909</v>
      </c>
      <c r="I381" s="36">
        <f t="shared" si="187"/>
        <v>3.2766047042542268</v>
      </c>
      <c r="J381" s="36">
        <f t="shared" si="187"/>
        <v>3.3266047024824053</v>
      </c>
      <c r="K381" s="36">
        <f t="shared" si="187"/>
        <v>2.5112622182919937</v>
      </c>
      <c r="L381" s="37" t="e">
        <f t="shared" si="187"/>
        <v>#VALUE!</v>
      </c>
      <c r="M381" s="38">
        <f t="shared" si="187"/>
        <v>3.3683834501658496</v>
      </c>
      <c r="N381" s="39">
        <f t="shared" si="187"/>
        <v>1.0833608968124051</v>
      </c>
      <c r="O381" s="39">
        <f t="shared" si="187"/>
        <v>1.0833608968124051</v>
      </c>
      <c r="P381" s="40">
        <f t="shared" si="187"/>
        <v>6.9347019161568468</v>
      </c>
      <c r="Q381" s="40">
        <f t="shared" si="187"/>
        <v>11.884784298740774</v>
      </c>
      <c r="R381" s="40">
        <f t="shared" si="187"/>
        <v>23.647172275360372</v>
      </c>
      <c r="S381" s="41">
        <f t="shared" si="187"/>
        <v>0.35</v>
      </c>
      <c r="T381" s="41">
        <f t="shared" si="187"/>
        <v>0.35</v>
      </c>
      <c r="U381" s="42" t="e">
        <f t="shared" si="187"/>
        <v>#VALUE!</v>
      </c>
      <c r="V381" s="42" t="e">
        <f t="shared" si="187"/>
        <v>#VALUE!</v>
      </c>
      <c r="W381" s="43" t="e">
        <f t="shared" si="187"/>
        <v>#VALUE!</v>
      </c>
      <c r="X381" s="43" t="e">
        <f t="shared" si="187"/>
        <v>#VALUE!</v>
      </c>
      <c r="AD381"/>
      <c r="AG381" s="3">
        <f t="shared" si="189"/>
        <v>45.916881388301817</v>
      </c>
      <c r="AH381" s="36">
        <f t="shared" si="188"/>
        <v>2.1354056155763521</v>
      </c>
      <c r="AI381" s="36">
        <f t="shared" si="188"/>
        <v>3.5645602559212333</v>
      </c>
      <c r="AJ381" s="36">
        <f t="shared" si="188"/>
        <v>3.2766045344204118</v>
      </c>
      <c r="AK381" s="36">
        <f t="shared" si="188"/>
        <v>3.3266045338157069</v>
      </c>
      <c r="AL381" s="36">
        <f t="shared" si="188"/>
        <v>2.0009113375133873</v>
      </c>
      <c r="AM381" s="37" t="e">
        <f t="shared" si="188"/>
        <v>#VALUE!</v>
      </c>
      <c r="AN381" s="38">
        <f t="shared" si="188"/>
        <v>3.3621845729890287</v>
      </c>
      <c r="AO381" s="39">
        <f t="shared" si="188"/>
        <v>1.0833608968124051</v>
      </c>
      <c r="AP381" s="39">
        <f t="shared" si="188"/>
        <v>1.0833608968124051</v>
      </c>
      <c r="AQ381" s="40">
        <f t="shared" si="188"/>
        <v>6.9347019161568468</v>
      </c>
      <c r="AR381" s="40">
        <f t="shared" si="188"/>
        <v>11.884784298740774</v>
      </c>
      <c r="AS381" s="40">
        <f t="shared" si="188"/>
        <v>23.647172275360372</v>
      </c>
      <c r="AT381" s="41">
        <f t="shared" si="188"/>
        <v>0.35</v>
      </c>
      <c r="AU381" s="41">
        <f t="shared" si="188"/>
        <v>0.35</v>
      </c>
      <c r="AV381" s="42" t="e">
        <f t="shared" si="188"/>
        <v>#VALUE!</v>
      </c>
      <c r="AW381" s="42" t="e">
        <f t="shared" si="188"/>
        <v>#VALUE!</v>
      </c>
      <c r="AX381" s="43" t="e">
        <f t="shared" si="188"/>
        <v>#VALUE!</v>
      </c>
      <c r="AY381" s="43" t="e">
        <f t="shared" si="188"/>
        <v>#VALUE!</v>
      </c>
    </row>
    <row r="382" spans="6:51" x14ac:dyDescent="0.3">
      <c r="F382" s="3">
        <v>68</v>
      </c>
      <c r="G382" s="36">
        <f t="shared" si="187"/>
        <v>2.1354056908205266</v>
      </c>
      <c r="H382" s="36">
        <f t="shared" si="187"/>
        <v>3.5645603658151583</v>
      </c>
      <c r="I382" s="36">
        <f t="shared" si="187"/>
        <v>3.2766047044040967</v>
      </c>
      <c r="J382" s="36">
        <f t="shared" si="187"/>
        <v>3.3266047028597212</v>
      </c>
      <c r="K382" s="36">
        <f t="shared" si="187"/>
        <v>2.5180973677370537</v>
      </c>
      <c r="L382" s="37" t="e">
        <f t="shared" si="187"/>
        <v>#VALUE!</v>
      </c>
      <c r="M382" s="38">
        <f t="shared" si="187"/>
        <v>3.3684556118998974</v>
      </c>
      <c r="N382" s="39">
        <f t="shared" si="187"/>
        <v>1.0833608968124051</v>
      </c>
      <c r="O382" s="39">
        <f t="shared" si="187"/>
        <v>1.0833608968124051</v>
      </c>
      <c r="P382" s="40">
        <f t="shared" si="187"/>
        <v>6.9347019161568468</v>
      </c>
      <c r="Q382" s="40">
        <f t="shared" si="187"/>
        <v>11.884784298740774</v>
      </c>
      <c r="R382" s="40">
        <f t="shared" si="187"/>
        <v>23.647172275360372</v>
      </c>
      <c r="S382" s="41">
        <f t="shared" si="187"/>
        <v>0.35</v>
      </c>
      <c r="T382" s="41">
        <f t="shared" si="187"/>
        <v>0.35</v>
      </c>
      <c r="U382" s="42" t="e">
        <f t="shared" si="187"/>
        <v>#VALUE!</v>
      </c>
      <c r="V382" s="42" t="e">
        <f t="shared" si="187"/>
        <v>#VALUE!</v>
      </c>
      <c r="W382" s="43" t="e">
        <f t="shared" si="187"/>
        <v>#VALUE!</v>
      </c>
      <c r="X382" s="43" t="e">
        <f t="shared" si="187"/>
        <v>#VALUE!</v>
      </c>
      <c r="AD382"/>
      <c r="AG382" s="3">
        <f t="shared" si="189"/>
        <v>46.071710765360585</v>
      </c>
      <c r="AH382" s="36">
        <f t="shared" si="188"/>
        <v>2.1354056186024719</v>
      </c>
      <c r="AI382" s="36">
        <f t="shared" si="188"/>
        <v>3.5645602602356568</v>
      </c>
      <c r="AJ382" s="36">
        <f t="shared" si="188"/>
        <v>3.2766045431838728</v>
      </c>
      <c r="AK382" s="36">
        <f t="shared" si="188"/>
        <v>3.3266045403516711</v>
      </c>
      <c r="AL382" s="36">
        <f t="shared" si="188"/>
        <v>2.0108564371539273</v>
      </c>
      <c r="AM382" s="37" t="e">
        <f t="shared" si="188"/>
        <v>#VALUE!</v>
      </c>
      <c r="AN382" s="38">
        <f t="shared" si="188"/>
        <v>3.3623107356259734</v>
      </c>
      <c r="AO382" s="39">
        <f t="shared" si="188"/>
        <v>1.0833608968124051</v>
      </c>
      <c r="AP382" s="39">
        <f t="shared" si="188"/>
        <v>1.0833608968124051</v>
      </c>
      <c r="AQ382" s="40">
        <f t="shared" si="188"/>
        <v>6.9347019161568468</v>
      </c>
      <c r="AR382" s="40">
        <f t="shared" si="188"/>
        <v>11.884784298740774</v>
      </c>
      <c r="AS382" s="40">
        <f t="shared" si="188"/>
        <v>23.647172275360372</v>
      </c>
      <c r="AT382" s="41">
        <f t="shared" si="188"/>
        <v>0.35</v>
      </c>
      <c r="AU382" s="41">
        <f t="shared" si="188"/>
        <v>0.35</v>
      </c>
      <c r="AV382" s="42" t="e">
        <f t="shared" si="188"/>
        <v>#VALUE!</v>
      </c>
      <c r="AW382" s="42" t="e">
        <f t="shared" si="188"/>
        <v>#VALUE!</v>
      </c>
      <c r="AX382" s="43" t="e">
        <f t="shared" si="188"/>
        <v>#VALUE!</v>
      </c>
      <c r="AY382" s="43" t="e">
        <f t="shared" si="188"/>
        <v>#VALUE!</v>
      </c>
    </row>
    <row r="383" spans="6:51" x14ac:dyDescent="0.3">
      <c r="F383" s="3">
        <v>69</v>
      </c>
      <c r="G383" s="36">
        <f t="shared" si="187"/>
        <v>2.1354056910268637</v>
      </c>
      <c r="H383" s="36">
        <f t="shared" si="187"/>
        <v>3.5645603660047556</v>
      </c>
      <c r="I383" s="36">
        <f t="shared" si="187"/>
        <v>3.2766047045276796</v>
      </c>
      <c r="J383" s="36">
        <f t="shared" si="187"/>
        <v>3.3266047031782628</v>
      </c>
      <c r="K383" s="36">
        <f t="shared" si="187"/>
        <v>2.5243760710394194</v>
      </c>
      <c r="L383" s="37" t="e">
        <f t="shared" si="187"/>
        <v>#VALUE!</v>
      </c>
      <c r="M383" s="38">
        <f t="shared" si="187"/>
        <v>3.3685213767105999</v>
      </c>
      <c r="N383" s="39">
        <f t="shared" si="187"/>
        <v>1.0833608968124051</v>
      </c>
      <c r="O383" s="39">
        <f t="shared" si="187"/>
        <v>1.0833608968124051</v>
      </c>
      <c r="P383" s="40">
        <f t="shared" si="187"/>
        <v>6.9347019161568468</v>
      </c>
      <c r="Q383" s="40">
        <f t="shared" si="187"/>
        <v>11.884784298740774</v>
      </c>
      <c r="R383" s="40">
        <f t="shared" si="187"/>
        <v>23.647172275360372</v>
      </c>
      <c r="S383" s="41">
        <f t="shared" si="187"/>
        <v>0.35</v>
      </c>
      <c r="T383" s="41">
        <f t="shared" si="187"/>
        <v>0.35</v>
      </c>
      <c r="U383" s="42" t="e">
        <f t="shared" si="187"/>
        <v>#VALUE!</v>
      </c>
      <c r="V383" s="42" t="e">
        <f t="shared" si="187"/>
        <v>#VALUE!</v>
      </c>
      <c r="W383" s="43" t="e">
        <f t="shared" si="187"/>
        <v>#VALUE!</v>
      </c>
      <c r="X383" s="43" t="e">
        <f t="shared" si="187"/>
        <v>#VALUE!</v>
      </c>
      <c r="AD383"/>
      <c r="AG383" s="3">
        <f t="shared" si="189"/>
        <v>46.214379259672945</v>
      </c>
      <c r="AH383" s="36">
        <f t="shared" si="188"/>
        <v>2.1354056212667265</v>
      </c>
      <c r="AI383" s="36">
        <f t="shared" si="188"/>
        <v>3.5645602640501908</v>
      </c>
      <c r="AJ383" s="36">
        <f t="shared" si="188"/>
        <v>3.276604550825887</v>
      </c>
      <c r="AK383" s="36">
        <f t="shared" si="188"/>
        <v>3.3266045461330584</v>
      </c>
      <c r="AL383" s="36">
        <f t="shared" si="188"/>
        <v>2.0198418643451399</v>
      </c>
      <c r="AM383" s="37" t="e">
        <f t="shared" si="188"/>
        <v>#VALUE!</v>
      </c>
      <c r="AN383" s="38">
        <f t="shared" si="188"/>
        <v>3.3624247119993376</v>
      </c>
      <c r="AO383" s="39">
        <f t="shared" si="188"/>
        <v>1.0833608968124051</v>
      </c>
      <c r="AP383" s="39">
        <f t="shared" si="188"/>
        <v>1.0833608968124051</v>
      </c>
      <c r="AQ383" s="40">
        <f t="shared" si="188"/>
        <v>6.9347019161568468</v>
      </c>
      <c r="AR383" s="40">
        <f t="shared" si="188"/>
        <v>11.884784298740774</v>
      </c>
      <c r="AS383" s="40">
        <f t="shared" si="188"/>
        <v>23.647172275360372</v>
      </c>
      <c r="AT383" s="41">
        <f t="shared" si="188"/>
        <v>0.35</v>
      </c>
      <c r="AU383" s="41">
        <f t="shared" si="188"/>
        <v>0.35</v>
      </c>
      <c r="AV383" s="42" t="e">
        <f t="shared" si="188"/>
        <v>#VALUE!</v>
      </c>
      <c r="AW383" s="42" t="e">
        <f t="shared" si="188"/>
        <v>#VALUE!</v>
      </c>
      <c r="AX383" s="43" t="e">
        <f t="shared" si="188"/>
        <v>#VALUE!</v>
      </c>
      <c r="AY383" s="43" t="e">
        <f t="shared" si="188"/>
        <v>#VALUE!</v>
      </c>
    </row>
    <row r="384" spans="6:51" x14ac:dyDescent="0.3">
      <c r="F384" s="3">
        <v>70</v>
      </c>
      <c r="G384" s="36">
        <f t="shared" si="187"/>
        <v>2.1354056912083794</v>
      </c>
      <c r="H384" s="36">
        <f t="shared" si="187"/>
        <v>3.5645603661645699</v>
      </c>
      <c r="I384" s="36">
        <f t="shared" si="187"/>
        <v>3.2766047046301772</v>
      </c>
      <c r="J384" s="36">
        <f t="shared" si="187"/>
        <v>3.3266047034481883</v>
      </c>
      <c r="K384" s="36">
        <f t="shared" si="187"/>
        <v>2.5301493698306503</v>
      </c>
      <c r="L384" s="37" t="e">
        <f t="shared" si="187"/>
        <v>#VALUE!</v>
      </c>
      <c r="M384" s="38">
        <f t="shared" si="187"/>
        <v>3.3685814061113715</v>
      </c>
      <c r="N384" s="39">
        <f t="shared" si="187"/>
        <v>1.0833608968124051</v>
      </c>
      <c r="O384" s="39">
        <f t="shared" si="187"/>
        <v>1.0833608968124051</v>
      </c>
      <c r="P384" s="40">
        <f t="shared" si="187"/>
        <v>6.9347019161568468</v>
      </c>
      <c r="Q384" s="40">
        <f t="shared" si="187"/>
        <v>11.884784298740774</v>
      </c>
      <c r="R384" s="40">
        <f t="shared" si="187"/>
        <v>23.647172275360372</v>
      </c>
      <c r="S384" s="41">
        <f t="shared" si="187"/>
        <v>0.35</v>
      </c>
      <c r="T384" s="41">
        <f t="shared" si="187"/>
        <v>0.35</v>
      </c>
      <c r="U384" s="42" t="e">
        <f t="shared" si="187"/>
        <v>#VALUE!</v>
      </c>
      <c r="V384" s="42" t="e">
        <f t="shared" si="187"/>
        <v>#VALUE!</v>
      </c>
      <c r="W384" s="43" t="e">
        <f t="shared" si="187"/>
        <v>#VALUE!</v>
      </c>
      <c r="X384" s="43" t="e">
        <f t="shared" si="187"/>
        <v>#VALUE!</v>
      </c>
      <c r="AD384"/>
      <c r="AG384" s="3">
        <f t="shared" si="189"/>
        <v>46.34584203279789</v>
      </c>
      <c r="AH384" s="36">
        <f t="shared" si="188"/>
        <v>2.1354056236213776</v>
      </c>
      <c r="AI384" s="36">
        <f t="shared" si="188"/>
        <v>3.5645602674341013</v>
      </c>
      <c r="AJ384" s="36">
        <f t="shared" si="188"/>
        <v>3.2766045575201952</v>
      </c>
      <c r="AK384" s="36">
        <f t="shared" si="188"/>
        <v>3.3266045512640217</v>
      </c>
      <c r="AL384" s="36">
        <f t="shared" si="188"/>
        <v>2.0279733713948667</v>
      </c>
      <c r="AM384" s="37" t="e">
        <f t="shared" si="188"/>
        <v>#VALUE!</v>
      </c>
      <c r="AN384" s="38">
        <f t="shared" si="188"/>
        <v>3.362527843189774</v>
      </c>
      <c r="AO384" s="39">
        <f t="shared" si="188"/>
        <v>1.0833608968124051</v>
      </c>
      <c r="AP384" s="39">
        <f t="shared" si="188"/>
        <v>1.0833608968124051</v>
      </c>
      <c r="AQ384" s="40">
        <f t="shared" si="188"/>
        <v>6.9347019161568468</v>
      </c>
      <c r="AR384" s="40">
        <f t="shared" si="188"/>
        <v>11.884784298740774</v>
      </c>
      <c r="AS384" s="40">
        <f t="shared" si="188"/>
        <v>23.647172275360372</v>
      </c>
      <c r="AT384" s="41">
        <f t="shared" si="188"/>
        <v>0.35</v>
      </c>
      <c r="AU384" s="41">
        <f t="shared" si="188"/>
        <v>0.35</v>
      </c>
      <c r="AV384" s="42" t="e">
        <f t="shared" si="188"/>
        <v>#VALUE!</v>
      </c>
      <c r="AW384" s="42" t="e">
        <f t="shared" si="188"/>
        <v>#VALUE!</v>
      </c>
      <c r="AX384" s="43" t="e">
        <f t="shared" si="188"/>
        <v>#VALUE!</v>
      </c>
      <c r="AY384" s="43" t="e">
        <f t="shared" si="188"/>
        <v>#VALUE!</v>
      </c>
    </row>
    <row r="385" spans="3:52" x14ac:dyDescent="0.3">
      <c r="AD385"/>
    </row>
    <row r="386" spans="3:52" x14ac:dyDescent="0.3">
      <c r="C386" t="s">
        <v>31</v>
      </c>
      <c r="D386" s="3">
        <v>1</v>
      </c>
      <c r="E386" s="3" t="s">
        <v>86</v>
      </c>
      <c r="F386" s="3">
        <v>0</v>
      </c>
      <c r="G386" s="36">
        <f>300*G314*G86</f>
        <v>0</v>
      </c>
      <c r="H386" s="36">
        <f t="shared" ref="H386:X386" si="190">300*H314*H86</f>
        <v>0</v>
      </c>
      <c r="I386" s="36">
        <f t="shared" si="190"/>
        <v>0</v>
      </c>
      <c r="J386" s="36">
        <f t="shared" si="190"/>
        <v>0</v>
      </c>
      <c r="K386" s="36">
        <f t="shared" si="190"/>
        <v>0</v>
      </c>
      <c r="L386" s="37" t="e">
        <f t="shared" si="190"/>
        <v>#VALUE!</v>
      </c>
      <c r="M386" s="38">
        <f t="shared" si="190"/>
        <v>0</v>
      </c>
      <c r="N386" s="39">
        <f t="shared" si="190"/>
        <v>0</v>
      </c>
      <c r="O386" s="39">
        <f t="shared" si="190"/>
        <v>0</v>
      </c>
      <c r="P386" s="40">
        <f t="shared" si="190"/>
        <v>0</v>
      </c>
      <c r="Q386" s="40">
        <f t="shared" si="190"/>
        <v>0</v>
      </c>
      <c r="R386" s="40">
        <f t="shared" si="190"/>
        <v>0</v>
      </c>
      <c r="S386" s="41" t="e">
        <f t="shared" si="190"/>
        <v>#VALUE!</v>
      </c>
      <c r="T386" s="41" t="e">
        <f t="shared" si="190"/>
        <v>#VALUE!</v>
      </c>
      <c r="U386" s="42" t="e">
        <f t="shared" si="190"/>
        <v>#VALUE!</v>
      </c>
      <c r="V386" s="42" t="e">
        <f t="shared" si="190"/>
        <v>#VALUE!</v>
      </c>
      <c r="W386" s="43" t="e">
        <f t="shared" si="190"/>
        <v>#VALUE!</v>
      </c>
      <c r="X386" s="43" t="e">
        <f t="shared" si="190"/>
        <v>#VALUE!</v>
      </c>
      <c r="Y386" t="e">
        <f>NA()</f>
        <v>#N/A</v>
      </c>
      <c r="AD386" t="s">
        <v>31</v>
      </c>
      <c r="AE386" s="3">
        <v>1</v>
      </c>
      <c r="AF386" s="3" t="s">
        <v>86</v>
      </c>
      <c r="AG386" s="3">
        <f>AE14</f>
        <v>3.9906775875039635</v>
      </c>
      <c r="AH386" s="36">
        <f>300*AH314*AH86</f>
        <v>48.33067145029019</v>
      </c>
      <c r="AI386" s="36">
        <f t="shared" ref="AI386:AY386" si="191">300*AI314*AI86</f>
        <v>3696.6511789686933</v>
      </c>
      <c r="AJ386" s="36">
        <f t="shared" si="191"/>
        <v>308.51914049395941</v>
      </c>
      <c r="AK386" s="36">
        <f t="shared" si="191"/>
        <v>3129.196411965544</v>
      </c>
      <c r="AL386" s="36">
        <f t="shared" si="191"/>
        <v>55.421917800557623</v>
      </c>
      <c r="AM386" s="37" t="e">
        <f t="shared" si="191"/>
        <v>#VALUE!</v>
      </c>
      <c r="AN386" s="38">
        <f t="shared" si="191"/>
        <v>489.08538404141774</v>
      </c>
      <c r="AO386" s="39">
        <f t="shared" si="191"/>
        <v>219.97053254841981</v>
      </c>
      <c r="AP386" s="39">
        <f t="shared" si="191"/>
        <v>43.994106509683967</v>
      </c>
      <c r="AQ386" s="40">
        <f t="shared" si="191"/>
        <v>10744.292385126651</v>
      </c>
      <c r="AR386" s="40">
        <f t="shared" si="191"/>
        <v>6498.1363708386516</v>
      </c>
      <c r="AS386" s="40">
        <f t="shared" si="191"/>
        <v>8764.126181875763</v>
      </c>
      <c r="AT386" s="41" t="e">
        <f t="shared" si="191"/>
        <v>#VALUE!</v>
      </c>
      <c r="AU386" s="41" t="e">
        <f t="shared" si="191"/>
        <v>#VALUE!</v>
      </c>
      <c r="AV386" s="42" t="e">
        <f t="shared" si="191"/>
        <v>#VALUE!</v>
      </c>
      <c r="AW386" s="42" t="e">
        <f t="shared" si="191"/>
        <v>#VALUE!</v>
      </c>
      <c r="AX386" s="43" t="e">
        <f t="shared" si="191"/>
        <v>#VALUE!</v>
      </c>
      <c r="AY386" s="43" t="e">
        <f t="shared" si="191"/>
        <v>#VALUE!</v>
      </c>
      <c r="AZ386" t="e">
        <f>NA()</f>
        <v>#N/A</v>
      </c>
    </row>
    <row r="387" spans="3:52" x14ac:dyDescent="0.3">
      <c r="D387" s="3">
        <v>2</v>
      </c>
      <c r="F387" s="3">
        <v>1</v>
      </c>
      <c r="G387" s="36">
        <f t="shared" ref="G387:X401" si="192">300*G315*G87</f>
        <v>0.14590128013599596</v>
      </c>
      <c r="H387" s="36">
        <f t="shared" si="192"/>
        <v>433.23430296484008</v>
      </c>
      <c r="I387" s="36">
        <f t="shared" si="192"/>
        <v>5.9026592949018397</v>
      </c>
      <c r="J387" s="36">
        <f t="shared" si="192"/>
        <v>347.67787970109629</v>
      </c>
      <c r="K387" s="36">
        <f t="shared" si="192"/>
        <v>0.32757272365517115</v>
      </c>
      <c r="L387" s="37" t="e">
        <f t="shared" si="192"/>
        <v>#VALUE!</v>
      </c>
      <c r="M387" s="38">
        <f t="shared" si="192"/>
        <v>33.604963803518288</v>
      </c>
      <c r="N387" s="39">
        <f t="shared" si="192"/>
        <v>25.3842114277675</v>
      </c>
      <c r="O387" s="39">
        <f t="shared" si="192"/>
        <v>5.0768422855535009</v>
      </c>
      <c r="P387" s="40">
        <f t="shared" si="192"/>
        <v>1881.8348859273276</v>
      </c>
      <c r="Q387" s="40">
        <f t="shared" si="192"/>
        <v>689.42105419885047</v>
      </c>
      <c r="R387" s="40">
        <f t="shared" si="192"/>
        <v>153.35675285767348</v>
      </c>
      <c r="S387" s="41" t="e">
        <f t="shared" si="192"/>
        <v>#VALUE!</v>
      </c>
      <c r="T387" s="41" t="e">
        <f t="shared" si="192"/>
        <v>#VALUE!</v>
      </c>
      <c r="U387" s="42" t="e">
        <f t="shared" si="192"/>
        <v>#VALUE!</v>
      </c>
      <c r="V387" s="42" t="e">
        <f t="shared" si="192"/>
        <v>#VALUE!</v>
      </c>
      <c r="W387" s="43" t="e">
        <f t="shared" si="192"/>
        <v>#VALUE!</v>
      </c>
      <c r="X387" s="43" t="e">
        <f t="shared" si="192"/>
        <v>#VALUE!</v>
      </c>
      <c r="Y387" t="e">
        <f>NA()</f>
        <v>#N/A</v>
      </c>
      <c r="AD387"/>
      <c r="AE387" s="3">
        <v>2</v>
      </c>
      <c r="AG387" s="3">
        <f t="shared" ref="AG387:AG450" si="193">AE15</f>
        <v>4.1969204825524002</v>
      </c>
      <c r="AH387" s="36">
        <f t="shared" ref="AH387:AY401" si="194">300*AH315*AH87</f>
        <v>58.91152808542919</v>
      </c>
      <c r="AI387" s="36">
        <f t="shared" si="194"/>
        <v>4003.5015031157122</v>
      </c>
      <c r="AJ387" s="36">
        <f t="shared" si="194"/>
        <v>354.11934618450084</v>
      </c>
      <c r="AK387" s="36">
        <f t="shared" si="194"/>
        <v>3426.8369148417032</v>
      </c>
      <c r="AL387" s="36">
        <f t="shared" si="194"/>
        <v>65.966714374627955</v>
      </c>
      <c r="AM387" s="37" t="e">
        <f t="shared" si="194"/>
        <v>#VALUE!</v>
      </c>
      <c r="AN387" s="38">
        <f t="shared" si="194"/>
        <v>537.62298638730852</v>
      </c>
      <c r="AO387" s="39">
        <f t="shared" si="194"/>
        <v>237.54339198052014</v>
      </c>
      <c r="AP387" s="39">
        <f t="shared" si="194"/>
        <v>47.508678396104031</v>
      </c>
      <c r="AQ387" s="40">
        <f t="shared" si="194"/>
        <v>11427.021028397605</v>
      </c>
      <c r="AR387" s="40">
        <f t="shared" si="194"/>
        <v>7026.7854907117508</v>
      </c>
      <c r="AS387" s="40">
        <f t="shared" si="194"/>
        <v>10035.242316281017</v>
      </c>
      <c r="AT387" s="41" t="e">
        <f t="shared" si="194"/>
        <v>#VALUE!</v>
      </c>
      <c r="AU387" s="41" t="e">
        <f t="shared" si="194"/>
        <v>#VALUE!</v>
      </c>
      <c r="AV387" s="42" t="e">
        <f t="shared" si="194"/>
        <v>#VALUE!</v>
      </c>
      <c r="AW387" s="42" t="e">
        <f t="shared" si="194"/>
        <v>#VALUE!</v>
      </c>
      <c r="AX387" s="43" t="e">
        <f t="shared" si="194"/>
        <v>#VALUE!</v>
      </c>
      <c r="AY387" s="43" t="e">
        <f t="shared" si="194"/>
        <v>#VALUE!</v>
      </c>
      <c r="AZ387" t="e">
        <f>NA()</f>
        <v>#N/A</v>
      </c>
    </row>
    <row r="388" spans="3:52" x14ac:dyDescent="0.3">
      <c r="D388" s="3">
        <v>3</v>
      </c>
      <c r="F388" s="3">
        <v>2</v>
      </c>
      <c r="G388" s="36">
        <f t="shared" si="192"/>
        <v>2.8595981358790588</v>
      </c>
      <c r="H388" s="36">
        <f t="shared" si="192"/>
        <v>1229.8020518950361</v>
      </c>
      <c r="I388" s="36">
        <f t="shared" si="192"/>
        <v>44.2114461522334</v>
      </c>
      <c r="J388" s="36">
        <f t="shared" si="192"/>
        <v>962.16230247460373</v>
      </c>
      <c r="K388" s="36">
        <f t="shared" si="192"/>
        <v>4.570269085907201</v>
      </c>
      <c r="L388" s="37" t="e">
        <f t="shared" si="192"/>
        <v>#VALUE!</v>
      </c>
      <c r="M388" s="38">
        <f t="shared" si="192"/>
        <v>130.41226514262704</v>
      </c>
      <c r="N388" s="39">
        <f t="shared" si="192"/>
        <v>75.543641162458158</v>
      </c>
      <c r="O388" s="39">
        <f t="shared" si="192"/>
        <v>15.108728232491631</v>
      </c>
      <c r="P388" s="40">
        <f t="shared" si="192"/>
        <v>4545.6783712764645</v>
      </c>
      <c r="Q388" s="40">
        <f t="shared" si="192"/>
        <v>2158.9559694981531</v>
      </c>
      <c r="R388" s="40">
        <f t="shared" si="192"/>
        <v>1237.6207682245345</v>
      </c>
      <c r="S388" s="41" t="e">
        <f t="shared" si="192"/>
        <v>#VALUE!</v>
      </c>
      <c r="T388" s="41" t="e">
        <f t="shared" si="192"/>
        <v>#VALUE!</v>
      </c>
      <c r="U388" s="42" t="e">
        <f t="shared" si="192"/>
        <v>#VALUE!</v>
      </c>
      <c r="V388" s="42" t="e">
        <f t="shared" si="192"/>
        <v>#VALUE!</v>
      </c>
      <c r="W388" s="43" t="e">
        <f t="shared" si="192"/>
        <v>#VALUE!</v>
      </c>
      <c r="X388" s="43" t="e">
        <f t="shared" si="192"/>
        <v>#VALUE!</v>
      </c>
      <c r="Y388" t="e">
        <f>NA()</f>
        <v>#N/A</v>
      </c>
      <c r="AD388"/>
      <c r="AE388" s="3">
        <v>3</v>
      </c>
      <c r="AG388" s="3">
        <f t="shared" si="193"/>
        <v>4.4138222521466401</v>
      </c>
      <c r="AH388" s="36">
        <f t="shared" si="194"/>
        <v>71.707246153542854</v>
      </c>
      <c r="AI388" s="36">
        <f t="shared" si="194"/>
        <v>4334.5541590439398</v>
      </c>
      <c r="AJ388" s="36">
        <f t="shared" si="194"/>
        <v>406.18888660985323</v>
      </c>
      <c r="AK388" s="36">
        <f t="shared" si="194"/>
        <v>3750.2585974699973</v>
      </c>
      <c r="AL388" s="36">
        <f t="shared" si="194"/>
        <v>78.412562057911472</v>
      </c>
      <c r="AM388" s="37" t="e">
        <f t="shared" si="194"/>
        <v>#VALUE!</v>
      </c>
      <c r="AN388" s="38">
        <f t="shared" si="194"/>
        <v>590.79363947367824</v>
      </c>
      <c r="AO388" s="39">
        <f t="shared" si="194"/>
        <v>256.47100554251568</v>
      </c>
      <c r="AP388" s="39">
        <f t="shared" si="194"/>
        <v>51.294201108503124</v>
      </c>
      <c r="AQ388" s="40">
        <f t="shared" si="194"/>
        <v>12150.73596479777</v>
      </c>
      <c r="AR388" s="40">
        <f t="shared" si="194"/>
        <v>7595.6122182286172</v>
      </c>
      <c r="AS388" s="40">
        <f t="shared" si="194"/>
        <v>11476.357543885539</v>
      </c>
      <c r="AT388" s="41" t="e">
        <f t="shared" si="194"/>
        <v>#VALUE!</v>
      </c>
      <c r="AU388" s="41" t="e">
        <f t="shared" si="194"/>
        <v>#VALUE!</v>
      </c>
      <c r="AV388" s="42" t="e">
        <f t="shared" si="194"/>
        <v>#VALUE!</v>
      </c>
      <c r="AW388" s="42" t="e">
        <f t="shared" si="194"/>
        <v>#VALUE!</v>
      </c>
      <c r="AX388" s="43" t="e">
        <f t="shared" si="194"/>
        <v>#VALUE!</v>
      </c>
      <c r="AY388" s="43" t="e">
        <f t="shared" si="194"/>
        <v>#VALUE!</v>
      </c>
      <c r="AZ388" t="e">
        <f>NA()</f>
        <v>#N/A</v>
      </c>
    </row>
    <row r="389" spans="3:52" x14ac:dyDescent="0.3">
      <c r="D389" s="3">
        <v>4</v>
      </c>
      <c r="F389" s="3">
        <v>3</v>
      </c>
      <c r="G389" s="36">
        <f t="shared" si="192"/>
        <v>15.381970061486639</v>
      </c>
      <c r="H389" s="36">
        <f t="shared" si="192"/>
        <v>2345.862528921311</v>
      </c>
      <c r="I389" s="36">
        <f t="shared" si="192"/>
        <v>139.77177020643524</v>
      </c>
      <c r="J389" s="36">
        <f t="shared" si="192"/>
        <v>1855.2515525425549</v>
      </c>
      <c r="K389" s="36">
        <f t="shared" si="192"/>
        <v>20.208004653967784</v>
      </c>
      <c r="L389" s="37" t="e">
        <f t="shared" si="192"/>
        <v>#VALUE!</v>
      </c>
      <c r="M389" s="38">
        <f t="shared" si="192"/>
        <v>284.72348585882258</v>
      </c>
      <c r="N389" s="39">
        <f t="shared" si="192"/>
        <v>141.89311937657234</v>
      </c>
      <c r="O389" s="39">
        <f t="shared" si="192"/>
        <v>28.378623875314471</v>
      </c>
      <c r="P389" s="40">
        <f t="shared" si="192"/>
        <v>7555.0445328013311</v>
      </c>
      <c r="Q389" s="40">
        <f t="shared" si="192"/>
        <v>4146.9152620831028</v>
      </c>
      <c r="R389" s="40">
        <f t="shared" si="192"/>
        <v>3985.3189494464505</v>
      </c>
      <c r="S389" s="41" t="e">
        <f t="shared" si="192"/>
        <v>#VALUE!</v>
      </c>
      <c r="T389" s="41" t="e">
        <f t="shared" si="192"/>
        <v>#VALUE!</v>
      </c>
      <c r="U389" s="42" t="e">
        <f t="shared" si="192"/>
        <v>#VALUE!</v>
      </c>
      <c r="V389" s="42" t="e">
        <f t="shared" si="192"/>
        <v>#VALUE!</v>
      </c>
      <c r="W389" s="43" t="e">
        <f t="shared" si="192"/>
        <v>#VALUE!</v>
      </c>
      <c r="X389" s="43" t="e">
        <f t="shared" si="192"/>
        <v>#VALUE!</v>
      </c>
      <c r="Y389" t="e">
        <f>NA()</f>
        <v>#N/A</v>
      </c>
      <c r="AD389"/>
      <c r="AE389" s="3">
        <v>4</v>
      </c>
      <c r="AG389" s="3">
        <f t="shared" si="193"/>
        <v>4.641933759416089</v>
      </c>
      <c r="AH389" s="36">
        <f t="shared" si="194"/>
        <v>87.153060162288995</v>
      </c>
      <c r="AI389" s="36">
        <f t="shared" si="194"/>
        <v>4691.3631235634339</v>
      </c>
      <c r="AJ389" s="36">
        <f t="shared" si="194"/>
        <v>465.58969128502628</v>
      </c>
      <c r="AK389" s="36">
        <f t="shared" si="194"/>
        <v>4101.0567627714199</v>
      </c>
      <c r="AL389" s="36">
        <f t="shared" si="194"/>
        <v>93.075892286789454</v>
      </c>
      <c r="AM389" s="37" t="e">
        <f t="shared" si="194"/>
        <v>#VALUE!</v>
      </c>
      <c r="AN389" s="38">
        <f t="shared" si="194"/>
        <v>649.01087250294609</v>
      </c>
      <c r="AO389" s="39">
        <f t="shared" si="194"/>
        <v>276.85114520318939</v>
      </c>
      <c r="AP389" s="39">
        <f t="shared" si="194"/>
        <v>55.370229040637895</v>
      </c>
      <c r="AQ389" s="40">
        <f t="shared" si="194"/>
        <v>12917.61286780736</v>
      </c>
      <c r="AR389" s="40">
        <f t="shared" si="194"/>
        <v>8207.2809040947632</v>
      </c>
      <c r="AS389" s="40">
        <f t="shared" si="194"/>
        <v>13107.292772527235</v>
      </c>
      <c r="AT389" s="41" t="e">
        <f t="shared" si="194"/>
        <v>#VALUE!</v>
      </c>
      <c r="AU389" s="41" t="e">
        <f t="shared" si="194"/>
        <v>#VALUE!</v>
      </c>
      <c r="AV389" s="42" t="e">
        <f t="shared" si="194"/>
        <v>#VALUE!</v>
      </c>
      <c r="AW389" s="42" t="e">
        <f t="shared" si="194"/>
        <v>#VALUE!</v>
      </c>
      <c r="AX389" s="43" t="e">
        <f t="shared" si="194"/>
        <v>#VALUE!</v>
      </c>
      <c r="AY389" s="43" t="e">
        <f t="shared" si="194"/>
        <v>#VALUE!</v>
      </c>
      <c r="AZ389" t="e">
        <f>NA()</f>
        <v>#N/A</v>
      </c>
    </row>
    <row r="390" spans="3:52" x14ac:dyDescent="0.3">
      <c r="D390" s="3">
        <v>5</v>
      </c>
      <c r="F390" s="3">
        <v>4</v>
      </c>
      <c r="G390" s="36">
        <f t="shared" si="192"/>
        <v>48.777239122232544</v>
      </c>
      <c r="H390" s="36">
        <f t="shared" si="192"/>
        <v>3710.3474515734047</v>
      </c>
      <c r="I390" s="36">
        <f t="shared" si="192"/>
        <v>310.49920124924461</v>
      </c>
      <c r="J390" s="36">
        <f t="shared" si="192"/>
        <v>3142.432354688598</v>
      </c>
      <c r="K390" s="36">
        <f t="shared" si="192"/>
        <v>55.872322343352131</v>
      </c>
      <c r="L390" s="37" t="e">
        <f t="shared" si="192"/>
        <v>#VALUE!</v>
      </c>
      <c r="M390" s="38">
        <f t="shared" si="192"/>
        <v>491.23624846238283</v>
      </c>
      <c r="N390" s="39">
        <f t="shared" si="192"/>
        <v>220.75567791600244</v>
      </c>
      <c r="O390" s="39">
        <f t="shared" si="192"/>
        <v>44.151135583200485</v>
      </c>
      <c r="P390" s="40">
        <f t="shared" si="192"/>
        <v>10775.031743885333</v>
      </c>
      <c r="Q390" s="40">
        <f t="shared" si="192"/>
        <v>6521.7654721259514</v>
      </c>
      <c r="R390" s="40">
        <f t="shared" si="192"/>
        <v>8819.4989792987417</v>
      </c>
      <c r="S390" s="41" t="e">
        <f t="shared" si="192"/>
        <v>#VALUE!</v>
      </c>
      <c r="T390" s="41" t="e">
        <f t="shared" si="192"/>
        <v>#VALUE!</v>
      </c>
      <c r="U390" s="42" t="e">
        <f t="shared" si="192"/>
        <v>#VALUE!</v>
      </c>
      <c r="V390" s="42" t="e">
        <f t="shared" si="192"/>
        <v>#VALUE!</v>
      </c>
      <c r="W390" s="43" t="e">
        <f t="shared" si="192"/>
        <v>#VALUE!</v>
      </c>
      <c r="X390" s="43" t="e">
        <f t="shared" si="192"/>
        <v>#VALUE!</v>
      </c>
      <c r="Y390" t="e">
        <f>NA()</f>
        <v>#N/A</v>
      </c>
      <c r="AD390"/>
      <c r="AE390" s="3">
        <v>5</v>
      </c>
      <c r="AG390" s="3">
        <f t="shared" si="193"/>
        <v>4.8818343367423189</v>
      </c>
      <c r="AH390" s="36">
        <f t="shared" si="194"/>
        <v>105.76196198261981</v>
      </c>
      <c r="AI390" s="36">
        <f t="shared" si="194"/>
        <v>5075.5213332033345</v>
      </c>
      <c r="AJ390" s="36">
        <f t="shared" si="194"/>
        <v>533.28712099359655</v>
      </c>
      <c r="AK390" s="36">
        <f t="shared" si="194"/>
        <v>4480.8222824027871</v>
      </c>
      <c r="AL390" s="36">
        <f t="shared" si="194"/>
        <v>110.31937879198009</v>
      </c>
      <c r="AM390" s="37" t="e">
        <f t="shared" si="194"/>
        <v>#VALUE!</v>
      </c>
      <c r="AN390" s="38">
        <f t="shared" si="194"/>
        <v>712.72065518270085</v>
      </c>
      <c r="AO390" s="39">
        <f t="shared" si="194"/>
        <v>298.78773102858401</v>
      </c>
      <c r="AP390" s="39">
        <f t="shared" si="194"/>
        <v>59.7575462057168</v>
      </c>
      <c r="AQ390" s="40">
        <f t="shared" si="194"/>
        <v>13729.908659191944</v>
      </c>
      <c r="AR390" s="40">
        <f t="shared" si="194"/>
        <v>8864.5788068855018</v>
      </c>
      <c r="AS390" s="40">
        <f t="shared" si="194"/>
        <v>14949.599558118372</v>
      </c>
      <c r="AT390" s="41" t="e">
        <f t="shared" si="194"/>
        <v>#VALUE!</v>
      </c>
      <c r="AU390" s="41" t="e">
        <f t="shared" si="194"/>
        <v>#VALUE!</v>
      </c>
      <c r="AV390" s="42" t="e">
        <f t="shared" si="194"/>
        <v>#VALUE!</v>
      </c>
      <c r="AW390" s="42" t="e">
        <f t="shared" si="194"/>
        <v>#VALUE!</v>
      </c>
      <c r="AX390" s="43" t="e">
        <f t="shared" si="194"/>
        <v>#VALUE!</v>
      </c>
      <c r="AY390" s="43" t="e">
        <f t="shared" si="194"/>
        <v>#VALUE!</v>
      </c>
      <c r="AZ390" t="e">
        <f>NA()</f>
        <v>#N/A</v>
      </c>
    </row>
    <row r="391" spans="3:52" x14ac:dyDescent="0.3">
      <c r="D391" s="3">
        <v>6</v>
      </c>
      <c r="F391" s="3">
        <v>5</v>
      </c>
      <c r="G391" s="36">
        <f t="shared" si="192"/>
        <v>115.87155961067234</v>
      </c>
      <c r="H391" s="36">
        <f t="shared" si="192"/>
        <v>5267.895699230693</v>
      </c>
      <c r="I391" s="36">
        <f t="shared" si="192"/>
        <v>568.62903988691687</v>
      </c>
      <c r="J391" s="36">
        <f t="shared" si="192"/>
        <v>4671.6649901121591</v>
      </c>
      <c r="K391" s="36">
        <f t="shared" si="192"/>
        <v>119.524145255677</v>
      </c>
      <c r="L391" s="37" t="e">
        <f t="shared" si="192"/>
        <v>#VALUE!</v>
      </c>
      <c r="M391" s="38">
        <f t="shared" si="192"/>
        <v>745.0190125987076</v>
      </c>
      <c r="N391" s="39">
        <f t="shared" si="192"/>
        <v>309.7758981642196</v>
      </c>
      <c r="O391" s="39">
        <f t="shared" si="192"/>
        <v>61.955179632843915</v>
      </c>
      <c r="P391" s="40">
        <f t="shared" si="192"/>
        <v>14132.019199713579</v>
      </c>
      <c r="Q391" s="40">
        <f t="shared" si="192"/>
        <v>9193.358848339687</v>
      </c>
      <c r="R391" s="40">
        <f t="shared" si="192"/>
        <v>15904.657979271371</v>
      </c>
      <c r="S391" s="41" t="e">
        <f t="shared" si="192"/>
        <v>#VALUE!</v>
      </c>
      <c r="T391" s="41" t="e">
        <f t="shared" si="192"/>
        <v>#VALUE!</v>
      </c>
      <c r="U391" s="42" t="e">
        <f t="shared" si="192"/>
        <v>#VALUE!</v>
      </c>
      <c r="V391" s="42" t="e">
        <f t="shared" si="192"/>
        <v>#VALUE!</v>
      </c>
      <c r="W391" s="43" t="e">
        <f t="shared" si="192"/>
        <v>#VALUE!</v>
      </c>
      <c r="X391" s="43" t="e">
        <f t="shared" si="192"/>
        <v>#VALUE!</v>
      </c>
      <c r="Y391" t="e">
        <f>NA()</f>
        <v>#N/A</v>
      </c>
      <c r="AD391"/>
      <c r="AE391" s="3">
        <v>6</v>
      </c>
      <c r="AG391" s="3">
        <f t="shared" si="193"/>
        <v>5.1341332570833993</v>
      </c>
      <c r="AH391" s="36">
        <f t="shared" si="194"/>
        <v>128.1365109390151</v>
      </c>
      <c r="AI391" s="36">
        <f t="shared" si="194"/>
        <v>5488.6546207628107</v>
      </c>
      <c r="AJ391" s="36">
        <f t="shared" si="194"/>
        <v>610.36006557170606</v>
      </c>
      <c r="AK391" s="36">
        <f t="shared" si="194"/>
        <v>4891.1288018013438</v>
      </c>
      <c r="AL391" s="36">
        <f t="shared" si="194"/>
        <v>130.55715072493481</v>
      </c>
      <c r="AM391" s="37" t="e">
        <f t="shared" si="194"/>
        <v>#VALUE!</v>
      </c>
      <c r="AN391" s="38">
        <f t="shared" si="194"/>
        <v>782.40323932995022</v>
      </c>
      <c r="AO391" s="39">
        <f t="shared" si="194"/>
        <v>322.39109180411737</v>
      </c>
      <c r="AP391" s="39">
        <f t="shared" si="194"/>
        <v>64.478218360823476</v>
      </c>
      <c r="AQ391" s="40">
        <f t="shared" si="194"/>
        <v>14589.960169255741</v>
      </c>
      <c r="AR391" s="40">
        <f t="shared" si="194"/>
        <v>9570.413932238811</v>
      </c>
      <c r="AS391" s="40">
        <f t="shared" si="194"/>
        <v>17026.594717491495</v>
      </c>
      <c r="AT391" s="41" t="e">
        <f t="shared" si="194"/>
        <v>#VALUE!</v>
      </c>
      <c r="AU391" s="41" t="e">
        <f t="shared" si="194"/>
        <v>#VALUE!</v>
      </c>
      <c r="AV391" s="42" t="e">
        <f t="shared" si="194"/>
        <v>#VALUE!</v>
      </c>
      <c r="AW391" s="42" t="e">
        <f t="shared" si="194"/>
        <v>#VALUE!</v>
      </c>
      <c r="AX391" s="43" t="e">
        <f t="shared" si="194"/>
        <v>#VALUE!</v>
      </c>
      <c r="AY391" s="43" t="e">
        <f t="shared" si="194"/>
        <v>#VALUE!</v>
      </c>
      <c r="AZ391" t="e">
        <f>NA()</f>
        <v>#N/A</v>
      </c>
    </row>
    <row r="392" spans="3:52" x14ac:dyDescent="0.3">
      <c r="D392" s="3">
        <v>7</v>
      </c>
      <c r="F392" s="3">
        <v>6</v>
      </c>
      <c r="G392" s="36">
        <f t="shared" si="192"/>
        <v>229.42428588777696</v>
      </c>
      <c r="H392" s="36">
        <f t="shared" si="192"/>
        <v>6967.6743191086753</v>
      </c>
      <c r="I392" s="36">
        <f t="shared" si="192"/>
        <v>921.77471372328318</v>
      </c>
      <c r="J392" s="36">
        <f t="shared" si="192"/>
        <v>6369.8084802910453</v>
      </c>
      <c r="K392" s="36">
        <f t="shared" si="192"/>
        <v>217.51965453062638</v>
      </c>
      <c r="L392" s="37" t="e">
        <f t="shared" si="192"/>
        <v>#VALUE!</v>
      </c>
      <c r="M392" s="38">
        <f t="shared" si="192"/>
        <v>1041.4874160619411</v>
      </c>
      <c r="N392" s="39">
        <f t="shared" si="192"/>
        <v>407.23817838674512</v>
      </c>
      <c r="O392" s="39">
        <f t="shared" si="192"/>
        <v>81.447635677349027</v>
      </c>
      <c r="P392" s="40">
        <f t="shared" si="192"/>
        <v>17578.585970540418</v>
      </c>
      <c r="Q392" s="40">
        <f t="shared" si="192"/>
        <v>12093.780769196614</v>
      </c>
      <c r="R392" s="40">
        <f t="shared" si="192"/>
        <v>25215.162535503572</v>
      </c>
      <c r="S392" s="41" t="e">
        <f t="shared" si="192"/>
        <v>#VALUE!</v>
      </c>
      <c r="T392" s="41" t="e">
        <f t="shared" si="192"/>
        <v>#VALUE!</v>
      </c>
      <c r="U392" s="42" t="e">
        <f t="shared" si="192"/>
        <v>#VALUE!</v>
      </c>
      <c r="V392" s="42" t="e">
        <f t="shared" si="192"/>
        <v>#VALUE!</v>
      </c>
      <c r="W392" s="43" t="e">
        <f t="shared" si="192"/>
        <v>#VALUE!</v>
      </c>
      <c r="X392" s="43" t="e">
        <f t="shared" si="192"/>
        <v>#VALUE!</v>
      </c>
      <c r="Y392" t="e">
        <f>NA()</f>
        <v>#N/A</v>
      </c>
      <c r="AD392"/>
      <c r="AE392" s="3">
        <v>7</v>
      </c>
      <c r="AG392" s="3">
        <f t="shared" si="193"/>
        <v>5.3994712813379797</v>
      </c>
      <c r="AH392" s="36">
        <f t="shared" si="194"/>
        <v>154.98188555911344</v>
      </c>
      <c r="AI392" s="36">
        <f t="shared" si="194"/>
        <v>5932.4157068959903</v>
      </c>
      <c r="AJ392" s="36">
        <f t="shared" si="194"/>
        <v>698.01155022266107</v>
      </c>
      <c r="AK392" s="36">
        <f t="shared" si="194"/>
        <v>5333.520795081231</v>
      </c>
      <c r="AL392" s="36">
        <f t="shared" si="194"/>
        <v>154.26021893949607</v>
      </c>
      <c r="AM392" s="37" t="e">
        <f t="shared" si="194"/>
        <v>#VALUE!</v>
      </c>
      <c r="AN392" s="38">
        <f t="shared" si="194"/>
        <v>858.57498790730608</v>
      </c>
      <c r="AO392" s="39">
        <f t="shared" si="194"/>
        <v>347.77821782321286</v>
      </c>
      <c r="AP392" s="39">
        <f t="shared" si="194"/>
        <v>69.55564356464258</v>
      </c>
      <c r="AQ392" s="40">
        <f t="shared" si="194"/>
        <v>15500.182074905673</v>
      </c>
      <c r="AR392" s="40">
        <f t="shared" si="194"/>
        <v>10327.811405287737</v>
      </c>
      <c r="AS392" s="40">
        <f t="shared" si="194"/>
        <v>19363.368559011673</v>
      </c>
      <c r="AT392" s="41" t="e">
        <f t="shared" si="194"/>
        <v>#VALUE!</v>
      </c>
      <c r="AU392" s="41" t="e">
        <f t="shared" si="194"/>
        <v>#VALUE!</v>
      </c>
      <c r="AV392" s="42" t="e">
        <f t="shared" si="194"/>
        <v>#VALUE!</v>
      </c>
      <c r="AW392" s="42" t="e">
        <f t="shared" si="194"/>
        <v>#VALUE!</v>
      </c>
      <c r="AX392" s="43" t="e">
        <f t="shared" si="194"/>
        <v>#VALUE!</v>
      </c>
      <c r="AY392" s="43" t="e">
        <f t="shared" si="194"/>
        <v>#VALUE!</v>
      </c>
      <c r="AZ392" t="e">
        <f>NA()</f>
        <v>#N/A</v>
      </c>
    </row>
    <row r="393" spans="3:52" x14ac:dyDescent="0.3">
      <c r="D393" s="3">
        <v>8</v>
      </c>
      <c r="F393" s="3">
        <v>7</v>
      </c>
      <c r="G393" s="36">
        <f t="shared" si="192"/>
        <v>400.79993983696153</v>
      </c>
      <c r="H393" s="36">
        <f t="shared" si="192"/>
        <v>8767.863988086483</v>
      </c>
      <c r="I393" s="36">
        <f t="shared" si="192"/>
        <v>1373.8219561444248</v>
      </c>
      <c r="J393" s="36">
        <f t="shared" si="192"/>
        <v>8176.1264708465251</v>
      </c>
      <c r="K393" s="36">
        <f t="shared" si="192"/>
        <v>354.2425154791901</v>
      </c>
      <c r="L393" s="37" t="e">
        <f t="shared" si="192"/>
        <v>#VALUE!</v>
      </c>
      <c r="M393" s="38">
        <f t="shared" si="192"/>
        <v>1376.3820673599766</v>
      </c>
      <c r="N393" s="39">
        <f t="shared" si="192"/>
        <v>511.80597789758366</v>
      </c>
      <c r="O393" s="39">
        <f t="shared" si="192"/>
        <v>102.36119557951673</v>
      </c>
      <c r="P393" s="40">
        <f t="shared" si="192"/>
        <v>21081.441199634563</v>
      </c>
      <c r="Q393" s="40">
        <f t="shared" si="192"/>
        <v>15169.421494103357</v>
      </c>
      <c r="R393" s="40">
        <f t="shared" si="192"/>
        <v>36596.121678334253</v>
      </c>
      <c r="S393" s="41" t="e">
        <f t="shared" si="192"/>
        <v>#VALUE!</v>
      </c>
      <c r="T393" s="41" t="e">
        <f t="shared" si="192"/>
        <v>#VALUE!</v>
      </c>
      <c r="U393" s="42" t="e">
        <f t="shared" si="192"/>
        <v>#VALUE!</v>
      </c>
      <c r="V393" s="42" t="e">
        <f t="shared" si="192"/>
        <v>#VALUE!</v>
      </c>
      <c r="W393" s="43" t="e">
        <f t="shared" si="192"/>
        <v>#VALUE!</v>
      </c>
      <c r="X393" s="43" t="e">
        <f t="shared" si="192"/>
        <v>#VALUE!</v>
      </c>
      <c r="Y393" t="e">
        <f>NA()</f>
        <v>#N/A</v>
      </c>
      <c r="AD393"/>
      <c r="AE393" s="3">
        <v>8</v>
      </c>
      <c r="AG393" s="3">
        <f t="shared" si="193"/>
        <v>5.6785222856789632</v>
      </c>
      <c r="AH393" s="36">
        <f t="shared" si="194"/>
        <v>187.12015569929758</v>
      </c>
      <c r="AI393" s="36">
        <f t="shared" si="194"/>
        <v>6408.4786042254218</v>
      </c>
      <c r="AJ393" s="36">
        <f t="shared" si="194"/>
        <v>797.57976656504911</v>
      </c>
      <c r="AK393" s="36">
        <f t="shared" si="194"/>
        <v>5809.5032587989936</v>
      </c>
      <c r="AL393" s="36">
        <f t="shared" si="194"/>
        <v>181.96202099616815</v>
      </c>
      <c r="AM393" s="37" t="e">
        <f t="shared" si="194"/>
        <v>#VALUE!</v>
      </c>
      <c r="AN393" s="38">
        <f t="shared" si="194"/>
        <v>941.79016652352925</v>
      </c>
      <c r="AO393" s="39">
        <f t="shared" si="194"/>
        <v>375.0730021106113</v>
      </c>
      <c r="AP393" s="39">
        <f t="shared" si="194"/>
        <v>75.014600422122257</v>
      </c>
      <c r="AQ393" s="40">
        <f t="shared" si="194"/>
        <v>16463.06402196721</v>
      </c>
      <c r="AR393" s="40">
        <f t="shared" si="194"/>
        <v>11139.908165888211</v>
      </c>
      <c r="AS393" s="40">
        <f t="shared" si="194"/>
        <v>21986.760433529926</v>
      </c>
      <c r="AT393" s="41" t="e">
        <f t="shared" si="194"/>
        <v>#VALUE!</v>
      </c>
      <c r="AU393" s="41" t="e">
        <f t="shared" si="194"/>
        <v>#VALUE!</v>
      </c>
      <c r="AV393" s="42" t="e">
        <f t="shared" si="194"/>
        <v>#VALUE!</v>
      </c>
      <c r="AW393" s="42" t="e">
        <f t="shared" si="194"/>
        <v>#VALUE!</v>
      </c>
      <c r="AX393" s="43" t="e">
        <f t="shared" si="194"/>
        <v>#VALUE!</v>
      </c>
      <c r="AY393" s="43" t="e">
        <f t="shared" si="194"/>
        <v>#VALUE!</v>
      </c>
      <c r="AZ393" t="e">
        <f>NA()</f>
        <v>#N/A</v>
      </c>
    </row>
    <row r="394" spans="3:52" x14ac:dyDescent="0.3">
      <c r="D394" s="3">
        <v>9</v>
      </c>
      <c r="F394" s="3">
        <v>8</v>
      </c>
      <c r="G394" s="36">
        <f t="shared" si="192"/>
        <v>668.9378009701619</v>
      </c>
      <c r="H394" s="36">
        <f t="shared" si="192"/>
        <v>10636.720561539678</v>
      </c>
      <c r="I394" s="36">
        <f t="shared" si="192"/>
        <v>1925.6820933202284</v>
      </c>
      <c r="J394" s="36">
        <f t="shared" si="192"/>
        <v>10046.299721206513</v>
      </c>
      <c r="K394" s="36">
        <f t="shared" si="192"/>
        <v>532.08185910072848</v>
      </c>
      <c r="L394" s="37" t="e">
        <f t="shared" si="192"/>
        <v>#VALUE!</v>
      </c>
      <c r="M394" s="38">
        <f t="shared" si="192"/>
        <v>1745.7477023859992</v>
      </c>
      <c r="N394" s="39">
        <f t="shared" si="192"/>
        <v>622.39429045960594</v>
      </c>
      <c r="O394" s="39">
        <f t="shared" si="192"/>
        <v>124.47885809192121</v>
      </c>
      <c r="P394" s="40">
        <f t="shared" si="192"/>
        <v>24615.959761555288</v>
      </c>
      <c r="Q394" s="40">
        <f t="shared" si="192"/>
        <v>18376.812780139328</v>
      </c>
      <c r="R394" s="40">
        <f t="shared" si="192"/>
        <v>49812.174169000042</v>
      </c>
      <c r="S394" s="41" t="e">
        <f t="shared" si="192"/>
        <v>#VALUE!</v>
      </c>
      <c r="T394" s="41" t="e">
        <f t="shared" si="192"/>
        <v>#VALUE!</v>
      </c>
      <c r="U394" s="42" t="e">
        <f t="shared" si="192"/>
        <v>#VALUE!</v>
      </c>
      <c r="V394" s="42" t="e">
        <f t="shared" si="192"/>
        <v>#VALUE!</v>
      </c>
      <c r="W394" s="43" t="e">
        <f t="shared" si="192"/>
        <v>#VALUE!</v>
      </c>
      <c r="X394" s="43" t="e">
        <f t="shared" si="192"/>
        <v>#VALUE!</v>
      </c>
      <c r="Y394" t="e">
        <f>NA()</f>
        <v>#N/A</v>
      </c>
      <c r="AD394"/>
      <c r="AE394" s="3">
        <v>9</v>
      </c>
      <c r="AG394" s="3">
        <f t="shared" si="193"/>
        <v>5.9719949729896937</v>
      </c>
      <c r="AH394" s="36">
        <f t="shared" si="194"/>
        <v>225.50570050350842</v>
      </c>
      <c r="AI394" s="36">
        <f t="shared" si="194"/>
        <v>6918.5338245431603</v>
      </c>
      <c r="AJ394" s="36">
        <f t="shared" si="194"/>
        <v>910.54941287001225</v>
      </c>
      <c r="AK394" s="36">
        <f t="shared" si="194"/>
        <v>6320.5338765933539</v>
      </c>
      <c r="AL394" s="36">
        <f t="shared" si="194"/>
        <v>214.26395833199823</v>
      </c>
      <c r="AM394" s="37" t="e">
        <f t="shared" si="194"/>
        <v>#VALUE!</v>
      </c>
      <c r="AN394" s="38">
        <f t="shared" si="194"/>
        <v>1032.642667823319</v>
      </c>
      <c r="AO394" s="39">
        <f t="shared" si="194"/>
        <v>404.40646579166594</v>
      </c>
      <c r="AP394" s="39">
        <f t="shared" si="194"/>
        <v>80.881293158333193</v>
      </c>
      <c r="AQ394" s="40">
        <f t="shared" si="194"/>
        <v>17481.166831247527</v>
      </c>
      <c r="AR394" s="40">
        <f t="shared" si="194"/>
        <v>12009.945761739718</v>
      </c>
      <c r="AS394" s="40">
        <f t="shared" si="194"/>
        <v>24925.294744615134</v>
      </c>
      <c r="AT394" s="41" t="e">
        <f t="shared" si="194"/>
        <v>#VALUE!</v>
      </c>
      <c r="AU394" s="41" t="e">
        <f t="shared" si="194"/>
        <v>#VALUE!</v>
      </c>
      <c r="AV394" s="42" t="e">
        <f t="shared" si="194"/>
        <v>#VALUE!</v>
      </c>
      <c r="AW394" s="42" t="e">
        <f t="shared" si="194"/>
        <v>#VALUE!</v>
      </c>
      <c r="AX394" s="43" t="e">
        <f t="shared" si="194"/>
        <v>#VALUE!</v>
      </c>
      <c r="AY394" s="43" t="e">
        <f t="shared" si="194"/>
        <v>#VALUE!</v>
      </c>
      <c r="AZ394" t="e">
        <f>NA()</f>
        <v>#N/A</v>
      </c>
    </row>
    <row r="395" spans="3:52" x14ac:dyDescent="0.3">
      <c r="D395" s="3">
        <v>10</v>
      </c>
      <c r="F395" s="3">
        <v>9</v>
      </c>
      <c r="G395" s="36">
        <f t="shared" si="192"/>
        <v>1069.8726345852629</v>
      </c>
      <c r="H395" s="36">
        <f t="shared" si="192"/>
        <v>12551.404620216115</v>
      </c>
      <c r="I395" s="36">
        <f t="shared" si="192"/>
        <v>2575.9246095817507</v>
      </c>
      <c r="J395" s="36">
        <f t="shared" si="192"/>
        <v>11950.790936754069</v>
      </c>
      <c r="K395" s="36">
        <f t="shared" si="192"/>
        <v>751.60727953802143</v>
      </c>
      <c r="L395" s="37" t="e">
        <f t="shared" si="192"/>
        <v>#VALUE!</v>
      </c>
      <c r="M395" s="38">
        <f t="shared" si="192"/>
        <v>2145.9136229729179</v>
      </c>
      <c r="N395" s="39">
        <f t="shared" si="192"/>
        <v>738.09774779631084</v>
      </c>
      <c r="O395" s="39">
        <f t="shared" si="192"/>
        <v>147.6195495592622</v>
      </c>
      <c r="P395" s="40">
        <f t="shared" si="192"/>
        <v>28163.289614695361</v>
      </c>
      <c r="Q395" s="40">
        <f t="shared" si="192"/>
        <v>21680.118440426406</v>
      </c>
      <c r="R395" s="40">
        <f t="shared" si="192"/>
        <v>64584.520210674316</v>
      </c>
      <c r="S395" s="41" t="e">
        <f t="shared" si="192"/>
        <v>#VALUE!</v>
      </c>
      <c r="T395" s="41" t="e">
        <f t="shared" si="192"/>
        <v>#VALUE!</v>
      </c>
      <c r="U395" s="42" t="e">
        <f t="shared" si="192"/>
        <v>#VALUE!</v>
      </c>
      <c r="V395" s="42" t="e">
        <f t="shared" si="192"/>
        <v>#VALUE!</v>
      </c>
      <c r="W395" s="43" t="e">
        <f t="shared" si="192"/>
        <v>#VALUE!</v>
      </c>
      <c r="X395" s="43" t="e">
        <f t="shared" si="192"/>
        <v>#VALUE!</v>
      </c>
      <c r="Y395" t="e">
        <f>NA()</f>
        <v>#N/A</v>
      </c>
      <c r="AD395"/>
      <c r="AE395" s="3">
        <v>10</v>
      </c>
      <c r="AG395" s="3">
        <f t="shared" si="193"/>
        <v>6.2806346727491738</v>
      </c>
      <c r="AH395" s="36">
        <f t="shared" si="194"/>
        <v>271.24162944176601</v>
      </c>
      <c r="AI395" s="36">
        <f t="shared" si="194"/>
        <v>7464.2847863039469</v>
      </c>
      <c r="AJ395" s="36">
        <f t="shared" si="194"/>
        <v>1038.5631907635986</v>
      </c>
      <c r="AK395" s="36">
        <f t="shared" si="194"/>
        <v>6868.0184703677915</v>
      </c>
      <c r="AL395" s="36">
        <f t="shared" si="194"/>
        <v>251.840762141613</v>
      </c>
      <c r="AM395" s="37" t="e">
        <f t="shared" si="194"/>
        <v>#VALUE!</v>
      </c>
      <c r="AN395" s="38">
        <f t="shared" si="194"/>
        <v>1131.7676340985345</v>
      </c>
      <c r="AO395" s="39">
        <f t="shared" si="194"/>
        <v>435.91696271153455</v>
      </c>
      <c r="AP395" s="39">
        <f t="shared" si="194"/>
        <v>87.183392542306905</v>
      </c>
      <c r="AQ395" s="40">
        <f t="shared" si="194"/>
        <v>18557.117681003947</v>
      </c>
      <c r="AR395" s="40">
        <f t="shared" si="194"/>
        <v>12941.261001352254</v>
      </c>
      <c r="AS395" s="40">
        <f t="shared" si="194"/>
        <v>28209.070101611916</v>
      </c>
      <c r="AT395" s="41" t="e">
        <f t="shared" si="194"/>
        <v>#VALUE!</v>
      </c>
      <c r="AU395" s="41" t="e">
        <f t="shared" si="194"/>
        <v>#VALUE!</v>
      </c>
      <c r="AV395" s="42" t="e">
        <f t="shared" si="194"/>
        <v>#VALUE!</v>
      </c>
      <c r="AW395" s="42" t="e">
        <f t="shared" si="194"/>
        <v>#VALUE!</v>
      </c>
      <c r="AX395" s="43" t="e">
        <f t="shared" si="194"/>
        <v>#VALUE!</v>
      </c>
      <c r="AY395" s="43" t="e">
        <f t="shared" si="194"/>
        <v>#VALUE!</v>
      </c>
      <c r="AZ395" t="e">
        <f>NA()</f>
        <v>#N/A</v>
      </c>
    </row>
    <row r="396" spans="3:52" x14ac:dyDescent="0.3">
      <c r="D396" s="3">
        <v>11</v>
      </c>
      <c r="F396" s="3">
        <v>10</v>
      </c>
      <c r="G396" s="36">
        <f t="shared" si="192"/>
        <v>1615.7272393885542</v>
      </c>
      <c r="H396" s="36">
        <f t="shared" si="192"/>
        <v>14495.953153330685</v>
      </c>
      <c r="I396" s="36">
        <f t="shared" si="192"/>
        <v>3321.3064205443825</v>
      </c>
      <c r="J396" s="36">
        <f t="shared" si="192"/>
        <v>13871.181797133253</v>
      </c>
      <c r="K396" s="36">
        <f t="shared" si="192"/>
        <v>1011.8427079543445</v>
      </c>
      <c r="L396" s="37" t="e">
        <f t="shared" si="192"/>
        <v>#VALUE!</v>
      </c>
      <c r="M396" s="38">
        <f t="shared" si="192"/>
        <v>2573.4753400178465</v>
      </c>
      <c r="N396" s="39">
        <f t="shared" si="192"/>
        <v>858.14605158026893</v>
      </c>
      <c r="O396" s="39">
        <f t="shared" si="192"/>
        <v>171.62921031605379</v>
      </c>
      <c r="P396" s="40">
        <f t="shared" si="192"/>
        <v>31708.65352881694</v>
      </c>
      <c r="Q396" s="40">
        <f t="shared" si="192"/>
        <v>25049.477688322622</v>
      </c>
      <c r="R396" s="40">
        <f t="shared" si="192"/>
        <v>80617.89781264757</v>
      </c>
      <c r="S396" s="41" t="e">
        <f t="shared" si="192"/>
        <v>#VALUE!</v>
      </c>
      <c r="T396" s="41" t="e">
        <f t="shared" si="192"/>
        <v>#VALUE!</v>
      </c>
      <c r="U396" s="42" t="e">
        <f t="shared" si="192"/>
        <v>#VALUE!</v>
      </c>
      <c r="V396" s="42" t="e">
        <f t="shared" si="192"/>
        <v>#VALUE!</v>
      </c>
      <c r="W396" s="43" t="e">
        <f t="shared" si="192"/>
        <v>#VALUE!</v>
      </c>
      <c r="X396" s="43" t="e">
        <f t="shared" si="192"/>
        <v>#VALUE!</v>
      </c>
      <c r="Y396" t="e">
        <f>NA()</f>
        <v>#N/A</v>
      </c>
      <c r="AD396"/>
      <c r="AE396" s="3">
        <v>11</v>
      </c>
      <c r="AG396" s="3">
        <f t="shared" si="193"/>
        <v>6.6052252339374462</v>
      </c>
      <c r="AH396" s="36">
        <f t="shared" si="194"/>
        <v>325.59697875415355</v>
      </c>
      <c r="AI396" s="36">
        <f t="shared" si="194"/>
        <v>8047.4457913076312</v>
      </c>
      <c r="AJ396" s="36">
        <f t="shared" si="194"/>
        <v>1183.4332627346805</v>
      </c>
      <c r="AK396" s="36">
        <f t="shared" si="194"/>
        <v>7453.3104628586898</v>
      </c>
      <c r="AL396" s="36">
        <f t="shared" si="194"/>
        <v>295.44548310543081</v>
      </c>
      <c r="AM396" s="37" t="e">
        <f t="shared" si="194"/>
        <v>#VALUE!</v>
      </c>
      <c r="AN396" s="38">
        <f t="shared" si="194"/>
        <v>1239.8429378723329</v>
      </c>
      <c r="AO396" s="39">
        <f t="shared" si="194"/>
        <v>469.75035774978824</v>
      </c>
      <c r="AP396" s="39">
        <f t="shared" si="194"/>
        <v>93.950071549957656</v>
      </c>
      <c r="AQ396" s="40">
        <f t="shared" si="194"/>
        <v>19693.604151890388</v>
      </c>
      <c r="AR396" s="40">
        <f t="shared" si="194"/>
        <v>13937.274217618866</v>
      </c>
      <c r="AS396" s="40">
        <f t="shared" si="194"/>
        <v>31869.594004839662</v>
      </c>
      <c r="AT396" s="41" t="e">
        <f t="shared" si="194"/>
        <v>#VALUE!</v>
      </c>
      <c r="AU396" s="41" t="e">
        <f t="shared" si="194"/>
        <v>#VALUE!</v>
      </c>
      <c r="AV396" s="42" t="e">
        <f t="shared" si="194"/>
        <v>#VALUE!</v>
      </c>
      <c r="AW396" s="42" t="e">
        <f t="shared" si="194"/>
        <v>#VALUE!</v>
      </c>
      <c r="AX396" s="43" t="e">
        <f t="shared" si="194"/>
        <v>#VALUE!</v>
      </c>
      <c r="AY396" s="43" t="e">
        <f t="shared" si="194"/>
        <v>#VALUE!</v>
      </c>
      <c r="AZ396" t="e">
        <f>NA()</f>
        <v>#N/A</v>
      </c>
    </row>
    <row r="397" spans="3:52" x14ac:dyDescent="0.3">
      <c r="D397" s="3">
        <v>12</v>
      </c>
      <c r="F397" s="3">
        <v>11</v>
      </c>
      <c r="G397" s="36">
        <f t="shared" si="192"/>
        <v>2317.8945703255076</v>
      </c>
      <c r="H397" s="36">
        <f t="shared" si="192"/>
        <v>16459.254011362798</v>
      </c>
      <c r="I397" s="36">
        <f t="shared" si="192"/>
        <v>4420.7135581532439</v>
      </c>
      <c r="J397" s="36">
        <f t="shared" si="192"/>
        <v>15796.478982523318</v>
      </c>
      <c r="K397" s="36">
        <f t="shared" si="192"/>
        <v>1310.5762972102616</v>
      </c>
      <c r="L397" s="37" t="e">
        <f t="shared" si="192"/>
        <v>#VALUE!</v>
      </c>
      <c r="M397" s="38">
        <f t="shared" si="192"/>
        <v>3025.2773484825666</v>
      </c>
      <c r="N397" s="39">
        <f t="shared" si="192"/>
        <v>981.87438836662409</v>
      </c>
      <c r="O397" s="39">
        <f t="shared" si="192"/>
        <v>196.37487767332479</v>
      </c>
      <c r="P397" s="40">
        <f t="shared" si="192"/>
        <v>35240.27520599564</v>
      </c>
      <c r="Q397" s="40">
        <f t="shared" si="192"/>
        <v>28459.838843235448</v>
      </c>
      <c r="R397" s="40">
        <f t="shared" si="192"/>
        <v>97619.453295430227</v>
      </c>
      <c r="S397" s="41" t="e">
        <f t="shared" si="192"/>
        <v>#VALUE!</v>
      </c>
      <c r="T397" s="41" t="e">
        <f t="shared" si="192"/>
        <v>#VALUE!</v>
      </c>
      <c r="U397" s="42" t="e">
        <f t="shared" si="192"/>
        <v>#VALUE!</v>
      </c>
      <c r="V397" s="42" t="e">
        <f t="shared" si="192"/>
        <v>#VALUE!</v>
      </c>
      <c r="W397" s="43" t="e">
        <f t="shared" si="192"/>
        <v>#VALUE!</v>
      </c>
      <c r="X397" s="43" t="e">
        <f t="shared" si="192"/>
        <v>#VALUE!</v>
      </c>
      <c r="Y397" t="e">
        <f>NA()</f>
        <v>#N/A</v>
      </c>
      <c r="AD397"/>
      <c r="AE397" s="3">
        <v>12</v>
      </c>
      <c r="AG397" s="3">
        <f t="shared" si="193"/>
        <v>6.9465910157685737</v>
      </c>
      <c r="AH397" s="36">
        <f t="shared" si="194"/>
        <v>390.02435261959022</v>
      </c>
      <c r="AI397" s="36">
        <f t="shared" si="194"/>
        <v>8669.7418689206952</v>
      </c>
      <c r="AJ397" s="36">
        <f t="shared" si="194"/>
        <v>1347.1524259084581</v>
      </c>
      <c r="AK397" s="36">
        <f t="shared" si="194"/>
        <v>8077.7148997644317</v>
      </c>
      <c r="AL397" s="36">
        <f t="shared" si="194"/>
        <v>345.91385480417938</v>
      </c>
      <c r="AM397" s="37" t="e">
        <f t="shared" si="194"/>
        <v>#VALUE!</v>
      </c>
      <c r="AN397" s="38">
        <f t="shared" si="194"/>
        <v>1357.5904741488428</v>
      </c>
      <c r="AO397" s="39">
        <f t="shared" si="194"/>
        <v>506.06017256736243</v>
      </c>
      <c r="AP397" s="39">
        <f t="shared" si="194"/>
        <v>101.21203451347249</v>
      </c>
      <c r="AQ397" s="40">
        <f t="shared" si="194"/>
        <v>20893.367014302716</v>
      </c>
      <c r="AR397" s="40">
        <f t="shared" si="194"/>
        <v>15001.474884260873</v>
      </c>
      <c r="AS397" s="40">
        <f t="shared" si="194"/>
        <v>35939.55538026322</v>
      </c>
      <c r="AT397" s="41" t="e">
        <f t="shared" si="194"/>
        <v>#VALUE!</v>
      </c>
      <c r="AU397" s="41" t="e">
        <f t="shared" si="194"/>
        <v>#VALUE!</v>
      </c>
      <c r="AV397" s="42" t="e">
        <f t="shared" si="194"/>
        <v>#VALUE!</v>
      </c>
      <c r="AW397" s="42" t="e">
        <f t="shared" si="194"/>
        <v>#VALUE!</v>
      </c>
      <c r="AX397" s="43" t="e">
        <f t="shared" si="194"/>
        <v>#VALUE!</v>
      </c>
      <c r="AY397" s="43" t="e">
        <f t="shared" si="194"/>
        <v>#VALUE!</v>
      </c>
      <c r="AZ397" t="e">
        <f>NA()</f>
        <v>#N/A</v>
      </c>
    </row>
    <row r="398" spans="3:52" x14ac:dyDescent="0.3">
      <c r="D398" s="3">
        <v>13</v>
      </c>
      <c r="F398" s="3">
        <v>12</v>
      </c>
      <c r="G398" s="36">
        <f t="shared" si="192"/>
        <v>3175.509931585616</v>
      </c>
      <c r="H398" s="36">
        <f t="shared" si="192"/>
        <v>18433.403113818207</v>
      </c>
      <c r="I398" s="36">
        <f t="shared" si="192"/>
        <v>6084.6834788091664</v>
      </c>
      <c r="J398" s="36">
        <f t="shared" si="192"/>
        <v>17720.194294898152</v>
      </c>
      <c r="K398" s="36">
        <f t="shared" si="192"/>
        <v>1644.6677362830771</v>
      </c>
      <c r="L398" s="37" t="e">
        <f t="shared" si="192"/>
        <v>#VALUE!</v>
      </c>
      <c r="M398" s="38">
        <f t="shared" si="192"/>
        <v>3498.3969659201884</v>
      </c>
      <c r="N398" s="39">
        <f t="shared" si="192"/>
        <v>1108.7027435114544</v>
      </c>
      <c r="O398" s="39">
        <f t="shared" si="192"/>
        <v>221.74054870229088</v>
      </c>
      <c r="P398" s="40">
        <f t="shared" si="192"/>
        <v>38748.661102468381</v>
      </c>
      <c r="Q398" s="40">
        <f t="shared" si="192"/>
        <v>31890.098447401393</v>
      </c>
      <c r="R398" s="40">
        <f t="shared" si="192"/>
        <v>115311.31198035926</v>
      </c>
      <c r="S398" s="41" t="e">
        <f t="shared" si="192"/>
        <v>#VALUE!</v>
      </c>
      <c r="T398" s="41" t="e">
        <f t="shared" si="192"/>
        <v>#VALUE!</v>
      </c>
      <c r="U398" s="42" t="e">
        <f t="shared" si="192"/>
        <v>#VALUE!</v>
      </c>
      <c r="V398" s="42" t="e">
        <f t="shared" si="192"/>
        <v>#VALUE!</v>
      </c>
      <c r="W398" s="43" t="e">
        <f t="shared" si="192"/>
        <v>#VALUE!</v>
      </c>
      <c r="X398" s="43" t="e">
        <f t="shared" si="192"/>
        <v>#VALUE!</v>
      </c>
      <c r="Y398" t="e">
        <f>NA()</f>
        <v>#N/A</v>
      </c>
      <c r="AD398"/>
      <c r="AE398" s="3">
        <v>13</v>
      </c>
      <c r="AG398" s="3">
        <f t="shared" si="193"/>
        <v>7.3055989813069928</v>
      </c>
      <c r="AH398" s="36">
        <f t="shared" si="194"/>
        <v>466.17755654263999</v>
      </c>
      <c r="AI398" s="36">
        <f t="shared" si="194"/>
        <v>9332.9106687411168</v>
      </c>
      <c r="AJ398" s="36">
        <f t="shared" si="194"/>
        <v>1531.9047027205297</v>
      </c>
      <c r="AK398" s="36">
        <f t="shared" si="194"/>
        <v>8742.497312346839</v>
      </c>
      <c r="AL398" s="36">
        <f t="shared" si="194"/>
        <v>404.16773255965069</v>
      </c>
      <c r="AM398" s="37" t="e">
        <f t="shared" si="194"/>
        <v>#VALUE!</v>
      </c>
      <c r="AN398" s="38">
        <f t="shared" si="194"/>
        <v>1485.7772115099976</v>
      </c>
      <c r="AO398" s="39">
        <f t="shared" si="194"/>
        <v>545.0076917658854</v>
      </c>
      <c r="AP398" s="39">
        <f t="shared" si="194"/>
        <v>109.0015383531771</v>
      </c>
      <c r="AQ398" s="40">
        <f t="shared" si="194"/>
        <v>22159.191632537346</v>
      </c>
      <c r="AR398" s="40">
        <f t="shared" si="194"/>
        <v>16137.404322490012</v>
      </c>
      <c r="AS398" s="40">
        <f t="shared" si="194"/>
        <v>40452.527499466843</v>
      </c>
      <c r="AT398" s="41" t="e">
        <f t="shared" si="194"/>
        <v>#VALUE!</v>
      </c>
      <c r="AU398" s="41" t="e">
        <f t="shared" si="194"/>
        <v>#VALUE!</v>
      </c>
      <c r="AV398" s="42" t="e">
        <f t="shared" si="194"/>
        <v>#VALUE!</v>
      </c>
      <c r="AW398" s="42" t="e">
        <f t="shared" si="194"/>
        <v>#VALUE!</v>
      </c>
      <c r="AX398" s="43" t="e">
        <f t="shared" si="194"/>
        <v>#VALUE!</v>
      </c>
      <c r="AY398" s="43" t="e">
        <f t="shared" si="194"/>
        <v>#VALUE!</v>
      </c>
      <c r="AZ398" t="e">
        <f>NA()</f>
        <v>#N/A</v>
      </c>
    </row>
    <row r="399" spans="3:52" x14ac:dyDescent="0.3">
      <c r="D399" s="3">
        <v>14</v>
      </c>
      <c r="F399" s="3">
        <v>13</v>
      </c>
      <c r="G399" s="36">
        <f t="shared" si="192"/>
        <v>4176.8117091172626</v>
      </c>
      <c r="H399" s="36">
        <f t="shared" si="192"/>
        <v>20412.525819886039</v>
      </c>
      <c r="I399" s="36">
        <f t="shared" si="192"/>
        <v>7911.9618239526271</v>
      </c>
      <c r="J399" s="36">
        <f t="shared" si="192"/>
        <v>19638.33869834834</v>
      </c>
      <c r="K399" s="36">
        <f t="shared" si="192"/>
        <v>2010.3308703868099</v>
      </c>
      <c r="L399" s="37" t="e">
        <f t="shared" si="192"/>
        <v>#VALUE!</v>
      </c>
      <c r="M399" s="38">
        <f t="shared" si="192"/>
        <v>3990.1291702640233</v>
      </c>
      <c r="N399" s="39">
        <f t="shared" si="192"/>
        <v>1238.1208348584159</v>
      </c>
      <c r="O399" s="39">
        <f t="shared" si="192"/>
        <v>247.6241669716832</v>
      </c>
      <c r="P399" s="40">
        <f t="shared" si="192"/>
        <v>42226.098620359182</v>
      </c>
      <c r="Q399" s="40">
        <f t="shared" si="192"/>
        <v>35322.442612418512</v>
      </c>
      <c r="R399" s="40">
        <f t="shared" si="192"/>
        <v>133438.38712763123</v>
      </c>
      <c r="S399" s="41" t="e">
        <f t="shared" si="192"/>
        <v>#VALUE!</v>
      </c>
      <c r="T399" s="41" t="e">
        <f t="shared" si="192"/>
        <v>#VALUE!</v>
      </c>
      <c r="U399" s="42" t="e">
        <f t="shared" si="192"/>
        <v>#VALUE!</v>
      </c>
      <c r="V399" s="42" t="e">
        <f t="shared" si="192"/>
        <v>#VALUE!</v>
      </c>
      <c r="W399" s="43" t="e">
        <f t="shared" si="192"/>
        <v>#VALUE!</v>
      </c>
      <c r="X399" s="43" t="e">
        <f t="shared" si="192"/>
        <v>#VALUE!</v>
      </c>
      <c r="Y399" t="e">
        <f>NA()</f>
        <v>#N/A</v>
      </c>
      <c r="AD399"/>
      <c r="AE399" s="3">
        <v>14</v>
      </c>
      <c r="AG399" s="3">
        <f t="shared" si="193"/>
        <v>7.683160899284454</v>
      </c>
      <c r="AH399" s="36">
        <f t="shared" si="194"/>
        <v>568.882514499389</v>
      </c>
      <c r="AI399" s="36">
        <f t="shared" si="194"/>
        <v>10038.70641774967</v>
      </c>
      <c r="AJ399" s="36">
        <f t="shared" si="194"/>
        <v>1740.0749886126378</v>
      </c>
      <c r="AK399" s="36">
        <f t="shared" si="194"/>
        <v>9448.8973481849516</v>
      </c>
      <c r="AL399" s="36">
        <f t="shared" si="194"/>
        <v>471.21726018531041</v>
      </c>
      <c r="AM399" s="37" t="e">
        <f t="shared" si="194"/>
        <v>#VALUE!</v>
      </c>
      <c r="AN399" s="38">
        <f t="shared" si="194"/>
        <v>1625.2159423246137</v>
      </c>
      <c r="AO399" s="39">
        <f t="shared" si="194"/>
        <v>586.76202163790401</v>
      </c>
      <c r="AP399" s="39">
        <f t="shared" si="194"/>
        <v>117.35240432758081</v>
      </c>
      <c r="AQ399" s="40">
        <f t="shared" si="194"/>
        <v>23493.897855568895</v>
      </c>
      <c r="AR399" s="40">
        <f t="shared" si="194"/>
        <v>17348.635234876379</v>
      </c>
      <c r="AS399" s="40">
        <f t="shared" si="194"/>
        <v>45442.594403200928</v>
      </c>
      <c r="AT399" s="41" t="e">
        <f t="shared" si="194"/>
        <v>#VALUE!</v>
      </c>
      <c r="AU399" s="41" t="e">
        <f t="shared" si="194"/>
        <v>#VALUE!</v>
      </c>
      <c r="AV399" s="42" t="e">
        <f t="shared" si="194"/>
        <v>#VALUE!</v>
      </c>
      <c r="AW399" s="42" t="e">
        <f t="shared" si="194"/>
        <v>#VALUE!</v>
      </c>
      <c r="AX399" s="43" t="e">
        <f t="shared" si="194"/>
        <v>#VALUE!</v>
      </c>
      <c r="AY399" s="43" t="e">
        <f t="shared" si="194"/>
        <v>#VALUE!</v>
      </c>
      <c r="AZ399" t="e">
        <f>NA()</f>
        <v>#N/A</v>
      </c>
    </row>
    <row r="400" spans="3:52" x14ac:dyDescent="0.3">
      <c r="D400" s="3">
        <v>15</v>
      </c>
      <c r="F400" s="3">
        <v>14</v>
      </c>
      <c r="G400" s="36">
        <f t="shared" si="192"/>
        <v>5303.1182369258186</v>
      </c>
      <c r="H400" s="36">
        <f t="shared" si="192"/>
        <v>22392.002637738762</v>
      </c>
      <c r="I400" s="36">
        <f t="shared" si="192"/>
        <v>9853.6083143200976</v>
      </c>
      <c r="J400" s="36">
        <f t="shared" si="192"/>
        <v>21548.183558306235</v>
      </c>
      <c r="K400" s="36">
        <f t="shared" si="192"/>
        <v>2403.3804281985508</v>
      </c>
      <c r="L400" s="37" t="e">
        <f t="shared" si="192"/>
        <v>#VALUE!</v>
      </c>
      <c r="M400" s="38">
        <f t="shared" si="192"/>
        <v>4497.9723764574874</v>
      </c>
      <c r="N400" s="39">
        <f t="shared" si="192"/>
        <v>1369.6767723689586</v>
      </c>
      <c r="O400" s="39">
        <f t="shared" si="192"/>
        <v>273.93535447379173</v>
      </c>
      <c r="P400" s="40">
        <f t="shared" si="192"/>
        <v>45666.292925306749</v>
      </c>
      <c r="Q400" s="40">
        <f t="shared" si="192"/>
        <v>38741.828910466946</v>
      </c>
      <c r="R400" s="40">
        <f t="shared" si="192"/>
        <v>151772.67921890435</v>
      </c>
      <c r="S400" s="41" t="e">
        <f t="shared" si="192"/>
        <v>#VALUE!</v>
      </c>
      <c r="T400" s="41" t="e">
        <f t="shared" si="192"/>
        <v>#VALUE!</v>
      </c>
      <c r="U400" s="42" t="e">
        <f t="shared" si="192"/>
        <v>#VALUE!</v>
      </c>
      <c r="V400" s="42" t="e">
        <f t="shared" si="192"/>
        <v>#VALUE!</v>
      </c>
      <c r="W400" s="43" t="e">
        <f t="shared" si="192"/>
        <v>#VALUE!</v>
      </c>
      <c r="X400" s="43" t="e">
        <f t="shared" si="192"/>
        <v>#VALUE!</v>
      </c>
      <c r="Y400" t="e">
        <f>NA()</f>
        <v>#N/A</v>
      </c>
      <c r="AD400"/>
      <c r="AE400" s="3">
        <v>15</v>
      </c>
      <c r="AG400" s="3">
        <f t="shared" si="193"/>
        <v>8.0802356597094089</v>
      </c>
      <c r="AH400" s="36">
        <f t="shared" si="194"/>
        <v>696.21764815655683</v>
      </c>
      <c r="AI400" s="36">
        <f t="shared" si="194"/>
        <v>10788.905750730004</v>
      </c>
      <c r="AJ400" s="36">
        <f t="shared" si="194"/>
        <v>1974.2573312551033</v>
      </c>
      <c r="AK400" s="36">
        <f t="shared" si="194"/>
        <v>10198.146674857282</v>
      </c>
      <c r="AL400" s="36">
        <f t="shared" si="194"/>
        <v>548.16136901712946</v>
      </c>
      <c r="AM400" s="37" t="e">
        <f t="shared" si="194"/>
        <v>#VALUE!</v>
      </c>
      <c r="AN400" s="38">
        <f t="shared" si="194"/>
        <v>1776.7656650835429</v>
      </c>
      <c r="AO400" s="39">
        <f t="shared" si="194"/>
        <v>631.50009284593796</v>
      </c>
      <c r="AP400" s="39">
        <f t="shared" si="194"/>
        <v>126.30001856918761</v>
      </c>
      <c r="AQ400" s="40">
        <f t="shared" si="194"/>
        <v>24900.328260831247</v>
      </c>
      <c r="AR400" s="40">
        <f t="shared" si="194"/>
        <v>18638.747808740671</v>
      </c>
      <c r="AS400" s="40">
        <f t="shared" si="194"/>
        <v>50943.894968798406</v>
      </c>
      <c r="AT400" s="41" t="e">
        <f t="shared" si="194"/>
        <v>#VALUE!</v>
      </c>
      <c r="AU400" s="41" t="e">
        <f t="shared" si="194"/>
        <v>#VALUE!</v>
      </c>
      <c r="AV400" s="42" t="e">
        <f t="shared" si="194"/>
        <v>#VALUE!</v>
      </c>
      <c r="AW400" s="42" t="e">
        <f t="shared" si="194"/>
        <v>#VALUE!</v>
      </c>
      <c r="AX400" s="43" t="e">
        <f t="shared" si="194"/>
        <v>#VALUE!</v>
      </c>
      <c r="AY400" s="43" t="e">
        <f t="shared" si="194"/>
        <v>#VALUE!</v>
      </c>
      <c r="AZ400" t="e">
        <f>NA()</f>
        <v>#N/A</v>
      </c>
    </row>
    <row r="401" spans="4:52" x14ac:dyDescent="0.3">
      <c r="D401" s="3">
        <v>16</v>
      </c>
      <c r="F401" s="3">
        <v>15</v>
      </c>
      <c r="G401" s="36">
        <f t="shared" si="192"/>
        <v>6533.4252349213693</v>
      </c>
      <c r="H401" s="36">
        <f t="shared" si="192"/>
        <v>24367.995820920132</v>
      </c>
      <c r="I401" s="36">
        <f t="shared" si="192"/>
        <v>11871.424347179462</v>
      </c>
      <c r="J401" s="36">
        <f t="shared" ref="J401:X401" si="195">300*J329*J101</f>
        <v>23447.56873803194</v>
      </c>
      <c r="K401" s="36">
        <f t="shared" si="195"/>
        <v>2819.4387111103601</v>
      </c>
      <c r="L401" s="37" t="e">
        <f t="shared" si="195"/>
        <v>#VALUE!</v>
      </c>
      <c r="M401" s="38">
        <f t="shared" si="195"/>
        <v>5019.6150951181235</v>
      </c>
      <c r="N401" s="39">
        <f t="shared" si="195"/>
        <v>1502.968288049944</v>
      </c>
      <c r="O401" s="39">
        <f t="shared" si="195"/>
        <v>300.59365760998878</v>
      </c>
      <c r="P401" s="40">
        <f t="shared" si="195"/>
        <v>49064.096404627373</v>
      </c>
      <c r="Q401" s="40">
        <f t="shared" si="195"/>
        <v>42135.56982826328</v>
      </c>
      <c r="R401" s="40">
        <f t="shared" si="195"/>
        <v>170115.0555639496</v>
      </c>
      <c r="S401" s="41" t="e">
        <f t="shared" si="195"/>
        <v>#VALUE!</v>
      </c>
      <c r="T401" s="41" t="e">
        <f t="shared" si="195"/>
        <v>#VALUE!</v>
      </c>
      <c r="U401" s="42" t="e">
        <f t="shared" si="195"/>
        <v>#VALUE!</v>
      </c>
      <c r="V401" s="42" t="e">
        <f t="shared" si="195"/>
        <v>#VALUE!</v>
      </c>
      <c r="W401" s="43" t="e">
        <f t="shared" si="195"/>
        <v>#VALUE!</v>
      </c>
      <c r="X401" s="43" t="e">
        <f t="shared" si="195"/>
        <v>#VALUE!</v>
      </c>
      <c r="Y401" t="e">
        <f>NA()</f>
        <v>#N/A</v>
      </c>
      <c r="AD401"/>
      <c r="AE401" s="3">
        <v>16</v>
      </c>
      <c r="AG401" s="3">
        <f t="shared" si="193"/>
        <v>8.4978317091498283</v>
      </c>
      <c r="AH401" s="36">
        <f t="shared" si="194"/>
        <v>851.57597015172712</v>
      </c>
      <c r="AI401" s="36">
        <f t="shared" si="194"/>
        <v>11585.314984652001</v>
      </c>
      <c r="AJ401" s="36">
        <f t="shared" si="194"/>
        <v>2237.2613460851549</v>
      </c>
      <c r="AK401" s="36">
        <f t="shared" ref="AK401:AY401" si="196">300*AK329*AK101</f>
        <v>10991.490197908844</v>
      </c>
      <c r="AL401" s="36">
        <f t="shared" si="196"/>
        <v>636.18616966000025</v>
      </c>
      <c r="AM401" s="37" t="e">
        <f t="shared" si="196"/>
        <v>#VALUE!</v>
      </c>
      <c r="AN401" s="38">
        <f t="shared" si="196"/>
        <v>1941.3315243898351</v>
      </c>
      <c r="AO401" s="39">
        <f t="shared" si="196"/>
        <v>679.40659749661415</v>
      </c>
      <c r="AP401" s="39">
        <f t="shared" si="196"/>
        <v>135.88131949932287</v>
      </c>
      <c r="AQ401" s="40">
        <f t="shared" si="196"/>
        <v>26381.334615494583</v>
      </c>
      <c r="AR401" s="40">
        <f t="shared" si="196"/>
        <v>20011.30214364878</v>
      </c>
      <c r="AS401" s="40">
        <f t="shared" si="196"/>
        <v>56990.080296957232</v>
      </c>
      <c r="AT401" s="41" t="e">
        <f t="shared" si="196"/>
        <v>#VALUE!</v>
      </c>
      <c r="AU401" s="41" t="e">
        <f t="shared" si="196"/>
        <v>#VALUE!</v>
      </c>
      <c r="AV401" s="42" t="e">
        <f t="shared" si="196"/>
        <v>#VALUE!</v>
      </c>
      <c r="AW401" s="42" t="e">
        <f t="shared" si="196"/>
        <v>#VALUE!</v>
      </c>
      <c r="AX401" s="43" t="e">
        <f t="shared" si="196"/>
        <v>#VALUE!</v>
      </c>
      <c r="AY401" s="43" t="e">
        <f t="shared" si="196"/>
        <v>#VALUE!</v>
      </c>
      <c r="AZ401" t="e">
        <f>NA()</f>
        <v>#N/A</v>
      </c>
    </row>
    <row r="402" spans="4:52" x14ac:dyDescent="0.3">
      <c r="D402" s="3">
        <v>17</v>
      </c>
      <c r="F402" s="3">
        <v>16</v>
      </c>
      <c r="G402" s="36">
        <f t="shared" ref="G402:X416" si="197">300*G330*G102</f>
        <v>7847.9117898945133</v>
      </c>
      <c r="H402" s="36">
        <f t="shared" si="197"/>
        <v>26337.177883892178</v>
      </c>
      <c r="I402" s="36">
        <f t="shared" si="197"/>
        <v>13939.099799262791</v>
      </c>
      <c r="J402" s="36">
        <f t="shared" si="197"/>
        <v>25334.559191726479</v>
      </c>
      <c r="K402" s="36">
        <f t="shared" si="197"/>
        <v>3254.1024742828404</v>
      </c>
      <c r="L402" s="37" t="e">
        <f t="shared" si="197"/>
        <v>#VALUE!</v>
      </c>
      <c r="M402" s="38">
        <f t="shared" si="197"/>
        <v>5609.6990466410261</v>
      </c>
      <c r="N402" s="39">
        <f t="shared" si="197"/>
        <v>1637.6357984737131</v>
      </c>
      <c r="O402" s="39">
        <f t="shared" si="197"/>
        <v>327.52715969474264</v>
      </c>
      <c r="P402" s="40">
        <f t="shared" si="197"/>
        <v>52415.302238049713</v>
      </c>
      <c r="Q402" s="40">
        <f t="shared" si="197"/>
        <v>45492.991998293735</v>
      </c>
      <c r="R402" s="40">
        <f t="shared" si="197"/>
        <v>188295.27601211728</v>
      </c>
      <c r="S402" s="41" t="e">
        <f t="shared" si="197"/>
        <v>#VALUE!</v>
      </c>
      <c r="T402" s="41" t="e">
        <f t="shared" si="197"/>
        <v>#VALUE!</v>
      </c>
      <c r="U402" s="42" t="e">
        <f t="shared" si="197"/>
        <v>#VALUE!</v>
      </c>
      <c r="V402" s="42" t="e">
        <f t="shared" si="197"/>
        <v>#VALUE!</v>
      </c>
      <c r="W402" s="43" t="e">
        <f t="shared" si="197"/>
        <v>#VALUE!</v>
      </c>
      <c r="X402" s="43" t="e">
        <f t="shared" si="197"/>
        <v>#VALUE!</v>
      </c>
      <c r="Y402" t="e">
        <f>NA()</f>
        <v>#N/A</v>
      </c>
      <c r="AD402"/>
      <c r="AE402" s="3">
        <v>17</v>
      </c>
      <c r="AG402" s="3">
        <f t="shared" si="193"/>
        <v>8.937009611874279</v>
      </c>
      <c r="AH402" s="36">
        <f t="shared" ref="AH402:AY416" si="198">300*AH330*AH102</f>
        <v>1040.522377259781</v>
      </c>
      <c r="AI402" s="36">
        <f t="shared" si="198"/>
        <v>12429.778157206261</v>
      </c>
      <c r="AJ402" s="36">
        <f t="shared" si="198"/>
        <v>2532.1162006439072</v>
      </c>
      <c r="AK402" s="36">
        <f t="shared" si="198"/>
        <v>11830.209172008186</v>
      </c>
      <c r="AL402" s="36">
        <f t="shared" si="198"/>
        <v>736.56076094853324</v>
      </c>
      <c r="AM402" s="37" t="e">
        <f t="shared" si="198"/>
        <v>#VALUE!</v>
      </c>
      <c r="AN402" s="38">
        <f t="shared" si="198"/>
        <v>2119.8642265498643</v>
      </c>
      <c r="AO402" s="39">
        <f t="shared" si="198"/>
        <v>730.6738501840706</v>
      </c>
      <c r="AP402" s="39">
        <f t="shared" si="198"/>
        <v>146.13477003681413</v>
      </c>
      <c r="AQ402" s="40">
        <f t="shared" si="198"/>
        <v>27939.762419747574</v>
      </c>
      <c r="AR402" s="40">
        <f t="shared" si="198"/>
        <v>21469.806778129456</v>
      </c>
      <c r="AS402" s="40">
        <f t="shared" si="198"/>
        <v>63613.682207622907</v>
      </c>
      <c r="AT402" s="41" t="e">
        <f t="shared" si="198"/>
        <v>#VALUE!</v>
      </c>
      <c r="AU402" s="41" t="e">
        <f t="shared" si="198"/>
        <v>#VALUE!</v>
      </c>
      <c r="AV402" s="42" t="e">
        <f t="shared" si="198"/>
        <v>#VALUE!</v>
      </c>
      <c r="AW402" s="42" t="e">
        <f t="shared" si="198"/>
        <v>#VALUE!</v>
      </c>
      <c r="AX402" s="43" t="e">
        <f t="shared" si="198"/>
        <v>#VALUE!</v>
      </c>
      <c r="AY402" s="43" t="e">
        <f t="shared" si="198"/>
        <v>#VALUE!</v>
      </c>
      <c r="AZ402" t="e">
        <f>NA()</f>
        <v>#N/A</v>
      </c>
    </row>
    <row r="403" spans="4:52" x14ac:dyDescent="0.3">
      <c r="D403" s="3">
        <v>18</v>
      </c>
      <c r="F403" s="3">
        <v>17</v>
      </c>
      <c r="G403" s="36">
        <f t="shared" si="197"/>
        <v>9229.6594963176631</v>
      </c>
      <c r="H403" s="36">
        <f t="shared" si="197"/>
        <v>28296.584973739002</v>
      </c>
      <c r="I403" s="36">
        <f t="shared" si="197"/>
        <v>16040.472362677747</v>
      </c>
      <c r="J403" s="36">
        <f t="shared" si="197"/>
        <v>27207.303112318339</v>
      </c>
      <c r="K403" s="36">
        <f t="shared" si="197"/>
        <v>3703.0727781098308</v>
      </c>
      <c r="L403" s="37" t="e">
        <f t="shared" si="197"/>
        <v>#VALUE!</v>
      </c>
      <c r="M403" s="38">
        <f t="shared" si="197"/>
        <v>6293.2860451003771</v>
      </c>
      <c r="N403" s="39">
        <f t="shared" si="197"/>
        <v>1773.3568109149778</v>
      </c>
      <c r="O403" s="39">
        <f t="shared" si="197"/>
        <v>354.67136218299555</v>
      </c>
      <c r="P403" s="40">
        <f t="shared" si="197"/>
        <v>55716.483665649757</v>
      </c>
      <c r="Q403" s="40">
        <f t="shared" si="197"/>
        <v>48805.153485855684</v>
      </c>
      <c r="R403" s="40">
        <f t="shared" si="197"/>
        <v>206170.84617844183</v>
      </c>
      <c r="S403" s="41" t="e">
        <f t="shared" si="197"/>
        <v>#VALUE!</v>
      </c>
      <c r="T403" s="41" t="e">
        <f t="shared" si="197"/>
        <v>#VALUE!</v>
      </c>
      <c r="U403" s="42" t="e">
        <f t="shared" si="197"/>
        <v>#VALUE!</v>
      </c>
      <c r="V403" s="42" t="e">
        <f t="shared" si="197"/>
        <v>#VALUE!</v>
      </c>
      <c r="W403" s="43" t="e">
        <f t="shared" si="197"/>
        <v>#VALUE!</v>
      </c>
      <c r="X403" s="43" t="e">
        <f t="shared" si="197"/>
        <v>#VALUE!</v>
      </c>
      <c r="Y403" t="e">
        <f>NA()</f>
        <v>#N/A</v>
      </c>
      <c r="AD403"/>
      <c r="AE403" s="3">
        <v>18</v>
      </c>
      <c r="AG403" s="3">
        <f t="shared" si="193"/>
        <v>9.3988847433557776</v>
      </c>
      <c r="AH403" s="36">
        <f t="shared" si="198"/>
        <v>1269.3298725349969</v>
      </c>
      <c r="AI403" s="36">
        <f t="shared" si="198"/>
        <v>13324.184911262628</v>
      </c>
      <c r="AJ403" s="36">
        <f t="shared" si="198"/>
        <v>2862.0715274094377</v>
      </c>
      <c r="AK403" s="36">
        <f t="shared" si="198"/>
        <v>12715.644373788178</v>
      </c>
      <c r="AL403" s="36">
        <f t="shared" si="198"/>
        <v>850.62995729220586</v>
      </c>
      <c r="AM403" s="37" t="e">
        <f t="shared" si="198"/>
        <v>#VALUE!</v>
      </c>
      <c r="AN403" s="38">
        <f t="shared" si="198"/>
        <v>2313.358841207239</v>
      </c>
      <c r="AO403" s="39">
        <f t="shared" si="198"/>
        <v>785.50156167844284</v>
      </c>
      <c r="AP403" s="39">
        <f t="shared" si="198"/>
        <v>157.10031233568856</v>
      </c>
      <c r="AQ403" s="40">
        <f t="shared" si="198"/>
        <v>29578.433398958503</v>
      </c>
      <c r="AR403" s="40">
        <f t="shared" si="198"/>
        <v>23017.683121009402</v>
      </c>
      <c r="AS403" s="40">
        <f t="shared" si="198"/>
        <v>70845.393379092202</v>
      </c>
      <c r="AT403" s="41" t="e">
        <f t="shared" si="198"/>
        <v>#VALUE!</v>
      </c>
      <c r="AU403" s="41" t="e">
        <f t="shared" si="198"/>
        <v>#VALUE!</v>
      </c>
      <c r="AV403" s="42" t="e">
        <f t="shared" si="198"/>
        <v>#VALUE!</v>
      </c>
      <c r="AW403" s="42" t="e">
        <f t="shared" si="198"/>
        <v>#VALUE!</v>
      </c>
      <c r="AX403" s="43" t="e">
        <f t="shared" si="198"/>
        <v>#VALUE!</v>
      </c>
      <c r="AY403" s="43" t="e">
        <f t="shared" si="198"/>
        <v>#VALUE!</v>
      </c>
      <c r="AZ403" t="e">
        <f>NA()</f>
        <v>#N/A</v>
      </c>
    </row>
    <row r="404" spans="4:52" x14ac:dyDescent="0.3">
      <c r="D404" s="3">
        <v>19</v>
      </c>
      <c r="F404" s="3">
        <v>18</v>
      </c>
      <c r="G404" s="36">
        <f t="shared" si="197"/>
        <v>10664.836830898856</v>
      </c>
      <c r="H404" s="36">
        <f t="shared" si="197"/>
        <v>30243.541823303669</v>
      </c>
      <c r="I404" s="36">
        <f t="shared" si="197"/>
        <v>18166.555377425462</v>
      </c>
      <c r="J404" s="36">
        <f t="shared" si="197"/>
        <v>29063.995012275544</v>
      </c>
      <c r="K404" s="36">
        <f t="shared" si="197"/>
        <v>4162.2519162555527</v>
      </c>
      <c r="L404" s="37" t="e">
        <f t="shared" si="197"/>
        <v>#VALUE!</v>
      </c>
      <c r="M404" s="38">
        <f t="shared" si="197"/>
        <v>6991.0764308479829</v>
      </c>
      <c r="N404" s="39">
        <f t="shared" si="197"/>
        <v>1909.8413384705204</v>
      </c>
      <c r="O404" s="39">
        <f t="shared" si="197"/>
        <v>381.96826769410404</v>
      </c>
      <c r="P404" s="40">
        <f t="shared" si="197"/>
        <v>58964.866658255662</v>
      </c>
      <c r="Q404" s="40">
        <f t="shared" si="197"/>
        <v>52064.606550132878</v>
      </c>
      <c r="R404" s="40">
        <f t="shared" si="197"/>
        <v>223625.13184621022</v>
      </c>
      <c r="S404" s="41" t="e">
        <f t="shared" si="197"/>
        <v>#VALUE!</v>
      </c>
      <c r="T404" s="41" t="e">
        <f t="shared" si="197"/>
        <v>#VALUE!</v>
      </c>
      <c r="U404" s="42" t="e">
        <f t="shared" si="197"/>
        <v>#VALUE!</v>
      </c>
      <c r="V404" s="42" t="e">
        <f t="shared" si="197"/>
        <v>#VALUE!</v>
      </c>
      <c r="W404" s="43" t="e">
        <f t="shared" si="197"/>
        <v>#VALUE!</v>
      </c>
      <c r="X404" s="43" t="e">
        <f t="shared" si="197"/>
        <v>#VALUE!</v>
      </c>
      <c r="Y404" t="e">
        <f>NA()</f>
        <v>#N/A</v>
      </c>
      <c r="AD404"/>
      <c r="AE404" s="3">
        <v>19</v>
      </c>
      <c r="AG404" s="3">
        <f t="shared" si="193"/>
        <v>9.8846301229790683</v>
      </c>
      <c r="AH404" s="36">
        <f t="shared" si="198"/>
        <v>1544.8838931451476</v>
      </c>
      <c r="AI404" s="36">
        <f t="shared" si="198"/>
        <v>14270.477109307949</v>
      </c>
      <c r="AJ404" s="36">
        <f t="shared" si="198"/>
        <v>3230.5945543666103</v>
      </c>
      <c r="AK404" s="36">
        <f t="shared" si="198"/>
        <v>13649.217201958556</v>
      </c>
      <c r="AL404" s="36">
        <f t="shared" si="198"/>
        <v>979.80343018945757</v>
      </c>
      <c r="AM404" s="37" t="e">
        <f t="shared" si="198"/>
        <v>#VALUE!</v>
      </c>
      <c r="AN404" s="38">
        <f t="shared" si="198"/>
        <v>2522.8528922589694</v>
      </c>
      <c r="AO404" s="39">
        <f t="shared" si="198"/>
        <v>844.09651304832778</v>
      </c>
      <c r="AP404" s="39">
        <f t="shared" si="198"/>
        <v>168.81930260966558</v>
      </c>
      <c r="AQ404" s="40">
        <f t="shared" si="198"/>
        <v>31300.125816781663</v>
      </c>
      <c r="AR404" s="40">
        <f t="shared" si="198"/>
        <v>24658.225634277922</v>
      </c>
      <c r="AS404" s="40">
        <f t="shared" si="198"/>
        <v>78713.263066969099</v>
      </c>
      <c r="AT404" s="41" t="e">
        <f t="shared" si="198"/>
        <v>#VALUE!</v>
      </c>
      <c r="AU404" s="41" t="e">
        <f t="shared" si="198"/>
        <v>#VALUE!</v>
      </c>
      <c r="AV404" s="42" t="e">
        <f t="shared" si="198"/>
        <v>#VALUE!</v>
      </c>
      <c r="AW404" s="42" t="e">
        <f t="shared" si="198"/>
        <v>#VALUE!</v>
      </c>
      <c r="AX404" s="43" t="e">
        <f t="shared" si="198"/>
        <v>#VALUE!</v>
      </c>
      <c r="AY404" s="43" t="e">
        <f t="shared" si="198"/>
        <v>#VALUE!</v>
      </c>
      <c r="AZ404" t="e">
        <f>NA()</f>
        <v>#N/A</v>
      </c>
    </row>
    <row r="405" spans="4:52" x14ac:dyDescent="0.3">
      <c r="D405" s="3">
        <v>20</v>
      </c>
      <c r="F405" s="3">
        <v>19</v>
      </c>
      <c r="G405" s="36">
        <f t="shared" si="197"/>
        <v>12142.038366857345</v>
      </c>
      <c r="H405" s="36">
        <f t="shared" si="197"/>
        <v>32175.624529570072</v>
      </c>
      <c r="I405" s="36">
        <f t="shared" si="197"/>
        <v>20312.56763772984</v>
      </c>
      <c r="J405" s="36">
        <f t="shared" si="197"/>
        <v>30902.885896892036</v>
      </c>
      <c r="K405" s="36">
        <f t="shared" si="197"/>
        <v>4627.8120578230864</v>
      </c>
      <c r="L405" s="37" t="e">
        <f t="shared" si="197"/>
        <v>#VALUE!</v>
      </c>
      <c r="M405" s="38">
        <f t="shared" si="197"/>
        <v>7699.0371110530114</v>
      </c>
      <c r="N405" s="39">
        <f t="shared" si="197"/>
        <v>2046.8280887667493</v>
      </c>
      <c r="O405" s="39">
        <f t="shared" si="197"/>
        <v>409.36561775334985</v>
      </c>
      <c r="P405" s="40">
        <f t="shared" si="197"/>
        <v>62158.227540923333</v>
      </c>
      <c r="Q405" s="40">
        <f t="shared" si="197"/>
        <v>55265.196693698534</v>
      </c>
      <c r="R405" s="40">
        <f t="shared" si="197"/>
        <v>240565.05204424966</v>
      </c>
      <c r="S405" s="41" t="e">
        <f t="shared" si="197"/>
        <v>#VALUE!</v>
      </c>
      <c r="T405" s="41" t="e">
        <f t="shared" si="197"/>
        <v>#VALUE!</v>
      </c>
      <c r="U405" s="42" t="e">
        <f t="shared" si="197"/>
        <v>#VALUE!</v>
      </c>
      <c r="V405" s="42" t="e">
        <f t="shared" si="197"/>
        <v>#VALUE!</v>
      </c>
      <c r="W405" s="43" t="e">
        <f t="shared" si="197"/>
        <v>#VALUE!</v>
      </c>
      <c r="X405" s="43" t="e">
        <f t="shared" si="197"/>
        <v>#VALUE!</v>
      </c>
      <c r="Y405" t="e">
        <f>NA()</f>
        <v>#N/A</v>
      </c>
      <c r="AD405"/>
      <c r="AE405" s="3">
        <v>20</v>
      </c>
      <c r="AG405" s="3">
        <f t="shared" si="193"/>
        <v>10.395479393145562</v>
      </c>
      <c r="AH405" s="36">
        <f t="shared" si="198"/>
        <v>1874.507686036128</v>
      </c>
      <c r="AI405" s="36">
        <f t="shared" si="198"/>
        <v>15270.652934337146</v>
      </c>
      <c r="AJ405" s="36">
        <f t="shared" si="198"/>
        <v>3641.3626780140603</v>
      </c>
      <c r="AK405" s="36">
        <f t="shared" si="198"/>
        <v>14632.446427356372</v>
      </c>
      <c r="AL405" s="36">
        <f t="shared" si="198"/>
        <v>1125.540778164635</v>
      </c>
      <c r="AM405" s="37" t="e">
        <f t="shared" si="198"/>
        <v>#VALUE!</v>
      </c>
      <c r="AN405" s="38">
        <f t="shared" si="198"/>
        <v>2749.4236346686248</v>
      </c>
      <c r="AO405" s="39">
        <f t="shared" si="198"/>
        <v>906.67211715285441</v>
      </c>
      <c r="AP405" s="39">
        <f t="shared" si="198"/>
        <v>181.33442343057089</v>
      </c>
      <c r="AQ405" s="40">
        <f t="shared" si="198"/>
        <v>33107.552489833914</v>
      </c>
      <c r="AR405" s="40">
        <f t="shared" si="198"/>
        <v>26394.557668692301</v>
      </c>
      <c r="AS405" s="40">
        <f t="shared" si="198"/>
        <v>87241.816395687682</v>
      </c>
      <c r="AT405" s="41" t="e">
        <f t="shared" si="198"/>
        <v>#VALUE!</v>
      </c>
      <c r="AU405" s="41" t="e">
        <f t="shared" si="198"/>
        <v>#VALUE!</v>
      </c>
      <c r="AV405" s="42" t="e">
        <f t="shared" si="198"/>
        <v>#VALUE!</v>
      </c>
      <c r="AW405" s="42" t="e">
        <f t="shared" si="198"/>
        <v>#VALUE!</v>
      </c>
      <c r="AX405" s="43" t="e">
        <f t="shared" si="198"/>
        <v>#VALUE!</v>
      </c>
      <c r="AY405" s="43" t="e">
        <f t="shared" si="198"/>
        <v>#VALUE!</v>
      </c>
      <c r="AZ405" t="e">
        <f>NA()</f>
        <v>#N/A</v>
      </c>
    </row>
    <row r="406" spans="4:52" x14ac:dyDescent="0.3">
      <c r="D406" s="3">
        <v>21</v>
      </c>
      <c r="F406" s="3">
        <v>20</v>
      </c>
      <c r="G406" s="36">
        <f t="shared" si="197"/>
        <v>13651.425129193616</v>
      </c>
      <c r="H406" s="36">
        <f t="shared" si="197"/>
        <v>34090.64133490371</v>
      </c>
      <c r="I406" s="36">
        <f t="shared" si="197"/>
        <v>22475.615423982799</v>
      </c>
      <c r="J406" s="36">
        <f t="shared" si="197"/>
        <v>32722.308938470702</v>
      </c>
      <c r="K406" s="36">
        <f t="shared" si="197"/>
        <v>5096.240272085005</v>
      </c>
      <c r="L406" s="37" t="e">
        <f t="shared" si="197"/>
        <v>#VALUE!</v>
      </c>
      <c r="M406" s="38">
        <f t="shared" si="197"/>
        <v>8413.6445462312149</v>
      </c>
      <c r="N406" s="39">
        <f t="shared" si="197"/>
        <v>2184.0812566565833</v>
      </c>
      <c r="O406" s="39">
        <f t="shared" si="197"/>
        <v>436.81625133131661</v>
      </c>
      <c r="P406" s="40">
        <f t="shared" si="197"/>
        <v>65294.809614861864</v>
      </c>
      <c r="Q406" s="40">
        <f t="shared" si="197"/>
        <v>58401.891130224605</v>
      </c>
      <c r="R406" s="40">
        <f t="shared" si="197"/>
        <v>256918.5783737936</v>
      </c>
      <c r="S406" s="41" t="e">
        <f t="shared" si="197"/>
        <v>#VALUE!</v>
      </c>
      <c r="T406" s="41" t="e">
        <f t="shared" si="197"/>
        <v>#VALUE!</v>
      </c>
      <c r="U406" s="42" t="e">
        <f t="shared" si="197"/>
        <v>#VALUE!</v>
      </c>
      <c r="V406" s="42" t="e">
        <f t="shared" si="197"/>
        <v>#VALUE!</v>
      </c>
      <c r="W406" s="43" t="e">
        <f t="shared" si="197"/>
        <v>#VALUE!</v>
      </c>
      <c r="X406" s="43" t="e">
        <f t="shared" si="197"/>
        <v>#VALUE!</v>
      </c>
      <c r="Y406" t="e">
        <f>NA()</f>
        <v>#N/A</v>
      </c>
      <c r="AD406"/>
      <c r="AE406" s="3">
        <v>21</v>
      </c>
      <c r="AG406" s="3">
        <f t="shared" si="193"/>
        <v>10.932729952341878</v>
      </c>
      <c r="AH406" s="36">
        <f t="shared" si="198"/>
        <v>2265.7078092535717</v>
      </c>
      <c r="AI406" s="36">
        <f t="shared" si="198"/>
        <v>16326.76720218708</v>
      </c>
      <c r="AJ406" s="36">
        <f t="shared" si="198"/>
        <v>4315.9816234296195</v>
      </c>
      <c r="AK406" s="36">
        <f t="shared" si="198"/>
        <v>15666.958373354379</v>
      </c>
      <c r="AL406" s="36">
        <f t="shared" si="198"/>
        <v>1289.3320879325977</v>
      </c>
      <c r="AM406" s="37" t="e">
        <f t="shared" si="198"/>
        <v>#VALUE!</v>
      </c>
      <c r="AN406" s="38">
        <f t="shared" si="198"/>
        <v>2994.1844080773108</v>
      </c>
      <c r="AO406" s="39">
        <f t="shared" si="198"/>
        <v>973.44785364626887</v>
      </c>
      <c r="AP406" s="39">
        <f t="shared" si="198"/>
        <v>194.68957072925377</v>
      </c>
      <c r="AQ406" s="40">
        <f t="shared" si="198"/>
        <v>35003.336397068997</v>
      </c>
      <c r="AR406" s="40">
        <f t="shared" si="198"/>
        <v>28229.582921925226</v>
      </c>
      <c r="AS406" s="40">
        <f t="shared" si="198"/>
        <v>96451.10987785722</v>
      </c>
      <c r="AT406" s="41" t="e">
        <f t="shared" si="198"/>
        <v>#VALUE!</v>
      </c>
      <c r="AU406" s="41" t="e">
        <f t="shared" si="198"/>
        <v>#VALUE!</v>
      </c>
      <c r="AV406" s="42" t="e">
        <f t="shared" si="198"/>
        <v>#VALUE!</v>
      </c>
      <c r="AW406" s="42" t="e">
        <f t="shared" si="198"/>
        <v>#VALUE!</v>
      </c>
      <c r="AX406" s="43" t="e">
        <f t="shared" si="198"/>
        <v>#VALUE!</v>
      </c>
      <c r="AY406" s="43" t="e">
        <f t="shared" si="198"/>
        <v>#VALUE!</v>
      </c>
      <c r="AZ406" t="e">
        <f>NA()</f>
        <v>#N/A</v>
      </c>
    </row>
    <row r="407" spans="4:52" x14ac:dyDescent="0.3">
      <c r="D407" s="3">
        <v>22</v>
      </c>
      <c r="F407" s="3">
        <v>21</v>
      </c>
      <c r="G407" s="36">
        <f t="shared" si="197"/>
        <v>15184.044597226544</v>
      </c>
      <c r="H407" s="36">
        <f t="shared" si="197"/>
        <v>35986.620651036392</v>
      </c>
      <c r="I407" s="36">
        <f t="shared" si="197"/>
        <v>24653.200680739988</v>
      </c>
      <c r="J407" s="36">
        <f t="shared" si="197"/>
        <v>34520.705239978066</v>
      </c>
      <c r="K407" s="36">
        <f t="shared" si="197"/>
        <v>5564.3643373601844</v>
      </c>
      <c r="L407" s="37" t="e">
        <f t="shared" si="197"/>
        <v>#VALUE!</v>
      </c>
      <c r="M407" s="38">
        <f t="shared" si="197"/>
        <v>9131.8642864197809</v>
      </c>
      <c r="N407" s="39">
        <f t="shared" si="197"/>
        <v>2321.3877961133976</v>
      </c>
      <c r="O407" s="39">
        <f t="shared" si="197"/>
        <v>464.27755922267966</v>
      </c>
      <c r="P407" s="40">
        <f t="shared" si="197"/>
        <v>68373.25448773797</v>
      </c>
      <c r="Q407" s="40">
        <f t="shared" si="197"/>
        <v>61470.631422585509</v>
      </c>
      <c r="R407" s="40">
        <f t="shared" si="197"/>
        <v>272632.19950618042</v>
      </c>
      <c r="S407" s="41" t="e">
        <f t="shared" si="197"/>
        <v>#VALUE!</v>
      </c>
      <c r="T407" s="41" t="e">
        <f t="shared" si="197"/>
        <v>#VALUE!</v>
      </c>
      <c r="U407" s="42" t="e">
        <f t="shared" si="197"/>
        <v>#VALUE!</v>
      </c>
      <c r="V407" s="42" t="e">
        <f t="shared" si="197"/>
        <v>#VALUE!</v>
      </c>
      <c r="W407" s="43" t="e">
        <f t="shared" si="197"/>
        <v>#VALUE!</v>
      </c>
      <c r="X407" s="43" t="e">
        <f t="shared" si="197"/>
        <v>#VALUE!</v>
      </c>
      <c r="Y407" t="e">
        <f>NA()</f>
        <v>#N/A</v>
      </c>
      <c r="AD407"/>
      <c r="AE407" s="3">
        <v>22</v>
      </c>
      <c r="AG407" s="3">
        <f t="shared" si="193"/>
        <v>11.497746250129051</v>
      </c>
      <c r="AH407" s="36">
        <f t="shared" si="198"/>
        <v>2725.8557023876465</v>
      </c>
      <c r="AI407" s="36">
        <f t="shared" si="198"/>
        <v>17440.926692622626</v>
      </c>
      <c r="AJ407" s="36">
        <f t="shared" si="198"/>
        <v>5225.1688460741207</v>
      </c>
      <c r="AK407" s="36">
        <f t="shared" si="198"/>
        <v>16754.488585570572</v>
      </c>
      <c r="AL407" s="36">
        <f t="shared" si="198"/>
        <v>1472.6736343826303</v>
      </c>
      <c r="AM407" s="37" t="e">
        <f t="shared" si="198"/>
        <v>#VALUE!</v>
      </c>
      <c r="AN407" s="38">
        <f t="shared" si="198"/>
        <v>3258.2799537062911</v>
      </c>
      <c r="AO407" s="39">
        <f t="shared" si="198"/>
        <v>1044.648562938401</v>
      </c>
      <c r="AP407" s="39">
        <f t="shared" si="198"/>
        <v>208.92971258768023</v>
      </c>
      <c r="AQ407" s="40">
        <f t="shared" si="198"/>
        <v>36989.983794052481</v>
      </c>
      <c r="AR407" s="40">
        <f t="shared" si="198"/>
        <v>30165.932573346494</v>
      </c>
      <c r="AS407" s="40">
        <f t="shared" si="198"/>
        <v>106355.74098619496</v>
      </c>
      <c r="AT407" s="41" t="e">
        <f t="shared" si="198"/>
        <v>#VALUE!</v>
      </c>
      <c r="AU407" s="41" t="e">
        <f t="shared" si="198"/>
        <v>#VALUE!</v>
      </c>
      <c r="AV407" s="42" t="e">
        <f t="shared" si="198"/>
        <v>#VALUE!</v>
      </c>
      <c r="AW407" s="42" t="e">
        <f t="shared" si="198"/>
        <v>#VALUE!</v>
      </c>
      <c r="AX407" s="43" t="e">
        <f t="shared" si="198"/>
        <v>#VALUE!</v>
      </c>
      <c r="AY407" s="43" t="e">
        <f t="shared" si="198"/>
        <v>#VALUE!</v>
      </c>
      <c r="AZ407" t="e">
        <f>NA()</f>
        <v>#N/A</v>
      </c>
    </row>
    <row r="408" spans="4:52" x14ac:dyDescent="0.3">
      <c r="D408" s="3">
        <v>23</v>
      </c>
      <c r="F408" s="3">
        <v>22</v>
      </c>
      <c r="G408" s="36">
        <f t="shared" si="197"/>
        <v>16731.445436474853</v>
      </c>
      <c r="H408" s="36">
        <f t="shared" si="197"/>
        <v>37861.801031304763</v>
      </c>
      <c r="I408" s="36">
        <f t="shared" si="197"/>
        <v>26842.449698116579</v>
      </c>
      <c r="J408" s="36">
        <f t="shared" si="197"/>
        <v>36296.64345508055</v>
      </c>
      <c r="K408" s="36">
        <f t="shared" si="197"/>
        <v>6029.3633077836748</v>
      </c>
      <c r="L408" s="37" t="e">
        <f t="shared" si="197"/>
        <v>#VALUE!</v>
      </c>
      <c r="M408" s="38">
        <f t="shared" si="197"/>
        <v>9851.1142108661497</v>
      </c>
      <c r="N408" s="39">
        <f t="shared" si="197"/>
        <v>2458.5550777691224</v>
      </c>
      <c r="O408" s="39">
        <f t="shared" si="197"/>
        <v>491.71101555382455</v>
      </c>
      <c r="P408" s="40">
        <f t="shared" si="197"/>
        <v>71392.544960606538</v>
      </c>
      <c r="Q408" s="40">
        <f t="shared" si="197"/>
        <v>64468.206208255411</v>
      </c>
      <c r="R408" s="40">
        <f t="shared" si="197"/>
        <v>287668.45805465855</v>
      </c>
      <c r="S408" s="41" t="e">
        <f t="shared" si="197"/>
        <v>#VALUE!</v>
      </c>
      <c r="T408" s="41" t="e">
        <f t="shared" si="197"/>
        <v>#VALUE!</v>
      </c>
      <c r="U408" s="42" t="e">
        <f t="shared" si="197"/>
        <v>#VALUE!</v>
      </c>
      <c r="V408" s="42" t="e">
        <f t="shared" si="197"/>
        <v>#VALUE!</v>
      </c>
      <c r="W408" s="43" t="e">
        <f t="shared" si="197"/>
        <v>#VALUE!</v>
      </c>
      <c r="X408" s="43" t="e">
        <f t="shared" si="197"/>
        <v>#VALUE!</v>
      </c>
      <c r="Y408" t="e">
        <f>NA()</f>
        <v>#N/A</v>
      </c>
      <c r="AD408"/>
      <c r="AE408" s="3">
        <v>23</v>
      </c>
      <c r="AG408" s="3">
        <f t="shared" si="193"/>
        <v>12.09196325242066</v>
      </c>
      <c r="AH408" s="36">
        <f t="shared" si="198"/>
        <v>3261.8417100892066</v>
      </c>
      <c r="AI408" s="36">
        <f t="shared" si="198"/>
        <v>18615.279507656269</v>
      </c>
      <c r="AJ408" s="36">
        <f t="shared" si="198"/>
        <v>6246.7129455292434</v>
      </c>
      <c r="AK408" s="36">
        <f t="shared" si="198"/>
        <v>17896.873541568992</v>
      </c>
      <c r="AL408" s="36">
        <f t="shared" si="198"/>
        <v>1677.0384935507063</v>
      </c>
      <c r="AM408" s="37" t="e">
        <f t="shared" si="198"/>
        <v>#VALUE!</v>
      </c>
      <c r="AN408" s="38">
        <f t="shared" si="198"/>
        <v>3542.8805784063729</v>
      </c>
      <c r="AO408" s="39">
        <f t="shared" si="198"/>
        <v>1120.5035839861889</v>
      </c>
      <c r="AP408" s="39">
        <f t="shared" si="198"/>
        <v>224.10071679723779</v>
      </c>
      <c r="AQ408" s="40">
        <f t="shared" si="198"/>
        <v>39069.854764642449</v>
      </c>
      <c r="AR408" s="40">
        <f t="shared" si="198"/>
        <v>32205.908250746048</v>
      </c>
      <c r="AS408" s="40">
        <f t="shared" si="198"/>
        <v>116963.83511864621</v>
      </c>
      <c r="AT408" s="41" t="e">
        <f t="shared" si="198"/>
        <v>#VALUE!</v>
      </c>
      <c r="AU408" s="41" t="e">
        <f t="shared" si="198"/>
        <v>#VALUE!</v>
      </c>
      <c r="AV408" s="42" t="e">
        <f t="shared" si="198"/>
        <v>#VALUE!</v>
      </c>
      <c r="AW408" s="42" t="e">
        <f t="shared" si="198"/>
        <v>#VALUE!</v>
      </c>
      <c r="AX408" s="43" t="e">
        <f t="shared" si="198"/>
        <v>#VALUE!</v>
      </c>
      <c r="AY408" s="43" t="e">
        <f t="shared" si="198"/>
        <v>#VALUE!</v>
      </c>
      <c r="AZ408" t="e">
        <f>NA()</f>
        <v>#N/A</v>
      </c>
    </row>
    <row r="409" spans="4:52" x14ac:dyDescent="0.3">
      <c r="D409" s="3">
        <v>24</v>
      </c>
      <c r="F409" s="3">
        <v>23</v>
      </c>
      <c r="G409" s="36">
        <f t="shared" si="197"/>
        <v>18285.544069843836</v>
      </c>
      <c r="H409" s="36">
        <f t="shared" si="197"/>
        <v>39714.620863070661</v>
      </c>
      <c r="I409" s="36">
        <f t="shared" si="197"/>
        <v>29039.850358514217</v>
      </c>
      <c r="J409" s="36">
        <f t="shared" si="197"/>
        <v>38048.831785587645</v>
      </c>
      <c r="K409" s="36">
        <f t="shared" si="197"/>
        <v>6488.7663129636949</v>
      </c>
      <c r="L409" s="37" t="e">
        <f t="shared" si="197"/>
        <v>#VALUE!</v>
      </c>
      <c r="M409" s="38">
        <f t="shared" si="197"/>
        <v>10569.218810251901</v>
      </c>
      <c r="N409" s="39">
        <f t="shared" si="197"/>
        <v>2595.4088607841982</v>
      </c>
      <c r="O409" s="39">
        <f t="shared" si="197"/>
        <v>519.08177215683963</v>
      </c>
      <c r="P409" s="40">
        <f t="shared" si="197"/>
        <v>74351.957115370868</v>
      </c>
      <c r="Q409" s="40">
        <f t="shared" si="197"/>
        <v>67392.140783251074</v>
      </c>
      <c r="R409" s="40">
        <f t="shared" si="197"/>
        <v>302003.6286017645</v>
      </c>
      <c r="S409" s="41" t="e">
        <f t="shared" si="197"/>
        <v>#VALUE!</v>
      </c>
      <c r="T409" s="41" t="e">
        <f t="shared" si="197"/>
        <v>#VALUE!</v>
      </c>
      <c r="U409" s="42" t="e">
        <f t="shared" si="197"/>
        <v>#VALUE!</v>
      </c>
      <c r="V409" s="42" t="e">
        <f t="shared" si="197"/>
        <v>#VALUE!</v>
      </c>
      <c r="W409" s="43" t="e">
        <f t="shared" si="197"/>
        <v>#VALUE!</v>
      </c>
      <c r="X409" s="43" t="e">
        <f t="shared" si="197"/>
        <v>#VALUE!</v>
      </c>
      <c r="Y409" t="e">
        <f>NA()</f>
        <v>#N/A</v>
      </c>
      <c r="AD409"/>
      <c r="AE409" s="3">
        <v>24</v>
      </c>
      <c r="AG409" s="3">
        <f t="shared" si="193"/>
        <v>12.716890085850565</v>
      </c>
      <c r="AH409" s="36">
        <f t="shared" si="198"/>
        <v>3879.7564648902435</v>
      </c>
      <c r="AI409" s="36">
        <f t="shared" si="198"/>
        <v>19851.997774960764</v>
      </c>
      <c r="AJ409" s="36">
        <f t="shared" si="198"/>
        <v>7381.0830550293122</v>
      </c>
      <c r="AK409" s="36">
        <f t="shared" si="198"/>
        <v>19096.031617665241</v>
      </c>
      <c r="AL409" s="36">
        <f t="shared" si="198"/>
        <v>1903.84201540392</v>
      </c>
      <c r="AM409" s="37" t="e">
        <f t="shared" si="198"/>
        <v>#VALUE!</v>
      </c>
      <c r="AN409" s="38">
        <f t="shared" si="198"/>
        <v>3849.1750493676468</v>
      </c>
      <c r="AO409" s="39">
        <f t="shared" si="198"/>
        <v>1201.2457203995034</v>
      </c>
      <c r="AP409" s="39">
        <f t="shared" si="198"/>
        <v>240.2491440799007</v>
      </c>
      <c r="AQ409" s="40">
        <f t="shared" si="198"/>
        <v>41245.131170797045</v>
      </c>
      <c r="AR409" s="40">
        <f t="shared" si="198"/>
        <v>34351.421103377332</v>
      </c>
      <c r="AS409" s="40">
        <f t="shared" si="198"/>
        <v>128276.03893132738</v>
      </c>
      <c r="AT409" s="41" t="e">
        <f t="shared" si="198"/>
        <v>#VALUE!</v>
      </c>
      <c r="AU409" s="41" t="e">
        <f t="shared" si="198"/>
        <v>#VALUE!</v>
      </c>
      <c r="AV409" s="42" t="e">
        <f t="shared" si="198"/>
        <v>#VALUE!</v>
      </c>
      <c r="AW409" s="42" t="e">
        <f t="shared" si="198"/>
        <v>#VALUE!</v>
      </c>
      <c r="AX409" s="43" t="e">
        <f t="shared" si="198"/>
        <v>#VALUE!</v>
      </c>
      <c r="AY409" s="43" t="e">
        <f t="shared" si="198"/>
        <v>#VALUE!</v>
      </c>
      <c r="AZ409" t="e">
        <f>NA()</f>
        <v>#N/A</v>
      </c>
    </row>
    <row r="410" spans="4:52" x14ac:dyDescent="0.3">
      <c r="D410" s="3">
        <v>25</v>
      </c>
      <c r="F410" s="3">
        <v>24</v>
      </c>
      <c r="G410" s="36">
        <f t="shared" si="197"/>
        <v>19838.646301353056</v>
      </c>
      <c r="H410" s="36">
        <f t="shared" si="197"/>
        <v>41543.707135708653</v>
      </c>
      <c r="I410" s="36">
        <f t="shared" si="197"/>
        <v>31241.288129014432</v>
      </c>
      <c r="J410" s="36">
        <f t="shared" si="197"/>
        <v>39776.123046863264</v>
      </c>
      <c r="K410" s="36">
        <f t="shared" si="197"/>
        <v>6940.4425533129697</v>
      </c>
      <c r="L410" s="37" t="e">
        <f t="shared" si="197"/>
        <v>#VALUE!</v>
      </c>
      <c r="M410" s="38">
        <f t="shared" si="197"/>
        <v>11284.359991505338</v>
      </c>
      <c r="N410" s="39">
        <f t="shared" si="197"/>
        <v>2731.7915238700066</v>
      </c>
      <c r="O410" s="39">
        <f t="shared" si="197"/>
        <v>546.35830477400134</v>
      </c>
      <c r="P410" s="40">
        <f t="shared" si="197"/>
        <v>77251.019813784544</v>
      </c>
      <c r="Q410" s="40">
        <f t="shared" si="197"/>
        <v>70240.600954776834</v>
      </c>
      <c r="R410" s="40">
        <f t="shared" si="197"/>
        <v>315625.57755685784</v>
      </c>
      <c r="S410" s="41" t="e">
        <f t="shared" si="197"/>
        <v>#VALUE!</v>
      </c>
      <c r="T410" s="41" t="e">
        <f t="shared" si="197"/>
        <v>#VALUE!</v>
      </c>
      <c r="U410" s="42" t="e">
        <f t="shared" si="197"/>
        <v>#VALUE!</v>
      </c>
      <c r="V410" s="42" t="e">
        <f t="shared" si="197"/>
        <v>#VALUE!</v>
      </c>
      <c r="W410" s="43" t="e">
        <f t="shared" si="197"/>
        <v>#VALUE!</v>
      </c>
      <c r="X410" s="43" t="e">
        <f t="shared" si="197"/>
        <v>#VALUE!</v>
      </c>
      <c r="Y410" t="e">
        <f>NA()</f>
        <v>#N/A</v>
      </c>
      <c r="AD410"/>
      <c r="AE410" s="3">
        <v>25</v>
      </c>
      <c r="AG410" s="3">
        <f t="shared" si="193"/>
        <v>13.374113870485857</v>
      </c>
      <c r="AH410" s="36">
        <f t="shared" si="198"/>
        <v>4584.6631213409546</v>
      </c>
      <c r="AI410" s="36">
        <f t="shared" si="198"/>
        <v>21153.25340479409</v>
      </c>
      <c r="AJ410" s="36">
        <f t="shared" si="198"/>
        <v>8627.2805028001512</v>
      </c>
      <c r="AK410" s="36">
        <f t="shared" si="198"/>
        <v>20353.93330336464</v>
      </c>
      <c r="AL410" s="36">
        <f t="shared" si="198"/>
        <v>2154.4023242214062</v>
      </c>
      <c r="AM410" s="37" t="e">
        <f t="shared" si="198"/>
        <v>#VALUE!</v>
      </c>
      <c r="AN410" s="38">
        <f t="shared" si="198"/>
        <v>4178.3621055539161</v>
      </c>
      <c r="AO410" s="39">
        <f t="shared" si="198"/>
        <v>1287.1100191804273</v>
      </c>
      <c r="AP410" s="39">
        <f t="shared" si="198"/>
        <v>257.42200383608554</v>
      </c>
      <c r="AQ410" s="40">
        <f t="shared" si="198"/>
        <v>43517.781996046542</v>
      </c>
      <c r="AR410" s="40">
        <f t="shared" si="198"/>
        <v>36603.927393139202</v>
      </c>
      <c r="AS410" s="40">
        <f t="shared" si="198"/>
        <v>140284.5544680178</v>
      </c>
      <c r="AT410" s="41" t="e">
        <f t="shared" si="198"/>
        <v>#VALUE!</v>
      </c>
      <c r="AU410" s="41" t="e">
        <f t="shared" si="198"/>
        <v>#VALUE!</v>
      </c>
      <c r="AV410" s="42" t="e">
        <f t="shared" si="198"/>
        <v>#VALUE!</v>
      </c>
      <c r="AW410" s="42" t="e">
        <f t="shared" si="198"/>
        <v>#VALUE!</v>
      </c>
      <c r="AX410" s="43" t="e">
        <f t="shared" si="198"/>
        <v>#VALUE!</v>
      </c>
      <c r="AY410" s="43" t="e">
        <f t="shared" si="198"/>
        <v>#VALUE!</v>
      </c>
      <c r="AZ410" t="e">
        <f>NA()</f>
        <v>#N/A</v>
      </c>
    </row>
    <row r="411" spans="4:52" x14ac:dyDescent="0.3">
      <c r="D411" s="3">
        <v>26</v>
      </c>
      <c r="F411" s="3">
        <v>25</v>
      </c>
      <c r="G411" s="36">
        <f t="shared" si="197"/>
        <v>21383.535265900256</v>
      </c>
      <c r="H411" s="36">
        <f t="shared" si="197"/>
        <v>43347.863366419828</v>
      </c>
      <c r="I411" s="36">
        <f t="shared" si="197"/>
        <v>33442.220822189105</v>
      </c>
      <c r="J411" s="36">
        <f t="shared" si="197"/>
        <v>41477.514264427693</v>
      </c>
      <c r="K411" s="36">
        <f t="shared" si="197"/>
        <v>7382.5849631273486</v>
      </c>
      <c r="L411" s="37" t="e">
        <f t="shared" si="197"/>
        <v>#VALUE!</v>
      </c>
      <c r="M411" s="38">
        <f t="shared" si="197"/>
        <v>11995.028244932735</v>
      </c>
      <c r="N411" s="39">
        <f t="shared" si="197"/>
        <v>2867.5605121854219</v>
      </c>
      <c r="O411" s="39">
        <f t="shared" si="197"/>
        <v>573.51210243708442</v>
      </c>
      <c r="P411" s="40">
        <f t="shared" si="197"/>
        <v>80089.480230380257</v>
      </c>
      <c r="Q411" s="40">
        <f t="shared" si="197"/>
        <v>73012.309058868559</v>
      </c>
      <c r="R411" s="40">
        <f t="shared" si="197"/>
        <v>328531.82532712264</v>
      </c>
      <c r="S411" s="41" t="e">
        <f t="shared" si="197"/>
        <v>#VALUE!</v>
      </c>
      <c r="T411" s="41" t="e">
        <f t="shared" si="197"/>
        <v>#VALUE!</v>
      </c>
      <c r="U411" s="42" t="e">
        <f t="shared" si="197"/>
        <v>#VALUE!</v>
      </c>
      <c r="V411" s="42" t="e">
        <f t="shared" si="197"/>
        <v>#VALUE!</v>
      </c>
      <c r="W411" s="43" t="e">
        <f t="shared" si="197"/>
        <v>#VALUE!</v>
      </c>
      <c r="X411" s="43" t="e">
        <f t="shared" si="197"/>
        <v>#VALUE!</v>
      </c>
      <c r="Y411" t="e">
        <f>NA()</f>
        <v>#N/A</v>
      </c>
      <c r="AD411"/>
      <c r="AE411" s="3">
        <v>26</v>
      </c>
      <c r="AG411" s="3">
        <f t="shared" si="193"/>
        <v>14.06530375061889</v>
      </c>
      <c r="AH411" s="36">
        <f t="shared" si="198"/>
        <v>5380.5145311504093</v>
      </c>
      <c r="AI411" s="36">
        <f t="shared" si="198"/>
        <v>22521.18703949928</v>
      </c>
      <c r="AJ411" s="36">
        <f t="shared" si="198"/>
        <v>9983.4005348754454</v>
      </c>
      <c r="AK411" s="36">
        <f t="shared" si="198"/>
        <v>21672.561445269606</v>
      </c>
      <c r="AL411" s="36">
        <f t="shared" si="198"/>
        <v>2429.896282912257</v>
      </c>
      <c r="AM411" s="37" t="e">
        <f t="shared" si="198"/>
        <v>#VALUE!</v>
      </c>
      <c r="AN411" s="38">
        <f t="shared" si="198"/>
        <v>4531.6404780247549</v>
      </c>
      <c r="AO411" s="39">
        <f t="shared" si="198"/>
        <v>1378.3323465373726</v>
      </c>
      <c r="AP411" s="39">
        <f t="shared" si="198"/>
        <v>275.66646930747453</v>
      </c>
      <c r="AQ411" s="40">
        <f t="shared" si="198"/>
        <v>45889.526120261078</v>
      </c>
      <c r="AR411" s="40">
        <f t="shared" si="198"/>
        <v>38964.361171476514</v>
      </c>
      <c r="AS411" s="40">
        <f t="shared" si="198"/>
        <v>152972.25342381641</v>
      </c>
      <c r="AT411" s="41" t="e">
        <f t="shared" si="198"/>
        <v>#VALUE!</v>
      </c>
      <c r="AU411" s="41" t="e">
        <f t="shared" si="198"/>
        <v>#VALUE!</v>
      </c>
      <c r="AV411" s="42" t="e">
        <f t="shared" si="198"/>
        <v>#VALUE!</v>
      </c>
      <c r="AW411" s="42" t="e">
        <f t="shared" si="198"/>
        <v>#VALUE!</v>
      </c>
      <c r="AX411" s="43" t="e">
        <f t="shared" si="198"/>
        <v>#VALUE!</v>
      </c>
      <c r="AY411" s="43" t="e">
        <f t="shared" si="198"/>
        <v>#VALUE!</v>
      </c>
      <c r="AZ411" t="e">
        <f>NA()</f>
        <v>#N/A</v>
      </c>
    </row>
    <row r="412" spans="4:52" x14ac:dyDescent="0.3">
      <c r="D412" s="3">
        <v>27</v>
      </c>
      <c r="F412" s="3">
        <v>26</v>
      </c>
      <c r="G412" s="36">
        <f t="shared" si="197"/>
        <v>22913.567082581121</v>
      </c>
      <c r="H412" s="36">
        <f t="shared" si="197"/>
        <v>45126.057032196499</v>
      </c>
      <c r="I412" s="36">
        <f t="shared" si="197"/>
        <v>35637.89021969695</v>
      </c>
      <c r="J412" s="36">
        <f t="shared" si="197"/>
        <v>43152.142351080001</v>
      </c>
      <c r="K412" s="36">
        <f t="shared" si="197"/>
        <v>7813.6895639049262</v>
      </c>
      <c r="L412" s="37" t="e">
        <f t="shared" si="197"/>
        <v>#VALUE!</v>
      </c>
      <c r="M412" s="38">
        <f t="shared" si="197"/>
        <v>12699.976663998568</v>
      </c>
      <c r="N412" s="39">
        <f t="shared" si="197"/>
        <v>3002.5869657431954</v>
      </c>
      <c r="O412" s="39">
        <f t="shared" si="197"/>
        <v>600.51739314863914</v>
      </c>
      <c r="P412" s="40">
        <f t="shared" si="197"/>
        <v>82867.274344888167</v>
      </c>
      <c r="Q412" s="40">
        <f t="shared" si="197"/>
        <v>75706.470415066637</v>
      </c>
      <c r="R412" s="40">
        <f t="shared" si="197"/>
        <v>340727.81710476626</v>
      </c>
      <c r="S412" s="41" t="e">
        <f t="shared" si="197"/>
        <v>#VALUE!</v>
      </c>
      <c r="T412" s="41" t="e">
        <f t="shared" si="197"/>
        <v>#VALUE!</v>
      </c>
      <c r="U412" s="42" t="e">
        <f t="shared" si="197"/>
        <v>#VALUE!</v>
      </c>
      <c r="V412" s="42" t="e">
        <f t="shared" si="197"/>
        <v>#VALUE!</v>
      </c>
      <c r="W412" s="43" t="e">
        <f t="shared" si="197"/>
        <v>#VALUE!</v>
      </c>
      <c r="X412" s="43" t="e">
        <f t="shared" si="197"/>
        <v>#VALUE!</v>
      </c>
      <c r="Y412" t="e">
        <f>NA()</f>
        <v>#N/A</v>
      </c>
      <c r="AD412"/>
      <c r="AE412" s="3">
        <v>27</v>
      </c>
      <c r="AG412" s="3">
        <f t="shared" si="193"/>
        <v>14.792215133875402</v>
      </c>
      <c r="AH412" s="36">
        <f t="shared" si="198"/>
        <v>6270.2381976950992</v>
      </c>
      <c r="AI412" s="36">
        <f t="shared" si="198"/>
        <v>23957.8707555847</v>
      </c>
      <c r="AJ412" s="36">
        <f t="shared" si="198"/>
        <v>11447.345197002651</v>
      </c>
      <c r="AK412" s="36">
        <f t="shared" si="198"/>
        <v>23053.863013988041</v>
      </c>
      <c r="AL412" s="36">
        <f t="shared" si="198"/>
        <v>2731.3116692142717</v>
      </c>
      <c r="AM412" s="37" t="e">
        <f t="shared" si="198"/>
        <v>#VALUE!</v>
      </c>
      <c r="AN412" s="38">
        <f t="shared" si="198"/>
        <v>4910.1973216633178</v>
      </c>
      <c r="AO412" s="39">
        <f t="shared" si="198"/>
        <v>1475.1477456895718</v>
      </c>
      <c r="AP412" s="39">
        <f t="shared" si="198"/>
        <v>295.02954913791433</v>
      </c>
      <c r="AQ412" s="40">
        <f t="shared" si="198"/>
        <v>48361.792613354133</v>
      </c>
      <c r="AR412" s="40">
        <f t="shared" si="198"/>
        <v>41433.064782886126</v>
      </c>
      <c r="AS412" s="40">
        <f t="shared" si="198"/>
        <v>166311.91482175564</v>
      </c>
      <c r="AT412" s="41" t="e">
        <f t="shared" si="198"/>
        <v>#VALUE!</v>
      </c>
      <c r="AU412" s="41" t="e">
        <f t="shared" si="198"/>
        <v>#VALUE!</v>
      </c>
      <c r="AV412" s="42" t="e">
        <f t="shared" si="198"/>
        <v>#VALUE!</v>
      </c>
      <c r="AW412" s="42" t="e">
        <f t="shared" si="198"/>
        <v>#VALUE!</v>
      </c>
      <c r="AX412" s="43" t="e">
        <f t="shared" si="198"/>
        <v>#VALUE!</v>
      </c>
      <c r="AY412" s="43" t="e">
        <f t="shared" si="198"/>
        <v>#VALUE!</v>
      </c>
      <c r="AZ412" t="e">
        <f>NA()</f>
        <v>#N/A</v>
      </c>
    </row>
    <row r="413" spans="4:52" x14ac:dyDescent="0.3">
      <c r="D413" s="3">
        <v>28</v>
      </c>
      <c r="F413" s="3">
        <v>27</v>
      </c>
      <c r="G413" s="36">
        <f t="shared" si="197"/>
        <v>24422.744719230857</v>
      </c>
      <c r="H413" s="36">
        <f t="shared" si="197"/>
        <v>46877.406895781911</v>
      </c>
      <c r="I413" s="36">
        <f t="shared" si="197"/>
        <v>37823.516196830104</v>
      </c>
      <c r="J413" s="36">
        <f t="shared" si="197"/>
        <v>44799.277209515305</v>
      </c>
      <c r="K413" s="36">
        <f t="shared" si="197"/>
        <v>8232.5321314090816</v>
      </c>
      <c r="L413" s="37" t="e">
        <f t="shared" si="197"/>
        <v>#VALUE!</v>
      </c>
      <c r="M413" s="38">
        <f t="shared" si="197"/>
        <v>13398.179260510218</v>
      </c>
      <c r="N413" s="39">
        <f t="shared" si="197"/>
        <v>3136.7545017318917</v>
      </c>
      <c r="O413" s="39">
        <f t="shared" si="197"/>
        <v>627.35090034637835</v>
      </c>
      <c r="P413" s="40">
        <f t="shared" si="197"/>
        <v>85584.501546393294</v>
      </c>
      <c r="Q413" s="40">
        <f t="shared" si="197"/>
        <v>78322.708784683797</v>
      </c>
      <c r="R413" s="40">
        <f t="shared" si="197"/>
        <v>352225.39890758425</v>
      </c>
      <c r="S413" s="41" t="e">
        <f t="shared" si="197"/>
        <v>#VALUE!</v>
      </c>
      <c r="T413" s="41" t="e">
        <f t="shared" si="197"/>
        <v>#VALUE!</v>
      </c>
      <c r="U413" s="42" t="e">
        <f t="shared" si="197"/>
        <v>#VALUE!</v>
      </c>
      <c r="V413" s="42" t="e">
        <f t="shared" si="197"/>
        <v>#VALUE!</v>
      </c>
      <c r="W413" s="43" t="e">
        <f t="shared" si="197"/>
        <v>#VALUE!</v>
      </c>
      <c r="X413" s="43" t="e">
        <f t="shared" si="197"/>
        <v>#VALUE!</v>
      </c>
      <c r="Y413" t="e">
        <f>NA()</f>
        <v>#N/A</v>
      </c>
      <c r="AD413"/>
      <c r="AE413" s="3">
        <v>28</v>
      </c>
      <c r="AG413" s="3">
        <f t="shared" si="193"/>
        <v>15.556694149404674</v>
      </c>
      <c r="AH413" s="36">
        <f t="shared" si="198"/>
        <v>7255.9633939291771</v>
      </c>
      <c r="AI413" s="36">
        <f t="shared" si="198"/>
        <v>25465.265438975111</v>
      </c>
      <c r="AJ413" s="36">
        <f t="shared" si="198"/>
        <v>13017.571349181862</v>
      </c>
      <c r="AK413" s="36">
        <f t="shared" si="198"/>
        <v>24499.694429959138</v>
      </c>
      <c r="AL413" s="36">
        <f t="shared" si="198"/>
        <v>3059.3966571456749</v>
      </c>
      <c r="AM413" s="37" t="e">
        <f t="shared" si="198"/>
        <v>#VALUE!</v>
      </c>
      <c r="AN413" s="38">
        <f t="shared" si="198"/>
        <v>5315.1949761843189</v>
      </c>
      <c r="AO413" s="39">
        <f t="shared" si="198"/>
        <v>1577.788562475969</v>
      </c>
      <c r="AP413" s="39">
        <f t="shared" si="198"/>
        <v>315.55771249519381</v>
      </c>
      <c r="AQ413" s="40">
        <f t="shared" si="198"/>
        <v>50935.678694042203</v>
      </c>
      <c r="AR413" s="40">
        <f t="shared" si="198"/>
        <v>44009.718125098552</v>
      </c>
      <c r="AS413" s="40">
        <f t="shared" si="198"/>
        <v>180265.63189306701</v>
      </c>
      <c r="AT413" s="41" t="e">
        <f t="shared" si="198"/>
        <v>#VALUE!</v>
      </c>
      <c r="AU413" s="41" t="e">
        <f t="shared" si="198"/>
        <v>#VALUE!</v>
      </c>
      <c r="AV413" s="42" t="e">
        <f t="shared" si="198"/>
        <v>#VALUE!</v>
      </c>
      <c r="AW413" s="42" t="e">
        <f t="shared" si="198"/>
        <v>#VALUE!</v>
      </c>
      <c r="AX413" s="43" t="e">
        <f t="shared" si="198"/>
        <v>#VALUE!</v>
      </c>
      <c r="AY413" s="43" t="e">
        <f t="shared" si="198"/>
        <v>#VALUE!</v>
      </c>
      <c r="AZ413" t="e">
        <f>NA()</f>
        <v>#N/A</v>
      </c>
    </row>
    <row r="414" spans="4:52" x14ac:dyDescent="0.3">
      <c r="D414" s="3">
        <v>29</v>
      </c>
      <c r="F414" s="3">
        <v>28</v>
      </c>
      <c r="G414" s="36">
        <f t="shared" si="197"/>
        <v>25905.760565085988</v>
      </c>
      <c r="H414" s="36">
        <f t="shared" si="197"/>
        <v>48601.170556591482</v>
      </c>
      <c r="I414" s="36">
        <f t="shared" si="197"/>
        <v>39994.451039975895</v>
      </c>
      <c r="J414" s="36">
        <f t="shared" si="197"/>
        <v>46418.313315088861</v>
      </c>
      <c r="K414" s="36">
        <f t="shared" si="197"/>
        <v>8638.1434544378371</v>
      </c>
      <c r="L414" s="37" t="e">
        <f t="shared" si="197"/>
        <v>#VALUE!</v>
      </c>
      <c r="M414" s="38">
        <f t="shared" si="197"/>
        <v>14088.794247423484</v>
      </c>
      <c r="N414" s="39">
        <f t="shared" si="197"/>
        <v>3269.9581283662019</v>
      </c>
      <c r="O414" s="39">
        <f t="shared" si="197"/>
        <v>653.99162567324049</v>
      </c>
      <c r="P414" s="40">
        <f t="shared" si="197"/>
        <v>88241.402673223172</v>
      </c>
      <c r="Q414" s="40">
        <f t="shared" si="197"/>
        <v>80861.009633092122</v>
      </c>
      <c r="R414" s="40">
        <f t="shared" si="197"/>
        <v>363041.48919639451</v>
      </c>
      <c r="S414" s="41" t="e">
        <f t="shared" si="197"/>
        <v>#VALUE!</v>
      </c>
      <c r="T414" s="41" t="e">
        <f t="shared" si="197"/>
        <v>#VALUE!</v>
      </c>
      <c r="U414" s="42" t="e">
        <f t="shared" si="197"/>
        <v>#VALUE!</v>
      </c>
      <c r="V414" s="42" t="e">
        <f t="shared" si="197"/>
        <v>#VALUE!</v>
      </c>
      <c r="W414" s="43" t="e">
        <f t="shared" si="197"/>
        <v>#VALUE!</v>
      </c>
      <c r="X414" s="43" t="e">
        <f t="shared" si="197"/>
        <v>#VALUE!</v>
      </c>
      <c r="Y414" t="e">
        <f>NA()</f>
        <v>#N/A</v>
      </c>
      <c r="AD414"/>
      <c r="AE414" s="3">
        <v>29</v>
      </c>
      <c r="AG414" s="3">
        <f t="shared" si="193"/>
        <v>16.360682336474195</v>
      </c>
      <c r="AH414" s="36">
        <f t="shared" si="198"/>
        <v>8339.3138248235609</v>
      </c>
      <c r="AI414" s="36">
        <f t="shared" si="198"/>
        <v>27045.174011593488</v>
      </c>
      <c r="AJ414" s="36">
        <f t="shared" si="198"/>
        <v>14693.734367844518</v>
      </c>
      <c r="AK414" s="36">
        <f t="shared" si="198"/>
        <v>26011.76279159054</v>
      </c>
      <c r="AL414" s="36">
        <f t="shared" si="198"/>
        <v>3414.6080617958769</v>
      </c>
      <c r="AM414" s="37" t="e">
        <f t="shared" si="198"/>
        <v>#VALUE!</v>
      </c>
      <c r="AN414" s="38">
        <f t="shared" si="198"/>
        <v>5854.3438745934172</v>
      </c>
      <c r="AO414" s="39">
        <f t="shared" si="198"/>
        <v>1686.4823259836689</v>
      </c>
      <c r="AP414" s="39">
        <f t="shared" si="198"/>
        <v>337.29646519673378</v>
      </c>
      <c r="AQ414" s="40">
        <f t="shared" si="198"/>
        <v>53611.90556718647</v>
      </c>
      <c r="AR414" s="40">
        <f t="shared" si="198"/>
        <v>46693.267798315894</v>
      </c>
      <c r="AS414" s="40">
        <f t="shared" si="198"/>
        <v>194784.43456104252</v>
      </c>
      <c r="AT414" s="41" t="e">
        <f t="shared" si="198"/>
        <v>#VALUE!</v>
      </c>
      <c r="AU414" s="41" t="e">
        <f t="shared" si="198"/>
        <v>#VALUE!</v>
      </c>
      <c r="AV414" s="42" t="e">
        <f t="shared" si="198"/>
        <v>#VALUE!</v>
      </c>
      <c r="AW414" s="42" t="e">
        <f t="shared" si="198"/>
        <v>#VALUE!</v>
      </c>
      <c r="AX414" s="43" t="e">
        <f t="shared" si="198"/>
        <v>#VALUE!</v>
      </c>
      <c r="AY414" s="43" t="e">
        <f t="shared" si="198"/>
        <v>#VALUE!</v>
      </c>
      <c r="AZ414" t="e">
        <f>NA()</f>
        <v>#N/A</v>
      </c>
    </row>
    <row r="415" spans="4:52" x14ac:dyDescent="0.3">
      <c r="D415" s="3">
        <v>30</v>
      </c>
      <c r="F415" s="3">
        <v>29</v>
      </c>
      <c r="G415" s="36">
        <f t="shared" si="197"/>
        <v>27358.009036578274</v>
      </c>
      <c r="H415" s="36">
        <f t="shared" si="197"/>
        <v>50296.732471523232</v>
      </c>
      <c r="I415" s="36">
        <f t="shared" si="197"/>
        <v>42146.290078429513</v>
      </c>
      <c r="J415" s="36">
        <f t="shared" si="197"/>
        <v>48008.76055214653</v>
      </c>
      <c r="K415" s="36">
        <f t="shared" si="197"/>
        <v>9029.7841699314722</v>
      </c>
      <c r="L415" s="37" t="e">
        <f t="shared" si="197"/>
        <v>#VALUE!</v>
      </c>
      <c r="M415" s="38">
        <f t="shared" si="197"/>
        <v>14771.13242590317</v>
      </c>
      <c r="N415" s="39">
        <f t="shared" si="197"/>
        <v>3402.1032719304776</v>
      </c>
      <c r="O415" s="39">
        <f t="shared" si="197"/>
        <v>680.42065438609563</v>
      </c>
      <c r="P415" s="40">
        <f t="shared" si="197"/>
        <v>90838.340944249911</v>
      </c>
      <c r="Q415" s="40">
        <f t="shared" si="197"/>
        <v>83321.670184308532</v>
      </c>
      <c r="R415" s="40">
        <f t="shared" si="197"/>
        <v>373196.93253455154</v>
      </c>
      <c r="S415" s="41" t="e">
        <f t="shared" si="197"/>
        <v>#VALUE!</v>
      </c>
      <c r="T415" s="41" t="e">
        <f t="shared" si="197"/>
        <v>#VALUE!</v>
      </c>
      <c r="U415" s="42" t="e">
        <f t="shared" si="197"/>
        <v>#VALUE!</v>
      </c>
      <c r="V415" s="42" t="e">
        <f t="shared" si="197"/>
        <v>#VALUE!</v>
      </c>
      <c r="W415" s="43" t="e">
        <f t="shared" si="197"/>
        <v>#VALUE!</v>
      </c>
      <c r="X415" s="43" t="e">
        <f t="shared" si="197"/>
        <v>#VALUE!</v>
      </c>
      <c r="Y415" t="e">
        <f>NA()</f>
        <v>#N/A</v>
      </c>
      <c r="AD415"/>
      <c r="AE415" s="3">
        <v>30</v>
      </c>
      <c r="AG415" s="3">
        <f t="shared" si="193"/>
        <v>17.206221575376418</v>
      </c>
      <c r="AH415" s="36">
        <f t="shared" si="198"/>
        <v>9521.6563851108276</v>
      </c>
      <c r="AI415" s="36">
        <f t="shared" si="198"/>
        <v>28699.191815389717</v>
      </c>
      <c r="AJ415" s="36">
        <f t="shared" si="198"/>
        <v>16477.09590869927</v>
      </c>
      <c r="AK415" s="36">
        <f t="shared" si="198"/>
        <v>27591.565392851779</v>
      </c>
      <c r="AL415" s="36">
        <f t="shared" si="198"/>
        <v>3797.0601693694293</v>
      </c>
      <c r="AM415" s="37" t="e">
        <f t="shared" si="198"/>
        <v>#VALUE!</v>
      </c>
      <c r="AN415" s="38">
        <f t="shared" si="198"/>
        <v>6436.1632671705875</v>
      </c>
      <c r="AO415" s="39">
        <f t="shared" si="198"/>
        <v>1801.4493733985914</v>
      </c>
      <c r="AP415" s="39">
        <f t="shared" si="198"/>
        <v>360.28987467971831</v>
      </c>
      <c r="AQ415" s="40">
        <f t="shared" si="198"/>
        <v>56390.772429850091</v>
      </c>
      <c r="AR415" s="40">
        <f t="shared" si="198"/>
        <v>49481.85748730832</v>
      </c>
      <c r="AS415" s="40">
        <f t="shared" si="198"/>
        <v>209808.17218628718</v>
      </c>
      <c r="AT415" s="41" t="e">
        <f t="shared" si="198"/>
        <v>#VALUE!</v>
      </c>
      <c r="AU415" s="41" t="e">
        <f t="shared" si="198"/>
        <v>#VALUE!</v>
      </c>
      <c r="AV415" s="42" t="e">
        <f t="shared" si="198"/>
        <v>#VALUE!</v>
      </c>
      <c r="AW415" s="42" t="e">
        <f t="shared" si="198"/>
        <v>#VALUE!</v>
      </c>
      <c r="AX415" s="43" t="e">
        <f t="shared" si="198"/>
        <v>#VALUE!</v>
      </c>
      <c r="AY415" s="43" t="e">
        <f t="shared" si="198"/>
        <v>#VALUE!</v>
      </c>
      <c r="AZ415" t="e">
        <f>NA()</f>
        <v>#N/A</v>
      </c>
    </row>
    <row r="416" spans="4:52" x14ac:dyDescent="0.3">
      <c r="D416" s="3">
        <v>31</v>
      </c>
      <c r="F416" s="3">
        <v>30</v>
      </c>
      <c r="G416" s="36">
        <f t="shared" si="197"/>
        <v>28775.574985149306</v>
      </c>
      <c r="H416" s="36">
        <f t="shared" si="197"/>
        <v>51963.592606773156</v>
      </c>
      <c r="I416" s="36">
        <f t="shared" si="197"/>
        <v>44274.94357768754</v>
      </c>
      <c r="J416" s="36">
        <f t="shared" ref="J416:X416" si="199">300*J344*J116</f>
        <v>49570.234841766985</v>
      </c>
      <c r="K416" s="36">
        <f t="shared" si="199"/>
        <v>9406.9199143033711</v>
      </c>
      <c r="L416" s="37" t="e">
        <f t="shared" si="199"/>
        <v>#VALUE!</v>
      </c>
      <c r="M416" s="38">
        <f t="shared" si="199"/>
        <v>15444.630465404327</v>
      </c>
      <c r="N416" s="39">
        <f t="shared" si="199"/>
        <v>3533.1049018673684</v>
      </c>
      <c r="O416" s="39">
        <f t="shared" si="199"/>
        <v>706.62098037347369</v>
      </c>
      <c r="P416" s="40">
        <f t="shared" si="199"/>
        <v>93375.78533940413</v>
      </c>
      <c r="Q416" s="40">
        <f t="shared" si="199"/>
        <v>85705.255408657773</v>
      </c>
      <c r="R416" s="40">
        <f t="shared" si="199"/>
        <v>382715.51966672426</v>
      </c>
      <c r="S416" s="41" t="e">
        <f t="shared" si="199"/>
        <v>#VALUE!</v>
      </c>
      <c r="T416" s="41" t="e">
        <f t="shared" si="199"/>
        <v>#VALUE!</v>
      </c>
      <c r="U416" s="42" t="e">
        <f t="shared" si="199"/>
        <v>#VALUE!</v>
      </c>
      <c r="V416" s="42" t="e">
        <f t="shared" si="199"/>
        <v>#VALUE!</v>
      </c>
      <c r="W416" s="43" t="e">
        <f t="shared" si="199"/>
        <v>#VALUE!</v>
      </c>
      <c r="X416" s="43" t="e">
        <f t="shared" si="199"/>
        <v>#VALUE!</v>
      </c>
      <c r="Y416" t="e">
        <f>NA()</f>
        <v>#N/A</v>
      </c>
      <c r="AD416"/>
      <c r="AE416" s="3">
        <v>31</v>
      </c>
      <c r="AG416" s="3">
        <f t="shared" si="193"/>
        <v>18.095459273170505</v>
      </c>
      <c r="AH416" s="36">
        <f t="shared" si="198"/>
        <v>10804.199392869185</v>
      </c>
      <c r="AI416" s="36">
        <f t="shared" si="198"/>
        <v>30428.655453085961</v>
      </c>
      <c r="AJ416" s="36">
        <f t="shared" si="198"/>
        <v>18370.605580097061</v>
      </c>
      <c r="AK416" s="36">
        <f t="shared" ref="AK416:AY416" si="200">300*AK344*AK116</f>
        <v>29240.329711355644</v>
      </c>
      <c r="AL416" s="36">
        <f t="shared" si="200"/>
        <v>4206.4763117069733</v>
      </c>
      <c r="AM416" s="37" t="e">
        <f t="shared" si="200"/>
        <v>#VALUE!</v>
      </c>
      <c r="AN416" s="38">
        <f t="shared" si="200"/>
        <v>7058.2780973795452</v>
      </c>
      <c r="AO416" s="39">
        <f t="shared" si="200"/>
        <v>1922.9002109417877</v>
      </c>
      <c r="AP416" s="39">
        <f t="shared" si="200"/>
        <v>384.58004218835754</v>
      </c>
      <c r="AQ416" s="40">
        <f t="shared" si="200"/>
        <v>59272.109022081153</v>
      </c>
      <c r="AR416" s="40">
        <f t="shared" si="200"/>
        <v>52372.761135274537</v>
      </c>
      <c r="AS416" s="40">
        <f t="shared" si="200"/>
        <v>225265.69675790437</v>
      </c>
      <c r="AT416" s="41" t="e">
        <f t="shared" si="200"/>
        <v>#VALUE!</v>
      </c>
      <c r="AU416" s="41" t="e">
        <f t="shared" si="200"/>
        <v>#VALUE!</v>
      </c>
      <c r="AV416" s="42" t="e">
        <f t="shared" si="200"/>
        <v>#VALUE!</v>
      </c>
      <c r="AW416" s="42" t="e">
        <f t="shared" si="200"/>
        <v>#VALUE!</v>
      </c>
      <c r="AX416" s="43" t="e">
        <f t="shared" si="200"/>
        <v>#VALUE!</v>
      </c>
      <c r="AY416" s="43" t="e">
        <f t="shared" si="200"/>
        <v>#VALUE!</v>
      </c>
      <c r="AZ416" t="e">
        <f>NA()</f>
        <v>#N/A</v>
      </c>
    </row>
    <row r="417" spans="4:52" x14ac:dyDescent="0.3">
      <c r="D417" s="3">
        <v>32</v>
      </c>
      <c r="F417" s="3">
        <v>31</v>
      </c>
      <c r="G417" s="36">
        <f t="shared" ref="G417:X431" si="201">300*G345*G117</f>
        <v>30155.204553118034</v>
      </c>
      <c r="H417" s="36">
        <f t="shared" si="201"/>
        <v>53601.355812355672</v>
      </c>
      <c r="I417" s="36">
        <f t="shared" si="201"/>
        <v>46376.677877305781</v>
      </c>
      <c r="J417" s="36">
        <f t="shared" si="201"/>
        <v>51102.448916557725</v>
      </c>
      <c r="K417" s="36">
        <f t="shared" si="201"/>
        <v>9769.1973298510748</v>
      </c>
      <c r="L417" s="37" t="e">
        <f t="shared" si="201"/>
        <v>#VALUE!</v>
      </c>
      <c r="M417" s="38">
        <f t="shared" si="201"/>
        <v>16108.828660187477</v>
      </c>
      <c r="N417" s="39">
        <f t="shared" si="201"/>
        <v>3662.8867412951663</v>
      </c>
      <c r="O417" s="39">
        <f t="shared" si="201"/>
        <v>732.57734825903333</v>
      </c>
      <c r="P417" s="40">
        <f t="shared" si="201"/>
        <v>95854.296067188669</v>
      </c>
      <c r="Q417" s="40">
        <f t="shared" si="201"/>
        <v>88012.559209284358</v>
      </c>
      <c r="R417" s="40">
        <f t="shared" si="201"/>
        <v>391623.15755730384</v>
      </c>
      <c r="S417" s="41" t="e">
        <f t="shared" si="201"/>
        <v>#VALUE!</v>
      </c>
      <c r="T417" s="41" t="e">
        <f t="shared" si="201"/>
        <v>#VALUE!</v>
      </c>
      <c r="U417" s="42" t="e">
        <f t="shared" si="201"/>
        <v>#VALUE!</v>
      </c>
      <c r="V417" s="42" t="e">
        <f t="shared" si="201"/>
        <v>#VALUE!</v>
      </c>
      <c r="W417" s="43" t="e">
        <f t="shared" si="201"/>
        <v>#VALUE!</v>
      </c>
      <c r="X417" s="43" t="e">
        <f t="shared" si="201"/>
        <v>#VALUE!</v>
      </c>
      <c r="Y417" t="e">
        <f>NA()</f>
        <v>#N/A</v>
      </c>
      <c r="AD417"/>
      <c r="AE417" s="3">
        <v>32</v>
      </c>
      <c r="AG417" s="3">
        <f t="shared" si="193"/>
        <v>19.030653817429357</v>
      </c>
      <c r="AH417" s="36">
        <f t="shared" ref="AH417:AY431" si="202">300*AH345*AH117</f>
        <v>12187.876033454984</v>
      </c>
      <c r="AI417" s="36">
        <f t="shared" si="202"/>
        <v>32234.591260667243</v>
      </c>
      <c r="AJ417" s="36">
        <f t="shared" si="202"/>
        <v>20378.632846920318</v>
      </c>
      <c r="AK417" s="36">
        <f t="shared" si="202"/>
        <v>30958.955645850208</v>
      </c>
      <c r="AL417" s="36">
        <f t="shared" si="202"/>
        <v>4642.1456250086794</v>
      </c>
      <c r="AM417" s="37" t="e">
        <f t="shared" si="202"/>
        <v>#VALUE!</v>
      </c>
      <c r="AN417" s="38">
        <f t="shared" si="202"/>
        <v>7720.8604918415949</v>
      </c>
      <c r="AO417" s="39">
        <f t="shared" si="202"/>
        <v>2051.0326061772571</v>
      </c>
      <c r="AP417" s="39">
        <f t="shared" si="202"/>
        <v>410.20652123545142</v>
      </c>
      <c r="AQ417" s="40">
        <f t="shared" si="202"/>
        <v>62255.227193356928</v>
      </c>
      <c r="AR417" s="40">
        <f t="shared" si="202"/>
        <v>55362.320680150333</v>
      </c>
      <c r="AS417" s="40">
        <f t="shared" si="202"/>
        <v>241075.37925019147</v>
      </c>
      <c r="AT417" s="41" t="e">
        <f t="shared" si="202"/>
        <v>#VALUE!</v>
      </c>
      <c r="AU417" s="41" t="e">
        <f t="shared" si="202"/>
        <v>#VALUE!</v>
      </c>
      <c r="AV417" s="42" t="e">
        <f t="shared" si="202"/>
        <v>#VALUE!</v>
      </c>
      <c r="AW417" s="42" t="e">
        <f t="shared" si="202"/>
        <v>#VALUE!</v>
      </c>
      <c r="AX417" s="43" t="e">
        <f t="shared" si="202"/>
        <v>#VALUE!</v>
      </c>
      <c r="AY417" s="43" t="e">
        <f t="shared" si="202"/>
        <v>#VALUE!</v>
      </c>
      <c r="AZ417" t="e">
        <f>NA()</f>
        <v>#N/A</v>
      </c>
    </row>
    <row r="418" spans="4:52" x14ac:dyDescent="0.3">
      <c r="D418" s="3">
        <v>33</v>
      </c>
      <c r="F418" s="3">
        <v>32</v>
      </c>
      <c r="G418" s="36">
        <f t="shared" si="201"/>
        <v>31494.264396954299</v>
      </c>
      <c r="H418" s="36">
        <f t="shared" si="201"/>
        <v>55209.721958667084</v>
      </c>
      <c r="I418" s="36">
        <f t="shared" si="201"/>
        <v>48448.133794183654</v>
      </c>
      <c r="J418" s="36">
        <f t="shared" si="201"/>
        <v>52605.203464458762</v>
      </c>
      <c r="K418" s="36">
        <f t="shared" si="201"/>
        <v>10116.421302447905</v>
      </c>
      <c r="L418" s="37" t="e">
        <f t="shared" si="201"/>
        <v>#VALUE!</v>
      </c>
      <c r="M418" s="38">
        <f t="shared" si="201"/>
        <v>16763.352643421571</v>
      </c>
      <c r="N418" s="39">
        <f t="shared" si="201"/>
        <v>3791.380552367174</v>
      </c>
      <c r="O418" s="39">
        <f t="shared" si="201"/>
        <v>758.27611047343476</v>
      </c>
      <c r="P418" s="40">
        <f t="shared" si="201"/>
        <v>98274.511820240979</v>
      </c>
      <c r="Q418" s="40">
        <f t="shared" si="201"/>
        <v>90244.570176630048</v>
      </c>
      <c r="R418" s="40">
        <f t="shared" si="201"/>
        <v>399947.17295364151</v>
      </c>
      <c r="S418" s="41" t="e">
        <f t="shared" si="201"/>
        <v>#VALUE!</v>
      </c>
      <c r="T418" s="41" t="e">
        <f t="shared" si="201"/>
        <v>#VALUE!</v>
      </c>
      <c r="U418" s="42" t="e">
        <f t="shared" si="201"/>
        <v>#VALUE!</v>
      </c>
      <c r="V418" s="42" t="e">
        <f t="shared" si="201"/>
        <v>#VALUE!</v>
      </c>
      <c r="W418" s="43" t="e">
        <f t="shared" si="201"/>
        <v>#VALUE!</v>
      </c>
      <c r="X418" s="43" t="e">
        <f t="shared" si="201"/>
        <v>#VALUE!</v>
      </c>
      <c r="Y418" t="e">
        <f>NA()</f>
        <v>#N/A</v>
      </c>
      <c r="AD418"/>
      <c r="AE418" s="3">
        <v>33</v>
      </c>
      <c r="AG418" s="3">
        <f t="shared" si="193"/>
        <v>20.01418031184258</v>
      </c>
      <c r="AH418" s="36">
        <f t="shared" si="202"/>
        <v>13673.016207918274</v>
      </c>
      <c r="AI418" s="36">
        <f t="shared" si="202"/>
        <v>34117.664381547067</v>
      </c>
      <c r="AJ418" s="36">
        <f t="shared" si="202"/>
        <v>22506.398779560328</v>
      </c>
      <c r="AK418" s="36">
        <f t="shared" si="202"/>
        <v>32747.961266896062</v>
      </c>
      <c r="AL418" s="36">
        <f t="shared" si="202"/>
        <v>5102.8876227857718</v>
      </c>
      <c r="AM418" s="37" t="e">
        <f t="shared" si="202"/>
        <v>#VALUE!</v>
      </c>
      <c r="AN418" s="38">
        <f t="shared" si="202"/>
        <v>8423.8104892900319</v>
      </c>
      <c r="AO418" s="39">
        <f t="shared" si="202"/>
        <v>2186.0284112475597</v>
      </c>
      <c r="AP418" s="39">
        <f t="shared" si="202"/>
        <v>437.20568224951194</v>
      </c>
      <c r="AQ418" s="40">
        <f t="shared" si="202"/>
        <v>65338.872059016176</v>
      </c>
      <c r="AR418" s="40">
        <f t="shared" si="202"/>
        <v>58445.890323853564</v>
      </c>
      <c r="AS418" s="40">
        <f t="shared" si="202"/>
        <v>257145.98131795489</v>
      </c>
      <c r="AT418" s="41" t="e">
        <f t="shared" si="202"/>
        <v>#VALUE!</v>
      </c>
      <c r="AU418" s="41" t="e">
        <f t="shared" si="202"/>
        <v>#VALUE!</v>
      </c>
      <c r="AV418" s="42" t="e">
        <f t="shared" si="202"/>
        <v>#VALUE!</v>
      </c>
      <c r="AW418" s="42" t="e">
        <f t="shared" si="202"/>
        <v>#VALUE!</v>
      </c>
      <c r="AX418" s="43" t="e">
        <f t="shared" si="202"/>
        <v>#VALUE!</v>
      </c>
      <c r="AY418" s="43" t="e">
        <f t="shared" si="202"/>
        <v>#VALUE!</v>
      </c>
      <c r="AZ418" t="e">
        <f>NA()</f>
        <v>#N/A</v>
      </c>
    </row>
    <row r="419" spans="4:52" x14ac:dyDescent="0.3">
      <c r="D419" s="3">
        <v>34</v>
      </c>
      <c r="F419" s="3">
        <v>33</v>
      </c>
      <c r="G419" s="36">
        <f t="shared" si="201"/>
        <v>32790.693973034256</v>
      </c>
      <c r="H419" s="36">
        <f t="shared" si="201"/>
        <v>56788.476837572925</v>
      </c>
      <c r="I419" s="36">
        <f t="shared" si="201"/>
        <v>50486.329091544241</v>
      </c>
      <c r="J419" s="36">
        <f t="shared" si="201"/>
        <v>54078.378769242845</v>
      </c>
      <c r="K419" s="36">
        <f t="shared" si="201"/>
        <v>10448.53367707813</v>
      </c>
      <c r="L419" s="37" t="e">
        <f t="shared" si="201"/>
        <v>#VALUE!</v>
      </c>
      <c r="M419" s="38">
        <f t="shared" si="201"/>
        <v>17407.898508612125</v>
      </c>
      <c r="N419" s="39">
        <f t="shared" si="201"/>
        <v>3918.5254875277469</v>
      </c>
      <c r="O419" s="39">
        <f t="shared" si="201"/>
        <v>783.70509750554936</v>
      </c>
      <c r="P419" s="40">
        <f t="shared" si="201"/>
        <v>100637.13857046276</v>
      </c>
      <c r="Q419" s="40">
        <f t="shared" si="201"/>
        <v>92402.441366120183</v>
      </c>
      <c r="R419" s="40">
        <f t="shared" si="201"/>
        <v>407715.73363633821</v>
      </c>
      <c r="S419" s="41" t="e">
        <f t="shared" si="201"/>
        <v>#VALUE!</v>
      </c>
      <c r="T419" s="41" t="e">
        <f t="shared" si="201"/>
        <v>#VALUE!</v>
      </c>
      <c r="U419" s="42" t="e">
        <f t="shared" si="201"/>
        <v>#VALUE!</v>
      </c>
      <c r="V419" s="42" t="e">
        <f t="shared" si="201"/>
        <v>#VALUE!</v>
      </c>
      <c r="W419" s="43" t="e">
        <f t="shared" si="201"/>
        <v>#VALUE!</v>
      </c>
      <c r="X419" s="43" t="e">
        <f t="shared" si="201"/>
        <v>#VALUE!</v>
      </c>
      <c r="Y419" t="e">
        <f>NA()</f>
        <v>#N/A</v>
      </c>
      <c r="AD419"/>
      <c r="AE419" s="3">
        <v>34</v>
      </c>
      <c r="AG419" s="3">
        <f t="shared" si="193"/>
        <v>21.048536608242266</v>
      </c>
      <c r="AH419" s="36">
        <f t="shared" si="202"/>
        <v>15258.875510042559</v>
      </c>
      <c r="AI419" s="36">
        <f t="shared" si="202"/>
        <v>36078.129174613139</v>
      </c>
      <c r="AJ419" s="36">
        <f t="shared" si="202"/>
        <v>24759.215798762911</v>
      </c>
      <c r="AK419" s="36">
        <f t="shared" si="202"/>
        <v>34607.432811613355</v>
      </c>
      <c r="AL419" s="36">
        <f t="shared" si="202"/>
        <v>5587.0272790279896</v>
      </c>
      <c r="AM419" s="37" t="e">
        <f t="shared" si="202"/>
        <v>#VALUE!</v>
      </c>
      <c r="AN419" s="38">
        <f t="shared" si="202"/>
        <v>9166.7695307939339</v>
      </c>
      <c r="AO419" s="39">
        <f t="shared" si="202"/>
        <v>2328.0501217928327</v>
      </c>
      <c r="AP419" s="39">
        <f t="shared" si="202"/>
        <v>465.61002435856648</v>
      </c>
      <c r="AQ419" s="40">
        <f t="shared" si="202"/>
        <v>68521.173431859715</v>
      </c>
      <c r="AR419" s="40">
        <f t="shared" si="202"/>
        <v>61617.78948245327</v>
      </c>
      <c r="AS419" s="40">
        <f t="shared" si="202"/>
        <v>273377.89100461634</v>
      </c>
      <c r="AT419" s="41" t="e">
        <f t="shared" si="202"/>
        <v>#VALUE!</v>
      </c>
      <c r="AU419" s="41" t="e">
        <f t="shared" si="202"/>
        <v>#VALUE!</v>
      </c>
      <c r="AV419" s="42" t="e">
        <f t="shared" si="202"/>
        <v>#VALUE!</v>
      </c>
      <c r="AW419" s="42" t="e">
        <f t="shared" si="202"/>
        <v>#VALUE!</v>
      </c>
      <c r="AX419" s="43" t="e">
        <f t="shared" si="202"/>
        <v>#VALUE!</v>
      </c>
      <c r="AY419" s="43" t="e">
        <f t="shared" si="202"/>
        <v>#VALUE!</v>
      </c>
      <c r="AZ419" t="e">
        <f>NA()</f>
        <v>#N/A</v>
      </c>
    </row>
    <row r="420" spans="4:52" x14ac:dyDescent="0.3">
      <c r="D420" s="3">
        <v>35</v>
      </c>
      <c r="F420" s="3">
        <v>34</v>
      </c>
      <c r="G420" s="36">
        <f t="shared" si="201"/>
        <v>34042.954375564637</v>
      </c>
      <c r="H420" s="36">
        <f t="shared" si="201"/>
        <v>58337.483806179036</v>
      </c>
      <c r="I420" s="36">
        <f t="shared" si="201"/>
        <v>52488.650279157831</v>
      </c>
      <c r="J420" s="36">
        <f t="shared" si="201"/>
        <v>55521.926911163777</v>
      </c>
      <c r="K420" s="36">
        <f t="shared" si="201"/>
        <v>10765.593596092194</v>
      </c>
      <c r="L420" s="37" t="e">
        <f t="shared" si="201"/>
        <v>#VALUE!</v>
      </c>
      <c r="M420" s="38">
        <f t="shared" si="201"/>
        <v>18042.220802451422</v>
      </c>
      <c r="N420" s="39">
        <f t="shared" si="201"/>
        <v>4044.2674990572691</v>
      </c>
      <c r="O420" s="39">
        <f t="shared" si="201"/>
        <v>808.85349981145384</v>
      </c>
      <c r="P420" s="40">
        <f t="shared" si="201"/>
        <v>102942.93969583669</v>
      </c>
      <c r="Q420" s="40">
        <f t="shared" si="201"/>
        <v>94487.463626601268</v>
      </c>
      <c r="R420" s="40">
        <f t="shared" si="201"/>
        <v>414957.3724755632</v>
      </c>
      <c r="S420" s="41" t="e">
        <f t="shared" si="201"/>
        <v>#VALUE!</v>
      </c>
      <c r="T420" s="41" t="e">
        <f t="shared" si="201"/>
        <v>#VALUE!</v>
      </c>
      <c r="U420" s="42" t="e">
        <f t="shared" si="201"/>
        <v>#VALUE!</v>
      </c>
      <c r="V420" s="42" t="e">
        <f t="shared" si="201"/>
        <v>#VALUE!</v>
      </c>
      <c r="W420" s="43" t="e">
        <f t="shared" si="201"/>
        <v>#VALUE!</v>
      </c>
      <c r="X420" s="43" t="e">
        <f t="shared" si="201"/>
        <v>#VALUE!</v>
      </c>
      <c r="Y420" t="e">
        <f>NA()</f>
        <v>#N/A</v>
      </c>
      <c r="AD420"/>
      <c r="AE420" s="3">
        <v>35</v>
      </c>
      <c r="AG420" s="3">
        <f t="shared" si="193"/>
        <v>22.136349650370814</v>
      </c>
      <c r="AH420" s="36">
        <f t="shared" si="202"/>
        <v>16943.12784715819</v>
      </c>
      <c r="AI420" s="36">
        <f t="shared" si="202"/>
        <v>38115.781468210203</v>
      </c>
      <c r="AJ420" s="36">
        <f t="shared" si="202"/>
        <v>27141.670656155558</v>
      </c>
      <c r="AK420" s="36">
        <f t="shared" si="202"/>
        <v>36536.979191800383</v>
      </c>
      <c r="AL420" s="36">
        <f t="shared" si="202"/>
        <v>6092.3832274514471</v>
      </c>
      <c r="AM420" s="37" t="e">
        <f t="shared" si="202"/>
        <v>#VALUE!</v>
      </c>
      <c r="AN420" s="38">
        <f t="shared" si="202"/>
        <v>9949.1389991198321</v>
      </c>
      <c r="AO420" s="39">
        <f t="shared" si="202"/>
        <v>2477.2371825070204</v>
      </c>
      <c r="AP420" s="39">
        <f t="shared" si="202"/>
        <v>495.44743650140407</v>
      </c>
      <c r="AQ420" s="40">
        <f t="shared" si="202"/>
        <v>71799.598330877983</v>
      </c>
      <c r="AR420" s="40">
        <f t="shared" si="202"/>
        <v>64871.26670851971</v>
      </c>
      <c r="AS420" s="40">
        <f t="shared" si="202"/>
        <v>289664.71507146308</v>
      </c>
      <c r="AT420" s="41" t="e">
        <f t="shared" si="202"/>
        <v>#VALUE!</v>
      </c>
      <c r="AU420" s="41" t="e">
        <f t="shared" si="202"/>
        <v>#VALUE!</v>
      </c>
      <c r="AV420" s="42" t="e">
        <f t="shared" si="202"/>
        <v>#VALUE!</v>
      </c>
      <c r="AW420" s="42" t="e">
        <f t="shared" si="202"/>
        <v>#VALUE!</v>
      </c>
      <c r="AX420" s="43" t="e">
        <f t="shared" si="202"/>
        <v>#VALUE!</v>
      </c>
      <c r="AY420" s="43" t="e">
        <f t="shared" si="202"/>
        <v>#VALUE!</v>
      </c>
      <c r="AZ420" t="e">
        <f>NA()</f>
        <v>#N/A</v>
      </c>
    </row>
    <row r="421" spans="4:52" x14ac:dyDescent="0.3">
      <c r="D421" s="3">
        <v>36</v>
      </c>
      <c r="F421" s="3">
        <v>35</v>
      </c>
      <c r="G421" s="36">
        <f t="shared" si="201"/>
        <v>35249.976215242757</v>
      </c>
      <c r="H421" s="36">
        <f t="shared" si="201"/>
        <v>59856.676136555805</v>
      </c>
      <c r="I421" s="36">
        <f t="shared" si="201"/>
        <v>54452.837597526886</v>
      </c>
      <c r="J421" s="36">
        <f t="shared" si="201"/>
        <v>56935.864548866091</v>
      </c>
      <c r="K421" s="36">
        <f t="shared" si="201"/>
        <v>11067.759526696624</v>
      </c>
      <c r="L421" s="37" t="e">
        <f t="shared" si="201"/>
        <v>#VALUE!</v>
      </c>
      <c r="M421" s="38">
        <f t="shared" si="201"/>
        <v>18666.122894698183</v>
      </c>
      <c r="N421" s="39">
        <f t="shared" si="201"/>
        <v>4168.5588003970506</v>
      </c>
      <c r="O421" s="39">
        <f t="shared" si="201"/>
        <v>833.71176007941017</v>
      </c>
      <c r="P421" s="40">
        <f t="shared" si="201"/>
        <v>105192.72726395492</v>
      </c>
      <c r="Q421" s="40">
        <f t="shared" si="201"/>
        <v>96501.042068162671</v>
      </c>
      <c r="R421" s="40">
        <f t="shared" si="201"/>
        <v>421700.60057499137</v>
      </c>
      <c r="S421" s="41" t="e">
        <f t="shared" si="201"/>
        <v>#VALUE!</v>
      </c>
      <c r="T421" s="41" t="e">
        <f t="shared" si="201"/>
        <v>#VALUE!</v>
      </c>
      <c r="U421" s="42" t="e">
        <f t="shared" si="201"/>
        <v>#VALUE!</v>
      </c>
      <c r="V421" s="42" t="e">
        <f t="shared" si="201"/>
        <v>#VALUE!</v>
      </c>
      <c r="W421" s="43" t="e">
        <f t="shared" si="201"/>
        <v>#VALUE!</v>
      </c>
      <c r="X421" s="43" t="e">
        <f t="shared" si="201"/>
        <v>#VALUE!</v>
      </c>
      <c r="Y421" t="e">
        <f>NA()</f>
        <v>#N/A</v>
      </c>
      <c r="AD421"/>
      <c r="AE421" s="3">
        <v>36</v>
      </c>
      <c r="AG421" s="3">
        <f t="shared" si="193"/>
        <v>23.280382145502159</v>
      </c>
      <c r="AH421" s="36">
        <f t="shared" si="202"/>
        <v>18721.427148642615</v>
      </c>
      <c r="AI421" s="36">
        <f t="shared" si="202"/>
        <v>40229.913012093726</v>
      </c>
      <c r="AJ421" s="36">
        <f t="shared" si="202"/>
        <v>29656.876356071796</v>
      </c>
      <c r="AK421" s="36">
        <f t="shared" si="202"/>
        <v>38535.690961230015</v>
      </c>
      <c r="AL421" s="36">
        <f t="shared" si="202"/>
        <v>6616.2714108759055</v>
      </c>
      <c r="AM421" s="37" t="e">
        <f t="shared" si="202"/>
        <v>#VALUE!</v>
      </c>
      <c r="AN421" s="38">
        <f t="shared" si="202"/>
        <v>10770.100894482564</v>
      </c>
      <c r="AO421" s="39">
        <f t="shared" si="202"/>
        <v>2633.7020575362676</v>
      </c>
      <c r="AP421" s="39">
        <f t="shared" si="202"/>
        <v>526.7404115072535</v>
      </c>
      <c r="AQ421" s="40">
        <f t="shared" si="202"/>
        <v>75170.905489646568</v>
      </c>
      <c r="AR421" s="40">
        <f t="shared" si="202"/>
        <v>68198.476972615856</v>
      </c>
      <c r="AS421" s="40">
        <f t="shared" si="202"/>
        <v>305895.20258622122</v>
      </c>
      <c r="AT421" s="41" t="e">
        <f t="shared" si="202"/>
        <v>#VALUE!</v>
      </c>
      <c r="AU421" s="41" t="e">
        <f t="shared" si="202"/>
        <v>#VALUE!</v>
      </c>
      <c r="AV421" s="42" t="e">
        <f t="shared" si="202"/>
        <v>#VALUE!</v>
      </c>
      <c r="AW421" s="42" t="e">
        <f t="shared" si="202"/>
        <v>#VALUE!</v>
      </c>
      <c r="AX421" s="43" t="e">
        <f t="shared" si="202"/>
        <v>#VALUE!</v>
      </c>
      <c r="AY421" s="43" t="e">
        <f t="shared" si="202"/>
        <v>#VALUE!</v>
      </c>
      <c r="AZ421" t="e">
        <f>NA()</f>
        <v>#N/A</v>
      </c>
    </row>
    <row r="422" spans="4:52" x14ac:dyDescent="0.3">
      <c r="D422" s="3">
        <v>37</v>
      </c>
      <c r="F422" s="3">
        <v>36</v>
      </c>
      <c r="G422" s="36">
        <f t="shared" si="201"/>
        <v>36411.10825906344</v>
      </c>
      <c r="H422" s="36">
        <f t="shared" si="201"/>
        <v>61346.050026541823</v>
      </c>
      <c r="I422" s="36">
        <f t="shared" si="201"/>
        <v>56376.965899322728</v>
      </c>
      <c r="J422" s="36">
        <f t="shared" si="201"/>
        <v>58320.266276797527</v>
      </c>
      <c r="K422" s="36">
        <f t="shared" si="201"/>
        <v>11355.27298504363</v>
      </c>
      <c r="L422" s="37" t="e">
        <f t="shared" si="201"/>
        <v>#VALUE!</v>
      </c>
      <c r="M422" s="38">
        <f t="shared" si="201"/>
        <v>19279.449286104842</v>
      </c>
      <c r="N422" s="39">
        <f t="shared" si="201"/>
        <v>4291.3573736534372</v>
      </c>
      <c r="O422" s="39">
        <f t="shared" si="201"/>
        <v>858.2714747306876</v>
      </c>
      <c r="P422" s="40">
        <f t="shared" si="201"/>
        <v>107387.35432415399</v>
      </c>
      <c r="Q422" s="40">
        <f t="shared" si="201"/>
        <v>98444.675309906204</v>
      </c>
      <c r="R422" s="40">
        <f t="shared" si="201"/>
        <v>427973.59704404004</v>
      </c>
      <c r="S422" s="41" t="e">
        <f t="shared" si="201"/>
        <v>#VALUE!</v>
      </c>
      <c r="T422" s="41" t="e">
        <f t="shared" si="201"/>
        <v>#VALUE!</v>
      </c>
      <c r="U422" s="42" t="e">
        <f t="shared" si="201"/>
        <v>#VALUE!</v>
      </c>
      <c r="V422" s="42" t="e">
        <f t="shared" si="201"/>
        <v>#VALUE!</v>
      </c>
      <c r="W422" s="43" t="e">
        <f t="shared" si="201"/>
        <v>#VALUE!</v>
      </c>
      <c r="X422" s="43" t="e">
        <f t="shared" si="201"/>
        <v>#VALUE!</v>
      </c>
      <c r="Y422" t="e">
        <f>NA()</f>
        <v>#N/A</v>
      </c>
      <c r="AD422"/>
      <c r="AE422" s="3">
        <v>37</v>
      </c>
      <c r="AG422" s="3">
        <f t="shared" si="193"/>
        <v>24.483539580860253</v>
      </c>
      <c r="AH422" s="36">
        <f t="shared" si="202"/>
        <v>20587.11146743433</v>
      </c>
      <c r="AI422" s="36">
        <f t="shared" si="202"/>
        <v>42419.268407012445</v>
      </c>
      <c r="AJ422" s="36">
        <f t="shared" si="202"/>
        <v>32305.880439275301</v>
      </c>
      <c r="AK422" s="36">
        <f t="shared" si="202"/>
        <v>40602.103537116542</v>
      </c>
      <c r="AL422" s="36">
        <f t="shared" si="202"/>
        <v>7155.5260458797247</v>
      </c>
      <c r="AM422" s="37" t="e">
        <f t="shared" si="202"/>
        <v>#VALUE!</v>
      </c>
      <c r="AN422" s="38">
        <f t="shared" si="202"/>
        <v>11628.637363242213</v>
      </c>
      <c r="AO422" s="39">
        <f t="shared" si="202"/>
        <v>2797.5260922583484</v>
      </c>
      <c r="AP422" s="39">
        <f t="shared" si="202"/>
        <v>559.50521845166975</v>
      </c>
      <c r="AQ422" s="40">
        <f t="shared" si="202"/>
        <v>78631.102908505185</v>
      </c>
      <c r="AR422" s="40">
        <f t="shared" si="202"/>
        <v>71590.474724631626</v>
      </c>
      <c r="AS422" s="40">
        <f t="shared" si="202"/>
        <v>321955.45547000249</v>
      </c>
      <c r="AT422" s="41" t="e">
        <f t="shared" si="202"/>
        <v>#VALUE!</v>
      </c>
      <c r="AU422" s="41" t="e">
        <f t="shared" si="202"/>
        <v>#VALUE!</v>
      </c>
      <c r="AV422" s="42" t="e">
        <f t="shared" si="202"/>
        <v>#VALUE!</v>
      </c>
      <c r="AW422" s="42" t="e">
        <f t="shared" si="202"/>
        <v>#VALUE!</v>
      </c>
      <c r="AX422" s="43" t="e">
        <f t="shared" si="202"/>
        <v>#VALUE!</v>
      </c>
      <c r="AY422" s="43" t="e">
        <f t="shared" si="202"/>
        <v>#VALUE!</v>
      </c>
      <c r="AZ422" t="e">
        <f>NA()</f>
        <v>#N/A</v>
      </c>
    </row>
    <row r="423" spans="4:52" x14ac:dyDescent="0.3">
      <c r="D423" s="3">
        <v>38</v>
      </c>
      <c r="F423" s="3">
        <v>37</v>
      </c>
      <c r="G423" s="36">
        <f t="shared" si="201"/>
        <v>37526.067985334179</v>
      </c>
      <c r="H423" s="36">
        <f t="shared" si="201"/>
        <v>62805.658223226332</v>
      </c>
      <c r="I423" s="36">
        <f t="shared" si="201"/>
        <v>58259.4232879681</v>
      </c>
      <c r="J423" s="36">
        <f t="shared" si="201"/>
        <v>59675.258536133253</v>
      </c>
      <c r="K423" s="36">
        <f t="shared" si="201"/>
        <v>11628.443920767046</v>
      </c>
      <c r="L423" s="37" t="e">
        <f t="shared" si="201"/>
        <v>#VALUE!</v>
      </c>
      <c r="M423" s="38">
        <f t="shared" si="201"/>
        <v>19882.079475734728</v>
      </c>
      <c r="N423" s="39">
        <f t="shared" si="201"/>
        <v>4412.6265184367403</v>
      </c>
      <c r="O423" s="39">
        <f t="shared" si="201"/>
        <v>882.52530368734813</v>
      </c>
      <c r="P423" s="40">
        <f t="shared" si="201"/>
        <v>109527.70808222903</v>
      </c>
      <c r="Q423" s="40">
        <f t="shared" si="201"/>
        <v>100319.93719261253</v>
      </c>
      <c r="R423" s="40">
        <f t="shared" si="201"/>
        <v>433803.96421855461</v>
      </c>
      <c r="S423" s="41" t="e">
        <f t="shared" si="201"/>
        <v>#VALUE!</v>
      </c>
      <c r="T423" s="41" t="e">
        <f t="shared" si="201"/>
        <v>#VALUE!</v>
      </c>
      <c r="U423" s="42" t="e">
        <f t="shared" si="201"/>
        <v>#VALUE!</v>
      </c>
      <c r="V423" s="42" t="e">
        <f t="shared" si="201"/>
        <v>#VALUE!</v>
      </c>
      <c r="W423" s="43" t="e">
        <f t="shared" si="201"/>
        <v>#VALUE!</v>
      </c>
      <c r="X423" s="43" t="e">
        <f t="shared" si="201"/>
        <v>#VALUE!</v>
      </c>
      <c r="Y423" t="e">
        <f>NA()</f>
        <v>#N/A</v>
      </c>
      <c r="AD423"/>
      <c r="AE423" s="3">
        <v>38</v>
      </c>
      <c r="AG423" s="3">
        <f t="shared" si="193"/>
        <v>25.748877602654176</v>
      </c>
      <c r="AH423" s="36">
        <f t="shared" si="202"/>
        <v>22531.079178091608</v>
      </c>
      <c r="AI423" s="36">
        <f t="shared" si="202"/>
        <v>44682.004815830704</v>
      </c>
      <c r="AJ423" s="36">
        <f t="shared" si="202"/>
        <v>35087.26662661595</v>
      </c>
      <c r="AK423" s="36">
        <f t="shared" si="202"/>
        <v>42734.164492942655</v>
      </c>
      <c r="AL423" s="36">
        <f t="shared" si="202"/>
        <v>7706.5391006872715</v>
      </c>
      <c r="AM423" s="37" t="e">
        <f t="shared" si="202"/>
        <v>#VALUE!</v>
      </c>
      <c r="AN423" s="38">
        <f t="shared" si="202"/>
        <v>12523.545826494292</v>
      </c>
      <c r="AO423" s="39">
        <f t="shared" si="202"/>
        <v>2968.7552023977637</v>
      </c>
      <c r="AP423" s="39">
        <f t="shared" si="202"/>
        <v>593.75104047955278</v>
      </c>
      <c r="AQ423" s="40">
        <f t="shared" si="202"/>
        <v>82175.409613644035</v>
      </c>
      <c r="AR423" s="40">
        <f t="shared" si="202"/>
        <v>75037.225112489221</v>
      </c>
      <c r="AS423" s="40">
        <f t="shared" si="202"/>
        <v>337731.36296813394</v>
      </c>
      <c r="AT423" s="41" t="e">
        <f t="shared" si="202"/>
        <v>#VALUE!</v>
      </c>
      <c r="AU423" s="41" t="e">
        <f t="shared" si="202"/>
        <v>#VALUE!</v>
      </c>
      <c r="AV423" s="42" t="e">
        <f t="shared" si="202"/>
        <v>#VALUE!</v>
      </c>
      <c r="AW423" s="42" t="e">
        <f t="shared" si="202"/>
        <v>#VALUE!</v>
      </c>
      <c r="AX423" s="43" t="e">
        <f t="shared" si="202"/>
        <v>#VALUE!</v>
      </c>
      <c r="AY423" s="43" t="e">
        <f t="shared" si="202"/>
        <v>#VALUE!</v>
      </c>
      <c r="AZ423" t="e">
        <f>NA()</f>
        <v>#N/A</v>
      </c>
    </row>
    <row r="424" spans="4:52" x14ac:dyDescent="0.3">
      <c r="D424" s="3">
        <v>39</v>
      </c>
      <c r="F424" s="3">
        <v>38</v>
      </c>
      <c r="G424" s="36">
        <f t="shared" si="201"/>
        <v>38594.89479827867</v>
      </c>
      <c r="H424" s="36">
        <f t="shared" si="201"/>
        <v>64235.604210215133</v>
      </c>
      <c r="I424" s="36">
        <f t="shared" si="201"/>
        <v>60098.888762944625</v>
      </c>
      <c r="J424" s="36">
        <f t="shared" si="201"/>
        <v>61001.014048135839</v>
      </c>
      <c r="K424" s="36">
        <f t="shared" si="201"/>
        <v>11887.637694857083</v>
      </c>
      <c r="L424" s="37" t="e">
        <f t="shared" si="201"/>
        <v>#VALUE!</v>
      </c>
      <c r="M424" s="38">
        <f t="shared" si="201"/>
        <v>20473.923068489137</v>
      </c>
      <c r="N424" s="39">
        <f t="shared" si="201"/>
        <v>4532.3344378238698</v>
      </c>
      <c r="O424" s="39">
        <f t="shared" si="201"/>
        <v>906.46688756477397</v>
      </c>
      <c r="P424" s="40">
        <f t="shared" si="201"/>
        <v>111614.70384996262</v>
      </c>
      <c r="Q424" s="40">
        <f t="shared" si="201"/>
        <v>102128.46067937945</v>
      </c>
      <c r="R424" s="40">
        <f t="shared" si="201"/>
        <v>439218.53839867614</v>
      </c>
      <c r="S424" s="41" t="e">
        <f t="shared" si="201"/>
        <v>#VALUE!</v>
      </c>
      <c r="T424" s="41" t="e">
        <f t="shared" si="201"/>
        <v>#VALUE!</v>
      </c>
      <c r="U424" s="42" t="e">
        <f t="shared" si="201"/>
        <v>#VALUE!</v>
      </c>
      <c r="V424" s="42" t="e">
        <f t="shared" si="201"/>
        <v>#VALUE!</v>
      </c>
      <c r="W424" s="43" t="e">
        <f t="shared" si="201"/>
        <v>#VALUE!</v>
      </c>
      <c r="X424" s="43" t="e">
        <f t="shared" si="201"/>
        <v>#VALUE!</v>
      </c>
      <c r="Y424" t="e">
        <f>NA()</f>
        <v>#N/A</v>
      </c>
      <c r="AD424"/>
      <c r="AE424" s="3">
        <v>39</v>
      </c>
      <c r="AG424" s="3">
        <f t="shared" si="193"/>
        <v>27.079609776470498</v>
      </c>
      <c r="AH424" s="36">
        <f t="shared" si="202"/>
        <v>24541.830904648377</v>
      </c>
      <c r="AI424" s="36">
        <f t="shared" si="202"/>
        <v>47015.654872122723</v>
      </c>
      <c r="AJ424" s="36">
        <f t="shared" si="202"/>
        <v>37996.941904457024</v>
      </c>
      <c r="AK424" s="36">
        <f t="shared" si="202"/>
        <v>44929.204906369247</v>
      </c>
      <c r="AL424" s="36">
        <f t="shared" si="202"/>
        <v>8265.3186350463347</v>
      </c>
      <c r="AM424" s="37" t="e">
        <f t="shared" si="202"/>
        <v>#VALUE!</v>
      </c>
      <c r="AN424" s="38">
        <f t="shared" si="202"/>
        <v>13453.446921094392</v>
      </c>
      <c r="AO424" s="39">
        <f t="shared" si="202"/>
        <v>3147.3954368866694</v>
      </c>
      <c r="AP424" s="39">
        <f t="shared" si="202"/>
        <v>629.47908737733394</v>
      </c>
      <c r="AQ424" s="40">
        <f t="shared" si="202"/>
        <v>85798.222898297347</v>
      </c>
      <c r="AR424" s="40">
        <f t="shared" si="202"/>
        <v>78527.635600854905</v>
      </c>
      <c r="AS424" s="40">
        <f t="shared" si="202"/>
        <v>353111.17982948961</v>
      </c>
      <c r="AT424" s="41" t="e">
        <f t="shared" si="202"/>
        <v>#VALUE!</v>
      </c>
      <c r="AU424" s="41" t="e">
        <f t="shared" si="202"/>
        <v>#VALUE!</v>
      </c>
      <c r="AV424" s="42" t="e">
        <f t="shared" si="202"/>
        <v>#VALUE!</v>
      </c>
      <c r="AW424" s="42" t="e">
        <f t="shared" si="202"/>
        <v>#VALUE!</v>
      </c>
      <c r="AX424" s="43" t="e">
        <f t="shared" si="202"/>
        <v>#VALUE!</v>
      </c>
      <c r="AY424" s="43" t="e">
        <f t="shared" si="202"/>
        <v>#VALUE!</v>
      </c>
      <c r="AZ424" t="e">
        <f>NA()</f>
        <v>#N/A</v>
      </c>
    </row>
    <row r="425" spans="4:52" x14ac:dyDescent="0.3">
      <c r="D425" s="3">
        <v>40</v>
      </c>
      <c r="F425" s="3">
        <v>39</v>
      </c>
      <c r="G425" s="36">
        <f t="shared" si="201"/>
        <v>39617.906352541366</v>
      </c>
      <c r="H425" s="36">
        <f t="shared" si="201"/>
        <v>65636.036911180461</v>
      </c>
      <c r="I425" s="36">
        <f t="shared" si="201"/>
        <v>61894.309697775272</v>
      </c>
      <c r="J425" s="36">
        <f t="shared" si="201"/>
        <v>62297.746734480366</v>
      </c>
      <c r="K425" s="36">
        <f t="shared" si="201"/>
        <v>12133.263562784767</v>
      </c>
      <c r="L425" s="37" t="e">
        <f t="shared" si="201"/>
        <v>#VALUE!</v>
      </c>
      <c r="M425" s="38">
        <f t="shared" si="201"/>
        <v>21054.915858888711</v>
      </c>
      <c r="N425" s="39">
        <f t="shared" si="201"/>
        <v>4650.4538577672038</v>
      </c>
      <c r="O425" s="39">
        <f t="shared" si="201"/>
        <v>930.09077155344073</v>
      </c>
      <c r="P425" s="40">
        <f t="shared" si="201"/>
        <v>113649.27967689731</v>
      </c>
      <c r="Q425" s="40">
        <f t="shared" si="201"/>
        <v>103871.92370020425</v>
      </c>
      <c r="R425" s="40">
        <f t="shared" si="201"/>
        <v>444243.2473573134</v>
      </c>
      <c r="S425" s="41" t="e">
        <f t="shared" si="201"/>
        <v>#VALUE!</v>
      </c>
      <c r="T425" s="41" t="e">
        <f t="shared" si="201"/>
        <v>#VALUE!</v>
      </c>
      <c r="U425" s="42" t="e">
        <f t="shared" si="201"/>
        <v>#VALUE!</v>
      </c>
      <c r="V425" s="42" t="e">
        <f t="shared" si="201"/>
        <v>#VALUE!</v>
      </c>
      <c r="W425" s="43" t="e">
        <f t="shared" si="201"/>
        <v>#VALUE!</v>
      </c>
      <c r="X425" s="43" t="e">
        <f t="shared" si="201"/>
        <v>#VALUE!</v>
      </c>
      <c r="Y425" t="e">
        <f>NA()</f>
        <v>#N/A</v>
      </c>
      <c r="AD425"/>
      <c r="AE425" s="3">
        <v>40</v>
      </c>
      <c r="AG425" s="3">
        <f t="shared" si="193"/>
        <v>28.479115748731825</v>
      </c>
      <c r="AH425" s="36">
        <f t="shared" si="202"/>
        <v>26605.651642637364</v>
      </c>
      <c r="AI425" s="36">
        <f t="shared" si="202"/>
        <v>49417.093379428254</v>
      </c>
      <c r="AJ425" s="36">
        <f t="shared" si="202"/>
        <v>41028.073406825111</v>
      </c>
      <c r="AK425" s="36">
        <f t="shared" si="202"/>
        <v>47183.915009377968</v>
      </c>
      <c r="AL425" s="36">
        <f t="shared" si="202"/>
        <v>8827.5653554868986</v>
      </c>
      <c r="AM425" s="37" t="e">
        <f t="shared" si="202"/>
        <v>#VALUE!</v>
      </c>
      <c r="AN425" s="38">
        <f t="shared" si="202"/>
        <v>14416.783333879244</v>
      </c>
      <c r="AO425" s="39">
        <f t="shared" si="202"/>
        <v>3333.4084722848893</v>
      </c>
      <c r="AP425" s="39">
        <f t="shared" si="202"/>
        <v>666.68169445697788</v>
      </c>
      <c r="AQ425" s="40">
        <f t="shared" si="202"/>
        <v>89493.092421180161</v>
      </c>
      <c r="AR425" s="40">
        <f t="shared" si="202"/>
        <v>82049.609992117097</v>
      </c>
      <c r="AS425" s="40">
        <f t="shared" si="202"/>
        <v>367988.15377182479</v>
      </c>
      <c r="AT425" s="41" t="e">
        <f t="shared" si="202"/>
        <v>#VALUE!</v>
      </c>
      <c r="AU425" s="41" t="e">
        <f t="shared" si="202"/>
        <v>#VALUE!</v>
      </c>
      <c r="AV425" s="42" t="e">
        <f t="shared" si="202"/>
        <v>#VALUE!</v>
      </c>
      <c r="AW425" s="42" t="e">
        <f t="shared" si="202"/>
        <v>#VALUE!</v>
      </c>
      <c r="AX425" s="43" t="e">
        <f t="shared" si="202"/>
        <v>#VALUE!</v>
      </c>
      <c r="AY425" s="43" t="e">
        <f t="shared" si="202"/>
        <v>#VALUE!</v>
      </c>
      <c r="AZ425" t="e">
        <f>NA()</f>
        <v>#N/A</v>
      </c>
    </row>
    <row r="426" spans="4:52" x14ac:dyDescent="0.3">
      <c r="D426" s="3">
        <v>41</v>
      </c>
      <c r="F426" s="3">
        <v>40</v>
      </c>
      <c r="G426" s="36">
        <f t="shared" si="201"/>
        <v>40595.658227365617</v>
      </c>
      <c r="H426" s="36">
        <f t="shared" si="201"/>
        <v>67007.145864695412</v>
      </c>
      <c r="I426" s="36">
        <f t="shared" si="201"/>
        <v>63644.879688085057</v>
      </c>
      <c r="J426" s="36">
        <f t="shared" si="201"/>
        <v>63565.707087671544</v>
      </c>
      <c r="K426" s="36">
        <f t="shared" si="201"/>
        <v>12365.764561615406</v>
      </c>
      <c r="L426" s="37" t="e">
        <f t="shared" si="201"/>
        <v>#VALUE!</v>
      </c>
      <c r="M426" s="38">
        <f t="shared" si="201"/>
        <v>21625.016676362458</v>
      </c>
      <c r="N426" s="39">
        <f t="shared" si="201"/>
        <v>4766.9616767241714</v>
      </c>
      <c r="O426" s="39">
        <f t="shared" si="201"/>
        <v>953.39233534483446</v>
      </c>
      <c r="P426" s="40">
        <f t="shared" si="201"/>
        <v>115632.39158448916</v>
      </c>
      <c r="Q426" s="40">
        <f t="shared" si="201"/>
        <v>105552.03672498518</v>
      </c>
      <c r="R426" s="40">
        <f t="shared" si="201"/>
        <v>448903.00697368034</v>
      </c>
      <c r="S426" s="41" t="e">
        <f t="shared" si="201"/>
        <v>#VALUE!</v>
      </c>
      <c r="T426" s="41" t="e">
        <f t="shared" si="201"/>
        <v>#VALUE!</v>
      </c>
      <c r="U426" s="42" t="e">
        <f t="shared" si="201"/>
        <v>#VALUE!</v>
      </c>
      <c r="V426" s="42" t="e">
        <f t="shared" si="201"/>
        <v>#VALUE!</v>
      </c>
      <c r="W426" s="43" t="e">
        <f t="shared" si="201"/>
        <v>#VALUE!</v>
      </c>
      <c r="X426" s="43" t="e">
        <f t="shared" si="201"/>
        <v>#VALUE!</v>
      </c>
      <c r="Y426" t="e">
        <f>NA()</f>
        <v>#N/A</v>
      </c>
      <c r="AD426"/>
      <c r="AE426" s="3">
        <v>41</v>
      </c>
      <c r="AG426" s="3">
        <f t="shared" si="193"/>
        <v>29.950949829949028</v>
      </c>
      <c r="AH426" s="36">
        <f t="shared" si="202"/>
        <v>28706.903896614145</v>
      </c>
      <c r="AI426" s="36">
        <f t="shared" si="202"/>
        <v>51882.508606762436</v>
      </c>
      <c r="AJ426" s="36">
        <f t="shared" si="202"/>
        <v>44171.131599611123</v>
      </c>
      <c r="AK426" s="36">
        <f t="shared" si="202"/>
        <v>49494.324693889808</v>
      </c>
      <c r="AL426" s="36">
        <f t="shared" si="202"/>
        <v>9388.7656533868158</v>
      </c>
      <c r="AM426" s="37" t="e">
        <f t="shared" si="202"/>
        <v>#VALUE!</v>
      </c>
      <c r="AN426" s="38">
        <f t="shared" si="202"/>
        <v>15411.808781451036</v>
      </c>
      <c r="AO426" s="39">
        <f t="shared" si="202"/>
        <v>3526.7071087697368</v>
      </c>
      <c r="AP426" s="39">
        <f t="shared" si="202"/>
        <v>705.34142175394743</v>
      </c>
      <c r="AQ426" s="40">
        <f t="shared" si="202"/>
        <v>93252.702619057134</v>
      </c>
      <c r="AR426" s="40">
        <f t="shared" si="202"/>
        <v>85590.126494394426</v>
      </c>
      <c r="AS426" s="40">
        <f t="shared" si="202"/>
        <v>382263.09794766165</v>
      </c>
      <c r="AT426" s="41" t="e">
        <f t="shared" si="202"/>
        <v>#VALUE!</v>
      </c>
      <c r="AU426" s="41" t="e">
        <f t="shared" si="202"/>
        <v>#VALUE!</v>
      </c>
      <c r="AV426" s="42" t="e">
        <f t="shared" si="202"/>
        <v>#VALUE!</v>
      </c>
      <c r="AW426" s="42" t="e">
        <f t="shared" si="202"/>
        <v>#VALUE!</v>
      </c>
      <c r="AX426" s="43" t="e">
        <f t="shared" si="202"/>
        <v>#VALUE!</v>
      </c>
      <c r="AY426" s="43" t="e">
        <f t="shared" si="202"/>
        <v>#VALUE!</v>
      </c>
      <c r="AZ426" t="e">
        <f>NA()</f>
        <v>#N/A</v>
      </c>
    </row>
    <row r="427" spans="4:52" x14ac:dyDescent="0.3">
      <c r="D427" s="3">
        <v>42</v>
      </c>
      <c r="F427" s="3">
        <v>41</v>
      </c>
      <c r="G427" s="36">
        <f t="shared" si="201"/>
        <v>41528.907039804646</v>
      </c>
      <c r="H427" s="36">
        <f t="shared" si="201"/>
        <v>68349.156828425592</v>
      </c>
      <c r="I427" s="36">
        <f t="shared" si="201"/>
        <v>65350.017112719426</v>
      </c>
      <c r="J427" s="36">
        <f t="shared" si="201"/>
        <v>64805.177955126419</v>
      </c>
      <c r="K427" s="36">
        <f t="shared" si="201"/>
        <v>12585.608692704469</v>
      </c>
      <c r="L427" s="37" t="e">
        <f t="shared" si="201"/>
        <v>#VALUE!</v>
      </c>
      <c r="M427" s="38">
        <f t="shared" si="201"/>
        <v>22184.204819833012</v>
      </c>
      <c r="N427" s="39">
        <f t="shared" si="201"/>
        <v>4881.8386426669131</v>
      </c>
      <c r="O427" s="39">
        <f t="shared" si="201"/>
        <v>976.36772853338266</v>
      </c>
      <c r="P427" s="40">
        <f t="shared" si="201"/>
        <v>117565.00933347098</v>
      </c>
      <c r="Q427" s="40">
        <f t="shared" si="201"/>
        <v>107170.53187420763</v>
      </c>
      <c r="R427" s="40">
        <f t="shared" si="201"/>
        <v>453221.65035353467</v>
      </c>
      <c r="S427" s="41" t="e">
        <f t="shared" si="201"/>
        <v>#VALUE!</v>
      </c>
      <c r="T427" s="41" t="e">
        <f t="shared" si="201"/>
        <v>#VALUE!</v>
      </c>
      <c r="U427" s="42" t="e">
        <f t="shared" si="201"/>
        <v>#VALUE!</v>
      </c>
      <c r="V427" s="42" t="e">
        <f t="shared" si="201"/>
        <v>#VALUE!</v>
      </c>
      <c r="W427" s="43" t="e">
        <f t="shared" si="201"/>
        <v>#VALUE!</v>
      </c>
      <c r="X427" s="43" t="e">
        <f t="shared" si="201"/>
        <v>#VALUE!</v>
      </c>
      <c r="Y427" t="e">
        <f>NA()</f>
        <v>#N/A</v>
      </c>
      <c r="AD427"/>
      <c r="AE427" s="3">
        <v>42</v>
      </c>
      <c r="AG427" s="3">
        <f t="shared" si="193"/>
        <v>31.353323826064784</v>
      </c>
      <c r="AH427" s="36">
        <f t="shared" si="202"/>
        <v>30633.078952149051</v>
      </c>
      <c r="AI427" s="36">
        <f t="shared" si="202"/>
        <v>54173.001078257854</v>
      </c>
      <c r="AJ427" s="36">
        <f t="shared" si="202"/>
        <v>47112.193347512599</v>
      </c>
      <c r="AK427" s="36">
        <f t="shared" si="202"/>
        <v>51636.781227211919</v>
      </c>
      <c r="AL427" s="36">
        <f t="shared" si="202"/>
        <v>9893.6052826646282</v>
      </c>
      <c r="AM427" s="37" t="e">
        <f t="shared" si="202"/>
        <v>#VALUE!</v>
      </c>
      <c r="AN427" s="38">
        <f t="shared" si="202"/>
        <v>16341.209815153443</v>
      </c>
      <c r="AO427" s="39">
        <f t="shared" si="202"/>
        <v>3708.43710102559</v>
      </c>
      <c r="AP427" s="39">
        <f t="shared" si="202"/>
        <v>741.68742020511809</v>
      </c>
      <c r="AQ427" s="40">
        <f t="shared" si="202"/>
        <v>96716.040693065399</v>
      </c>
      <c r="AR427" s="40">
        <f t="shared" si="202"/>
        <v>88809.727331400718</v>
      </c>
      <c r="AS427" s="40">
        <f t="shared" si="202"/>
        <v>394629.46635380929</v>
      </c>
      <c r="AT427" s="41" t="e">
        <f t="shared" si="202"/>
        <v>#VALUE!</v>
      </c>
      <c r="AU427" s="41" t="e">
        <f t="shared" si="202"/>
        <v>#VALUE!</v>
      </c>
      <c r="AV427" s="42" t="e">
        <f t="shared" si="202"/>
        <v>#VALUE!</v>
      </c>
      <c r="AW427" s="42" t="e">
        <f t="shared" si="202"/>
        <v>#VALUE!</v>
      </c>
      <c r="AX427" s="43" t="e">
        <f t="shared" si="202"/>
        <v>#VALUE!</v>
      </c>
      <c r="AY427" s="43" t="e">
        <f t="shared" si="202"/>
        <v>#VALUE!</v>
      </c>
      <c r="AZ427" t="e">
        <f>NA()</f>
        <v>#N/A</v>
      </c>
    </row>
    <row r="428" spans="4:52" x14ac:dyDescent="0.3">
      <c r="D428" s="3">
        <v>43</v>
      </c>
      <c r="F428" s="3">
        <v>42</v>
      </c>
      <c r="G428" s="36">
        <f t="shared" si="201"/>
        <v>42418.576979446778</v>
      </c>
      <c r="H428" s="36">
        <f t="shared" si="201"/>
        <v>69662.327774047924</v>
      </c>
      <c r="I428" s="36">
        <f t="shared" si="201"/>
        <v>67009.344620496224</v>
      </c>
      <c r="J428" s="36">
        <f t="shared" si="201"/>
        <v>66016.470702024497</v>
      </c>
      <c r="K428" s="36">
        <f t="shared" si="201"/>
        <v>12793.281288990283</v>
      </c>
      <c r="L428" s="37" t="e">
        <f t="shared" si="201"/>
        <v>#VALUE!</v>
      </c>
      <c r="M428" s="38">
        <f t="shared" si="201"/>
        <v>22732.477945285675</v>
      </c>
      <c r="N428" s="39">
        <f t="shared" si="201"/>
        <v>4995.069054960737</v>
      </c>
      <c r="O428" s="39">
        <f t="shared" si="201"/>
        <v>999.01381099214746</v>
      </c>
      <c r="P428" s="40">
        <f t="shared" si="201"/>
        <v>119448.11266428418</v>
      </c>
      <c r="Q428" s="40">
        <f t="shared" si="201"/>
        <v>108729.15339821239</v>
      </c>
      <c r="R428" s="40">
        <f t="shared" si="201"/>
        <v>457221.88370744663</v>
      </c>
      <c r="S428" s="41" t="e">
        <f t="shared" si="201"/>
        <v>#VALUE!</v>
      </c>
      <c r="T428" s="41" t="e">
        <f t="shared" si="201"/>
        <v>#VALUE!</v>
      </c>
      <c r="U428" s="42" t="e">
        <f t="shared" si="201"/>
        <v>#VALUE!</v>
      </c>
      <c r="V428" s="42" t="e">
        <f t="shared" si="201"/>
        <v>#VALUE!</v>
      </c>
      <c r="W428" s="43" t="e">
        <f t="shared" si="201"/>
        <v>#VALUE!</v>
      </c>
      <c r="X428" s="43" t="e">
        <f t="shared" si="201"/>
        <v>#VALUE!</v>
      </c>
      <c r="Y428" t="e">
        <f>NA()</f>
        <v>#N/A</v>
      </c>
      <c r="AD428"/>
      <c r="AE428" s="3">
        <v>43</v>
      </c>
      <c r="AG428" s="3">
        <f t="shared" si="193"/>
        <v>32.652029896613442</v>
      </c>
      <c r="AH428" s="36">
        <f t="shared" si="202"/>
        <v>32344.517899990806</v>
      </c>
      <c r="AI428" s="36">
        <f t="shared" si="202"/>
        <v>56242.486624301906</v>
      </c>
      <c r="AJ428" s="36">
        <f t="shared" si="202"/>
        <v>49781.04214715628</v>
      </c>
      <c r="AK428" s="36">
        <f t="shared" si="202"/>
        <v>53569.117799577303</v>
      </c>
      <c r="AL428" s="36">
        <f t="shared" si="202"/>
        <v>10334.681378199093</v>
      </c>
      <c r="AM428" s="37" t="e">
        <f t="shared" si="202"/>
        <v>#VALUE!</v>
      </c>
      <c r="AN428" s="38">
        <f t="shared" si="202"/>
        <v>17184.76421678652</v>
      </c>
      <c r="AO428" s="39">
        <f t="shared" si="202"/>
        <v>3874.4393857591613</v>
      </c>
      <c r="AP428" s="39">
        <f t="shared" si="202"/>
        <v>774.88787715183219</v>
      </c>
      <c r="AQ428" s="40">
        <f t="shared" si="202"/>
        <v>99821.501609162122</v>
      </c>
      <c r="AR428" s="40">
        <f t="shared" si="202"/>
        <v>91659.89936284133</v>
      </c>
      <c r="AS428" s="40">
        <f t="shared" si="202"/>
        <v>405073.74001370755</v>
      </c>
      <c r="AT428" s="41" t="e">
        <f t="shared" si="202"/>
        <v>#VALUE!</v>
      </c>
      <c r="AU428" s="41" t="e">
        <f t="shared" si="202"/>
        <v>#VALUE!</v>
      </c>
      <c r="AV428" s="42" t="e">
        <f t="shared" si="202"/>
        <v>#VALUE!</v>
      </c>
      <c r="AW428" s="42" t="e">
        <f t="shared" si="202"/>
        <v>#VALUE!</v>
      </c>
      <c r="AX428" s="43" t="e">
        <f t="shared" si="202"/>
        <v>#VALUE!</v>
      </c>
      <c r="AY428" s="43" t="e">
        <f t="shared" si="202"/>
        <v>#VALUE!</v>
      </c>
      <c r="AZ428" t="e">
        <f>NA()</f>
        <v>#N/A</v>
      </c>
    </row>
    <row r="429" spans="4:52" x14ac:dyDescent="0.3">
      <c r="D429" s="3">
        <v>44</v>
      </c>
      <c r="F429" s="3">
        <v>43</v>
      </c>
      <c r="G429" s="36">
        <f t="shared" si="201"/>
        <v>43265.72967212346</v>
      </c>
      <c r="H429" s="36">
        <f t="shared" si="201"/>
        <v>70946.945237575041</v>
      </c>
      <c r="I429" s="36">
        <f t="shared" si="201"/>
        <v>68622.669667687369</v>
      </c>
      <c r="J429" s="36">
        <f t="shared" si="201"/>
        <v>67199.921720143189</v>
      </c>
      <c r="K429" s="36">
        <f t="shared" si="201"/>
        <v>13493.664911120426</v>
      </c>
      <c r="L429" s="37" t="e">
        <f t="shared" si="201"/>
        <v>#VALUE!</v>
      </c>
      <c r="M429" s="38">
        <f t="shared" si="201"/>
        <v>23269.850299723315</v>
      </c>
      <c r="N429" s="39">
        <f t="shared" si="201"/>
        <v>5106.6404888831894</v>
      </c>
      <c r="O429" s="39">
        <f t="shared" si="201"/>
        <v>1021.3280977766379</v>
      </c>
      <c r="P429" s="40">
        <f t="shared" si="201"/>
        <v>121282.68795811012</v>
      </c>
      <c r="Q429" s="40">
        <f t="shared" si="201"/>
        <v>110229.6493748838</v>
      </c>
      <c r="R429" s="40">
        <f t="shared" si="201"/>
        <v>460925.26407164196</v>
      </c>
      <c r="S429" s="41" t="e">
        <f t="shared" si="201"/>
        <v>#VALUE!</v>
      </c>
      <c r="T429" s="41" t="e">
        <f t="shared" si="201"/>
        <v>#VALUE!</v>
      </c>
      <c r="U429" s="42" t="e">
        <f t="shared" si="201"/>
        <v>#VALUE!</v>
      </c>
      <c r="V429" s="42" t="e">
        <f t="shared" si="201"/>
        <v>#VALUE!</v>
      </c>
      <c r="W429" s="43" t="e">
        <f t="shared" si="201"/>
        <v>#VALUE!</v>
      </c>
      <c r="X429" s="43" t="e">
        <f t="shared" si="201"/>
        <v>#VALUE!</v>
      </c>
      <c r="Y429" t="e">
        <f>NA()</f>
        <v>#N/A</v>
      </c>
      <c r="AD429"/>
      <c r="AE429" s="3">
        <v>44</v>
      </c>
      <c r="AG429" s="3">
        <f t="shared" si="193"/>
        <v>33.848730698226525</v>
      </c>
      <c r="AH429" s="36">
        <f t="shared" si="202"/>
        <v>33856.408503352017</v>
      </c>
      <c r="AI429" s="36">
        <f t="shared" si="202"/>
        <v>58105.079613482958</v>
      </c>
      <c r="AJ429" s="36">
        <f t="shared" si="202"/>
        <v>52188.156737688892</v>
      </c>
      <c r="AK429" s="36">
        <f t="shared" si="202"/>
        <v>55305.464293326753</v>
      </c>
      <c r="AL429" s="36">
        <f t="shared" si="202"/>
        <v>10718.59318519236</v>
      </c>
      <c r="AM429" s="37" t="e">
        <f t="shared" si="202"/>
        <v>#VALUE!</v>
      </c>
      <c r="AN429" s="38">
        <f t="shared" si="202"/>
        <v>17946.931878730677</v>
      </c>
      <c r="AO429" s="39">
        <f t="shared" si="202"/>
        <v>4025.3386096486774</v>
      </c>
      <c r="AP429" s="39">
        <f t="shared" si="202"/>
        <v>805.06772192973551</v>
      </c>
      <c r="AQ429" s="40">
        <f t="shared" si="202"/>
        <v>102597.75898025393</v>
      </c>
      <c r="AR429" s="40">
        <f t="shared" si="202"/>
        <v>94176.685764976224</v>
      </c>
      <c r="AS429" s="40">
        <f t="shared" si="202"/>
        <v>413894.62946708343</v>
      </c>
      <c r="AT429" s="41" t="e">
        <f t="shared" si="202"/>
        <v>#VALUE!</v>
      </c>
      <c r="AU429" s="41" t="e">
        <f t="shared" si="202"/>
        <v>#VALUE!</v>
      </c>
      <c r="AV429" s="42" t="e">
        <f t="shared" si="202"/>
        <v>#VALUE!</v>
      </c>
      <c r="AW429" s="42" t="e">
        <f t="shared" si="202"/>
        <v>#VALUE!</v>
      </c>
      <c r="AX429" s="43" t="e">
        <f t="shared" si="202"/>
        <v>#VALUE!</v>
      </c>
      <c r="AY429" s="43" t="e">
        <f t="shared" si="202"/>
        <v>#VALUE!</v>
      </c>
      <c r="AZ429" t="e">
        <f>NA()</f>
        <v>#N/A</v>
      </c>
    </row>
    <row r="430" spans="4:52" x14ac:dyDescent="0.3">
      <c r="D430" s="3">
        <v>45</v>
      </c>
      <c r="F430" s="3">
        <v>44</v>
      </c>
      <c r="G430" s="36">
        <f t="shared" si="201"/>
        <v>44071.537228633111</v>
      </c>
      <c r="H430" s="36">
        <f t="shared" si="201"/>
        <v>72203.320992947323</v>
      </c>
      <c r="I430" s="36">
        <f t="shared" si="201"/>
        <v>70189.96617243503</v>
      </c>
      <c r="J430" s="36">
        <f t="shared" si="201"/>
        <v>68355.889252277193</v>
      </c>
      <c r="K430" s="36">
        <f t="shared" si="201"/>
        <v>14386.591644015429</v>
      </c>
      <c r="L430" s="37" t="e">
        <f t="shared" si="201"/>
        <v>#VALUE!</v>
      </c>
      <c r="M430" s="38">
        <f t="shared" si="201"/>
        <v>23796.351219099051</v>
      </c>
      <c r="N430" s="39">
        <f t="shared" si="201"/>
        <v>5216.5435408000685</v>
      </c>
      <c r="O430" s="39">
        <f t="shared" si="201"/>
        <v>1043.308708160014</v>
      </c>
      <c r="P430" s="40">
        <f t="shared" si="201"/>
        <v>123069.72527257295</v>
      </c>
      <c r="Q430" s="40">
        <f t="shared" si="201"/>
        <v>111673.76449222033</v>
      </c>
      <c r="R430" s="40">
        <f t="shared" si="201"/>
        <v>464352.19467662886</v>
      </c>
      <c r="S430" s="41" t="e">
        <f t="shared" si="201"/>
        <v>#VALUE!</v>
      </c>
      <c r="T430" s="41" t="e">
        <f t="shared" si="201"/>
        <v>#VALUE!</v>
      </c>
      <c r="U430" s="42" t="e">
        <f t="shared" si="201"/>
        <v>#VALUE!</v>
      </c>
      <c r="V430" s="42" t="e">
        <f t="shared" si="201"/>
        <v>#VALUE!</v>
      </c>
      <c r="W430" s="43" t="e">
        <f t="shared" si="201"/>
        <v>#VALUE!</v>
      </c>
      <c r="X430" s="43" t="e">
        <f t="shared" si="201"/>
        <v>#VALUE!</v>
      </c>
      <c r="Y430" t="e">
        <f>NA()</f>
        <v>#N/A</v>
      </c>
      <c r="AD430"/>
      <c r="AE430" s="3">
        <v>45</v>
      </c>
      <c r="AG430" s="3">
        <f t="shared" si="193"/>
        <v>34.951438109131615</v>
      </c>
      <c r="AH430" s="36">
        <f t="shared" si="202"/>
        <v>35192.417361962085</v>
      </c>
      <c r="AI430" s="36">
        <f t="shared" si="202"/>
        <v>59783.5903464355</v>
      </c>
      <c r="AJ430" s="36">
        <f t="shared" si="202"/>
        <v>54358.364108255191</v>
      </c>
      <c r="AK430" s="36">
        <f t="shared" si="202"/>
        <v>56867.884212741927</v>
      </c>
      <c r="AL430" s="36">
        <f t="shared" si="202"/>
        <v>11053.426518490489</v>
      </c>
      <c r="AM430" s="37" t="e">
        <f t="shared" si="202"/>
        <v>#VALUE!</v>
      </c>
      <c r="AN430" s="38">
        <f t="shared" si="202"/>
        <v>18636.068238377091</v>
      </c>
      <c r="AO430" s="39">
        <f t="shared" si="202"/>
        <v>4162.5571468844728</v>
      </c>
      <c r="AP430" s="39">
        <f t="shared" si="202"/>
        <v>832.51142937689463</v>
      </c>
      <c r="AQ430" s="40">
        <f t="shared" si="202"/>
        <v>105084.75466646055</v>
      </c>
      <c r="AR430" s="40">
        <f t="shared" si="202"/>
        <v>96404.887177519238</v>
      </c>
      <c r="AS430" s="40">
        <f t="shared" si="202"/>
        <v>421384.22548257053</v>
      </c>
      <c r="AT430" s="41" t="e">
        <f t="shared" si="202"/>
        <v>#VALUE!</v>
      </c>
      <c r="AU430" s="41" t="e">
        <f t="shared" si="202"/>
        <v>#VALUE!</v>
      </c>
      <c r="AV430" s="42" t="e">
        <f t="shared" si="202"/>
        <v>#VALUE!</v>
      </c>
      <c r="AW430" s="42" t="e">
        <f t="shared" si="202"/>
        <v>#VALUE!</v>
      </c>
      <c r="AX430" s="43" t="e">
        <f t="shared" si="202"/>
        <v>#VALUE!</v>
      </c>
      <c r="AY430" s="43" t="e">
        <f t="shared" si="202"/>
        <v>#VALUE!</v>
      </c>
      <c r="AZ430" t="e">
        <f>NA()</f>
        <v>#N/A</v>
      </c>
    </row>
    <row r="431" spans="4:52" x14ac:dyDescent="0.3">
      <c r="D431" s="3">
        <v>46</v>
      </c>
      <c r="F431" s="3">
        <v>45</v>
      </c>
      <c r="G431" s="36">
        <f t="shared" si="201"/>
        <v>44837.258300684422</v>
      </c>
      <c r="H431" s="36">
        <f t="shared" si="201"/>
        <v>73431.78901974787</v>
      </c>
      <c r="I431" s="36">
        <f t="shared" si="201"/>
        <v>71711.357312451437</v>
      </c>
      <c r="J431" s="36">
        <f t="shared" ref="J431:X431" si="203">300*J359*J131</f>
        <v>69484.750504289012</v>
      </c>
      <c r="K431" s="36">
        <f t="shared" si="203"/>
        <v>15193.966295423625</v>
      </c>
      <c r="L431" s="37" t="e">
        <f t="shared" si="203"/>
        <v>#VALUE!</v>
      </c>
      <c r="M431" s="38">
        <f t="shared" si="203"/>
        <v>24312.023827229244</v>
      </c>
      <c r="N431" s="39">
        <f t="shared" si="203"/>
        <v>5324.771592226668</v>
      </c>
      <c r="O431" s="39">
        <f t="shared" si="203"/>
        <v>1064.9543184453337</v>
      </c>
      <c r="P431" s="40">
        <f t="shared" si="203"/>
        <v>124810.21571178519</v>
      </c>
      <c r="Q431" s="40">
        <f t="shared" si="203"/>
        <v>113063.23379688666</v>
      </c>
      <c r="R431" s="40">
        <f t="shared" si="203"/>
        <v>467521.9344027586</v>
      </c>
      <c r="S431" s="41" t="e">
        <f t="shared" si="203"/>
        <v>#VALUE!</v>
      </c>
      <c r="T431" s="41" t="e">
        <f t="shared" si="203"/>
        <v>#VALUE!</v>
      </c>
      <c r="U431" s="42" t="e">
        <f t="shared" si="203"/>
        <v>#VALUE!</v>
      </c>
      <c r="V431" s="42" t="e">
        <f t="shared" si="203"/>
        <v>#VALUE!</v>
      </c>
      <c r="W431" s="43" t="e">
        <f t="shared" si="203"/>
        <v>#VALUE!</v>
      </c>
      <c r="X431" s="43" t="e">
        <f t="shared" si="203"/>
        <v>#VALUE!</v>
      </c>
      <c r="Y431" t="e">
        <f>NA()</f>
        <v>#N/A</v>
      </c>
      <c r="AD431"/>
      <c r="AE431" s="3">
        <v>46</v>
      </c>
      <c r="AG431" s="3">
        <f t="shared" si="193"/>
        <v>35.967534724447624</v>
      </c>
      <c r="AH431" s="36">
        <f t="shared" si="202"/>
        <v>36374.136330946858</v>
      </c>
      <c r="AI431" s="36">
        <f t="shared" si="202"/>
        <v>61298.165008084427</v>
      </c>
      <c r="AJ431" s="36">
        <f t="shared" si="202"/>
        <v>56315.145097424298</v>
      </c>
      <c r="AK431" s="36">
        <f t="shared" ref="AK431:AY431" si="204">300*AK359*AK131</f>
        <v>58275.784000002401</v>
      </c>
      <c r="AL431" s="36">
        <f t="shared" si="204"/>
        <v>11346.165875803064</v>
      </c>
      <c r="AM431" s="37" t="e">
        <f t="shared" si="204"/>
        <v>#VALUE!</v>
      </c>
      <c r="AN431" s="38">
        <f t="shared" si="204"/>
        <v>19259.704899931145</v>
      </c>
      <c r="AO431" s="39">
        <f t="shared" si="204"/>
        <v>4287.3945198829915</v>
      </c>
      <c r="AP431" s="39">
        <f t="shared" si="204"/>
        <v>857.47890397659842</v>
      </c>
      <c r="AQ431" s="40">
        <f t="shared" si="204"/>
        <v>107316.96242527771</v>
      </c>
      <c r="AR431" s="40">
        <f t="shared" si="204"/>
        <v>98382.657217524291</v>
      </c>
      <c r="AS431" s="40">
        <f t="shared" si="204"/>
        <v>427777.04159827169</v>
      </c>
      <c r="AT431" s="41" t="e">
        <f t="shared" si="204"/>
        <v>#VALUE!</v>
      </c>
      <c r="AU431" s="41" t="e">
        <f t="shared" si="204"/>
        <v>#VALUE!</v>
      </c>
      <c r="AV431" s="42" t="e">
        <f t="shared" si="204"/>
        <v>#VALUE!</v>
      </c>
      <c r="AW431" s="42" t="e">
        <f t="shared" si="204"/>
        <v>#VALUE!</v>
      </c>
      <c r="AX431" s="43" t="e">
        <f t="shared" si="204"/>
        <v>#VALUE!</v>
      </c>
      <c r="AY431" s="43" t="e">
        <f t="shared" si="204"/>
        <v>#VALUE!</v>
      </c>
      <c r="AZ431" t="e">
        <f>NA()</f>
        <v>#N/A</v>
      </c>
    </row>
    <row r="432" spans="4:52" x14ac:dyDescent="0.3">
      <c r="D432" s="3">
        <v>47</v>
      </c>
      <c r="F432" s="3">
        <v>46</v>
      </c>
      <c r="G432" s="36">
        <f t="shared" ref="G432:X446" si="205">300*G360*G132</f>
        <v>45564.216945646403</v>
      </c>
      <c r="H432" s="36">
        <f t="shared" si="205"/>
        <v>74632.702738657987</v>
      </c>
      <c r="I432" s="36">
        <f t="shared" si="205"/>
        <v>73187.099465241059</v>
      </c>
      <c r="J432" s="36">
        <f t="shared" si="205"/>
        <v>70586.899019234639</v>
      </c>
      <c r="K432" s="36">
        <f t="shared" si="205"/>
        <v>15925.746788175633</v>
      </c>
      <c r="L432" s="37" t="e">
        <f t="shared" si="205"/>
        <v>#VALUE!</v>
      </c>
      <c r="M432" s="38">
        <f t="shared" si="205"/>
        <v>24816.92388806001</v>
      </c>
      <c r="N432" s="39">
        <f t="shared" si="205"/>
        <v>5431.3205911871346</v>
      </c>
      <c r="O432" s="39">
        <f t="shared" si="205"/>
        <v>1086.2641182374271</v>
      </c>
      <c r="P432" s="40">
        <f t="shared" si="205"/>
        <v>126505.14909522615</v>
      </c>
      <c r="Q432" s="40">
        <f t="shared" si="205"/>
        <v>114399.77730275753</v>
      </c>
      <c r="R432" s="40">
        <f t="shared" si="205"/>
        <v>470452.61831590824</v>
      </c>
      <c r="S432" s="41" t="e">
        <f t="shared" si="205"/>
        <v>#VALUE!</v>
      </c>
      <c r="T432" s="41" t="e">
        <f t="shared" si="205"/>
        <v>#VALUE!</v>
      </c>
      <c r="U432" s="42" t="e">
        <f t="shared" si="205"/>
        <v>#VALUE!</v>
      </c>
      <c r="V432" s="42" t="e">
        <f t="shared" si="205"/>
        <v>#VALUE!</v>
      </c>
      <c r="W432" s="43" t="e">
        <f t="shared" si="205"/>
        <v>#VALUE!</v>
      </c>
      <c r="X432" s="43" t="e">
        <f t="shared" si="205"/>
        <v>#VALUE!</v>
      </c>
      <c r="Y432" t="e">
        <f>NA()</f>
        <v>#N/A</v>
      </c>
      <c r="AD432"/>
      <c r="AE432" s="3">
        <v>47</v>
      </c>
      <c r="AG432" s="3">
        <f t="shared" si="193"/>
        <v>36.903823282451604</v>
      </c>
      <c r="AH432" s="36">
        <f t="shared" ref="AH432:AY446" si="206">300*AH360*AH132</f>
        <v>37420.842773304881</v>
      </c>
      <c r="AI432" s="36">
        <f t="shared" si="206"/>
        <v>62666.569120746062</v>
      </c>
      <c r="AJ432" s="36">
        <f t="shared" si="206"/>
        <v>58080.224409822156</v>
      </c>
      <c r="AK432" s="36">
        <f t="shared" si="206"/>
        <v>59546.213625958182</v>
      </c>
      <c r="AL432" s="36">
        <f t="shared" si="206"/>
        <v>11602.784899924527</v>
      </c>
      <c r="AM432" s="37" t="e">
        <f t="shared" si="206"/>
        <v>#VALUE!</v>
      </c>
      <c r="AN432" s="38">
        <f t="shared" si="206"/>
        <v>19824.588077632074</v>
      </c>
      <c r="AO432" s="39">
        <f t="shared" si="206"/>
        <v>4401.0306366537488</v>
      </c>
      <c r="AP432" s="39">
        <f t="shared" si="206"/>
        <v>880.20612733074984</v>
      </c>
      <c r="AQ432" s="40">
        <f t="shared" si="206"/>
        <v>109324.18972604134</v>
      </c>
      <c r="AR432" s="40">
        <f t="shared" si="206"/>
        <v>100142.50765168293</v>
      </c>
      <c r="AS432" s="40">
        <f t="shared" si="206"/>
        <v>433261.71012132603</v>
      </c>
      <c r="AT432" s="41" t="e">
        <f t="shared" si="206"/>
        <v>#VALUE!</v>
      </c>
      <c r="AU432" s="41" t="e">
        <f t="shared" si="206"/>
        <v>#VALUE!</v>
      </c>
      <c r="AV432" s="42" t="e">
        <f t="shared" si="206"/>
        <v>#VALUE!</v>
      </c>
      <c r="AW432" s="42" t="e">
        <f t="shared" si="206"/>
        <v>#VALUE!</v>
      </c>
      <c r="AX432" s="43" t="e">
        <f t="shared" si="206"/>
        <v>#VALUE!</v>
      </c>
      <c r="AY432" s="43" t="e">
        <f t="shared" si="206"/>
        <v>#VALUE!</v>
      </c>
      <c r="AZ432" t="e">
        <f>NA()</f>
        <v>#N/A</v>
      </c>
    </row>
    <row r="433" spans="4:52" x14ac:dyDescent="0.3">
      <c r="D433" s="3">
        <v>48</v>
      </c>
      <c r="F433" s="3">
        <v>47</v>
      </c>
      <c r="G433" s="36">
        <f t="shared" si="205"/>
        <v>46253.784090990957</v>
      </c>
      <c r="H433" s="36">
        <f t="shared" si="205"/>
        <v>75806.432490795967</v>
      </c>
      <c r="I433" s="36">
        <f t="shared" si="205"/>
        <v>74617.567271589854</v>
      </c>
      <c r="J433" s="36">
        <f t="shared" si="205"/>
        <v>71662.742290284601</v>
      </c>
      <c r="K433" s="36">
        <f t="shared" si="205"/>
        <v>16590.503125356467</v>
      </c>
      <c r="L433" s="37" t="e">
        <f t="shared" si="205"/>
        <v>#VALUE!</v>
      </c>
      <c r="M433" s="38">
        <f t="shared" si="205"/>
        <v>25311.118775684579</v>
      </c>
      <c r="N433" s="39">
        <f t="shared" si="205"/>
        <v>5536.1888494461127</v>
      </c>
      <c r="O433" s="39">
        <f t="shared" si="205"/>
        <v>1107.2377698892226</v>
      </c>
      <c r="P433" s="40">
        <f t="shared" si="205"/>
        <v>128155.51189409752</v>
      </c>
      <c r="Q433" s="40">
        <f t="shared" si="205"/>
        <v>115685.09536488273</v>
      </c>
      <c r="R433" s="40">
        <f t="shared" si="205"/>
        <v>473161.28675791126</v>
      </c>
      <c r="S433" s="41" t="e">
        <f t="shared" si="205"/>
        <v>#VALUE!</v>
      </c>
      <c r="T433" s="41" t="e">
        <f t="shared" si="205"/>
        <v>#VALUE!</v>
      </c>
      <c r="U433" s="42" t="e">
        <f t="shared" si="205"/>
        <v>#VALUE!</v>
      </c>
      <c r="V433" s="42" t="e">
        <f t="shared" si="205"/>
        <v>#VALUE!</v>
      </c>
      <c r="W433" s="43" t="e">
        <f t="shared" si="205"/>
        <v>#VALUE!</v>
      </c>
      <c r="X433" s="43" t="e">
        <f t="shared" si="205"/>
        <v>#VALUE!</v>
      </c>
      <c r="Y433" t="e">
        <f>NA()</f>
        <v>#N/A</v>
      </c>
      <c r="AD433"/>
      <c r="AE433" s="3">
        <v>48</v>
      </c>
      <c r="AG433" s="3">
        <f t="shared" si="193"/>
        <v>37.766572208720326</v>
      </c>
      <c r="AH433" s="36">
        <f t="shared" si="206"/>
        <v>38349.515821549241</v>
      </c>
      <c r="AI433" s="36">
        <f t="shared" si="206"/>
        <v>63904.461791026275</v>
      </c>
      <c r="AJ433" s="36">
        <f t="shared" si="206"/>
        <v>59673.412486855748</v>
      </c>
      <c r="AK433" s="36">
        <f t="shared" si="206"/>
        <v>60694.151023966755</v>
      </c>
      <c r="AL433" s="36">
        <f t="shared" si="206"/>
        <v>11828.364252243675</v>
      </c>
      <c r="AM433" s="37" t="e">
        <f t="shared" si="206"/>
        <v>#VALUE!</v>
      </c>
      <c r="AN433" s="38">
        <f t="shared" si="206"/>
        <v>20336.739176226249</v>
      </c>
      <c r="AO433" s="39">
        <f t="shared" si="206"/>
        <v>4504.5324720206954</v>
      </c>
      <c r="AP433" s="39">
        <f t="shared" si="206"/>
        <v>900.90649440413915</v>
      </c>
      <c r="AQ433" s="40">
        <f t="shared" si="206"/>
        <v>111132.26586074337</v>
      </c>
      <c r="AR433" s="40">
        <f t="shared" si="206"/>
        <v>101712.18430779078</v>
      </c>
      <c r="AS433" s="40">
        <f t="shared" si="206"/>
        <v>437990.44534390717</v>
      </c>
      <c r="AT433" s="41" t="e">
        <f t="shared" si="206"/>
        <v>#VALUE!</v>
      </c>
      <c r="AU433" s="41" t="e">
        <f t="shared" si="206"/>
        <v>#VALUE!</v>
      </c>
      <c r="AV433" s="42" t="e">
        <f t="shared" si="206"/>
        <v>#VALUE!</v>
      </c>
      <c r="AW433" s="42" t="e">
        <f t="shared" si="206"/>
        <v>#VALUE!</v>
      </c>
      <c r="AX433" s="43" t="e">
        <f t="shared" si="206"/>
        <v>#VALUE!</v>
      </c>
      <c r="AY433" s="43" t="e">
        <f t="shared" si="206"/>
        <v>#VALUE!</v>
      </c>
      <c r="AZ433" t="e">
        <f>NA()</f>
        <v>#N/A</v>
      </c>
    </row>
    <row r="434" spans="4:52" x14ac:dyDescent="0.3">
      <c r="D434" s="3">
        <v>49</v>
      </c>
      <c r="F434" s="3">
        <v>48</v>
      </c>
      <c r="G434" s="36">
        <f t="shared" si="205"/>
        <v>46907.361386016448</v>
      </c>
      <c r="H434" s="36">
        <f t="shared" si="205"/>
        <v>76953.363239369995</v>
      </c>
      <c r="I434" s="36">
        <f t="shared" si="205"/>
        <v>76003.23979048671</v>
      </c>
      <c r="J434" s="36">
        <f t="shared" si="205"/>
        <v>72712.699591280791</v>
      </c>
      <c r="K434" s="36">
        <f t="shared" si="205"/>
        <v>17195.636358223284</v>
      </c>
      <c r="L434" s="37" t="e">
        <f t="shared" si="205"/>
        <v>#VALUE!</v>
      </c>
      <c r="M434" s="38">
        <f t="shared" si="205"/>
        <v>25794.686535805158</v>
      </c>
      <c r="N434" s="39">
        <f t="shared" si="205"/>
        <v>5639.3768543282476</v>
      </c>
      <c r="O434" s="39">
        <f t="shared" si="205"/>
        <v>1127.8753708656495</v>
      </c>
      <c r="P434" s="40">
        <f t="shared" si="205"/>
        <v>129762.28540739967</v>
      </c>
      <c r="Q434" s="40">
        <f t="shared" si="205"/>
        <v>116920.86473441594</v>
      </c>
      <c r="R434" s="40">
        <f t="shared" si="205"/>
        <v>475663.92088252463</v>
      </c>
      <c r="S434" s="41" t="e">
        <f t="shared" si="205"/>
        <v>#VALUE!</v>
      </c>
      <c r="T434" s="41" t="e">
        <f t="shared" si="205"/>
        <v>#VALUE!</v>
      </c>
      <c r="U434" s="42" t="e">
        <f t="shared" si="205"/>
        <v>#VALUE!</v>
      </c>
      <c r="V434" s="42" t="e">
        <f t="shared" si="205"/>
        <v>#VALUE!</v>
      </c>
      <c r="W434" s="43" t="e">
        <f t="shared" si="205"/>
        <v>#VALUE!</v>
      </c>
      <c r="X434" s="43" t="e">
        <f t="shared" si="205"/>
        <v>#VALUE!</v>
      </c>
      <c r="Y434" t="e">
        <f>NA()</f>
        <v>#N/A</v>
      </c>
      <c r="AD434"/>
      <c r="AE434" s="3">
        <v>49</v>
      </c>
      <c r="AG434" s="3">
        <f t="shared" si="193"/>
        <v>38.561557583063312</v>
      </c>
      <c r="AH434" s="36">
        <f t="shared" si="206"/>
        <v>39174.984226550303</v>
      </c>
      <c r="AI434" s="36">
        <f t="shared" si="206"/>
        <v>65025.649792550801</v>
      </c>
      <c r="AJ434" s="36">
        <f t="shared" si="206"/>
        <v>61112.600211404831</v>
      </c>
      <c r="AK434" s="36">
        <f t="shared" si="206"/>
        <v>61732.761725762641</v>
      </c>
      <c r="AL434" s="36">
        <f t="shared" si="206"/>
        <v>12027.213324351464</v>
      </c>
      <c r="AM434" s="37" t="e">
        <f t="shared" si="206"/>
        <v>#VALUE!</v>
      </c>
      <c r="AN434" s="38">
        <f t="shared" si="206"/>
        <v>20801.522903481491</v>
      </c>
      <c r="AO434" s="39">
        <f t="shared" si="206"/>
        <v>4598.8624190786786</v>
      </c>
      <c r="AP434" s="39">
        <f t="shared" si="206"/>
        <v>919.77248381573577</v>
      </c>
      <c r="AQ434" s="40">
        <f t="shared" si="206"/>
        <v>112763.62760927182</v>
      </c>
      <c r="AR434" s="40">
        <f t="shared" si="206"/>
        <v>103115.41585943864</v>
      </c>
      <c r="AS434" s="40">
        <f t="shared" si="206"/>
        <v>442086.5754325614</v>
      </c>
      <c r="AT434" s="41" t="e">
        <f t="shared" si="206"/>
        <v>#VALUE!</v>
      </c>
      <c r="AU434" s="41" t="e">
        <f t="shared" si="206"/>
        <v>#VALUE!</v>
      </c>
      <c r="AV434" s="42" t="e">
        <f t="shared" si="206"/>
        <v>#VALUE!</v>
      </c>
      <c r="AW434" s="42" t="e">
        <f t="shared" si="206"/>
        <v>#VALUE!</v>
      </c>
      <c r="AX434" s="43" t="e">
        <f t="shared" si="206"/>
        <v>#VALUE!</v>
      </c>
      <c r="AY434" s="43" t="e">
        <f t="shared" si="206"/>
        <v>#VALUE!</v>
      </c>
      <c r="AZ434" t="e">
        <f>NA()</f>
        <v>#N/A</v>
      </c>
    </row>
    <row r="435" spans="4:52" x14ac:dyDescent="0.3">
      <c r="D435" s="3">
        <v>50</v>
      </c>
      <c r="F435" s="3">
        <v>49</v>
      </c>
      <c r="G435" s="36">
        <f t="shared" si="205"/>
        <v>47526.367230605705</v>
      </c>
      <c r="H435" s="36">
        <f t="shared" si="205"/>
        <v>78073.892474142951</v>
      </c>
      <c r="I435" s="36">
        <f t="shared" si="205"/>
        <v>77344.687705179778</v>
      </c>
      <c r="J435" s="36">
        <f t="shared" si="205"/>
        <v>73737.200005722712</v>
      </c>
      <c r="K435" s="36">
        <f t="shared" si="205"/>
        <v>17747.560784620135</v>
      </c>
      <c r="L435" s="37" t="e">
        <f t="shared" si="205"/>
        <v>#VALUE!</v>
      </c>
      <c r="M435" s="38">
        <f t="shared" si="205"/>
        <v>26267.715019436306</v>
      </c>
      <c r="N435" s="39">
        <f t="shared" si="205"/>
        <v>5740.8870939656672</v>
      </c>
      <c r="O435" s="39">
        <f t="shared" si="205"/>
        <v>1148.1774187931335</v>
      </c>
      <c r="P435" s="40">
        <f t="shared" si="205"/>
        <v>131326.44415310078</v>
      </c>
      <c r="Q435" s="40">
        <f t="shared" si="205"/>
        <v>118108.73521903115</v>
      </c>
      <c r="R435" s="40">
        <f t="shared" si="205"/>
        <v>477975.48288574023</v>
      </c>
      <c r="S435" s="41" t="e">
        <f t="shared" si="205"/>
        <v>#VALUE!</v>
      </c>
      <c r="T435" s="41" t="e">
        <f t="shared" si="205"/>
        <v>#VALUE!</v>
      </c>
      <c r="U435" s="42" t="e">
        <f t="shared" si="205"/>
        <v>#VALUE!</v>
      </c>
      <c r="V435" s="42" t="e">
        <f t="shared" si="205"/>
        <v>#VALUE!</v>
      </c>
      <c r="W435" s="43" t="e">
        <f t="shared" si="205"/>
        <v>#VALUE!</v>
      </c>
      <c r="X435" s="43" t="e">
        <f t="shared" si="205"/>
        <v>#VALUE!</v>
      </c>
      <c r="Y435" t="e">
        <f>NA()</f>
        <v>#N/A</v>
      </c>
      <c r="AD435"/>
      <c r="AE435" s="3">
        <v>50</v>
      </c>
      <c r="AG435" s="3">
        <f t="shared" si="193"/>
        <v>39.294101810214748</v>
      </c>
      <c r="AH435" s="36">
        <f t="shared" si="206"/>
        <v>39910.132691185441</v>
      </c>
      <c r="AI435" s="36">
        <f t="shared" si="206"/>
        <v>66042.316974709029</v>
      </c>
      <c r="AJ435" s="36">
        <f t="shared" si="206"/>
        <v>62413.841314199701</v>
      </c>
      <c r="AK435" s="36">
        <f t="shared" si="206"/>
        <v>62673.630740894143</v>
      </c>
      <c r="AL435" s="36">
        <f t="shared" si="206"/>
        <v>12202.984377365452</v>
      </c>
      <c r="AM435" s="37" t="e">
        <f t="shared" si="206"/>
        <v>#VALUE!</v>
      </c>
      <c r="AN435" s="38">
        <f t="shared" si="206"/>
        <v>21223.715458178187</v>
      </c>
      <c r="AO435" s="39">
        <f t="shared" si="206"/>
        <v>4684.8872400494001</v>
      </c>
      <c r="AP435" s="39">
        <f t="shared" si="206"/>
        <v>936.97744800988016</v>
      </c>
      <c r="AQ435" s="40">
        <f t="shared" si="206"/>
        <v>114237.81539082753</v>
      </c>
      <c r="AR435" s="40">
        <f t="shared" si="206"/>
        <v>104372.5466651569</v>
      </c>
      <c r="AS435" s="40">
        <f t="shared" si="206"/>
        <v>445650.48558111506</v>
      </c>
      <c r="AT435" s="41" t="e">
        <f t="shared" si="206"/>
        <v>#VALUE!</v>
      </c>
      <c r="AU435" s="41" t="e">
        <f t="shared" si="206"/>
        <v>#VALUE!</v>
      </c>
      <c r="AV435" s="42" t="e">
        <f t="shared" si="206"/>
        <v>#VALUE!</v>
      </c>
      <c r="AW435" s="42" t="e">
        <f t="shared" si="206"/>
        <v>#VALUE!</v>
      </c>
      <c r="AX435" s="43" t="e">
        <f t="shared" si="206"/>
        <v>#VALUE!</v>
      </c>
      <c r="AY435" s="43" t="e">
        <f t="shared" si="206"/>
        <v>#VALUE!</v>
      </c>
      <c r="AZ435" t="e">
        <f>NA()</f>
        <v>#N/A</v>
      </c>
    </row>
    <row r="436" spans="4:52" x14ac:dyDescent="0.3">
      <c r="D436" s="3">
        <v>51</v>
      </c>
      <c r="F436" s="3">
        <v>50</v>
      </c>
      <c r="G436" s="36">
        <f t="shared" si="205"/>
        <v>48112.22477689034</v>
      </c>
      <c r="H436" s="36">
        <f t="shared" si="205"/>
        <v>79168.428301062333</v>
      </c>
      <c r="I436" s="36">
        <f t="shared" si="205"/>
        <v>78642.561534534645</v>
      </c>
      <c r="J436" s="36">
        <f t="shared" si="205"/>
        <v>74736.680636756733</v>
      </c>
      <c r="K436" s="36">
        <f t="shared" si="205"/>
        <v>18251.85559010509</v>
      </c>
      <c r="L436" s="37" t="e">
        <f t="shared" si="205"/>
        <v>#VALUE!</v>
      </c>
      <c r="M436" s="38">
        <f t="shared" si="205"/>
        <v>26730.301075010429</v>
      </c>
      <c r="N436" s="39">
        <f t="shared" si="205"/>
        <v>5840.7238949234606</v>
      </c>
      <c r="O436" s="39">
        <f t="shared" si="205"/>
        <v>1168.1447789846923</v>
      </c>
      <c r="P436" s="40">
        <f t="shared" si="205"/>
        <v>132848.95445249602</v>
      </c>
      <c r="Q436" s="40">
        <f t="shared" si="205"/>
        <v>119250.32688132915</v>
      </c>
      <c r="R436" s="40">
        <f t="shared" si="205"/>
        <v>480109.95948586514</v>
      </c>
      <c r="S436" s="41" t="e">
        <f t="shared" si="205"/>
        <v>#VALUE!</v>
      </c>
      <c r="T436" s="41" t="e">
        <f t="shared" si="205"/>
        <v>#VALUE!</v>
      </c>
      <c r="U436" s="42" t="e">
        <f t="shared" si="205"/>
        <v>#VALUE!</v>
      </c>
      <c r="V436" s="42" t="e">
        <f t="shared" si="205"/>
        <v>#VALUE!</v>
      </c>
      <c r="W436" s="43" t="e">
        <f t="shared" si="205"/>
        <v>#VALUE!</v>
      </c>
      <c r="X436" s="43" t="e">
        <f t="shared" si="205"/>
        <v>#VALUE!</v>
      </c>
      <c r="Y436" t="e">
        <f>NA()</f>
        <v>#N/A</v>
      </c>
      <c r="AD436"/>
      <c r="AE436" s="3">
        <v>51</v>
      </c>
      <c r="AG436" s="3">
        <f t="shared" si="193"/>
        <v>39.969109253183596</v>
      </c>
      <c r="AH436" s="36">
        <f t="shared" si="206"/>
        <v>40566.125223598086</v>
      </c>
      <c r="AI436" s="36">
        <f t="shared" si="206"/>
        <v>66965.228077958061</v>
      </c>
      <c r="AJ436" s="36">
        <f t="shared" si="206"/>
        <v>63591.480866135738</v>
      </c>
      <c r="AK436" s="36">
        <f t="shared" si="206"/>
        <v>63526.966814105086</v>
      </c>
      <c r="AL436" s="36">
        <f t="shared" si="206"/>
        <v>12358.774341690409</v>
      </c>
      <c r="AM436" s="37" t="e">
        <f t="shared" si="206"/>
        <v>#VALUE!</v>
      </c>
      <c r="AN436" s="38">
        <f t="shared" si="206"/>
        <v>21607.569122009274</v>
      </c>
      <c r="AO436" s="39">
        <f t="shared" si="206"/>
        <v>4763.3869844725232</v>
      </c>
      <c r="AP436" s="39">
        <f t="shared" si="206"/>
        <v>952.6773968945048</v>
      </c>
      <c r="AQ436" s="40">
        <f t="shared" si="206"/>
        <v>115571.89260296806</v>
      </c>
      <c r="AR436" s="40">
        <f t="shared" si="206"/>
        <v>105501.06804003728</v>
      </c>
      <c r="AS436" s="40">
        <f t="shared" si="206"/>
        <v>448764.28920027235</v>
      </c>
      <c r="AT436" s="41" t="e">
        <f t="shared" si="206"/>
        <v>#VALUE!</v>
      </c>
      <c r="AU436" s="41" t="e">
        <f t="shared" si="206"/>
        <v>#VALUE!</v>
      </c>
      <c r="AV436" s="42" t="e">
        <f t="shared" si="206"/>
        <v>#VALUE!</v>
      </c>
      <c r="AW436" s="42" t="e">
        <f t="shared" si="206"/>
        <v>#VALUE!</v>
      </c>
      <c r="AX436" s="43" t="e">
        <f t="shared" si="206"/>
        <v>#VALUE!</v>
      </c>
      <c r="AY436" s="43" t="e">
        <f t="shared" si="206"/>
        <v>#VALUE!</v>
      </c>
      <c r="AZ436" t="e">
        <f>NA()</f>
        <v>#N/A</v>
      </c>
    </row>
    <row r="437" spans="4:52" x14ac:dyDescent="0.3">
      <c r="D437" s="3">
        <v>52</v>
      </c>
      <c r="F437" s="3">
        <v>51</v>
      </c>
      <c r="G437" s="36">
        <f t="shared" si="205"/>
        <v>48666.351708588038</v>
      </c>
      <c r="H437" s="36">
        <f t="shared" si="205"/>
        <v>80237.387701079002</v>
      </c>
      <c r="I437" s="36">
        <f t="shared" si="205"/>
        <v>79897.580800434604</v>
      </c>
      <c r="J437" s="36">
        <f t="shared" si="205"/>
        <v>75711.584982359433</v>
      </c>
      <c r="K437" s="36">
        <f t="shared" si="205"/>
        <v>18713.391162230149</v>
      </c>
      <c r="L437" s="37" t="e">
        <f t="shared" si="205"/>
        <v>#VALUE!</v>
      </c>
      <c r="M437" s="38">
        <f t="shared" si="205"/>
        <v>27182.549789044293</v>
      </c>
      <c r="N437" s="39">
        <f t="shared" si="205"/>
        <v>5938.8932712505048</v>
      </c>
      <c r="O437" s="39">
        <f t="shared" si="205"/>
        <v>1187.778654250101</v>
      </c>
      <c r="P437" s="40">
        <f t="shared" si="205"/>
        <v>134330.77318823891</v>
      </c>
      <c r="Q437" s="40">
        <f t="shared" si="205"/>
        <v>120347.22771484546</v>
      </c>
      <c r="R437" s="40">
        <f t="shared" si="205"/>
        <v>482080.40747025225</v>
      </c>
      <c r="S437" s="41" t="e">
        <f t="shared" si="205"/>
        <v>#VALUE!</v>
      </c>
      <c r="T437" s="41" t="e">
        <f t="shared" si="205"/>
        <v>#VALUE!</v>
      </c>
      <c r="U437" s="42" t="e">
        <f t="shared" si="205"/>
        <v>#VALUE!</v>
      </c>
      <c r="V437" s="42" t="e">
        <f t="shared" si="205"/>
        <v>#VALUE!</v>
      </c>
      <c r="W437" s="43" t="e">
        <f t="shared" si="205"/>
        <v>#VALUE!</v>
      </c>
      <c r="X437" s="43" t="e">
        <f t="shared" si="205"/>
        <v>#VALUE!</v>
      </c>
      <c r="Y437" t="e">
        <f>NA()</f>
        <v>#N/A</v>
      </c>
      <c r="AD437"/>
      <c r="AE437" s="3">
        <v>52</v>
      </c>
      <c r="AG437" s="3">
        <f t="shared" si="193"/>
        <v>40.591099067826086</v>
      </c>
      <c r="AH437" s="36">
        <f t="shared" si="206"/>
        <v>41152.623126131075</v>
      </c>
      <c r="AI437" s="36">
        <f t="shared" si="206"/>
        <v>67803.907948669483</v>
      </c>
      <c r="AJ437" s="36">
        <f t="shared" si="206"/>
        <v>64658.303942737337</v>
      </c>
      <c r="AK437" s="36">
        <f t="shared" si="206"/>
        <v>64301.780774505889</v>
      </c>
      <c r="AL437" s="36">
        <f t="shared" si="206"/>
        <v>12497.213013445533</v>
      </c>
      <c r="AM437" s="37" t="e">
        <f t="shared" si="206"/>
        <v>#VALUE!</v>
      </c>
      <c r="AN437" s="38">
        <f t="shared" si="206"/>
        <v>21956.871611196748</v>
      </c>
      <c r="AO437" s="39">
        <f t="shared" si="206"/>
        <v>4835.0635167612863</v>
      </c>
      <c r="AP437" s="39">
        <f t="shared" si="206"/>
        <v>967.01270335225718</v>
      </c>
      <c r="AQ437" s="40">
        <f t="shared" si="206"/>
        <v>116780.79976556454</v>
      </c>
      <c r="AR437" s="40">
        <f t="shared" si="206"/>
        <v>106516.06262235496</v>
      </c>
      <c r="AS437" s="40">
        <f t="shared" si="206"/>
        <v>451495.49596235738</v>
      </c>
      <c r="AT437" s="41" t="e">
        <f t="shared" si="206"/>
        <v>#VALUE!</v>
      </c>
      <c r="AU437" s="41" t="e">
        <f t="shared" si="206"/>
        <v>#VALUE!</v>
      </c>
      <c r="AV437" s="42" t="e">
        <f t="shared" si="206"/>
        <v>#VALUE!</v>
      </c>
      <c r="AW437" s="42" t="e">
        <f t="shared" si="206"/>
        <v>#VALUE!</v>
      </c>
      <c r="AX437" s="43" t="e">
        <f t="shared" si="206"/>
        <v>#VALUE!</v>
      </c>
      <c r="AY437" s="43" t="e">
        <f t="shared" si="206"/>
        <v>#VALUE!</v>
      </c>
      <c r="AZ437" t="e">
        <f>NA()</f>
        <v>#N/A</v>
      </c>
    </row>
    <row r="438" spans="4:52" x14ac:dyDescent="0.3">
      <c r="D438" s="3">
        <v>53</v>
      </c>
      <c r="F438" s="3">
        <v>52</v>
      </c>
      <c r="G438" s="36">
        <f t="shared" si="205"/>
        <v>49190.151613528826</v>
      </c>
      <c r="H438" s="36">
        <f t="shared" si="205"/>
        <v>81281.194943673574</v>
      </c>
      <c r="I438" s="36">
        <f t="shared" si="205"/>
        <v>81110.524100080307</v>
      </c>
      <c r="J438" s="36">
        <f t="shared" si="205"/>
        <v>76662.36146136836</v>
      </c>
      <c r="K438" s="36">
        <f t="shared" si="205"/>
        <v>19136.434447188691</v>
      </c>
      <c r="L438" s="37" t="e">
        <f t="shared" si="205"/>
        <v>#VALUE!</v>
      </c>
      <c r="M438" s="38">
        <f t="shared" si="205"/>
        <v>27624.573768466031</v>
      </c>
      <c r="N438" s="39">
        <f t="shared" si="205"/>
        <v>6035.4027840894823</v>
      </c>
      <c r="O438" s="39">
        <f t="shared" si="205"/>
        <v>1207.0805568178964</v>
      </c>
      <c r="P438" s="40">
        <f t="shared" si="205"/>
        <v>135772.84671861588</v>
      </c>
      <c r="Q438" s="40">
        <f t="shared" si="205"/>
        <v>121400.9917436051</v>
      </c>
      <c r="R438" s="40">
        <f t="shared" si="205"/>
        <v>483899.00034757674</v>
      </c>
      <c r="S438" s="41" t="e">
        <f t="shared" si="205"/>
        <v>#VALUE!</v>
      </c>
      <c r="T438" s="41" t="e">
        <f t="shared" si="205"/>
        <v>#VALUE!</v>
      </c>
      <c r="U438" s="42" t="e">
        <f t="shared" si="205"/>
        <v>#VALUE!</v>
      </c>
      <c r="V438" s="42" t="e">
        <f t="shared" si="205"/>
        <v>#VALUE!</v>
      </c>
      <c r="W438" s="43" t="e">
        <f t="shared" si="205"/>
        <v>#VALUE!</v>
      </c>
      <c r="X438" s="43" t="e">
        <f t="shared" si="205"/>
        <v>#VALUE!</v>
      </c>
      <c r="Y438" t="e">
        <f>NA()</f>
        <v>#N/A</v>
      </c>
      <c r="AD438"/>
      <c r="AE438" s="3">
        <v>53</v>
      </c>
      <c r="AG438" s="3">
        <f t="shared" si="193"/>
        <v>41.164235458467118</v>
      </c>
      <c r="AH438" s="36">
        <f t="shared" si="206"/>
        <v>41677.986509584887</v>
      </c>
      <c r="AI438" s="36">
        <f t="shared" si="206"/>
        <v>68566.798081610672</v>
      </c>
      <c r="AJ438" s="36">
        <f t="shared" si="206"/>
        <v>65625.688798419767</v>
      </c>
      <c r="AK438" s="36">
        <f t="shared" si="206"/>
        <v>65006.040398589372</v>
      </c>
      <c r="AL438" s="36">
        <f t="shared" si="206"/>
        <v>12620.538128812186</v>
      </c>
      <c r="AM438" s="37" t="e">
        <f t="shared" si="206"/>
        <v>#VALUE!</v>
      </c>
      <c r="AN438" s="38">
        <f t="shared" si="206"/>
        <v>22274.999632316882</v>
      </c>
      <c r="AO438" s="39">
        <f t="shared" si="206"/>
        <v>4900.5484656766503</v>
      </c>
      <c r="AP438" s="39">
        <f t="shared" si="206"/>
        <v>980.10969313532996</v>
      </c>
      <c r="AQ438" s="40">
        <f t="shared" si="206"/>
        <v>117877.65369373563</v>
      </c>
      <c r="AR438" s="40">
        <f t="shared" si="206"/>
        <v>107430.57543400834</v>
      </c>
      <c r="AS438" s="40">
        <f t="shared" si="206"/>
        <v>453899.89507163659</v>
      </c>
      <c r="AT438" s="41" t="e">
        <f t="shared" si="206"/>
        <v>#VALUE!</v>
      </c>
      <c r="AU438" s="41" t="e">
        <f t="shared" si="206"/>
        <v>#VALUE!</v>
      </c>
      <c r="AV438" s="42" t="e">
        <f t="shared" si="206"/>
        <v>#VALUE!</v>
      </c>
      <c r="AW438" s="42" t="e">
        <f t="shared" si="206"/>
        <v>#VALUE!</v>
      </c>
      <c r="AX438" s="43" t="e">
        <f t="shared" si="206"/>
        <v>#VALUE!</v>
      </c>
      <c r="AY438" s="43" t="e">
        <f t="shared" si="206"/>
        <v>#VALUE!</v>
      </c>
      <c r="AZ438" t="e">
        <f>NA()</f>
        <v>#N/A</v>
      </c>
    </row>
    <row r="439" spans="4:52" x14ac:dyDescent="0.3">
      <c r="D439" s="3">
        <v>54</v>
      </c>
      <c r="F439" s="3">
        <v>53</v>
      </c>
      <c r="G439" s="36">
        <f t="shared" si="205"/>
        <v>49685.006776784081</v>
      </c>
      <c r="H439" s="36">
        <f t="shared" si="205"/>
        <v>82300.280141952579</v>
      </c>
      <c r="I439" s="36">
        <f t="shared" si="205"/>
        <v>82282.220031311095</v>
      </c>
      <c r="J439" s="36">
        <f t="shared" si="205"/>
        <v>77589.462077333039</v>
      </c>
      <c r="K439" s="36">
        <f t="shared" si="205"/>
        <v>19524.736977899091</v>
      </c>
      <c r="L439" s="37" t="e">
        <f t="shared" si="205"/>
        <v>#VALUE!</v>
      </c>
      <c r="M439" s="38">
        <f t="shared" si="205"/>
        <v>28056.492459829424</v>
      </c>
      <c r="N439" s="39">
        <f t="shared" si="205"/>
        <v>6130.2614110569484</v>
      </c>
      <c r="O439" s="39">
        <f t="shared" si="205"/>
        <v>1226.0522822113896</v>
      </c>
      <c r="P439" s="40">
        <f t="shared" si="205"/>
        <v>137176.10993247386</v>
      </c>
      <c r="Q439" s="40">
        <f t="shared" si="205"/>
        <v>122413.13749682659</v>
      </c>
      <c r="R439" s="40">
        <f t="shared" si="205"/>
        <v>485577.07533230656</v>
      </c>
      <c r="S439" s="41" t="e">
        <f t="shared" si="205"/>
        <v>#VALUE!</v>
      </c>
      <c r="T439" s="41" t="e">
        <f t="shared" si="205"/>
        <v>#VALUE!</v>
      </c>
      <c r="U439" s="42" t="e">
        <f t="shared" si="205"/>
        <v>#VALUE!</v>
      </c>
      <c r="V439" s="42" t="e">
        <f t="shared" si="205"/>
        <v>#VALUE!</v>
      </c>
      <c r="W439" s="43" t="e">
        <f t="shared" si="205"/>
        <v>#VALUE!</v>
      </c>
      <c r="X439" s="43" t="e">
        <f t="shared" si="205"/>
        <v>#VALUE!</v>
      </c>
      <c r="Y439" t="e">
        <f>NA()</f>
        <v>#N/A</v>
      </c>
      <c r="AD439"/>
      <c r="AE439" s="3">
        <v>54</v>
      </c>
      <c r="AG439" s="3">
        <f t="shared" si="193"/>
        <v>41.692355557131165</v>
      </c>
      <c r="AH439" s="36">
        <f t="shared" si="206"/>
        <v>42149.454722936614</v>
      </c>
      <c r="AI439" s="36">
        <f t="shared" si="206"/>
        <v>69261.392792444327</v>
      </c>
      <c r="AJ439" s="36">
        <f t="shared" si="206"/>
        <v>66503.755473604295</v>
      </c>
      <c r="AK439" s="36">
        <f t="shared" si="206"/>
        <v>65646.804427122042</v>
      </c>
      <c r="AL439" s="36">
        <f t="shared" si="206"/>
        <v>12730.658576710506</v>
      </c>
      <c r="AM439" s="37" t="e">
        <f t="shared" si="206"/>
        <v>#VALUE!</v>
      </c>
      <c r="AN439" s="38">
        <f t="shared" si="206"/>
        <v>22564.966663987037</v>
      </c>
      <c r="AO439" s="39">
        <f t="shared" si="206"/>
        <v>4960.4105132975674</v>
      </c>
      <c r="AP439" s="39">
        <f t="shared" si="206"/>
        <v>992.08210265951345</v>
      </c>
      <c r="AQ439" s="40">
        <f t="shared" si="206"/>
        <v>118874.00049580296</v>
      </c>
      <c r="AR439" s="40">
        <f t="shared" si="206"/>
        <v>108255.92364204682</v>
      </c>
      <c r="AS439" s="40">
        <f t="shared" si="206"/>
        <v>456023.82691280858</v>
      </c>
      <c r="AT439" s="41" t="e">
        <f t="shared" si="206"/>
        <v>#VALUE!</v>
      </c>
      <c r="AU439" s="41" t="e">
        <f t="shared" si="206"/>
        <v>#VALUE!</v>
      </c>
      <c r="AV439" s="42" t="e">
        <f t="shared" si="206"/>
        <v>#VALUE!</v>
      </c>
      <c r="AW439" s="42" t="e">
        <f t="shared" si="206"/>
        <v>#VALUE!</v>
      </c>
      <c r="AX439" s="43" t="e">
        <f t="shared" si="206"/>
        <v>#VALUE!</v>
      </c>
      <c r="AY439" s="43" t="e">
        <f t="shared" si="206"/>
        <v>#VALUE!</v>
      </c>
      <c r="AZ439" t="e">
        <f>NA()</f>
        <v>#N/A</v>
      </c>
    </row>
    <row r="440" spans="4:52" x14ac:dyDescent="0.3">
      <c r="D440" s="3">
        <v>55</v>
      </c>
      <c r="F440" s="3">
        <v>54</v>
      </c>
      <c r="G440" s="36">
        <f t="shared" si="205"/>
        <v>50152.272234301199</v>
      </c>
      <c r="H440" s="36">
        <f t="shared" si="205"/>
        <v>83295.077937380935</v>
      </c>
      <c r="I440" s="36">
        <f t="shared" si="205"/>
        <v>83413.538919186569</v>
      </c>
      <c r="J440" s="36">
        <f t="shared" si="205"/>
        <v>78493.341208349259</v>
      </c>
      <c r="K440" s="36">
        <f t="shared" si="205"/>
        <v>19881.608575668266</v>
      </c>
      <c r="L440" s="37" t="e">
        <f t="shared" si="205"/>
        <v>#VALUE!</v>
      </c>
      <c r="M440" s="38">
        <f t="shared" si="205"/>
        <v>28478.431502154403</v>
      </c>
      <c r="N440" s="39">
        <f t="shared" si="205"/>
        <v>6223.4794246732054</v>
      </c>
      <c r="O440" s="39">
        <f t="shared" si="205"/>
        <v>1244.6958849346411</v>
      </c>
      <c r="P440" s="40">
        <f t="shared" si="205"/>
        <v>138541.48543083068</v>
      </c>
      <c r="Q440" s="40">
        <f t="shared" si="205"/>
        <v>123385.14681543001</v>
      </c>
      <c r="R440" s="40">
        <f t="shared" si="205"/>
        <v>487125.18004610197</v>
      </c>
      <c r="S440" s="41" t="e">
        <f t="shared" si="205"/>
        <v>#VALUE!</v>
      </c>
      <c r="T440" s="41" t="e">
        <f t="shared" si="205"/>
        <v>#VALUE!</v>
      </c>
      <c r="U440" s="42" t="e">
        <f t="shared" si="205"/>
        <v>#VALUE!</v>
      </c>
      <c r="V440" s="42" t="e">
        <f t="shared" si="205"/>
        <v>#VALUE!</v>
      </c>
      <c r="W440" s="43" t="e">
        <f t="shared" si="205"/>
        <v>#VALUE!</v>
      </c>
      <c r="X440" s="43" t="e">
        <f t="shared" si="205"/>
        <v>#VALUE!</v>
      </c>
      <c r="Y440" t="e">
        <f>NA()</f>
        <v>#N/A</v>
      </c>
      <c r="AD440"/>
      <c r="AE440" s="3">
        <v>55</v>
      </c>
      <c r="AG440" s="3">
        <f t="shared" si="193"/>
        <v>42.178995113033345</v>
      </c>
      <c r="AH440" s="36">
        <f t="shared" si="206"/>
        <v>42573.304711487464</v>
      </c>
      <c r="AI440" s="36">
        <f t="shared" si="206"/>
        <v>69894.357383577808</v>
      </c>
      <c r="AJ440" s="36">
        <f t="shared" si="206"/>
        <v>67301.504925161804</v>
      </c>
      <c r="AK440" s="36">
        <f t="shared" si="206"/>
        <v>66230.338328512953</v>
      </c>
      <c r="AL440" s="36">
        <f t="shared" si="206"/>
        <v>12829.207273798032</v>
      </c>
      <c r="AM440" s="37" t="e">
        <f t="shared" si="206"/>
        <v>#VALUE!</v>
      </c>
      <c r="AN440" s="38">
        <f t="shared" si="206"/>
        <v>22829.465280019511</v>
      </c>
      <c r="AO440" s="39">
        <f t="shared" si="206"/>
        <v>5015.1620045468817</v>
      </c>
      <c r="AP440" s="39">
        <f t="shared" si="206"/>
        <v>1003.0324009093764</v>
      </c>
      <c r="AQ440" s="40">
        <f t="shared" si="206"/>
        <v>119780.02985894235</v>
      </c>
      <c r="AR440" s="40">
        <f t="shared" si="206"/>
        <v>109001.95532644594</v>
      </c>
      <c r="AS440" s="40">
        <f t="shared" si="206"/>
        <v>457905.97851189988</v>
      </c>
      <c r="AT440" s="41" t="e">
        <f t="shared" si="206"/>
        <v>#VALUE!</v>
      </c>
      <c r="AU440" s="41" t="e">
        <f t="shared" si="206"/>
        <v>#VALUE!</v>
      </c>
      <c r="AV440" s="42" t="e">
        <f t="shared" si="206"/>
        <v>#VALUE!</v>
      </c>
      <c r="AW440" s="42" t="e">
        <f t="shared" si="206"/>
        <v>#VALUE!</v>
      </c>
      <c r="AX440" s="43" t="e">
        <f t="shared" si="206"/>
        <v>#VALUE!</v>
      </c>
      <c r="AY440" s="43" t="e">
        <f t="shared" si="206"/>
        <v>#VALUE!</v>
      </c>
      <c r="AZ440" t="e">
        <f>NA()</f>
        <v>#N/A</v>
      </c>
    </row>
    <row r="441" spans="4:52" x14ac:dyDescent="0.3">
      <c r="D441" s="3">
        <v>56</v>
      </c>
      <c r="F441" s="3">
        <v>55</v>
      </c>
      <c r="G441" s="36">
        <f t="shared" si="205"/>
        <v>50593.270939617847</v>
      </c>
      <c r="H441" s="36">
        <f t="shared" si="205"/>
        <v>84266.026303299092</v>
      </c>
      <c r="I441" s="36">
        <f t="shared" si="205"/>
        <v>84505.385292823179</v>
      </c>
      <c r="J441" s="36">
        <f t="shared" si="205"/>
        <v>79374.454512111784</v>
      </c>
      <c r="K441" s="36">
        <f t="shared" si="205"/>
        <v>20209.979202093331</v>
      </c>
      <c r="L441" s="37" t="e">
        <f t="shared" si="205"/>
        <v>#VALUE!</v>
      </c>
      <c r="M441" s="38">
        <f t="shared" si="205"/>
        <v>28890.522111182359</v>
      </c>
      <c r="N441" s="39">
        <f t="shared" si="205"/>
        <v>6315.0682791832078</v>
      </c>
      <c r="O441" s="39">
        <f t="shared" si="205"/>
        <v>1263.0136558366416</v>
      </c>
      <c r="P441" s="40">
        <f t="shared" si="205"/>
        <v>139869.88282262933</v>
      </c>
      <c r="Q441" s="40">
        <f t="shared" si="205"/>
        <v>124318.46395152665</v>
      </c>
      <c r="R441" s="40">
        <f t="shared" si="205"/>
        <v>488553.11845343333</v>
      </c>
      <c r="S441" s="41" t="e">
        <f t="shared" si="205"/>
        <v>#VALUE!</v>
      </c>
      <c r="T441" s="41" t="e">
        <f t="shared" si="205"/>
        <v>#VALUE!</v>
      </c>
      <c r="U441" s="42" t="e">
        <f t="shared" si="205"/>
        <v>#VALUE!</v>
      </c>
      <c r="V441" s="42" t="e">
        <f t="shared" si="205"/>
        <v>#VALUE!</v>
      </c>
      <c r="W441" s="43" t="e">
        <f t="shared" si="205"/>
        <v>#VALUE!</v>
      </c>
      <c r="X441" s="43" t="e">
        <f t="shared" si="205"/>
        <v>#VALUE!</v>
      </c>
      <c r="Y441" t="e">
        <f>NA()</f>
        <v>#N/A</v>
      </c>
      <c r="AD441"/>
      <c r="AE441" s="3">
        <v>56</v>
      </c>
      <c r="AG441" s="3">
        <f t="shared" si="193"/>
        <v>42.627412164320987</v>
      </c>
      <c r="AH441" s="36">
        <f t="shared" si="206"/>
        <v>42954.988228761242</v>
      </c>
      <c r="AI441" s="36">
        <f t="shared" si="206"/>
        <v>70471.630560767793</v>
      </c>
      <c r="AJ441" s="36">
        <f t="shared" si="206"/>
        <v>68026.946362595379</v>
      </c>
      <c r="AK441" s="36">
        <f t="shared" si="206"/>
        <v>66762.214219960399</v>
      </c>
      <c r="AL441" s="36">
        <f t="shared" si="206"/>
        <v>13136.806346269777</v>
      </c>
      <c r="AM441" s="37" t="e">
        <f t="shared" si="206"/>
        <v>#VALUE!</v>
      </c>
      <c r="AN441" s="38">
        <f t="shared" si="206"/>
        <v>23070.904465386247</v>
      </c>
      <c r="AO441" s="39">
        <f t="shared" si="206"/>
        <v>5065.2648954754914</v>
      </c>
      <c r="AP441" s="39">
        <f t="shared" si="206"/>
        <v>1013.0529790950983</v>
      </c>
      <c r="AQ441" s="40">
        <f t="shared" si="206"/>
        <v>120604.75689920344</v>
      </c>
      <c r="AR441" s="40">
        <f t="shared" si="206"/>
        <v>109677.26594651847</v>
      </c>
      <c r="AS441" s="40">
        <f t="shared" si="206"/>
        <v>459578.80795402383</v>
      </c>
      <c r="AT441" s="41" t="e">
        <f t="shared" si="206"/>
        <v>#VALUE!</v>
      </c>
      <c r="AU441" s="41" t="e">
        <f t="shared" si="206"/>
        <v>#VALUE!</v>
      </c>
      <c r="AV441" s="42" t="e">
        <f t="shared" si="206"/>
        <v>#VALUE!</v>
      </c>
      <c r="AW441" s="42" t="e">
        <f t="shared" si="206"/>
        <v>#VALUE!</v>
      </c>
      <c r="AX441" s="43" t="e">
        <f t="shared" si="206"/>
        <v>#VALUE!</v>
      </c>
      <c r="AY441" s="43" t="e">
        <f t="shared" si="206"/>
        <v>#VALUE!</v>
      </c>
      <c r="AZ441" t="e">
        <f>NA()</f>
        <v>#N/A</v>
      </c>
    </row>
    <row r="442" spans="4:52" x14ac:dyDescent="0.3">
      <c r="D442" s="3">
        <v>57</v>
      </c>
      <c r="F442" s="3">
        <v>56</v>
      </c>
      <c r="G442" s="36">
        <f t="shared" si="205"/>
        <v>51009.289908765939</v>
      </c>
      <c r="H442" s="36">
        <f t="shared" si="205"/>
        <v>85213.56545734551</v>
      </c>
      <c r="I442" s="36">
        <f t="shared" si="205"/>
        <v>85558.691062711936</v>
      </c>
      <c r="J442" s="36">
        <f t="shared" si="205"/>
        <v>80233.257936387265</v>
      </c>
      <c r="K442" s="36">
        <f t="shared" si="205"/>
        <v>20512.451000737154</v>
      </c>
      <c r="L442" s="37" t="e">
        <f t="shared" si="205"/>
        <v>#VALUE!</v>
      </c>
      <c r="M442" s="38">
        <f t="shared" si="205"/>
        <v>29292.900493542653</v>
      </c>
      <c r="N442" s="39">
        <f t="shared" si="205"/>
        <v>6405.0405051652297</v>
      </c>
      <c r="O442" s="39">
        <f t="shared" si="205"/>
        <v>1281.0081010330462</v>
      </c>
      <c r="P442" s="40">
        <f t="shared" si="205"/>
        <v>141162.19812336535</v>
      </c>
      <c r="Q442" s="40">
        <f t="shared" si="205"/>
        <v>125214.49492611388</v>
      </c>
      <c r="R442" s="40">
        <f t="shared" si="205"/>
        <v>489869.99565933371</v>
      </c>
      <c r="S442" s="41" t="e">
        <f t="shared" si="205"/>
        <v>#VALUE!</v>
      </c>
      <c r="T442" s="41" t="e">
        <f t="shared" si="205"/>
        <v>#VALUE!</v>
      </c>
      <c r="U442" s="42" t="e">
        <f t="shared" si="205"/>
        <v>#VALUE!</v>
      </c>
      <c r="V442" s="42" t="e">
        <f t="shared" si="205"/>
        <v>#VALUE!</v>
      </c>
      <c r="W442" s="43" t="e">
        <f t="shared" si="205"/>
        <v>#VALUE!</v>
      </c>
      <c r="X442" s="43" t="e">
        <f t="shared" si="205"/>
        <v>#VALUE!</v>
      </c>
      <c r="Y442" t="e">
        <f>NA()</f>
        <v>#N/A</v>
      </c>
      <c r="AD442"/>
      <c r="AE442" s="3">
        <v>57</v>
      </c>
      <c r="AG442" s="3">
        <f t="shared" si="193"/>
        <v>43.040608850547436</v>
      </c>
      <c r="AH442" s="36">
        <f t="shared" si="206"/>
        <v>43299.249740684631</v>
      </c>
      <c r="AI442" s="36">
        <f t="shared" si="206"/>
        <v>70998.51317100806</v>
      </c>
      <c r="AJ442" s="36">
        <f t="shared" si="206"/>
        <v>68687.212047238878</v>
      </c>
      <c r="AK442" s="36">
        <f t="shared" si="206"/>
        <v>67247.397118342808</v>
      </c>
      <c r="AL442" s="36">
        <f t="shared" si="206"/>
        <v>13531.733838591783</v>
      </c>
      <c r="AM442" s="37" t="e">
        <f t="shared" si="206"/>
        <v>#VALUE!</v>
      </c>
      <c r="AN442" s="38">
        <f t="shared" si="206"/>
        <v>23291.442423794739</v>
      </c>
      <c r="AO442" s="39">
        <f t="shared" si="206"/>
        <v>5111.1360790173767</v>
      </c>
      <c r="AP442" s="39">
        <f t="shared" si="206"/>
        <v>1022.2272158034756</v>
      </c>
      <c r="AQ442" s="40">
        <f t="shared" si="206"/>
        <v>121356.17682700398</v>
      </c>
      <c r="AR442" s="40">
        <f t="shared" si="206"/>
        <v>110289.37975914849</v>
      </c>
      <c r="AS442" s="40">
        <f t="shared" si="206"/>
        <v>461069.67909578112</v>
      </c>
      <c r="AT442" s="41" t="e">
        <f t="shared" si="206"/>
        <v>#VALUE!</v>
      </c>
      <c r="AU442" s="41" t="e">
        <f t="shared" si="206"/>
        <v>#VALUE!</v>
      </c>
      <c r="AV442" s="42" t="e">
        <f t="shared" si="206"/>
        <v>#VALUE!</v>
      </c>
      <c r="AW442" s="42" t="e">
        <f t="shared" si="206"/>
        <v>#VALUE!</v>
      </c>
      <c r="AX442" s="43" t="e">
        <f t="shared" si="206"/>
        <v>#VALUE!</v>
      </c>
      <c r="AY442" s="43" t="e">
        <f t="shared" si="206"/>
        <v>#VALUE!</v>
      </c>
      <c r="AZ442" t="e">
        <f>NA()</f>
        <v>#N/A</v>
      </c>
    </row>
    <row r="443" spans="4:52" x14ac:dyDescent="0.3">
      <c r="D443" s="3">
        <v>58</v>
      </c>
      <c r="F443" s="3">
        <v>57</v>
      </c>
      <c r="G443" s="36">
        <f t="shared" si="205"/>
        <v>51401.57722065039</v>
      </c>
      <c r="H443" s="36">
        <f t="shared" si="205"/>
        <v>86138.136873781084</v>
      </c>
      <c r="I443" s="36">
        <f t="shared" si="205"/>
        <v>86574.409350323403</v>
      </c>
      <c r="J443" s="36">
        <f t="shared" si="205"/>
        <v>81070.206825981048</v>
      </c>
      <c r="K443" s="36">
        <f t="shared" si="205"/>
        <v>20791.342206512574</v>
      </c>
      <c r="L443" s="37" t="e">
        <f t="shared" si="205"/>
        <v>#VALUE!</v>
      </c>
      <c r="M443" s="38">
        <f t="shared" si="205"/>
        <v>29685.707289785438</v>
      </c>
      <c r="N443" s="39">
        <f t="shared" si="205"/>
        <v>6493.4096113736859</v>
      </c>
      <c r="O443" s="39">
        <f t="shared" si="205"/>
        <v>1298.6819222747374</v>
      </c>
      <c r="P443" s="40">
        <f t="shared" si="205"/>
        <v>142419.31324644305</v>
      </c>
      <c r="Q443" s="40">
        <f t="shared" si="205"/>
        <v>126074.60711382772</v>
      </c>
      <c r="R443" s="40">
        <f t="shared" si="205"/>
        <v>491084.26128908206</v>
      </c>
      <c r="S443" s="41" t="e">
        <f t="shared" si="205"/>
        <v>#VALUE!</v>
      </c>
      <c r="T443" s="41" t="e">
        <f t="shared" si="205"/>
        <v>#VALUE!</v>
      </c>
      <c r="U443" s="42" t="e">
        <f t="shared" si="205"/>
        <v>#VALUE!</v>
      </c>
      <c r="V443" s="42" t="e">
        <f t="shared" si="205"/>
        <v>#VALUE!</v>
      </c>
      <c r="W443" s="43" t="e">
        <f t="shared" si="205"/>
        <v>#VALUE!</v>
      </c>
      <c r="X443" s="43" t="e">
        <f t="shared" si="205"/>
        <v>#VALUE!</v>
      </c>
      <c r="Y443" t="e">
        <f>NA()</f>
        <v>#N/A</v>
      </c>
      <c r="AD443"/>
      <c r="AE443" s="3">
        <v>58</v>
      </c>
      <c r="AG443" s="3">
        <f t="shared" si="193"/>
        <v>43.421351511912064</v>
      </c>
      <c r="AH443" s="36">
        <f t="shared" si="206"/>
        <v>43610.227204209812</v>
      </c>
      <c r="AI443" s="36">
        <f t="shared" si="206"/>
        <v>71479.745113973404</v>
      </c>
      <c r="AJ443" s="36">
        <f t="shared" si="206"/>
        <v>69288.65973586624</v>
      </c>
      <c r="AK443" s="36">
        <f t="shared" si="206"/>
        <v>67690.319438117571</v>
      </c>
      <c r="AL443" s="36">
        <f t="shared" si="206"/>
        <v>13881.033988166104</v>
      </c>
      <c r="AM443" s="37" t="e">
        <f t="shared" si="206"/>
        <v>#VALUE!</v>
      </c>
      <c r="AN443" s="38">
        <f t="shared" si="206"/>
        <v>23493.015374673516</v>
      </c>
      <c r="AO443" s="39">
        <f t="shared" si="206"/>
        <v>5153.152137026631</v>
      </c>
      <c r="AP443" s="39">
        <f t="shared" si="206"/>
        <v>1030.6304274053264</v>
      </c>
      <c r="AQ443" s="40">
        <f t="shared" si="206"/>
        <v>122041.39680764596</v>
      </c>
      <c r="AR443" s="40">
        <f t="shared" si="206"/>
        <v>110844.90220069543</v>
      </c>
      <c r="AS443" s="40">
        <f t="shared" si="206"/>
        <v>462401.76942877535</v>
      </c>
      <c r="AT443" s="41" t="e">
        <f t="shared" si="206"/>
        <v>#VALUE!</v>
      </c>
      <c r="AU443" s="41" t="e">
        <f t="shared" si="206"/>
        <v>#VALUE!</v>
      </c>
      <c r="AV443" s="42" t="e">
        <f t="shared" si="206"/>
        <v>#VALUE!</v>
      </c>
      <c r="AW443" s="42" t="e">
        <f t="shared" si="206"/>
        <v>#VALUE!</v>
      </c>
      <c r="AX443" s="43" t="e">
        <f t="shared" si="206"/>
        <v>#VALUE!</v>
      </c>
      <c r="AY443" s="43" t="e">
        <f t="shared" si="206"/>
        <v>#VALUE!</v>
      </c>
      <c r="AZ443" t="e">
        <f>NA()</f>
        <v>#N/A</v>
      </c>
    </row>
    <row r="444" spans="4:52" x14ac:dyDescent="0.3">
      <c r="D444" s="3">
        <v>59</v>
      </c>
      <c r="F444" s="3">
        <v>58</v>
      </c>
      <c r="G444" s="36">
        <f t="shared" si="205"/>
        <v>51771.33976184269</v>
      </c>
      <c r="H444" s="36">
        <f t="shared" si="205"/>
        <v>87040.182387498891</v>
      </c>
      <c r="I444" s="36">
        <f t="shared" si="205"/>
        <v>87553.508923637099</v>
      </c>
      <c r="J444" s="36">
        <f t="shared" si="205"/>
        <v>81885.755118056855</v>
      </c>
      <c r="K444" s="36">
        <f t="shared" si="205"/>
        <v>21048.724302762093</v>
      </c>
      <c r="L444" s="37" t="e">
        <f t="shared" si="205"/>
        <v>#VALUE!</v>
      </c>
      <c r="M444" s="38">
        <f t="shared" si="205"/>
        <v>30069.087045515058</v>
      </c>
      <c r="N444" s="39">
        <f t="shared" si="205"/>
        <v>6580.1899933074301</v>
      </c>
      <c r="O444" s="39">
        <f t="shared" si="205"/>
        <v>1316.037998661486</v>
      </c>
      <c r="P444" s="40">
        <f t="shared" si="205"/>
        <v>143642.09557811645</v>
      </c>
      <c r="Q444" s="40">
        <f t="shared" si="205"/>
        <v>126900.12902685608</v>
      </c>
      <c r="R444" s="40">
        <f t="shared" si="205"/>
        <v>492203.751245522</v>
      </c>
      <c r="S444" s="41" t="e">
        <f t="shared" si="205"/>
        <v>#VALUE!</v>
      </c>
      <c r="T444" s="41" t="e">
        <f t="shared" si="205"/>
        <v>#VALUE!</v>
      </c>
      <c r="U444" s="42" t="e">
        <f t="shared" si="205"/>
        <v>#VALUE!</v>
      </c>
      <c r="V444" s="42" t="e">
        <f t="shared" si="205"/>
        <v>#VALUE!</v>
      </c>
      <c r="W444" s="43" t="e">
        <f t="shared" si="205"/>
        <v>#VALUE!</v>
      </c>
      <c r="X444" s="43" t="e">
        <f t="shared" si="205"/>
        <v>#VALUE!</v>
      </c>
      <c r="Y444" t="e">
        <f>NA()</f>
        <v>#N/A</v>
      </c>
      <c r="AD444"/>
      <c r="AE444" s="3">
        <v>59</v>
      </c>
      <c r="AG444" s="3">
        <f t="shared" si="193"/>
        <v>43.772189209830003</v>
      </c>
      <c r="AH444" s="36">
        <f t="shared" si="206"/>
        <v>43891.537933417101</v>
      </c>
      <c r="AI444" s="36">
        <f t="shared" si="206"/>
        <v>71919.57205743411</v>
      </c>
      <c r="AJ444" s="36">
        <f t="shared" si="206"/>
        <v>69836.96346217634</v>
      </c>
      <c r="AK444" s="36">
        <f t="shared" si="206"/>
        <v>68094.945406412706</v>
      </c>
      <c r="AL444" s="36">
        <f t="shared" si="206"/>
        <v>14191.087671793519</v>
      </c>
      <c r="AM444" s="37" t="e">
        <f t="shared" si="206"/>
        <v>#VALUE!</v>
      </c>
      <c r="AN444" s="38">
        <f t="shared" si="206"/>
        <v>23677.362810861843</v>
      </c>
      <c r="AO444" s="39">
        <f t="shared" si="206"/>
        <v>5191.6535710901089</v>
      </c>
      <c r="AP444" s="39">
        <f t="shared" si="206"/>
        <v>1038.3307142180217</v>
      </c>
      <c r="AQ444" s="40">
        <f t="shared" si="206"/>
        <v>122666.74866383433</v>
      </c>
      <c r="AR444" s="40">
        <f t="shared" si="206"/>
        <v>111349.64819569199</v>
      </c>
      <c r="AS444" s="40">
        <f t="shared" si="206"/>
        <v>463594.79970145831</v>
      </c>
      <c r="AT444" s="41" t="e">
        <f t="shared" si="206"/>
        <v>#VALUE!</v>
      </c>
      <c r="AU444" s="41" t="e">
        <f t="shared" si="206"/>
        <v>#VALUE!</v>
      </c>
      <c r="AV444" s="42" t="e">
        <f t="shared" si="206"/>
        <v>#VALUE!</v>
      </c>
      <c r="AW444" s="42" t="e">
        <f t="shared" si="206"/>
        <v>#VALUE!</v>
      </c>
      <c r="AX444" s="43" t="e">
        <f t="shared" si="206"/>
        <v>#VALUE!</v>
      </c>
      <c r="AY444" s="43" t="e">
        <f t="shared" si="206"/>
        <v>#VALUE!</v>
      </c>
      <c r="AZ444" t="e">
        <f>NA()</f>
        <v>#N/A</v>
      </c>
    </row>
    <row r="445" spans="4:52" x14ac:dyDescent="0.3">
      <c r="D445" s="3">
        <v>60</v>
      </c>
      <c r="F445" s="3">
        <v>59</v>
      </c>
      <c r="G445" s="36">
        <f t="shared" si="205"/>
        <v>52119.741615750405</v>
      </c>
      <c r="H445" s="36">
        <f t="shared" si="205"/>
        <v>87920.143382215421</v>
      </c>
      <c r="I445" s="36">
        <f t="shared" si="205"/>
        <v>88496.969194237972</v>
      </c>
      <c r="J445" s="36">
        <f t="shared" si="205"/>
        <v>82680.354618380574</v>
      </c>
      <c r="K445" s="36">
        <f t="shared" si="205"/>
        <v>21286.453561201368</v>
      </c>
      <c r="L445" s="37" t="e">
        <f t="shared" si="205"/>
        <v>#VALUE!</v>
      </c>
      <c r="M445" s="38">
        <f t="shared" si="205"/>
        <v>30443.187710013124</v>
      </c>
      <c r="N445" s="39">
        <f t="shared" si="205"/>
        <v>6665.3968480354915</v>
      </c>
      <c r="O445" s="39">
        <f t="shared" si="205"/>
        <v>1333.0793696070984</v>
      </c>
      <c r="P445" s="40">
        <f t="shared" si="205"/>
        <v>144831.39762776537</v>
      </c>
      <c r="Q445" s="40">
        <f t="shared" si="205"/>
        <v>127692.35027303634</v>
      </c>
      <c r="R445" s="40">
        <f t="shared" si="205"/>
        <v>493235.72770206386</v>
      </c>
      <c r="S445" s="41" t="e">
        <f t="shared" si="205"/>
        <v>#VALUE!</v>
      </c>
      <c r="T445" s="41" t="e">
        <f t="shared" si="205"/>
        <v>#VALUE!</v>
      </c>
      <c r="U445" s="42" t="e">
        <f t="shared" si="205"/>
        <v>#VALUE!</v>
      </c>
      <c r="V445" s="42" t="e">
        <f t="shared" si="205"/>
        <v>#VALUE!</v>
      </c>
      <c r="W445" s="43" t="e">
        <f t="shared" si="205"/>
        <v>#VALUE!</v>
      </c>
      <c r="X445" s="43" t="e">
        <f t="shared" si="205"/>
        <v>#VALUE!</v>
      </c>
      <c r="Y445" t="e">
        <f>NA()</f>
        <v>#N/A</v>
      </c>
      <c r="AD445"/>
      <c r="AE445" s="3">
        <v>60</v>
      </c>
      <c r="AG445" s="3">
        <f t="shared" si="193"/>
        <v>44.095470792826781</v>
      </c>
      <c r="AH445" s="36">
        <f t="shared" si="206"/>
        <v>44146.351635874984</v>
      </c>
      <c r="AI445" s="36">
        <f t="shared" si="206"/>
        <v>72321.803376371769</v>
      </c>
      <c r="AJ445" s="36">
        <f t="shared" si="206"/>
        <v>70337.193604386892</v>
      </c>
      <c r="AK445" s="36">
        <f t="shared" si="206"/>
        <v>68464.826837478482</v>
      </c>
      <c r="AL445" s="36">
        <f t="shared" si="206"/>
        <v>14467.197818395973</v>
      </c>
      <c r="AM445" s="37" t="e">
        <f t="shared" si="206"/>
        <v>#VALUE!</v>
      </c>
      <c r="AN445" s="38">
        <f t="shared" si="206"/>
        <v>23846.049649585577</v>
      </c>
      <c r="AO445" s="39">
        <f t="shared" si="206"/>
        <v>5226.9485644402985</v>
      </c>
      <c r="AP445" s="39">
        <f t="shared" si="206"/>
        <v>1045.3897128880594</v>
      </c>
      <c r="AQ445" s="40">
        <f t="shared" si="206"/>
        <v>123237.88545571898</v>
      </c>
      <c r="AR445" s="40">
        <f t="shared" si="206"/>
        <v>111808.75048096653</v>
      </c>
      <c r="AS445" s="40">
        <f t="shared" si="206"/>
        <v>464665.62295672111</v>
      </c>
      <c r="AT445" s="41" t="e">
        <f t="shared" si="206"/>
        <v>#VALUE!</v>
      </c>
      <c r="AU445" s="41" t="e">
        <f t="shared" si="206"/>
        <v>#VALUE!</v>
      </c>
      <c r="AV445" s="42" t="e">
        <f t="shared" si="206"/>
        <v>#VALUE!</v>
      </c>
      <c r="AW445" s="42" t="e">
        <f t="shared" si="206"/>
        <v>#VALUE!</v>
      </c>
      <c r="AX445" s="43" t="e">
        <f t="shared" si="206"/>
        <v>#VALUE!</v>
      </c>
      <c r="AY445" s="43" t="e">
        <f t="shared" si="206"/>
        <v>#VALUE!</v>
      </c>
      <c r="AZ445" t="e">
        <f>NA()</f>
        <v>#N/A</v>
      </c>
    </row>
    <row r="446" spans="4:52" x14ac:dyDescent="0.3">
      <c r="D446" s="3">
        <v>61</v>
      </c>
      <c r="F446" s="3">
        <v>60</v>
      </c>
      <c r="G446" s="36">
        <f t="shared" si="205"/>
        <v>52447.903006451845</v>
      </c>
      <c r="H446" s="36">
        <f t="shared" si="205"/>
        <v>88778.460055981937</v>
      </c>
      <c r="I446" s="36">
        <f t="shared" si="205"/>
        <v>89405.775733739065</v>
      </c>
      <c r="J446" s="36">
        <f t="shared" ref="J446:X446" si="207">300*J374*J146</f>
        <v>83454.454351700013</v>
      </c>
      <c r="K446" s="36">
        <f t="shared" si="207"/>
        <v>21506.1978990959</v>
      </c>
      <c r="L446" s="37" t="e">
        <f t="shared" si="207"/>
        <v>#VALUE!</v>
      </c>
      <c r="M446" s="38">
        <f t="shared" si="207"/>
        <v>30808.160161808213</v>
      </c>
      <c r="N446" s="39">
        <f t="shared" si="207"/>
        <v>6749.0460948488953</v>
      </c>
      <c r="O446" s="39">
        <f t="shared" si="207"/>
        <v>1349.8092189697791</v>
      </c>
      <c r="P446" s="40">
        <f t="shared" si="207"/>
        <v>145988.05674605249</v>
      </c>
      <c r="Q446" s="40">
        <f t="shared" si="207"/>
        <v>128452.52166577816</v>
      </c>
      <c r="R446" s="40">
        <f t="shared" si="207"/>
        <v>494186.91724027263</v>
      </c>
      <c r="S446" s="41" t="e">
        <f t="shared" si="207"/>
        <v>#VALUE!</v>
      </c>
      <c r="T446" s="41" t="e">
        <f t="shared" si="207"/>
        <v>#VALUE!</v>
      </c>
      <c r="U446" s="42" t="e">
        <f t="shared" si="207"/>
        <v>#VALUE!</v>
      </c>
      <c r="V446" s="42" t="e">
        <f t="shared" si="207"/>
        <v>#VALUE!</v>
      </c>
      <c r="W446" s="43" t="e">
        <f t="shared" si="207"/>
        <v>#VALUE!</v>
      </c>
      <c r="X446" s="43" t="e">
        <f t="shared" si="207"/>
        <v>#VALUE!</v>
      </c>
      <c r="Y446" t="e">
        <f>NA()</f>
        <v>#N/A</v>
      </c>
      <c r="AD446"/>
      <c r="AE446" s="3">
        <v>61</v>
      </c>
      <c r="AG446" s="3">
        <f t="shared" si="193"/>
        <v>44.39336062201312</v>
      </c>
      <c r="AH446" s="36">
        <f t="shared" si="206"/>
        <v>44377.452498545776</v>
      </c>
      <c r="AI446" s="36">
        <f t="shared" si="206"/>
        <v>72689.862543115247</v>
      </c>
      <c r="AJ446" s="36">
        <f t="shared" si="206"/>
        <v>70793.887284427445</v>
      </c>
      <c r="AK446" s="36">
        <f t="shared" ref="AK446:AY446" si="208">300*AK374*AK146</f>
        <v>68803.15150446372</v>
      </c>
      <c r="AL446" s="36">
        <f t="shared" si="208"/>
        <v>14713.803053490488</v>
      </c>
      <c r="AM446" s="37" t="e">
        <f t="shared" si="208"/>
        <v>#VALUE!</v>
      </c>
      <c r="AN446" s="38">
        <f t="shared" si="208"/>
        <v>24000.485666040822</v>
      </c>
      <c r="AO446" s="39">
        <f t="shared" si="208"/>
        <v>5259.3163249119434</v>
      </c>
      <c r="AP446" s="39">
        <f t="shared" si="208"/>
        <v>1051.8632649823887</v>
      </c>
      <c r="AQ446" s="40">
        <f t="shared" si="208"/>
        <v>123759.86446581423</v>
      </c>
      <c r="AR446" s="40">
        <f t="shared" si="208"/>
        <v>112226.75131062664</v>
      </c>
      <c r="AS446" s="40">
        <f t="shared" si="208"/>
        <v>465628.7022366923</v>
      </c>
      <c r="AT446" s="41" t="e">
        <f t="shared" si="208"/>
        <v>#VALUE!</v>
      </c>
      <c r="AU446" s="41" t="e">
        <f t="shared" si="208"/>
        <v>#VALUE!</v>
      </c>
      <c r="AV446" s="42" t="e">
        <f t="shared" si="208"/>
        <v>#VALUE!</v>
      </c>
      <c r="AW446" s="42" t="e">
        <f t="shared" si="208"/>
        <v>#VALUE!</v>
      </c>
      <c r="AX446" s="43" t="e">
        <f t="shared" si="208"/>
        <v>#VALUE!</v>
      </c>
      <c r="AY446" s="43" t="e">
        <f t="shared" si="208"/>
        <v>#VALUE!</v>
      </c>
      <c r="AZ446" t="e">
        <f>NA()</f>
        <v>#N/A</v>
      </c>
    </row>
    <row r="447" spans="4:52" x14ac:dyDescent="0.3">
      <c r="D447" s="3">
        <v>62</v>
      </c>
      <c r="F447" s="3">
        <v>61</v>
      </c>
      <c r="G447" s="36">
        <f t="shared" ref="G447:X456" si="209">300*G375*G147</f>
        <v>52756.899717077096</v>
      </c>
      <c r="H447" s="36">
        <f t="shared" si="209"/>
        <v>89615.570757734749</v>
      </c>
      <c r="I447" s="36">
        <f t="shared" si="209"/>
        <v>90280.916269469628</v>
      </c>
      <c r="J447" s="36">
        <f t="shared" si="209"/>
        <v>84208.499980055145</v>
      </c>
      <c r="K447" s="36">
        <f t="shared" si="209"/>
        <v>21709.459823523561</v>
      </c>
      <c r="L447" s="37" t="e">
        <f t="shared" si="209"/>
        <v>#VALUE!</v>
      </c>
      <c r="M447" s="38">
        <f t="shared" si="209"/>
        <v>31164.15776066167</v>
      </c>
      <c r="N447" s="39">
        <f t="shared" si="209"/>
        <v>6831.1543013405762</v>
      </c>
      <c r="O447" s="39">
        <f t="shared" si="209"/>
        <v>1366.2308602681153</v>
      </c>
      <c r="P447" s="40">
        <f t="shared" si="209"/>
        <v>147112.8949042217</v>
      </c>
      <c r="Q447" s="40">
        <f t="shared" si="209"/>
        <v>129181.85546580922</v>
      </c>
      <c r="R447" s="40">
        <f t="shared" si="209"/>
        <v>495063.5470821191</v>
      </c>
      <c r="S447" s="41" t="e">
        <f t="shared" si="209"/>
        <v>#VALUE!</v>
      </c>
      <c r="T447" s="41" t="e">
        <f t="shared" si="209"/>
        <v>#VALUE!</v>
      </c>
      <c r="U447" s="42" t="e">
        <f t="shared" si="209"/>
        <v>#VALUE!</v>
      </c>
      <c r="V447" s="42" t="e">
        <f t="shared" si="209"/>
        <v>#VALUE!</v>
      </c>
      <c r="W447" s="43" t="e">
        <f t="shared" si="209"/>
        <v>#VALUE!</v>
      </c>
      <c r="X447" s="43" t="e">
        <f t="shared" si="209"/>
        <v>#VALUE!</v>
      </c>
      <c r="Y447" t="e">
        <f>NA()</f>
        <v>#N/A</v>
      </c>
      <c r="AD447"/>
      <c r="AE447" s="3">
        <v>62</v>
      </c>
      <c r="AG447" s="3">
        <f t="shared" si="193"/>
        <v>44.667853061421738</v>
      </c>
      <c r="AH447" s="36">
        <f t="shared" ref="AH447:AY456" si="210">300*AH375*AH147</f>
        <v>44587.29197542584</v>
      </c>
      <c r="AI447" s="36">
        <f t="shared" si="210"/>
        <v>73026.831024328203</v>
      </c>
      <c r="AJ447" s="36">
        <f t="shared" si="210"/>
        <v>71211.110147922984</v>
      </c>
      <c r="AK447" s="36">
        <f t="shared" si="210"/>
        <v>69112.785167102687</v>
      </c>
      <c r="AL447" s="36">
        <f t="shared" si="210"/>
        <v>14934.643243612181</v>
      </c>
      <c r="AM447" s="37" t="e">
        <f t="shared" si="210"/>
        <v>#VALUE!</v>
      </c>
      <c r="AN447" s="38">
        <f t="shared" si="210"/>
        <v>24141.942555430625</v>
      </c>
      <c r="AO447" s="39">
        <f t="shared" si="210"/>
        <v>5289.0100553335415</v>
      </c>
      <c r="AP447" s="39">
        <f t="shared" si="210"/>
        <v>1057.8020110667082</v>
      </c>
      <c r="AQ447" s="40">
        <f t="shared" si="210"/>
        <v>124237.2186948875</v>
      </c>
      <c r="AR447" s="40">
        <f t="shared" si="210"/>
        <v>112607.68031236646</v>
      </c>
      <c r="AS447" s="40">
        <f t="shared" si="210"/>
        <v>466496.49974931084</v>
      </c>
      <c r="AT447" s="41" t="e">
        <f t="shared" si="210"/>
        <v>#VALUE!</v>
      </c>
      <c r="AU447" s="41" t="e">
        <f t="shared" si="210"/>
        <v>#VALUE!</v>
      </c>
      <c r="AV447" s="42" t="e">
        <f t="shared" si="210"/>
        <v>#VALUE!</v>
      </c>
      <c r="AW447" s="42" t="e">
        <f t="shared" si="210"/>
        <v>#VALUE!</v>
      </c>
      <c r="AX447" s="43" t="e">
        <f t="shared" si="210"/>
        <v>#VALUE!</v>
      </c>
      <c r="AY447" s="43" t="e">
        <f t="shared" si="210"/>
        <v>#VALUE!</v>
      </c>
      <c r="AZ447" t="e">
        <f>NA()</f>
        <v>#N/A</v>
      </c>
    </row>
    <row r="448" spans="4:52" x14ac:dyDescent="0.3">
      <c r="D448" s="3">
        <v>63</v>
      </c>
      <c r="F448" s="3">
        <v>62</v>
      </c>
      <c r="G448" s="36">
        <f t="shared" si="209"/>
        <v>53047.762911468548</v>
      </c>
      <c r="H448" s="36">
        <f t="shared" si="209"/>
        <v>90431.911389132205</v>
      </c>
      <c r="I448" s="36">
        <f t="shared" si="209"/>
        <v>91123.377121573489</v>
      </c>
      <c r="J448" s="36">
        <f t="shared" si="209"/>
        <v>84942.933283339618</v>
      </c>
      <c r="K448" s="36">
        <f t="shared" si="209"/>
        <v>21897.596097844576</v>
      </c>
      <c r="L448" s="37" t="e">
        <f t="shared" si="209"/>
        <v>#VALUE!</v>
      </c>
      <c r="M448" s="38">
        <f t="shared" si="209"/>
        <v>31511.335925416268</v>
      </c>
      <c r="N448" s="39">
        <f t="shared" si="209"/>
        <v>6911.7386145458067</v>
      </c>
      <c r="O448" s="39">
        <f t="shared" si="209"/>
        <v>1382.3477229091613</v>
      </c>
      <c r="P448" s="40">
        <f t="shared" si="209"/>
        <v>148206.71852843749</v>
      </c>
      <c r="Q448" s="40">
        <f t="shared" si="209"/>
        <v>129881.5257368528</v>
      </c>
      <c r="R448" s="40">
        <f t="shared" si="209"/>
        <v>495871.3794000026</v>
      </c>
      <c r="S448" s="41" t="e">
        <f t="shared" si="209"/>
        <v>#VALUE!</v>
      </c>
      <c r="T448" s="41" t="e">
        <f t="shared" si="209"/>
        <v>#VALUE!</v>
      </c>
      <c r="U448" s="42" t="e">
        <f t="shared" si="209"/>
        <v>#VALUE!</v>
      </c>
      <c r="V448" s="42" t="e">
        <f t="shared" si="209"/>
        <v>#VALUE!</v>
      </c>
      <c r="W448" s="43" t="e">
        <f t="shared" si="209"/>
        <v>#VALUE!</v>
      </c>
      <c r="X448" s="43" t="e">
        <f t="shared" si="209"/>
        <v>#VALUE!</v>
      </c>
      <c r="Y448" t="e">
        <f>NA()</f>
        <v>#N/A</v>
      </c>
      <c r="AD448"/>
      <c r="AE448" s="3">
        <v>63</v>
      </c>
      <c r="AG448" s="3">
        <f t="shared" si="193"/>
        <v>44.920785830218492</v>
      </c>
      <c r="AH448" s="36">
        <f t="shared" si="210"/>
        <v>44778.033705207359</v>
      </c>
      <c r="AI448" s="36">
        <f t="shared" si="210"/>
        <v>73335.486590276574</v>
      </c>
      <c r="AJ448" s="36">
        <f t="shared" si="210"/>
        <v>71592.51052494839</v>
      </c>
      <c r="AK448" s="36">
        <f t="shared" si="210"/>
        <v>69396.30815832963</v>
      </c>
      <c r="AL448" s="36">
        <f t="shared" si="210"/>
        <v>15132.888945506687</v>
      </c>
      <c r="AM448" s="37" t="e">
        <f t="shared" si="210"/>
        <v>#VALUE!</v>
      </c>
      <c r="AN448" s="38">
        <f t="shared" si="210"/>
        <v>24271.56892795501</v>
      </c>
      <c r="AO448" s="39">
        <f t="shared" si="210"/>
        <v>5316.2595936724792</v>
      </c>
      <c r="AP448" s="39">
        <f t="shared" si="210"/>
        <v>1063.2519187344958</v>
      </c>
      <c r="AQ448" s="40">
        <f t="shared" si="210"/>
        <v>124674.01862611642</v>
      </c>
      <c r="AR448" s="40">
        <f t="shared" si="210"/>
        <v>112955.12077755407</v>
      </c>
      <c r="AS448" s="40">
        <f t="shared" si="210"/>
        <v>467279.79532309494</v>
      </c>
      <c r="AT448" s="41" t="e">
        <f t="shared" si="210"/>
        <v>#VALUE!</v>
      </c>
      <c r="AU448" s="41" t="e">
        <f t="shared" si="210"/>
        <v>#VALUE!</v>
      </c>
      <c r="AV448" s="42" t="e">
        <f t="shared" si="210"/>
        <v>#VALUE!</v>
      </c>
      <c r="AW448" s="42" t="e">
        <f t="shared" si="210"/>
        <v>#VALUE!</v>
      </c>
      <c r="AX448" s="43" t="e">
        <f t="shared" si="210"/>
        <v>#VALUE!</v>
      </c>
      <c r="AY448" s="43" t="e">
        <f t="shared" si="210"/>
        <v>#VALUE!</v>
      </c>
      <c r="AZ448" t="e">
        <f>NA()</f>
        <v>#N/A</v>
      </c>
    </row>
    <row r="449" spans="4:52" x14ac:dyDescent="0.3">
      <c r="D449" s="3">
        <v>64</v>
      </c>
      <c r="F449" s="3">
        <v>63</v>
      </c>
      <c r="G449" s="36">
        <f t="shared" si="209"/>
        <v>53321.479295968777</v>
      </c>
      <c r="H449" s="36">
        <f t="shared" si="209"/>
        <v>91227.914866401843</v>
      </c>
      <c r="I449" s="36">
        <f t="shared" si="209"/>
        <v>91934.140045860957</v>
      </c>
      <c r="J449" s="36">
        <f t="shared" si="209"/>
        <v>85658.19169691304</v>
      </c>
      <c r="K449" s="36">
        <f t="shared" si="209"/>
        <v>22071.834655161907</v>
      </c>
      <c r="L449" s="37" t="e">
        <f t="shared" si="209"/>
        <v>#VALUE!</v>
      </c>
      <c r="M449" s="38">
        <f t="shared" si="209"/>
        <v>31849.851737111967</v>
      </c>
      <c r="N449" s="39">
        <f t="shared" si="209"/>
        <v>6990.8166968030382</v>
      </c>
      <c r="O449" s="39">
        <f t="shared" si="209"/>
        <v>1398.1633393606076</v>
      </c>
      <c r="P449" s="40">
        <f t="shared" si="209"/>
        <v>149270.31838363831</v>
      </c>
      <c r="Q449" s="40">
        <f t="shared" si="209"/>
        <v>130552.66879924964</v>
      </c>
      <c r="R449" s="40">
        <f t="shared" si="209"/>
        <v>496615.74371385912</v>
      </c>
      <c r="S449" s="41" t="e">
        <f t="shared" si="209"/>
        <v>#VALUE!</v>
      </c>
      <c r="T449" s="41" t="e">
        <f t="shared" si="209"/>
        <v>#VALUE!</v>
      </c>
      <c r="U449" s="42" t="e">
        <f t="shared" si="209"/>
        <v>#VALUE!</v>
      </c>
      <c r="V449" s="42" t="e">
        <f t="shared" si="209"/>
        <v>#VALUE!</v>
      </c>
      <c r="W449" s="43" t="e">
        <f t="shared" si="209"/>
        <v>#VALUE!</v>
      </c>
      <c r="X449" s="43" t="e">
        <f t="shared" si="209"/>
        <v>#VALUE!</v>
      </c>
      <c r="Y449" t="e">
        <f>NA()</f>
        <v>#N/A</v>
      </c>
      <c r="AD449"/>
      <c r="AE449" s="3">
        <v>64</v>
      </c>
      <c r="AG449" s="3">
        <f t="shared" si="193"/>
        <v>45.153852306180539</v>
      </c>
      <c r="AH449" s="36">
        <f t="shared" si="210"/>
        <v>44951.591779958995</v>
      </c>
      <c r="AI449" s="36">
        <f t="shared" si="210"/>
        <v>73618.336811311223</v>
      </c>
      <c r="AJ449" s="36">
        <f t="shared" si="210"/>
        <v>71941.366894927996</v>
      </c>
      <c r="AK449" s="36">
        <f t="shared" si="210"/>
        <v>69656.04729908696</v>
      </c>
      <c r="AL449" s="36">
        <f t="shared" si="210"/>
        <v>15311.243500602994</v>
      </c>
      <c r="AM449" s="37" t="e">
        <f t="shared" si="210"/>
        <v>#VALUE!</v>
      </c>
      <c r="AN449" s="38">
        <f t="shared" si="210"/>
        <v>24390.40350320861</v>
      </c>
      <c r="AO449" s="39">
        <f t="shared" si="210"/>
        <v>5341.2737610598024</v>
      </c>
      <c r="AP449" s="39">
        <f t="shared" si="210"/>
        <v>1068.2547522119607</v>
      </c>
      <c r="AQ449" s="40">
        <f t="shared" si="210"/>
        <v>125073.92572612056</v>
      </c>
      <c r="AR449" s="40">
        <f t="shared" si="210"/>
        <v>113272.26626791466</v>
      </c>
      <c r="AS449" s="40">
        <f t="shared" si="210"/>
        <v>467987.94814448012</v>
      </c>
      <c r="AT449" s="41" t="e">
        <f t="shared" si="210"/>
        <v>#VALUE!</v>
      </c>
      <c r="AU449" s="41" t="e">
        <f t="shared" si="210"/>
        <v>#VALUE!</v>
      </c>
      <c r="AV449" s="42" t="e">
        <f t="shared" si="210"/>
        <v>#VALUE!</v>
      </c>
      <c r="AW449" s="42" t="e">
        <f t="shared" si="210"/>
        <v>#VALUE!</v>
      </c>
      <c r="AX449" s="43" t="e">
        <f t="shared" si="210"/>
        <v>#VALUE!</v>
      </c>
      <c r="AY449" s="43" t="e">
        <f t="shared" si="210"/>
        <v>#VALUE!</v>
      </c>
      <c r="AZ449" t="e">
        <f>NA()</f>
        <v>#N/A</v>
      </c>
    </row>
    <row r="450" spans="4:52" x14ac:dyDescent="0.3">
      <c r="D450" s="3">
        <v>65</v>
      </c>
      <c r="F450" s="3">
        <v>64</v>
      </c>
      <c r="G450" s="36">
        <f t="shared" si="209"/>
        <v>53578.991565584147</v>
      </c>
      <c r="H450" s="36">
        <f t="shared" si="209"/>
        <v>92004.010637356449</v>
      </c>
      <c r="I450" s="36">
        <f t="shared" si="209"/>
        <v>92714.17944892525</v>
      </c>
      <c r="J450" s="36">
        <f t="shared" si="209"/>
        <v>86354.707901497197</v>
      </c>
      <c r="K450" s="36">
        <f t="shared" si="209"/>
        <v>22233.289193151646</v>
      </c>
      <c r="L450" s="37" t="e">
        <f t="shared" si="209"/>
        <v>#VALUE!</v>
      </c>
      <c r="M450" s="38">
        <f t="shared" si="209"/>
        <v>32179.863566721666</v>
      </c>
      <c r="N450" s="39">
        <f t="shared" si="209"/>
        <v>7068.4066660203844</v>
      </c>
      <c r="O450" s="39">
        <f t="shared" si="209"/>
        <v>1413.681333204077</v>
      </c>
      <c r="P450" s="40">
        <f t="shared" si="209"/>
        <v>150304.4695018933</v>
      </c>
      <c r="Q450" s="40">
        <f t="shared" si="209"/>
        <v>131196.3837672447</v>
      </c>
      <c r="R450" s="40">
        <f t="shared" si="209"/>
        <v>497301.56740518688</v>
      </c>
      <c r="S450" s="41" t="e">
        <f t="shared" si="209"/>
        <v>#VALUE!</v>
      </c>
      <c r="T450" s="41" t="e">
        <f t="shared" si="209"/>
        <v>#VALUE!</v>
      </c>
      <c r="U450" s="42" t="e">
        <f t="shared" si="209"/>
        <v>#VALUE!</v>
      </c>
      <c r="V450" s="42" t="e">
        <f t="shared" si="209"/>
        <v>#VALUE!</v>
      </c>
      <c r="W450" s="43" t="e">
        <f t="shared" si="209"/>
        <v>#VALUE!</v>
      </c>
      <c r="X450" s="43" t="e">
        <f t="shared" si="209"/>
        <v>#VALUE!</v>
      </c>
      <c r="Y450" t="e">
        <f>NA()</f>
        <v>#N/A</v>
      </c>
      <c r="AD450"/>
      <c r="AE450" s="3">
        <v>65</v>
      </c>
      <c r="AG450" s="3">
        <f t="shared" si="193"/>
        <v>45.368612862812959</v>
      </c>
      <c r="AH450" s="36">
        <f t="shared" si="210"/>
        <v>45109.663400832265</v>
      </c>
      <c r="AI450" s="36">
        <f t="shared" si="210"/>
        <v>73877.648404126347</v>
      </c>
      <c r="AJ450" s="36">
        <f t="shared" si="210"/>
        <v>72260.629490799169</v>
      </c>
      <c r="AK450" s="36">
        <f t="shared" si="210"/>
        <v>69894.103796281808</v>
      </c>
      <c r="AL450" s="36">
        <f t="shared" si="210"/>
        <v>15472.024205426136</v>
      </c>
      <c r="AM450" s="37" t="e">
        <f t="shared" si="210"/>
        <v>#VALUE!</v>
      </c>
      <c r="AN450" s="38">
        <f t="shared" si="210"/>
        <v>24499.386736160257</v>
      </c>
      <c r="AO450" s="39">
        <f t="shared" si="210"/>
        <v>5364.242451743803</v>
      </c>
      <c r="AP450" s="39">
        <f t="shared" si="210"/>
        <v>1072.8484903487606</v>
      </c>
      <c r="AQ450" s="40">
        <f t="shared" si="210"/>
        <v>125440.2389124333</v>
      </c>
      <c r="AR450" s="40">
        <f t="shared" si="210"/>
        <v>113561.96909450633</v>
      </c>
      <c r="AS450" s="40">
        <f t="shared" si="210"/>
        <v>468629.11280748236</v>
      </c>
      <c r="AT450" s="41" t="e">
        <f t="shared" si="210"/>
        <v>#VALUE!</v>
      </c>
      <c r="AU450" s="41" t="e">
        <f t="shared" si="210"/>
        <v>#VALUE!</v>
      </c>
      <c r="AV450" s="42" t="e">
        <f t="shared" si="210"/>
        <v>#VALUE!</v>
      </c>
      <c r="AW450" s="42" t="e">
        <f t="shared" si="210"/>
        <v>#VALUE!</v>
      </c>
      <c r="AX450" s="43" t="e">
        <f t="shared" si="210"/>
        <v>#VALUE!</v>
      </c>
      <c r="AY450" s="43" t="e">
        <f t="shared" si="210"/>
        <v>#VALUE!</v>
      </c>
      <c r="AZ450" t="e">
        <f>NA()</f>
        <v>#N/A</v>
      </c>
    </row>
    <row r="451" spans="4:52" x14ac:dyDescent="0.3">
      <c r="D451" s="3">
        <v>66</v>
      </c>
      <c r="F451" s="3">
        <v>65</v>
      </c>
      <c r="G451" s="36">
        <f t="shared" si="209"/>
        <v>53821.199085488937</v>
      </c>
      <c r="H451" s="36">
        <f t="shared" si="209"/>
        <v>92760.624249132947</v>
      </c>
      <c r="I451" s="36">
        <f t="shared" si="209"/>
        <v>93464.459944156668</v>
      </c>
      <c r="J451" s="36">
        <f t="shared" si="209"/>
        <v>87032.909460984811</v>
      </c>
      <c r="K451" s="36">
        <f t="shared" si="209"/>
        <v>22382.971810514213</v>
      </c>
      <c r="L451" s="37" t="e">
        <f t="shared" si="209"/>
        <v>#VALUE!</v>
      </c>
      <c r="M451" s="38">
        <f t="shared" si="209"/>
        <v>32501.53072680717</v>
      </c>
      <c r="N451" s="39">
        <f t="shared" si="209"/>
        <v>7144.5270400558866</v>
      </c>
      <c r="O451" s="39">
        <f t="shared" si="209"/>
        <v>1428.9054080111773</v>
      </c>
      <c r="P451" s="40">
        <f t="shared" si="209"/>
        <v>151309.93115071653</v>
      </c>
      <c r="Q451" s="40">
        <f t="shared" si="209"/>
        <v>131813.73315719605</v>
      </c>
      <c r="R451" s="40">
        <f t="shared" si="209"/>
        <v>497933.40439361305</v>
      </c>
      <c r="S451" s="41" t="e">
        <f t="shared" si="209"/>
        <v>#VALUE!</v>
      </c>
      <c r="T451" s="41" t="e">
        <f t="shared" si="209"/>
        <v>#VALUE!</v>
      </c>
      <c r="U451" s="42" t="e">
        <f t="shared" si="209"/>
        <v>#VALUE!</v>
      </c>
      <c r="V451" s="42" t="e">
        <f t="shared" si="209"/>
        <v>#VALUE!</v>
      </c>
      <c r="W451" s="43" t="e">
        <f t="shared" si="209"/>
        <v>#VALUE!</v>
      </c>
      <c r="X451" s="43" t="e">
        <f t="shared" si="209"/>
        <v>#VALUE!</v>
      </c>
      <c r="Y451" t="e">
        <f>NA()</f>
        <v>#N/A</v>
      </c>
      <c r="AD451"/>
      <c r="AE451" s="3">
        <v>66</v>
      </c>
      <c r="AG451" s="3">
        <f t="shared" ref="AG451:AG456" si="211">AE79</f>
        <v>45.566505316005475</v>
      </c>
      <c r="AH451" s="36">
        <f t="shared" si="210"/>
        <v>45253.756795498091</v>
      </c>
      <c r="AI451" s="36">
        <f t="shared" si="210"/>
        <v>74115.47299407098</v>
      </c>
      <c r="AJ451" s="36">
        <f t="shared" si="210"/>
        <v>72552.956787111587</v>
      </c>
      <c r="AK451" s="36">
        <f t="shared" si="210"/>
        <v>70112.377681531929</v>
      </c>
      <c r="AL451" s="36">
        <f t="shared" si="210"/>
        <v>15617.227336264421</v>
      </c>
      <c r="AM451" s="37" t="e">
        <f t="shared" si="210"/>
        <v>#VALUE!</v>
      </c>
      <c r="AN451" s="38">
        <f t="shared" si="210"/>
        <v>24599.371076439264</v>
      </c>
      <c r="AO451" s="39">
        <f t="shared" si="210"/>
        <v>5385.3384951927583</v>
      </c>
      <c r="AP451" s="39">
        <f t="shared" si="210"/>
        <v>1077.0676990385516</v>
      </c>
      <c r="AQ451" s="40">
        <f t="shared" si="210"/>
        <v>125775.93501889508</v>
      </c>
      <c r="AR451" s="40">
        <f t="shared" si="210"/>
        <v>113826.78195685156</v>
      </c>
      <c r="AS451" s="40">
        <f t="shared" si="210"/>
        <v>469210.41840419295</v>
      </c>
      <c r="AT451" s="41" t="e">
        <f t="shared" si="210"/>
        <v>#VALUE!</v>
      </c>
      <c r="AU451" s="41" t="e">
        <f t="shared" si="210"/>
        <v>#VALUE!</v>
      </c>
      <c r="AV451" s="42" t="e">
        <f t="shared" si="210"/>
        <v>#VALUE!</v>
      </c>
      <c r="AW451" s="42" t="e">
        <f t="shared" si="210"/>
        <v>#VALUE!</v>
      </c>
      <c r="AX451" s="43" t="e">
        <f t="shared" si="210"/>
        <v>#VALUE!</v>
      </c>
      <c r="AY451" s="43" t="e">
        <f t="shared" si="210"/>
        <v>#VALUE!</v>
      </c>
      <c r="AZ451" t="e">
        <f>NA()</f>
        <v>#N/A</v>
      </c>
    </row>
    <row r="452" spans="4:52" x14ac:dyDescent="0.3">
      <c r="D452" s="3">
        <v>67</v>
      </c>
      <c r="F452" s="3">
        <v>66</v>
      </c>
      <c r="G452" s="36">
        <f t="shared" si="209"/>
        <v>54048.958764902905</v>
      </c>
      <c r="H452" s="36">
        <f t="shared" si="209"/>
        <v>93498.176962566577</v>
      </c>
      <c r="I452" s="36">
        <f t="shared" si="209"/>
        <v>94185.934219341754</v>
      </c>
      <c r="J452" s="36">
        <f t="shared" si="209"/>
        <v>87693.218504149481</v>
      </c>
      <c r="K452" s="36">
        <f t="shared" si="209"/>
        <v>22521.803984452381</v>
      </c>
      <c r="L452" s="37" t="e">
        <f t="shared" si="209"/>
        <v>#VALUE!</v>
      </c>
      <c r="M452" s="38">
        <f t="shared" si="209"/>
        <v>32815.013146345147</v>
      </c>
      <c r="N452" s="39">
        <f t="shared" si="209"/>
        <v>7219.1966849409191</v>
      </c>
      <c r="O452" s="39">
        <f t="shared" si="209"/>
        <v>1443.839336988184</v>
      </c>
      <c r="P452" s="40">
        <f t="shared" si="209"/>
        <v>152287.44683721176</v>
      </c>
      <c r="Q452" s="40">
        <f t="shared" si="209"/>
        <v>132405.74355534746</v>
      </c>
      <c r="R452" s="40">
        <f t="shared" si="209"/>
        <v>498515.4620334896</v>
      </c>
      <c r="S452" s="41" t="e">
        <f t="shared" si="209"/>
        <v>#VALUE!</v>
      </c>
      <c r="T452" s="41" t="e">
        <f t="shared" si="209"/>
        <v>#VALUE!</v>
      </c>
      <c r="U452" s="42" t="e">
        <f t="shared" si="209"/>
        <v>#VALUE!</v>
      </c>
      <c r="V452" s="42" t="e">
        <f t="shared" si="209"/>
        <v>#VALUE!</v>
      </c>
      <c r="W452" s="43" t="e">
        <f t="shared" si="209"/>
        <v>#VALUE!</v>
      </c>
      <c r="X452" s="43" t="e">
        <f t="shared" si="209"/>
        <v>#VALUE!</v>
      </c>
      <c r="Y452" t="e">
        <f>NA()</f>
        <v>#N/A</v>
      </c>
      <c r="AD452"/>
      <c r="AE452" s="3">
        <v>67</v>
      </c>
      <c r="AG452" s="3">
        <f t="shared" si="211"/>
        <v>45.748854550169469</v>
      </c>
      <c r="AH452" s="36">
        <f t="shared" si="210"/>
        <v>45385.215133497011</v>
      </c>
      <c r="AI452" s="36">
        <f t="shared" si="210"/>
        <v>74333.669777578703</v>
      </c>
      <c r="AJ452" s="36">
        <f t="shared" si="210"/>
        <v>72820.747529540386</v>
      </c>
      <c r="AK452" s="36">
        <f t="shared" si="210"/>
        <v>70312.589265715549</v>
      </c>
      <c r="AL452" s="36">
        <f t="shared" si="210"/>
        <v>15748.580612075086</v>
      </c>
      <c r="AM452" s="37" t="e">
        <f t="shared" si="210"/>
        <v>#VALUE!</v>
      </c>
      <c r="AN452" s="38">
        <f t="shared" si="210"/>
        <v>24691.130035870839</v>
      </c>
      <c r="AO452" s="39">
        <f t="shared" si="210"/>
        <v>5404.7193170515611</v>
      </c>
      <c r="AP452" s="39">
        <f t="shared" si="210"/>
        <v>1080.9438634103124</v>
      </c>
      <c r="AQ452" s="40">
        <f t="shared" si="210"/>
        <v>126083.70412609557</v>
      </c>
      <c r="AR452" s="40">
        <f t="shared" si="210"/>
        <v>114068.99381060865</v>
      </c>
      <c r="AS452" s="40">
        <f t="shared" si="210"/>
        <v>469738.11759180645</v>
      </c>
      <c r="AT452" s="41" t="e">
        <f t="shared" si="210"/>
        <v>#VALUE!</v>
      </c>
      <c r="AU452" s="41" t="e">
        <f t="shared" si="210"/>
        <v>#VALUE!</v>
      </c>
      <c r="AV452" s="42" t="e">
        <f t="shared" si="210"/>
        <v>#VALUE!</v>
      </c>
      <c r="AW452" s="42" t="e">
        <f t="shared" si="210"/>
        <v>#VALUE!</v>
      </c>
      <c r="AX452" s="43" t="e">
        <f t="shared" si="210"/>
        <v>#VALUE!</v>
      </c>
      <c r="AY452" s="43" t="e">
        <f t="shared" si="210"/>
        <v>#VALUE!</v>
      </c>
      <c r="AZ452" t="e">
        <f>NA()</f>
        <v>#N/A</v>
      </c>
    </row>
    <row r="453" spans="4:52" x14ac:dyDescent="0.3">
      <c r="D453" s="3">
        <v>68</v>
      </c>
      <c r="F453" s="3">
        <v>67</v>
      </c>
      <c r="G453" s="36">
        <f t="shared" si="209"/>
        <v>54263.086085836447</v>
      </c>
      <c r="H453" s="36">
        <f t="shared" si="209"/>
        <v>94217.085409441177</v>
      </c>
      <c r="I453" s="36">
        <f t="shared" si="209"/>
        <v>94879.541188519957</v>
      </c>
      <c r="J453" s="36">
        <f t="shared" si="209"/>
        <v>88336.051446572135</v>
      </c>
      <c r="K453" s="36">
        <f t="shared" si="209"/>
        <v>22650.626138572032</v>
      </c>
      <c r="L453" s="37" t="e">
        <f t="shared" si="209"/>
        <v>#VALUE!</v>
      </c>
      <c r="M453" s="38">
        <f t="shared" si="209"/>
        <v>33120.471067929451</v>
      </c>
      <c r="N453" s="39">
        <f t="shared" si="209"/>
        <v>7292.4347666952253</v>
      </c>
      <c r="O453" s="39">
        <f t="shared" si="209"/>
        <v>1458.4869533390452</v>
      </c>
      <c r="P453" s="40">
        <f t="shared" si="209"/>
        <v>153237.74434429864</v>
      </c>
      <c r="Q453" s="40">
        <f t="shared" si="209"/>
        <v>132973.40633504748</v>
      </c>
      <c r="R453" s="40">
        <f t="shared" si="209"/>
        <v>499051.6262966693</v>
      </c>
      <c r="S453" s="41" t="e">
        <f t="shared" si="209"/>
        <v>#VALUE!</v>
      </c>
      <c r="T453" s="41" t="e">
        <f t="shared" si="209"/>
        <v>#VALUE!</v>
      </c>
      <c r="U453" s="42" t="e">
        <f t="shared" si="209"/>
        <v>#VALUE!</v>
      </c>
      <c r="V453" s="42" t="e">
        <f t="shared" si="209"/>
        <v>#VALUE!</v>
      </c>
      <c r="W453" s="43" t="e">
        <f t="shared" si="209"/>
        <v>#VALUE!</v>
      </c>
      <c r="X453" s="43" t="e">
        <f t="shared" si="209"/>
        <v>#VALUE!</v>
      </c>
      <c r="Y453" t="e">
        <f>NA()</f>
        <v>#N/A</v>
      </c>
      <c r="AD453"/>
      <c r="AE453" s="3">
        <v>68</v>
      </c>
      <c r="AG453" s="3">
        <f t="shared" si="211"/>
        <v>45.916881388301817</v>
      </c>
      <c r="AH453" s="36">
        <f t="shared" si="210"/>
        <v>45505.237057949562</v>
      </c>
      <c r="AI453" s="36">
        <f t="shared" si="210"/>
        <v>74533.925498738565</v>
      </c>
      <c r="AJ453" s="36">
        <f t="shared" si="210"/>
        <v>73066.168882258688</v>
      </c>
      <c r="AK453" s="36">
        <f t="shared" si="210"/>
        <v>70496.298014292435</v>
      </c>
      <c r="AL453" s="36">
        <f t="shared" si="210"/>
        <v>15867.58580776394</v>
      </c>
      <c r="AM453" s="37" t="e">
        <f t="shared" si="210"/>
        <v>#VALUE!</v>
      </c>
      <c r="AN453" s="38">
        <f t="shared" si="210"/>
        <v>24775.366215810413</v>
      </c>
      <c r="AO453" s="39">
        <f t="shared" si="210"/>
        <v>5422.528422478561</v>
      </c>
      <c r="AP453" s="39">
        <f t="shared" si="210"/>
        <v>1084.5056844957123</v>
      </c>
      <c r="AQ453" s="40">
        <f t="shared" si="210"/>
        <v>126365.98048743386</v>
      </c>
      <c r="AR453" s="40">
        <f t="shared" si="210"/>
        <v>114290.66085208041</v>
      </c>
      <c r="AS453" s="40">
        <f t="shared" si="210"/>
        <v>470217.71116990759</v>
      </c>
      <c r="AT453" s="41" t="e">
        <f t="shared" si="210"/>
        <v>#VALUE!</v>
      </c>
      <c r="AU453" s="41" t="e">
        <f t="shared" si="210"/>
        <v>#VALUE!</v>
      </c>
      <c r="AV453" s="42" t="e">
        <f t="shared" si="210"/>
        <v>#VALUE!</v>
      </c>
      <c r="AW453" s="42" t="e">
        <f t="shared" si="210"/>
        <v>#VALUE!</v>
      </c>
      <c r="AX453" s="43" t="e">
        <f t="shared" si="210"/>
        <v>#VALUE!</v>
      </c>
      <c r="AY453" s="43" t="e">
        <f t="shared" si="210"/>
        <v>#VALUE!</v>
      </c>
      <c r="AZ453" t="e">
        <f>NA()</f>
        <v>#N/A</v>
      </c>
    </row>
    <row r="454" spans="4:52" x14ac:dyDescent="0.3">
      <c r="D454" s="3">
        <v>69</v>
      </c>
      <c r="F454" s="3">
        <v>68</v>
      </c>
      <c r="G454" s="36">
        <f t="shared" si="209"/>
        <v>54464.356254093291</v>
      </c>
      <c r="H454" s="36">
        <f t="shared" si="209"/>
        <v>94917.761289157104</v>
      </c>
      <c r="I454" s="36">
        <f t="shared" si="209"/>
        <v>95546.204402672156</v>
      </c>
      <c r="J454" s="36">
        <f t="shared" si="209"/>
        <v>88961.818749399463</v>
      </c>
      <c r="K454" s="36">
        <f t="shared" si="209"/>
        <v>22770.206009438301</v>
      </c>
      <c r="L454" s="37" t="e">
        <f t="shared" si="209"/>
        <v>#VALUE!</v>
      </c>
      <c r="M454" s="38">
        <f t="shared" si="209"/>
        <v>33418.064766519514</v>
      </c>
      <c r="N454" s="39">
        <f t="shared" si="209"/>
        <v>7364.2607064999938</v>
      </c>
      <c r="O454" s="39">
        <f t="shared" si="209"/>
        <v>1472.8521412999989</v>
      </c>
      <c r="P454" s="40">
        <f t="shared" si="209"/>
        <v>154161.53579561395</v>
      </c>
      <c r="Q454" s="40">
        <f t="shared" si="209"/>
        <v>133517.67841441918</v>
      </c>
      <c r="R454" s="40">
        <f t="shared" si="209"/>
        <v>499545.48531361774</v>
      </c>
      <c r="S454" s="41" t="e">
        <f t="shared" si="209"/>
        <v>#VALUE!</v>
      </c>
      <c r="T454" s="41" t="e">
        <f t="shared" si="209"/>
        <v>#VALUE!</v>
      </c>
      <c r="U454" s="42" t="e">
        <f t="shared" si="209"/>
        <v>#VALUE!</v>
      </c>
      <c r="V454" s="42" t="e">
        <f t="shared" si="209"/>
        <v>#VALUE!</v>
      </c>
      <c r="W454" s="43" t="e">
        <f t="shared" si="209"/>
        <v>#VALUE!</v>
      </c>
      <c r="X454" s="43" t="e">
        <f t="shared" si="209"/>
        <v>#VALUE!</v>
      </c>
      <c r="Y454" t="e">
        <f>NA()</f>
        <v>#N/A</v>
      </c>
      <c r="AD454"/>
      <c r="AE454" s="3">
        <v>69</v>
      </c>
      <c r="AG454" s="3">
        <f t="shared" si="211"/>
        <v>46.071710765360585</v>
      </c>
      <c r="AH454" s="36">
        <f t="shared" si="210"/>
        <v>45614.894352698517</v>
      </c>
      <c r="AI454" s="36">
        <f t="shared" si="210"/>
        <v>74717.772094436528</v>
      </c>
      <c r="AJ454" s="36">
        <f t="shared" si="210"/>
        <v>73291.18119608135</v>
      </c>
      <c r="AK454" s="36">
        <f t="shared" si="210"/>
        <v>70664.919189026841</v>
      </c>
      <c r="AL454" s="36">
        <f t="shared" si="210"/>
        <v>15975.553587523043</v>
      </c>
      <c r="AM454" s="37" t="e">
        <f t="shared" si="210"/>
        <v>#VALUE!</v>
      </c>
      <c r="AN454" s="38">
        <f t="shared" si="210"/>
        <v>24852.718425495477</v>
      </c>
      <c r="AO454" s="39">
        <f t="shared" si="210"/>
        <v>5438.8967225468159</v>
      </c>
      <c r="AP454" s="39">
        <f t="shared" si="210"/>
        <v>1087.779344509363</v>
      </c>
      <c r="AQ454" s="40">
        <f t="shared" si="210"/>
        <v>126624.96966770268</v>
      </c>
      <c r="AR454" s="40">
        <f t="shared" si="210"/>
        <v>114493.63335986025</v>
      </c>
      <c r="AS454" s="40">
        <f t="shared" si="210"/>
        <v>470654.05260113912</v>
      </c>
      <c r="AT454" s="41" t="e">
        <f t="shared" si="210"/>
        <v>#VALUE!</v>
      </c>
      <c r="AU454" s="41" t="e">
        <f t="shared" si="210"/>
        <v>#VALUE!</v>
      </c>
      <c r="AV454" s="42" t="e">
        <f t="shared" si="210"/>
        <v>#VALUE!</v>
      </c>
      <c r="AW454" s="42" t="e">
        <f t="shared" si="210"/>
        <v>#VALUE!</v>
      </c>
      <c r="AX454" s="43" t="e">
        <f t="shared" si="210"/>
        <v>#VALUE!</v>
      </c>
      <c r="AY454" s="43" t="e">
        <f t="shared" si="210"/>
        <v>#VALUE!</v>
      </c>
      <c r="AZ454" t="e">
        <f>NA()</f>
        <v>#N/A</v>
      </c>
    </row>
    <row r="455" spans="4:52" x14ac:dyDescent="0.3">
      <c r="D455" s="3">
        <v>70</v>
      </c>
      <c r="F455" s="3">
        <v>69</v>
      </c>
      <c r="G455" s="36">
        <f t="shared" si="209"/>
        <v>54653.505444294802</v>
      </c>
      <c r="H455" s="36">
        <f t="shared" si="209"/>
        <v>95600.611101628834</v>
      </c>
      <c r="I455" s="36">
        <f t="shared" si="209"/>
        <v>96186.830695630342</v>
      </c>
      <c r="J455" s="36">
        <f t="shared" si="209"/>
        <v>89570.924711823129</v>
      </c>
      <c r="K455" s="36">
        <f t="shared" si="209"/>
        <v>22881.245986080285</v>
      </c>
      <c r="L455" s="37" t="e">
        <f t="shared" si="209"/>
        <v>#VALUE!</v>
      </c>
      <c r="M455" s="38">
        <f t="shared" si="209"/>
        <v>33707.95428887679</v>
      </c>
      <c r="N455" s="39">
        <f t="shared" si="209"/>
        <v>7434.6941390115517</v>
      </c>
      <c r="O455" s="39">
        <f t="shared" si="209"/>
        <v>1486.9388278023105</v>
      </c>
      <c r="P455" s="40">
        <f t="shared" si="209"/>
        <v>155059.51774599016</v>
      </c>
      <c r="Q455" s="40">
        <f t="shared" si="209"/>
        <v>134039.48304648945</v>
      </c>
      <c r="R455" s="40">
        <f t="shared" si="209"/>
        <v>500000.35134889081</v>
      </c>
      <c r="S455" s="41" t="e">
        <f t="shared" si="209"/>
        <v>#VALUE!</v>
      </c>
      <c r="T455" s="41" t="e">
        <f t="shared" si="209"/>
        <v>#VALUE!</v>
      </c>
      <c r="U455" s="42" t="e">
        <f t="shared" si="209"/>
        <v>#VALUE!</v>
      </c>
      <c r="V455" s="42" t="e">
        <f t="shared" si="209"/>
        <v>#VALUE!</v>
      </c>
      <c r="W455" s="43" t="e">
        <f t="shared" si="209"/>
        <v>#VALUE!</v>
      </c>
      <c r="X455" s="43" t="e">
        <f t="shared" si="209"/>
        <v>#VALUE!</v>
      </c>
      <c r="Y455" t="e">
        <f>NA()</f>
        <v>#N/A</v>
      </c>
      <c r="AD455"/>
      <c r="AE455" s="3">
        <v>70</v>
      </c>
      <c r="AG455" s="3">
        <f t="shared" si="211"/>
        <v>46.214379259672945</v>
      </c>
      <c r="AH455" s="36">
        <f t="shared" si="210"/>
        <v>45715.147180465807</v>
      </c>
      <c r="AI455" s="36">
        <f t="shared" si="210"/>
        <v>74886.602311823604</v>
      </c>
      <c r="AJ455" s="36">
        <f t="shared" si="210"/>
        <v>73497.55983463068</v>
      </c>
      <c r="AK455" s="36">
        <f t="shared" si="210"/>
        <v>70819.738551492119</v>
      </c>
      <c r="AL455" s="36">
        <f t="shared" si="210"/>
        <v>16073.632150243828</v>
      </c>
      <c r="AM455" s="37" t="e">
        <f t="shared" si="210"/>
        <v>#VALUE!</v>
      </c>
      <c r="AN455" s="38">
        <f t="shared" si="210"/>
        <v>24923.768005024907</v>
      </c>
      <c r="AO455" s="39">
        <f t="shared" si="210"/>
        <v>5453.9437218719841</v>
      </c>
      <c r="AP455" s="39">
        <f t="shared" si="210"/>
        <v>1090.7887443743969</v>
      </c>
      <c r="AQ455" s="40">
        <f t="shared" si="210"/>
        <v>126862.67241633416</v>
      </c>
      <c r="AR455" s="40">
        <f t="shared" si="210"/>
        <v>114679.57901206797</v>
      </c>
      <c r="AS455" s="40">
        <f t="shared" si="210"/>
        <v>471051.43604094605</v>
      </c>
      <c r="AT455" s="41" t="e">
        <f t="shared" si="210"/>
        <v>#VALUE!</v>
      </c>
      <c r="AU455" s="41" t="e">
        <f t="shared" si="210"/>
        <v>#VALUE!</v>
      </c>
      <c r="AV455" s="42" t="e">
        <f t="shared" si="210"/>
        <v>#VALUE!</v>
      </c>
      <c r="AW455" s="42" t="e">
        <f t="shared" si="210"/>
        <v>#VALUE!</v>
      </c>
      <c r="AX455" s="43" t="e">
        <f t="shared" si="210"/>
        <v>#VALUE!</v>
      </c>
      <c r="AY455" s="43" t="e">
        <f t="shared" si="210"/>
        <v>#VALUE!</v>
      </c>
      <c r="AZ455" t="e">
        <f>NA()</f>
        <v>#N/A</v>
      </c>
    </row>
    <row r="456" spans="4:52" x14ac:dyDescent="0.3">
      <c r="D456" s="3">
        <v>71</v>
      </c>
      <c r="F456" s="3">
        <v>70</v>
      </c>
      <c r="G456" s="36">
        <f t="shared" si="209"/>
        <v>54831.232114586383</v>
      </c>
      <c r="H456" s="36">
        <f t="shared" si="209"/>
        <v>96266.035913478569</v>
      </c>
      <c r="I456" s="36">
        <f t="shared" si="209"/>
        <v>96802.30904332528</v>
      </c>
      <c r="J456" s="36">
        <f t="shared" si="209"/>
        <v>90163.767294416772</v>
      </c>
      <c r="K456" s="36">
        <f t="shared" si="209"/>
        <v>22984.389568702976</v>
      </c>
      <c r="L456" s="37" t="e">
        <f t="shared" si="209"/>
        <v>#VALUE!</v>
      </c>
      <c r="M456" s="38">
        <f t="shared" si="209"/>
        <v>33990.299212811537</v>
      </c>
      <c r="N456" s="39">
        <f t="shared" si="209"/>
        <v>7503.7548736133085</v>
      </c>
      <c r="O456" s="39">
        <f t="shared" si="209"/>
        <v>1500.7509747226618</v>
      </c>
      <c r="P456" s="40">
        <f t="shared" si="209"/>
        <v>155932.37129469443</v>
      </c>
      <c r="Q456" s="40">
        <f t="shared" si="209"/>
        <v>134539.71063469248</v>
      </c>
      <c r="R456" s="40">
        <f t="shared" si="209"/>
        <v>500419.28128914366</v>
      </c>
      <c r="S456" s="41" t="e">
        <f t="shared" si="209"/>
        <v>#VALUE!</v>
      </c>
      <c r="T456" s="41" t="e">
        <f t="shared" si="209"/>
        <v>#VALUE!</v>
      </c>
      <c r="U456" s="42" t="e">
        <f t="shared" si="209"/>
        <v>#VALUE!</v>
      </c>
      <c r="V456" s="42" t="e">
        <f t="shared" si="209"/>
        <v>#VALUE!</v>
      </c>
      <c r="W456" s="43" t="e">
        <f t="shared" si="209"/>
        <v>#VALUE!</v>
      </c>
      <c r="X456" s="43" t="e">
        <f t="shared" si="209"/>
        <v>#VALUE!</v>
      </c>
      <c r="Y456" t="e">
        <f>NA()</f>
        <v>#N/A</v>
      </c>
      <c r="AD456"/>
      <c r="AE456" s="3">
        <v>71</v>
      </c>
      <c r="AG456" s="3">
        <f t="shared" si="211"/>
        <v>46.34584203279789</v>
      </c>
      <c r="AH456" s="36">
        <f t="shared" si="210"/>
        <v>45806.857257682437</v>
      </c>
      <c r="AI456" s="36">
        <f t="shared" si="210"/>
        <v>75041.683558787205</v>
      </c>
      <c r="AJ456" s="36">
        <f t="shared" si="210"/>
        <v>73686.914437806408</v>
      </c>
      <c r="AK456" s="36">
        <f t="shared" si="210"/>
        <v>70961.925381167559</v>
      </c>
      <c r="AL456" s="36">
        <f t="shared" si="210"/>
        <v>16162.830920847613</v>
      </c>
      <c r="AM456" s="37" t="e">
        <f t="shared" si="210"/>
        <v>#VALUE!</v>
      </c>
      <c r="AN456" s="38">
        <f t="shared" si="210"/>
        <v>24989.04445136202</v>
      </c>
      <c r="AO456" s="39">
        <f t="shared" si="210"/>
        <v>5467.7785834042597</v>
      </c>
      <c r="AP456" s="39">
        <f t="shared" si="210"/>
        <v>1093.5557166808519</v>
      </c>
      <c r="AQ456" s="40">
        <f t="shared" si="210"/>
        <v>127080.905718265</v>
      </c>
      <c r="AR456" s="40">
        <f t="shared" si="210"/>
        <v>114850.00319710764</v>
      </c>
      <c r="AS456" s="40">
        <f t="shared" si="210"/>
        <v>471413.67075576005</v>
      </c>
      <c r="AT456" s="41" t="e">
        <f t="shared" si="210"/>
        <v>#VALUE!</v>
      </c>
      <c r="AU456" s="41" t="e">
        <f t="shared" si="210"/>
        <v>#VALUE!</v>
      </c>
      <c r="AV456" s="42" t="e">
        <f t="shared" si="210"/>
        <v>#VALUE!</v>
      </c>
      <c r="AW456" s="42" t="e">
        <f t="shared" si="210"/>
        <v>#VALUE!</v>
      </c>
      <c r="AX456" s="43" t="e">
        <f t="shared" si="210"/>
        <v>#VALUE!</v>
      </c>
      <c r="AY456" s="43" t="e">
        <f t="shared" si="210"/>
        <v>#VALUE!</v>
      </c>
      <c r="AZ456" t="e">
        <f>NA()</f>
        <v>#N/A</v>
      </c>
    </row>
  </sheetData>
  <mergeCells count="4">
    <mergeCell ref="BN53:BO53"/>
    <mergeCell ref="BP53:BQ53"/>
    <mergeCell ref="CE53:CF53"/>
    <mergeCell ref="CR53:CS5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E84"/>
  <sheetViews>
    <sheetView workbookViewId="0"/>
  </sheetViews>
  <sheetFormatPr defaultRowHeight="14.4" x14ac:dyDescent="0.3"/>
  <cols>
    <col min="1" max="1" width="16" customWidth="1"/>
    <col min="3" max="3" width="11.6640625" customWidth="1"/>
    <col min="5" max="6" width="12" customWidth="1"/>
    <col min="7" max="7" width="11" customWidth="1"/>
    <col min="8" max="8" width="12.109375" customWidth="1"/>
    <col min="9" max="9" width="11.5546875" customWidth="1"/>
    <col min="34" max="34" width="9.109375" style="26"/>
    <col min="35" max="35" width="16.44140625" customWidth="1"/>
    <col min="68" max="68" width="9.109375" style="26"/>
    <col min="69" max="69" width="18.33203125" customWidth="1"/>
    <col min="102" max="102" width="9.109375" style="26"/>
    <col min="103" max="103" width="16.6640625" customWidth="1"/>
  </cols>
  <sheetData>
    <row r="1" spans="1:135" x14ac:dyDescent="0.3">
      <c r="A1" s="47" t="s">
        <v>145</v>
      </c>
      <c r="C1" s="67" t="s">
        <v>88</v>
      </c>
      <c r="D1" s="66">
        <v>3</v>
      </c>
      <c r="AK1" s="67" t="s">
        <v>97</v>
      </c>
      <c r="AL1" s="66">
        <v>16</v>
      </c>
      <c r="BS1" s="67" t="s">
        <v>96</v>
      </c>
      <c r="BT1" s="66">
        <v>2</v>
      </c>
      <c r="DA1" s="67" t="s">
        <v>95</v>
      </c>
      <c r="DB1" s="66">
        <v>12</v>
      </c>
    </row>
    <row r="2" spans="1:135" x14ac:dyDescent="0.3">
      <c r="B2" t="s">
        <v>165</v>
      </c>
      <c r="C2" s="128" t="b">
        <v>1</v>
      </c>
      <c r="J2">
        <f>D1</f>
        <v>3</v>
      </c>
      <c r="Q2">
        <f>D1</f>
        <v>3</v>
      </c>
      <c r="X2">
        <f>D1</f>
        <v>3</v>
      </c>
      <c r="AE2">
        <f>D1</f>
        <v>3</v>
      </c>
      <c r="AJ2" s="118" t="s">
        <v>165</v>
      </c>
      <c r="AK2" s="128" t="b">
        <v>1</v>
      </c>
      <c r="AR2">
        <f>AL1</f>
        <v>16</v>
      </c>
      <c r="AY2">
        <f>AL1</f>
        <v>16</v>
      </c>
      <c r="BF2">
        <f>AL1</f>
        <v>16</v>
      </c>
      <c r="BM2">
        <f>AL1</f>
        <v>16</v>
      </c>
      <c r="BR2" s="118" t="s">
        <v>165</v>
      </c>
      <c r="BS2" s="128" t="b">
        <v>1</v>
      </c>
      <c r="BZ2">
        <f>BT1</f>
        <v>2</v>
      </c>
      <c r="CG2">
        <f>BT1</f>
        <v>2</v>
      </c>
      <c r="CN2">
        <f>BT1</f>
        <v>2</v>
      </c>
      <c r="CU2">
        <f>BT1</f>
        <v>2</v>
      </c>
      <c r="CZ2" s="118" t="s">
        <v>165</v>
      </c>
      <c r="DA2" s="128" t="b">
        <v>0</v>
      </c>
      <c r="DH2">
        <f>DB1</f>
        <v>12</v>
      </c>
      <c r="DO2">
        <f>DB1</f>
        <v>12</v>
      </c>
      <c r="DV2">
        <f>DB1</f>
        <v>12</v>
      </c>
      <c r="EC2">
        <f>DB1</f>
        <v>12</v>
      </c>
    </row>
    <row r="3" spans="1:135" x14ac:dyDescent="0.3">
      <c r="A3" s="2" t="s">
        <v>59</v>
      </c>
      <c r="B3" s="2" t="s">
        <v>28</v>
      </c>
      <c r="C3" s="2" t="s">
        <v>89</v>
      </c>
      <c r="D3" s="2"/>
      <c r="E3" s="2" t="s">
        <v>90</v>
      </c>
      <c r="F3" s="2"/>
      <c r="G3" s="2" t="s">
        <v>98</v>
      </c>
      <c r="H3" s="2" t="s">
        <v>100</v>
      </c>
      <c r="I3" s="2" t="s">
        <v>99</v>
      </c>
      <c r="J3" s="2" t="s">
        <v>91</v>
      </c>
      <c r="K3" s="2" t="s">
        <v>54</v>
      </c>
      <c r="L3" s="2" t="s">
        <v>83</v>
      </c>
      <c r="M3" s="2"/>
      <c r="N3" s="2" t="s">
        <v>98</v>
      </c>
      <c r="O3" s="2" t="s">
        <v>100</v>
      </c>
      <c r="P3" s="2" t="s">
        <v>99</v>
      </c>
      <c r="Q3" s="2" t="s">
        <v>92</v>
      </c>
      <c r="R3" s="2" t="s">
        <v>104</v>
      </c>
      <c r="S3" s="2" t="s">
        <v>83</v>
      </c>
      <c r="T3" s="2"/>
      <c r="U3" s="2" t="s">
        <v>98</v>
      </c>
      <c r="V3" s="2" t="s">
        <v>100</v>
      </c>
      <c r="W3" s="2" t="s">
        <v>99</v>
      </c>
      <c r="X3" s="2" t="s">
        <v>93</v>
      </c>
      <c r="Y3" s="2" t="s">
        <v>54</v>
      </c>
      <c r="Z3" s="2" t="s">
        <v>83</v>
      </c>
      <c r="AA3" s="2"/>
      <c r="AB3" s="2" t="s">
        <v>98</v>
      </c>
      <c r="AC3" s="2" t="s">
        <v>100</v>
      </c>
      <c r="AD3" s="2" t="s">
        <v>99</v>
      </c>
      <c r="AE3" s="2" t="s">
        <v>94</v>
      </c>
      <c r="AF3" s="2" t="s">
        <v>104</v>
      </c>
      <c r="AG3" s="2" t="s">
        <v>83</v>
      </c>
      <c r="AI3" s="12" t="s">
        <v>28</v>
      </c>
      <c r="AJ3" s="2" t="s">
        <v>59</v>
      </c>
      <c r="AK3" s="2" t="s">
        <v>89</v>
      </c>
      <c r="AL3" s="2"/>
      <c r="AM3" s="2" t="s">
        <v>90</v>
      </c>
      <c r="AN3" s="2"/>
      <c r="AO3" s="2" t="s">
        <v>98</v>
      </c>
      <c r="AP3" s="2" t="s">
        <v>100</v>
      </c>
      <c r="AQ3" s="2" t="s">
        <v>99</v>
      </c>
      <c r="AR3" s="2" t="s">
        <v>91</v>
      </c>
      <c r="AS3" s="2" t="s">
        <v>54</v>
      </c>
      <c r="AT3" s="2" t="s">
        <v>83</v>
      </c>
      <c r="AU3" s="2"/>
      <c r="AV3" s="2" t="s">
        <v>98</v>
      </c>
      <c r="AW3" s="2" t="s">
        <v>100</v>
      </c>
      <c r="AX3" s="2" t="s">
        <v>99</v>
      </c>
      <c r="AY3" s="2" t="s">
        <v>92</v>
      </c>
      <c r="AZ3" s="2" t="s">
        <v>104</v>
      </c>
      <c r="BA3" s="2" t="s">
        <v>83</v>
      </c>
      <c r="BB3" s="2"/>
      <c r="BC3" s="2" t="s">
        <v>98</v>
      </c>
      <c r="BD3" s="2" t="s">
        <v>100</v>
      </c>
      <c r="BE3" s="2" t="s">
        <v>99</v>
      </c>
      <c r="BF3" s="2" t="s">
        <v>93</v>
      </c>
      <c r="BG3" s="2" t="s">
        <v>54</v>
      </c>
      <c r="BH3" s="2" t="s">
        <v>83</v>
      </c>
      <c r="BI3" s="2"/>
      <c r="BJ3" s="2" t="s">
        <v>98</v>
      </c>
      <c r="BK3" s="2" t="s">
        <v>100</v>
      </c>
      <c r="BL3" s="2" t="s">
        <v>99</v>
      </c>
      <c r="BM3" s="2" t="s">
        <v>94</v>
      </c>
      <c r="BN3" s="2" t="s">
        <v>104</v>
      </c>
      <c r="BO3" s="2" t="s">
        <v>83</v>
      </c>
      <c r="BQ3" s="12" t="s">
        <v>28</v>
      </c>
      <c r="BR3" s="2" t="s">
        <v>59</v>
      </c>
      <c r="BS3" s="2" t="s">
        <v>89</v>
      </c>
      <c r="BT3" s="2"/>
      <c r="BU3" s="2" t="s">
        <v>90</v>
      </c>
      <c r="BV3" s="2"/>
      <c r="BW3" s="2" t="s">
        <v>98</v>
      </c>
      <c r="BX3" s="2" t="s">
        <v>100</v>
      </c>
      <c r="BY3" s="2" t="s">
        <v>99</v>
      </c>
      <c r="BZ3" s="2" t="s">
        <v>91</v>
      </c>
      <c r="CA3" s="2" t="s">
        <v>54</v>
      </c>
      <c r="CB3" s="2" t="s">
        <v>83</v>
      </c>
      <c r="CC3" s="2"/>
      <c r="CD3" s="2" t="s">
        <v>98</v>
      </c>
      <c r="CE3" s="2" t="s">
        <v>100</v>
      </c>
      <c r="CF3" s="2" t="s">
        <v>99</v>
      </c>
      <c r="CG3" s="2" t="s">
        <v>92</v>
      </c>
      <c r="CH3" s="2" t="s">
        <v>104</v>
      </c>
      <c r="CI3" s="2" t="s">
        <v>83</v>
      </c>
      <c r="CJ3" s="2"/>
      <c r="CK3" s="2" t="s">
        <v>98</v>
      </c>
      <c r="CL3" s="2" t="s">
        <v>100</v>
      </c>
      <c r="CM3" s="2" t="s">
        <v>99</v>
      </c>
      <c r="CN3" s="2" t="s">
        <v>93</v>
      </c>
      <c r="CO3" s="2" t="s">
        <v>54</v>
      </c>
      <c r="CP3" s="2" t="s">
        <v>83</v>
      </c>
      <c r="CQ3" s="2"/>
      <c r="CR3" s="2" t="s">
        <v>98</v>
      </c>
      <c r="CS3" s="2" t="s">
        <v>100</v>
      </c>
      <c r="CT3" s="2" t="s">
        <v>99</v>
      </c>
      <c r="CU3" s="2" t="s">
        <v>94</v>
      </c>
      <c r="CV3" s="2" t="s">
        <v>104</v>
      </c>
      <c r="CW3" s="2" t="s">
        <v>83</v>
      </c>
      <c r="CY3" s="12" t="s">
        <v>28</v>
      </c>
      <c r="CZ3" s="2" t="s">
        <v>59</v>
      </c>
      <c r="DA3" s="2" t="s">
        <v>89</v>
      </c>
      <c r="DB3" s="2"/>
      <c r="DC3" s="2" t="s">
        <v>90</v>
      </c>
      <c r="DD3" s="2"/>
      <c r="DE3" s="2" t="s">
        <v>98</v>
      </c>
      <c r="DF3" s="2" t="s">
        <v>100</v>
      </c>
      <c r="DG3" s="2" t="s">
        <v>99</v>
      </c>
      <c r="DH3" s="2" t="s">
        <v>91</v>
      </c>
      <c r="DI3" s="2" t="s">
        <v>54</v>
      </c>
      <c r="DJ3" s="2" t="s">
        <v>83</v>
      </c>
      <c r="DK3" s="2"/>
      <c r="DL3" s="2" t="s">
        <v>98</v>
      </c>
      <c r="DM3" s="2" t="s">
        <v>100</v>
      </c>
      <c r="DN3" s="2" t="s">
        <v>99</v>
      </c>
      <c r="DO3" s="2" t="s">
        <v>92</v>
      </c>
      <c r="DP3" s="2" t="s">
        <v>104</v>
      </c>
      <c r="DQ3" s="2" t="s">
        <v>83</v>
      </c>
      <c r="DR3" s="2"/>
      <c r="DS3" s="2" t="s">
        <v>98</v>
      </c>
      <c r="DT3" s="2" t="s">
        <v>100</v>
      </c>
      <c r="DU3" s="2" t="s">
        <v>99</v>
      </c>
      <c r="DV3" s="2" t="s">
        <v>93</v>
      </c>
      <c r="DW3" s="2" t="s">
        <v>54</v>
      </c>
      <c r="DX3" s="2" t="s">
        <v>83</v>
      </c>
      <c r="DY3" s="2"/>
      <c r="DZ3" s="2" t="s">
        <v>98</v>
      </c>
      <c r="EA3" s="2" t="s">
        <v>100</v>
      </c>
      <c r="EB3" s="2" t="s">
        <v>99</v>
      </c>
      <c r="EC3" s="2" t="s">
        <v>94</v>
      </c>
      <c r="ED3" s="2" t="s">
        <v>104</v>
      </c>
      <c r="EE3" s="2" t="s">
        <v>83</v>
      </c>
    </row>
    <row r="4" spans="1:135" x14ac:dyDescent="0.3">
      <c r="A4">
        <f>IF(C$2=FALSE, NA(), B4-1)</f>
        <v>0</v>
      </c>
      <c r="B4">
        <v>1</v>
      </c>
      <c r="C4">
        <f>IF(Settings!$M$5=1, 'Graph-outputs'!$J4, 'Graph-outputs'!$Q4)</f>
        <v>0.48358641002757902</v>
      </c>
      <c r="E4">
        <f>IF(Settings!$M$5=1, 'Graph-outputs'!$X4, 'Graph-outputs'!$AE4)</f>
        <v>308.51914049395941</v>
      </c>
      <c r="G4" s="23" t="str">
        <f>IF(AND(ROUND(L4, 1)&gt;=0.1, L3&lt;0.1), 10, "")</f>
        <v/>
      </c>
      <c r="H4" s="74" t="str">
        <f>IF(AND(ROUND(L4, 1)&gt;=0.5, L3&lt;0.5), 50, "")</f>
        <v/>
      </c>
      <c r="I4" s="24" t="str">
        <f>IF(AND(ROUND(L4, 1)&gt;=0.9, L3&lt;0.9), 90, "")</f>
        <v/>
      </c>
      <c r="J4">
        <f>INDEX('Calcs-control1'!$G$86:$X$156,  'Graph-outputs'!$B4, 'Graph-outputs'!J$2)</f>
        <v>0</v>
      </c>
      <c r="K4">
        <f>A4</f>
        <v>0</v>
      </c>
      <c r="L4">
        <f>INDEX('Calcs-control1'!$G$170:$X$240, 'Graph-outputs'!$B4, 'Graph-outputs'!$D$1)</f>
        <v>0</v>
      </c>
      <c r="N4" s="23" t="str">
        <f>IF(AND(ROUND(S4, 1)&gt;=0.1, S3&lt;0.1), 10, "")</f>
        <v/>
      </c>
      <c r="O4" s="74" t="str">
        <f>IF(AND(ROUND(S4, 1)&gt;=0.5, S3&lt;0.5), 50, "")</f>
        <v/>
      </c>
      <c r="P4" s="24" t="str">
        <f>IF(AND(ROUND(S4, 1)&gt;=0.9, S3&lt;0.9), 90, "")</f>
        <v/>
      </c>
      <c r="Q4">
        <f>INDEX('Calcs-control1'!$AH$86:$AY$156,  'Graph-outputs'!$B4, 'Graph-outputs'!Q$2)</f>
        <v>0.48358641002757902</v>
      </c>
      <c r="R4">
        <f>A4</f>
        <v>0</v>
      </c>
      <c r="S4">
        <f>INDEX('Calcs-control1'!$AH$170:$AY$240, 'Graph-outputs'!$B4, 'Graph-outputs'!$Q$2)</f>
        <v>0</v>
      </c>
      <c r="U4" s="23" t="str">
        <f>IF(AND(ROUND(Z4, 1)&gt;=0.1, Z3&lt;0.1), 10, "")</f>
        <v/>
      </c>
      <c r="V4" s="74" t="str">
        <f>IF(AND(ROUND(Z4, 1)&gt;=0.5, Z3&lt;0.5), 50, "")</f>
        <v/>
      </c>
      <c r="W4" s="24" t="str">
        <f>IF(AND(ROUND(Z4, 1)&gt;=0.9, Z3&lt;0.9), 90, "")</f>
        <v/>
      </c>
      <c r="X4">
        <f>INDEX('Calcs-control1'!$G$386:$X$456,  'Graph-outputs'!$B4, 'Graph-outputs'!X$2)</f>
        <v>0</v>
      </c>
      <c r="Y4">
        <f>A4</f>
        <v>0</v>
      </c>
      <c r="Z4">
        <f>INDEX('Calcs-control1'!$G$170:$X$240, 'Graph-outputs'!$B4, 'Graph-outputs'!$J$2)</f>
        <v>0</v>
      </c>
      <c r="AB4" s="23" t="str">
        <f>IF(AND(ROUND(AG4, 1)&gt;=0.1, AG3&lt;0.1), 10, "")</f>
        <v/>
      </c>
      <c r="AC4" s="74" t="str">
        <f>IF(AND(ROUND(AG4, 1)&gt;=0.5, AG3&lt;0.5), 50, "")</f>
        <v/>
      </c>
      <c r="AD4" s="24" t="str">
        <f>IF(AND(ROUND(AG4, 1)&gt;=0.9, AG3&lt;0.9), 90, "")</f>
        <v/>
      </c>
      <c r="AE4">
        <f>INDEX('Calcs-control1'!$AH$386:$AY$456,  'Graph-outputs'!$B4, 'Graph-outputs'!AE$2)</f>
        <v>308.51914049395941</v>
      </c>
      <c r="AF4">
        <f>A4</f>
        <v>0</v>
      </c>
      <c r="AG4">
        <f>INDEX('Calcs-control1'!$AH$170:$AY$240, 'Graph-outputs'!$B4, 'Graph-outputs'!$Q$2)</f>
        <v>0</v>
      </c>
      <c r="AI4">
        <v>1</v>
      </c>
      <c r="AJ4" s="79">
        <f>IF(AK$2=FALSE, NA(), AI4-1)</f>
        <v>0</v>
      </c>
      <c r="AK4">
        <f>IF(Settings!$M$5=1, 'Graph-outputs'!$AR4, 'Graph-outputs'!$AY4)</f>
        <v>2.8893595868373669</v>
      </c>
      <c r="AM4">
        <f>IF(Settings!$M$5=1, 'Graph-outputs'!$BF4, 'Graph-outputs'!$BM4)</f>
        <v>1959.1596174664105</v>
      </c>
      <c r="AO4" s="23" t="str">
        <f>IF(AND(ROUND(AT4, 1)&gt;=0.1, AT3&lt;0.1), 10, "")</f>
        <v/>
      </c>
      <c r="AP4" s="74" t="str">
        <f>IF(AND(ROUND(AT4, 1)&gt;=0.5, AT3&lt;0.5), 50, "")</f>
        <v/>
      </c>
      <c r="AQ4" s="24" t="str">
        <f>IF(AND(ROUND(AT4, 1)&gt;=0.9, AT3&lt;0.9), 90, "")</f>
        <v/>
      </c>
      <c r="AR4">
        <f>INDEX('Calcs-control2'!$G$86:$Y$156,  'Graph-outputs'!$B4, 'Graph-outputs'!AR$2)</f>
        <v>0</v>
      </c>
      <c r="AS4">
        <f>AJ4</f>
        <v>0</v>
      </c>
      <c r="AT4">
        <f>INDEX('Calcs-control2'!$G$170:$X$240, 'Graph-outputs'!$B4, 'Graph-outputs'!$AL$1)</f>
        <v>0</v>
      </c>
      <c r="AV4" s="23" t="str">
        <f>IF(AND(ROUND(BA4, 1)&gt;=0.1, BA3&lt;0.1), 10, "")</f>
        <v/>
      </c>
      <c r="AW4" s="74" t="str">
        <f>IF(AND(ROUND(BA4, 1)&gt;=0.5, BA3&lt;0.5), 50, "")</f>
        <v/>
      </c>
      <c r="AX4" s="24" t="str">
        <f>IF(AND(ROUND(BA4, 1)&gt;=0.9, BA3&lt;0.9), 90, "")</f>
        <v/>
      </c>
      <c r="AY4">
        <f>INDEX('Calcs-control2'!$AH$86:$AZ$156,  'Graph-outputs'!$B4, 'Graph-outputs'!AY$2)</f>
        <v>2.8893595868373669</v>
      </c>
      <c r="AZ4">
        <f>AJ4</f>
        <v>0</v>
      </c>
      <c r="BA4">
        <f>INDEX('Calcs-control2'!$AH$170:$AY$240, 'Graph-outputs'!$B4, 'Graph-outputs'!$AL$1)</f>
        <v>0</v>
      </c>
      <c r="BC4" s="23" t="str">
        <f>IF(AND(ROUND(BH4, 1)&gt;=0.1, BH3&lt;0.1), 10, "")</f>
        <v/>
      </c>
      <c r="BD4" s="74" t="str">
        <f>IF(AND(ROUND(BH4, 1)&gt;=0.5, BH3&lt;0.5), 50, "")</f>
        <v/>
      </c>
      <c r="BE4" s="24" t="str">
        <f>IF(AND(ROUND(BH4, 1)&gt;=0.9, BH3&lt;0.9), 90, "")</f>
        <v/>
      </c>
      <c r="BF4">
        <f>INDEX('Calcs-control2'!$G$386:$X$456,  'Graph-outputs'!$B4, 'Graph-outputs'!BF$2)</f>
        <v>0</v>
      </c>
      <c r="BG4">
        <f>AJ4</f>
        <v>0</v>
      </c>
      <c r="BH4">
        <f>INDEX('Calcs-control2'!$G$170:$X$240, 'Graph-outputs'!$B4, 'Graph-outputs'!$AL$1)</f>
        <v>0</v>
      </c>
      <c r="BJ4" s="23" t="str">
        <f>IF(AND(ROUND(BO4, 1)&gt;=0.1, BO3&lt;0.1), 10, "")</f>
        <v/>
      </c>
      <c r="BK4" s="74" t="str">
        <f>IF(AND(ROUND(BO4, 1)&gt;=0.5, BO3&lt;0.5), 50, "")</f>
        <v/>
      </c>
      <c r="BL4" s="24" t="str">
        <f>IF(AND(ROUND(BO4, 1)&gt;=0.9, BO3&lt;0.9), 90, "")</f>
        <v/>
      </c>
      <c r="BM4">
        <f>INDEX('Calcs-control2'!$AH$386:$AY$456,  'Graph-outputs'!$B4, 'Graph-outputs'!BM$2)</f>
        <v>1959.1596174664105</v>
      </c>
      <c r="BN4">
        <f>AJ4</f>
        <v>0</v>
      </c>
      <c r="BO4">
        <f>INDEX('Calcs-control2'!$AH$170:$AY$240, 'Graph-outputs'!$B4, 'Graph-outputs'!$AL$1)</f>
        <v>0</v>
      </c>
      <c r="BQ4" s="79">
        <v>1</v>
      </c>
      <c r="BR4" s="79">
        <f>IF(BS$2=FALSE, NA(), BQ4-1)</f>
        <v>0</v>
      </c>
      <c r="BS4">
        <f>IF(Settings!$M$5=1, 'Graph-outputs'!$BZ4, 'Graph-outputs'!$CG4)</f>
        <v>3.9119856227657865</v>
      </c>
      <c r="BU4">
        <f>IF(Settings!$M$5=1, 'Graph-outputs'!$CN4, 'Graph-outputs'!$CU4)</f>
        <v>3696.6511789686933</v>
      </c>
      <c r="BW4" s="23" t="str">
        <f>IF(AND(ROUND(CB4, 1)&gt;=0.1, CB3&lt;0.1), 10, "")</f>
        <v/>
      </c>
      <c r="BX4" s="74" t="str">
        <f>IF(AND(ROUND(CB4, 1)&gt;=0.5, CB3&lt;0.5), 50, "")</f>
        <v/>
      </c>
      <c r="BY4" s="24" t="str">
        <f>IF(AND(ROUND(CB4, 1)&gt;=0.9, CB3&lt;0.9), 90, "")</f>
        <v/>
      </c>
      <c r="BZ4">
        <f>INDEX('Calcs-control3'!$G$86:$Y$156,  'Graph-outputs'!$B4, 'Graph-outputs'!BZ$2)</f>
        <v>0</v>
      </c>
      <c r="CA4">
        <f>BR4</f>
        <v>0</v>
      </c>
      <c r="CB4">
        <f>INDEX('Calcs-control3'!$G$170:$X$240, 'Graph-outputs'!$B4, 'Graph-outputs'!$BT$1)</f>
        <v>0</v>
      </c>
      <c r="CD4" s="23" t="str">
        <f>IF(AND(ROUND(CI4, 1)&gt;=0.1, CI3&lt;0.1), 10, "")</f>
        <v/>
      </c>
      <c r="CE4" s="74" t="str">
        <f>IF(AND(ROUND(CI4, 1)&gt;=0.5, CI3&lt;0.5), 50, "")</f>
        <v/>
      </c>
      <c r="CF4" s="24" t="str">
        <f>IF(AND(ROUND(CI4, 1)&gt;=0.9, CI3&lt;0.9), 90, "")</f>
        <v/>
      </c>
      <c r="CG4">
        <f>INDEX('Calcs-control3'!$AH$86:$AZ$156,  'Graph-outputs'!$B4, 'Graph-outputs'!CG$2)</f>
        <v>3.9119856227657865</v>
      </c>
      <c r="CH4">
        <f>BR4</f>
        <v>0</v>
      </c>
      <c r="CI4">
        <f>INDEX('Calcs-control3'!$AH$170:$AY$240, 'Graph-outputs'!$B4, 'Graph-outputs'!$BT$1)</f>
        <v>0.48161289819924935</v>
      </c>
      <c r="CK4" s="23" t="str">
        <f>IF(AND(ROUND(CP4, 1)&gt;=0.1, CP3&lt;0.1), 10, "")</f>
        <v/>
      </c>
      <c r="CL4" s="74" t="str">
        <f>IF(AND(ROUND(CP4, 1)&gt;=0.5, CP3&lt;0.5), 50, "")</f>
        <v/>
      </c>
      <c r="CM4" s="24" t="str">
        <f>IF(AND(ROUND(CP4, 1)&gt;=0.9, CP3&lt;0.9), 90, "")</f>
        <v/>
      </c>
      <c r="CN4">
        <f>INDEX('Calcs-control3'!$G$386:$X$456,  'Graph-outputs'!$B4, 'Graph-outputs'!CN$2)</f>
        <v>0</v>
      </c>
      <c r="CO4">
        <f>BR4</f>
        <v>0</v>
      </c>
      <c r="CP4">
        <f>INDEX('Calcs-control3'!$G$170:$X$240, 'Graph-outputs'!$B4, 'Graph-outputs'!$BT$1)</f>
        <v>0</v>
      </c>
      <c r="CR4" s="23" t="str">
        <f>IF(AND(ROUND(CW4, 1)&gt;=0.1, CW3&lt;0.1), 10, "")</f>
        <v/>
      </c>
      <c r="CS4" s="74" t="str">
        <f>IF(AND(ROUND(CW4, 1)&gt;=0.5, CW3&lt;0.5), 50, "")</f>
        <v/>
      </c>
      <c r="CT4" s="24" t="str">
        <f>IF(AND(ROUND(CW4, 1)&gt;=0.9, CW3&lt;0.9), 90, "")</f>
        <v/>
      </c>
      <c r="CU4">
        <f>INDEX('Calcs-control3'!$AH$386:$AY$456,  'Graph-outputs'!$B4, 'Graph-outputs'!CU$2)</f>
        <v>3696.6511789686933</v>
      </c>
      <c r="CV4">
        <f>BR4</f>
        <v>0</v>
      </c>
      <c r="CW4">
        <f>INDEX('Calcs-control3'!$AH$170:$AY$240, 'Graph-outputs'!$B4, 'Graph-outputs'!$BT$1)</f>
        <v>0.48161289819924935</v>
      </c>
      <c r="CY4" s="79">
        <v>1</v>
      </c>
      <c r="CZ4" s="79" t="e">
        <f>IF($DA$2=FALSE, NA(), CY4-1)</f>
        <v>#N/A</v>
      </c>
      <c r="DA4">
        <f>IF(Settings!$M$5=1, 'Graph-outputs'!$DH4, 'Graph-outputs'!$DO4)</f>
        <v>1.235401577804113</v>
      </c>
      <c r="DC4">
        <f>IF(Settings!$M$5=1, 'Graph-outputs'!$DV4, 'Graph-outputs'!$EC4)</f>
        <v>8764.126181875763</v>
      </c>
      <c r="DE4" s="23" t="str">
        <f>IF(AND(ROUND(DJ4, 1)&gt;=0.1, DJ3&lt;0.1), 10, "")</f>
        <v/>
      </c>
      <c r="DF4" s="74" t="str">
        <f>IF(AND(ROUND(DJ4, 1)&gt;=0.5, DJ3&lt;0.5), 50, "")</f>
        <v/>
      </c>
      <c r="DG4" s="24" t="str">
        <f>IF(AND(ROUND(DJ4, 1)&gt;=0.9, DJ3&lt;0.9), 90, "")</f>
        <v/>
      </c>
      <c r="DH4">
        <f>INDEX('Calcs-control4'!$G$86:$X$156,  'Graph-outputs'!$B4, 'Graph-outputs'!DH$2)</f>
        <v>0</v>
      </c>
      <c r="DI4" t="e">
        <f>CZ4</f>
        <v>#N/A</v>
      </c>
      <c r="DJ4">
        <f>INDEX('Calcs-control4'!$G$170:$X$240, 'Graph-outputs'!$B4, 'Graph-outputs'!$DB$1)</f>
        <v>0</v>
      </c>
      <c r="DL4" s="23" t="str">
        <f>IF(AND(ROUND(DQ4, 1)&gt;=0.1, DQ3&lt;0.1), 10, "")</f>
        <v/>
      </c>
      <c r="DM4" s="74" t="str">
        <f>IF(AND(ROUND(DQ4, 1)&gt;=0.5, DQ3&lt;0.5), 50, "")</f>
        <v/>
      </c>
      <c r="DN4" s="24" t="str">
        <f>IF(AND(ROUND(DQ4, 1)&gt;=0.9, DQ3&lt;0.9), 90, "")</f>
        <v/>
      </c>
      <c r="DO4">
        <f>INDEX('Calcs-control4'!$AH$86:$AY$156,  'Graph-outputs'!$B4, 'Graph-outputs'!DO$2)</f>
        <v>1.235401577804113</v>
      </c>
      <c r="DP4" t="e">
        <f>CZ4</f>
        <v>#N/A</v>
      </c>
      <c r="DQ4">
        <f>INDEX('Calcs-control4'!$AH$170:$AY$240, 'Graph-outputs'!$B4, 'Graph-outputs'!$DB$1)</f>
        <v>0</v>
      </c>
      <c r="DS4" s="23" t="str">
        <f>IF(AND(ROUND(DX4, 1)&gt;=0.1, DX3&lt;0.1), 10, "")</f>
        <v/>
      </c>
      <c r="DT4" s="74" t="str">
        <f>IF(AND(ROUND(DX4, 1)&gt;=0.5, DX3&lt;0.5), 50, "")</f>
        <v/>
      </c>
      <c r="DU4" s="24" t="str">
        <f>IF(AND(ROUND(DX4, 1)&gt;=0.9, DX3&lt;0.9), 90, "")</f>
        <v/>
      </c>
      <c r="DV4">
        <f>INDEX('Calcs-control4'!$G$386:$X$456,  'Graph-outputs'!$B4, 'Graph-outputs'!DV$2)</f>
        <v>0</v>
      </c>
      <c r="DW4" t="e">
        <f>CZ4</f>
        <v>#N/A</v>
      </c>
      <c r="DX4">
        <f>INDEX('Calcs-control4'!$G$170:$X$240, 'Graph-outputs'!$B4, 'Graph-outputs'!$DB$1)</f>
        <v>0</v>
      </c>
      <c r="DZ4" s="23" t="str">
        <f>IF(AND(ROUND(EE4, 1)&gt;=0.1, EE3&lt;0.1), 10, "")</f>
        <v/>
      </c>
      <c r="EA4" s="74" t="str">
        <f>IF(AND(ROUND(EE4, 1)&gt;=0.5, EE3&lt;0.5), 50, "")</f>
        <v/>
      </c>
      <c r="EB4" s="24" t="str">
        <f>IF(AND(ROUND(EE4, 1)&gt;=0.9, EE3&lt;0.9), 90, "")</f>
        <v/>
      </c>
      <c r="EC4">
        <f>INDEX('Calcs-control4'!$AH$386:$AY$456,  'Graph-outputs'!$B4, 'Graph-outputs'!EC$2)</f>
        <v>8764.126181875763</v>
      </c>
      <c r="ED4" t="e">
        <f>CZ4</f>
        <v>#N/A</v>
      </c>
      <c r="EE4">
        <f>INDEX('Calcs-control4'!$AH$170:$AY$240, 'Graph-outputs'!$B4, 'Graph-outputs'!$DB$1)</f>
        <v>0</v>
      </c>
    </row>
    <row r="5" spans="1:135" x14ac:dyDescent="0.3">
      <c r="A5" s="118">
        <f t="shared" ref="A5:A68" si="0">IF(C$2=FALSE, NA(), B5-1)</f>
        <v>1</v>
      </c>
      <c r="B5">
        <v>2</v>
      </c>
      <c r="C5">
        <f>IF(Settings!$M$5=1, 'Graph-outputs'!$J5, 'Graph-outputs'!$Q5)</f>
        <v>0.55506216913640438</v>
      </c>
      <c r="E5">
        <f>IF(Settings!$M$5=1, 'Graph-outputs'!$X5, 'Graph-outputs'!$AE5)</f>
        <v>354.11934618450084</v>
      </c>
      <c r="G5" s="25" t="str">
        <f t="shared" ref="G5:G68" si="1">IF(AND(ROUND(L5, 1)&gt;=0.1, ROUND(L4, 1)&lt;0.1), 10, "")</f>
        <v/>
      </c>
      <c r="H5" s="4" t="str">
        <f t="shared" ref="H5:H68" si="2">IF(AND(ROUND(L5, 1)&gt;=0.5, ROUND(L4, 1)&lt;0.5), 50, "")</f>
        <v/>
      </c>
      <c r="I5" s="26" t="str">
        <f t="shared" ref="I5:I68" si="3">IF(AND(ROUND(L5, 1)&gt;=0.9, ROUND(L4, 1)&lt;0.9), 90, "")</f>
        <v/>
      </c>
      <c r="J5">
        <f>INDEX('Calcs-control1'!$G$86:$X$156,  'Graph-outputs'!$B5, 'Graph-outputs'!J$2)</f>
        <v>9.2520866402886585E-3</v>
      </c>
      <c r="K5" s="118">
        <f t="shared" ref="K5:K68" si="4">A5</f>
        <v>1</v>
      </c>
      <c r="L5">
        <f>INDEX('Calcs-control1'!$G$170:$X$240, 'Graph-outputs'!$B5, 'Graph-outputs'!$D$1)</f>
        <v>0</v>
      </c>
      <c r="N5" s="25" t="str">
        <f t="shared" ref="N5:N68" si="5">IF(AND(ROUND(S5, 1)&gt;=0.1, ROUND(S4, 1)&lt;0.1), 10, "")</f>
        <v/>
      </c>
      <c r="O5" s="4" t="str">
        <f t="shared" ref="O5:O68" si="6">IF(AND(ROUND(S5, 1)&gt;=0.5, ROUND(S4, 1)&lt;0.5), 50, "")</f>
        <v/>
      </c>
      <c r="P5" s="26" t="str">
        <f t="shared" ref="P5:P68" si="7">IF(AND(ROUND(S5, 1)&gt;=0.9, ROUND(S4, 1)&lt;0.9), 90, "")</f>
        <v/>
      </c>
      <c r="Q5">
        <f>INDEX('Calcs-control1'!$AH$86:$AY$156,  'Graph-outputs'!$B5, 'Graph-outputs'!Q$2)</f>
        <v>0.55506216913640438</v>
      </c>
      <c r="R5" s="118">
        <f t="shared" ref="R5:R68" si="8">A5</f>
        <v>1</v>
      </c>
      <c r="S5">
        <f>INDEX('Calcs-control1'!$AH$170:$AY$240, 'Graph-outputs'!$B5, 'Graph-outputs'!$Q$2)</f>
        <v>0</v>
      </c>
      <c r="U5" s="25" t="str">
        <f t="shared" ref="U5:U68" si="9">IF(AND(ROUND(Z5, 1)&gt;=0.1, ROUND(Z4, 1)&lt;0.1), 10, "")</f>
        <v/>
      </c>
      <c r="V5" s="4" t="str">
        <f t="shared" ref="V5:V68" si="10">IF(AND(ROUND(Z5, 1)&gt;=0.5, ROUND(Z4, 1)&lt;0.5), 50, "")</f>
        <v/>
      </c>
      <c r="W5" s="26" t="str">
        <f t="shared" ref="W5:W68" si="11">IF(AND(ROUND(Z5, 1)&gt;=0.9, ROUND(Z4, 1)&lt;0.9), 90, "")</f>
        <v/>
      </c>
      <c r="X5">
        <f>INDEX('Calcs-control1'!$G$386:$X$456,  'Graph-outputs'!$B5, 'Graph-outputs'!X$2)</f>
        <v>5.9026592949018397</v>
      </c>
      <c r="Y5" s="118">
        <f t="shared" ref="Y5:Y68" si="12">A5</f>
        <v>1</v>
      </c>
      <c r="Z5">
        <f>INDEX('Calcs-control1'!$G$170:$X$240, 'Graph-outputs'!$B5, 'Graph-outputs'!$J$2)</f>
        <v>0</v>
      </c>
      <c r="AB5" s="25" t="str">
        <f t="shared" ref="AB5:AB68" si="13">IF(AND(ROUND(AG5, 1)&gt;=0.1, ROUND(AG4, 1)&lt;0.1), 10, "")</f>
        <v/>
      </c>
      <c r="AC5" s="4" t="str">
        <f t="shared" ref="AC5:AC68" si="14">IF(AND(ROUND(AG5, 1)&gt;=0.5, ROUND(AG4, 1)&lt;0.5), 50, "")</f>
        <v/>
      </c>
      <c r="AD5" s="26" t="str">
        <f t="shared" ref="AD5:AD68" si="15">IF(AND(ROUND(AG5, 1)&gt;=0.9, ROUND(AG4, 1)&lt;0.9), 90, "")</f>
        <v/>
      </c>
      <c r="AE5">
        <f>INDEX('Calcs-control1'!$AH$386:$AY$456,  'Graph-outputs'!$B5, 'Graph-outputs'!AE$2)</f>
        <v>354.11934618450084</v>
      </c>
      <c r="AF5" s="118">
        <f t="shared" ref="AF5:AF68" si="16">A5</f>
        <v>1</v>
      </c>
      <c r="AG5">
        <f>INDEX('Calcs-control1'!$AH$170:$AY$240, 'Graph-outputs'!$B5, 'Graph-outputs'!$Q$2)</f>
        <v>0</v>
      </c>
      <c r="AI5">
        <v>2</v>
      </c>
      <c r="AJ5" s="118">
        <f t="shared" ref="AJ5:AJ68" si="17">IF(AK$2=FALSE, NA(), AI5-1)</f>
        <v>1</v>
      </c>
      <c r="AK5">
        <f>IF(Settings!$M$5=1, 'Graph-outputs'!$AR5, 'Graph-outputs'!$AY5)</f>
        <v>3.1031508290855272</v>
      </c>
      <c r="AM5">
        <f>IF(Settings!$M$5=1, 'Graph-outputs'!$BF5, 'Graph-outputs'!$BM5)</f>
        <v>2104.1229409269699</v>
      </c>
      <c r="AO5" s="25" t="str">
        <f t="shared" ref="AO5:AO68" si="18">IF(AND(ROUND(AT5, 1)&gt;=0.1, ROUND(AT4, 1)&lt;0.1), 10, "")</f>
        <v/>
      </c>
      <c r="AP5" s="4" t="str">
        <f t="shared" ref="AP5:AP68" si="19">IF(AND(ROUND(AT5, 1)&gt;=0.5, ROUND(AT4, 1)&lt;0.5), 50, "")</f>
        <v/>
      </c>
      <c r="AQ5" s="26" t="str">
        <f t="shared" ref="AQ5:AQ68" si="20">IF(AND(ROUND(AT5, 1)&gt;=0.9, ROUND(AT4, 1)&lt;0.9), 90, "")</f>
        <v/>
      </c>
      <c r="AR5">
        <f>INDEX('Calcs-control2'!$G$86:$Y$156,  'Graph-outputs'!$B5, 'Graph-outputs'!AR$2)</f>
        <v>0.38509797259773682</v>
      </c>
      <c r="AS5" s="118">
        <f t="shared" ref="AS5:AS68" si="21">AJ5</f>
        <v>1</v>
      </c>
      <c r="AT5">
        <f>INDEX('Calcs-control2'!$G$170:$X$240, 'Graph-outputs'!$B5, 'Graph-outputs'!$AL$1)</f>
        <v>0</v>
      </c>
      <c r="AV5" s="25" t="str">
        <f t="shared" ref="AV5:AV68" si="22">IF(AND(ROUND(BA5, 1)&gt;=0.1, ROUND(BA4, 1)&lt;0.1), 10, "")</f>
        <v/>
      </c>
      <c r="AW5" s="4" t="str">
        <f t="shared" ref="AW5:AW68" si="23">IF(AND(ROUND(BA5, 1)&gt;=0.5, ROUND(BA4, 1)&lt;0.5), 50, "")</f>
        <v/>
      </c>
      <c r="AX5" s="26" t="str">
        <f t="shared" ref="AX5:AX68" si="24">IF(AND(ROUND(BA5, 1)&gt;=0.9, ROUND(BA4, 1)&lt;0.9), 90, "")</f>
        <v/>
      </c>
      <c r="AY5">
        <f>INDEX('Calcs-control2'!$AH$86:$AZ$156,  'Graph-outputs'!$B5, 'Graph-outputs'!AY$2)</f>
        <v>3.1031508290855272</v>
      </c>
      <c r="AZ5" s="118">
        <f t="shared" ref="AZ5:AZ68" si="25">AJ5</f>
        <v>1</v>
      </c>
      <c r="BA5">
        <f>INDEX('Calcs-control2'!$AH$170:$AY$240, 'Graph-outputs'!$B5, 'Graph-outputs'!$AL$1)</f>
        <v>0</v>
      </c>
      <c r="BC5" s="25" t="str">
        <f t="shared" ref="BC5:BC68" si="26">IF(AND(ROUND(BH5, 1)&gt;=0.1, ROUND(BH4, 1)&lt;0.1), 10, "")</f>
        <v/>
      </c>
      <c r="BD5" s="4" t="str">
        <f t="shared" ref="BD5:BD68" si="27">IF(AND(ROUND(BH5, 1)&gt;=0.5, ROUND(BH4, 1)&lt;0.5), 50, "")</f>
        <v/>
      </c>
      <c r="BE5" s="26" t="str">
        <f t="shared" ref="BE5:BE68" si="28">IF(AND(ROUND(BH5, 1)&gt;=0.9, ROUND(BH4, 1)&lt;0.9), 90, "")</f>
        <v/>
      </c>
      <c r="BF5">
        <f>INDEX('Calcs-control2'!$G$386:$X$456,  'Graph-outputs'!$B5, 'Graph-outputs'!BF$2)</f>
        <v>261.11959207801397</v>
      </c>
      <c r="BG5" s="118">
        <f t="shared" ref="BG5:BG68" si="29">AJ5</f>
        <v>1</v>
      </c>
      <c r="BH5">
        <f>INDEX('Calcs-control2'!$G$170:$X$240, 'Graph-outputs'!$B5, 'Graph-outputs'!$AL$1)</f>
        <v>0</v>
      </c>
      <c r="BJ5" s="25" t="str">
        <f t="shared" ref="BJ5:BJ68" si="30">IF(AND(ROUND(BO5, 1)&gt;=0.1, ROUND(BO4, 1)&lt;0.1), 10, "")</f>
        <v/>
      </c>
      <c r="BK5" s="4" t="str">
        <f t="shared" ref="BK5:BK68" si="31">IF(AND(ROUND(BO5, 1)&gt;=0.5, ROUND(BO4, 1)&lt;0.5), 50, "")</f>
        <v/>
      </c>
      <c r="BL5" s="26" t="str">
        <f t="shared" ref="BL5:BL68" si="32">IF(AND(ROUND(BO5, 1)&gt;=0.9, ROUND(BO4, 1)&lt;0.9), 90, "")</f>
        <v/>
      </c>
      <c r="BM5">
        <f>INDEX('Calcs-control2'!$AH$386:$AY$456,  'Graph-outputs'!$B5, 'Graph-outputs'!BM$2)</f>
        <v>2104.1229409269699</v>
      </c>
      <c r="BN5" s="118">
        <f t="shared" ref="BN5:BN68" si="33">AJ5</f>
        <v>1</v>
      </c>
      <c r="BO5">
        <f>INDEX('Calcs-control2'!$AH$170:$AY$240, 'Graph-outputs'!$B5, 'Graph-outputs'!$AL$1)</f>
        <v>0</v>
      </c>
      <c r="BQ5" s="79">
        <v>2</v>
      </c>
      <c r="BR5" s="118">
        <f t="shared" ref="BR5:BR68" si="34">IF(BS$2=FALSE, NA(), BQ5-1)</f>
        <v>1</v>
      </c>
      <c r="BS5">
        <f>IF(Settings!$M$5=1, 'Graph-outputs'!$BZ5, 'Graph-outputs'!$CG5)</f>
        <v>4.2011233358827393</v>
      </c>
      <c r="BU5">
        <f>IF(Settings!$M$5=1, 'Graph-outputs'!$CN5, 'Graph-outputs'!$CU5)</f>
        <v>4003.5015031157122</v>
      </c>
      <c r="BW5" s="25" t="str">
        <f t="shared" ref="BW5:BW68" si="35">IF(AND(ROUND(CB5, 1)&gt;=0.1, ROUND(CB4, 1)&lt;0.1), 10, "")</f>
        <v/>
      </c>
      <c r="BX5" s="4" t="str">
        <f t="shared" ref="BX5:BX68" si="36">IF(AND(ROUND(CB5, 1)&gt;=0.5, ROUND(CB4, 1)&lt;0.5), 50, "")</f>
        <v/>
      </c>
      <c r="BY5" s="26" t="str">
        <f t="shared" ref="BY5:BY68" si="37">IF(AND(ROUND(CB5, 1)&gt;=0.9, ROUND(CB4, 1)&lt;0.9), 90, "")</f>
        <v/>
      </c>
      <c r="BZ5">
        <f>INDEX('Calcs-control3'!$G$86:$Y$156,  'Graph-outputs'!$B5, 'Graph-outputs'!BZ$2)</f>
        <v>0.52236672432553166</v>
      </c>
      <c r="CA5" s="118">
        <f t="shared" ref="CA5:CA68" si="38">BR5</f>
        <v>1</v>
      </c>
      <c r="CB5">
        <f>INDEX('Calcs-control3'!$G$170:$X$240, 'Graph-outputs'!$B5, 'Graph-outputs'!$BT$1)</f>
        <v>0</v>
      </c>
      <c r="CD5" s="25" t="str">
        <f t="shared" ref="CD5:CD68" si="39">IF(AND(ROUND(CI5, 1)&gt;=0.1, ROUND(CI4, 1)&lt;0.1), 10, "")</f>
        <v/>
      </c>
      <c r="CE5" s="4" t="str">
        <f t="shared" ref="CE5:CE68" si="40">IF(AND(ROUND(CI5, 1)&gt;=0.5, ROUND(CI4, 1)&lt;0.5), 50, "")</f>
        <v/>
      </c>
      <c r="CF5" s="26" t="str">
        <f t="shared" ref="CF5:CF68" si="41">IF(AND(ROUND(CI5, 1)&gt;=0.9, ROUND(CI4, 1)&lt;0.9), 90, "")</f>
        <v/>
      </c>
      <c r="CG5">
        <f>INDEX('Calcs-control3'!$AH$86:$AZ$156,  'Graph-outputs'!$B5, 'Graph-outputs'!CG$2)</f>
        <v>4.2011233358827393</v>
      </c>
      <c r="CH5" s="118">
        <f t="shared" ref="CH5:CH68" si="42">BR5</f>
        <v>1</v>
      </c>
      <c r="CI5" s="85">
        <f>INDEX('Calcs-control3'!$AH$170:$AY$240, 'Graph-outputs'!$B5, 'Graph-outputs'!$BT$1)</f>
        <v>0.51496522474388717</v>
      </c>
      <c r="CK5" s="25" t="str">
        <f t="shared" ref="CK5:CK68" si="43">IF(AND(ROUND(CP5, 1)&gt;=0.1, ROUND(CP4, 1)&lt;0.1), 10, "")</f>
        <v/>
      </c>
      <c r="CL5" s="4" t="str">
        <f t="shared" ref="CL5:CL68" si="44">IF(AND(ROUND(CP5, 1)&gt;=0.5, ROUND(CP4, 1)&lt;0.5), 50, "")</f>
        <v/>
      </c>
      <c r="CM5" s="26" t="str">
        <f t="shared" ref="CM5:CM68" si="45">IF(AND(ROUND(CP5, 1)&gt;=0.9, ROUND(CP4, 1)&lt;0.9), 90, "")</f>
        <v/>
      </c>
      <c r="CN5">
        <f>INDEX('Calcs-control3'!$G$386:$X$456,  'Graph-outputs'!$B5, 'Graph-outputs'!CN$2)</f>
        <v>433.23430296484008</v>
      </c>
      <c r="CO5" s="118">
        <f t="shared" ref="CO5:CO68" si="46">BR5</f>
        <v>1</v>
      </c>
      <c r="CP5" s="85">
        <f>INDEX('Calcs-control3'!$G$170:$X$240, 'Graph-outputs'!$B5, 'Graph-outputs'!$BT$1)</f>
        <v>0</v>
      </c>
      <c r="CR5" s="25" t="str">
        <f t="shared" ref="CR5:CR68" si="47">IF(AND(ROUND(CW5, 1)&gt;=0.1, ROUND(CW4, 1)&lt;0.1), 10, "")</f>
        <v/>
      </c>
      <c r="CS5" s="4" t="str">
        <f t="shared" ref="CS5:CS68" si="48">IF(AND(ROUND(CW5, 1)&gt;=0.5, ROUND(CW4, 1)&lt;0.5), 50, "")</f>
        <v/>
      </c>
      <c r="CT5" s="26" t="str">
        <f t="shared" ref="CT5:CT68" si="49">IF(AND(ROUND(CW5, 1)&gt;=0.9, ROUND(CW4, 1)&lt;0.9), 90, "")</f>
        <v/>
      </c>
      <c r="CU5">
        <f>INDEX('Calcs-control3'!$AH$386:$AY$456,  'Graph-outputs'!$B5, 'Graph-outputs'!CU$2)</f>
        <v>4003.5015031157122</v>
      </c>
      <c r="CV5" s="118">
        <f t="shared" ref="CV5:CV68" si="50">BR5</f>
        <v>1</v>
      </c>
      <c r="CW5" s="85">
        <f>INDEX('Calcs-control3'!$AH$170:$AY$240, 'Graph-outputs'!$B5, 'Graph-outputs'!$BT$1)</f>
        <v>0.51496522474388717</v>
      </c>
      <c r="CY5" s="79">
        <v>2</v>
      </c>
      <c r="CZ5" s="118" t="e">
        <f t="shared" ref="CZ5:CZ68" si="51">IF($DA$2=FALSE, NA(), CY5-1)</f>
        <v>#N/A</v>
      </c>
      <c r="DA5">
        <f>IF(Settings!$M$5=1, 'Graph-outputs'!$DH5, 'Graph-outputs'!$DO5)</f>
        <v>1.4145796094102736</v>
      </c>
      <c r="DC5">
        <f>IF(Settings!$M$5=1, 'Graph-outputs'!$DV5, 'Graph-outputs'!$EC5)</f>
        <v>10035.242316281017</v>
      </c>
      <c r="DE5" s="25" t="str">
        <f t="shared" ref="DE5:DE68" si="52">IF(AND(ROUND(DJ5, 1)&gt;=0.1, ROUND(DJ4, 1)&lt;0.1), 10, "")</f>
        <v/>
      </c>
      <c r="DF5" s="4" t="str">
        <f t="shared" ref="DF5:DF68" si="53">IF(AND(ROUND(DJ5, 1)&gt;=0.5, ROUND(DJ4, 1)&lt;0.5), 50, "")</f>
        <v/>
      </c>
      <c r="DG5" s="26" t="str">
        <f t="shared" ref="DG5:DG68" si="54">IF(AND(ROUND(DJ5, 1)&gt;=0.9, ROUND(DJ4, 1)&lt;0.9), 90, "")</f>
        <v/>
      </c>
      <c r="DH5">
        <f>INDEX('Calcs-control4'!$G$86:$X$156,  'Graph-outputs'!$B5, 'Graph-outputs'!DH$2)</f>
        <v>2.1617349010684395E-2</v>
      </c>
      <c r="DI5" s="118" t="e">
        <f t="shared" ref="DI5:DI68" si="55">CZ5</f>
        <v>#N/A</v>
      </c>
      <c r="DJ5">
        <f>INDEX('Calcs-control4'!$G$170:$X$240, 'Graph-outputs'!$B5, 'Graph-outputs'!$DB$1)</f>
        <v>0</v>
      </c>
      <c r="DL5" s="25" t="str">
        <f t="shared" ref="DL5:DL68" si="56">IF(AND(ROUND(DQ5, 1)&gt;=0.1, ROUND(DQ4, 1)&lt;0.1), 10, "")</f>
        <v/>
      </c>
      <c r="DM5" s="4" t="str">
        <f t="shared" ref="DM5:DM68" si="57">IF(AND(ROUND(DQ5, 1)&gt;=0.5, ROUND(DQ4, 1)&lt;0.5), 50, "")</f>
        <v/>
      </c>
      <c r="DN5" s="26" t="str">
        <f t="shared" ref="DN5:DN68" si="58">IF(AND(ROUND(DQ5, 1)&gt;=0.9, ROUND(DQ4, 1)&lt;0.9), 90, "")</f>
        <v/>
      </c>
      <c r="DO5">
        <f>INDEX('Calcs-control4'!$AH$86:$AY$156,  'Graph-outputs'!$B5, 'Graph-outputs'!DO$2)</f>
        <v>1.4145796094102736</v>
      </c>
      <c r="DP5" s="118" t="e">
        <f t="shared" ref="DP5:DP68" si="59">CZ5</f>
        <v>#N/A</v>
      </c>
      <c r="DQ5">
        <f>INDEX('Calcs-control4'!$AH$170:$AY$240, 'Graph-outputs'!$B5, 'Graph-outputs'!$DB$1)</f>
        <v>0</v>
      </c>
      <c r="DS5" s="25" t="str">
        <f t="shared" ref="DS5:DS68" si="60">IF(AND(ROUND(DX5, 1)&gt;=0.1, ROUND(DX4, 1)&lt;0.1), 10, "")</f>
        <v/>
      </c>
      <c r="DT5" s="4" t="str">
        <f t="shared" ref="DT5:DT68" si="61">IF(AND(ROUND(DX5, 1)&gt;=0.5, ROUND(DX4, 1)&lt;0.5), 50, "")</f>
        <v/>
      </c>
      <c r="DU5" s="26" t="str">
        <f t="shared" ref="DU5:DU68" si="62">IF(AND(ROUND(DX5, 1)&gt;=0.9, ROUND(DX4, 1)&lt;0.9), 90, "")</f>
        <v/>
      </c>
      <c r="DV5">
        <f>INDEX('Calcs-control4'!$G$386:$X$456,  'Graph-outputs'!$B5, 'Graph-outputs'!DV$2)</f>
        <v>153.35675285767348</v>
      </c>
      <c r="DW5" s="118" t="e">
        <f t="shared" ref="DW5:DW68" si="63">CZ5</f>
        <v>#N/A</v>
      </c>
      <c r="DX5">
        <f>INDEX('Calcs-control4'!$G$170:$X$240, 'Graph-outputs'!$B5, 'Graph-outputs'!$DB$1)</f>
        <v>0</v>
      </c>
      <c r="DZ5" s="25" t="str">
        <f t="shared" ref="DZ5:DZ68" si="64">IF(AND(ROUND(EE5, 1)&gt;=0.1, ROUND(EE4, 1)&lt;0.1), 10, "")</f>
        <v/>
      </c>
      <c r="EA5" s="4" t="str">
        <f t="shared" ref="EA5:EA68" si="65">IF(AND(ROUND(EE5, 1)&gt;=0.5, ROUND(EE4, 1)&lt;0.5), 50, "")</f>
        <v/>
      </c>
      <c r="EB5" s="26" t="str">
        <f t="shared" ref="EB5:EB68" si="66">IF(AND(ROUND(EE5, 1)&gt;=0.9, ROUND(EE4, 1)&lt;0.9), 90, "")</f>
        <v/>
      </c>
      <c r="EC5">
        <f>INDEX('Calcs-control4'!$AH$386:$AY$456,  'Graph-outputs'!$B5, 'Graph-outputs'!EC$2)</f>
        <v>10035.242316281017</v>
      </c>
      <c r="ED5" s="118" t="e">
        <f t="shared" ref="ED5:ED68" si="67">CZ5</f>
        <v>#N/A</v>
      </c>
      <c r="EE5">
        <f>INDEX('Calcs-control4'!$AH$170:$AY$240, 'Graph-outputs'!$B5, 'Graph-outputs'!$DB$1)</f>
        <v>0</v>
      </c>
    </row>
    <row r="6" spans="1:135" x14ac:dyDescent="0.3">
      <c r="A6" s="118">
        <f t="shared" si="0"/>
        <v>2</v>
      </c>
      <c r="B6">
        <v>3</v>
      </c>
      <c r="C6">
        <f>IF(Settings!$M$5=1, 'Graph-outputs'!$J6, 'Graph-outputs'!$Q6)</f>
        <v>0.63667824678321439</v>
      </c>
      <c r="E6">
        <f>IF(Settings!$M$5=1, 'Graph-outputs'!$X6, 'Graph-outputs'!$AE6)</f>
        <v>406.18888660985323</v>
      </c>
      <c r="G6" s="25" t="str">
        <f t="shared" si="1"/>
        <v/>
      </c>
      <c r="H6" s="4" t="str">
        <f t="shared" si="2"/>
        <v/>
      </c>
      <c r="I6" s="26" t="str">
        <f t="shared" si="3"/>
        <v/>
      </c>
      <c r="J6">
        <f>INDEX('Calcs-control1'!$G$86:$X$156,  'Graph-outputs'!$B6, 'Graph-outputs'!J$2)</f>
        <v>6.9298956598463551E-2</v>
      </c>
      <c r="K6" s="118">
        <f t="shared" si="4"/>
        <v>2</v>
      </c>
      <c r="L6">
        <f>INDEX('Calcs-control1'!$G$170:$X$240, 'Graph-outputs'!$B6, 'Graph-outputs'!$D$1)</f>
        <v>0</v>
      </c>
      <c r="N6" s="25" t="str">
        <f t="shared" si="5"/>
        <v/>
      </c>
      <c r="O6" s="4" t="str">
        <f t="shared" si="6"/>
        <v/>
      </c>
      <c r="P6" s="26" t="str">
        <f t="shared" si="7"/>
        <v/>
      </c>
      <c r="Q6">
        <f>INDEX('Calcs-control1'!$AH$86:$AY$156,  'Graph-outputs'!$B6, 'Graph-outputs'!Q$2)</f>
        <v>0.63667824678321439</v>
      </c>
      <c r="R6" s="118">
        <f t="shared" si="8"/>
        <v>2</v>
      </c>
      <c r="S6">
        <f>INDEX('Calcs-control1'!$AH$170:$AY$240, 'Graph-outputs'!$B6, 'Graph-outputs'!$Q$2)</f>
        <v>0</v>
      </c>
      <c r="U6" s="25" t="str">
        <f t="shared" si="9"/>
        <v/>
      </c>
      <c r="V6" s="4" t="str">
        <f t="shared" si="10"/>
        <v/>
      </c>
      <c r="W6" s="26" t="str">
        <f t="shared" si="11"/>
        <v/>
      </c>
      <c r="X6">
        <f>INDEX('Calcs-control1'!$G$386:$X$456,  'Graph-outputs'!$B6, 'Graph-outputs'!X$2)</f>
        <v>44.2114461522334</v>
      </c>
      <c r="Y6" s="118">
        <f t="shared" si="12"/>
        <v>2</v>
      </c>
      <c r="Z6">
        <f>INDEX('Calcs-control1'!$G$170:$X$240, 'Graph-outputs'!$B6, 'Graph-outputs'!$J$2)</f>
        <v>0</v>
      </c>
      <c r="AB6" s="25" t="str">
        <f t="shared" si="13"/>
        <v/>
      </c>
      <c r="AC6" s="4" t="str">
        <f t="shared" si="14"/>
        <v/>
      </c>
      <c r="AD6" s="26" t="str">
        <f t="shared" si="15"/>
        <v/>
      </c>
      <c r="AE6">
        <f>INDEX('Calcs-control1'!$AH$386:$AY$456,  'Graph-outputs'!$B6, 'Graph-outputs'!AE$2)</f>
        <v>406.18888660985323</v>
      </c>
      <c r="AF6" s="118">
        <f t="shared" si="16"/>
        <v>2</v>
      </c>
      <c r="AG6">
        <f>INDEX('Calcs-control1'!$AH$170:$AY$240, 'Graph-outputs'!$B6, 'Graph-outputs'!$Q$2)</f>
        <v>0</v>
      </c>
      <c r="AI6">
        <v>3</v>
      </c>
      <c r="AJ6" s="118">
        <f t="shared" si="17"/>
        <v>2</v>
      </c>
      <c r="AK6">
        <f>IF(Settings!$M$5=1, 'Graph-outputs'!$AR6, 'Graph-outputs'!$AY6)</f>
        <v>3.3320419982250518</v>
      </c>
      <c r="AM6">
        <f>IF(Settings!$M$5=1, 'Graph-outputs'!$BF6, 'Graph-outputs'!$BM6)</f>
        <v>2259.324923198646</v>
      </c>
      <c r="AO6" s="25" t="str">
        <f t="shared" si="18"/>
        <v/>
      </c>
      <c r="AP6" s="4" t="str">
        <f t="shared" si="19"/>
        <v/>
      </c>
      <c r="AQ6" s="26" t="str">
        <f t="shared" si="20"/>
        <v/>
      </c>
      <c r="AR6">
        <f>INDEX('Calcs-control2'!$G$86:$Y$156,  'Graph-outputs'!$B6, 'Graph-outputs'!AR$2)</f>
        <v>1.0675280407867418</v>
      </c>
      <c r="AS6" s="118">
        <f t="shared" si="21"/>
        <v>2</v>
      </c>
      <c r="AT6">
        <f>INDEX('Calcs-control2'!$G$170:$X$240, 'Graph-outputs'!$B6, 'Graph-outputs'!$AL$1)</f>
        <v>0</v>
      </c>
      <c r="AV6" s="25" t="str">
        <f t="shared" si="22"/>
        <v/>
      </c>
      <c r="AW6" s="4" t="str">
        <f t="shared" si="23"/>
        <v/>
      </c>
      <c r="AX6" s="26" t="str">
        <f t="shared" si="24"/>
        <v/>
      </c>
      <c r="AY6">
        <f>INDEX('Calcs-control2'!$AH$86:$AZ$156,  'Graph-outputs'!$B6, 'Graph-outputs'!AY$2)</f>
        <v>3.3320419982250518</v>
      </c>
      <c r="AZ6" s="118">
        <f t="shared" si="25"/>
        <v>2</v>
      </c>
      <c r="BA6">
        <f>INDEX('Calcs-control2'!$AH$170:$AY$240, 'Graph-outputs'!$B6, 'Graph-outputs'!$AL$1)</f>
        <v>0</v>
      </c>
      <c r="BC6" s="25" t="str">
        <f t="shared" si="26"/>
        <v/>
      </c>
      <c r="BD6" s="4" t="str">
        <f t="shared" si="27"/>
        <v/>
      </c>
      <c r="BE6" s="26" t="str">
        <f t="shared" si="28"/>
        <v/>
      </c>
      <c r="BF6">
        <f>INDEX('Calcs-control2'!$G$386:$X$456,  'Graph-outputs'!$B6, 'Graph-outputs'!BF$2)</f>
        <v>723.84823181931677</v>
      </c>
      <c r="BG6" s="118">
        <f t="shared" si="29"/>
        <v>2</v>
      </c>
      <c r="BH6">
        <f>INDEX('Calcs-control2'!$G$170:$X$240, 'Graph-outputs'!$B6, 'Graph-outputs'!$AL$1)</f>
        <v>0</v>
      </c>
      <c r="BJ6" s="25" t="str">
        <f t="shared" si="30"/>
        <v/>
      </c>
      <c r="BK6" s="4" t="str">
        <f t="shared" si="31"/>
        <v/>
      </c>
      <c r="BL6" s="26" t="str">
        <f t="shared" si="32"/>
        <v/>
      </c>
      <c r="BM6">
        <f>INDEX('Calcs-control2'!$AH$386:$AY$456,  'Graph-outputs'!$B6, 'Graph-outputs'!BM$2)</f>
        <v>2259.324923198646</v>
      </c>
      <c r="BN6" s="118">
        <f t="shared" si="33"/>
        <v>2</v>
      </c>
      <c r="BO6">
        <f>INDEX('Calcs-control2'!$AH$170:$AY$240, 'Graph-outputs'!$B6, 'Graph-outputs'!$AL$1)</f>
        <v>0</v>
      </c>
      <c r="BQ6" s="79">
        <v>3</v>
      </c>
      <c r="BR6" s="118">
        <f t="shared" si="34"/>
        <v>2</v>
      </c>
      <c r="BS6">
        <f>IF(Settings!$M$5=1, 'Graph-outputs'!$BZ6, 'Graph-outputs'!$CG6)</f>
        <v>4.5106545852823752</v>
      </c>
      <c r="BU6">
        <f>IF(Settings!$M$5=1, 'Graph-outputs'!$CN6, 'Graph-outputs'!$CU6)</f>
        <v>4334.5541590439398</v>
      </c>
      <c r="BW6" s="25">
        <f t="shared" si="35"/>
        <v>10</v>
      </c>
      <c r="BX6" s="4" t="str">
        <f t="shared" si="36"/>
        <v/>
      </c>
      <c r="BY6" s="26" t="str">
        <f t="shared" si="37"/>
        <v/>
      </c>
      <c r="BZ6">
        <f>INDEX('Calcs-control3'!$G$86:$Y$156,  'Graph-outputs'!$B6, 'Graph-outputs'!BZ$2)</f>
        <v>1.4467714282430049</v>
      </c>
      <c r="CA6" s="118">
        <f t="shared" si="38"/>
        <v>2</v>
      </c>
      <c r="CB6">
        <f>INDEX('Calcs-control3'!$G$170:$X$240, 'Graph-outputs'!$B6, 'Graph-outputs'!$BT$1)</f>
        <v>8.6099659658981587E-2</v>
      </c>
      <c r="CD6" s="25" t="str">
        <f t="shared" si="39"/>
        <v/>
      </c>
      <c r="CE6" s="4" t="str">
        <f t="shared" si="40"/>
        <v/>
      </c>
      <c r="CF6" s="26" t="str">
        <f t="shared" si="41"/>
        <v/>
      </c>
      <c r="CG6">
        <f>INDEX('Calcs-control3'!$AH$86:$AZ$156,  'Graph-outputs'!$B6, 'Graph-outputs'!CG$2)</f>
        <v>4.5106545852823752</v>
      </c>
      <c r="CH6" s="118">
        <f t="shared" si="42"/>
        <v>2</v>
      </c>
      <c r="CI6" s="85">
        <f>INDEX('Calcs-control3'!$AH$170:$AY$240, 'Graph-outputs'!$B6, 'Graph-outputs'!$BT$1)</f>
        <v>0.54829541074824417</v>
      </c>
      <c r="CK6" s="25">
        <f t="shared" si="43"/>
        <v>10</v>
      </c>
      <c r="CL6" s="4" t="str">
        <f t="shared" si="44"/>
        <v/>
      </c>
      <c r="CM6" s="26" t="str">
        <f t="shared" si="45"/>
        <v/>
      </c>
      <c r="CN6">
        <f>INDEX('Calcs-control3'!$G$386:$X$456,  'Graph-outputs'!$B6, 'Graph-outputs'!CN$2)</f>
        <v>1229.8020518950361</v>
      </c>
      <c r="CO6" s="118">
        <f t="shared" si="46"/>
        <v>2</v>
      </c>
      <c r="CP6" s="85">
        <f>INDEX('Calcs-control3'!$G$170:$X$240, 'Graph-outputs'!$B6, 'Graph-outputs'!$BT$1)</f>
        <v>8.6099659658981587E-2</v>
      </c>
      <c r="CR6" s="25" t="str">
        <f t="shared" si="47"/>
        <v/>
      </c>
      <c r="CS6" s="4" t="str">
        <f t="shared" si="48"/>
        <v/>
      </c>
      <c r="CT6" s="26" t="str">
        <f t="shared" si="49"/>
        <v/>
      </c>
      <c r="CU6">
        <f>INDEX('Calcs-control3'!$AH$386:$AY$456,  'Graph-outputs'!$B6, 'Graph-outputs'!CU$2)</f>
        <v>4334.5541590439398</v>
      </c>
      <c r="CV6" s="118">
        <f t="shared" si="50"/>
        <v>2</v>
      </c>
      <c r="CW6" s="85">
        <f>INDEX('Calcs-control3'!$AH$170:$AY$240, 'Graph-outputs'!$B6, 'Graph-outputs'!$BT$1)</f>
        <v>0.54829541074824417</v>
      </c>
      <c r="CY6" s="79">
        <v>3</v>
      </c>
      <c r="CZ6" s="118" t="e">
        <f t="shared" si="51"/>
        <v>#N/A</v>
      </c>
      <c r="DA6">
        <f>IF(Settings!$M$5=1, 'Graph-outputs'!$DH6, 'Graph-outputs'!$DO6)</f>
        <v>1.6177209139777431</v>
      </c>
      <c r="DC6">
        <f>IF(Settings!$M$5=1, 'Graph-outputs'!$DV6, 'Graph-outputs'!$EC6)</f>
        <v>11476.357543885539</v>
      </c>
      <c r="DE6" s="25" t="str">
        <f t="shared" si="52"/>
        <v/>
      </c>
      <c r="DF6" s="4" t="str">
        <f t="shared" si="53"/>
        <v/>
      </c>
      <c r="DG6" s="26" t="str">
        <f t="shared" si="54"/>
        <v/>
      </c>
      <c r="DH6">
        <f>INDEX('Calcs-control4'!$G$86:$X$156,  'Graph-outputs'!$B6, 'Graph-outputs'!DH$2)</f>
        <v>0.17445648522834128</v>
      </c>
      <c r="DI6" s="118" t="e">
        <f t="shared" si="55"/>
        <v>#N/A</v>
      </c>
      <c r="DJ6">
        <f>INDEX('Calcs-control4'!$G$170:$X$240, 'Graph-outputs'!$B6, 'Graph-outputs'!$DB$1)</f>
        <v>0</v>
      </c>
      <c r="DL6" s="25" t="str">
        <f t="shared" si="56"/>
        <v/>
      </c>
      <c r="DM6" s="4" t="str">
        <f t="shared" si="57"/>
        <v/>
      </c>
      <c r="DN6" s="26" t="str">
        <f t="shared" si="58"/>
        <v/>
      </c>
      <c r="DO6">
        <f>INDEX('Calcs-control4'!$AH$86:$AY$156,  'Graph-outputs'!$B6, 'Graph-outputs'!DO$2)</f>
        <v>1.6177209139777431</v>
      </c>
      <c r="DP6" s="118" t="e">
        <f t="shared" si="59"/>
        <v>#N/A</v>
      </c>
      <c r="DQ6">
        <f>INDEX('Calcs-control4'!$AH$170:$AY$240, 'Graph-outputs'!$B6, 'Graph-outputs'!$DB$1)</f>
        <v>0</v>
      </c>
      <c r="DS6" s="25" t="str">
        <f t="shared" si="60"/>
        <v/>
      </c>
      <c r="DT6" s="4" t="str">
        <f t="shared" si="61"/>
        <v/>
      </c>
      <c r="DU6" s="26" t="str">
        <f t="shared" si="62"/>
        <v/>
      </c>
      <c r="DV6">
        <f>INDEX('Calcs-control4'!$G$386:$X$456,  'Graph-outputs'!$B6, 'Graph-outputs'!DV$2)</f>
        <v>1237.6207682245345</v>
      </c>
      <c r="DW6" s="118" t="e">
        <f t="shared" si="63"/>
        <v>#N/A</v>
      </c>
      <c r="DX6">
        <f>INDEX('Calcs-control4'!$G$170:$X$240, 'Graph-outputs'!$B6, 'Graph-outputs'!$DB$1)</f>
        <v>0</v>
      </c>
      <c r="DZ6" s="25" t="str">
        <f t="shared" si="64"/>
        <v/>
      </c>
      <c r="EA6" s="4" t="str">
        <f t="shared" si="65"/>
        <v/>
      </c>
      <c r="EB6" s="26" t="str">
        <f t="shared" si="66"/>
        <v/>
      </c>
      <c r="EC6">
        <f>INDEX('Calcs-control4'!$AH$386:$AY$456,  'Graph-outputs'!$B6, 'Graph-outputs'!EC$2)</f>
        <v>11476.357543885539</v>
      </c>
      <c r="ED6" s="118" t="e">
        <f t="shared" si="67"/>
        <v>#N/A</v>
      </c>
      <c r="EE6">
        <f>INDEX('Calcs-control4'!$AH$170:$AY$240, 'Graph-outputs'!$B6, 'Graph-outputs'!$DB$1)</f>
        <v>0</v>
      </c>
    </row>
    <row r="7" spans="1:135" x14ac:dyDescent="0.3">
      <c r="A7" s="118">
        <f t="shared" si="0"/>
        <v>3</v>
      </c>
      <c r="B7">
        <v>4</v>
      </c>
      <c r="C7">
        <f>IF(Settings!$M$5=1, 'Graph-outputs'!$J7, 'Graph-outputs'!$Q7)</f>
        <v>0.72978566903139341</v>
      </c>
      <c r="E7">
        <f>IF(Settings!$M$5=1, 'Graph-outputs'!$X7, 'Graph-outputs'!$AE7)</f>
        <v>465.58969128502628</v>
      </c>
      <c r="G7" s="25" t="str">
        <f t="shared" si="1"/>
        <v/>
      </c>
      <c r="H7" s="4" t="str">
        <f t="shared" si="2"/>
        <v/>
      </c>
      <c r="I7" s="26" t="str">
        <f t="shared" si="3"/>
        <v/>
      </c>
      <c r="J7">
        <f>INDEX('Calcs-control1'!$G$86:$X$156,  'Graph-outputs'!$B7, 'Graph-outputs'!J$2)</f>
        <v>0.2190843928487255</v>
      </c>
      <c r="K7" s="118">
        <f t="shared" si="4"/>
        <v>3</v>
      </c>
      <c r="L7">
        <f>INDEX('Calcs-control1'!$G$170:$X$240, 'Graph-outputs'!$B7, 'Graph-outputs'!$D$1)</f>
        <v>0</v>
      </c>
      <c r="N7" s="25" t="str">
        <f t="shared" si="5"/>
        <v/>
      </c>
      <c r="O7" s="4" t="str">
        <f t="shared" si="6"/>
        <v/>
      </c>
      <c r="P7" s="26" t="str">
        <f t="shared" si="7"/>
        <v/>
      </c>
      <c r="Q7">
        <f>INDEX('Calcs-control1'!$AH$86:$AY$156,  'Graph-outputs'!$B7, 'Graph-outputs'!Q$2)</f>
        <v>0.72978566903139341</v>
      </c>
      <c r="R7" s="118">
        <f t="shared" si="8"/>
        <v>3</v>
      </c>
      <c r="S7">
        <f>INDEX('Calcs-control1'!$AH$170:$AY$240, 'Graph-outputs'!$B7, 'Graph-outputs'!$Q$2)</f>
        <v>0</v>
      </c>
      <c r="U7" s="25" t="str">
        <f t="shared" si="9"/>
        <v/>
      </c>
      <c r="V7" s="4" t="str">
        <f t="shared" si="10"/>
        <v/>
      </c>
      <c r="W7" s="26" t="str">
        <f t="shared" si="11"/>
        <v/>
      </c>
      <c r="X7">
        <f>INDEX('Calcs-control1'!$G$386:$X$456,  'Graph-outputs'!$B7, 'Graph-outputs'!X$2)</f>
        <v>139.77177020643524</v>
      </c>
      <c r="Y7" s="118">
        <f t="shared" si="12"/>
        <v>3</v>
      </c>
      <c r="Z7">
        <f>INDEX('Calcs-control1'!$G$170:$X$240, 'Graph-outputs'!$B7, 'Graph-outputs'!$J$2)</f>
        <v>0</v>
      </c>
      <c r="AB7" s="25" t="str">
        <f t="shared" si="13"/>
        <v/>
      </c>
      <c r="AC7" s="4" t="str">
        <f t="shared" si="14"/>
        <v/>
      </c>
      <c r="AD7" s="26" t="str">
        <f t="shared" si="15"/>
        <v/>
      </c>
      <c r="AE7">
        <f>INDEX('Calcs-control1'!$AH$386:$AY$456,  'Graph-outputs'!$B7, 'Graph-outputs'!AE$2)</f>
        <v>465.58969128502628</v>
      </c>
      <c r="AF7" s="118">
        <f t="shared" si="16"/>
        <v>3</v>
      </c>
      <c r="AG7">
        <f>INDEX('Calcs-control1'!$AH$170:$AY$240, 'Graph-outputs'!$B7, 'Graph-outputs'!$Q$2)</f>
        <v>0</v>
      </c>
      <c r="AI7" s="79">
        <v>4</v>
      </c>
      <c r="AJ7" s="118">
        <f t="shared" si="17"/>
        <v>3</v>
      </c>
      <c r="AK7">
        <f>IF(Settings!$M$5=1, 'Graph-outputs'!$AR7, 'Graph-outputs'!$AY7)</f>
        <v>3.577006252812311</v>
      </c>
      <c r="AM7">
        <f>IF(Settings!$M$5=1, 'Graph-outputs'!$BF7, 'Graph-outputs'!$BM7)</f>
        <v>2425.4254243257606</v>
      </c>
      <c r="AO7" s="25" t="str">
        <f t="shared" si="18"/>
        <v/>
      </c>
      <c r="AP7" s="4" t="str">
        <f t="shared" si="19"/>
        <v/>
      </c>
      <c r="AQ7" s="26" t="str">
        <f t="shared" si="20"/>
        <v/>
      </c>
      <c r="AR7">
        <f>INDEX('Calcs-control2'!$G$86:$Y$156,  'Graph-outputs'!$B7, 'Graph-outputs'!AR$2)</f>
        <v>1.921684441152449</v>
      </c>
      <c r="AS7" s="118">
        <f t="shared" si="21"/>
        <v>3</v>
      </c>
      <c r="AT7">
        <f>INDEX('Calcs-control2'!$G$170:$X$240, 'Graph-outputs'!$B7, 'Graph-outputs'!$AL$1)</f>
        <v>0</v>
      </c>
      <c r="AV7" s="25" t="str">
        <f t="shared" si="22"/>
        <v/>
      </c>
      <c r="AW7" s="4" t="str">
        <f t="shared" si="23"/>
        <v/>
      </c>
      <c r="AX7" s="26" t="str">
        <f t="shared" si="24"/>
        <v/>
      </c>
      <c r="AY7">
        <f>INDEX('Calcs-control2'!$AH$86:$AZ$156,  'Graph-outputs'!$B7, 'Graph-outputs'!AY$2)</f>
        <v>3.577006252812311</v>
      </c>
      <c r="AZ7" s="118">
        <f t="shared" si="25"/>
        <v>3</v>
      </c>
      <c r="BA7">
        <f>INDEX('Calcs-control2'!$AH$170:$AY$240, 'Graph-outputs'!$B7, 'Graph-outputs'!$AL$1)</f>
        <v>0</v>
      </c>
      <c r="BC7" s="25" t="str">
        <f t="shared" si="26"/>
        <v/>
      </c>
      <c r="BD7" s="4" t="str">
        <f t="shared" si="27"/>
        <v/>
      </c>
      <c r="BE7" s="26" t="str">
        <f t="shared" si="28"/>
        <v/>
      </c>
      <c r="BF7">
        <f>INDEX('Calcs-control2'!$G$386:$X$456,  'Graph-outputs'!$B7, 'Graph-outputs'!BF$2)</f>
        <v>1303.0176554591985</v>
      </c>
      <c r="BG7" s="118">
        <f t="shared" si="29"/>
        <v>3</v>
      </c>
      <c r="BH7">
        <f>INDEX('Calcs-control2'!$G$170:$X$240, 'Graph-outputs'!$B7, 'Graph-outputs'!$AL$1)</f>
        <v>0</v>
      </c>
      <c r="BJ7" s="25" t="str">
        <f t="shared" si="30"/>
        <v/>
      </c>
      <c r="BK7" s="4" t="str">
        <f t="shared" si="31"/>
        <v/>
      </c>
      <c r="BL7" s="26" t="str">
        <f t="shared" si="32"/>
        <v/>
      </c>
      <c r="BM7">
        <f>INDEX('Calcs-control2'!$AH$386:$AY$456,  'Graph-outputs'!$B7, 'Graph-outputs'!BM$2)</f>
        <v>2425.4254243257606</v>
      </c>
      <c r="BN7" s="118">
        <f t="shared" si="33"/>
        <v>3</v>
      </c>
      <c r="BO7">
        <f>INDEX('Calcs-control2'!$AH$170:$AY$240, 'Graph-outputs'!$B7, 'Graph-outputs'!$AL$1)</f>
        <v>0</v>
      </c>
      <c r="BQ7" s="79">
        <v>4</v>
      </c>
      <c r="BR7" s="118">
        <f t="shared" si="34"/>
        <v>3</v>
      </c>
      <c r="BS7">
        <f>IF(Settings!$M$5=1, 'Graph-outputs'!$BZ7, 'Graph-outputs'!$CG7)</f>
        <v>4.8418911075423932</v>
      </c>
      <c r="BU7">
        <f>IF(Settings!$M$5=1, 'Graph-outputs'!$CN7, 'Graph-outputs'!$CU7)</f>
        <v>4691.3631235634339</v>
      </c>
      <c r="BW7" s="25" t="str">
        <f t="shared" si="35"/>
        <v/>
      </c>
      <c r="BX7" s="4" t="str">
        <f t="shared" si="36"/>
        <v/>
      </c>
      <c r="BY7" s="26" t="str">
        <f t="shared" si="37"/>
        <v/>
      </c>
      <c r="BZ7">
        <f>INDEX('Calcs-control3'!$G$86:$Y$156,  'Graph-outputs'!$B7, 'Graph-outputs'!BZ$2)</f>
        <v>2.6029114992480347</v>
      </c>
      <c r="CA7" s="118">
        <f t="shared" si="38"/>
        <v>3</v>
      </c>
      <c r="CB7">
        <f>INDEX('Calcs-control3'!$G$170:$X$240, 'Graph-outputs'!$B7, 'Graph-outputs'!$BT$1)</f>
        <v>0.29948952984599053</v>
      </c>
      <c r="CD7" s="25" t="str">
        <f t="shared" si="39"/>
        <v/>
      </c>
      <c r="CE7" s="4" t="str">
        <f t="shared" si="40"/>
        <v/>
      </c>
      <c r="CF7" s="26" t="str">
        <f t="shared" si="41"/>
        <v/>
      </c>
      <c r="CG7">
        <f>INDEX('Calcs-control3'!$AH$86:$AZ$156,  'Graph-outputs'!$B7, 'Graph-outputs'!CG$2)</f>
        <v>4.8418911075423932</v>
      </c>
      <c r="CH7" s="118">
        <f t="shared" si="42"/>
        <v>3</v>
      </c>
      <c r="CI7" s="85">
        <f>INDEX('Calcs-control3'!$AH$170:$AY$240, 'Graph-outputs'!$B7, 'Graph-outputs'!$BT$1)</f>
        <v>0.58143005756859345</v>
      </c>
      <c r="CK7" s="25" t="str">
        <f t="shared" si="43"/>
        <v/>
      </c>
      <c r="CL7" s="4" t="str">
        <f t="shared" si="44"/>
        <v/>
      </c>
      <c r="CM7" s="26" t="str">
        <f t="shared" si="45"/>
        <v/>
      </c>
      <c r="CN7">
        <f>INDEX('Calcs-control3'!$G$386:$X$456,  'Graph-outputs'!$B7, 'Graph-outputs'!CN$2)</f>
        <v>2345.862528921311</v>
      </c>
      <c r="CO7" s="118">
        <f t="shared" si="46"/>
        <v>3</v>
      </c>
      <c r="CP7" s="85">
        <f>INDEX('Calcs-control3'!$G$170:$X$240, 'Graph-outputs'!$B7, 'Graph-outputs'!$BT$1)</f>
        <v>0.29948952984599053</v>
      </c>
      <c r="CR7" s="25" t="str">
        <f t="shared" si="47"/>
        <v/>
      </c>
      <c r="CS7" s="4" t="str">
        <f t="shared" si="48"/>
        <v/>
      </c>
      <c r="CT7" s="26" t="str">
        <f t="shared" si="49"/>
        <v/>
      </c>
      <c r="CU7">
        <f>INDEX('Calcs-control3'!$AH$386:$AY$456,  'Graph-outputs'!$B7, 'Graph-outputs'!CU$2)</f>
        <v>4691.3631235634339</v>
      </c>
      <c r="CV7" s="118">
        <f t="shared" si="50"/>
        <v>3</v>
      </c>
      <c r="CW7" s="85">
        <f>INDEX('Calcs-control3'!$AH$170:$AY$240, 'Graph-outputs'!$B7, 'Graph-outputs'!$BT$1)</f>
        <v>0.58143005756859345</v>
      </c>
      <c r="CY7" s="79">
        <v>4</v>
      </c>
      <c r="CZ7" s="118" t="e">
        <f t="shared" si="51"/>
        <v>#N/A</v>
      </c>
      <c r="DA7">
        <f>IF(Settings!$M$5=1, 'Graph-outputs'!$DH7, 'Graph-outputs'!$DO7)</f>
        <v>1.8476194700855955</v>
      </c>
      <c r="DC7">
        <f>IF(Settings!$M$5=1, 'Graph-outputs'!$DV7, 'Graph-outputs'!$EC7)</f>
        <v>13107.292772527235</v>
      </c>
      <c r="DE7" s="25" t="str">
        <f t="shared" si="52"/>
        <v/>
      </c>
      <c r="DF7" s="4" t="str">
        <f t="shared" si="53"/>
        <v/>
      </c>
      <c r="DG7" s="26" t="str">
        <f t="shared" si="54"/>
        <v/>
      </c>
      <c r="DH7">
        <f>INDEX('Calcs-control4'!$G$86:$X$156,  'Graph-outputs'!$B7, 'Graph-outputs'!DH$2)</f>
        <v>0.56177526612756012</v>
      </c>
      <c r="DI7" s="118" t="e">
        <f t="shared" si="55"/>
        <v>#N/A</v>
      </c>
      <c r="DJ7">
        <f>INDEX('Calcs-control4'!$G$170:$X$240, 'Graph-outputs'!$B7, 'Graph-outputs'!$DB$1)</f>
        <v>0</v>
      </c>
      <c r="DL7" s="25" t="str">
        <f t="shared" si="56"/>
        <v/>
      </c>
      <c r="DM7" s="4" t="str">
        <f t="shared" si="57"/>
        <v/>
      </c>
      <c r="DN7" s="26" t="str">
        <f t="shared" si="58"/>
        <v/>
      </c>
      <c r="DO7">
        <f>INDEX('Calcs-control4'!$AH$86:$AY$156,  'Graph-outputs'!$B7, 'Graph-outputs'!DO$2)</f>
        <v>1.8476194700855955</v>
      </c>
      <c r="DP7" s="118" t="e">
        <f t="shared" si="59"/>
        <v>#N/A</v>
      </c>
      <c r="DQ7">
        <f>INDEX('Calcs-control4'!$AH$170:$AY$240, 'Graph-outputs'!$B7, 'Graph-outputs'!$DB$1)</f>
        <v>0</v>
      </c>
      <c r="DS7" s="25" t="str">
        <f t="shared" si="60"/>
        <v/>
      </c>
      <c r="DT7" s="4" t="str">
        <f t="shared" si="61"/>
        <v/>
      </c>
      <c r="DU7" s="26" t="str">
        <f t="shared" si="62"/>
        <v/>
      </c>
      <c r="DV7">
        <f>INDEX('Calcs-control4'!$G$386:$X$456,  'Graph-outputs'!$B7, 'Graph-outputs'!DV$2)</f>
        <v>3985.3189494464505</v>
      </c>
      <c r="DW7" s="118" t="e">
        <f t="shared" si="63"/>
        <v>#N/A</v>
      </c>
      <c r="DX7">
        <f>INDEX('Calcs-control4'!$G$170:$X$240, 'Graph-outputs'!$B7, 'Graph-outputs'!$DB$1)</f>
        <v>0</v>
      </c>
      <c r="DZ7" s="25" t="str">
        <f t="shared" si="64"/>
        <v/>
      </c>
      <c r="EA7" s="4" t="str">
        <f t="shared" si="65"/>
        <v/>
      </c>
      <c r="EB7" s="26" t="str">
        <f t="shared" si="66"/>
        <v/>
      </c>
      <c r="EC7">
        <f>INDEX('Calcs-control4'!$AH$386:$AY$456,  'Graph-outputs'!$B7, 'Graph-outputs'!EC$2)</f>
        <v>13107.292772527235</v>
      </c>
      <c r="ED7" s="118" t="e">
        <f t="shared" si="67"/>
        <v>#N/A</v>
      </c>
      <c r="EE7">
        <f>INDEX('Calcs-control4'!$AH$170:$AY$240, 'Graph-outputs'!$B7, 'Graph-outputs'!$DB$1)</f>
        <v>0</v>
      </c>
    </row>
    <row r="8" spans="1:135" x14ac:dyDescent="0.3">
      <c r="A8" s="118">
        <f t="shared" si="0"/>
        <v>4</v>
      </c>
      <c r="B8">
        <v>5</v>
      </c>
      <c r="C8">
        <f>IF(Settings!$M$5=1, 'Graph-outputs'!$J8, 'Graph-outputs'!$Q8)</f>
        <v>0.83589758464365294</v>
      </c>
      <c r="E8">
        <f>IF(Settings!$M$5=1, 'Graph-outputs'!$X8, 'Graph-outputs'!$AE8)</f>
        <v>533.28712099359655</v>
      </c>
      <c r="G8" s="25" t="str">
        <f t="shared" si="1"/>
        <v/>
      </c>
      <c r="H8" s="4" t="str">
        <f t="shared" si="2"/>
        <v/>
      </c>
      <c r="I8" s="26" t="str">
        <f t="shared" si="3"/>
        <v/>
      </c>
      <c r="J8">
        <f>INDEX('Calcs-control1'!$G$86:$X$156,  'Graph-outputs'!$B8, 'Graph-outputs'!J$2)</f>
        <v>0.48669004395690924</v>
      </c>
      <c r="K8" s="118">
        <f t="shared" si="4"/>
        <v>4</v>
      </c>
      <c r="L8">
        <f>INDEX('Calcs-control1'!$G$170:$X$240, 'Graph-outputs'!$B8, 'Graph-outputs'!$D$1)</f>
        <v>0</v>
      </c>
      <c r="N8" s="25" t="str">
        <f t="shared" si="5"/>
        <v/>
      </c>
      <c r="O8" s="4" t="str">
        <f t="shared" si="6"/>
        <v/>
      </c>
      <c r="P8" s="26" t="str">
        <f t="shared" si="7"/>
        <v/>
      </c>
      <c r="Q8">
        <f>INDEX('Calcs-control1'!$AH$86:$AY$156,  'Graph-outputs'!$B8, 'Graph-outputs'!Q$2)</f>
        <v>0.83589758464365294</v>
      </c>
      <c r="R8" s="118">
        <f t="shared" si="8"/>
        <v>4</v>
      </c>
      <c r="S8">
        <f>INDEX('Calcs-control1'!$AH$170:$AY$240, 'Graph-outputs'!$B8, 'Graph-outputs'!$Q$2)</f>
        <v>0</v>
      </c>
      <c r="U8" s="25" t="str">
        <f t="shared" si="9"/>
        <v/>
      </c>
      <c r="V8" s="4" t="str">
        <f t="shared" si="10"/>
        <v/>
      </c>
      <c r="W8" s="26" t="str">
        <f t="shared" si="11"/>
        <v/>
      </c>
      <c r="X8">
        <f>INDEX('Calcs-control1'!$G$386:$X$456,  'Graph-outputs'!$B8, 'Graph-outputs'!X$2)</f>
        <v>310.49920124924461</v>
      </c>
      <c r="Y8" s="118">
        <f t="shared" si="12"/>
        <v>4</v>
      </c>
      <c r="Z8">
        <f>INDEX('Calcs-control1'!$G$170:$X$240, 'Graph-outputs'!$B8, 'Graph-outputs'!$J$2)</f>
        <v>0</v>
      </c>
      <c r="AB8" s="25" t="str">
        <f t="shared" si="13"/>
        <v/>
      </c>
      <c r="AC8" s="4" t="str">
        <f t="shared" si="14"/>
        <v/>
      </c>
      <c r="AD8" s="26" t="str">
        <f t="shared" si="15"/>
        <v/>
      </c>
      <c r="AE8">
        <f>INDEX('Calcs-control1'!$AH$386:$AY$456,  'Graph-outputs'!$B8, 'Graph-outputs'!AE$2)</f>
        <v>533.28712099359655</v>
      </c>
      <c r="AF8" s="118">
        <f t="shared" si="16"/>
        <v>4</v>
      </c>
      <c r="AG8">
        <f>INDEX('Calcs-control1'!$AH$170:$AY$240, 'Graph-outputs'!$B8, 'Graph-outputs'!$Q$2)</f>
        <v>0</v>
      </c>
      <c r="AI8" s="79">
        <v>5</v>
      </c>
      <c r="AJ8" s="118">
        <f t="shared" si="17"/>
        <v>4</v>
      </c>
      <c r="AK8">
        <f>IF(Settings!$M$5=1, 'Graph-outputs'!$AR8, 'Graph-outputs'!$AY8)</f>
        <v>3.8390672966684884</v>
      </c>
      <c r="AM8">
        <f>IF(Settings!$M$5=1, 'Graph-outputs'!$BF8, 'Graph-outputs'!$BM8)</f>
        <v>2630.4260949612863</v>
      </c>
      <c r="AO8" s="25" t="str">
        <f t="shared" si="18"/>
        <v/>
      </c>
      <c r="AP8" s="4" t="str">
        <f t="shared" si="19"/>
        <v/>
      </c>
      <c r="AQ8" s="26" t="str">
        <f t="shared" si="20"/>
        <v/>
      </c>
      <c r="AR8">
        <f>INDEX('Calcs-control2'!$G$86:$Y$156,  'Graph-outputs'!$B8, 'Graph-outputs'!AR$2)</f>
        <v>2.8989393026141159</v>
      </c>
      <c r="AS8" s="118">
        <f t="shared" si="21"/>
        <v>4</v>
      </c>
      <c r="AT8">
        <f>INDEX('Calcs-control2'!$G$170:$X$240, 'Graph-outputs'!$B8, 'Graph-outputs'!$AL$1)</f>
        <v>0</v>
      </c>
      <c r="AV8" s="25" t="str">
        <f t="shared" si="22"/>
        <v/>
      </c>
      <c r="AW8" s="4" t="str">
        <f t="shared" si="23"/>
        <v/>
      </c>
      <c r="AX8" s="26" t="str">
        <f t="shared" si="24"/>
        <v/>
      </c>
      <c r="AY8">
        <f>INDEX('Calcs-control2'!$AH$86:$AZ$156,  'Graph-outputs'!$B8, 'Graph-outputs'!AY$2)</f>
        <v>3.8390672966684884</v>
      </c>
      <c r="AZ8" s="118">
        <f t="shared" si="25"/>
        <v>4</v>
      </c>
      <c r="BA8">
        <f>INDEX('Calcs-control2'!$AH$170:$AY$240, 'Graph-outputs'!$B8, 'Graph-outputs'!$AL$1)</f>
        <v>4.2339645730443243E-2</v>
      </c>
      <c r="BC8" s="25" t="str">
        <f t="shared" si="26"/>
        <v/>
      </c>
      <c r="BD8" s="4" t="str">
        <f t="shared" si="27"/>
        <v/>
      </c>
      <c r="BE8" s="26" t="str">
        <f t="shared" si="28"/>
        <v/>
      </c>
      <c r="BF8">
        <f>INDEX('Calcs-control2'!$G$386:$X$456,  'Graph-outputs'!$B8, 'Graph-outputs'!BF$2)</f>
        <v>1965.6552410579191</v>
      </c>
      <c r="BG8" s="118">
        <f t="shared" si="29"/>
        <v>4</v>
      </c>
      <c r="BH8">
        <f>INDEX('Calcs-control2'!$G$170:$X$240, 'Graph-outputs'!$B8, 'Graph-outputs'!$AL$1)</f>
        <v>0</v>
      </c>
      <c r="BJ8" s="25" t="str">
        <f t="shared" si="30"/>
        <v/>
      </c>
      <c r="BK8" s="4" t="str">
        <f t="shared" si="31"/>
        <v/>
      </c>
      <c r="BL8" s="26" t="str">
        <f t="shared" si="32"/>
        <v/>
      </c>
      <c r="BM8">
        <f>INDEX('Calcs-control2'!$AH$386:$AY$456,  'Graph-outputs'!$B8, 'Graph-outputs'!BM$2)</f>
        <v>2630.4260949612863</v>
      </c>
      <c r="BN8" s="118">
        <f t="shared" si="33"/>
        <v>4</v>
      </c>
      <c r="BO8">
        <f>INDEX('Calcs-control2'!$AH$170:$AY$240, 'Graph-outputs'!$B8, 'Graph-outputs'!$AL$1)</f>
        <v>4.2339645730443243E-2</v>
      </c>
      <c r="BQ8" s="79">
        <v>5</v>
      </c>
      <c r="BR8" s="118">
        <f t="shared" si="34"/>
        <v>4</v>
      </c>
      <c r="BS8">
        <f>IF(Settings!$M$5=1, 'Graph-outputs'!$BZ8, 'Graph-outputs'!$CG8)</f>
        <v>5.196212505768016</v>
      </c>
      <c r="BU8">
        <f>IF(Settings!$M$5=1, 'Graph-outputs'!$CN8, 'Graph-outputs'!$CU8)</f>
        <v>5075.5213332033345</v>
      </c>
      <c r="BW8" s="25" t="str">
        <f t="shared" si="35"/>
        <v/>
      </c>
      <c r="BX8" s="4">
        <f t="shared" si="36"/>
        <v>50</v>
      </c>
      <c r="BY8" s="26" t="str">
        <f t="shared" si="37"/>
        <v/>
      </c>
      <c r="BZ8">
        <f>INDEX('Calcs-control3'!$G$86:$Y$156,  'Graph-outputs'!$B8, 'Graph-outputs'!BZ$2)</f>
        <v>3.9249420801049295</v>
      </c>
      <c r="CA8" s="118">
        <f t="shared" si="38"/>
        <v>4</v>
      </c>
      <c r="CB8">
        <f>INDEX('Calcs-control3'!$G$170:$X$240, 'Graph-outputs'!$B8, 'Graph-outputs'!$BT$1)</f>
        <v>0.48315538464940033</v>
      </c>
      <c r="CD8" s="25" t="str">
        <f t="shared" si="39"/>
        <v/>
      </c>
      <c r="CE8" s="4" t="str">
        <f t="shared" si="40"/>
        <v/>
      </c>
      <c r="CF8" s="26" t="str">
        <f t="shared" si="41"/>
        <v/>
      </c>
      <c r="CG8">
        <f>INDEX('Calcs-control3'!$AH$86:$AZ$156,  'Graph-outputs'!$B8, 'Graph-outputs'!CG$2)</f>
        <v>5.196212505768016</v>
      </c>
      <c r="CH8" s="118">
        <f t="shared" si="42"/>
        <v>4</v>
      </c>
      <c r="CI8" s="85">
        <f>INDEX('Calcs-control3'!$AH$170:$AY$240, 'Graph-outputs'!$B8, 'Graph-outputs'!$BT$1)</f>
        <v>0.61418804758394208</v>
      </c>
      <c r="CK8" s="25" t="str">
        <f t="shared" si="43"/>
        <v/>
      </c>
      <c r="CL8" s="4">
        <f t="shared" si="44"/>
        <v>50</v>
      </c>
      <c r="CM8" s="26" t="str">
        <f t="shared" si="45"/>
        <v/>
      </c>
      <c r="CN8">
        <f>INDEX('Calcs-control3'!$G$386:$X$456,  'Graph-outputs'!$B8, 'Graph-outputs'!CN$2)</f>
        <v>3710.3474515734047</v>
      </c>
      <c r="CO8" s="118">
        <f t="shared" si="46"/>
        <v>4</v>
      </c>
      <c r="CP8" s="85">
        <f>INDEX('Calcs-control3'!$G$170:$X$240, 'Graph-outputs'!$B8, 'Graph-outputs'!$BT$1)</f>
        <v>0.48315538464940033</v>
      </c>
      <c r="CR8" s="25" t="str">
        <f t="shared" si="47"/>
        <v/>
      </c>
      <c r="CS8" s="4" t="str">
        <f t="shared" si="48"/>
        <v/>
      </c>
      <c r="CT8" s="26" t="str">
        <f t="shared" si="49"/>
        <v/>
      </c>
      <c r="CU8">
        <f>INDEX('Calcs-control3'!$AH$386:$AY$456,  'Graph-outputs'!$B8, 'Graph-outputs'!CU$2)</f>
        <v>5075.5213332033345</v>
      </c>
      <c r="CV8" s="118">
        <f t="shared" si="50"/>
        <v>4</v>
      </c>
      <c r="CW8" s="85">
        <f>INDEX('Calcs-control3'!$AH$170:$AY$240, 'Graph-outputs'!$B8, 'Graph-outputs'!$BT$1)</f>
        <v>0.61418804758394208</v>
      </c>
      <c r="CY8" s="79">
        <v>5</v>
      </c>
      <c r="CZ8" s="118" t="e">
        <f t="shared" si="51"/>
        <v>#N/A</v>
      </c>
      <c r="DA8">
        <f>IF(Settings!$M$5=1, 'Graph-outputs'!$DH8, 'Graph-outputs'!$DO8)</f>
        <v>2.1073132105095143</v>
      </c>
      <c r="DC8">
        <f>IF(Settings!$M$5=1, 'Graph-outputs'!$DV8, 'Graph-outputs'!$EC8)</f>
        <v>14949.599558118372</v>
      </c>
      <c r="DE8" s="25" t="str">
        <f t="shared" si="52"/>
        <v/>
      </c>
      <c r="DF8" s="4" t="str">
        <f t="shared" si="53"/>
        <v/>
      </c>
      <c r="DG8" s="26" t="str">
        <f t="shared" si="54"/>
        <v/>
      </c>
      <c r="DH8">
        <f>INDEX('Calcs-control4'!$G$86:$X$156,  'Graph-outputs'!$B8, 'Graph-outputs'!DH$2)</f>
        <v>1.2432069927290192</v>
      </c>
      <c r="DI8" s="118" t="e">
        <f t="shared" si="55"/>
        <v>#N/A</v>
      </c>
      <c r="DJ8">
        <f>INDEX('Calcs-control4'!$G$170:$X$240, 'Graph-outputs'!$B8, 'Graph-outputs'!$DB$1)</f>
        <v>0</v>
      </c>
      <c r="DL8" s="25" t="str">
        <f t="shared" si="56"/>
        <v/>
      </c>
      <c r="DM8" s="4" t="str">
        <f t="shared" si="57"/>
        <v/>
      </c>
      <c r="DN8" s="26" t="str">
        <f t="shared" si="58"/>
        <v/>
      </c>
      <c r="DO8">
        <f>INDEX('Calcs-control4'!$AH$86:$AY$156,  'Graph-outputs'!$B8, 'Graph-outputs'!DO$2)</f>
        <v>2.1073132105095143</v>
      </c>
      <c r="DP8" s="118" t="e">
        <f t="shared" si="59"/>
        <v>#N/A</v>
      </c>
      <c r="DQ8">
        <f>INDEX('Calcs-control4'!$AH$170:$AY$240, 'Graph-outputs'!$B8, 'Graph-outputs'!$DB$1)</f>
        <v>0</v>
      </c>
      <c r="DS8" s="25" t="str">
        <f t="shared" si="60"/>
        <v/>
      </c>
      <c r="DT8" s="4" t="str">
        <f t="shared" si="61"/>
        <v/>
      </c>
      <c r="DU8" s="26" t="str">
        <f t="shared" si="62"/>
        <v/>
      </c>
      <c r="DV8">
        <f>INDEX('Calcs-control4'!$G$386:$X$456,  'Graph-outputs'!$B8, 'Graph-outputs'!DV$2)</f>
        <v>8819.4989792987417</v>
      </c>
      <c r="DW8" s="118" t="e">
        <f t="shared" si="63"/>
        <v>#N/A</v>
      </c>
      <c r="DX8">
        <f>INDEX('Calcs-control4'!$G$170:$X$240, 'Graph-outputs'!$B8, 'Graph-outputs'!$DB$1)</f>
        <v>0</v>
      </c>
      <c r="DZ8" s="25" t="str">
        <f t="shared" si="64"/>
        <v/>
      </c>
      <c r="EA8" s="4" t="str">
        <f t="shared" si="65"/>
        <v/>
      </c>
      <c r="EB8" s="26" t="str">
        <f t="shared" si="66"/>
        <v/>
      </c>
      <c r="EC8">
        <f>INDEX('Calcs-control4'!$AH$386:$AY$456,  'Graph-outputs'!$B8, 'Graph-outputs'!EC$2)</f>
        <v>14949.599558118372</v>
      </c>
      <c r="ED8" s="118" t="e">
        <f t="shared" si="67"/>
        <v>#N/A</v>
      </c>
      <c r="EE8">
        <f>INDEX('Calcs-control4'!$AH$170:$AY$240, 'Graph-outputs'!$B8, 'Graph-outputs'!$DB$1)</f>
        <v>0</v>
      </c>
    </row>
    <row r="9" spans="1:135" x14ac:dyDescent="0.3">
      <c r="A9" s="118">
        <f t="shared" si="0"/>
        <v>5</v>
      </c>
      <c r="B9">
        <v>6</v>
      </c>
      <c r="C9">
        <f>IF(Settings!$M$5=1, 'Graph-outputs'!$J9, 'Graph-outputs'!$Q9)</f>
        <v>0.95670509279082505</v>
      </c>
      <c r="E9">
        <f>IF(Settings!$M$5=1, 'Graph-outputs'!$X9, 'Graph-outputs'!$AE9)</f>
        <v>610.36006557170606</v>
      </c>
      <c r="G9" s="25" t="str">
        <f t="shared" si="1"/>
        <v/>
      </c>
      <c r="H9" s="4" t="str">
        <f t="shared" si="2"/>
        <v/>
      </c>
      <c r="I9" s="26" t="str">
        <f t="shared" si="3"/>
        <v/>
      </c>
      <c r="J9">
        <f>INDEX('Calcs-control1'!$G$86:$X$156,  'Graph-outputs'!$B9, 'Graph-outputs'!J$2)</f>
        <v>0.89129405584392607</v>
      </c>
      <c r="K9" s="118">
        <f t="shared" si="4"/>
        <v>5</v>
      </c>
      <c r="L9">
        <f>INDEX('Calcs-control1'!$G$170:$X$240, 'Graph-outputs'!$B9, 'Graph-outputs'!$D$1)</f>
        <v>0</v>
      </c>
      <c r="N9" s="25" t="str">
        <f t="shared" si="5"/>
        <v/>
      </c>
      <c r="O9" s="4" t="str">
        <f t="shared" si="6"/>
        <v/>
      </c>
      <c r="P9" s="26" t="str">
        <f t="shared" si="7"/>
        <v/>
      </c>
      <c r="Q9">
        <f>INDEX('Calcs-control1'!$AH$86:$AY$156,  'Graph-outputs'!$B9, 'Graph-outputs'!Q$2)</f>
        <v>0.95670509279082505</v>
      </c>
      <c r="R9" s="118">
        <f t="shared" si="8"/>
        <v>5</v>
      </c>
      <c r="S9">
        <f>INDEX('Calcs-control1'!$AH$170:$AY$240, 'Graph-outputs'!$B9, 'Graph-outputs'!$Q$2)</f>
        <v>0</v>
      </c>
      <c r="U9" s="25" t="str">
        <f t="shared" si="9"/>
        <v/>
      </c>
      <c r="V9" s="4" t="str">
        <f t="shared" si="10"/>
        <v/>
      </c>
      <c r="W9" s="26" t="str">
        <f t="shared" si="11"/>
        <v/>
      </c>
      <c r="X9">
        <f>INDEX('Calcs-control1'!$G$386:$X$456,  'Graph-outputs'!$B9, 'Graph-outputs'!X$2)</f>
        <v>568.62903988691687</v>
      </c>
      <c r="Y9" s="118">
        <f t="shared" si="12"/>
        <v>5</v>
      </c>
      <c r="Z9">
        <f>INDEX('Calcs-control1'!$G$170:$X$240, 'Graph-outputs'!$B9, 'Graph-outputs'!$J$2)</f>
        <v>0</v>
      </c>
      <c r="AB9" s="25" t="str">
        <f t="shared" si="13"/>
        <v/>
      </c>
      <c r="AC9" s="4" t="str">
        <f t="shared" si="14"/>
        <v/>
      </c>
      <c r="AD9" s="26" t="str">
        <f t="shared" si="15"/>
        <v/>
      </c>
      <c r="AE9">
        <f>INDEX('Calcs-control1'!$AH$386:$AY$456,  'Graph-outputs'!$B9, 'Graph-outputs'!AE$2)</f>
        <v>610.36006557170606</v>
      </c>
      <c r="AF9" s="118">
        <f t="shared" si="16"/>
        <v>5</v>
      </c>
      <c r="AG9">
        <f>INDEX('Calcs-control1'!$AH$170:$AY$240, 'Graph-outputs'!$B9, 'Graph-outputs'!$Q$2)</f>
        <v>0</v>
      </c>
      <c r="AI9" s="79">
        <v>6</v>
      </c>
      <c r="AJ9" s="118">
        <f t="shared" si="17"/>
        <v>5</v>
      </c>
      <c r="AK9">
        <f>IF(Settings!$M$5=1, 'Graph-outputs'!$AR9, 'Graph-outputs'!$AY9)</f>
        <v>4.1193003618871513</v>
      </c>
      <c r="AM9">
        <f>IF(Settings!$M$5=1, 'Graph-outputs'!$BF9, 'Graph-outputs'!$BM9)</f>
        <v>2863.8028755366022</v>
      </c>
      <c r="AO9" s="25">
        <f t="shared" si="18"/>
        <v>10</v>
      </c>
      <c r="AP9" s="4" t="str">
        <f t="shared" si="19"/>
        <v/>
      </c>
      <c r="AQ9" s="26" t="str">
        <f t="shared" si="20"/>
        <v/>
      </c>
      <c r="AR9">
        <f>INDEX('Calcs-control2'!$G$86:$Y$156,  'Graph-outputs'!$B9, 'Graph-outputs'!AR$2)</f>
        <v>3.9697422836519487</v>
      </c>
      <c r="AS9" s="118">
        <f t="shared" si="21"/>
        <v>5</v>
      </c>
      <c r="AT9">
        <f>INDEX('Calcs-control2'!$G$170:$X$240, 'Graph-outputs'!$B9, 'Graph-outputs'!$AL$1)</f>
        <v>7.069412932807595E-2</v>
      </c>
      <c r="AV9" s="25">
        <f t="shared" si="22"/>
        <v>10</v>
      </c>
      <c r="AW9" s="4" t="str">
        <f t="shared" si="23"/>
        <v/>
      </c>
      <c r="AX9" s="26" t="str">
        <f t="shared" si="24"/>
        <v/>
      </c>
      <c r="AY9">
        <f>INDEX('Calcs-control2'!$AH$86:$AZ$156,  'Graph-outputs'!$B9, 'Graph-outputs'!AY$2)</f>
        <v>4.1193003618871513</v>
      </c>
      <c r="AZ9" s="118">
        <f t="shared" si="25"/>
        <v>5</v>
      </c>
      <c r="BA9">
        <f>INDEX('Calcs-control2'!$AH$170:$AY$240, 'Graph-outputs'!$B9, 'Graph-outputs'!$AL$1)</f>
        <v>0.10211717636829165</v>
      </c>
      <c r="BC9" s="25">
        <f t="shared" si="26"/>
        <v>10</v>
      </c>
      <c r="BD9" s="4" t="str">
        <f t="shared" si="27"/>
        <v/>
      </c>
      <c r="BE9" s="26" t="str">
        <f t="shared" si="28"/>
        <v/>
      </c>
      <c r="BF9">
        <f>INDEX('Calcs-control2'!$G$386:$X$456,  'Graph-outputs'!$B9, 'Graph-outputs'!BF$2)</f>
        <v>2738.8711750798971</v>
      </c>
      <c r="BG9" s="118">
        <f t="shared" si="29"/>
        <v>5</v>
      </c>
      <c r="BH9">
        <f>INDEX('Calcs-control2'!$G$170:$X$240, 'Graph-outputs'!$B9, 'Graph-outputs'!$AL$1)</f>
        <v>7.069412932807595E-2</v>
      </c>
      <c r="BJ9" s="25">
        <f t="shared" si="30"/>
        <v>10</v>
      </c>
      <c r="BK9" s="4" t="str">
        <f t="shared" si="31"/>
        <v/>
      </c>
      <c r="BL9" s="26" t="str">
        <f t="shared" si="32"/>
        <v/>
      </c>
      <c r="BM9">
        <f>INDEX('Calcs-control2'!$AH$386:$AY$456,  'Graph-outputs'!$B9, 'Graph-outputs'!BM$2)</f>
        <v>2863.8028755366022</v>
      </c>
      <c r="BN9" s="118">
        <f t="shared" si="33"/>
        <v>5</v>
      </c>
      <c r="BO9">
        <f>INDEX('Calcs-control2'!$AH$170:$AY$240, 'Graph-outputs'!$B9, 'Graph-outputs'!$AL$1)</f>
        <v>0.10211717636829165</v>
      </c>
      <c r="BQ9" s="79">
        <v>6</v>
      </c>
      <c r="BR9" s="118">
        <f t="shared" si="34"/>
        <v>5</v>
      </c>
      <c r="BS9">
        <f>IF(Settings!$M$5=1, 'Graph-outputs'!$BZ9, 'Graph-outputs'!$CG9)</f>
        <v>5.5750675346225576</v>
      </c>
      <c r="BU9">
        <f>IF(Settings!$M$5=1, 'Graph-outputs'!$CN9, 'Graph-outputs'!$CU9)</f>
        <v>5488.6546207628107</v>
      </c>
      <c r="BW9" s="25" t="str">
        <f t="shared" si="35"/>
        <v/>
      </c>
      <c r="BX9" s="4" t="str">
        <f t="shared" si="36"/>
        <v/>
      </c>
      <c r="BY9" s="26" t="str">
        <f t="shared" si="37"/>
        <v/>
      </c>
      <c r="BZ9">
        <f>INDEX('Calcs-control3'!$G$86:$Y$156,  'Graph-outputs'!$B9, 'Graph-outputs'!BZ$2)</f>
        <v>5.3728802409054515</v>
      </c>
      <c r="CA9" s="118">
        <f t="shared" si="38"/>
        <v>5</v>
      </c>
      <c r="CB9">
        <f>INDEX('Calcs-control3'!$G$170:$X$240, 'Graph-outputs'!$B9, 'Graph-outputs'!$BT$1)</f>
        <v>0.62955073389474703</v>
      </c>
      <c r="CD9" s="25" t="str">
        <f t="shared" si="39"/>
        <v/>
      </c>
      <c r="CE9" s="4" t="str">
        <f t="shared" si="40"/>
        <v/>
      </c>
      <c r="CF9" s="26" t="str">
        <f t="shared" si="41"/>
        <v/>
      </c>
      <c r="CG9">
        <f>INDEX('Calcs-control3'!$AH$86:$AZ$156,  'Graph-outputs'!$B9, 'Graph-outputs'!CG$2)</f>
        <v>5.5750675346225576</v>
      </c>
      <c r="CH9" s="118">
        <f t="shared" si="42"/>
        <v>5</v>
      </c>
      <c r="CI9" s="85">
        <f>INDEX('Calcs-control3'!$AH$170:$AY$240, 'Graph-outputs'!$B9, 'Graph-outputs'!$BT$1)</f>
        <v>0.64638334736311998</v>
      </c>
      <c r="CK9" s="25" t="str">
        <f t="shared" si="43"/>
        <v/>
      </c>
      <c r="CL9" s="4" t="str">
        <f t="shared" si="44"/>
        <v/>
      </c>
      <c r="CM9" s="26" t="str">
        <f t="shared" si="45"/>
        <v/>
      </c>
      <c r="CN9">
        <f>INDEX('Calcs-control3'!$G$386:$X$456,  'Graph-outputs'!$B9, 'Graph-outputs'!CN$2)</f>
        <v>5267.895699230693</v>
      </c>
      <c r="CO9" s="118">
        <f t="shared" si="46"/>
        <v>5</v>
      </c>
      <c r="CP9" s="85">
        <f>INDEX('Calcs-control3'!$G$170:$X$240, 'Graph-outputs'!$B9, 'Graph-outputs'!$BT$1)</f>
        <v>0.62955073389474703</v>
      </c>
      <c r="CR9" s="25" t="str">
        <f t="shared" si="47"/>
        <v/>
      </c>
      <c r="CS9" s="4" t="str">
        <f t="shared" si="48"/>
        <v/>
      </c>
      <c r="CT9" s="26" t="str">
        <f t="shared" si="49"/>
        <v/>
      </c>
      <c r="CU9">
        <f>INDEX('Calcs-control3'!$AH$386:$AY$456,  'Graph-outputs'!$B9, 'Graph-outputs'!CU$2)</f>
        <v>5488.6546207628107</v>
      </c>
      <c r="CV9" s="118">
        <f t="shared" si="50"/>
        <v>5</v>
      </c>
      <c r="CW9" s="85">
        <f>INDEX('Calcs-control3'!$AH$170:$AY$240, 'Graph-outputs'!$B9, 'Graph-outputs'!$BT$1)</f>
        <v>0.64638334736311998</v>
      </c>
      <c r="CY9" s="79">
        <v>6</v>
      </c>
      <c r="CZ9" s="118" t="e">
        <f t="shared" si="51"/>
        <v>#N/A</v>
      </c>
      <c r="DA9">
        <f>IF(Settings!$M$5=1, 'Graph-outputs'!$DH9, 'Graph-outputs'!$DO9)</f>
        <v>2.4000889012894344</v>
      </c>
      <c r="DC9">
        <f>IF(Settings!$M$5=1, 'Graph-outputs'!$DV9, 'Graph-outputs'!$EC9)</f>
        <v>17026.594717491495</v>
      </c>
      <c r="DE9" s="25" t="str">
        <f t="shared" si="52"/>
        <v/>
      </c>
      <c r="DF9" s="4" t="str">
        <f t="shared" si="53"/>
        <v/>
      </c>
      <c r="DG9" s="26" t="str">
        <f t="shared" si="54"/>
        <v/>
      </c>
      <c r="DH9">
        <f>INDEX('Calcs-control4'!$G$86:$X$156,  'Graph-outputs'!$B9, 'Graph-outputs'!DH$2)</f>
        <v>2.2419393735635693</v>
      </c>
      <c r="DI9" s="118" t="e">
        <f t="shared" si="55"/>
        <v>#N/A</v>
      </c>
      <c r="DJ9">
        <f>INDEX('Calcs-control4'!$G$170:$X$240, 'Graph-outputs'!$B9, 'Graph-outputs'!$DB$1)</f>
        <v>0</v>
      </c>
      <c r="DL9" s="25" t="str">
        <f t="shared" si="56"/>
        <v/>
      </c>
      <c r="DM9" s="4" t="str">
        <f t="shared" si="57"/>
        <v/>
      </c>
      <c r="DN9" s="26" t="str">
        <f t="shared" si="58"/>
        <v/>
      </c>
      <c r="DO9">
        <f>INDEX('Calcs-control4'!$AH$86:$AY$156,  'Graph-outputs'!$B9, 'Graph-outputs'!DO$2)</f>
        <v>2.4000889012894344</v>
      </c>
      <c r="DP9" s="118" t="e">
        <f t="shared" si="59"/>
        <v>#N/A</v>
      </c>
      <c r="DQ9">
        <f>INDEX('Calcs-control4'!$AH$170:$AY$240, 'Graph-outputs'!$B9, 'Graph-outputs'!$DB$1)</f>
        <v>0</v>
      </c>
      <c r="DS9" s="25" t="str">
        <f t="shared" si="60"/>
        <v/>
      </c>
      <c r="DT9" s="4" t="str">
        <f t="shared" si="61"/>
        <v/>
      </c>
      <c r="DU9" s="26" t="str">
        <f t="shared" si="62"/>
        <v/>
      </c>
      <c r="DV9">
        <f>INDEX('Calcs-control4'!$G$386:$X$456,  'Graph-outputs'!$B9, 'Graph-outputs'!DV$2)</f>
        <v>15904.657979271371</v>
      </c>
      <c r="DW9" s="118" t="e">
        <f t="shared" si="63"/>
        <v>#N/A</v>
      </c>
      <c r="DX9">
        <f>INDEX('Calcs-control4'!$G$170:$X$240, 'Graph-outputs'!$B9, 'Graph-outputs'!$DB$1)</f>
        <v>0</v>
      </c>
      <c r="DZ9" s="25" t="str">
        <f t="shared" si="64"/>
        <v/>
      </c>
      <c r="EA9" s="4" t="str">
        <f t="shared" si="65"/>
        <v/>
      </c>
      <c r="EB9" s="26" t="str">
        <f t="shared" si="66"/>
        <v/>
      </c>
      <c r="EC9">
        <f>INDEX('Calcs-control4'!$AH$386:$AY$456,  'Graph-outputs'!$B9, 'Graph-outputs'!EC$2)</f>
        <v>17026.594717491495</v>
      </c>
      <c r="ED9" s="118" t="e">
        <f t="shared" si="67"/>
        <v>#N/A</v>
      </c>
      <c r="EE9">
        <f>INDEX('Calcs-control4'!$AH$170:$AY$240, 'Graph-outputs'!$B9, 'Graph-outputs'!$DB$1)</f>
        <v>0</v>
      </c>
    </row>
    <row r="10" spans="1:135" x14ac:dyDescent="0.3">
      <c r="A10" s="118">
        <f t="shared" si="0"/>
        <v>6</v>
      </c>
      <c r="B10">
        <v>7</v>
      </c>
      <c r="C10">
        <f>IF(Settings!$M$5=1, 'Graph-outputs'!$J10, 'Graph-outputs'!$Q10)</f>
        <v>1.0940938678537866</v>
      </c>
      <c r="E10">
        <f>IF(Settings!$M$5=1, 'Graph-outputs'!$X10, 'Graph-outputs'!$AE10)</f>
        <v>698.01155022266107</v>
      </c>
      <c r="G10" s="25" t="str">
        <f t="shared" si="1"/>
        <v/>
      </c>
      <c r="H10" s="4" t="str">
        <f t="shared" si="2"/>
        <v/>
      </c>
      <c r="I10" s="26" t="str">
        <f t="shared" si="3"/>
        <v/>
      </c>
      <c r="J10">
        <f>INDEX('Calcs-control1'!$G$86:$X$156,  'Graph-outputs'!$B10, 'Graph-outputs'!J$2)</f>
        <v>1.4448300483073901</v>
      </c>
      <c r="K10" s="118">
        <f t="shared" si="4"/>
        <v>6</v>
      </c>
      <c r="L10">
        <f>INDEX('Calcs-control1'!$G$170:$X$240, 'Graph-outputs'!$B10, 'Graph-outputs'!$D$1)</f>
        <v>0</v>
      </c>
      <c r="N10" s="25" t="str">
        <f t="shared" si="5"/>
        <v/>
      </c>
      <c r="O10" s="4" t="str">
        <f t="shared" si="6"/>
        <v/>
      </c>
      <c r="P10" s="26" t="str">
        <f t="shared" si="7"/>
        <v/>
      </c>
      <c r="Q10">
        <f>INDEX('Calcs-control1'!$AH$86:$AY$156,  'Graph-outputs'!$B10, 'Graph-outputs'!Q$2)</f>
        <v>1.0940938678537866</v>
      </c>
      <c r="R10" s="118">
        <f t="shared" si="8"/>
        <v>6</v>
      </c>
      <c r="S10">
        <f>INDEX('Calcs-control1'!$AH$170:$AY$240, 'Graph-outputs'!$B10, 'Graph-outputs'!$Q$2)</f>
        <v>0</v>
      </c>
      <c r="U10" s="25" t="str">
        <f t="shared" si="9"/>
        <v/>
      </c>
      <c r="V10" s="4" t="str">
        <f t="shared" si="10"/>
        <v/>
      </c>
      <c r="W10" s="26" t="str">
        <f t="shared" si="11"/>
        <v/>
      </c>
      <c r="X10">
        <f>INDEX('Calcs-control1'!$G$386:$X$456,  'Graph-outputs'!$B10, 'Graph-outputs'!X$2)</f>
        <v>921.77471372328318</v>
      </c>
      <c r="Y10" s="118">
        <f t="shared" si="12"/>
        <v>6</v>
      </c>
      <c r="Z10">
        <f>INDEX('Calcs-control1'!$G$170:$X$240, 'Graph-outputs'!$B10, 'Graph-outputs'!$J$2)</f>
        <v>0</v>
      </c>
      <c r="AB10" s="25" t="str">
        <f t="shared" si="13"/>
        <v/>
      </c>
      <c r="AC10" s="4" t="str">
        <f t="shared" si="14"/>
        <v/>
      </c>
      <c r="AD10" s="26" t="str">
        <f t="shared" si="15"/>
        <v/>
      </c>
      <c r="AE10">
        <f>INDEX('Calcs-control1'!$AH$386:$AY$456,  'Graph-outputs'!$B10, 'Graph-outputs'!AE$2)</f>
        <v>698.01155022266107</v>
      </c>
      <c r="AF10" s="118">
        <f t="shared" si="16"/>
        <v>6</v>
      </c>
      <c r="AG10">
        <f>INDEX('Calcs-control1'!$AH$170:$AY$240, 'Graph-outputs'!$B10, 'Graph-outputs'!$Q$2)</f>
        <v>0</v>
      </c>
      <c r="AI10" s="79">
        <v>7</v>
      </c>
      <c r="AJ10" s="118">
        <f t="shared" si="17"/>
        <v>6</v>
      </c>
      <c r="AK10">
        <f>IF(Settings!$M$5=1, 'Graph-outputs'!$AR10, 'Graph-outputs'!$AY10)</f>
        <v>4.4188329543656364</v>
      </c>
      <c r="AM10">
        <f>IF(Settings!$M$5=1, 'Graph-outputs'!$BF10, 'Graph-outputs'!$BM10)</f>
        <v>3116.4172861727093</v>
      </c>
      <c r="AO10" s="25" t="str">
        <f t="shared" si="18"/>
        <v/>
      </c>
      <c r="AP10" s="4" t="str">
        <f t="shared" si="19"/>
        <v/>
      </c>
      <c r="AQ10" s="26" t="str">
        <f t="shared" si="20"/>
        <v/>
      </c>
      <c r="AR10">
        <f>INDEX('Calcs-control2'!$G$86:$Y$156,  'Graph-outputs'!$B10, 'Graph-outputs'!AR$2)</f>
        <v>5.1134444645313017</v>
      </c>
      <c r="AS10" s="118">
        <f t="shared" si="21"/>
        <v>6</v>
      </c>
      <c r="AT10">
        <f>INDEX('Calcs-control2'!$G$170:$X$240, 'Graph-outputs'!$B10, 'Graph-outputs'!$AL$1)</f>
        <v>0.28564043340693368</v>
      </c>
      <c r="AV10" s="25" t="str">
        <f t="shared" si="22"/>
        <v/>
      </c>
      <c r="AW10" s="4" t="str">
        <f t="shared" si="23"/>
        <v/>
      </c>
      <c r="AX10" s="26" t="str">
        <f t="shared" si="24"/>
        <v/>
      </c>
      <c r="AY10">
        <f>INDEX('Calcs-control2'!$AH$86:$AZ$156,  'Graph-outputs'!$B10, 'Graph-outputs'!AY$2)</f>
        <v>4.4188329543656364</v>
      </c>
      <c r="AZ10" s="118">
        <f t="shared" si="25"/>
        <v>6</v>
      </c>
      <c r="BA10">
        <f>INDEX('Calcs-control2'!$AH$170:$AY$240, 'Graph-outputs'!$B10, 'Graph-outputs'!$AL$1)</f>
        <v>0.16189191021768012</v>
      </c>
      <c r="BC10" s="25" t="str">
        <f t="shared" si="26"/>
        <v/>
      </c>
      <c r="BD10" s="4" t="str">
        <f t="shared" si="27"/>
        <v/>
      </c>
      <c r="BE10" s="26" t="str">
        <f t="shared" si="28"/>
        <v/>
      </c>
      <c r="BF10">
        <f>INDEX('Calcs-control2'!$G$386:$X$456,  'Graph-outputs'!$B10, 'Graph-outputs'!BF$2)</f>
        <v>3712.6048514860868</v>
      </c>
      <c r="BG10" s="118">
        <f t="shared" si="29"/>
        <v>6</v>
      </c>
      <c r="BH10">
        <f>INDEX('Calcs-control2'!$G$170:$X$240, 'Graph-outputs'!$B10, 'Graph-outputs'!$AL$1)</f>
        <v>0.28564043340693368</v>
      </c>
      <c r="BJ10" s="25" t="str">
        <f t="shared" si="30"/>
        <v/>
      </c>
      <c r="BK10" s="4" t="str">
        <f t="shared" si="31"/>
        <v/>
      </c>
      <c r="BL10" s="26" t="str">
        <f t="shared" si="32"/>
        <v/>
      </c>
      <c r="BM10">
        <f>INDEX('Calcs-control2'!$AH$386:$AY$456,  'Graph-outputs'!$B10, 'Graph-outputs'!BM$2)</f>
        <v>3116.4172861727093</v>
      </c>
      <c r="BN10" s="118">
        <f t="shared" si="33"/>
        <v>6</v>
      </c>
      <c r="BO10">
        <f>INDEX('Calcs-control2'!$AH$170:$AY$240, 'Graph-outputs'!$B10, 'Graph-outputs'!$AL$1)</f>
        <v>0.16189191021768012</v>
      </c>
      <c r="BQ10" s="79">
        <v>7</v>
      </c>
      <c r="BR10" s="118">
        <f t="shared" si="34"/>
        <v>6</v>
      </c>
      <c r="BS10">
        <f>IF(Settings!$M$5=1, 'Graph-outputs'!$BZ10, 'Graph-outputs'!$CG10)</f>
        <v>5.9799750613014186</v>
      </c>
      <c r="BU10">
        <f>IF(Settings!$M$5=1, 'Graph-outputs'!$CN10, 'Graph-outputs'!$CU10)</f>
        <v>5932.4157068959903</v>
      </c>
      <c r="BW10" s="25" t="str">
        <f t="shared" si="35"/>
        <v/>
      </c>
      <c r="BX10" s="4" t="str">
        <f t="shared" si="36"/>
        <v/>
      </c>
      <c r="BY10" s="26" t="str">
        <f t="shared" si="37"/>
        <v/>
      </c>
      <c r="BZ10">
        <f>INDEX('Calcs-control3'!$G$86:$Y$156,  'Graph-outputs'!$B10, 'Graph-outputs'!BZ$2)</f>
        <v>6.9188042900875928</v>
      </c>
      <c r="CA10" s="118">
        <f t="shared" si="38"/>
        <v>6</v>
      </c>
      <c r="CB10">
        <f>INDEX('Calcs-control3'!$G$170:$X$240, 'Graph-outputs'!$B10, 'Graph-outputs'!$BT$1)</f>
        <v>0.74039688851206664</v>
      </c>
      <c r="CD10" s="25" t="str">
        <f t="shared" si="39"/>
        <v/>
      </c>
      <c r="CE10" s="4" t="str">
        <f t="shared" si="40"/>
        <v/>
      </c>
      <c r="CF10" s="26" t="str">
        <f t="shared" si="41"/>
        <v/>
      </c>
      <c r="CG10">
        <f>INDEX('Calcs-control3'!$AH$86:$AZ$156,  'Graph-outputs'!$B10, 'Graph-outputs'!CG$2)</f>
        <v>5.9799750613014186</v>
      </c>
      <c r="CH10" s="118">
        <f t="shared" si="42"/>
        <v>6</v>
      </c>
      <c r="CI10" s="85">
        <f>INDEX('Calcs-control3'!$AH$170:$AY$240, 'Graph-outputs'!$B10, 'Graph-outputs'!$BT$1)</f>
        <v>0.67782828072183299</v>
      </c>
      <c r="CK10" s="25" t="str">
        <f t="shared" si="43"/>
        <v/>
      </c>
      <c r="CL10" s="4" t="str">
        <f t="shared" si="44"/>
        <v/>
      </c>
      <c r="CM10" s="26" t="str">
        <f t="shared" si="45"/>
        <v/>
      </c>
      <c r="CN10">
        <f>INDEX('Calcs-control3'!$G$386:$X$456,  'Graph-outputs'!$B10, 'Graph-outputs'!CN$2)</f>
        <v>6967.6743191086753</v>
      </c>
      <c r="CO10" s="118">
        <f t="shared" si="46"/>
        <v>6</v>
      </c>
      <c r="CP10" s="85">
        <f>INDEX('Calcs-control3'!$G$170:$X$240, 'Graph-outputs'!$B10, 'Graph-outputs'!$BT$1)</f>
        <v>0.74039688851206664</v>
      </c>
      <c r="CR10" s="25" t="str">
        <f t="shared" si="47"/>
        <v/>
      </c>
      <c r="CS10" s="4" t="str">
        <f t="shared" si="48"/>
        <v/>
      </c>
      <c r="CT10" s="26" t="str">
        <f t="shared" si="49"/>
        <v/>
      </c>
      <c r="CU10">
        <f>INDEX('Calcs-control3'!$AH$386:$AY$456,  'Graph-outputs'!$B10, 'Graph-outputs'!CU$2)</f>
        <v>5932.4157068959903</v>
      </c>
      <c r="CV10" s="118">
        <f t="shared" si="50"/>
        <v>6</v>
      </c>
      <c r="CW10" s="85">
        <f>INDEX('Calcs-control3'!$AH$170:$AY$240, 'Graph-outputs'!$B10, 'Graph-outputs'!$BT$1)</f>
        <v>0.67782828072183299</v>
      </c>
      <c r="CY10" s="79">
        <v>7</v>
      </c>
      <c r="CZ10" s="118" t="e">
        <f t="shared" si="51"/>
        <v>#N/A</v>
      </c>
      <c r="DA10">
        <f>IF(Settings!$M$5=1, 'Graph-outputs'!$DH10, 'Graph-outputs'!$DO10)</f>
        <v>2.7294833019263658</v>
      </c>
      <c r="DC10">
        <f>IF(Settings!$M$5=1, 'Graph-outputs'!$DV10, 'Graph-outputs'!$EC10)</f>
        <v>19363.368559011673</v>
      </c>
      <c r="DE10" s="25" t="str">
        <f t="shared" si="52"/>
        <v/>
      </c>
      <c r="DF10" s="4" t="str">
        <f t="shared" si="53"/>
        <v/>
      </c>
      <c r="DG10" s="26" t="str">
        <f t="shared" si="54"/>
        <v/>
      </c>
      <c r="DH10">
        <f>INDEX('Calcs-control4'!$G$86:$X$156,  'Graph-outputs'!$B10, 'Graph-outputs'!DH$2)</f>
        <v>3.5543590923380717</v>
      </c>
      <c r="DI10" s="118" t="e">
        <f t="shared" si="55"/>
        <v>#N/A</v>
      </c>
      <c r="DJ10">
        <f>INDEX('Calcs-control4'!$G$170:$X$240, 'Graph-outputs'!$B10, 'Graph-outputs'!$DB$1)</f>
        <v>0</v>
      </c>
      <c r="DL10" s="25" t="str">
        <f t="shared" si="56"/>
        <v/>
      </c>
      <c r="DM10" s="4" t="str">
        <f t="shared" si="57"/>
        <v/>
      </c>
      <c r="DN10" s="26" t="str">
        <f t="shared" si="58"/>
        <v/>
      </c>
      <c r="DO10">
        <f>INDEX('Calcs-control4'!$AH$86:$AY$156,  'Graph-outputs'!$B10, 'Graph-outputs'!DO$2)</f>
        <v>2.7294833019263658</v>
      </c>
      <c r="DP10" s="118" t="e">
        <f t="shared" si="59"/>
        <v>#N/A</v>
      </c>
      <c r="DQ10">
        <f>INDEX('Calcs-control4'!$AH$170:$AY$240, 'Graph-outputs'!$B10, 'Graph-outputs'!$DB$1)</f>
        <v>0</v>
      </c>
      <c r="DS10" s="25" t="str">
        <f t="shared" si="60"/>
        <v/>
      </c>
      <c r="DT10" s="4" t="str">
        <f t="shared" si="61"/>
        <v/>
      </c>
      <c r="DU10" s="26" t="str">
        <f t="shared" si="62"/>
        <v/>
      </c>
      <c r="DV10">
        <f>INDEX('Calcs-control4'!$G$386:$X$456,  'Graph-outputs'!$B10, 'Graph-outputs'!DV$2)</f>
        <v>25215.162535503572</v>
      </c>
      <c r="DW10" s="118" t="e">
        <f t="shared" si="63"/>
        <v>#N/A</v>
      </c>
      <c r="DX10">
        <f>INDEX('Calcs-control4'!$G$170:$X$240, 'Graph-outputs'!$B10, 'Graph-outputs'!$DB$1)</f>
        <v>0</v>
      </c>
      <c r="DZ10" s="25" t="str">
        <f t="shared" si="64"/>
        <v/>
      </c>
      <c r="EA10" s="4" t="str">
        <f t="shared" si="65"/>
        <v/>
      </c>
      <c r="EB10" s="26" t="str">
        <f t="shared" si="66"/>
        <v/>
      </c>
      <c r="EC10">
        <f>INDEX('Calcs-control4'!$AH$386:$AY$456,  'Graph-outputs'!$B10, 'Graph-outputs'!EC$2)</f>
        <v>19363.368559011673</v>
      </c>
      <c r="ED10" s="118" t="e">
        <f t="shared" si="67"/>
        <v>#N/A</v>
      </c>
      <c r="EE10">
        <f>INDEX('Calcs-control4'!$AH$170:$AY$240, 'Graph-outputs'!$B10, 'Graph-outputs'!$DB$1)</f>
        <v>0</v>
      </c>
    </row>
    <row r="11" spans="1:135" x14ac:dyDescent="0.3">
      <c r="A11" s="118">
        <f t="shared" si="0"/>
        <v>7</v>
      </c>
      <c r="B11">
        <v>8</v>
      </c>
      <c r="C11">
        <f>IF(Settings!$M$5=1, 'Graph-outputs'!$J11, 'Graph-outputs'!$Q11)</f>
        <v>1.250161449971297</v>
      </c>
      <c r="E11">
        <f>IF(Settings!$M$5=1, 'Graph-outputs'!$X11, 'Graph-outputs'!$AE11)</f>
        <v>797.57976656504911</v>
      </c>
      <c r="G11" s="25" t="str">
        <f t="shared" si="1"/>
        <v/>
      </c>
      <c r="H11" s="4" t="str">
        <f t="shared" si="2"/>
        <v/>
      </c>
      <c r="I11" s="26" t="str">
        <f t="shared" si="3"/>
        <v/>
      </c>
      <c r="J11">
        <f>INDEX('Calcs-control1'!$G$86:$X$156,  'Graph-outputs'!$B11, 'Graph-outputs'!J$2)</f>
        <v>2.1533886900023833</v>
      </c>
      <c r="K11" s="118">
        <f t="shared" si="4"/>
        <v>7</v>
      </c>
      <c r="L11">
        <f>INDEX('Calcs-control1'!$G$170:$X$240, 'Graph-outputs'!$B11, 'Graph-outputs'!$D$1)</f>
        <v>0</v>
      </c>
      <c r="N11" s="25" t="str">
        <f t="shared" si="5"/>
        <v/>
      </c>
      <c r="O11" s="4" t="str">
        <f t="shared" si="6"/>
        <v/>
      </c>
      <c r="P11" s="26" t="str">
        <f t="shared" si="7"/>
        <v/>
      </c>
      <c r="Q11">
        <f>INDEX('Calcs-control1'!$AH$86:$AY$156,  'Graph-outputs'!$B11, 'Graph-outputs'!Q$2)</f>
        <v>1.250161449971297</v>
      </c>
      <c r="R11" s="118">
        <f t="shared" si="8"/>
        <v>7</v>
      </c>
      <c r="S11">
        <f>INDEX('Calcs-control1'!$AH$170:$AY$240, 'Graph-outputs'!$B11, 'Graph-outputs'!$Q$2)</f>
        <v>0</v>
      </c>
      <c r="U11" s="25" t="str">
        <f t="shared" si="9"/>
        <v/>
      </c>
      <c r="V11" s="4" t="str">
        <f t="shared" si="10"/>
        <v/>
      </c>
      <c r="W11" s="26" t="str">
        <f t="shared" si="11"/>
        <v/>
      </c>
      <c r="X11">
        <f>INDEX('Calcs-control1'!$G$386:$X$456,  'Graph-outputs'!$B11, 'Graph-outputs'!X$2)</f>
        <v>1373.8219561444248</v>
      </c>
      <c r="Y11" s="118">
        <f t="shared" si="12"/>
        <v>7</v>
      </c>
      <c r="Z11">
        <f>INDEX('Calcs-control1'!$G$170:$X$240, 'Graph-outputs'!$B11, 'Graph-outputs'!$J$2)</f>
        <v>0</v>
      </c>
      <c r="AB11" s="25" t="str">
        <f t="shared" si="13"/>
        <v/>
      </c>
      <c r="AC11" s="4" t="str">
        <f t="shared" si="14"/>
        <v/>
      </c>
      <c r="AD11" s="26" t="str">
        <f t="shared" si="15"/>
        <v/>
      </c>
      <c r="AE11">
        <f>INDEX('Calcs-control1'!$AH$386:$AY$456,  'Graph-outputs'!$B11, 'Graph-outputs'!AE$2)</f>
        <v>797.57976656504911</v>
      </c>
      <c r="AF11" s="118">
        <f t="shared" si="16"/>
        <v>7</v>
      </c>
      <c r="AG11">
        <f>INDEX('Calcs-control1'!$AH$170:$AY$240, 'Graph-outputs'!$B11, 'Graph-outputs'!$Q$2)</f>
        <v>0</v>
      </c>
      <c r="AI11" s="79">
        <v>8</v>
      </c>
      <c r="AJ11" s="118">
        <f t="shared" si="17"/>
        <v>7</v>
      </c>
      <c r="AK11">
        <f>IF(Settings!$M$5=1, 'Graph-outputs'!$AR11, 'Graph-outputs'!$AY11)</f>
        <v>4.7388453156340091</v>
      </c>
      <c r="AM11">
        <f>IF(Settings!$M$5=1, 'Graph-outputs'!$BF11, 'Graph-outputs'!$BM11)</f>
        <v>3389.4554920379232</v>
      </c>
      <c r="AO11" s="25" t="str">
        <f t="shared" si="18"/>
        <v/>
      </c>
      <c r="AP11" s="4">
        <f t="shared" si="19"/>
        <v>50</v>
      </c>
      <c r="AQ11" s="26" t="str">
        <f t="shared" si="20"/>
        <v/>
      </c>
      <c r="AR11">
        <f>INDEX('Calcs-control2'!$G$86:$Y$156,  'Graph-outputs'!$B11, 'Graph-outputs'!AR$2)</f>
        <v>6.3145262938745255</v>
      </c>
      <c r="AS11" s="118">
        <f t="shared" si="21"/>
        <v>7</v>
      </c>
      <c r="AT11">
        <f>INDEX('Calcs-control2'!$G$170:$X$240, 'Graph-outputs'!$B11, 'Graph-outputs'!$AL$1)</f>
        <v>0.45806958396550279</v>
      </c>
      <c r="AV11" s="25" t="str">
        <f t="shared" si="22"/>
        <v/>
      </c>
      <c r="AW11" s="4" t="str">
        <f t="shared" si="23"/>
        <v/>
      </c>
      <c r="AX11" s="26" t="str">
        <f t="shared" si="24"/>
        <v/>
      </c>
      <c r="AY11">
        <f>INDEX('Calcs-control2'!$AH$86:$AZ$156,  'Graph-outputs'!$B11, 'Graph-outputs'!AY$2)</f>
        <v>4.7388453156340091</v>
      </c>
      <c r="AZ11" s="118">
        <f t="shared" si="25"/>
        <v>7</v>
      </c>
      <c r="BA11">
        <f>INDEX('Calcs-control2'!$AH$170:$AY$240, 'Graph-outputs'!$B11, 'Graph-outputs'!$AL$1)</f>
        <v>0.22136356119950307</v>
      </c>
      <c r="BC11" s="25" t="str">
        <f t="shared" si="26"/>
        <v/>
      </c>
      <c r="BD11" s="4">
        <f t="shared" si="27"/>
        <v>50</v>
      </c>
      <c r="BE11" s="26" t="str">
        <f t="shared" si="28"/>
        <v/>
      </c>
      <c r="BF11">
        <f>INDEX('Calcs-control2'!$G$386:$X$456,  'Graph-outputs'!$B11, 'Graph-outputs'!BF$2)</f>
        <v>4767.5674240585622</v>
      </c>
      <c r="BG11" s="118">
        <f t="shared" si="29"/>
        <v>7</v>
      </c>
      <c r="BH11">
        <f>INDEX('Calcs-control2'!$G$170:$X$240, 'Graph-outputs'!$B11, 'Graph-outputs'!$AL$1)</f>
        <v>0.45806958396550279</v>
      </c>
      <c r="BJ11" s="25" t="str">
        <f t="shared" si="30"/>
        <v/>
      </c>
      <c r="BK11" s="4" t="str">
        <f t="shared" si="31"/>
        <v/>
      </c>
      <c r="BL11" s="26" t="str">
        <f t="shared" si="32"/>
        <v/>
      </c>
      <c r="BM11">
        <f>INDEX('Calcs-control2'!$AH$386:$AY$456,  'Graph-outputs'!$B11, 'Graph-outputs'!BM$2)</f>
        <v>3389.4554920379232</v>
      </c>
      <c r="BN11" s="118">
        <f t="shared" si="33"/>
        <v>7</v>
      </c>
      <c r="BO11">
        <f>INDEX('Calcs-control2'!$AH$170:$AY$240, 'Graph-outputs'!$B11, 'Graph-outputs'!$AL$1)</f>
        <v>0.22136356119950307</v>
      </c>
      <c r="BQ11" s="79">
        <v>8</v>
      </c>
      <c r="BR11" s="118">
        <f t="shared" si="34"/>
        <v>7</v>
      </c>
      <c r="BS11">
        <f>IF(Settings!$M$5=1, 'Graph-outputs'!$BZ11, 'Graph-outputs'!$CG11)</f>
        <v>6.4125246399149942</v>
      </c>
      <c r="BU11">
        <f>IF(Settings!$M$5=1, 'Graph-outputs'!$CN11, 'Graph-outputs'!$CU11)</f>
        <v>6408.4786042254218</v>
      </c>
      <c r="BW11" s="25" t="str">
        <f t="shared" si="35"/>
        <v/>
      </c>
      <c r="BX11" s="4" t="str">
        <f t="shared" si="36"/>
        <v/>
      </c>
      <c r="BY11" s="26" t="str">
        <f t="shared" si="37"/>
        <v/>
      </c>
      <c r="BZ11">
        <f>INDEX('Calcs-control3'!$G$86:$Y$156,  'Graph-outputs'!$B11, 'Graph-outputs'!BZ$2)</f>
        <v>8.5417401597557561</v>
      </c>
      <c r="CA11" s="118">
        <f t="shared" si="38"/>
        <v>7</v>
      </c>
      <c r="CB11">
        <f>INDEX('Calcs-control3'!$G$170:$X$240, 'Graph-outputs'!$B11, 'Graph-outputs'!$BT$1)</f>
        <v>0.82126956510774329</v>
      </c>
      <c r="CD11" s="25" t="str">
        <f t="shared" si="39"/>
        <v/>
      </c>
      <c r="CE11" s="4" t="str">
        <f t="shared" si="40"/>
        <v/>
      </c>
      <c r="CF11" s="26" t="str">
        <f t="shared" si="41"/>
        <v/>
      </c>
      <c r="CG11">
        <f>INDEX('Calcs-control3'!$AH$86:$AZ$156,  'Graph-outputs'!$B11, 'Graph-outputs'!CG$2)</f>
        <v>6.4125246399149942</v>
      </c>
      <c r="CH11" s="118">
        <f t="shared" si="42"/>
        <v>7</v>
      </c>
      <c r="CI11" s="85">
        <f>INDEX('Calcs-control3'!$AH$170:$AY$240, 'Graph-outputs'!$B11, 'Graph-outputs'!$BT$1)</f>
        <v>0.70833721471734667</v>
      </c>
      <c r="CK11" s="25" t="str">
        <f t="shared" si="43"/>
        <v/>
      </c>
      <c r="CL11" s="4" t="str">
        <f t="shared" si="44"/>
        <v/>
      </c>
      <c r="CM11" s="26" t="str">
        <f t="shared" si="45"/>
        <v/>
      </c>
      <c r="CN11">
        <f>INDEX('Calcs-control3'!$G$386:$X$456,  'Graph-outputs'!$B11, 'Graph-outputs'!CN$2)</f>
        <v>8767.863988086483</v>
      </c>
      <c r="CO11" s="118">
        <f t="shared" si="46"/>
        <v>7</v>
      </c>
      <c r="CP11" s="85">
        <f>INDEX('Calcs-control3'!$G$170:$X$240, 'Graph-outputs'!$B11, 'Graph-outputs'!$BT$1)</f>
        <v>0.82126956510774329</v>
      </c>
      <c r="CR11" s="25" t="str">
        <f t="shared" si="47"/>
        <v/>
      </c>
      <c r="CS11" s="4" t="str">
        <f t="shared" si="48"/>
        <v/>
      </c>
      <c r="CT11" s="26" t="str">
        <f t="shared" si="49"/>
        <v/>
      </c>
      <c r="CU11">
        <f>INDEX('Calcs-control3'!$AH$386:$AY$456,  'Graph-outputs'!$B11, 'Graph-outputs'!CU$2)</f>
        <v>6408.4786042254218</v>
      </c>
      <c r="CV11" s="118">
        <f t="shared" si="50"/>
        <v>7</v>
      </c>
      <c r="CW11" s="85">
        <f>INDEX('Calcs-control3'!$AH$170:$AY$240, 'Graph-outputs'!$B11, 'Graph-outputs'!$BT$1)</f>
        <v>0.70833721471734667</v>
      </c>
      <c r="CY11" s="79">
        <v>8</v>
      </c>
      <c r="CZ11" s="118" t="e">
        <f t="shared" si="51"/>
        <v>#N/A</v>
      </c>
      <c r="DA11">
        <f>IF(Settings!$M$5=1, 'Graph-outputs'!$DH11, 'Graph-outputs'!$DO11)</f>
        <v>3.0992797190159118</v>
      </c>
      <c r="DC11">
        <f>IF(Settings!$M$5=1, 'Graph-outputs'!$DV11, 'Graph-outputs'!$EC11)</f>
        <v>21986.760433529926</v>
      </c>
      <c r="DE11" s="25" t="str">
        <f t="shared" si="52"/>
        <v/>
      </c>
      <c r="DF11" s="4" t="str">
        <f t="shared" si="53"/>
        <v/>
      </c>
      <c r="DG11" s="26" t="str">
        <f t="shared" si="54"/>
        <v/>
      </c>
      <c r="DH11">
        <f>INDEX('Calcs-control4'!$G$86:$X$156,  'Graph-outputs'!$B11, 'Graph-outputs'!DH$2)</f>
        <v>5.1586325350291871</v>
      </c>
      <c r="DI11" s="118" t="e">
        <f t="shared" si="55"/>
        <v>#N/A</v>
      </c>
      <c r="DJ11">
        <f>INDEX('Calcs-control4'!$G$170:$X$240, 'Graph-outputs'!$B11, 'Graph-outputs'!$DB$1)</f>
        <v>0</v>
      </c>
      <c r="DL11" s="25" t="str">
        <f t="shared" si="56"/>
        <v/>
      </c>
      <c r="DM11" s="4" t="str">
        <f t="shared" si="57"/>
        <v/>
      </c>
      <c r="DN11" s="26" t="str">
        <f t="shared" si="58"/>
        <v/>
      </c>
      <c r="DO11">
        <f>INDEX('Calcs-control4'!$AH$86:$AY$156,  'Graph-outputs'!$B11, 'Graph-outputs'!DO$2)</f>
        <v>3.0992797190159118</v>
      </c>
      <c r="DP11" s="118" t="e">
        <f t="shared" si="59"/>
        <v>#N/A</v>
      </c>
      <c r="DQ11">
        <f>INDEX('Calcs-control4'!$AH$170:$AY$240, 'Graph-outputs'!$B11, 'Graph-outputs'!$DB$1)</f>
        <v>0</v>
      </c>
      <c r="DS11" s="25" t="str">
        <f t="shared" si="60"/>
        <v/>
      </c>
      <c r="DT11" s="4" t="str">
        <f t="shared" si="61"/>
        <v/>
      </c>
      <c r="DU11" s="26" t="str">
        <f t="shared" si="62"/>
        <v/>
      </c>
      <c r="DV11">
        <f>INDEX('Calcs-control4'!$G$386:$X$456,  'Graph-outputs'!$B11, 'Graph-outputs'!DV$2)</f>
        <v>36596.121678334253</v>
      </c>
      <c r="DW11" s="118" t="e">
        <f t="shared" si="63"/>
        <v>#N/A</v>
      </c>
      <c r="DX11">
        <f>INDEX('Calcs-control4'!$G$170:$X$240, 'Graph-outputs'!$B11, 'Graph-outputs'!$DB$1)</f>
        <v>0</v>
      </c>
      <c r="DZ11" s="25" t="str">
        <f t="shared" si="64"/>
        <v/>
      </c>
      <c r="EA11" s="4" t="str">
        <f t="shared" si="65"/>
        <v/>
      </c>
      <c r="EB11" s="26" t="str">
        <f t="shared" si="66"/>
        <v/>
      </c>
      <c r="EC11">
        <f>INDEX('Calcs-control4'!$AH$386:$AY$456,  'Graph-outputs'!$B11, 'Graph-outputs'!EC$2)</f>
        <v>21986.760433529926</v>
      </c>
      <c r="ED11" s="118" t="e">
        <f t="shared" si="67"/>
        <v>#N/A</v>
      </c>
      <c r="EE11">
        <f>INDEX('Calcs-control4'!$AH$170:$AY$240, 'Graph-outputs'!$B11, 'Graph-outputs'!$DB$1)</f>
        <v>0</v>
      </c>
    </row>
    <row r="12" spans="1:135" x14ac:dyDescent="0.3">
      <c r="A12" s="118">
        <f t="shared" si="0"/>
        <v>8</v>
      </c>
      <c r="B12">
        <v>9</v>
      </c>
      <c r="C12">
        <f>IF(Settings!$M$5=1, 'Graph-outputs'!$J12, 'Graph-outputs'!$Q12)</f>
        <v>1.4272350202244597</v>
      </c>
      <c r="E12">
        <f>IF(Settings!$M$5=1, 'Graph-outputs'!$X12, 'Graph-outputs'!$AE12)</f>
        <v>910.54941287001225</v>
      </c>
      <c r="G12" s="25" t="str">
        <f t="shared" si="1"/>
        <v/>
      </c>
      <c r="H12" s="4" t="str">
        <f t="shared" si="2"/>
        <v/>
      </c>
      <c r="I12" s="26" t="str">
        <f t="shared" si="3"/>
        <v/>
      </c>
      <c r="J12">
        <f>INDEX('Calcs-control1'!$G$86:$X$156,  'Graph-outputs'!$B12, 'Graph-outputs'!J$2)</f>
        <v>3.0183984334720897</v>
      </c>
      <c r="K12" s="118">
        <f t="shared" si="4"/>
        <v>8</v>
      </c>
      <c r="L12">
        <f>INDEX('Calcs-control1'!$G$170:$X$240, 'Graph-outputs'!$B12, 'Graph-outputs'!$D$1)</f>
        <v>0</v>
      </c>
      <c r="N12" s="25" t="str">
        <f t="shared" si="5"/>
        <v/>
      </c>
      <c r="O12" s="4" t="str">
        <f t="shared" si="6"/>
        <v/>
      </c>
      <c r="P12" s="26" t="str">
        <f t="shared" si="7"/>
        <v/>
      </c>
      <c r="Q12">
        <f>INDEX('Calcs-control1'!$AH$86:$AY$156,  'Graph-outputs'!$B12, 'Graph-outputs'!Q$2)</f>
        <v>1.4272350202244597</v>
      </c>
      <c r="R12" s="118">
        <f t="shared" si="8"/>
        <v>8</v>
      </c>
      <c r="S12">
        <f>INDEX('Calcs-control1'!$AH$170:$AY$240, 'Graph-outputs'!$B12, 'Graph-outputs'!$Q$2)</f>
        <v>0</v>
      </c>
      <c r="U12" s="25" t="str">
        <f t="shared" si="9"/>
        <v/>
      </c>
      <c r="V12" s="4" t="str">
        <f t="shared" si="10"/>
        <v/>
      </c>
      <c r="W12" s="26" t="str">
        <f t="shared" si="11"/>
        <v/>
      </c>
      <c r="X12">
        <f>INDEX('Calcs-control1'!$G$386:$X$456,  'Graph-outputs'!$B12, 'Graph-outputs'!X$2)</f>
        <v>1925.6820933202284</v>
      </c>
      <c r="Y12" s="118">
        <f t="shared" si="12"/>
        <v>8</v>
      </c>
      <c r="Z12">
        <f>INDEX('Calcs-control1'!$G$170:$X$240, 'Graph-outputs'!$B12, 'Graph-outputs'!$J$2)</f>
        <v>0</v>
      </c>
      <c r="AB12" s="25" t="str">
        <f t="shared" si="13"/>
        <v/>
      </c>
      <c r="AC12" s="4" t="str">
        <f t="shared" si="14"/>
        <v/>
      </c>
      <c r="AD12" s="26" t="str">
        <f t="shared" si="15"/>
        <v/>
      </c>
      <c r="AE12">
        <f>INDEX('Calcs-control1'!$AH$386:$AY$456,  'Graph-outputs'!$B12, 'Graph-outputs'!AE$2)</f>
        <v>910.54941287001225</v>
      </c>
      <c r="AF12" s="118">
        <f t="shared" si="16"/>
        <v>8</v>
      </c>
      <c r="AG12">
        <f>INDEX('Calcs-control1'!$AH$170:$AY$240, 'Graph-outputs'!$B12, 'Graph-outputs'!$Q$2)</f>
        <v>0</v>
      </c>
      <c r="AI12" s="79">
        <v>9</v>
      </c>
      <c r="AJ12" s="118">
        <f t="shared" si="17"/>
        <v>8</v>
      </c>
      <c r="AK12">
        <f>IF(Settings!$M$5=1, 'Graph-outputs'!$AR12, 'Graph-outputs'!$AY12)</f>
        <v>5.0805705497836922</v>
      </c>
      <c r="AM12">
        <f>IF(Settings!$M$5=1, 'Graph-outputs'!$BF12, 'Graph-outputs'!$BM12)</f>
        <v>3684.1091667102196</v>
      </c>
      <c r="AO12" s="25" t="str">
        <f t="shared" si="18"/>
        <v/>
      </c>
      <c r="AP12" s="4" t="str">
        <f t="shared" si="19"/>
        <v/>
      </c>
      <c r="AQ12" s="26" t="str">
        <f t="shared" si="20"/>
        <v/>
      </c>
      <c r="AR12">
        <f>INDEX('Calcs-control2'!$G$86:$Y$156,  'Graph-outputs'!$B12, 'Graph-outputs'!AR$2)</f>
        <v>7.5607931921358285</v>
      </c>
      <c r="AS12" s="118">
        <f t="shared" si="21"/>
        <v>8</v>
      </c>
      <c r="AT12">
        <f>INDEX('Calcs-control2'!$G$170:$X$240, 'Graph-outputs'!$B12, 'Graph-outputs'!$AL$1)</f>
        <v>0.59312898331334885</v>
      </c>
      <c r="AV12" s="25" t="str">
        <f t="shared" si="22"/>
        <v/>
      </c>
      <c r="AW12" s="4" t="str">
        <f t="shared" si="23"/>
        <v/>
      </c>
      <c r="AX12" s="26" t="str">
        <f t="shared" si="24"/>
        <v/>
      </c>
      <c r="AY12">
        <f>INDEX('Calcs-control2'!$AH$86:$AZ$156,  'Graph-outputs'!$B12, 'Graph-outputs'!AY$2)</f>
        <v>5.0805705497836922</v>
      </c>
      <c r="AZ12" s="118">
        <f t="shared" si="25"/>
        <v>8</v>
      </c>
      <c r="BA12">
        <f>INDEX('Calcs-control2'!$AH$170:$AY$240, 'Graph-outputs'!$B12, 'Graph-outputs'!$AL$1)</f>
        <v>0.28021868936902472</v>
      </c>
      <c r="BC12" s="25" t="str">
        <f t="shared" si="26"/>
        <v/>
      </c>
      <c r="BD12" s="4" t="str">
        <f t="shared" si="27"/>
        <v/>
      </c>
      <c r="BE12" s="26" t="str">
        <f t="shared" si="28"/>
        <v/>
      </c>
      <c r="BF12">
        <f>INDEX('Calcs-control2'!$G$386:$X$456,  'Graph-outputs'!$B12, 'Graph-outputs'!BF$2)</f>
        <v>5880.0729224355891</v>
      </c>
      <c r="BG12" s="118">
        <f t="shared" si="29"/>
        <v>8</v>
      </c>
      <c r="BH12">
        <f>INDEX('Calcs-control2'!$G$170:$X$240, 'Graph-outputs'!$B12, 'Graph-outputs'!$AL$1)</f>
        <v>0.59312898331334885</v>
      </c>
      <c r="BJ12" s="25" t="str">
        <f t="shared" si="30"/>
        <v/>
      </c>
      <c r="BK12" s="4" t="str">
        <f t="shared" si="31"/>
        <v/>
      </c>
      <c r="BL12" s="26" t="str">
        <f t="shared" si="32"/>
        <v/>
      </c>
      <c r="BM12">
        <f>INDEX('Calcs-control2'!$AH$386:$AY$456,  'Graph-outputs'!$B12, 'Graph-outputs'!BM$2)</f>
        <v>3684.1091667102196</v>
      </c>
      <c r="BN12" s="118">
        <f t="shared" si="33"/>
        <v>8</v>
      </c>
      <c r="BO12">
        <f>INDEX('Calcs-control2'!$AH$170:$AY$240, 'Graph-outputs'!$B12, 'Graph-outputs'!$AL$1)</f>
        <v>0.28021868936902472</v>
      </c>
      <c r="BQ12" s="79">
        <v>9</v>
      </c>
      <c r="BR12" s="118">
        <f t="shared" si="34"/>
        <v>8</v>
      </c>
      <c r="BS12">
        <f>IF(Settings!$M$5=1, 'Graph-outputs'!$BZ12, 'Graph-outputs'!$CG12)</f>
        <v>6.8743766300587428</v>
      </c>
      <c r="BU12">
        <f>IF(Settings!$M$5=1, 'Graph-outputs'!$CN12, 'Graph-outputs'!$CU12)</f>
        <v>6918.5338245431603</v>
      </c>
      <c r="BW12" s="25" t="str">
        <f t="shared" si="35"/>
        <v/>
      </c>
      <c r="BX12" s="4" t="str">
        <f t="shared" si="36"/>
        <v/>
      </c>
      <c r="BY12" s="26">
        <f t="shared" si="37"/>
        <v>90</v>
      </c>
      <c r="BZ12">
        <f>INDEX('Calcs-control3'!$G$86:$Y$156,  'Graph-outputs'!$B12, 'Graph-outputs'!BZ$2)</f>
        <v>10.225215950537164</v>
      </c>
      <c r="CA12" s="118">
        <f t="shared" si="38"/>
        <v>8</v>
      </c>
      <c r="CB12">
        <f>INDEX('Calcs-control3'!$G$170:$X$240, 'Graph-outputs'!$B12, 'Graph-outputs'!$BT$1)</f>
        <v>0.87864995675292534</v>
      </c>
      <c r="CD12" s="25" t="str">
        <f t="shared" si="39"/>
        <v/>
      </c>
      <c r="CE12" s="4" t="str">
        <f t="shared" si="40"/>
        <v/>
      </c>
      <c r="CF12" s="26" t="str">
        <f t="shared" si="41"/>
        <v/>
      </c>
      <c r="CG12">
        <f>INDEX('Calcs-control3'!$AH$86:$AZ$156,  'Graph-outputs'!$B12, 'Graph-outputs'!CG$2)</f>
        <v>6.8743766300587428</v>
      </c>
      <c r="CH12" s="118">
        <f t="shared" si="42"/>
        <v>8</v>
      </c>
      <c r="CI12" s="85">
        <f>INDEX('Calcs-control3'!$AH$170:$AY$240, 'Graph-outputs'!$B12, 'Graph-outputs'!$BT$1)</f>
        <v>0.73773057049188484</v>
      </c>
      <c r="CK12" s="25" t="str">
        <f t="shared" si="43"/>
        <v/>
      </c>
      <c r="CL12" s="4" t="str">
        <f t="shared" si="44"/>
        <v/>
      </c>
      <c r="CM12" s="26">
        <f t="shared" si="45"/>
        <v>90</v>
      </c>
      <c r="CN12">
        <f>INDEX('Calcs-control3'!$G$386:$X$456,  'Graph-outputs'!$B12, 'Graph-outputs'!CN$2)</f>
        <v>10636.720561539678</v>
      </c>
      <c r="CO12" s="118">
        <f t="shared" si="46"/>
        <v>8</v>
      </c>
      <c r="CP12" s="85">
        <f>INDEX('Calcs-control3'!$G$170:$X$240, 'Graph-outputs'!$B12, 'Graph-outputs'!$BT$1)</f>
        <v>0.87864995675292534</v>
      </c>
      <c r="CR12" s="25" t="str">
        <f t="shared" si="47"/>
        <v/>
      </c>
      <c r="CS12" s="4" t="str">
        <f t="shared" si="48"/>
        <v/>
      </c>
      <c r="CT12" s="26" t="str">
        <f t="shared" si="49"/>
        <v/>
      </c>
      <c r="CU12">
        <f>INDEX('Calcs-control3'!$AH$386:$AY$456,  'Graph-outputs'!$B12, 'Graph-outputs'!CU$2)</f>
        <v>6918.5338245431603</v>
      </c>
      <c r="CV12" s="118">
        <f t="shared" si="50"/>
        <v>8</v>
      </c>
      <c r="CW12" s="85">
        <f>INDEX('Calcs-control3'!$AH$170:$AY$240, 'Graph-outputs'!$B12, 'Graph-outputs'!$BT$1)</f>
        <v>0.73773057049188484</v>
      </c>
      <c r="CY12" s="79">
        <v>9</v>
      </c>
      <c r="CZ12" s="118" t="e">
        <f t="shared" si="51"/>
        <v>#N/A</v>
      </c>
      <c r="DA12">
        <f>IF(Settings!$M$5=1, 'Graph-outputs'!$DH12, 'Graph-outputs'!$DO12)</f>
        <v>3.513498986174981</v>
      </c>
      <c r="DC12">
        <f>IF(Settings!$M$5=1, 'Graph-outputs'!$DV12, 'Graph-outputs'!$EC12)</f>
        <v>24925.294744615134</v>
      </c>
      <c r="DE12" s="25" t="str">
        <f t="shared" si="52"/>
        <v/>
      </c>
      <c r="DF12" s="4" t="str">
        <f t="shared" si="53"/>
        <v/>
      </c>
      <c r="DG12" s="26" t="str">
        <f t="shared" si="54"/>
        <v/>
      </c>
      <c r="DH12">
        <f>INDEX('Calcs-control4'!$G$86:$X$156,  'Graph-outputs'!$B12, 'Graph-outputs'!DH$2)</f>
        <v>7.0215829034384241</v>
      </c>
      <c r="DI12" s="118" t="e">
        <f t="shared" si="55"/>
        <v>#N/A</v>
      </c>
      <c r="DJ12">
        <f>INDEX('Calcs-control4'!$G$170:$X$240, 'Graph-outputs'!$B12, 'Graph-outputs'!$DB$1)</f>
        <v>0</v>
      </c>
      <c r="DL12" s="25" t="str">
        <f t="shared" si="56"/>
        <v/>
      </c>
      <c r="DM12" s="4" t="str">
        <f t="shared" si="57"/>
        <v/>
      </c>
      <c r="DN12" s="26" t="str">
        <f t="shared" si="58"/>
        <v/>
      </c>
      <c r="DO12">
        <f>INDEX('Calcs-control4'!$AH$86:$AY$156,  'Graph-outputs'!$B12, 'Graph-outputs'!DO$2)</f>
        <v>3.513498986174981</v>
      </c>
      <c r="DP12" s="118" t="e">
        <f t="shared" si="59"/>
        <v>#N/A</v>
      </c>
      <c r="DQ12">
        <f>INDEX('Calcs-control4'!$AH$170:$AY$240, 'Graph-outputs'!$B12, 'Graph-outputs'!$DB$1)</f>
        <v>0</v>
      </c>
      <c r="DS12" s="25" t="str">
        <f t="shared" si="60"/>
        <v/>
      </c>
      <c r="DT12" s="4" t="str">
        <f t="shared" si="61"/>
        <v/>
      </c>
      <c r="DU12" s="26" t="str">
        <f t="shared" si="62"/>
        <v/>
      </c>
      <c r="DV12">
        <f>INDEX('Calcs-control4'!$G$386:$X$456,  'Graph-outputs'!$B12, 'Graph-outputs'!DV$2)</f>
        <v>49812.174169000042</v>
      </c>
      <c r="DW12" s="118" t="e">
        <f t="shared" si="63"/>
        <v>#N/A</v>
      </c>
      <c r="DX12">
        <f>INDEX('Calcs-control4'!$G$170:$X$240, 'Graph-outputs'!$B12, 'Graph-outputs'!$DB$1)</f>
        <v>0</v>
      </c>
      <c r="DZ12" s="25" t="str">
        <f t="shared" si="64"/>
        <v/>
      </c>
      <c r="EA12" s="4" t="str">
        <f t="shared" si="65"/>
        <v/>
      </c>
      <c r="EB12" s="26" t="str">
        <f t="shared" si="66"/>
        <v/>
      </c>
      <c r="EC12">
        <f>INDEX('Calcs-control4'!$AH$386:$AY$456,  'Graph-outputs'!$B12, 'Graph-outputs'!EC$2)</f>
        <v>24925.294744615134</v>
      </c>
      <c r="ED12" s="118" t="e">
        <f t="shared" si="67"/>
        <v>#N/A</v>
      </c>
      <c r="EE12">
        <f>INDEX('Calcs-control4'!$AH$170:$AY$240, 'Graph-outputs'!$B12, 'Graph-outputs'!$DB$1)</f>
        <v>0</v>
      </c>
    </row>
    <row r="13" spans="1:135" x14ac:dyDescent="0.3">
      <c r="A13" s="118">
        <f t="shared" si="0"/>
        <v>9</v>
      </c>
      <c r="B13">
        <v>10</v>
      </c>
      <c r="C13">
        <f>IF(Settings!$M$5=1, 'Graph-outputs'!$J13, 'Graph-outputs'!$Q13)</f>
        <v>1.6278894210713963</v>
      </c>
      <c r="E13">
        <f>IF(Settings!$M$5=1, 'Graph-outputs'!$X13, 'Graph-outputs'!$AE13)</f>
        <v>1038.5631907635986</v>
      </c>
      <c r="G13" s="25" t="str">
        <f t="shared" si="1"/>
        <v/>
      </c>
      <c r="H13" s="4" t="str">
        <f t="shared" si="2"/>
        <v/>
      </c>
      <c r="I13" s="26" t="str">
        <f t="shared" si="3"/>
        <v/>
      </c>
      <c r="J13">
        <f>INDEX('Calcs-control1'!$G$86:$X$156,  'Graph-outputs'!$B13, 'Graph-outputs'!J$2)</f>
        <v>4.0376170258186024</v>
      </c>
      <c r="K13" s="118">
        <f t="shared" si="4"/>
        <v>9</v>
      </c>
      <c r="L13">
        <f>INDEX('Calcs-control1'!$G$170:$X$240, 'Graph-outputs'!$B13, 'Graph-outputs'!$D$1)</f>
        <v>0</v>
      </c>
      <c r="N13" s="25" t="str">
        <f t="shared" si="5"/>
        <v/>
      </c>
      <c r="O13" s="4" t="str">
        <f t="shared" si="6"/>
        <v/>
      </c>
      <c r="P13" s="26" t="str">
        <f t="shared" si="7"/>
        <v/>
      </c>
      <c r="Q13">
        <f>INDEX('Calcs-control1'!$AH$86:$AY$156,  'Graph-outputs'!$B13, 'Graph-outputs'!Q$2)</f>
        <v>1.6278894210713963</v>
      </c>
      <c r="R13" s="118">
        <f t="shared" si="8"/>
        <v>9</v>
      </c>
      <c r="S13">
        <f>INDEX('Calcs-control1'!$AH$170:$AY$240, 'Graph-outputs'!$B13, 'Graph-outputs'!$Q$2)</f>
        <v>0</v>
      </c>
      <c r="U13" s="25" t="str">
        <f t="shared" si="9"/>
        <v/>
      </c>
      <c r="V13" s="4" t="str">
        <f t="shared" si="10"/>
        <v/>
      </c>
      <c r="W13" s="26" t="str">
        <f t="shared" si="11"/>
        <v/>
      </c>
      <c r="X13">
        <f>INDEX('Calcs-control1'!$G$386:$X$456,  'Graph-outputs'!$B13, 'Graph-outputs'!X$2)</f>
        <v>2575.9246095817507</v>
      </c>
      <c r="Y13" s="118">
        <f t="shared" si="12"/>
        <v>9</v>
      </c>
      <c r="Z13">
        <f>INDEX('Calcs-control1'!$G$170:$X$240, 'Graph-outputs'!$B13, 'Graph-outputs'!$J$2)</f>
        <v>0</v>
      </c>
      <c r="AB13" s="25" t="str">
        <f t="shared" si="13"/>
        <v/>
      </c>
      <c r="AC13" s="4" t="str">
        <f t="shared" si="14"/>
        <v/>
      </c>
      <c r="AD13" s="26" t="str">
        <f t="shared" si="15"/>
        <v/>
      </c>
      <c r="AE13">
        <f>INDEX('Calcs-control1'!$AH$386:$AY$456,  'Graph-outputs'!$B13, 'Graph-outputs'!AE$2)</f>
        <v>1038.5631907635986</v>
      </c>
      <c r="AF13" s="118">
        <f t="shared" si="16"/>
        <v>9</v>
      </c>
      <c r="AG13">
        <f>INDEX('Calcs-control1'!$AH$170:$AY$240, 'Graph-outputs'!$B13, 'Graph-outputs'!$Q$2)</f>
        <v>0</v>
      </c>
      <c r="AI13" s="79">
        <v>10</v>
      </c>
      <c r="AJ13" s="118">
        <f t="shared" si="17"/>
        <v>9</v>
      </c>
      <c r="AK13">
        <f>IF(Settings!$M$5=1, 'Graph-outputs'!$AR13, 'Graph-outputs'!$AY13)</f>
        <v>5.4452943591044418</v>
      </c>
      <c r="AM13">
        <f>IF(Settings!$M$5=1, 'Graph-outputs'!$BF13, 'Graph-outputs'!$BM13)</f>
        <v>4001.5666421773967</v>
      </c>
      <c r="AO13" s="25" t="str">
        <f t="shared" si="18"/>
        <v/>
      </c>
      <c r="AP13" s="4" t="str">
        <f t="shared" si="19"/>
        <v/>
      </c>
      <c r="AQ13" s="26" t="str">
        <f t="shared" si="20"/>
        <v/>
      </c>
      <c r="AR13">
        <f>INDEX('Calcs-control2'!$G$86:$Y$156,  'Graph-outputs'!$B13, 'Graph-outputs'!AR$2)</f>
        <v>8.8423759387484946</v>
      </c>
      <c r="AS13" s="118">
        <f t="shared" si="21"/>
        <v>9</v>
      </c>
      <c r="AT13">
        <f>INDEX('Calcs-control2'!$G$170:$X$240, 'Graph-outputs'!$B13, 'Graph-outputs'!$AL$1)</f>
        <v>0.6970001861427868</v>
      </c>
      <c r="AV13" s="25" t="str">
        <f t="shared" si="22"/>
        <v/>
      </c>
      <c r="AW13" s="4" t="str">
        <f t="shared" si="23"/>
        <v/>
      </c>
      <c r="AX13" s="26" t="str">
        <f t="shared" si="24"/>
        <v/>
      </c>
      <c r="AY13">
        <f>INDEX('Calcs-control2'!$AH$86:$AZ$156,  'Graph-outputs'!$B13, 'Graph-outputs'!AY$2)</f>
        <v>5.4452943591044418</v>
      </c>
      <c r="AZ13" s="118">
        <f t="shared" si="25"/>
        <v>9</v>
      </c>
      <c r="BA13">
        <f>INDEX('Calcs-control2'!$AH$170:$AY$240, 'Graph-outputs'!$B13, 'Graph-outputs'!$AL$1)</f>
        <v>0.33813543229952492</v>
      </c>
      <c r="BC13" s="25" t="str">
        <f t="shared" si="26"/>
        <v/>
      </c>
      <c r="BD13" s="4" t="str">
        <f t="shared" si="27"/>
        <v/>
      </c>
      <c r="BE13" s="26" t="str">
        <f t="shared" si="28"/>
        <v/>
      </c>
      <c r="BF13">
        <f>INDEX('Calcs-control2'!$G$386:$X$456,  'Graph-outputs'!$B13, 'Graph-outputs'!BF$2)</f>
        <v>7031.0699540251599</v>
      </c>
      <c r="BG13" s="118">
        <f t="shared" si="29"/>
        <v>9</v>
      </c>
      <c r="BH13">
        <f>INDEX('Calcs-control2'!$G$170:$X$240, 'Graph-outputs'!$B13, 'Graph-outputs'!$AL$1)</f>
        <v>0.6970001861427868</v>
      </c>
      <c r="BJ13" s="25" t="str">
        <f t="shared" si="30"/>
        <v/>
      </c>
      <c r="BK13" s="4" t="str">
        <f t="shared" si="31"/>
        <v/>
      </c>
      <c r="BL13" s="26" t="str">
        <f t="shared" si="32"/>
        <v/>
      </c>
      <c r="BM13">
        <f>INDEX('Calcs-control2'!$AH$386:$AY$456,  'Graph-outputs'!$B13, 'Graph-outputs'!BM$2)</f>
        <v>4001.5666421773967</v>
      </c>
      <c r="BN13" s="118">
        <f t="shared" si="33"/>
        <v>9</v>
      </c>
      <c r="BO13">
        <f>INDEX('Calcs-control2'!$AH$170:$AY$240, 'Graph-outputs'!$B13, 'Graph-outputs'!$AL$1)</f>
        <v>0.33813543229952492</v>
      </c>
      <c r="BQ13" s="79">
        <v>10</v>
      </c>
      <c r="BR13" s="118">
        <f t="shared" si="34"/>
        <v>9</v>
      </c>
      <c r="BS13">
        <f>IF(Settings!$M$5=1, 'Graph-outputs'!$BZ13, 'Graph-outputs'!$CG13)</f>
        <v>7.3672617833696217</v>
      </c>
      <c r="BU13">
        <f>IF(Settings!$M$5=1, 'Graph-outputs'!$CN13, 'Graph-outputs'!$CU13)</f>
        <v>7464.2847863039469</v>
      </c>
      <c r="BW13" s="25" t="str">
        <f t="shared" si="35"/>
        <v/>
      </c>
      <c r="BX13" s="4" t="str">
        <f t="shared" si="36"/>
        <v/>
      </c>
      <c r="BY13" s="26" t="str">
        <f t="shared" si="37"/>
        <v/>
      </c>
      <c r="BZ13">
        <f>INDEX('Calcs-control3'!$G$86:$Y$156,  'Graph-outputs'!$B13, 'Graph-outputs'!BZ$2)</f>
        <v>11.955907488724828</v>
      </c>
      <c r="CA13" s="118">
        <f t="shared" si="38"/>
        <v>9</v>
      </c>
      <c r="CB13">
        <f>INDEX('Calcs-control3'!$G$170:$X$240, 'Graph-outputs'!$B13, 'Graph-outputs'!$BT$1)</f>
        <v>0.91849859700409198</v>
      </c>
      <c r="CD13" s="25" t="str">
        <f t="shared" si="39"/>
        <v/>
      </c>
      <c r="CE13" s="4" t="str">
        <f t="shared" si="40"/>
        <v/>
      </c>
      <c r="CF13" s="26" t="str">
        <f t="shared" si="41"/>
        <v/>
      </c>
      <c r="CG13">
        <f>INDEX('Calcs-control3'!$AH$86:$AZ$156,  'Graph-outputs'!$B13, 'Graph-outputs'!CG$2)</f>
        <v>7.3672617833696217</v>
      </c>
      <c r="CH13" s="118">
        <f t="shared" si="42"/>
        <v>9</v>
      </c>
      <c r="CI13" s="85">
        <f>INDEX('Calcs-control3'!$AH$170:$AY$240, 'Graph-outputs'!$B13, 'Graph-outputs'!$BT$1)</f>
        <v>0.76583903886010718</v>
      </c>
      <c r="CK13" s="25" t="str">
        <f t="shared" si="43"/>
        <v/>
      </c>
      <c r="CL13" s="4" t="str">
        <f t="shared" si="44"/>
        <v/>
      </c>
      <c r="CM13" s="26" t="str">
        <f t="shared" si="45"/>
        <v/>
      </c>
      <c r="CN13">
        <f>INDEX('Calcs-control3'!$G$386:$X$456,  'Graph-outputs'!$B13, 'Graph-outputs'!CN$2)</f>
        <v>12551.404620216115</v>
      </c>
      <c r="CO13" s="118">
        <f t="shared" si="46"/>
        <v>9</v>
      </c>
      <c r="CP13" s="85">
        <f>INDEX('Calcs-control3'!$G$170:$X$240, 'Graph-outputs'!$B13, 'Graph-outputs'!$BT$1)</f>
        <v>0.91849859700409198</v>
      </c>
      <c r="CR13" s="25" t="str">
        <f t="shared" si="47"/>
        <v/>
      </c>
      <c r="CS13" s="4" t="str">
        <f t="shared" si="48"/>
        <v/>
      </c>
      <c r="CT13" s="26" t="str">
        <f t="shared" si="49"/>
        <v/>
      </c>
      <c r="CU13">
        <f>INDEX('Calcs-control3'!$AH$386:$AY$456,  'Graph-outputs'!$B13, 'Graph-outputs'!CU$2)</f>
        <v>7464.2847863039469</v>
      </c>
      <c r="CV13" s="118">
        <f t="shared" si="50"/>
        <v>9</v>
      </c>
      <c r="CW13" s="85">
        <f>INDEX('Calcs-control3'!$AH$170:$AY$240, 'Graph-outputs'!$B13, 'Graph-outputs'!$BT$1)</f>
        <v>0.76583903886010718</v>
      </c>
      <c r="CY13" s="79">
        <v>10</v>
      </c>
      <c r="CZ13" s="118" t="e">
        <f t="shared" si="51"/>
        <v>#N/A</v>
      </c>
      <c r="DA13">
        <f>IF(Settings!$M$5=1, 'Graph-outputs'!$DH13, 'Graph-outputs'!$DO13)</f>
        <v>3.9763838389259059</v>
      </c>
      <c r="DC13">
        <f>IF(Settings!$M$5=1, 'Graph-outputs'!$DV13, 'Graph-outputs'!$EC13)</f>
        <v>28209.070101611916</v>
      </c>
      <c r="DE13" s="25" t="str">
        <f t="shared" si="52"/>
        <v/>
      </c>
      <c r="DF13" s="4" t="str">
        <f t="shared" si="53"/>
        <v/>
      </c>
      <c r="DG13" s="26" t="str">
        <f t="shared" si="54"/>
        <v/>
      </c>
      <c r="DH13">
        <f>INDEX('Calcs-control4'!$G$86:$X$156,  'Graph-outputs'!$B13, 'Graph-outputs'!DH$2)</f>
        <v>9.1039102489179236</v>
      </c>
      <c r="DI13" s="118" t="e">
        <f t="shared" si="55"/>
        <v>#N/A</v>
      </c>
      <c r="DJ13">
        <f>INDEX('Calcs-control4'!$G$170:$X$240, 'Graph-outputs'!$B13, 'Graph-outputs'!$DB$1)</f>
        <v>0</v>
      </c>
      <c r="DL13" s="25" t="str">
        <f t="shared" si="56"/>
        <v/>
      </c>
      <c r="DM13" s="4" t="str">
        <f t="shared" si="57"/>
        <v/>
      </c>
      <c r="DN13" s="26" t="str">
        <f t="shared" si="58"/>
        <v/>
      </c>
      <c r="DO13">
        <f>INDEX('Calcs-control4'!$AH$86:$AY$156,  'Graph-outputs'!$B13, 'Graph-outputs'!DO$2)</f>
        <v>3.9763838389259059</v>
      </c>
      <c r="DP13" s="118" t="e">
        <f t="shared" si="59"/>
        <v>#N/A</v>
      </c>
      <c r="DQ13">
        <f>INDEX('Calcs-control4'!$AH$170:$AY$240, 'Graph-outputs'!$B13, 'Graph-outputs'!$DB$1)</f>
        <v>0</v>
      </c>
      <c r="DS13" s="25" t="str">
        <f t="shared" si="60"/>
        <v/>
      </c>
      <c r="DT13" s="4" t="str">
        <f t="shared" si="61"/>
        <v/>
      </c>
      <c r="DU13" s="26" t="str">
        <f t="shared" si="62"/>
        <v/>
      </c>
      <c r="DV13">
        <f>INDEX('Calcs-control4'!$G$386:$X$456,  'Graph-outputs'!$B13, 'Graph-outputs'!DV$2)</f>
        <v>64584.520210674316</v>
      </c>
      <c r="DW13" s="118" t="e">
        <f t="shared" si="63"/>
        <v>#N/A</v>
      </c>
      <c r="DX13">
        <f>INDEX('Calcs-control4'!$G$170:$X$240, 'Graph-outputs'!$B13, 'Graph-outputs'!$DB$1)</f>
        <v>0</v>
      </c>
      <c r="DZ13" s="25" t="str">
        <f t="shared" si="64"/>
        <v/>
      </c>
      <c r="EA13" s="4" t="str">
        <f t="shared" si="65"/>
        <v/>
      </c>
      <c r="EB13" s="26" t="str">
        <f t="shared" si="66"/>
        <v/>
      </c>
      <c r="EC13">
        <f>INDEX('Calcs-control4'!$AH$386:$AY$456,  'Graph-outputs'!$B13, 'Graph-outputs'!EC$2)</f>
        <v>28209.070101611916</v>
      </c>
      <c r="ED13" s="118" t="e">
        <f t="shared" si="67"/>
        <v>#N/A</v>
      </c>
      <c r="EE13">
        <f>INDEX('Calcs-control4'!$AH$170:$AY$240, 'Graph-outputs'!$B13, 'Graph-outputs'!$DB$1)</f>
        <v>0</v>
      </c>
    </row>
    <row r="14" spans="1:135" x14ac:dyDescent="0.3">
      <c r="A14" s="118">
        <f t="shared" si="0"/>
        <v>10</v>
      </c>
      <c r="B14">
        <v>11</v>
      </c>
      <c r="C14">
        <f>IF(Settings!$M$5=1, 'Graph-outputs'!$J14, 'Graph-outputs'!$Q14)</f>
        <v>1.8549651153468512</v>
      </c>
      <c r="E14">
        <f>IF(Settings!$M$5=1, 'Graph-outputs'!$X14, 'Graph-outputs'!$AE14)</f>
        <v>1183.4332627346805</v>
      </c>
      <c r="G14" s="25" t="str">
        <f t="shared" si="1"/>
        <v/>
      </c>
      <c r="H14" s="4" t="str">
        <f t="shared" si="2"/>
        <v/>
      </c>
      <c r="I14" s="26" t="str">
        <f t="shared" si="3"/>
        <v/>
      </c>
      <c r="J14">
        <f>INDEX('Calcs-control1'!$G$86:$X$156,  'Graph-outputs'!$B14, 'Graph-outputs'!J$2)</f>
        <v>5.2059611145716049</v>
      </c>
      <c r="K14" s="118">
        <f t="shared" si="4"/>
        <v>10</v>
      </c>
      <c r="L14">
        <f>INDEX('Calcs-control1'!$G$170:$X$240, 'Graph-outputs'!$B14, 'Graph-outputs'!$D$1)</f>
        <v>0</v>
      </c>
      <c r="N14" s="25" t="str">
        <f t="shared" si="5"/>
        <v/>
      </c>
      <c r="O14" s="4" t="str">
        <f t="shared" si="6"/>
        <v/>
      </c>
      <c r="P14" s="26" t="str">
        <f t="shared" si="7"/>
        <v/>
      </c>
      <c r="Q14">
        <f>INDEX('Calcs-control1'!$AH$86:$AY$156,  'Graph-outputs'!$B14, 'Graph-outputs'!Q$2)</f>
        <v>1.8549651153468512</v>
      </c>
      <c r="R14" s="118">
        <f t="shared" si="8"/>
        <v>10</v>
      </c>
      <c r="S14">
        <f>INDEX('Calcs-control1'!$AH$170:$AY$240, 'Graph-outputs'!$B14, 'Graph-outputs'!$Q$2)</f>
        <v>0</v>
      </c>
      <c r="U14" s="25" t="str">
        <f t="shared" si="9"/>
        <v/>
      </c>
      <c r="V14" s="4" t="str">
        <f t="shared" si="10"/>
        <v/>
      </c>
      <c r="W14" s="26" t="str">
        <f t="shared" si="11"/>
        <v/>
      </c>
      <c r="X14">
        <f>INDEX('Calcs-control1'!$G$386:$X$456,  'Graph-outputs'!$B14, 'Graph-outputs'!X$2)</f>
        <v>3321.3064205443825</v>
      </c>
      <c r="Y14" s="118">
        <f t="shared" si="12"/>
        <v>10</v>
      </c>
      <c r="Z14">
        <f>INDEX('Calcs-control1'!$G$170:$X$240, 'Graph-outputs'!$B14, 'Graph-outputs'!$J$2)</f>
        <v>0</v>
      </c>
      <c r="AB14" s="25" t="str">
        <f t="shared" si="13"/>
        <v/>
      </c>
      <c r="AC14" s="4" t="str">
        <f t="shared" si="14"/>
        <v/>
      </c>
      <c r="AD14" s="26" t="str">
        <f t="shared" si="15"/>
        <v/>
      </c>
      <c r="AE14">
        <f>INDEX('Calcs-control1'!$AH$386:$AY$456,  'Graph-outputs'!$B14, 'Graph-outputs'!AE$2)</f>
        <v>1183.4332627346805</v>
      </c>
      <c r="AF14" s="118">
        <f t="shared" si="16"/>
        <v>10</v>
      </c>
      <c r="AG14">
        <f>INDEX('Calcs-control1'!$AH$170:$AY$240, 'Graph-outputs'!$B14, 'Graph-outputs'!$Q$2)</f>
        <v>0</v>
      </c>
      <c r="AI14" s="79">
        <v>11</v>
      </c>
      <c r="AJ14" s="118">
        <f t="shared" si="17"/>
        <v>10</v>
      </c>
      <c r="AK14">
        <f>IF(Settings!$M$5=1, 'Graph-outputs'!$AR14, 'Graph-outputs'!$AY14)</f>
        <v>5.8343543266716322</v>
      </c>
      <c r="AM14">
        <f>IF(Settings!$M$5=1, 'Graph-outputs'!$BF14, 'Graph-outputs'!$BM14)</f>
        <v>4343.0041498728269</v>
      </c>
      <c r="AO14" s="25" t="str">
        <f t="shared" si="18"/>
        <v/>
      </c>
      <c r="AP14" s="4" t="str">
        <f t="shared" si="19"/>
        <v/>
      </c>
      <c r="AQ14" s="26" t="str">
        <f t="shared" si="20"/>
        <v/>
      </c>
      <c r="AR14">
        <f>INDEX('Calcs-control2'!$G$86:$Y$156,  'Graph-outputs'!$B14, 'Graph-outputs'!AR$2)</f>
        <v>10.151120089726405</v>
      </c>
      <c r="AS14" s="118">
        <f t="shared" si="21"/>
        <v>10</v>
      </c>
      <c r="AT14">
        <f>INDEX('Calcs-control2'!$G$170:$X$240, 'Graph-outputs'!$B14, 'Graph-outputs'!$AL$1)</f>
        <v>0.77575907397768296</v>
      </c>
      <c r="AV14" s="25" t="str">
        <f t="shared" si="22"/>
        <v/>
      </c>
      <c r="AW14" s="4" t="str">
        <f t="shared" si="23"/>
        <v/>
      </c>
      <c r="AX14" s="26" t="str">
        <f t="shared" si="24"/>
        <v/>
      </c>
      <c r="AY14">
        <f>INDEX('Calcs-control2'!$AH$86:$AZ$156,  'Graph-outputs'!$B14, 'Graph-outputs'!AY$2)</f>
        <v>5.8343543266716322</v>
      </c>
      <c r="AZ14" s="118">
        <f t="shared" si="25"/>
        <v>10</v>
      </c>
      <c r="BA14">
        <f>INDEX('Calcs-control2'!$AH$170:$AY$240, 'Graph-outputs'!$B14, 'Graph-outputs'!$AL$1)</f>
        <v>0.39478899733976069</v>
      </c>
      <c r="BC14" s="25" t="str">
        <f t="shared" si="26"/>
        <v/>
      </c>
      <c r="BD14" s="4" t="str">
        <f t="shared" si="27"/>
        <v/>
      </c>
      <c r="BE14" s="26" t="str">
        <f t="shared" si="28"/>
        <v/>
      </c>
      <c r="BF14">
        <f>INDEX('Calcs-control2'!$G$386:$X$456,  'Graph-outputs'!$B14, 'Graph-outputs'!BF$2)</f>
        <v>8206.0404416163801</v>
      </c>
      <c r="BG14" s="118">
        <f t="shared" si="29"/>
        <v>10</v>
      </c>
      <c r="BH14">
        <f>INDEX('Calcs-control2'!$G$170:$X$240, 'Graph-outputs'!$B14, 'Graph-outputs'!$AL$1)</f>
        <v>0.77575907397768296</v>
      </c>
      <c r="BJ14" s="25" t="str">
        <f t="shared" si="30"/>
        <v/>
      </c>
      <c r="BK14" s="4" t="str">
        <f t="shared" si="31"/>
        <v/>
      </c>
      <c r="BL14" s="26" t="str">
        <f t="shared" si="32"/>
        <v/>
      </c>
      <c r="BM14">
        <f>INDEX('Calcs-control2'!$AH$386:$AY$456,  'Graph-outputs'!$B14, 'Graph-outputs'!BM$2)</f>
        <v>4343.0041498728269</v>
      </c>
      <c r="BN14" s="118">
        <f t="shared" si="33"/>
        <v>10</v>
      </c>
      <c r="BO14">
        <f>INDEX('Calcs-control2'!$AH$170:$AY$240, 'Graph-outputs'!$B14, 'Graph-outputs'!$AL$1)</f>
        <v>0.39478899733976069</v>
      </c>
      <c r="BQ14" s="79">
        <v>11</v>
      </c>
      <c r="BR14" s="118">
        <f t="shared" si="34"/>
        <v>10</v>
      </c>
      <c r="BS14">
        <f>IF(Settings!$M$5=1, 'Graph-outputs'!$BZ14, 'Graph-outputs'!$CG14)</f>
        <v>7.892980214663484</v>
      </c>
      <c r="BU14">
        <f>IF(Settings!$M$5=1, 'Graph-outputs'!$CN14, 'Graph-outputs'!$CU14)</f>
        <v>8047.4457913076312</v>
      </c>
      <c r="BW14" s="25" t="str">
        <f t="shared" si="35"/>
        <v/>
      </c>
      <c r="BX14" s="4" t="str">
        <f t="shared" si="36"/>
        <v/>
      </c>
      <c r="BY14" s="26" t="str">
        <f t="shared" si="37"/>
        <v/>
      </c>
      <c r="BZ14">
        <f>INDEX('Calcs-control3'!$G$86:$Y$156,  'Graph-outputs'!$B14, 'Graph-outputs'!BZ$2)</f>
        <v>13.72281116813633</v>
      </c>
      <c r="CA14" s="118">
        <f t="shared" si="38"/>
        <v>10</v>
      </c>
      <c r="CB14">
        <f>INDEX('Calcs-control3'!$G$170:$X$240, 'Graph-outputs'!$B14, 'Graph-outputs'!$BT$1)</f>
        <v>0.94571584451473523</v>
      </c>
      <c r="CD14" s="25" t="str">
        <f t="shared" si="39"/>
        <v/>
      </c>
      <c r="CE14" s="4" t="str">
        <f t="shared" si="40"/>
        <v/>
      </c>
      <c r="CF14" s="26" t="str">
        <f t="shared" si="41"/>
        <v/>
      </c>
      <c r="CG14">
        <f>INDEX('Calcs-control3'!$AH$86:$AZ$156,  'Graph-outputs'!$B14, 'Graph-outputs'!CG$2)</f>
        <v>7.892980214663484</v>
      </c>
      <c r="CH14" s="118">
        <f t="shared" si="42"/>
        <v>10</v>
      </c>
      <c r="CI14" s="85">
        <f>INDEX('Calcs-control3'!$AH$170:$AY$240, 'Graph-outputs'!$B14, 'Graph-outputs'!$BT$1)</f>
        <v>0.79250784996334767</v>
      </c>
      <c r="CK14" s="25" t="str">
        <f t="shared" si="43"/>
        <v/>
      </c>
      <c r="CL14" s="4" t="str">
        <f t="shared" si="44"/>
        <v/>
      </c>
      <c r="CM14" s="26" t="str">
        <f t="shared" si="45"/>
        <v/>
      </c>
      <c r="CN14">
        <f>INDEX('Calcs-control3'!$G$386:$X$456,  'Graph-outputs'!$B14, 'Graph-outputs'!CN$2)</f>
        <v>14495.953153330685</v>
      </c>
      <c r="CO14" s="118">
        <f t="shared" si="46"/>
        <v>10</v>
      </c>
      <c r="CP14" s="85">
        <f>INDEX('Calcs-control3'!$G$170:$X$240, 'Graph-outputs'!$B14, 'Graph-outputs'!$BT$1)</f>
        <v>0.94571584451473523</v>
      </c>
      <c r="CR14" s="25" t="str">
        <f t="shared" si="47"/>
        <v/>
      </c>
      <c r="CS14" s="4" t="str">
        <f t="shared" si="48"/>
        <v/>
      </c>
      <c r="CT14" s="26" t="str">
        <f t="shared" si="49"/>
        <v/>
      </c>
      <c r="CU14">
        <f>INDEX('Calcs-control3'!$AH$386:$AY$456,  'Graph-outputs'!$B14, 'Graph-outputs'!CU$2)</f>
        <v>8047.4457913076312</v>
      </c>
      <c r="CV14" s="118">
        <f t="shared" si="50"/>
        <v>10</v>
      </c>
      <c r="CW14" s="85">
        <f>INDEX('Calcs-control3'!$AH$170:$AY$240, 'Graph-outputs'!$B14, 'Graph-outputs'!$BT$1)</f>
        <v>0.79250784996334767</v>
      </c>
      <c r="CY14" s="79">
        <v>11</v>
      </c>
      <c r="CZ14" s="118" t="e">
        <f t="shared" si="51"/>
        <v>#N/A</v>
      </c>
      <c r="DA14">
        <f>IF(Settings!$M$5=1, 'Graph-outputs'!$DH14, 'Graph-outputs'!$DO14)</f>
        <v>4.4923756117268479</v>
      </c>
      <c r="DC14">
        <f>IF(Settings!$M$5=1, 'Graph-outputs'!$DV14, 'Graph-outputs'!$EC14)</f>
        <v>31869.594004839662</v>
      </c>
      <c r="DE14" s="25" t="str">
        <f t="shared" si="52"/>
        <v/>
      </c>
      <c r="DF14" s="4" t="str">
        <f t="shared" si="53"/>
        <v/>
      </c>
      <c r="DG14" s="26" t="str">
        <f t="shared" si="54"/>
        <v/>
      </c>
      <c r="DH14">
        <f>INDEX('Calcs-control4'!$G$86:$X$156,  'Graph-outputs'!$B14, 'Graph-outputs'!DH$2)</f>
        <v>11.363994092526791</v>
      </c>
      <c r="DI14" s="118" t="e">
        <f t="shared" si="55"/>
        <v>#N/A</v>
      </c>
      <c r="DJ14">
        <f>INDEX('Calcs-control4'!$G$170:$X$240, 'Graph-outputs'!$B14, 'Graph-outputs'!$DB$1)</f>
        <v>0</v>
      </c>
      <c r="DL14" s="25" t="str">
        <f t="shared" si="56"/>
        <v/>
      </c>
      <c r="DM14" s="4" t="str">
        <f t="shared" si="57"/>
        <v/>
      </c>
      <c r="DN14" s="26" t="str">
        <f t="shared" si="58"/>
        <v/>
      </c>
      <c r="DO14">
        <f>INDEX('Calcs-control4'!$AH$86:$AY$156,  'Graph-outputs'!$B14, 'Graph-outputs'!DO$2)</f>
        <v>4.4923756117268479</v>
      </c>
      <c r="DP14" s="118" t="e">
        <f t="shared" si="59"/>
        <v>#N/A</v>
      </c>
      <c r="DQ14">
        <f>INDEX('Calcs-control4'!$AH$170:$AY$240, 'Graph-outputs'!$B14, 'Graph-outputs'!$DB$1)</f>
        <v>0</v>
      </c>
      <c r="DS14" s="25" t="str">
        <f t="shared" si="60"/>
        <v/>
      </c>
      <c r="DT14" s="4" t="str">
        <f t="shared" si="61"/>
        <v/>
      </c>
      <c r="DU14" s="26" t="str">
        <f t="shared" si="62"/>
        <v/>
      </c>
      <c r="DV14">
        <f>INDEX('Calcs-control4'!$G$386:$X$456,  'Graph-outputs'!$B14, 'Graph-outputs'!DV$2)</f>
        <v>80617.89781264757</v>
      </c>
      <c r="DW14" s="118" t="e">
        <f t="shared" si="63"/>
        <v>#N/A</v>
      </c>
      <c r="DX14">
        <f>INDEX('Calcs-control4'!$G$170:$X$240, 'Graph-outputs'!$B14, 'Graph-outputs'!$DB$1)</f>
        <v>0</v>
      </c>
      <c r="DZ14" s="25" t="str">
        <f t="shared" si="64"/>
        <v/>
      </c>
      <c r="EA14" s="4" t="str">
        <f t="shared" si="65"/>
        <v/>
      </c>
      <c r="EB14" s="26" t="str">
        <f t="shared" si="66"/>
        <v/>
      </c>
      <c r="EC14">
        <f>INDEX('Calcs-control4'!$AH$386:$AY$456,  'Graph-outputs'!$B14, 'Graph-outputs'!EC$2)</f>
        <v>31869.594004839662</v>
      </c>
      <c r="ED14" s="118" t="e">
        <f t="shared" si="67"/>
        <v>#N/A</v>
      </c>
      <c r="EE14">
        <f>INDEX('Calcs-control4'!$AH$170:$AY$240, 'Graph-outputs'!$B14, 'Graph-outputs'!$DB$1)</f>
        <v>0</v>
      </c>
    </row>
    <row r="15" spans="1:135" x14ac:dyDescent="0.3">
      <c r="A15" s="118">
        <f t="shared" si="0"/>
        <v>11</v>
      </c>
      <c r="B15">
        <v>12</v>
      </c>
      <c r="C15">
        <f>IF(Settings!$M$5=1, 'Graph-outputs'!$J15, 'Graph-outputs'!$Q15)</f>
        <v>2.111585700524051</v>
      </c>
      <c r="E15">
        <f>IF(Settings!$M$5=1, 'Graph-outputs'!$X15, 'Graph-outputs'!$AE15)</f>
        <v>1347.1524259084581</v>
      </c>
      <c r="G15" s="25">
        <f t="shared" si="1"/>
        <v>10</v>
      </c>
      <c r="H15" s="4" t="str">
        <f t="shared" si="2"/>
        <v/>
      </c>
      <c r="I15" s="26" t="str">
        <f t="shared" si="3"/>
        <v/>
      </c>
      <c r="J15">
        <f>INDEX('Calcs-control1'!$G$86:$X$156,  'Graph-outputs'!$B15, 'Graph-outputs'!J$2)</f>
        <v>6.5161975383597603</v>
      </c>
      <c r="K15" s="118">
        <f t="shared" si="4"/>
        <v>11</v>
      </c>
      <c r="L15">
        <f>INDEX('Calcs-control1'!$G$170:$X$240, 'Graph-outputs'!$B15, 'Graph-outputs'!$D$1)</f>
        <v>0.11721099742507868</v>
      </c>
      <c r="N15" s="25" t="str">
        <f t="shared" si="5"/>
        <v/>
      </c>
      <c r="O15" s="4" t="str">
        <f t="shared" si="6"/>
        <v/>
      </c>
      <c r="P15" s="26" t="str">
        <f t="shared" si="7"/>
        <v/>
      </c>
      <c r="Q15">
        <f>INDEX('Calcs-control1'!$AH$86:$AY$156,  'Graph-outputs'!$B15, 'Graph-outputs'!Q$2)</f>
        <v>2.111585700524051</v>
      </c>
      <c r="R15" s="118">
        <f t="shared" si="8"/>
        <v>11</v>
      </c>
      <c r="S15">
        <f>INDEX('Calcs-control1'!$AH$170:$AY$240, 'Graph-outputs'!$B15, 'Graph-outputs'!$Q$2)</f>
        <v>0</v>
      </c>
      <c r="U15" s="25">
        <f t="shared" si="9"/>
        <v>10</v>
      </c>
      <c r="V15" s="4" t="str">
        <f t="shared" si="10"/>
        <v/>
      </c>
      <c r="W15" s="26" t="str">
        <f t="shared" si="11"/>
        <v/>
      </c>
      <c r="X15">
        <f>INDEX('Calcs-control1'!$G$386:$X$456,  'Graph-outputs'!$B15, 'Graph-outputs'!X$2)</f>
        <v>4420.7135581532439</v>
      </c>
      <c r="Y15" s="118">
        <f t="shared" si="12"/>
        <v>11</v>
      </c>
      <c r="Z15">
        <f>INDEX('Calcs-control1'!$G$170:$X$240, 'Graph-outputs'!$B15, 'Graph-outputs'!$J$2)</f>
        <v>0.11721099742507868</v>
      </c>
      <c r="AB15" s="25" t="str">
        <f t="shared" si="13"/>
        <v/>
      </c>
      <c r="AC15" s="4" t="str">
        <f t="shared" si="14"/>
        <v/>
      </c>
      <c r="AD15" s="26" t="str">
        <f t="shared" si="15"/>
        <v/>
      </c>
      <c r="AE15">
        <f>INDEX('Calcs-control1'!$AH$386:$AY$456,  'Graph-outputs'!$B15, 'Graph-outputs'!AE$2)</f>
        <v>1347.1524259084581</v>
      </c>
      <c r="AF15" s="118">
        <f t="shared" si="16"/>
        <v>11</v>
      </c>
      <c r="AG15">
        <f>INDEX('Calcs-control1'!$AH$170:$AY$240, 'Graph-outputs'!$B15, 'Graph-outputs'!$Q$2)</f>
        <v>0</v>
      </c>
      <c r="AI15" s="79">
        <v>12</v>
      </c>
      <c r="AJ15" s="118">
        <f t="shared" si="17"/>
        <v>11</v>
      </c>
      <c r="AK15">
        <f>IF(Settings!$M$5=1, 'Graph-outputs'!$AR15, 'Graph-outputs'!$AY15)</f>
        <v>6.2491386786512644</v>
      </c>
      <c r="AM15">
        <f>IF(Settings!$M$5=1, 'Graph-outputs'!$BF15, 'Graph-outputs'!$BM15)</f>
        <v>4709.5775703067911</v>
      </c>
      <c r="AO15" s="25" t="str">
        <f t="shared" si="18"/>
        <v/>
      </c>
      <c r="AP15" s="4" t="str">
        <f t="shared" si="19"/>
        <v/>
      </c>
      <c r="AQ15" s="26" t="str">
        <f t="shared" si="20"/>
        <v/>
      </c>
      <c r="AR15">
        <f>INDEX('Calcs-control2'!$G$86:$Y$156,  'Graph-outputs'!$B15, 'Graph-outputs'!AR$2)</f>
        <v>11.480185875144747</v>
      </c>
      <c r="AS15" s="118">
        <f t="shared" si="21"/>
        <v>11</v>
      </c>
      <c r="AT15">
        <f>INDEX('Calcs-control2'!$G$170:$X$240, 'Graph-outputs'!$B15, 'Graph-outputs'!$AL$1)</f>
        <v>0.83481998060409379</v>
      </c>
      <c r="AV15" s="25" t="str">
        <f t="shared" si="22"/>
        <v/>
      </c>
      <c r="AW15" s="4" t="str">
        <f t="shared" si="23"/>
        <v/>
      </c>
      <c r="AX15" s="26" t="str">
        <f t="shared" si="24"/>
        <v/>
      </c>
      <c r="AY15">
        <f>INDEX('Calcs-control2'!$AH$86:$AZ$156,  'Graph-outputs'!$B15, 'Graph-outputs'!AY$2)</f>
        <v>6.2491386786512644</v>
      </c>
      <c r="AZ15" s="118">
        <f t="shared" si="25"/>
        <v>11</v>
      </c>
      <c r="BA15">
        <f>INDEX('Calcs-control2'!$AH$170:$AY$240, 'Graph-outputs'!$B15, 'Graph-outputs'!$AL$1)</f>
        <v>0.44985781609992881</v>
      </c>
      <c r="BC15" s="25" t="str">
        <f t="shared" si="26"/>
        <v/>
      </c>
      <c r="BD15" s="4" t="str">
        <f t="shared" si="27"/>
        <v/>
      </c>
      <c r="BE15" s="26" t="str">
        <f t="shared" si="28"/>
        <v/>
      </c>
      <c r="BF15">
        <f>INDEX('Calcs-control2'!$G$386:$X$456,  'Graph-outputs'!$B15, 'Graph-outputs'!BF$2)</f>
        <v>9394.3499227061893</v>
      </c>
      <c r="BG15" s="118">
        <f t="shared" si="29"/>
        <v>11</v>
      </c>
      <c r="BH15">
        <f>INDEX('Calcs-control2'!$G$170:$X$240, 'Graph-outputs'!$B15, 'Graph-outputs'!$AL$1)</f>
        <v>0.83481998060409379</v>
      </c>
      <c r="BJ15" s="25" t="str">
        <f t="shared" si="30"/>
        <v/>
      </c>
      <c r="BK15" s="4" t="str">
        <f t="shared" si="31"/>
        <v/>
      </c>
      <c r="BL15" s="26" t="str">
        <f t="shared" si="32"/>
        <v/>
      </c>
      <c r="BM15">
        <f>INDEX('Calcs-control2'!$AH$386:$AY$456,  'Graph-outputs'!$B15, 'Graph-outputs'!BM$2)</f>
        <v>4709.5775703067911</v>
      </c>
      <c r="BN15" s="118">
        <f t="shared" si="33"/>
        <v>11</v>
      </c>
      <c r="BO15">
        <f>INDEX('Calcs-control2'!$AH$170:$AY$240, 'Graph-outputs'!$B15, 'Graph-outputs'!$AL$1)</f>
        <v>0.44985781609992881</v>
      </c>
      <c r="BQ15" s="79">
        <v>12</v>
      </c>
      <c r="BR15" s="118">
        <f t="shared" si="34"/>
        <v>11</v>
      </c>
      <c r="BS15">
        <f>IF(Settings!$M$5=1, 'Graph-outputs'!$BZ15, 'Graph-outputs'!$CG15)</f>
        <v>8.453399666908135</v>
      </c>
      <c r="BU15">
        <f>IF(Settings!$M$5=1, 'Graph-outputs'!$CN15, 'Graph-outputs'!$CU15)</f>
        <v>8669.7418689206952</v>
      </c>
      <c r="BW15" s="25" t="str">
        <f t="shared" si="35"/>
        <v/>
      </c>
      <c r="BX15" s="4" t="str">
        <f t="shared" si="36"/>
        <v/>
      </c>
      <c r="BY15" s="26" t="str">
        <f t="shared" si="37"/>
        <v/>
      </c>
      <c r="BZ15">
        <f>INDEX('Calcs-control3'!$G$86:$Y$156,  'Graph-outputs'!$B15, 'Graph-outputs'!BZ$2)</f>
        <v>15.516702023808332</v>
      </c>
      <c r="CA15" s="118">
        <f t="shared" si="38"/>
        <v>11</v>
      </c>
      <c r="CB15">
        <f>INDEX('Calcs-control3'!$G$170:$X$240, 'Graph-outputs'!$B15, 'Graph-outputs'!$BT$1)</f>
        <v>0.96406766840589375</v>
      </c>
      <c r="CD15" s="25" t="str">
        <f t="shared" si="39"/>
        <v/>
      </c>
      <c r="CE15" s="4" t="str">
        <f t="shared" si="40"/>
        <v/>
      </c>
      <c r="CF15" s="26" t="str">
        <f t="shared" si="41"/>
        <v/>
      </c>
      <c r="CG15">
        <f>INDEX('Calcs-control3'!$AH$86:$AZ$156,  'Graph-outputs'!$B15, 'Graph-outputs'!CG$2)</f>
        <v>8.453399666908135</v>
      </c>
      <c r="CH15" s="118">
        <f t="shared" si="42"/>
        <v>11</v>
      </c>
      <c r="CI15" s="85">
        <f>INDEX('Calcs-control3'!$AH$170:$AY$240, 'Graph-outputs'!$B15, 'Graph-outputs'!$BT$1)</f>
        <v>0.81760091999592477</v>
      </c>
      <c r="CK15" s="25" t="str">
        <f t="shared" si="43"/>
        <v/>
      </c>
      <c r="CL15" s="4" t="str">
        <f t="shared" si="44"/>
        <v/>
      </c>
      <c r="CM15" s="26" t="str">
        <f t="shared" si="45"/>
        <v/>
      </c>
      <c r="CN15">
        <f>INDEX('Calcs-control3'!$G$386:$X$456,  'Graph-outputs'!$B15, 'Graph-outputs'!CN$2)</f>
        <v>16459.254011362798</v>
      </c>
      <c r="CO15" s="118">
        <f t="shared" si="46"/>
        <v>11</v>
      </c>
      <c r="CP15" s="85">
        <f>INDEX('Calcs-control3'!$G$170:$X$240, 'Graph-outputs'!$B15, 'Graph-outputs'!$BT$1)</f>
        <v>0.96406766840589375</v>
      </c>
      <c r="CR15" s="25" t="str">
        <f t="shared" si="47"/>
        <v/>
      </c>
      <c r="CS15" s="4" t="str">
        <f t="shared" si="48"/>
        <v/>
      </c>
      <c r="CT15" s="26" t="str">
        <f t="shared" si="49"/>
        <v/>
      </c>
      <c r="CU15">
        <f>INDEX('Calcs-control3'!$AH$386:$AY$456,  'Graph-outputs'!$B15, 'Graph-outputs'!CU$2)</f>
        <v>8669.7418689206952</v>
      </c>
      <c r="CV15" s="118">
        <f t="shared" si="50"/>
        <v>11</v>
      </c>
      <c r="CW15" s="85">
        <f>INDEX('Calcs-control3'!$AH$170:$AY$240, 'Graph-outputs'!$B15, 'Graph-outputs'!$BT$1)</f>
        <v>0.81760091999592477</v>
      </c>
      <c r="CY15" s="79">
        <v>12</v>
      </c>
      <c r="CZ15" s="118" t="e">
        <f t="shared" si="51"/>
        <v>#N/A</v>
      </c>
      <c r="DA15">
        <f>IF(Settings!$M$5=1, 'Graph-outputs'!$DH15, 'Graph-outputs'!$DO15)</f>
        <v>5.0660821741903206</v>
      </c>
      <c r="DC15">
        <f>IF(Settings!$M$5=1, 'Graph-outputs'!$DV15, 'Graph-outputs'!$EC15)</f>
        <v>35939.55538026322</v>
      </c>
      <c r="DE15" s="25" t="str">
        <f t="shared" si="52"/>
        <v/>
      </c>
      <c r="DF15" s="4" t="str">
        <f t="shared" si="53"/>
        <v/>
      </c>
      <c r="DG15" s="26" t="str">
        <f t="shared" si="54"/>
        <v/>
      </c>
      <c r="DH15">
        <f>INDEX('Calcs-control4'!$G$86:$X$156,  'Graph-outputs'!$B15, 'Graph-outputs'!DH$2)</f>
        <v>13.760553433718121</v>
      </c>
      <c r="DI15" s="118" t="e">
        <f t="shared" si="55"/>
        <v>#N/A</v>
      </c>
      <c r="DJ15">
        <f>INDEX('Calcs-control4'!$G$170:$X$240, 'Graph-outputs'!$B15, 'Graph-outputs'!$DB$1)</f>
        <v>0</v>
      </c>
      <c r="DL15" s="25" t="str">
        <f t="shared" si="56"/>
        <v/>
      </c>
      <c r="DM15" s="4" t="str">
        <f t="shared" si="57"/>
        <v/>
      </c>
      <c r="DN15" s="26" t="str">
        <f t="shared" si="58"/>
        <v/>
      </c>
      <c r="DO15">
        <f>INDEX('Calcs-control4'!$AH$86:$AY$156,  'Graph-outputs'!$B15, 'Graph-outputs'!DO$2)</f>
        <v>5.0660821741903206</v>
      </c>
      <c r="DP15" s="118" t="e">
        <f t="shared" si="59"/>
        <v>#N/A</v>
      </c>
      <c r="DQ15">
        <f>INDEX('Calcs-control4'!$AH$170:$AY$240, 'Graph-outputs'!$B15, 'Graph-outputs'!$DB$1)</f>
        <v>0</v>
      </c>
      <c r="DS15" s="25" t="str">
        <f t="shared" si="60"/>
        <v/>
      </c>
      <c r="DT15" s="4" t="str">
        <f t="shared" si="61"/>
        <v/>
      </c>
      <c r="DU15" s="26" t="str">
        <f t="shared" si="62"/>
        <v/>
      </c>
      <c r="DV15">
        <f>INDEX('Calcs-control4'!$G$386:$X$456,  'Graph-outputs'!$B15, 'Graph-outputs'!DV$2)</f>
        <v>97619.453295430227</v>
      </c>
      <c r="DW15" s="118" t="e">
        <f t="shared" si="63"/>
        <v>#N/A</v>
      </c>
      <c r="DX15">
        <f>INDEX('Calcs-control4'!$G$170:$X$240, 'Graph-outputs'!$B15, 'Graph-outputs'!$DB$1)</f>
        <v>0</v>
      </c>
      <c r="DZ15" s="25" t="str">
        <f t="shared" si="64"/>
        <v/>
      </c>
      <c r="EA15" s="4" t="str">
        <f t="shared" si="65"/>
        <v/>
      </c>
      <c r="EB15" s="26" t="str">
        <f t="shared" si="66"/>
        <v/>
      </c>
      <c r="EC15">
        <f>INDEX('Calcs-control4'!$AH$386:$AY$456,  'Graph-outputs'!$B15, 'Graph-outputs'!EC$2)</f>
        <v>35939.55538026322</v>
      </c>
      <c r="ED15" s="118" t="e">
        <f t="shared" si="67"/>
        <v>#N/A</v>
      </c>
      <c r="EE15">
        <f>INDEX('Calcs-control4'!$AH$170:$AY$240, 'Graph-outputs'!$B15, 'Graph-outputs'!$DB$1)</f>
        <v>0</v>
      </c>
    </row>
    <row r="16" spans="1:135" x14ac:dyDescent="0.3">
      <c r="A16" s="118">
        <f t="shared" si="0"/>
        <v>12</v>
      </c>
      <c r="B16">
        <v>13</v>
      </c>
      <c r="C16">
        <f>IF(Settings!$M$5=1, 'Graph-outputs'!$J16, 'Graph-outputs'!$Q16)</f>
        <v>2.4011745090009775</v>
      </c>
      <c r="E16">
        <f>IF(Settings!$M$5=1, 'Graph-outputs'!$X16, 'Graph-outputs'!$AE16)</f>
        <v>1531.9047027205297</v>
      </c>
      <c r="G16" s="25" t="str">
        <f t="shared" si="1"/>
        <v/>
      </c>
      <c r="H16" s="4" t="str">
        <f t="shared" si="2"/>
        <v/>
      </c>
      <c r="I16" s="26" t="str">
        <f t="shared" si="3"/>
        <v/>
      </c>
      <c r="J16">
        <f>INDEX('Calcs-control1'!$G$86:$X$156,  'Graph-outputs'!$B16, 'Graph-outputs'!J$2)</f>
        <v>7.9595166549308605</v>
      </c>
      <c r="K16" s="118">
        <f t="shared" si="4"/>
        <v>12</v>
      </c>
      <c r="L16">
        <f>INDEX('Calcs-control1'!$G$170:$X$240, 'Graph-outputs'!$B16, 'Graph-outputs'!$D$1)</f>
        <v>0.36658689738220507</v>
      </c>
      <c r="N16" s="25" t="str">
        <f t="shared" si="5"/>
        <v/>
      </c>
      <c r="O16" s="4" t="str">
        <f t="shared" si="6"/>
        <v/>
      </c>
      <c r="P16" s="26" t="str">
        <f t="shared" si="7"/>
        <v/>
      </c>
      <c r="Q16">
        <f>INDEX('Calcs-control1'!$AH$86:$AY$156,  'Graph-outputs'!$B16, 'Graph-outputs'!Q$2)</f>
        <v>2.4011745090009775</v>
      </c>
      <c r="R16" s="118">
        <f t="shared" si="8"/>
        <v>12</v>
      </c>
      <c r="S16">
        <f>INDEX('Calcs-control1'!$AH$170:$AY$240, 'Graph-outputs'!$B16, 'Graph-outputs'!$Q$2)</f>
        <v>0</v>
      </c>
      <c r="U16" s="25" t="str">
        <f t="shared" si="9"/>
        <v/>
      </c>
      <c r="V16" s="4" t="str">
        <f t="shared" si="10"/>
        <v/>
      </c>
      <c r="W16" s="26" t="str">
        <f t="shared" si="11"/>
        <v/>
      </c>
      <c r="X16">
        <f>INDEX('Calcs-control1'!$G$386:$X$456,  'Graph-outputs'!$B16, 'Graph-outputs'!X$2)</f>
        <v>6084.6834788091664</v>
      </c>
      <c r="Y16" s="118">
        <f t="shared" si="12"/>
        <v>12</v>
      </c>
      <c r="Z16">
        <f>INDEX('Calcs-control1'!$G$170:$X$240, 'Graph-outputs'!$B16, 'Graph-outputs'!$J$2)</f>
        <v>0.36658689738220507</v>
      </c>
      <c r="AB16" s="25" t="str">
        <f t="shared" si="13"/>
        <v/>
      </c>
      <c r="AC16" s="4" t="str">
        <f t="shared" si="14"/>
        <v/>
      </c>
      <c r="AD16" s="26" t="str">
        <f t="shared" si="15"/>
        <v/>
      </c>
      <c r="AE16">
        <f>INDEX('Calcs-control1'!$AH$386:$AY$456,  'Graph-outputs'!$B16, 'Graph-outputs'!AE$2)</f>
        <v>1531.9047027205297</v>
      </c>
      <c r="AF16" s="118">
        <f t="shared" si="16"/>
        <v>12</v>
      </c>
      <c r="AG16">
        <f>INDEX('Calcs-control1'!$AH$170:$AY$240, 'Graph-outputs'!$B16, 'Graph-outputs'!$Q$2)</f>
        <v>0</v>
      </c>
      <c r="AI16" s="79">
        <v>13</v>
      </c>
      <c r="AJ16" s="118">
        <f t="shared" si="17"/>
        <v>12</v>
      </c>
      <c r="AK16">
        <f>IF(Settings!$M$5=1, 'Graph-outputs'!$AR16, 'Graph-outputs'!$AY16)</f>
        <v>6.6910844535910945</v>
      </c>
      <c r="AM16">
        <f>IF(Settings!$M$5=1, 'Graph-outputs'!$BF16, 'Graph-outputs'!$BM16)</f>
        <v>5102.4151442076336</v>
      </c>
      <c r="AO16" s="25" t="str">
        <f t="shared" si="18"/>
        <v/>
      </c>
      <c r="AP16" s="4" t="str">
        <f t="shared" si="19"/>
        <v/>
      </c>
      <c r="AQ16" s="26">
        <f t="shared" si="20"/>
        <v>90</v>
      </c>
      <c r="AR16">
        <f>INDEX('Calcs-control2'!$G$86:$Y$156,  'Graph-outputs'!$B16, 'Graph-outputs'!AR$2)</f>
        <v>12.823771709859995</v>
      </c>
      <c r="AS16" s="118">
        <f t="shared" si="21"/>
        <v>12</v>
      </c>
      <c r="AT16">
        <f>INDEX('Calcs-control2'!$G$170:$X$240, 'Graph-outputs'!$B16, 'Graph-outputs'!$AL$1)</f>
        <v>0.8787310066396341</v>
      </c>
      <c r="AV16" s="25" t="str">
        <f t="shared" si="22"/>
        <v/>
      </c>
      <c r="AW16" s="4">
        <f t="shared" si="23"/>
        <v>50</v>
      </c>
      <c r="AX16" s="26" t="str">
        <f t="shared" si="24"/>
        <v/>
      </c>
      <c r="AY16">
        <f>INDEX('Calcs-control2'!$AH$86:$AZ$156,  'Graph-outputs'!$B16, 'Graph-outputs'!AY$2)</f>
        <v>6.6910844535910945</v>
      </c>
      <c r="AZ16" s="118">
        <f t="shared" si="25"/>
        <v>12</v>
      </c>
      <c r="BA16">
        <f>INDEX('Calcs-control2'!$AH$170:$AY$240, 'Graph-outputs'!$B16, 'Graph-outputs'!$AL$1)</f>
        <v>0.50303021336854126</v>
      </c>
      <c r="BC16" s="25" t="str">
        <f t="shared" si="26"/>
        <v/>
      </c>
      <c r="BD16" s="4" t="str">
        <f t="shared" si="27"/>
        <v/>
      </c>
      <c r="BE16" s="26">
        <f t="shared" si="28"/>
        <v>90</v>
      </c>
      <c r="BF16">
        <f>INDEX('Calcs-control2'!$G$386:$X$456,  'Graph-outputs'!$B16, 'Graph-outputs'!BF$2)</f>
        <v>10588.421167861316</v>
      </c>
      <c r="BG16" s="118">
        <f t="shared" si="29"/>
        <v>12</v>
      </c>
      <c r="BH16">
        <f>INDEX('Calcs-control2'!$G$170:$X$240, 'Graph-outputs'!$B16, 'Graph-outputs'!$AL$1)</f>
        <v>0.8787310066396341</v>
      </c>
      <c r="BJ16" s="25" t="str">
        <f t="shared" si="30"/>
        <v/>
      </c>
      <c r="BK16" s="4">
        <f t="shared" si="31"/>
        <v>50</v>
      </c>
      <c r="BL16" s="26" t="str">
        <f t="shared" si="32"/>
        <v/>
      </c>
      <c r="BM16">
        <f>INDEX('Calcs-control2'!$AH$386:$AY$456,  'Graph-outputs'!$B16, 'Graph-outputs'!BM$2)</f>
        <v>5102.4151442076336</v>
      </c>
      <c r="BN16" s="118">
        <f t="shared" si="33"/>
        <v>12</v>
      </c>
      <c r="BO16">
        <f>INDEX('Calcs-control2'!$AH$170:$AY$240, 'Graph-outputs'!$B16, 'Graph-outputs'!$AL$1)</f>
        <v>0.50303021336854126</v>
      </c>
      <c r="BQ16" s="79">
        <v>13</v>
      </c>
      <c r="BR16" s="118">
        <f t="shared" si="34"/>
        <v>12</v>
      </c>
      <c r="BS16">
        <f>IF(Settings!$M$5=1, 'Graph-outputs'!$BZ16, 'Graph-outputs'!$CG16)</f>
        <v>9.0504529719249227</v>
      </c>
      <c r="BU16">
        <f>IF(Settings!$M$5=1, 'Graph-outputs'!$CN16, 'Graph-outputs'!$CU16)</f>
        <v>9332.9106687411168</v>
      </c>
      <c r="BW16" s="25" t="str">
        <f t="shared" si="35"/>
        <v/>
      </c>
      <c r="BX16" s="4" t="str">
        <f t="shared" si="36"/>
        <v/>
      </c>
      <c r="BY16" s="26" t="str">
        <f t="shared" si="37"/>
        <v/>
      </c>
      <c r="BZ16">
        <f>INDEX('Calcs-control3'!$G$86:$Y$156,  'Graph-outputs'!$B16, 'Graph-outputs'!BZ$2)</f>
        <v>17.329759295582271</v>
      </c>
      <c r="CA16" s="118">
        <f t="shared" si="38"/>
        <v>12</v>
      </c>
      <c r="CB16">
        <f>INDEX('Calcs-control3'!$G$170:$X$240, 'Graph-outputs'!$B16, 'Graph-outputs'!$BT$1)</f>
        <v>0.97631991690248721</v>
      </c>
      <c r="CD16" s="25" t="str">
        <f t="shared" si="39"/>
        <v/>
      </c>
      <c r="CE16" s="4" t="str">
        <f t="shared" si="40"/>
        <v/>
      </c>
      <c r="CF16" s="26" t="str">
        <f t="shared" si="41"/>
        <v/>
      </c>
      <c r="CG16">
        <f>INDEX('Calcs-control3'!$AH$86:$AZ$156,  'Graph-outputs'!$B16, 'Graph-outputs'!CG$2)</f>
        <v>9.0504529719249227</v>
      </c>
      <c r="CH16" s="118">
        <f t="shared" si="42"/>
        <v>12</v>
      </c>
      <c r="CI16" s="85">
        <f>INDEX('Calcs-control3'!$AH$170:$AY$240, 'Graph-outputs'!$B16, 'Graph-outputs'!$BT$1)</f>
        <v>0.84100467907598864</v>
      </c>
      <c r="CK16" s="25" t="str">
        <f t="shared" si="43"/>
        <v/>
      </c>
      <c r="CL16" s="4" t="str">
        <f t="shared" si="44"/>
        <v/>
      </c>
      <c r="CM16" s="26" t="str">
        <f t="shared" si="45"/>
        <v/>
      </c>
      <c r="CN16">
        <f>INDEX('Calcs-control3'!$G$386:$X$456,  'Graph-outputs'!$B16, 'Graph-outputs'!CN$2)</f>
        <v>18433.403113818207</v>
      </c>
      <c r="CO16" s="118">
        <f t="shared" si="46"/>
        <v>12</v>
      </c>
      <c r="CP16" s="85">
        <f>INDEX('Calcs-control3'!$G$170:$X$240, 'Graph-outputs'!$B16, 'Graph-outputs'!$BT$1)</f>
        <v>0.97631991690248721</v>
      </c>
      <c r="CR16" s="25" t="str">
        <f t="shared" si="47"/>
        <v/>
      </c>
      <c r="CS16" s="4" t="str">
        <f t="shared" si="48"/>
        <v/>
      </c>
      <c r="CT16" s="26" t="str">
        <f t="shared" si="49"/>
        <v/>
      </c>
      <c r="CU16">
        <f>INDEX('Calcs-control3'!$AH$386:$AY$456,  'Graph-outputs'!$B16, 'Graph-outputs'!CU$2)</f>
        <v>9332.9106687411168</v>
      </c>
      <c r="CV16" s="118">
        <f t="shared" si="50"/>
        <v>12</v>
      </c>
      <c r="CW16" s="85">
        <f>INDEX('Calcs-control3'!$AH$170:$AY$240, 'Graph-outputs'!$B16, 'Graph-outputs'!$BT$1)</f>
        <v>0.84100467907598864</v>
      </c>
      <c r="CY16" s="79">
        <v>13</v>
      </c>
      <c r="CZ16" s="118" t="e">
        <f t="shared" si="51"/>
        <v>#N/A</v>
      </c>
      <c r="DA16">
        <f>IF(Settings!$M$5=1, 'Graph-outputs'!$DH16, 'Graph-outputs'!$DO16)</f>
        <v>5.7022360543318378</v>
      </c>
      <c r="DC16">
        <f>IF(Settings!$M$5=1, 'Graph-outputs'!$DV16, 'Graph-outputs'!$EC16)</f>
        <v>40452.527499466843</v>
      </c>
      <c r="DE16" s="25" t="str">
        <f t="shared" si="52"/>
        <v/>
      </c>
      <c r="DF16" s="4" t="str">
        <f t="shared" si="53"/>
        <v/>
      </c>
      <c r="DG16" s="26" t="str">
        <f t="shared" si="54"/>
        <v/>
      </c>
      <c r="DH16">
        <f>INDEX('Calcs-control4'!$G$86:$X$156,  'Graph-outputs'!$B16, 'Graph-outputs'!DH$2)</f>
        <v>16.254418729593038</v>
      </c>
      <c r="DI16" s="118" t="e">
        <f t="shared" si="55"/>
        <v>#N/A</v>
      </c>
      <c r="DJ16">
        <f>INDEX('Calcs-control4'!$G$170:$X$240, 'Graph-outputs'!$B16, 'Graph-outputs'!$DB$1)</f>
        <v>0</v>
      </c>
      <c r="DL16" s="25" t="str">
        <f t="shared" si="56"/>
        <v/>
      </c>
      <c r="DM16" s="4" t="str">
        <f t="shared" si="57"/>
        <v/>
      </c>
      <c r="DN16" s="26" t="str">
        <f t="shared" si="58"/>
        <v/>
      </c>
      <c r="DO16">
        <f>INDEX('Calcs-control4'!$AH$86:$AY$156,  'Graph-outputs'!$B16, 'Graph-outputs'!DO$2)</f>
        <v>5.7022360543318378</v>
      </c>
      <c r="DP16" s="118" t="e">
        <f t="shared" si="59"/>
        <v>#N/A</v>
      </c>
      <c r="DQ16">
        <f>INDEX('Calcs-control4'!$AH$170:$AY$240, 'Graph-outputs'!$B16, 'Graph-outputs'!$DB$1)</f>
        <v>0</v>
      </c>
      <c r="DS16" s="25" t="str">
        <f t="shared" si="60"/>
        <v/>
      </c>
      <c r="DT16" s="4" t="str">
        <f t="shared" si="61"/>
        <v/>
      </c>
      <c r="DU16" s="26" t="str">
        <f t="shared" si="62"/>
        <v/>
      </c>
      <c r="DV16">
        <f>INDEX('Calcs-control4'!$G$386:$X$456,  'Graph-outputs'!$B16, 'Graph-outputs'!DV$2)</f>
        <v>115311.31198035926</v>
      </c>
      <c r="DW16" s="118" t="e">
        <f t="shared" si="63"/>
        <v>#N/A</v>
      </c>
      <c r="DX16">
        <f>INDEX('Calcs-control4'!$G$170:$X$240, 'Graph-outputs'!$B16, 'Graph-outputs'!$DB$1)</f>
        <v>0</v>
      </c>
      <c r="DZ16" s="25" t="str">
        <f t="shared" si="64"/>
        <v/>
      </c>
      <c r="EA16" s="4" t="str">
        <f t="shared" si="65"/>
        <v/>
      </c>
      <c r="EB16" s="26" t="str">
        <f t="shared" si="66"/>
        <v/>
      </c>
      <c r="EC16">
        <f>INDEX('Calcs-control4'!$AH$386:$AY$456,  'Graph-outputs'!$B16, 'Graph-outputs'!EC$2)</f>
        <v>40452.527499466843</v>
      </c>
      <c r="ED16" s="118" t="e">
        <f t="shared" si="67"/>
        <v>#N/A</v>
      </c>
      <c r="EE16">
        <f>INDEX('Calcs-control4'!$AH$170:$AY$240, 'Graph-outputs'!$B16, 'Graph-outputs'!$DB$1)</f>
        <v>0</v>
      </c>
    </row>
    <row r="17" spans="1:135" x14ac:dyDescent="0.3">
      <c r="A17" s="118">
        <f t="shared" si="0"/>
        <v>13</v>
      </c>
      <c r="B17">
        <v>14</v>
      </c>
      <c r="C17">
        <f>IF(Settings!$M$5=1, 'Graph-outputs'!$J17, 'Graph-outputs'!$Q17)</f>
        <v>2.7274697303211286</v>
      </c>
      <c r="E17">
        <f>IF(Settings!$M$5=1, 'Graph-outputs'!$X17, 'Graph-outputs'!$AE17)</f>
        <v>1740.0749886126378</v>
      </c>
      <c r="G17" s="25" t="str">
        <f t="shared" si="1"/>
        <v/>
      </c>
      <c r="H17" s="4">
        <f t="shared" si="2"/>
        <v>50</v>
      </c>
      <c r="I17" s="26" t="str">
        <f t="shared" si="3"/>
        <v/>
      </c>
      <c r="J17">
        <f>INDEX('Calcs-control1'!$G$86:$X$156,  'Graph-outputs'!$B17, 'Graph-outputs'!J$2)</f>
        <v>9.5260052510640403</v>
      </c>
      <c r="K17" s="118">
        <f t="shared" si="4"/>
        <v>13</v>
      </c>
      <c r="L17">
        <f>INDEX('Calcs-control1'!$G$170:$X$240, 'Graph-outputs'!$B17, 'Graph-outputs'!$D$1)</f>
        <v>0.55821186130469869</v>
      </c>
      <c r="N17" s="25" t="str">
        <f t="shared" si="5"/>
        <v/>
      </c>
      <c r="O17" s="4" t="str">
        <f t="shared" si="6"/>
        <v/>
      </c>
      <c r="P17" s="26" t="str">
        <f t="shared" si="7"/>
        <v/>
      </c>
      <c r="Q17">
        <f>INDEX('Calcs-control1'!$AH$86:$AY$156,  'Graph-outputs'!$B17, 'Graph-outputs'!Q$2)</f>
        <v>2.7274697303211286</v>
      </c>
      <c r="R17" s="118">
        <f t="shared" si="8"/>
        <v>13</v>
      </c>
      <c r="S17">
        <f>INDEX('Calcs-control1'!$AH$170:$AY$240, 'Graph-outputs'!$B17, 'Graph-outputs'!$Q$2)</f>
        <v>0</v>
      </c>
      <c r="U17" s="25" t="str">
        <f t="shared" si="9"/>
        <v/>
      </c>
      <c r="V17" s="4">
        <f t="shared" si="10"/>
        <v>50</v>
      </c>
      <c r="W17" s="26" t="str">
        <f t="shared" si="11"/>
        <v/>
      </c>
      <c r="X17">
        <f>INDEX('Calcs-control1'!$G$386:$X$456,  'Graph-outputs'!$B17, 'Graph-outputs'!X$2)</f>
        <v>7911.9618239526271</v>
      </c>
      <c r="Y17" s="118">
        <f t="shared" si="12"/>
        <v>13</v>
      </c>
      <c r="Z17">
        <f>INDEX('Calcs-control1'!$G$170:$X$240, 'Graph-outputs'!$B17, 'Graph-outputs'!$J$2)</f>
        <v>0.55821186130469869</v>
      </c>
      <c r="AB17" s="25" t="str">
        <f t="shared" si="13"/>
        <v/>
      </c>
      <c r="AC17" s="4" t="str">
        <f t="shared" si="14"/>
        <v/>
      </c>
      <c r="AD17" s="26" t="str">
        <f t="shared" si="15"/>
        <v/>
      </c>
      <c r="AE17">
        <f>INDEX('Calcs-control1'!$AH$386:$AY$456,  'Graph-outputs'!$B17, 'Graph-outputs'!AE$2)</f>
        <v>1740.0749886126378</v>
      </c>
      <c r="AF17" s="118">
        <f t="shared" si="16"/>
        <v>13</v>
      </c>
      <c r="AG17">
        <f>INDEX('Calcs-control1'!$AH$170:$AY$240, 'Graph-outputs'!$B17, 'Graph-outputs'!$Q$2)</f>
        <v>0</v>
      </c>
      <c r="AI17" s="79">
        <v>14</v>
      </c>
      <c r="AJ17" s="118">
        <f t="shared" si="17"/>
        <v>13</v>
      </c>
      <c r="AK17">
        <f>IF(Settings!$M$5=1, 'Graph-outputs'!$AR17, 'Graph-outputs'!$AY17)</f>
        <v>7.1616750005503649</v>
      </c>
      <c r="AM17">
        <f>IF(Settings!$M$5=1, 'Graph-outputs'!$BF17, 'Graph-outputs'!$BM17)</f>
        <v>5522.6116043794982</v>
      </c>
      <c r="AO17" s="25" t="str">
        <f t="shared" si="18"/>
        <v/>
      </c>
      <c r="AP17" s="4" t="str">
        <f t="shared" si="19"/>
        <v/>
      </c>
      <c r="AQ17" s="26" t="str">
        <f t="shared" si="20"/>
        <v/>
      </c>
      <c r="AR17">
        <f>INDEX('Calcs-control2'!$G$86:$Y$156,  'Graph-outputs'!$B17, 'Graph-outputs'!AR$2)</f>
        <v>14.176915006070733</v>
      </c>
      <c r="AS17" s="118">
        <f t="shared" si="21"/>
        <v>13</v>
      </c>
      <c r="AT17">
        <f>INDEX('Calcs-control2'!$G$170:$X$240, 'Graph-outputs'!$B17, 'Graph-outputs'!$AL$1)</f>
        <v>0.91116433469402103</v>
      </c>
      <c r="AV17" s="25" t="str">
        <f t="shared" si="22"/>
        <v/>
      </c>
      <c r="AW17" s="4" t="str">
        <f t="shared" si="23"/>
        <v/>
      </c>
      <c r="AX17" s="26" t="str">
        <f t="shared" si="24"/>
        <v/>
      </c>
      <c r="AY17">
        <f>INDEX('Calcs-control2'!$AH$86:$AZ$156,  'Graph-outputs'!$B17, 'Graph-outputs'!AY$2)</f>
        <v>7.1616750005503649</v>
      </c>
      <c r="AZ17" s="118">
        <f t="shared" si="25"/>
        <v>13</v>
      </c>
      <c r="BA17">
        <f>INDEX('Calcs-control2'!$AH$170:$AY$240, 'Graph-outputs'!$B17, 'Graph-outputs'!$AL$1)</f>
        <v>0.55401139295032531</v>
      </c>
      <c r="BC17" s="25" t="str">
        <f t="shared" si="26"/>
        <v/>
      </c>
      <c r="BD17" s="4" t="str">
        <f t="shared" si="27"/>
        <v/>
      </c>
      <c r="BE17" s="26" t="str">
        <f t="shared" si="28"/>
        <v/>
      </c>
      <c r="BF17">
        <f>INDEX('Calcs-control2'!$G$386:$X$456,  'Graph-outputs'!$B17, 'Graph-outputs'!BF$2)</f>
        <v>11782.941113858542</v>
      </c>
      <c r="BG17" s="118">
        <f t="shared" si="29"/>
        <v>13</v>
      </c>
      <c r="BH17">
        <f>INDEX('Calcs-control2'!$G$170:$X$240, 'Graph-outputs'!$B17, 'Graph-outputs'!$AL$1)</f>
        <v>0.91116433469402103</v>
      </c>
      <c r="BJ17" s="25" t="str">
        <f t="shared" si="30"/>
        <v/>
      </c>
      <c r="BK17" s="4" t="str">
        <f t="shared" si="31"/>
        <v/>
      </c>
      <c r="BL17" s="26" t="str">
        <f t="shared" si="32"/>
        <v/>
      </c>
      <c r="BM17">
        <f>INDEX('Calcs-control2'!$AH$386:$AY$456,  'Graph-outputs'!$B17, 'Graph-outputs'!BM$2)</f>
        <v>5522.6116043794982</v>
      </c>
      <c r="BN17" s="118">
        <f t="shared" si="33"/>
        <v>13</v>
      </c>
      <c r="BO17">
        <f>INDEX('Calcs-control2'!$AH$170:$AY$240, 'Graph-outputs'!$B17, 'Graph-outputs'!$AL$1)</f>
        <v>0.55401139295032531</v>
      </c>
      <c r="BQ17" s="79">
        <v>14</v>
      </c>
      <c r="BR17" s="118">
        <f t="shared" si="34"/>
        <v>13</v>
      </c>
      <c r="BS17">
        <f>IF(Settings!$M$5=1, 'Graph-outputs'!$BZ17, 'Graph-outputs'!$CG17)</f>
        <v>9.6861346014751355</v>
      </c>
      <c r="BU17">
        <f>IF(Settings!$M$5=1, 'Graph-outputs'!$CN17, 'Graph-outputs'!$CU17)</f>
        <v>10038.70641774967</v>
      </c>
      <c r="BW17" s="25" t="str">
        <f t="shared" si="35"/>
        <v/>
      </c>
      <c r="BX17" s="4" t="str">
        <f t="shared" si="36"/>
        <v/>
      </c>
      <c r="BY17" s="26" t="str">
        <f t="shared" si="37"/>
        <v/>
      </c>
      <c r="BZ17">
        <f>INDEX('Calcs-control3'!$G$86:$Y$156,  'Graph-outputs'!$B17, 'Graph-outputs'!BZ$2)</f>
        <v>19.155296718374235</v>
      </c>
      <c r="CA17" s="118">
        <f t="shared" si="38"/>
        <v>13</v>
      </c>
      <c r="CB17">
        <f>INDEX('Calcs-control3'!$G$170:$X$240, 'Graph-outputs'!$B17, 'Graph-outputs'!$BT$1)</f>
        <v>0.98443911004831575</v>
      </c>
      <c r="CD17" s="25" t="str">
        <f t="shared" si="39"/>
        <v/>
      </c>
      <c r="CE17" s="4" t="str">
        <f t="shared" si="40"/>
        <v/>
      </c>
      <c r="CF17" s="26">
        <f t="shared" si="41"/>
        <v>90</v>
      </c>
      <c r="CG17">
        <f>INDEX('Calcs-control3'!$AH$86:$AZ$156,  'Graph-outputs'!$B17, 'Graph-outputs'!CG$2)</f>
        <v>9.6861346014751355</v>
      </c>
      <c r="CH17" s="118">
        <f t="shared" si="42"/>
        <v>13</v>
      </c>
      <c r="CI17" s="85">
        <f>INDEX('Calcs-control3'!$AH$170:$AY$240, 'Graph-outputs'!$B17, 'Graph-outputs'!$BT$1)</f>
        <v>0.8626313759593458</v>
      </c>
      <c r="CK17" s="25" t="str">
        <f t="shared" si="43"/>
        <v/>
      </c>
      <c r="CL17" s="4" t="str">
        <f t="shared" si="44"/>
        <v/>
      </c>
      <c r="CM17" s="26" t="str">
        <f t="shared" si="45"/>
        <v/>
      </c>
      <c r="CN17">
        <f>INDEX('Calcs-control3'!$G$386:$X$456,  'Graph-outputs'!$B17, 'Graph-outputs'!CN$2)</f>
        <v>20412.525819886039</v>
      </c>
      <c r="CO17" s="118">
        <f t="shared" si="46"/>
        <v>13</v>
      </c>
      <c r="CP17" s="85">
        <f>INDEX('Calcs-control3'!$G$170:$X$240, 'Graph-outputs'!$B17, 'Graph-outputs'!$BT$1)</f>
        <v>0.98443911004831575</v>
      </c>
      <c r="CR17" s="25" t="str">
        <f t="shared" si="47"/>
        <v/>
      </c>
      <c r="CS17" s="4" t="str">
        <f t="shared" si="48"/>
        <v/>
      </c>
      <c r="CT17" s="26">
        <f t="shared" si="49"/>
        <v>90</v>
      </c>
      <c r="CU17">
        <f>INDEX('Calcs-control3'!$AH$386:$AY$456,  'Graph-outputs'!$B17, 'Graph-outputs'!CU$2)</f>
        <v>10038.70641774967</v>
      </c>
      <c r="CV17" s="118">
        <f t="shared" si="50"/>
        <v>13</v>
      </c>
      <c r="CW17" s="85">
        <f>INDEX('Calcs-control3'!$AH$170:$AY$240, 'Graph-outputs'!$B17, 'Graph-outputs'!$BT$1)</f>
        <v>0.8626313759593458</v>
      </c>
      <c r="CY17" s="79">
        <v>14</v>
      </c>
      <c r="CZ17" s="118" t="e">
        <f t="shared" si="51"/>
        <v>#N/A</v>
      </c>
      <c r="DA17">
        <f>IF(Settings!$M$5=1, 'Graph-outputs'!$DH17, 'Graph-outputs'!$DO17)</f>
        <v>6.4056417787918374</v>
      </c>
      <c r="DC17">
        <f>IF(Settings!$M$5=1, 'Graph-outputs'!$DV17, 'Graph-outputs'!$EC17)</f>
        <v>45442.594403200928</v>
      </c>
      <c r="DE17" s="25" t="str">
        <f t="shared" si="52"/>
        <v/>
      </c>
      <c r="DF17" s="4" t="str">
        <f t="shared" si="53"/>
        <v/>
      </c>
      <c r="DG17" s="26" t="str">
        <f t="shared" si="54"/>
        <v/>
      </c>
      <c r="DH17">
        <f>INDEX('Calcs-control4'!$G$86:$X$156,  'Graph-outputs'!$B17, 'Graph-outputs'!DH$2)</f>
        <v>18.809632652028888</v>
      </c>
      <c r="DI17" s="118" t="e">
        <f t="shared" si="55"/>
        <v>#N/A</v>
      </c>
      <c r="DJ17">
        <f>INDEX('Calcs-control4'!$G$170:$X$240, 'Graph-outputs'!$B17, 'Graph-outputs'!$DB$1)</f>
        <v>0</v>
      </c>
      <c r="DL17" s="25" t="str">
        <f t="shared" si="56"/>
        <v/>
      </c>
      <c r="DM17" s="4" t="str">
        <f t="shared" si="57"/>
        <v/>
      </c>
      <c r="DN17" s="26" t="str">
        <f t="shared" si="58"/>
        <v/>
      </c>
      <c r="DO17">
        <f>INDEX('Calcs-control4'!$AH$86:$AY$156,  'Graph-outputs'!$B17, 'Graph-outputs'!DO$2)</f>
        <v>6.4056417787918374</v>
      </c>
      <c r="DP17" s="118" t="e">
        <f t="shared" si="59"/>
        <v>#N/A</v>
      </c>
      <c r="DQ17">
        <f>INDEX('Calcs-control4'!$AH$170:$AY$240, 'Graph-outputs'!$B17, 'Graph-outputs'!$DB$1)</f>
        <v>0</v>
      </c>
      <c r="DS17" s="25" t="str">
        <f t="shared" si="60"/>
        <v/>
      </c>
      <c r="DT17" s="4" t="str">
        <f t="shared" si="61"/>
        <v/>
      </c>
      <c r="DU17" s="26" t="str">
        <f t="shared" si="62"/>
        <v/>
      </c>
      <c r="DV17">
        <f>INDEX('Calcs-control4'!$G$386:$X$456,  'Graph-outputs'!$B17, 'Graph-outputs'!DV$2)</f>
        <v>133438.38712763123</v>
      </c>
      <c r="DW17" s="118" t="e">
        <f t="shared" si="63"/>
        <v>#N/A</v>
      </c>
      <c r="DX17">
        <f>INDEX('Calcs-control4'!$G$170:$X$240, 'Graph-outputs'!$B17, 'Graph-outputs'!$DB$1)</f>
        <v>0</v>
      </c>
      <c r="DZ17" s="25" t="str">
        <f t="shared" si="64"/>
        <v/>
      </c>
      <c r="EA17" s="4" t="str">
        <f t="shared" si="65"/>
        <v/>
      </c>
      <c r="EB17" s="26" t="str">
        <f t="shared" si="66"/>
        <v/>
      </c>
      <c r="EC17">
        <f>INDEX('Calcs-control4'!$AH$386:$AY$456,  'Graph-outputs'!$B17, 'Graph-outputs'!EC$2)</f>
        <v>45442.594403200928</v>
      </c>
      <c r="ED17" s="118" t="e">
        <f t="shared" si="67"/>
        <v>#N/A</v>
      </c>
      <c r="EE17">
        <f>INDEX('Calcs-control4'!$AH$170:$AY$240, 'Graph-outputs'!$B17, 'Graph-outputs'!$DB$1)</f>
        <v>0</v>
      </c>
    </row>
    <row r="18" spans="1:135" x14ac:dyDescent="0.3">
      <c r="A18" s="118">
        <f t="shared" si="0"/>
        <v>14</v>
      </c>
      <c r="B18">
        <v>15</v>
      </c>
      <c r="C18">
        <f>IF(Settings!$M$5=1, 'Graph-outputs'!$J18, 'Graph-outputs'!$Q18)</f>
        <v>3.0945373883892855</v>
      </c>
      <c r="E18">
        <f>IF(Settings!$M$5=1, 'Graph-outputs'!$X18, 'Graph-outputs'!$AE18)</f>
        <v>1974.2573312551033</v>
      </c>
      <c r="G18" s="25" t="str">
        <f t="shared" si="1"/>
        <v/>
      </c>
      <c r="H18" s="4" t="str">
        <f t="shared" si="2"/>
        <v/>
      </c>
      <c r="I18" s="26" t="str">
        <f t="shared" si="3"/>
        <v/>
      </c>
      <c r="J18">
        <f>INDEX('Calcs-control1'!$G$86:$X$156,  'Graph-outputs'!$B18, 'Graph-outputs'!J$2)</f>
        <v>11.205034144296482</v>
      </c>
      <c r="K18" s="118">
        <f t="shared" si="4"/>
        <v>14</v>
      </c>
      <c r="L18">
        <f>INDEX('Calcs-control1'!$G$170:$X$240, 'Graph-outputs'!$B18, 'Graph-outputs'!$D$1)</f>
        <v>0.69973848923238624</v>
      </c>
      <c r="N18" s="25" t="str">
        <f t="shared" si="5"/>
        <v/>
      </c>
      <c r="O18" s="4" t="str">
        <f t="shared" si="6"/>
        <v/>
      </c>
      <c r="P18" s="26" t="str">
        <f t="shared" si="7"/>
        <v/>
      </c>
      <c r="Q18">
        <f>INDEX('Calcs-control1'!$AH$86:$AY$156,  'Graph-outputs'!$B18, 'Graph-outputs'!Q$2)</f>
        <v>3.0945373883892855</v>
      </c>
      <c r="R18" s="118">
        <f t="shared" si="8"/>
        <v>14</v>
      </c>
      <c r="S18">
        <f>INDEX('Calcs-control1'!$AH$170:$AY$240, 'Graph-outputs'!$B18, 'Graph-outputs'!$Q$2)</f>
        <v>0</v>
      </c>
      <c r="U18" s="25" t="str">
        <f t="shared" si="9"/>
        <v/>
      </c>
      <c r="V18" s="4" t="str">
        <f t="shared" si="10"/>
        <v/>
      </c>
      <c r="W18" s="26" t="str">
        <f t="shared" si="11"/>
        <v/>
      </c>
      <c r="X18">
        <f>INDEX('Calcs-control1'!$G$386:$X$456,  'Graph-outputs'!$B18, 'Graph-outputs'!X$2)</f>
        <v>9853.6083143200976</v>
      </c>
      <c r="Y18" s="118">
        <f t="shared" si="12"/>
        <v>14</v>
      </c>
      <c r="Z18">
        <f>INDEX('Calcs-control1'!$G$170:$X$240, 'Graph-outputs'!$B18, 'Graph-outputs'!$J$2)</f>
        <v>0.69973848923238624</v>
      </c>
      <c r="AB18" s="25" t="str">
        <f t="shared" si="13"/>
        <v/>
      </c>
      <c r="AC18" s="4" t="str">
        <f t="shared" si="14"/>
        <v/>
      </c>
      <c r="AD18" s="26" t="str">
        <f t="shared" si="15"/>
        <v/>
      </c>
      <c r="AE18">
        <f>INDEX('Calcs-control1'!$AH$386:$AY$456,  'Graph-outputs'!$B18, 'Graph-outputs'!AE$2)</f>
        <v>1974.2573312551033</v>
      </c>
      <c r="AF18" s="118">
        <f t="shared" si="16"/>
        <v>14</v>
      </c>
      <c r="AG18">
        <f>INDEX('Calcs-control1'!$AH$170:$AY$240, 'Graph-outputs'!$B18, 'Graph-outputs'!$Q$2)</f>
        <v>0</v>
      </c>
      <c r="AI18" s="79">
        <v>15</v>
      </c>
      <c r="AJ18" s="118">
        <f t="shared" si="17"/>
        <v>14</v>
      </c>
      <c r="AK18">
        <f>IF(Settings!$M$5=1, 'Graph-outputs'!$AR18, 'Graph-outputs'!$AY18)</f>
        <v>7.6624367227171977</v>
      </c>
      <c r="AM18">
        <f>IF(Settings!$M$5=1, 'Graph-outputs'!$BF18, 'Graph-outputs'!$BM18)</f>
        <v>5971.2241561903766</v>
      </c>
      <c r="AO18" s="25" t="str">
        <f t="shared" si="18"/>
        <v/>
      </c>
      <c r="AP18" s="4" t="str">
        <f t="shared" si="19"/>
        <v/>
      </c>
      <c r="AQ18" s="26" t="str">
        <f t="shared" si="20"/>
        <v/>
      </c>
      <c r="AR18">
        <f>INDEX('Calcs-control2'!$G$86:$Y$156,  'Graph-outputs'!$B18, 'Graph-outputs'!AR$2)</f>
        <v>15.535343794410901</v>
      </c>
      <c r="AS18" s="118">
        <f t="shared" si="21"/>
        <v>14</v>
      </c>
      <c r="AT18">
        <f>INDEX('Calcs-control2'!$G$170:$X$240, 'Graph-outputs'!$B18, 'Graph-outputs'!$AL$1)</f>
        <v>0.9350024495127377</v>
      </c>
      <c r="AV18" s="25" t="str">
        <f t="shared" si="22"/>
        <v/>
      </c>
      <c r="AW18" s="4" t="str">
        <f t="shared" si="23"/>
        <v/>
      </c>
      <c r="AX18" s="26" t="str">
        <f t="shared" si="24"/>
        <v/>
      </c>
      <c r="AY18">
        <f>INDEX('Calcs-control2'!$AH$86:$AZ$156,  'Graph-outputs'!$B18, 'Graph-outputs'!AY$2)</f>
        <v>7.6624367227171977</v>
      </c>
      <c r="AZ18" s="118">
        <f t="shared" si="25"/>
        <v>14</v>
      </c>
      <c r="BA18">
        <f>INDEX('Calcs-control2'!$AH$170:$AY$240, 'Graph-outputs'!$B18, 'Graph-outputs'!$AL$1)</f>
        <v>0.60253049631427547</v>
      </c>
      <c r="BC18" s="25" t="str">
        <f t="shared" si="26"/>
        <v/>
      </c>
      <c r="BD18" s="4" t="str">
        <f t="shared" si="27"/>
        <v/>
      </c>
      <c r="BE18" s="26" t="str">
        <f t="shared" si="28"/>
        <v/>
      </c>
      <c r="BF18">
        <f>INDEX('Calcs-control2'!$G$386:$X$456,  'Graph-outputs'!$B18, 'Graph-outputs'!BF$2)</f>
        <v>12974.19586141804</v>
      </c>
      <c r="BG18" s="118">
        <f t="shared" si="29"/>
        <v>14</v>
      </c>
      <c r="BH18">
        <f>INDEX('Calcs-control2'!$G$170:$X$240, 'Graph-outputs'!$B18, 'Graph-outputs'!$AL$1)</f>
        <v>0.9350024495127377</v>
      </c>
      <c r="BJ18" s="25" t="str">
        <f t="shared" si="30"/>
        <v/>
      </c>
      <c r="BK18" s="4" t="str">
        <f t="shared" si="31"/>
        <v/>
      </c>
      <c r="BL18" s="26" t="str">
        <f t="shared" si="32"/>
        <v/>
      </c>
      <c r="BM18">
        <f>INDEX('Calcs-control2'!$AH$386:$AY$456,  'Graph-outputs'!$B18, 'Graph-outputs'!BM$2)</f>
        <v>5971.2241561903766</v>
      </c>
      <c r="BN18" s="118">
        <f t="shared" si="33"/>
        <v>14</v>
      </c>
      <c r="BO18">
        <f>INDEX('Calcs-control2'!$AH$170:$AY$240, 'Graph-outputs'!$B18, 'Graph-outputs'!$AL$1)</f>
        <v>0.60253049631427547</v>
      </c>
      <c r="BQ18" s="79">
        <v>15</v>
      </c>
      <c r="BR18" s="118">
        <f t="shared" si="34"/>
        <v>14</v>
      </c>
      <c r="BS18">
        <f>IF(Settings!$M$5=1, 'Graph-outputs'!$BZ18, 'Graph-outputs'!$CG18)</f>
        <v>10.362496196452209</v>
      </c>
      <c r="BU18">
        <f>IF(Settings!$M$5=1, 'Graph-outputs'!$CN18, 'Graph-outputs'!$CU18)</f>
        <v>10788.905750730004</v>
      </c>
      <c r="BW18" s="25" t="str">
        <f t="shared" si="35"/>
        <v/>
      </c>
      <c r="BX18" s="4" t="str">
        <f t="shared" si="36"/>
        <v/>
      </c>
      <c r="BY18" s="26" t="str">
        <f t="shared" si="37"/>
        <v/>
      </c>
      <c r="BZ18">
        <f>INDEX('Calcs-control3'!$G$86:$Y$156,  'Graph-outputs'!$B18, 'Graph-outputs'!BZ$2)</f>
        <v>20.987561638671774</v>
      </c>
      <c r="CA18" s="118">
        <f t="shared" si="38"/>
        <v>14</v>
      </c>
      <c r="CB18">
        <f>INDEX('Calcs-control3'!$G$170:$X$240, 'Graph-outputs'!$B18, 'Graph-outputs'!$BT$1)</f>
        <v>0.9897902843638573</v>
      </c>
      <c r="CD18" s="25" t="str">
        <f t="shared" si="39"/>
        <v/>
      </c>
      <c r="CE18" s="4" t="str">
        <f t="shared" si="40"/>
        <v/>
      </c>
      <c r="CF18" s="26" t="str">
        <f t="shared" si="41"/>
        <v/>
      </c>
      <c r="CG18">
        <f>INDEX('Calcs-control3'!$AH$86:$AZ$156,  'Graph-outputs'!$B18, 'Graph-outputs'!CG$2)</f>
        <v>10.362496196452209</v>
      </c>
      <c r="CH18" s="118">
        <f t="shared" si="42"/>
        <v>14</v>
      </c>
      <c r="CI18" s="85">
        <f>INDEX('Calcs-control3'!$AH$170:$AY$240, 'Graph-outputs'!$B18, 'Graph-outputs'!$BT$1)</f>
        <v>0.88242166033299296</v>
      </c>
      <c r="CK18" s="25" t="str">
        <f t="shared" si="43"/>
        <v/>
      </c>
      <c r="CL18" s="4" t="str">
        <f t="shared" si="44"/>
        <v/>
      </c>
      <c r="CM18" s="26" t="str">
        <f t="shared" si="45"/>
        <v/>
      </c>
      <c r="CN18">
        <f>INDEX('Calcs-control3'!$G$386:$X$456,  'Graph-outputs'!$B18, 'Graph-outputs'!CN$2)</f>
        <v>22392.002637738762</v>
      </c>
      <c r="CO18" s="118">
        <f t="shared" si="46"/>
        <v>14</v>
      </c>
      <c r="CP18" s="85">
        <f>INDEX('Calcs-control3'!$G$170:$X$240, 'Graph-outputs'!$B18, 'Graph-outputs'!$BT$1)</f>
        <v>0.9897902843638573</v>
      </c>
      <c r="CR18" s="25" t="str">
        <f t="shared" si="47"/>
        <v/>
      </c>
      <c r="CS18" s="4" t="str">
        <f t="shared" si="48"/>
        <v/>
      </c>
      <c r="CT18" s="26" t="str">
        <f t="shared" si="49"/>
        <v/>
      </c>
      <c r="CU18">
        <f>INDEX('Calcs-control3'!$AH$386:$AY$456,  'Graph-outputs'!$B18, 'Graph-outputs'!CU$2)</f>
        <v>10788.905750730004</v>
      </c>
      <c r="CV18" s="118">
        <f t="shared" si="50"/>
        <v>14</v>
      </c>
      <c r="CW18" s="85">
        <f>INDEX('Calcs-control3'!$AH$170:$AY$240, 'Graph-outputs'!$B18, 'Graph-outputs'!$BT$1)</f>
        <v>0.88242166033299296</v>
      </c>
      <c r="CY18" s="79">
        <v>15</v>
      </c>
      <c r="CZ18" s="118" t="e">
        <f t="shared" si="51"/>
        <v>#N/A</v>
      </c>
      <c r="DA18">
        <f>IF(Settings!$M$5=1, 'Graph-outputs'!$DH18, 'Graph-outputs'!$DO18)</f>
        <v>7.1811116040401979</v>
      </c>
      <c r="DC18">
        <f>IF(Settings!$M$5=1, 'Graph-outputs'!$DV18, 'Graph-outputs'!$EC18)</f>
        <v>50943.894968798406</v>
      </c>
      <c r="DE18" s="25" t="str">
        <f t="shared" si="52"/>
        <v/>
      </c>
      <c r="DF18" s="4" t="str">
        <f t="shared" si="53"/>
        <v/>
      </c>
      <c r="DG18" s="26" t="str">
        <f t="shared" si="54"/>
        <v/>
      </c>
      <c r="DH18">
        <f>INDEX('Calcs-control4'!$G$86:$X$156,  'Graph-outputs'!$B18, 'Graph-outputs'!DH$2)</f>
        <v>21.394056119632651</v>
      </c>
      <c r="DI18" s="118" t="e">
        <f t="shared" si="55"/>
        <v>#N/A</v>
      </c>
      <c r="DJ18">
        <f>INDEX('Calcs-control4'!$G$170:$X$240, 'Graph-outputs'!$B18, 'Graph-outputs'!$DB$1)</f>
        <v>0</v>
      </c>
      <c r="DL18" s="25" t="str">
        <f t="shared" si="56"/>
        <v/>
      </c>
      <c r="DM18" s="4" t="str">
        <f t="shared" si="57"/>
        <v/>
      </c>
      <c r="DN18" s="26" t="str">
        <f t="shared" si="58"/>
        <v/>
      </c>
      <c r="DO18">
        <f>INDEX('Calcs-control4'!$AH$86:$AY$156,  'Graph-outputs'!$B18, 'Graph-outputs'!DO$2)</f>
        <v>7.1811116040401979</v>
      </c>
      <c r="DP18" s="118" t="e">
        <f t="shared" si="59"/>
        <v>#N/A</v>
      </c>
      <c r="DQ18">
        <f>INDEX('Calcs-control4'!$AH$170:$AY$240, 'Graph-outputs'!$B18, 'Graph-outputs'!$DB$1)</f>
        <v>0</v>
      </c>
      <c r="DS18" s="25" t="str">
        <f t="shared" si="60"/>
        <v/>
      </c>
      <c r="DT18" s="4" t="str">
        <f t="shared" si="61"/>
        <v/>
      </c>
      <c r="DU18" s="26" t="str">
        <f t="shared" si="62"/>
        <v/>
      </c>
      <c r="DV18">
        <f>INDEX('Calcs-control4'!$G$386:$X$456,  'Graph-outputs'!$B18, 'Graph-outputs'!DV$2)</f>
        <v>151772.67921890435</v>
      </c>
      <c r="DW18" s="118" t="e">
        <f t="shared" si="63"/>
        <v>#N/A</v>
      </c>
      <c r="DX18">
        <f>INDEX('Calcs-control4'!$G$170:$X$240, 'Graph-outputs'!$B18, 'Graph-outputs'!$DB$1)</f>
        <v>0</v>
      </c>
      <c r="DZ18" s="25" t="str">
        <f t="shared" si="64"/>
        <v/>
      </c>
      <c r="EA18" s="4" t="str">
        <f t="shared" si="65"/>
        <v/>
      </c>
      <c r="EB18" s="26" t="str">
        <f t="shared" si="66"/>
        <v/>
      </c>
      <c r="EC18">
        <f>INDEX('Calcs-control4'!$AH$386:$AY$456,  'Graph-outputs'!$B18, 'Graph-outputs'!EC$2)</f>
        <v>50943.894968798406</v>
      </c>
      <c r="ED18" s="118" t="e">
        <f t="shared" si="67"/>
        <v>#N/A</v>
      </c>
      <c r="EE18">
        <f>INDEX('Calcs-control4'!$AH$170:$AY$240, 'Graph-outputs'!$B18, 'Graph-outputs'!$DB$1)</f>
        <v>0</v>
      </c>
    </row>
    <row r="19" spans="1:135" x14ac:dyDescent="0.3">
      <c r="A19" s="118">
        <f t="shared" si="0"/>
        <v>15</v>
      </c>
      <c r="B19">
        <v>16</v>
      </c>
      <c r="C19">
        <f>IF(Settings!$M$5=1, 'Graph-outputs'!$J19, 'Graph-outputs'!$Q19)</f>
        <v>3.5067813974672086</v>
      </c>
      <c r="E19">
        <f>IF(Settings!$M$5=1, 'Graph-outputs'!$X19, 'Graph-outputs'!$AE19)</f>
        <v>2237.2613460851549</v>
      </c>
      <c r="G19" s="25" t="str">
        <f t="shared" si="1"/>
        <v/>
      </c>
      <c r="H19" s="4" t="str">
        <f t="shared" si="2"/>
        <v/>
      </c>
      <c r="I19" s="26" t="str">
        <f t="shared" si="3"/>
        <v/>
      </c>
      <c r="J19">
        <f>INDEX('Calcs-control1'!$G$86:$X$156,  'Graph-outputs'!$B19, 'Graph-outputs'!J$2)</f>
        <v>12.985573476599994</v>
      </c>
      <c r="K19" s="118">
        <f t="shared" si="4"/>
        <v>15</v>
      </c>
      <c r="L19">
        <f>INDEX('Calcs-control1'!$G$170:$X$240, 'Graph-outputs'!$B19, 'Graph-outputs'!$D$1)</f>
        <v>0.80063650808452413</v>
      </c>
      <c r="N19" s="25" t="str">
        <f t="shared" si="5"/>
        <v/>
      </c>
      <c r="O19" s="4" t="str">
        <f t="shared" si="6"/>
        <v/>
      </c>
      <c r="P19" s="26" t="str">
        <f t="shared" si="7"/>
        <v/>
      </c>
      <c r="Q19">
        <f>INDEX('Calcs-control1'!$AH$86:$AY$156,  'Graph-outputs'!$B19, 'Graph-outputs'!Q$2)</f>
        <v>3.5067813974672086</v>
      </c>
      <c r="R19" s="118">
        <f t="shared" si="8"/>
        <v>15</v>
      </c>
      <c r="S19">
        <f>INDEX('Calcs-control1'!$AH$170:$AY$240, 'Graph-outputs'!$B19, 'Graph-outputs'!$Q$2)</f>
        <v>0</v>
      </c>
      <c r="U19" s="25" t="str">
        <f t="shared" si="9"/>
        <v/>
      </c>
      <c r="V19" s="4" t="str">
        <f t="shared" si="10"/>
        <v/>
      </c>
      <c r="W19" s="26" t="str">
        <f t="shared" si="11"/>
        <v/>
      </c>
      <c r="X19">
        <f>INDEX('Calcs-control1'!$G$386:$X$456,  'Graph-outputs'!$B19, 'Graph-outputs'!X$2)</f>
        <v>11871.424347179462</v>
      </c>
      <c r="Y19" s="118">
        <f t="shared" si="12"/>
        <v>15</v>
      </c>
      <c r="Z19">
        <f>INDEX('Calcs-control1'!$G$170:$X$240, 'Graph-outputs'!$B19, 'Graph-outputs'!$J$2)</f>
        <v>0.80063650808452413</v>
      </c>
      <c r="AB19" s="25" t="str">
        <f t="shared" si="13"/>
        <v/>
      </c>
      <c r="AC19" s="4" t="str">
        <f t="shared" si="14"/>
        <v/>
      </c>
      <c r="AD19" s="26" t="str">
        <f t="shared" si="15"/>
        <v/>
      </c>
      <c r="AE19">
        <f>INDEX('Calcs-control1'!$AH$386:$AY$456,  'Graph-outputs'!$B19, 'Graph-outputs'!AE$2)</f>
        <v>2237.2613460851549</v>
      </c>
      <c r="AF19" s="118">
        <f t="shared" si="16"/>
        <v>15</v>
      </c>
      <c r="AG19">
        <f>INDEX('Calcs-control1'!$AH$170:$AY$240, 'Graph-outputs'!$B19, 'Graph-outputs'!$Q$2)</f>
        <v>0</v>
      </c>
      <c r="AI19" s="79">
        <v>16</v>
      </c>
      <c r="AJ19" s="118">
        <f t="shared" si="17"/>
        <v>15</v>
      </c>
      <c r="AK19">
        <f>IF(Settings!$M$5=1, 'Graph-outputs'!$AR19, 'Graph-outputs'!$AY19)</f>
        <v>8.1949349783326522</v>
      </c>
      <c r="AM19">
        <f>IF(Settings!$M$5=1, 'Graph-outputs'!$BF19, 'Graph-outputs'!$BM19)</f>
        <v>6449.2706587855082</v>
      </c>
      <c r="AO19" s="25" t="str">
        <f t="shared" si="18"/>
        <v/>
      </c>
      <c r="AP19" s="4" t="str">
        <f t="shared" si="19"/>
        <v/>
      </c>
      <c r="AQ19" s="26" t="str">
        <f t="shared" si="20"/>
        <v/>
      </c>
      <c r="AR19">
        <f>INDEX('Calcs-control2'!$G$86:$Y$156,  'Graph-outputs'!$B19, 'Graph-outputs'!AR$2)</f>
        <v>16.895363121433356</v>
      </c>
      <c r="AS19" s="118">
        <f t="shared" si="21"/>
        <v>15</v>
      </c>
      <c r="AT19">
        <f>INDEX('Calcs-control2'!$G$170:$X$240, 'Graph-outputs'!$B19, 'Graph-outputs'!$AL$1)</f>
        <v>0.95246125136815929</v>
      </c>
      <c r="AV19" s="25" t="str">
        <f t="shared" si="22"/>
        <v/>
      </c>
      <c r="AW19" s="4" t="str">
        <f t="shared" si="23"/>
        <v/>
      </c>
      <c r="AX19" s="26" t="str">
        <f t="shared" si="24"/>
        <v/>
      </c>
      <c r="AY19">
        <f>INDEX('Calcs-control2'!$AH$86:$AZ$156,  'Graph-outputs'!$B19, 'Graph-outputs'!AY$2)</f>
        <v>8.1949349783326522</v>
      </c>
      <c r="AZ19" s="118">
        <f t="shared" si="25"/>
        <v>15</v>
      </c>
      <c r="BA19">
        <f>INDEX('Calcs-control2'!$AH$170:$AY$240, 'Graph-outputs'!$B19, 'Graph-outputs'!$AL$1)</f>
        <v>0.64834745076802625</v>
      </c>
      <c r="BC19" s="25" t="str">
        <f t="shared" si="26"/>
        <v/>
      </c>
      <c r="BD19" s="4" t="str">
        <f t="shared" si="27"/>
        <v/>
      </c>
      <c r="BE19" s="26" t="str">
        <f t="shared" si="28"/>
        <v/>
      </c>
      <c r="BF19">
        <f>INDEX('Calcs-control2'!$G$386:$X$456,  'Graph-outputs'!$B19, 'Graph-outputs'!BF$2)</f>
        <v>14159.558606404426</v>
      </c>
      <c r="BG19" s="118">
        <f t="shared" si="29"/>
        <v>15</v>
      </c>
      <c r="BH19">
        <f>INDEX('Calcs-control2'!$G$170:$X$240, 'Graph-outputs'!$B19, 'Graph-outputs'!$AL$1)</f>
        <v>0.95246125136815929</v>
      </c>
      <c r="BJ19" s="25" t="str">
        <f t="shared" si="30"/>
        <v/>
      </c>
      <c r="BK19" s="4" t="str">
        <f t="shared" si="31"/>
        <v/>
      </c>
      <c r="BL19" s="26" t="str">
        <f t="shared" si="32"/>
        <v/>
      </c>
      <c r="BM19">
        <f>INDEX('Calcs-control2'!$AH$386:$AY$456,  'Graph-outputs'!$B19, 'Graph-outputs'!BM$2)</f>
        <v>6449.2706587855082</v>
      </c>
      <c r="BN19" s="118">
        <f t="shared" si="33"/>
        <v>15</v>
      </c>
      <c r="BO19">
        <f>INDEX('Calcs-control2'!$AH$170:$AY$240, 'Graph-outputs'!$B19, 'Graph-outputs'!$AL$1)</f>
        <v>0.64834745076802625</v>
      </c>
      <c r="BQ19" s="79">
        <v>16</v>
      </c>
      <c r="BR19" s="118">
        <f t="shared" si="34"/>
        <v>15</v>
      </c>
      <c r="BS19">
        <f>IF(Settings!$M$5=1, 'Graph-outputs'!$BZ19, 'Graph-outputs'!$CG19)</f>
        <v>11.081640955485703</v>
      </c>
      <c r="BU19">
        <f>IF(Settings!$M$5=1, 'Graph-outputs'!$CN19, 'Graph-outputs'!$CU19)</f>
        <v>11585.314984652001</v>
      </c>
      <c r="BW19" s="25" t="str">
        <f t="shared" si="35"/>
        <v/>
      </c>
      <c r="BX19" s="4" t="str">
        <f t="shared" si="36"/>
        <v/>
      </c>
      <c r="BY19" s="26" t="str">
        <f t="shared" si="37"/>
        <v/>
      </c>
      <c r="BZ19">
        <f>INDEX('Calcs-control3'!$G$86:$Y$156,  'Graph-outputs'!$B19, 'Graph-outputs'!BZ$2)</f>
        <v>22.821581234855884</v>
      </c>
      <c r="CA19" s="118">
        <f t="shared" si="38"/>
        <v>15</v>
      </c>
      <c r="CB19">
        <f>INDEX('Calcs-control3'!$G$170:$X$240, 'Graph-outputs'!$B19, 'Graph-outputs'!$BT$1)</f>
        <v>0.99330396692184542</v>
      </c>
      <c r="CD19" s="25" t="str">
        <f t="shared" si="39"/>
        <v/>
      </c>
      <c r="CE19" s="4" t="str">
        <f t="shared" si="40"/>
        <v/>
      </c>
      <c r="CF19" s="26" t="str">
        <f t="shared" si="41"/>
        <v/>
      </c>
      <c r="CG19">
        <f>INDEX('Calcs-control3'!$AH$86:$AZ$156,  'Graph-outputs'!$B19, 'Graph-outputs'!CG$2)</f>
        <v>11.081640955485703</v>
      </c>
      <c r="CH19" s="118">
        <f t="shared" si="42"/>
        <v>15</v>
      </c>
      <c r="CI19" s="85">
        <f>INDEX('Calcs-control3'!$AH$170:$AY$240, 'Graph-outputs'!$B19, 'Graph-outputs'!$BT$1)</f>
        <v>0.9003462639758768</v>
      </c>
      <c r="CK19" s="25" t="str">
        <f t="shared" si="43"/>
        <v/>
      </c>
      <c r="CL19" s="4" t="str">
        <f t="shared" si="44"/>
        <v/>
      </c>
      <c r="CM19" s="26" t="str">
        <f t="shared" si="45"/>
        <v/>
      </c>
      <c r="CN19">
        <f>INDEX('Calcs-control3'!$G$386:$X$456,  'Graph-outputs'!$B19, 'Graph-outputs'!CN$2)</f>
        <v>24367.995820920132</v>
      </c>
      <c r="CO19" s="118">
        <f t="shared" si="46"/>
        <v>15</v>
      </c>
      <c r="CP19" s="85">
        <f>INDEX('Calcs-control3'!$G$170:$X$240, 'Graph-outputs'!$B19, 'Graph-outputs'!$BT$1)</f>
        <v>0.99330396692184542</v>
      </c>
      <c r="CR19" s="25" t="str">
        <f t="shared" si="47"/>
        <v/>
      </c>
      <c r="CS19" s="4" t="str">
        <f t="shared" si="48"/>
        <v/>
      </c>
      <c r="CT19" s="26" t="str">
        <f t="shared" si="49"/>
        <v/>
      </c>
      <c r="CU19">
        <f>INDEX('Calcs-control3'!$AH$386:$AY$456,  'Graph-outputs'!$B19, 'Graph-outputs'!CU$2)</f>
        <v>11585.314984652001</v>
      </c>
      <c r="CV19" s="118">
        <f t="shared" si="50"/>
        <v>15</v>
      </c>
      <c r="CW19" s="85">
        <f>INDEX('Calcs-control3'!$AH$170:$AY$240, 'Graph-outputs'!$B19, 'Graph-outputs'!$BT$1)</f>
        <v>0.9003462639758768</v>
      </c>
      <c r="CY19" s="79">
        <v>16</v>
      </c>
      <c r="CZ19" s="118" t="e">
        <f t="shared" si="51"/>
        <v>#N/A</v>
      </c>
      <c r="DA19">
        <f>IF(Settings!$M$5=1, 'Graph-outputs'!$DH19, 'Graph-outputs'!$DO19)</f>
        <v>8.0333890289762255</v>
      </c>
      <c r="DC19">
        <f>IF(Settings!$M$5=1, 'Graph-outputs'!$DV19, 'Graph-outputs'!$EC19)</f>
        <v>56990.080296957232</v>
      </c>
      <c r="DE19" s="25" t="str">
        <f t="shared" si="52"/>
        <v/>
      </c>
      <c r="DF19" s="4" t="str">
        <f t="shared" si="53"/>
        <v/>
      </c>
      <c r="DG19" s="26" t="str">
        <f t="shared" si="54"/>
        <v/>
      </c>
      <c r="DH19">
        <f>INDEX('Calcs-control4'!$G$86:$X$156,  'Graph-outputs'!$B19, 'Graph-outputs'!DH$2)</f>
        <v>23.979619153196353</v>
      </c>
      <c r="DI19" s="118" t="e">
        <f t="shared" si="55"/>
        <v>#N/A</v>
      </c>
      <c r="DJ19">
        <f>INDEX('Calcs-control4'!$G$170:$X$240, 'Graph-outputs'!$B19, 'Graph-outputs'!$DB$1)</f>
        <v>0</v>
      </c>
      <c r="DL19" s="25" t="str">
        <f t="shared" si="56"/>
        <v/>
      </c>
      <c r="DM19" s="4" t="str">
        <f t="shared" si="57"/>
        <v/>
      </c>
      <c r="DN19" s="26" t="str">
        <f t="shared" si="58"/>
        <v/>
      </c>
      <c r="DO19">
        <f>INDEX('Calcs-control4'!$AH$86:$AY$156,  'Graph-outputs'!$B19, 'Graph-outputs'!DO$2)</f>
        <v>8.0333890289762255</v>
      </c>
      <c r="DP19" s="118" t="e">
        <f t="shared" si="59"/>
        <v>#N/A</v>
      </c>
      <c r="DQ19">
        <f>INDEX('Calcs-control4'!$AH$170:$AY$240, 'Graph-outputs'!$B19, 'Graph-outputs'!$DB$1)</f>
        <v>0</v>
      </c>
      <c r="DS19" s="25" t="str">
        <f t="shared" si="60"/>
        <v/>
      </c>
      <c r="DT19" s="4" t="str">
        <f t="shared" si="61"/>
        <v/>
      </c>
      <c r="DU19" s="26" t="str">
        <f t="shared" si="62"/>
        <v/>
      </c>
      <c r="DV19">
        <f>INDEX('Calcs-control4'!$G$386:$X$456,  'Graph-outputs'!$B19, 'Graph-outputs'!DV$2)</f>
        <v>170115.0555639496</v>
      </c>
      <c r="DW19" s="118" t="e">
        <f t="shared" si="63"/>
        <v>#N/A</v>
      </c>
      <c r="DX19">
        <f>INDEX('Calcs-control4'!$G$170:$X$240, 'Graph-outputs'!$B19, 'Graph-outputs'!$DB$1)</f>
        <v>0</v>
      </c>
      <c r="DZ19" s="25" t="str">
        <f t="shared" si="64"/>
        <v/>
      </c>
      <c r="EA19" s="4" t="str">
        <f t="shared" si="65"/>
        <v/>
      </c>
      <c r="EB19" s="26" t="str">
        <f t="shared" si="66"/>
        <v/>
      </c>
      <c r="EC19">
        <f>INDEX('Calcs-control4'!$AH$386:$AY$456,  'Graph-outputs'!$B19, 'Graph-outputs'!EC$2)</f>
        <v>56990.080296957232</v>
      </c>
      <c r="ED19" s="118" t="e">
        <f t="shared" si="67"/>
        <v>#N/A</v>
      </c>
      <c r="EE19">
        <f>INDEX('Calcs-control4'!$AH$170:$AY$240, 'Graph-outputs'!$B19, 'Graph-outputs'!$DB$1)</f>
        <v>0</v>
      </c>
    </row>
    <row r="20" spans="1:135" x14ac:dyDescent="0.3">
      <c r="A20" s="118">
        <f t="shared" si="0"/>
        <v>16</v>
      </c>
      <c r="B20">
        <v>17</v>
      </c>
      <c r="C20">
        <f>IF(Settings!$M$5=1, 'Graph-outputs'!$J20, 'Graph-outputs'!$Q20)</f>
        <v>3.9689498073978808</v>
      </c>
      <c r="E20">
        <f>IF(Settings!$M$5=1, 'Graph-outputs'!$X20, 'Graph-outputs'!$AE20)</f>
        <v>2532.1162006439072</v>
      </c>
      <c r="G20" s="25" t="str">
        <f t="shared" si="1"/>
        <v/>
      </c>
      <c r="H20" s="4" t="str">
        <f t="shared" si="2"/>
        <v/>
      </c>
      <c r="I20" s="26">
        <f t="shared" si="3"/>
        <v>90</v>
      </c>
      <c r="J20">
        <f>INDEX('Calcs-control1'!$G$86:$X$156,  'Graph-outputs'!$B20, 'Graph-outputs'!J$2)</f>
        <v>14.856446872867192</v>
      </c>
      <c r="K20" s="118">
        <f t="shared" si="4"/>
        <v>16</v>
      </c>
      <c r="L20">
        <f>INDEX('Calcs-control1'!$G$170:$X$240, 'Graph-outputs'!$B20, 'Graph-outputs'!$D$1)</f>
        <v>0.87035125008615122</v>
      </c>
      <c r="N20" s="25" t="str">
        <f t="shared" si="5"/>
        <v/>
      </c>
      <c r="O20" s="4" t="str">
        <f t="shared" si="6"/>
        <v/>
      </c>
      <c r="P20" s="26" t="str">
        <f t="shared" si="7"/>
        <v/>
      </c>
      <c r="Q20">
        <f>INDEX('Calcs-control1'!$AH$86:$AY$156,  'Graph-outputs'!$B20, 'Graph-outputs'!Q$2)</f>
        <v>3.9689498073978808</v>
      </c>
      <c r="R20" s="118">
        <f t="shared" si="8"/>
        <v>16</v>
      </c>
      <c r="S20">
        <f>INDEX('Calcs-control1'!$AH$170:$AY$240, 'Graph-outputs'!$B20, 'Graph-outputs'!$Q$2)</f>
        <v>0</v>
      </c>
      <c r="U20" s="25" t="str">
        <f t="shared" si="9"/>
        <v/>
      </c>
      <c r="V20" s="4" t="str">
        <f t="shared" si="10"/>
        <v/>
      </c>
      <c r="W20" s="26">
        <f t="shared" si="11"/>
        <v>90</v>
      </c>
      <c r="X20">
        <f>INDEX('Calcs-control1'!$G$386:$X$456,  'Graph-outputs'!$B20, 'Graph-outputs'!X$2)</f>
        <v>13939.099799262791</v>
      </c>
      <c r="Y20" s="118">
        <f t="shared" si="12"/>
        <v>16</v>
      </c>
      <c r="Z20">
        <f>INDEX('Calcs-control1'!$G$170:$X$240, 'Graph-outputs'!$B20, 'Graph-outputs'!$J$2)</f>
        <v>0.87035125008615122</v>
      </c>
      <c r="AB20" s="25" t="str">
        <f t="shared" si="13"/>
        <v/>
      </c>
      <c r="AC20" s="4" t="str">
        <f t="shared" si="14"/>
        <v/>
      </c>
      <c r="AD20" s="26" t="str">
        <f t="shared" si="15"/>
        <v/>
      </c>
      <c r="AE20">
        <f>INDEX('Calcs-control1'!$AH$386:$AY$456,  'Graph-outputs'!$B20, 'Graph-outputs'!AE$2)</f>
        <v>2532.1162006439072</v>
      </c>
      <c r="AF20" s="118">
        <f t="shared" si="16"/>
        <v>16</v>
      </c>
      <c r="AG20">
        <f>INDEX('Calcs-control1'!$AH$170:$AY$240, 'Graph-outputs'!$B20, 'Graph-outputs'!$Q$2)</f>
        <v>0</v>
      </c>
      <c r="AI20" s="79">
        <v>17</v>
      </c>
      <c r="AJ20" s="118">
        <f t="shared" si="17"/>
        <v>16</v>
      </c>
      <c r="AK20">
        <f>IF(Settings!$M$5=1, 'Graph-outputs'!$AR20, 'Graph-outputs'!$AY20)</f>
        <v>8.7607690464729231</v>
      </c>
      <c r="AM20">
        <f>IF(Settings!$M$5=1, 'Graph-outputs'!$BF20, 'Graph-outputs'!$BM20)</f>
        <v>6957.7302348075</v>
      </c>
      <c r="AO20" s="25" t="str">
        <f t="shared" si="18"/>
        <v/>
      </c>
      <c r="AP20" s="4" t="str">
        <f t="shared" si="19"/>
        <v/>
      </c>
      <c r="AQ20" s="26" t="str">
        <f t="shared" si="20"/>
        <v/>
      </c>
      <c r="AR20">
        <f>INDEX('Calcs-control2'!$G$86:$Y$156,  'Graph-outputs'!$B20, 'Graph-outputs'!AR$2)</f>
        <v>18.25376606529213</v>
      </c>
      <c r="AS20" s="118">
        <f t="shared" si="21"/>
        <v>16</v>
      </c>
      <c r="AT20">
        <f>INDEX('Calcs-control2'!$G$170:$X$240, 'Graph-outputs'!$B20, 'Graph-outputs'!$AL$1)</f>
        <v>0.96521756694450478</v>
      </c>
      <c r="AV20" s="25" t="str">
        <f t="shared" si="22"/>
        <v/>
      </c>
      <c r="AW20" s="4" t="str">
        <f t="shared" si="23"/>
        <v/>
      </c>
      <c r="AX20" s="26" t="str">
        <f t="shared" si="24"/>
        <v/>
      </c>
      <c r="AY20">
        <f>INDEX('Calcs-control2'!$AH$86:$AZ$156,  'Graph-outputs'!$B20, 'Graph-outputs'!AY$2)</f>
        <v>8.7607690464729231</v>
      </c>
      <c r="AZ20" s="118">
        <f t="shared" si="25"/>
        <v>16</v>
      </c>
      <c r="BA20">
        <f>INDEX('Calcs-control2'!$AH$170:$AY$240, 'Graph-outputs'!$B20, 'Graph-outputs'!$AL$1)</f>
        <v>0.69125929679869991</v>
      </c>
      <c r="BC20" s="25" t="str">
        <f t="shared" si="26"/>
        <v/>
      </c>
      <c r="BD20" s="4" t="str">
        <f t="shared" si="27"/>
        <v/>
      </c>
      <c r="BE20" s="26" t="str">
        <f t="shared" si="28"/>
        <v/>
      </c>
      <c r="BF20">
        <f>INDEX('Calcs-control2'!$G$386:$X$456,  'Graph-outputs'!$B20, 'Graph-outputs'!BF$2)</f>
        <v>15337.119251558463</v>
      </c>
      <c r="BG20" s="118">
        <f t="shared" si="29"/>
        <v>16</v>
      </c>
      <c r="BH20">
        <f>INDEX('Calcs-control2'!$G$170:$X$240, 'Graph-outputs'!$B20, 'Graph-outputs'!$AL$1)</f>
        <v>0.96521756694450478</v>
      </c>
      <c r="BJ20" s="25" t="str">
        <f t="shared" si="30"/>
        <v/>
      </c>
      <c r="BK20" s="4" t="str">
        <f t="shared" si="31"/>
        <v/>
      </c>
      <c r="BL20" s="26" t="str">
        <f t="shared" si="32"/>
        <v/>
      </c>
      <c r="BM20">
        <f>INDEX('Calcs-control2'!$AH$386:$AY$456,  'Graph-outputs'!$B20, 'Graph-outputs'!BM$2)</f>
        <v>6957.7302348075</v>
      </c>
      <c r="BN20" s="118">
        <f t="shared" si="33"/>
        <v>16</v>
      </c>
      <c r="BO20">
        <f>INDEX('Calcs-control2'!$AH$170:$AY$240, 'Graph-outputs'!$B20, 'Graph-outputs'!$AL$1)</f>
        <v>0.69125929679869991</v>
      </c>
      <c r="BQ20" s="79">
        <v>17</v>
      </c>
      <c r="BR20" s="118">
        <f t="shared" si="34"/>
        <v>16</v>
      </c>
      <c r="BS20">
        <f>IF(Settings!$M$5=1, 'Graph-outputs'!$BZ20, 'Graph-outputs'!$CG20)</f>
        <v>11.845716758625107</v>
      </c>
      <c r="BU20">
        <f>IF(Settings!$M$5=1, 'Graph-outputs'!$CN20, 'Graph-outputs'!$CU20)</f>
        <v>12429.778157206261</v>
      </c>
      <c r="BW20" s="25" t="str">
        <f t="shared" si="35"/>
        <v/>
      </c>
      <c r="BX20" s="4" t="str">
        <f t="shared" si="36"/>
        <v/>
      </c>
      <c r="BY20" s="26" t="str">
        <f t="shared" si="37"/>
        <v/>
      </c>
      <c r="BZ20">
        <f>INDEX('Calcs-control3'!$G$86:$Y$156,  'Graph-outputs'!$B20, 'Graph-outputs'!BZ$2)</f>
        <v>24.653042079079224</v>
      </c>
      <c r="CA20" s="118">
        <f t="shared" si="38"/>
        <v>16</v>
      </c>
      <c r="CB20">
        <f>INDEX('Calcs-control3'!$G$170:$X$240, 'Graph-outputs'!$B20, 'Graph-outputs'!$BT$1)</f>
        <v>0.99560582729031089</v>
      </c>
      <c r="CD20" s="25" t="str">
        <f t="shared" si="39"/>
        <v/>
      </c>
      <c r="CE20" s="4" t="str">
        <f t="shared" si="40"/>
        <v/>
      </c>
      <c r="CF20" s="26" t="str">
        <f t="shared" si="41"/>
        <v/>
      </c>
      <c r="CG20">
        <f>INDEX('Calcs-control3'!$AH$86:$AZ$156,  'Graph-outputs'!$B20, 'Graph-outputs'!CG$2)</f>
        <v>11.845716758625107</v>
      </c>
      <c r="CH20" s="118">
        <f t="shared" si="42"/>
        <v>16</v>
      </c>
      <c r="CI20" s="85">
        <f>INDEX('Calcs-control3'!$AH$170:$AY$240, 'Graph-outputs'!$B20, 'Graph-outputs'!$BT$1)</f>
        <v>0.91640663903062092</v>
      </c>
      <c r="CK20" s="25" t="str">
        <f t="shared" si="43"/>
        <v/>
      </c>
      <c r="CL20" s="4" t="str">
        <f t="shared" si="44"/>
        <v/>
      </c>
      <c r="CM20" s="26" t="str">
        <f t="shared" si="45"/>
        <v/>
      </c>
      <c r="CN20">
        <f>INDEX('Calcs-control3'!$G$386:$X$456,  'Graph-outputs'!$B20, 'Graph-outputs'!CN$2)</f>
        <v>26337.177883892178</v>
      </c>
      <c r="CO20" s="118">
        <f t="shared" si="46"/>
        <v>16</v>
      </c>
      <c r="CP20" s="85">
        <f>INDEX('Calcs-control3'!$G$170:$X$240, 'Graph-outputs'!$B20, 'Graph-outputs'!$BT$1)</f>
        <v>0.99560582729031089</v>
      </c>
      <c r="CR20" s="25" t="str">
        <f t="shared" si="47"/>
        <v/>
      </c>
      <c r="CS20" s="4" t="str">
        <f t="shared" si="48"/>
        <v/>
      </c>
      <c r="CT20" s="26" t="str">
        <f t="shared" si="49"/>
        <v/>
      </c>
      <c r="CU20">
        <f>INDEX('Calcs-control3'!$AH$386:$AY$456,  'Graph-outputs'!$B20, 'Graph-outputs'!CU$2)</f>
        <v>12429.778157206261</v>
      </c>
      <c r="CV20" s="118">
        <f t="shared" si="50"/>
        <v>16</v>
      </c>
      <c r="CW20" s="85">
        <f>INDEX('Calcs-control3'!$AH$170:$AY$240, 'Graph-outputs'!$B20, 'Graph-outputs'!$BT$1)</f>
        <v>0.91640663903062092</v>
      </c>
      <c r="CY20" s="79">
        <v>17</v>
      </c>
      <c r="CZ20" s="118" t="e">
        <f t="shared" si="51"/>
        <v>#N/A</v>
      </c>
      <c r="DA20">
        <f>IF(Settings!$M$5=1, 'Graph-outputs'!$DH20, 'Graph-outputs'!$DO20)</f>
        <v>8.9670597773623886</v>
      </c>
      <c r="DC20">
        <f>IF(Settings!$M$5=1, 'Graph-outputs'!$DV20, 'Graph-outputs'!$EC20)</f>
        <v>63613.682207622907</v>
      </c>
      <c r="DE20" s="25" t="str">
        <f t="shared" si="52"/>
        <v/>
      </c>
      <c r="DF20" s="4" t="str">
        <f t="shared" si="53"/>
        <v/>
      </c>
      <c r="DG20" s="26" t="str">
        <f t="shared" si="54"/>
        <v/>
      </c>
      <c r="DH20">
        <f>INDEX('Calcs-control4'!$G$86:$X$156,  'Graph-outputs'!$B20, 'Graph-outputs'!DH$2)</f>
        <v>26.542324500015756</v>
      </c>
      <c r="DI20" s="118" t="e">
        <f t="shared" si="55"/>
        <v>#N/A</v>
      </c>
      <c r="DJ20">
        <f>INDEX('Calcs-control4'!$G$170:$X$240, 'Graph-outputs'!$B20, 'Graph-outputs'!$DB$1)</f>
        <v>0</v>
      </c>
      <c r="DL20" s="25" t="str">
        <f t="shared" si="56"/>
        <v/>
      </c>
      <c r="DM20" s="4" t="str">
        <f t="shared" si="57"/>
        <v/>
      </c>
      <c r="DN20" s="26" t="str">
        <f t="shared" si="58"/>
        <v/>
      </c>
      <c r="DO20">
        <f>INDEX('Calcs-control4'!$AH$86:$AY$156,  'Graph-outputs'!$B20, 'Graph-outputs'!DO$2)</f>
        <v>8.9670597773623886</v>
      </c>
      <c r="DP20" s="118" t="e">
        <f t="shared" si="59"/>
        <v>#N/A</v>
      </c>
      <c r="DQ20">
        <f>INDEX('Calcs-control4'!$AH$170:$AY$240, 'Graph-outputs'!$B20, 'Graph-outputs'!$DB$1)</f>
        <v>0</v>
      </c>
      <c r="DS20" s="25" t="str">
        <f t="shared" si="60"/>
        <v/>
      </c>
      <c r="DT20" s="4" t="str">
        <f t="shared" si="61"/>
        <v/>
      </c>
      <c r="DU20" s="26" t="str">
        <f t="shared" si="62"/>
        <v/>
      </c>
      <c r="DV20">
        <f>INDEX('Calcs-control4'!$G$386:$X$456,  'Graph-outputs'!$B20, 'Graph-outputs'!DV$2)</f>
        <v>188295.27601211728</v>
      </c>
      <c r="DW20" s="118" t="e">
        <f t="shared" si="63"/>
        <v>#N/A</v>
      </c>
      <c r="DX20">
        <f>INDEX('Calcs-control4'!$G$170:$X$240, 'Graph-outputs'!$B20, 'Graph-outputs'!$DB$1)</f>
        <v>0</v>
      </c>
      <c r="DZ20" s="25" t="str">
        <f t="shared" si="64"/>
        <v/>
      </c>
      <c r="EA20" s="4" t="str">
        <f t="shared" si="65"/>
        <v/>
      </c>
      <c r="EB20" s="26" t="str">
        <f t="shared" si="66"/>
        <v/>
      </c>
      <c r="EC20">
        <f>INDEX('Calcs-control4'!$AH$386:$AY$456,  'Graph-outputs'!$B20, 'Graph-outputs'!EC$2)</f>
        <v>63613.682207622907</v>
      </c>
      <c r="ED20" s="118" t="e">
        <f t="shared" si="67"/>
        <v>#N/A</v>
      </c>
      <c r="EE20">
        <f>INDEX('Calcs-control4'!$AH$170:$AY$240, 'Graph-outputs'!$B20, 'Graph-outputs'!$DB$1)</f>
        <v>0</v>
      </c>
    </row>
    <row r="21" spans="1:135" x14ac:dyDescent="0.3">
      <c r="A21" s="118">
        <f t="shared" si="0"/>
        <v>17</v>
      </c>
      <c r="B21">
        <v>18</v>
      </c>
      <c r="C21">
        <f>IF(Settings!$M$5=1, 'Graph-outputs'!$J21, 'Graph-outputs'!$Q21)</f>
        <v>4.4861362344200444</v>
      </c>
      <c r="E21">
        <f>IF(Settings!$M$5=1, 'Graph-outputs'!$X21, 'Graph-outputs'!$AE21)</f>
        <v>2862.0715274094377</v>
      </c>
      <c r="G21" s="25" t="str">
        <f t="shared" si="1"/>
        <v/>
      </c>
      <c r="H21" s="4" t="str">
        <f t="shared" si="2"/>
        <v/>
      </c>
      <c r="I21" s="26" t="str">
        <f t="shared" si="3"/>
        <v/>
      </c>
      <c r="J21">
        <f>INDEX('Calcs-control1'!$G$86:$X$156,  'Graph-outputs'!$B21, 'Graph-outputs'!J$2)</f>
        <v>16.806534055410843</v>
      </c>
      <c r="K21" s="118">
        <f t="shared" si="4"/>
        <v>17</v>
      </c>
      <c r="L21">
        <f>INDEX('Calcs-control1'!$G$170:$X$240, 'Graph-outputs'!$B21, 'Graph-outputs'!$D$1)</f>
        <v>0.91720987276857224</v>
      </c>
      <c r="N21" s="25" t="str">
        <f t="shared" si="5"/>
        <v/>
      </c>
      <c r="O21" s="4" t="str">
        <f t="shared" si="6"/>
        <v/>
      </c>
      <c r="P21" s="26" t="str">
        <f t="shared" si="7"/>
        <v/>
      </c>
      <c r="Q21">
        <f>INDEX('Calcs-control1'!$AH$86:$AY$156,  'Graph-outputs'!$B21, 'Graph-outputs'!Q$2)</f>
        <v>4.4861362344200444</v>
      </c>
      <c r="R21" s="118">
        <f t="shared" si="8"/>
        <v>17</v>
      </c>
      <c r="S21">
        <f>INDEX('Calcs-control1'!$AH$170:$AY$240, 'Graph-outputs'!$B21, 'Graph-outputs'!$Q$2)</f>
        <v>0</v>
      </c>
      <c r="U21" s="25" t="str">
        <f t="shared" si="9"/>
        <v/>
      </c>
      <c r="V21" s="4" t="str">
        <f t="shared" si="10"/>
        <v/>
      </c>
      <c r="W21" s="26" t="str">
        <f t="shared" si="11"/>
        <v/>
      </c>
      <c r="X21">
        <f>INDEX('Calcs-control1'!$G$386:$X$456,  'Graph-outputs'!$B21, 'Graph-outputs'!X$2)</f>
        <v>16040.472362677747</v>
      </c>
      <c r="Y21" s="118">
        <f t="shared" si="12"/>
        <v>17</v>
      </c>
      <c r="Z21">
        <f>INDEX('Calcs-control1'!$G$170:$X$240, 'Graph-outputs'!$B21, 'Graph-outputs'!$J$2)</f>
        <v>0.91720987276857224</v>
      </c>
      <c r="AB21" s="25" t="str">
        <f t="shared" si="13"/>
        <v/>
      </c>
      <c r="AC21" s="4" t="str">
        <f t="shared" si="14"/>
        <v/>
      </c>
      <c r="AD21" s="26" t="str">
        <f t="shared" si="15"/>
        <v/>
      </c>
      <c r="AE21">
        <f>INDEX('Calcs-control1'!$AH$386:$AY$456,  'Graph-outputs'!$B21, 'Graph-outputs'!AE$2)</f>
        <v>2862.0715274094377</v>
      </c>
      <c r="AF21" s="118">
        <f t="shared" si="16"/>
        <v>17</v>
      </c>
      <c r="AG21">
        <f>INDEX('Calcs-control1'!$AH$170:$AY$240, 'Graph-outputs'!$B21, 'Graph-outputs'!$Q$2)</f>
        <v>0</v>
      </c>
      <c r="AI21" s="79">
        <v>18</v>
      </c>
      <c r="AJ21" s="118">
        <f t="shared" si="17"/>
        <v>17</v>
      </c>
      <c r="AK21">
        <f>IF(Settings!$M$5=1, 'Graph-outputs'!$AR21, 'Graph-outputs'!$AY21)</f>
        <v>9.3615660617628187</v>
      </c>
      <c r="AM21">
        <f>IF(Settings!$M$5=1, 'Graph-outputs'!$BF21, 'Graph-outputs'!$BM21)</f>
        <v>7497.5463640437983</v>
      </c>
      <c r="AO21" s="25" t="str">
        <f t="shared" si="18"/>
        <v/>
      </c>
      <c r="AP21" s="4" t="str">
        <f t="shared" si="19"/>
        <v/>
      </c>
      <c r="AQ21" s="26" t="str">
        <f t="shared" si="20"/>
        <v/>
      </c>
      <c r="AR21">
        <f>INDEX('Calcs-control2'!$G$86:$Y$156,  'Graph-outputs'!$B21, 'Graph-outputs'!AR$2)</f>
        <v>19.607762681335416</v>
      </c>
      <c r="AS21" s="118">
        <f t="shared" si="21"/>
        <v>17</v>
      </c>
      <c r="AT21">
        <f>INDEX('Calcs-control2'!$G$170:$X$240, 'Graph-outputs'!$B21, 'Graph-outputs'!$AL$1)</f>
        <v>0.97452511052883639</v>
      </c>
      <c r="AV21" s="25" t="str">
        <f t="shared" si="22"/>
        <v/>
      </c>
      <c r="AW21" s="4" t="str">
        <f t="shared" si="23"/>
        <v/>
      </c>
      <c r="AX21" s="26" t="str">
        <f t="shared" si="24"/>
        <v/>
      </c>
      <c r="AY21">
        <f>INDEX('Calcs-control2'!$AH$86:$AZ$156,  'Graph-outputs'!$B21, 'Graph-outputs'!AY$2)</f>
        <v>9.3615660617628187</v>
      </c>
      <c r="AZ21" s="118">
        <f t="shared" si="25"/>
        <v>17</v>
      </c>
      <c r="BA21">
        <f>INDEX('Calcs-control2'!$AH$170:$AY$240, 'Graph-outputs'!$B21, 'Graph-outputs'!$AL$1)</f>
        <v>0.7311056738354309</v>
      </c>
      <c r="BC21" s="25" t="str">
        <f t="shared" si="26"/>
        <v/>
      </c>
      <c r="BD21" s="4" t="str">
        <f t="shared" si="27"/>
        <v/>
      </c>
      <c r="BE21" s="26" t="str">
        <f t="shared" si="28"/>
        <v/>
      </c>
      <c r="BF21">
        <f>INDEX('Calcs-control2'!$G$386:$X$456,  'Graph-outputs'!$B21, 'Graph-outputs'!BF$2)</f>
        <v>16505.429850151238</v>
      </c>
      <c r="BG21" s="118">
        <f t="shared" si="29"/>
        <v>17</v>
      </c>
      <c r="BH21">
        <f>INDEX('Calcs-control2'!$G$170:$X$240, 'Graph-outputs'!$B21, 'Graph-outputs'!$AL$1)</f>
        <v>0.97452511052883639</v>
      </c>
      <c r="BJ21" s="25" t="str">
        <f t="shared" si="30"/>
        <v/>
      </c>
      <c r="BK21" s="4" t="str">
        <f t="shared" si="31"/>
        <v/>
      </c>
      <c r="BL21" s="26" t="str">
        <f t="shared" si="32"/>
        <v/>
      </c>
      <c r="BM21">
        <f>INDEX('Calcs-control2'!$AH$386:$AY$456,  'Graph-outputs'!$B21, 'Graph-outputs'!BM$2)</f>
        <v>7497.5463640437983</v>
      </c>
      <c r="BN21" s="118">
        <f t="shared" si="33"/>
        <v>17</v>
      </c>
      <c r="BO21">
        <f>INDEX('Calcs-control2'!$AH$170:$AY$240, 'Graph-outputs'!$B21, 'Graph-outputs'!$AL$1)</f>
        <v>0.7311056738354309</v>
      </c>
      <c r="BQ21" s="79">
        <v>18</v>
      </c>
      <c r="BR21" s="118">
        <f t="shared" si="34"/>
        <v>17</v>
      </c>
      <c r="BS21">
        <f>IF(Settings!$M$5=1, 'Graph-outputs'!$BZ21, 'Graph-outputs'!$CG21)</f>
        <v>12.656907897218714</v>
      </c>
      <c r="BU21">
        <f>IF(Settings!$M$5=1, 'Graph-outputs'!$CN21, 'Graph-outputs'!$CU21)</f>
        <v>13324.184911262628</v>
      </c>
      <c r="BW21" s="25" t="str">
        <f t="shared" si="35"/>
        <v/>
      </c>
      <c r="BX21" s="4" t="str">
        <f t="shared" si="36"/>
        <v/>
      </c>
      <c r="BY21" s="26" t="str">
        <f t="shared" si="37"/>
        <v/>
      </c>
      <c r="BZ21">
        <f>INDEX('Calcs-control3'!$G$86:$Y$156,  'Graph-outputs'!$B21, 'Graph-outputs'!BZ$2)</f>
        <v>26.478193980245706</v>
      </c>
      <c r="CA21" s="118">
        <f t="shared" si="38"/>
        <v>17</v>
      </c>
      <c r="CB21">
        <f>INDEX('Calcs-control3'!$G$170:$X$240, 'Graph-outputs'!$B21, 'Graph-outputs'!$BT$1)</f>
        <v>0.99711220180439053</v>
      </c>
      <c r="CD21" s="25" t="str">
        <f t="shared" si="39"/>
        <v/>
      </c>
      <c r="CE21" s="4" t="str">
        <f t="shared" si="40"/>
        <v/>
      </c>
      <c r="CF21" s="26" t="str">
        <f t="shared" si="41"/>
        <v/>
      </c>
      <c r="CG21">
        <f>INDEX('Calcs-control3'!$AH$86:$AZ$156,  'Graph-outputs'!$B21, 'Graph-outputs'!CG$2)</f>
        <v>12.656907897218714</v>
      </c>
      <c r="CH21" s="118">
        <f t="shared" si="42"/>
        <v>17</v>
      </c>
      <c r="CI21" s="85">
        <f>INDEX('Calcs-control3'!$AH$170:$AY$240, 'Graph-outputs'!$B21, 'Graph-outputs'!$BT$1)</f>
        <v>0.9306344642721921</v>
      </c>
      <c r="CK21" s="25" t="str">
        <f t="shared" si="43"/>
        <v/>
      </c>
      <c r="CL21" s="4" t="str">
        <f t="shared" si="44"/>
        <v/>
      </c>
      <c r="CM21" s="26" t="str">
        <f t="shared" si="45"/>
        <v/>
      </c>
      <c r="CN21">
        <f>INDEX('Calcs-control3'!$G$386:$X$456,  'Graph-outputs'!$B21, 'Graph-outputs'!CN$2)</f>
        <v>28296.584973739002</v>
      </c>
      <c r="CO21" s="118">
        <f t="shared" si="46"/>
        <v>17</v>
      </c>
      <c r="CP21" s="85">
        <f>INDEX('Calcs-control3'!$G$170:$X$240, 'Graph-outputs'!$B21, 'Graph-outputs'!$BT$1)</f>
        <v>0.99711220180439053</v>
      </c>
      <c r="CR21" s="25" t="str">
        <f t="shared" si="47"/>
        <v/>
      </c>
      <c r="CS21" s="4" t="str">
        <f t="shared" si="48"/>
        <v/>
      </c>
      <c r="CT21" s="26" t="str">
        <f t="shared" si="49"/>
        <v/>
      </c>
      <c r="CU21">
        <f>INDEX('Calcs-control3'!$AH$386:$AY$456,  'Graph-outputs'!$B21, 'Graph-outputs'!CU$2)</f>
        <v>13324.184911262628</v>
      </c>
      <c r="CV21" s="118">
        <f t="shared" si="50"/>
        <v>17</v>
      </c>
      <c r="CW21" s="85">
        <f>INDEX('Calcs-control3'!$AH$170:$AY$240, 'Graph-outputs'!$B21, 'Graph-outputs'!$BT$1)</f>
        <v>0.9306344642721921</v>
      </c>
      <c r="CY21" s="79">
        <v>18</v>
      </c>
      <c r="CZ21" s="118" t="e">
        <f t="shared" si="51"/>
        <v>#N/A</v>
      </c>
      <c r="DA21">
        <f>IF(Settings!$M$5=1, 'Graph-outputs'!$DH21, 'Graph-outputs'!$DO21)</f>
        <v>9.9864503253821635</v>
      </c>
      <c r="DC21">
        <f>IF(Settings!$M$5=1, 'Graph-outputs'!$DV21, 'Graph-outputs'!$EC21)</f>
        <v>70845.393379092202</v>
      </c>
      <c r="DE21" s="25" t="str">
        <f t="shared" si="52"/>
        <v/>
      </c>
      <c r="DF21" s="4" t="str">
        <f t="shared" si="53"/>
        <v/>
      </c>
      <c r="DG21" s="26" t="str">
        <f t="shared" si="54"/>
        <v/>
      </c>
      <c r="DH21">
        <f>INDEX('Calcs-control4'!$G$86:$X$156,  'Graph-outputs'!$B21, 'Graph-outputs'!DH$2)</f>
        <v>29.06208598328767</v>
      </c>
      <c r="DI21" s="118" t="e">
        <f t="shared" si="55"/>
        <v>#N/A</v>
      </c>
      <c r="DJ21">
        <f>INDEX('Calcs-control4'!$G$170:$X$240, 'Graph-outputs'!$B21, 'Graph-outputs'!$DB$1)</f>
        <v>0</v>
      </c>
      <c r="DL21" s="25" t="str">
        <f t="shared" si="56"/>
        <v/>
      </c>
      <c r="DM21" s="4" t="str">
        <f t="shared" si="57"/>
        <v/>
      </c>
      <c r="DN21" s="26" t="str">
        <f t="shared" si="58"/>
        <v/>
      </c>
      <c r="DO21">
        <f>INDEX('Calcs-control4'!$AH$86:$AY$156,  'Graph-outputs'!$B21, 'Graph-outputs'!DO$2)</f>
        <v>9.9864503253821635</v>
      </c>
      <c r="DP21" s="118" t="e">
        <f t="shared" si="59"/>
        <v>#N/A</v>
      </c>
      <c r="DQ21">
        <f>INDEX('Calcs-control4'!$AH$170:$AY$240, 'Graph-outputs'!$B21, 'Graph-outputs'!$DB$1)</f>
        <v>0</v>
      </c>
      <c r="DS21" s="25" t="str">
        <f t="shared" si="60"/>
        <v/>
      </c>
      <c r="DT21" s="4" t="str">
        <f t="shared" si="61"/>
        <v/>
      </c>
      <c r="DU21" s="26" t="str">
        <f t="shared" si="62"/>
        <v/>
      </c>
      <c r="DV21">
        <f>INDEX('Calcs-control4'!$G$386:$X$456,  'Graph-outputs'!$B21, 'Graph-outputs'!DV$2)</f>
        <v>206170.84617844183</v>
      </c>
      <c r="DW21" s="118" t="e">
        <f t="shared" si="63"/>
        <v>#N/A</v>
      </c>
      <c r="DX21">
        <f>INDEX('Calcs-control4'!$G$170:$X$240, 'Graph-outputs'!$B21, 'Graph-outputs'!$DB$1)</f>
        <v>0</v>
      </c>
      <c r="DZ21" s="25" t="str">
        <f t="shared" si="64"/>
        <v/>
      </c>
      <c r="EA21" s="4" t="str">
        <f t="shared" si="65"/>
        <v/>
      </c>
      <c r="EB21" s="26" t="str">
        <f t="shared" si="66"/>
        <v/>
      </c>
      <c r="EC21">
        <f>INDEX('Calcs-control4'!$AH$386:$AY$456,  'Graph-outputs'!$B21, 'Graph-outputs'!EC$2)</f>
        <v>70845.393379092202</v>
      </c>
      <c r="ED21" s="118" t="e">
        <f t="shared" si="67"/>
        <v>#N/A</v>
      </c>
      <c r="EE21">
        <f>INDEX('Calcs-control4'!$AH$170:$AY$240, 'Graph-outputs'!$B21, 'Graph-outputs'!$DB$1)</f>
        <v>0</v>
      </c>
    </row>
    <row r="22" spans="1:135" x14ac:dyDescent="0.3">
      <c r="A22" s="118">
        <f t="shared" si="0"/>
        <v>18</v>
      </c>
      <c r="B22">
        <v>19</v>
      </c>
      <c r="C22">
        <f>IF(Settings!$M$5=1, 'Graph-outputs'!$J22, 'Graph-outputs'!$Q22)</f>
        <v>5.0637753634976939</v>
      </c>
      <c r="E22">
        <f>IF(Settings!$M$5=1, 'Graph-outputs'!$X22, 'Graph-outputs'!$AE22)</f>
        <v>3230.5945543666103</v>
      </c>
      <c r="G22" s="25" t="str">
        <f t="shared" si="1"/>
        <v/>
      </c>
      <c r="H22" s="4" t="str">
        <f t="shared" si="2"/>
        <v/>
      </c>
      <c r="I22" s="26" t="str">
        <f t="shared" si="3"/>
        <v/>
      </c>
      <c r="J22">
        <f>INDEX('Calcs-control1'!$G$86:$X$156,  'Graph-outputs'!$B22, 'Graph-outputs'!J$2)</f>
        <v>18.824930137494842</v>
      </c>
      <c r="K22" s="118">
        <f t="shared" si="4"/>
        <v>18</v>
      </c>
      <c r="L22">
        <f>INDEX('Calcs-control1'!$G$170:$X$240, 'Graph-outputs'!$B22, 'Graph-outputs'!$D$1)</f>
        <v>0.94795661388523089</v>
      </c>
      <c r="N22" s="25" t="str">
        <f t="shared" si="5"/>
        <v/>
      </c>
      <c r="O22" s="4" t="str">
        <f t="shared" si="6"/>
        <v/>
      </c>
      <c r="P22" s="26" t="str">
        <f t="shared" si="7"/>
        <v/>
      </c>
      <c r="Q22">
        <f>INDEX('Calcs-control1'!$AH$86:$AY$156,  'Graph-outputs'!$B22, 'Graph-outputs'!Q$2)</f>
        <v>5.0637753634976939</v>
      </c>
      <c r="R22" s="118">
        <f t="shared" si="8"/>
        <v>18</v>
      </c>
      <c r="S22">
        <f>INDEX('Calcs-control1'!$AH$170:$AY$240, 'Graph-outputs'!$B22, 'Graph-outputs'!$Q$2)</f>
        <v>0</v>
      </c>
      <c r="U22" s="25" t="str">
        <f t="shared" si="9"/>
        <v/>
      </c>
      <c r="V22" s="4" t="str">
        <f t="shared" si="10"/>
        <v/>
      </c>
      <c r="W22" s="26" t="str">
        <f t="shared" si="11"/>
        <v/>
      </c>
      <c r="X22">
        <f>INDEX('Calcs-control1'!$G$386:$X$456,  'Graph-outputs'!$B22, 'Graph-outputs'!X$2)</f>
        <v>18166.555377425462</v>
      </c>
      <c r="Y22" s="118">
        <f t="shared" si="12"/>
        <v>18</v>
      </c>
      <c r="Z22">
        <f>INDEX('Calcs-control1'!$G$170:$X$240, 'Graph-outputs'!$B22, 'Graph-outputs'!$J$2)</f>
        <v>0.94795661388523089</v>
      </c>
      <c r="AB22" s="25" t="str">
        <f t="shared" si="13"/>
        <v/>
      </c>
      <c r="AC22" s="4" t="str">
        <f t="shared" si="14"/>
        <v/>
      </c>
      <c r="AD22" s="26" t="str">
        <f t="shared" si="15"/>
        <v/>
      </c>
      <c r="AE22">
        <f>INDEX('Calcs-control1'!$AH$386:$AY$456,  'Graph-outputs'!$B22, 'Graph-outputs'!AE$2)</f>
        <v>3230.5945543666103</v>
      </c>
      <c r="AF22" s="118">
        <f t="shared" si="16"/>
        <v>18</v>
      </c>
      <c r="AG22">
        <f>INDEX('Calcs-control1'!$AH$170:$AY$240, 'Graph-outputs'!$B22, 'Graph-outputs'!$Q$2)</f>
        <v>0</v>
      </c>
      <c r="AI22" s="79">
        <v>19</v>
      </c>
      <c r="AJ22" s="118">
        <f t="shared" si="17"/>
        <v>18</v>
      </c>
      <c r="AK22">
        <f>IF(Settings!$M$5=1, 'Graph-outputs'!$AR22, 'Graph-outputs'!$AY22)</f>
        <v>9.9989738196652773</v>
      </c>
      <c r="AM22">
        <f>IF(Settings!$M$5=1, 'Graph-outputs'!$BF22, 'Graph-outputs'!$BM22)</f>
        <v>8069.6323021413127</v>
      </c>
      <c r="AO22" s="25" t="str">
        <f t="shared" si="18"/>
        <v/>
      </c>
      <c r="AP22" s="4" t="str">
        <f t="shared" si="19"/>
        <v/>
      </c>
      <c r="AQ22" s="26" t="str">
        <f t="shared" si="20"/>
        <v/>
      </c>
      <c r="AR22">
        <f>INDEX('Calcs-control2'!$G$86:$Y$156,  'Graph-outputs'!$B22, 'Graph-outputs'!AR$2)</f>
        <v>20.954922328089619</v>
      </c>
      <c r="AS22" s="118">
        <f t="shared" si="21"/>
        <v>18</v>
      </c>
      <c r="AT22">
        <f>INDEX('Calcs-control2'!$G$170:$X$240, 'Graph-outputs'!$B22, 'Graph-outputs'!$AL$1)</f>
        <v>0.9813126556573093</v>
      </c>
      <c r="AV22" s="25" t="str">
        <f t="shared" si="22"/>
        <v/>
      </c>
      <c r="AW22" s="4" t="str">
        <f t="shared" si="23"/>
        <v/>
      </c>
      <c r="AX22" s="26" t="str">
        <f t="shared" si="24"/>
        <v/>
      </c>
      <c r="AY22">
        <f>INDEX('Calcs-control2'!$AH$86:$AZ$156,  'Graph-outputs'!$B22, 'Graph-outputs'!AY$2)</f>
        <v>9.9989738196652773</v>
      </c>
      <c r="AZ22" s="118">
        <f t="shared" si="25"/>
        <v>18</v>
      </c>
      <c r="BA22">
        <f>INDEX('Calcs-control2'!$AH$170:$AY$240, 'Graph-outputs'!$B22, 'Graph-outputs'!$AL$1)</f>
        <v>0.76777315396830326</v>
      </c>
      <c r="BC22" s="25" t="str">
        <f t="shared" si="26"/>
        <v/>
      </c>
      <c r="BD22" s="4" t="str">
        <f t="shared" si="27"/>
        <v/>
      </c>
      <c r="BE22" s="26" t="str">
        <f t="shared" si="28"/>
        <v/>
      </c>
      <c r="BF22">
        <f>INDEX('Calcs-control2'!$G$386:$X$456,  'Graph-outputs'!$B22, 'Graph-outputs'!BF$2)</f>
        <v>17663.337461461866</v>
      </c>
      <c r="BG22" s="118">
        <f t="shared" si="29"/>
        <v>18</v>
      </c>
      <c r="BH22">
        <f>INDEX('Calcs-control2'!$G$170:$X$240, 'Graph-outputs'!$B22, 'Graph-outputs'!$AL$1)</f>
        <v>0.9813126556573093</v>
      </c>
      <c r="BJ22" s="25" t="str">
        <f t="shared" si="30"/>
        <v/>
      </c>
      <c r="BK22" s="4" t="str">
        <f t="shared" si="31"/>
        <v/>
      </c>
      <c r="BL22" s="26" t="str">
        <f t="shared" si="32"/>
        <v/>
      </c>
      <c r="BM22">
        <f>INDEX('Calcs-control2'!$AH$386:$AY$456,  'Graph-outputs'!$B22, 'Graph-outputs'!BM$2)</f>
        <v>8069.6323021413127</v>
      </c>
      <c r="BN22" s="118">
        <f t="shared" si="33"/>
        <v>18</v>
      </c>
      <c r="BO22">
        <f>INDEX('Calcs-control2'!$AH$170:$AY$240, 'Graph-outputs'!$B22, 'Graph-outputs'!$AL$1)</f>
        <v>0.76777315396830326</v>
      </c>
      <c r="BQ22" s="79">
        <v>19</v>
      </c>
      <c r="BR22" s="118">
        <f t="shared" si="34"/>
        <v>18</v>
      </c>
      <c r="BS22">
        <f>IF(Settings!$M$5=1, 'Graph-outputs'!$BZ22, 'Graph-outputs'!$CG22)</f>
        <v>13.517425277988279</v>
      </c>
      <c r="BU22">
        <f>IF(Settings!$M$5=1, 'Graph-outputs'!$CN22, 'Graph-outputs'!$CU22)</f>
        <v>14270.477109307949</v>
      </c>
      <c r="BW22" s="25" t="str">
        <f t="shared" si="35"/>
        <v/>
      </c>
      <c r="BX22" s="4" t="str">
        <f t="shared" si="36"/>
        <v/>
      </c>
      <c r="BY22" s="26" t="str">
        <f t="shared" si="37"/>
        <v/>
      </c>
      <c r="BZ22">
        <f>INDEX('Calcs-control3'!$G$86:$Y$156,  'Graph-outputs'!$B22, 'Graph-outputs'!BZ$2)</f>
        <v>28.293771945471658</v>
      </c>
      <c r="CA22" s="118">
        <f t="shared" si="38"/>
        <v>18</v>
      </c>
      <c r="CB22">
        <f>INDEX('Calcs-control3'!$G$170:$X$240, 'Graph-outputs'!$B22, 'Graph-outputs'!$BT$1)</f>
        <v>0.99809798964244556</v>
      </c>
      <c r="CD22" s="25" t="str">
        <f t="shared" si="39"/>
        <v/>
      </c>
      <c r="CE22" s="4" t="str">
        <f t="shared" si="40"/>
        <v/>
      </c>
      <c r="CF22" s="26" t="str">
        <f t="shared" si="41"/>
        <v/>
      </c>
      <c r="CG22">
        <f>INDEX('Calcs-control3'!$AH$86:$AZ$156,  'Graph-outputs'!$B22, 'Graph-outputs'!CG$2)</f>
        <v>13.517425277988279</v>
      </c>
      <c r="CH22" s="118">
        <f t="shared" si="42"/>
        <v>18</v>
      </c>
      <c r="CI22" s="85">
        <f>INDEX('Calcs-control3'!$AH$170:$AY$240, 'Graph-outputs'!$B22, 'Graph-outputs'!$BT$1)</f>
        <v>0.94308999598063215</v>
      </c>
      <c r="CK22" s="25" t="str">
        <f t="shared" si="43"/>
        <v/>
      </c>
      <c r="CL22" s="4" t="str">
        <f t="shared" si="44"/>
        <v/>
      </c>
      <c r="CM22" s="26" t="str">
        <f t="shared" si="45"/>
        <v/>
      </c>
      <c r="CN22">
        <f>INDEX('Calcs-control3'!$G$386:$X$456,  'Graph-outputs'!$B22, 'Graph-outputs'!CN$2)</f>
        <v>30243.541823303669</v>
      </c>
      <c r="CO22" s="118">
        <f t="shared" si="46"/>
        <v>18</v>
      </c>
      <c r="CP22" s="85">
        <f>INDEX('Calcs-control3'!$G$170:$X$240, 'Graph-outputs'!$B22, 'Graph-outputs'!$BT$1)</f>
        <v>0.99809798964244556</v>
      </c>
      <c r="CR22" s="25" t="str">
        <f t="shared" si="47"/>
        <v/>
      </c>
      <c r="CS22" s="4" t="str">
        <f t="shared" si="48"/>
        <v/>
      </c>
      <c r="CT22" s="26" t="str">
        <f t="shared" si="49"/>
        <v/>
      </c>
      <c r="CU22">
        <f>INDEX('Calcs-control3'!$AH$386:$AY$456,  'Graph-outputs'!$B22, 'Graph-outputs'!CU$2)</f>
        <v>14270.477109307949</v>
      </c>
      <c r="CV22" s="118">
        <f t="shared" si="50"/>
        <v>18</v>
      </c>
      <c r="CW22" s="85">
        <f>INDEX('Calcs-control3'!$AH$170:$AY$240, 'Graph-outputs'!$B22, 'Graph-outputs'!$BT$1)</f>
        <v>0.94308999598063215</v>
      </c>
      <c r="CY22" s="79">
        <v>19</v>
      </c>
      <c r="CZ22" s="118" t="e">
        <f t="shared" si="51"/>
        <v>#N/A</v>
      </c>
      <c r="DA22">
        <f>IF(Settings!$M$5=1, 'Graph-outputs'!$DH22, 'Graph-outputs'!$DO22)</f>
        <v>11.095514529234137</v>
      </c>
      <c r="DC22">
        <f>IF(Settings!$M$5=1, 'Graph-outputs'!$DV22, 'Graph-outputs'!$EC22)</f>
        <v>78713.263066969099</v>
      </c>
      <c r="DE22" s="25" t="str">
        <f t="shared" si="52"/>
        <v/>
      </c>
      <c r="DF22" s="4" t="str">
        <f t="shared" si="53"/>
        <v/>
      </c>
      <c r="DG22" s="26" t="str">
        <f t="shared" si="54"/>
        <v/>
      </c>
      <c r="DH22">
        <f>INDEX('Calcs-control4'!$G$86:$X$156,  'Graph-outputs'!$B22, 'Graph-outputs'!DH$2)</f>
        <v>31.522462706068911</v>
      </c>
      <c r="DI22" s="118" t="e">
        <f t="shared" si="55"/>
        <v>#N/A</v>
      </c>
      <c r="DJ22">
        <f>INDEX('Calcs-control4'!$G$170:$X$240, 'Graph-outputs'!$B22, 'Graph-outputs'!$DB$1)</f>
        <v>0</v>
      </c>
      <c r="DL22" s="25" t="str">
        <f t="shared" si="56"/>
        <v/>
      </c>
      <c r="DM22" s="4" t="str">
        <f t="shared" si="57"/>
        <v/>
      </c>
      <c r="DN22" s="26" t="str">
        <f t="shared" si="58"/>
        <v/>
      </c>
      <c r="DO22">
        <f>INDEX('Calcs-control4'!$AH$86:$AY$156,  'Graph-outputs'!$B22, 'Graph-outputs'!DO$2)</f>
        <v>11.095514529234137</v>
      </c>
      <c r="DP22" s="118" t="e">
        <f t="shared" si="59"/>
        <v>#N/A</v>
      </c>
      <c r="DQ22">
        <f>INDEX('Calcs-control4'!$AH$170:$AY$240, 'Graph-outputs'!$B22, 'Graph-outputs'!$DB$1)</f>
        <v>0</v>
      </c>
      <c r="DS22" s="25" t="str">
        <f t="shared" si="60"/>
        <v/>
      </c>
      <c r="DT22" s="4" t="str">
        <f t="shared" si="61"/>
        <v/>
      </c>
      <c r="DU22" s="26" t="str">
        <f t="shared" si="62"/>
        <v/>
      </c>
      <c r="DV22">
        <f>INDEX('Calcs-control4'!$G$386:$X$456,  'Graph-outputs'!$B22, 'Graph-outputs'!DV$2)</f>
        <v>223625.13184621022</v>
      </c>
      <c r="DW22" s="118" t="e">
        <f t="shared" si="63"/>
        <v>#N/A</v>
      </c>
      <c r="DX22">
        <f>INDEX('Calcs-control4'!$G$170:$X$240, 'Graph-outputs'!$B22, 'Graph-outputs'!$DB$1)</f>
        <v>0</v>
      </c>
      <c r="DZ22" s="25" t="str">
        <f t="shared" si="64"/>
        <v/>
      </c>
      <c r="EA22" s="4" t="str">
        <f t="shared" si="65"/>
        <v/>
      </c>
      <c r="EB22" s="26" t="str">
        <f t="shared" si="66"/>
        <v/>
      </c>
      <c r="EC22">
        <f>INDEX('Calcs-control4'!$AH$386:$AY$456,  'Graph-outputs'!$B22, 'Graph-outputs'!EC$2)</f>
        <v>78713.263066969099</v>
      </c>
      <c r="ED22" s="118" t="e">
        <f t="shared" si="67"/>
        <v>#N/A</v>
      </c>
      <c r="EE22">
        <f>INDEX('Calcs-control4'!$AH$170:$AY$240, 'Graph-outputs'!$B22, 'Graph-outputs'!$DB$1)</f>
        <v>0</v>
      </c>
    </row>
    <row r="23" spans="1:135" x14ac:dyDescent="0.3">
      <c r="A23" s="118">
        <f t="shared" si="0"/>
        <v>19</v>
      </c>
      <c r="B23">
        <v>20</v>
      </c>
      <c r="C23">
        <f>IF(Settings!$M$5=1, 'Graph-outputs'!$J23, 'Graph-outputs'!$Q23)</f>
        <v>5.7076313069260216</v>
      </c>
      <c r="E23">
        <f>IF(Settings!$M$5=1, 'Graph-outputs'!$X23, 'Graph-outputs'!$AE23)</f>
        <v>3641.3626780140603</v>
      </c>
      <c r="G23" s="25" t="str">
        <f t="shared" si="1"/>
        <v/>
      </c>
      <c r="H23" s="4" t="str">
        <f t="shared" si="2"/>
        <v/>
      </c>
      <c r="I23" s="26" t="str">
        <f t="shared" si="3"/>
        <v/>
      </c>
      <c r="J23">
        <f>INDEX('Calcs-control1'!$G$86:$X$156,  'Graph-outputs'!$B23, 'Graph-outputs'!J$2)</f>
        <v>20.901068636191404</v>
      </c>
      <c r="K23" s="118">
        <f t="shared" si="4"/>
        <v>19</v>
      </c>
      <c r="L23">
        <f>INDEX('Calcs-control1'!$G$170:$X$240, 'Graph-outputs'!$B23, 'Graph-outputs'!$D$1)</f>
        <v>0.9677161900584178</v>
      </c>
      <c r="N23" s="25" t="str">
        <f t="shared" si="5"/>
        <v/>
      </c>
      <c r="O23" s="4" t="str">
        <f t="shared" si="6"/>
        <v/>
      </c>
      <c r="P23" s="26" t="str">
        <f t="shared" si="7"/>
        <v/>
      </c>
      <c r="Q23">
        <f>INDEX('Calcs-control1'!$AH$86:$AY$156,  'Graph-outputs'!$B23, 'Graph-outputs'!Q$2)</f>
        <v>5.7076313069260216</v>
      </c>
      <c r="R23" s="118">
        <f t="shared" si="8"/>
        <v>19</v>
      </c>
      <c r="S23">
        <f>INDEX('Calcs-control1'!$AH$170:$AY$240, 'Graph-outputs'!$B23, 'Graph-outputs'!$Q$2)</f>
        <v>0</v>
      </c>
      <c r="U23" s="25" t="str">
        <f t="shared" si="9"/>
        <v/>
      </c>
      <c r="V23" s="4" t="str">
        <f t="shared" si="10"/>
        <v/>
      </c>
      <c r="W23" s="26" t="str">
        <f t="shared" si="11"/>
        <v/>
      </c>
      <c r="X23">
        <f>INDEX('Calcs-control1'!$G$386:$X$456,  'Graph-outputs'!$B23, 'Graph-outputs'!X$2)</f>
        <v>20312.56763772984</v>
      </c>
      <c r="Y23" s="118">
        <f t="shared" si="12"/>
        <v>19</v>
      </c>
      <c r="Z23">
        <f>INDEX('Calcs-control1'!$G$170:$X$240, 'Graph-outputs'!$B23, 'Graph-outputs'!$J$2)</f>
        <v>0.9677161900584178</v>
      </c>
      <c r="AB23" s="25" t="str">
        <f t="shared" si="13"/>
        <v/>
      </c>
      <c r="AC23" s="4" t="str">
        <f t="shared" si="14"/>
        <v/>
      </c>
      <c r="AD23" s="26" t="str">
        <f t="shared" si="15"/>
        <v/>
      </c>
      <c r="AE23">
        <f>INDEX('Calcs-control1'!$AH$386:$AY$456,  'Graph-outputs'!$B23, 'Graph-outputs'!AE$2)</f>
        <v>3641.3626780140603</v>
      </c>
      <c r="AF23" s="118">
        <f t="shared" si="16"/>
        <v>19</v>
      </c>
      <c r="AG23">
        <f>INDEX('Calcs-control1'!$AH$170:$AY$240, 'Graph-outputs'!$B23, 'Graph-outputs'!$Q$2)</f>
        <v>0</v>
      </c>
      <c r="AI23" s="79">
        <v>20</v>
      </c>
      <c r="AJ23" s="118">
        <f t="shared" si="17"/>
        <v>19</v>
      </c>
      <c r="AK23">
        <f>IF(Settings!$M$5=1, 'Graph-outputs'!$AR23, 'Graph-outputs'!$AY23)</f>
        <v>10.674652352916526</v>
      </c>
      <c r="AM23">
        <f>IF(Settings!$M$5=1, 'Graph-outputs'!$BF23, 'Graph-outputs'!$BM23)</f>
        <v>8674.8784219484332</v>
      </c>
      <c r="AO23" s="25" t="str">
        <f t="shared" si="18"/>
        <v/>
      </c>
      <c r="AP23" s="4" t="str">
        <f t="shared" si="19"/>
        <v/>
      </c>
      <c r="AQ23" s="26" t="str">
        <f t="shared" si="20"/>
        <v/>
      </c>
      <c r="AR23">
        <f>INDEX('Calcs-control2'!$G$86:$Y$156,  'Graph-outputs'!$B23, 'Graph-outputs'!AR$2)</f>
        <v>22.293126190968671</v>
      </c>
      <c r="AS23" s="118">
        <f t="shared" si="21"/>
        <v>19</v>
      </c>
      <c r="AT23">
        <f>INDEX('Calcs-control2'!$G$170:$X$240, 'Graph-outputs'!$B23, 'Graph-outputs'!$AL$1)</f>
        <v>0.98626345728581521</v>
      </c>
      <c r="AV23" s="25" t="str">
        <f t="shared" si="22"/>
        <v/>
      </c>
      <c r="AW23" s="4" t="str">
        <f t="shared" si="23"/>
        <v/>
      </c>
      <c r="AX23" s="26" t="str">
        <f t="shared" si="24"/>
        <v/>
      </c>
      <c r="AY23">
        <f>INDEX('Calcs-control2'!$AH$86:$AZ$156,  'Graph-outputs'!$B23, 'Graph-outputs'!AY$2)</f>
        <v>10.674652352916526</v>
      </c>
      <c r="AZ23" s="118">
        <f t="shared" si="25"/>
        <v>19</v>
      </c>
      <c r="BA23">
        <f>INDEX('Calcs-control2'!$AH$170:$AY$240, 'Graph-outputs'!$B23, 'Graph-outputs'!$AL$1)</f>
        <v>0.80119814683831125</v>
      </c>
      <c r="BC23" s="25" t="str">
        <f t="shared" si="26"/>
        <v/>
      </c>
      <c r="BD23" s="4" t="str">
        <f t="shared" si="27"/>
        <v/>
      </c>
      <c r="BE23" s="26" t="str">
        <f t="shared" si="28"/>
        <v/>
      </c>
      <c r="BF23">
        <f>INDEX('Calcs-control2'!$G$386:$X$456,  'Graph-outputs'!$B23, 'Graph-outputs'!BF$2)</f>
        <v>18809.879142895221</v>
      </c>
      <c r="BG23" s="118">
        <f t="shared" si="29"/>
        <v>19</v>
      </c>
      <c r="BH23">
        <f>INDEX('Calcs-control2'!$G$170:$X$240, 'Graph-outputs'!$B23, 'Graph-outputs'!$AL$1)</f>
        <v>0.98626345728581521</v>
      </c>
      <c r="BJ23" s="25" t="str">
        <f t="shared" si="30"/>
        <v/>
      </c>
      <c r="BK23" s="4" t="str">
        <f t="shared" si="31"/>
        <v/>
      </c>
      <c r="BL23" s="26" t="str">
        <f t="shared" si="32"/>
        <v/>
      </c>
      <c r="BM23">
        <f>INDEX('Calcs-control2'!$AH$386:$AY$456,  'Graph-outputs'!$B23, 'Graph-outputs'!BM$2)</f>
        <v>8674.8784219484332</v>
      </c>
      <c r="BN23" s="118">
        <f t="shared" si="33"/>
        <v>19</v>
      </c>
      <c r="BO23">
        <f>INDEX('Calcs-control2'!$AH$170:$AY$240, 'Graph-outputs'!$B23, 'Graph-outputs'!$AL$1)</f>
        <v>0.80119814683831125</v>
      </c>
      <c r="BQ23" s="79">
        <v>20</v>
      </c>
      <c r="BR23" s="118">
        <f t="shared" si="34"/>
        <v>19</v>
      </c>
      <c r="BS23">
        <f>IF(Settings!$M$5=1, 'Graph-outputs'!$BZ23, 'Graph-outputs'!$CG23)</f>
        <v>14.429494968035085</v>
      </c>
      <c r="BU23">
        <f>IF(Settings!$M$5=1, 'Graph-outputs'!$CN23, 'Graph-outputs'!$CU23)</f>
        <v>15270.652934337146</v>
      </c>
      <c r="BW23" s="25" t="str">
        <f t="shared" si="35"/>
        <v/>
      </c>
      <c r="BX23" s="4" t="str">
        <f t="shared" si="36"/>
        <v/>
      </c>
      <c r="BY23" s="26" t="str">
        <f t="shared" si="37"/>
        <v/>
      </c>
      <c r="BZ23">
        <f>INDEX('Calcs-control3'!$G$86:$Y$156,  'Graph-outputs'!$B23, 'Graph-outputs'!BZ$2)</f>
        <v>30.096931949221599</v>
      </c>
      <c r="CA23" s="118">
        <f t="shared" si="38"/>
        <v>19</v>
      </c>
      <c r="CB23">
        <f>INDEX('Calcs-control3'!$G$170:$X$240, 'Graph-outputs'!$B23, 'Graph-outputs'!$BT$1)</f>
        <v>0.99874368276868475</v>
      </c>
      <c r="CD23" s="25" t="str">
        <f t="shared" si="39"/>
        <v/>
      </c>
      <c r="CE23" s="4" t="str">
        <f t="shared" si="40"/>
        <v/>
      </c>
      <c r="CF23" s="26" t="str">
        <f t="shared" si="41"/>
        <v/>
      </c>
      <c r="CG23">
        <f>INDEX('Calcs-control3'!$AH$86:$AZ$156,  'Graph-outputs'!$B23, 'Graph-outputs'!CG$2)</f>
        <v>14.429494968035085</v>
      </c>
      <c r="CH23" s="118">
        <f t="shared" si="42"/>
        <v>19</v>
      </c>
      <c r="CI23" s="85">
        <f>INDEX('Calcs-control3'!$AH$170:$AY$240, 'Graph-outputs'!$B23, 'Graph-outputs'!$BT$1)</f>
        <v>0.95385931427212622</v>
      </c>
      <c r="CK23" s="25" t="str">
        <f t="shared" si="43"/>
        <v/>
      </c>
      <c r="CL23" s="4" t="str">
        <f t="shared" si="44"/>
        <v/>
      </c>
      <c r="CM23" s="26" t="str">
        <f t="shared" si="45"/>
        <v/>
      </c>
      <c r="CN23">
        <f>INDEX('Calcs-control3'!$G$386:$X$456,  'Graph-outputs'!$B23, 'Graph-outputs'!CN$2)</f>
        <v>32175.624529570072</v>
      </c>
      <c r="CO23" s="118">
        <f t="shared" si="46"/>
        <v>19</v>
      </c>
      <c r="CP23" s="85">
        <f>INDEX('Calcs-control3'!$G$170:$X$240, 'Graph-outputs'!$B23, 'Graph-outputs'!$BT$1)</f>
        <v>0.99874368276868475</v>
      </c>
      <c r="CR23" s="25" t="str">
        <f t="shared" si="47"/>
        <v/>
      </c>
      <c r="CS23" s="4" t="str">
        <f t="shared" si="48"/>
        <v/>
      </c>
      <c r="CT23" s="26" t="str">
        <f t="shared" si="49"/>
        <v/>
      </c>
      <c r="CU23">
        <f>INDEX('Calcs-control3'!$AH$386:$AY$456,  'Graph-outputs'!$B23, 'Graph-outputs'!CU$2)</f>
        <v>15270.652934337146</v>
      </c>
      <c r="CV23" s="118">
        <f t="shared" si="50"/>
        <v>19</v>
      </c>
      <c r="CW23" s="85">
        <f>INDEX('Calcs-control3'!$AH$170:$AY$240, 'Graph-outputs'!$B23, 'Graph-outputs'!$BT$1)</f>
        <v>0.95385931427212622</v>
      </c>
      <c r="CY23" s="79">
        <v>20</v>
      </c>
      <c r="CZ23" s="118" t="e">
        <f t="shared" si="51"/>
        <v>#N/A</v>
      </c>
      <c r="DA23">
        <f>IF(Settings!$M$5=1, 'Graph-outputs'!$DH23, 'Graph-outputs'!$DO23)</f>
        <v>12.297709479424872</v>
      </c>
      <c r="DC23">
        <f>IF(Settings!$M$5=1, 'Graph-outputs'!$DV23, 'Graph-outputs'!$EC23)</f>
        <v>87241.816395687682</v>
      </c>
      <c r="DE23" s="25" t="str">
        <f t="shared" si="52"/>
        <v/>
      </c>
      <c r="DF23" s="4" t="str">
        <f t="shared" si="53"/>
        <v/>
      </c>
      <c r="DG23" s="26" t="str">
        <f t="shared" si="54"/>
        <v/>
      </c>
      <c r="DH23">
        <f>INDEX('Calcs-control4'!$G$86:$X$156,  'Graph-outputs'!$B23, 'Graph-outputs'!DH$2)</f>
        <v>33.910333864726127</v>
      </c>
      <c r="DI23" s="118" t="e">
        <f t="shared" si="55"/>
        <v>#N/A</v>
      </c>
      <c r="DJ23">
        <f>INDEX('Calcs-control4'!$G$170:$X$240, 'Graph-outputs'!$B23, 'Graph-outputs'!$DB$1)</f>
        <v>0</v>
      </c>
      <c r="DL23" s="25" t="str">
        <f t="shared" si="56"/>
        <v/>
      </c>
      <c r="DM23" s="4" t="str">
        <f t="shared" si="57"/>
        <v/>
      </c>
      <c r="DN23" s="26" t="str">
        <f t="shared" si="58"/>
        <v/>
      </c>
      <c r="DO23">
        <f>INDEX('Calcs-control4'!$AH$86:$AY$156,  'Graph-outputs'!$B23, 'Graph-outputs'!DO$2)</f>
        <v>12.297709479424872</v>
      </c>
      <c r="DP23" s="118" t="e">
        <f t="shared" si="59"/>
        <v>#N/A</v>
      </c>
      <c r="DQ23">
        <f>INDEX('Calcs-control4'!$AH$170:$AY$240, 'Graph-outputs'!$B23, 'Graph-outputs'!$DB$1)</f>
        <v>0</v>
      </c>
      <c r="DS23" s="25" t="str">
        <f t="shared" si="60"/>
        <v/>
      </c>
      <c r="DT23" s="4" t="str">
        <f t="shared" si="61"/>
        <v/>
      </c>
      <c r="DU23" s="26" t="str">
        <f t="shared" si="62"/>
        <v/>
      </c>
      <c r="DV23">
        <f>INDEX('Calcs-control4'!$G$386:$X$456,  'Graph-outputs'!$B23, 'Graph-outputs'!DV$2)</f>
        <v>240565.05204424966</v>
      </c>
      <c r="DW23" s="118" t="e">
        <f t="shared" si="63"/>
        <v>#N/A</v>
      </c>
      <c r="DX23">
        <f>INDEX('Calcs-control4'!$G$170:$X$240, 'Graph-outputs'!$B23, 'Graph-outputs'!$DB$1)</f>
        <v>0</v>
      </c>
      <c r="DZ23" s="25" t="str">
        <f t="shared" si="64"/>
        <v/>
      </c>
      <c r="EA23" s="4" t="str">
        <f t="shared" si="65"/>
        <v/>
      </c>
      <c r="EB23" s="26" t="str">
        <f t="shared" si="66"/>
        <v/>
      </c>
      <c r="EC23">
        <f>INDEX('Calcs-control4'!$AH$386:$AY$456,  'Graph-outputs'!$B23, 'Graph-outputs'!EC$2)</f>
        <v>87241.816395687682</v>
      </c>
      <c r="ED23" s="118" t="e">
        <f t="shared" si="67"/>
        <v>#N/A</v>
      </c>
      <c r="EE23">
        <f>INDEX('Calcs-control4'!$AH$170:$AY$240, 'Graph-outputs'!$B23, 'Graph-outputs'!$DB$1)</f>
        <v>0</v>
      </c>
    </row>
    <row r="24" spans="1:135" x14ac:dyDescent="0.3">
      <c r="A24" s="118">
        <f t="shared" si="0"/>
        <v>20</v>
      </c>
      <c r="B24">
        <v>21</v>
      </c>
      <c r="C24">
        <f>IF(Settings!$M$5=1, 'Graph-outputs'!$J24, 'Graph-outputs'!$Q24)</f>
        <v>6.4237775190396444</v>
      </c>
      <c r="E24">
        <f>IF(Settings!$M$5=1, 'Graph-outputs'!$X24, 'Graph-outputs'!$AE24)</f>
        <v>4315.9816234296195</v>
      </c>
      <c r="G24" s="25" t="str">
        <f t="shared" si="1"/>
        <v/>
      </c>
      <c r="H24" s="4" t="str">
        <f t="shared" si="2"/>
        <v/>
      </c>
      <c r="I24" s="26" t="str">
        <f t="shared" si="3"/>
        <v/>
      </c>
      <c r="J24">
        <f>INDEX('Calcs-control1'!$G$86:$X$156,  'Graph-outputs'!$B24, 'Graph-outputs'!J$2)</f>
        <v>23.024814223196969</v>
      </c>
      <c r="K24" s="118">
        <f t="shared" si="4"/>
        <v>20</v>
      </c>
      <c r="L24">
        <f>INDEX('Calcs-control1'!$G$170:$X$240, 'Graph-outputs'!$B24, 'Graph-outputs'!$D$1)</f>
        <v>0.9801916338882527</v>
      </c>
      <c r="N24" s="25">
        <f t="shared" si="5"/>
        <v>10</v>
      </c>
      <c r="O24" s="4" t="str">
        <f t="shared" si="6"/>
        <v/>
      </c>
      <c r="P24" s="26" t="str">
        <f t="shared" si="7"/>
        <v/>
      </c>
      <c r="Q24">
        <f>INDEX('Calcs-control1'!$AH$86:$AY$156,  'Graph-outputs'!$B24, 'Graph-outputs'!Q$2)</f>
        <v>6.4237775190396444</v>
      </c>
      <c r="R24" s="118">
        <f t="shared" si="8"/>
        <v>20</v>
      </c>
      <c r="S24">
        <f>INDEX('Calcs-control1'!$AH$170:$AY$240, 'Graph-outputs'!$B24, 'Graph-outputs'!$Q$2)</f>
        <v>9.8245038983199362E-2</v>
      </c>
      <c r="U24" s="25" t="str">
        <f t="shared" si="9"/>
        <v/>
      </c>
      <c r="V24" s="4" t="str">
        <f t="shared" si="10"/>
        <v/>
      </c>
      <c r="W24" s="26" t="str">
        <f t="shared" si="11"/>
        <v/>
      </c>
      <c r="X24">
        <f>INDEX('Calcs-control1'!$G$386:$X$456,  'Graph-outputs'!$B24, 'Graph-outputs'!X$2)</f>
        <v>22475.615423982799</v>
      </c>
      <c r="Y24" s="118">
        <f t="shared" si="12"/>
        <v>20</v>
      </c>
      <c r="Z24">
        <f>INDEX('Calcs-control1'!$G$170:$X$240, 'Graph-outputs'!$B24, 'Graph-outputs'!$J$2)</f>
        <v>0.9801916338882527</v>
      </c>
      <c r="AB24" s="25">
        <f t="shared" si="13"/>
        <v>10</v>
      </c>
      <c r="AC24" s="4" t="str">
        <f t="shared" si="14"/>
        <v/>
      </c>
      <c r="AD24" s="26" t="str">
        <f t="shared" si="15"/>
        <v/>
      </c>
      <c r="AE24">
        <f>INDEX('Calcs-control1'!$AH$386:$AY$456,  'Graph-outputs'!$B24, 'Graph-outputs'!AE$2)</f>
        <v>4315.9816234296195</v>
      </c>
      <c r="AF24" s="118">
        <f t="shared" si="16"/>
        <v>20</v>
      </c>
      <c r="AG24">
        <f>INDEX('Calcs-control1'!$AH$170:$AY$240, 'Graph-outputs'!$B24, 'Graph-outputs'!$Q$2)</f>
        <v>9.8245038983199362E-2</v>
      </c>
      <c r="AI24" s="79">
        <v>21</v>
      </c>
      <c r="AJ24" s="118">
        <f t="shared" si="17"/>
        <v>20</v>
      </c>
      <c r="AK24">
        <f>IF(Settings!$M$5=1, 'Graph-outputs'!$AR24, 'Graph-outputs'!$AY24)</f>
        <v>11.390264180297082</v>
      </c>
      <c r="AM24">
        <f>IF(Settings!$M$5=1, 'Graph-outputs'!$BF24, 'Graph-outputs'!$BM24)</f>
        <v>9314.1608213346353</v>
      </c>
      <c r="AO24" s="25" t="str">
        <f t="shared" si="18"/>
        <v/>
      </c>
      <c r="AP24" s="4" t="str">
        <f t="shared" si="19"/>
        <v/>
      </c>
      <c r="AQ24" s="26" t="str">
        <f t="shared" si="20"/>
        <v/>
      </c>
      <c r="AR24">
        <f>INDEX('Calcs-control2'!$G$86:$Y$156,  'Graph-outputs'!$B24, 'Graph-outputs'!AR$2)</f>
        <v>23.620527722261205</v>
      </c>
      <c r="AS24" s="118">
        <f t="shared" si="21"/>
        <v>20</v>
      </c>
      <c r="AT24">
        <f>INDEX('Calcs-control2'!$G$170:$X$240, 'Graph-outputs'!$B24, 'Graph-outputs'!$AL$1)</f>
        <v>0.98987753429452197</v>
      </c>
      <c r="AV24" s="25" t="str">
        <f t="shared" si="22"/>
        <v/>
      </c>
      <c r="AW24" s="4" t="str">
        <f t="shared" si="23"/>
        <v/>
      </c>
      <c r="AX24" s="26" t="str">
        <f t="shared" si="24"/>
        <v/>
      </c>
      <c r="AY24">
        <f>INDEX('Calcs-control2'!$AH$86:$AZ$156,  'Graph-outputs'!$B24, 'Graph-outputs'!AY$2)</f>
        <v>11.390264180297082</v>
      </c>
      <c r="AZ24" s="118">
        <f t="shared" si="25"/>
        <v>20</v>
      </c>
      <c r="BA24">
        <f>INDEX('Calcs-control2'!$AH$170:$AY$240, 'Graph-outputs'!$B24, 'Graph-outputs'!$AL$1)</f>
        <v>0.83136815687443488</v>
      </c>
      <c r="BC24" s="25" t="str">
        <f t="shared" si="26"/>
        <v/>
      </c>
      <c r="BD24" s="4" t="str">
        <f t="shared" si="27"/>
        <v/>
      </c>
      <c r="BE24" s="26" t="str">
        <f t="shared" si="28"/>
        <v/>
      </c>
      <c r="BF24">
        <f>INDEX('Calcs-control2'!$G$386:$X$456,  'Graph-outputs'!$B24, 'Graph-outputs'!BF$2)</f>
        <v>19944.218951680079</v>
      </c>
      <c r="BG24" s="118">
        <f t="shared" si="29"/>
        <v>20</v>
      </c>
      <c r="BH24">
        <f>INDEX('Calcs-control2'!$G$170:$X$240, 'Graph-outputs'!$B24, 'Graph-outputs'!$AL$1)</f>
        <v>0.98987753429452197</v>
      </c>
      <c r="BJ24" s="25" t="str">
        <f t="shared" si="30"/>
        <v/>
      </c>
      <c r="BK24" s="4" t="str">
        <f t="shared" si="31"/>
        <v/>
      </c>
      <c r="BL24" s="26" t="str">
        <f t="shared" si="32"/>
        <v/>
      </c>
      <c r="BM24">
        <f>INDEX('Calcs-control2'!$AH$386:$AY$456,  'Graph-outputs'!$B24, 'Graph-outputs'!BM$2)</f>
        <v>9314.1608213346353</v>
      </c>
      <c r="BN24" s="118">
        <f t="shared" si="33"/>
        <v>20</v>
      </c>
      <c r="BO24">
        <f>INDEX('Calcs-control2'!$AH$170:$AY$240, 'Graph-outputs'!$B24, 'Graph-outputs'!$AL$1)</f>
        <v>0.83136815687443488</v>
      </c>
      <c r="BQ24" s="79">
        <v>21</v>
      </c>
      <c r="BR24" s="118">
        <f t="shared" si="34"/>
        <v>20</v>
      </c>
      <c r="BS24">
        <f>IF(Settings!$M$5=1, 'Graph-outputs'!$BZ24, 'Graph-outputs'!$CG24)</f>
        <v>15.39534494856076</v>
      </c>
      <c r="BU24">
        <f>IF(Settings!$M$5=1, 'Graph-outputs'!$CN24, 'Graph-outputs'!$CU24)</f>
        <v>16326.76720218708</v>
      </c>
      <c r="BW24" s="25" t="str">
        <f t="shared" si="35"/>
        <v/>
      </c>
      <c r="BX24" s="4" t="str">
        <f t="shared" si="36"/>
        <v/>
      </c>
      <c r="BY24" s="26" t="str">
        <f t="shared" si="37"/>
        <v/>
      </c>
      <c r="BZ24">
        <f>INDEX('Calcs-control3'!$G$86:$Y$156,  'Graph-outputs'!$B24, 'Graph-outputs'!BZ$2)</f>
        <v>31.88519742019195</v>
      </c>
      <c r="CA24" s="118">
        <f t="shared" si="38"/>
        <v>20</v>
      </c>
      <c r="CB24">
        <f>INDEX('Calcs-control3'!$G$170:$X$240, 'Graph-outputs'!$B24, 'Graph-outputs'!$BT$1)</f>
        <v>0.99916732881402304</v>
      </c>
      <c r="CD24" s="25" t="str">
        <f t="shared" si="39"/>
        <v/>
      </c>
      <c r="CE24" s="4" t="str">
        <f t="shared" si="40"/>
        <v/>
      </c>
      <c r="CF24" s="26" t="str">
        <f t="shared" si="41"/>
        <v/>
      </c>
      <c r="CG24">
        <f>INDEX('Calcs-control3'!$AH$86:$AZ$156,  'Graph-outputs'!$B24, 'Graph-outputs'!CG$2)</f>
        <v>15.39534494856076</v>
      </c>
      <c r="CH24" s="118">
        <f t="shared" si="42"/>
        <v>20</v>
      </c>
      <c r="CI24" s="85">
        <f>INDEX('Calcs-control3'!$AH$170:$AY$240, 'Graph-outputs'!$B24, 'Graph-outputs'!$BT$1)</f>
        <v>0.96305059224404654</v>
      </c>
      <c r="CK24" s="25" t="str">
        <f t="shared" si="43"/>
        <v/>
      </c>
      <c r="CL24" s="4" t="str">
        <f t="shared" si="44"/>
        <v/>
      </c>
      <c r="CM24" s="26" t="str">
        <f t="shared" si="45"/>
        <v/>
      </c>
      <c r="CN24">
        <f>INDEX('Calcs-control3'!$G$386:$X$456,  'Graph-outputs'!$B24, 'Graph-outputs'!CN$2)</f>
        <v>34090.64133490371</v>
      </c>
      <c r="CO24" s="118">
        <f t="shared" si="46"/>
        <v>20</v>
      </c>
      <c r="CP24" s="85">
        <f>INDEX('Calcs-control3'!$G$170:$X$240, 'Graph-outputs'!$B24, 'Graph-outputs'!$BT$1)</f>
        <v>0.99916732881402304</v>
      </c>
      <c r="CR24" s="25" t="str">
        <f t="shared" si="47"/>
        <v/>
      </c>
      <c r="CS24" s="4" t="str">
        <f t="shared" si="48"/>
        <v/>
      </c>
      <c r="CT24" s="26" t="str">
        <f t="shared" si="49"/>
        <v/>
      </c>
      <c r="CU24">
        <f>INDEX('Calcs-control3'!$AH$386:$AY$456,  'Graph-outputs'!$B24, 'Graph-outputs'!CU$2)</f>
        <v>16326.76720218708</v>
      </c>
      <c r="CV24" s="118">
        <f t="shared" si="50"/>
        <v>20</v>
      </c>
      <c r="CW24" s="85">
        <f>INDEX('Calcs-control3'!$AH$170:$AY$240, 'Graph-outputs'!$B24, 'Graph-outputs'!$BT$1)</f>
        <v>0.96305059224404654</v>
      </c>
      <c r="CY24" s="79">
        <v>21</v>
      </c>
      <c r="CZ24" s="118" t="e">
        <f t="shared" si="51"/>
        <v>#N/A</v>
      </c>
      <c r="DA24">
        <f>IF(Settings!$M$5=1, 'Graph-outputs'!$DH24, 'Graph-outputs'!$DO24)</f>
        <v>13.595862365660286</v>
      </c>
      <c r="DC24">
        <f>IF(Settings!$M$5=1, 'Graph-outputs'!$DV24, 'Graph-outputs'!$EC24)</f>
        <v>96451.10987785722</v>
      </c>
      <c r="DE24" s="25" t="str">
        <f t="shared" si="52"/>
        <v/>
      </c>
      <c r="DF24" s="4" t="str">
        <f t="shared" si="53"/>
        <v/>
      </c>
      <c r="DG24" s="26" t="str">
        <f t="shared" si="54"/>
        <v/>
      </c>
      <c r="DH24">
        <f>INDEX('Calcs-control4'!$G$86:$X$156,  'Graph-outputs'!$B24, 'Graph-outputs'!DH$2)</f>
        <v>36.215546251097273</v>
      </c>
      <c r="DI24" s="118" t="e">
        <f t="shared" si="55"/>
        <v>#N/A</v>
      </c>
      <c r="DJ24">
        <f>INDEX('Calcs-control4'!$G$170:$X$240, 'Graph-outputs'!$B24, 'Graph-outputs'!$DB$1)</f>
        <v>0</v>
      </c>
      <c r="DL24" s="25" t="str">
        <f t="shared" si="56"/>
        <v/>
      </c>
      <c r="DM24" s="4" t="str">
        <f t="shared" si="57"/>
        <v/>
      </c>
      <c r="DN24" s="26" t="str">
        <f t="shared" si="58"/>
        <v/>
      </c>
      <c r="DO24">
        <f>INDEX('Calcs-control4'!$AH$86:$AY$156,  'Graph-outputs'!$B24, 'Graph-outputs'!DO$2)</f>
        <v>13.595862365660286</v>
      </c>
      <c r="DP24" s="118" t="e">
        <f t="shared" si="59"/>
        <v>#N/A</v>
      </c>
      <c r="DQ24">
        <f>INDEX('Calcs-control4'!$AH$170:$AY$240, 'Graph-outputs'!$B24, 'Graph-outputs'!$DB$1)</f>
        <v>0</v>
      </c>
      <c r="DS24" s="25" t="str">
        <f t="shared" si="60"/>
        <v/>
      </c>
      <c r="DT24" s="4" t="str">
        <f t="shared" si="61"/>
        <v/>
      </c>
      <c r="DU24" s="26" t="str">
        <f t="shared" si="62"/>
        <v/>
      </c>
      <c r="DV24">
        <f>INDEX('Calcs-control4'!$G$386:$X$456,  'Graph-outputs'!$B24, 'Graph-outputs'!DV$2)</f>
        <v>256918.5783737936</v>
      </c>
      <c r="DW24" s="118" t="e">
        <f t="shared" si="63"/>
        <v>#N/A</v>
      </c>
      <c r="DX24">
        <f>INDEX('Calcs-control4'!$G$170:$X$240, 'Graph-outputs'!$B24, 'Graph-outputs'!$DB$1)</f>
        <v>0</v>
      </c>
      <c r="DZ24" s="25" t="str">
        <f t="shared" si="64"/>
        <v/>
      </c>
      <c r="EA24" s="4" t="str">
        <f t="shared" si="65"/>
        <v/>
      </c>
      <c r="EB24" s="26" t="str">
        <f t="shared" si="66"/>
        <v/>
      </c>
      <c r="EC24">
        <f>INDEX('Calcs-control4'!$AH$386:$AY$456,  'Graph-outputs'!$B24, 'Graph-outputs'!EC$2)</f>
        <v>96451.10987785722</v>
      </c>
      <c r="ED24" s="118" t="e">
        <f t="shared" si="67"/>
        <v>#N/A</v>
      </c>
      <c r="EE24">
        <f>INDEX('Calcs-control4'!$AH$170:$AY$240, 'Graph-outputs'!$B24, 'Graph-outputs'!$DB$1)</f>
        <v>0</v>
      </c>
    </row>
    <row r="25" spans="1:135" x14ac:dyDescent="0.3">
      <c r="A25" s="118">
        <f t="shared" si="0"/>
        <v>21</v>
      </c>
      <c r="B25">
        <v>22</v>
      </c>
      <c r="C25">
        <f>IF(Settings!$M$5=1, 'Graph-outputs'!$J25, 'Graph-outputs'!$Q25)</f>
        <v>7.2185669064817546</v>
      </c>
      <c r="E25">
        <f>IF(Settings!$M$5=1, 'Graph-outputs'!$X25, 'Graph-outputs'!$AE25)</f>
        <v>5225.1688460741207</v>
      </c>
      <c r="G25" s="25" t="str">
        <f t="shared" si="1"/>
        <v/>
      </c>
      <c r="H25" s="4" t="str">
        <f t="shared" si="2"/>
        <v/>
      </c>
      <c r="I25" s="26" t="str">
        <f t="shared" si="3"/>
        <v/>
      </c>
      <c r="J25">
        <f>INDEX('Calcs-control1'!$G$86:$X$156,  'Graph-outputs'!$B25, 'Graph-outputs'!J$2)</f>
        <v>25.186530350392509</v>
      </c>
      <c r="K25" s="118">
        <f t="shared" si="4"/>
        <v>21</v>
      </c>
      <c r="L25">
        <f>INDEX('Calcs-control1'!$G$170:$X$240, 'Graph-outputs'!$B25, 'Graph-outputs'!$D$1)</f>
        <v>0.98795186748279795</v>
      </c>
      <c r="N25" s="25" t="str">
        <f t="shared" si="5"/>
        <v/>
      </c>
      <c r="O25" s="4" t="str">
        <f t="shared" si="6"/>
        <v/>
      </c>
      <c r="P25" s="26" t="str">
        <f t="shared" si="7"/>
        <v/>
      </c>
      <c r="Q25">
        <f>INDEX('Calcs-control1'!$AH$86:$AY$156,  'Graph-outputs'!$B25, 'Graph-outputs'!Q$2)</f>
        <v>7.2185669064817546</v>
      </c>
      <c r="R25" s="118">
        <f t="shared" si="8"/>
        <v>21</v>
      </c>
      <c r="S25">
        <f>INDEX('Calcs-control1'!$AH$170:$AY$240, 'Graph-outputs'!$B25, 'Graph-outputs'!$Q$2)</f>
        <v>0.24889814965663104</v>
      </c>
      <c r="U25" s="25" t="str">
        <f t="shared" si="9"/>
        <v/>
      </c>
      <c r="V25" s="4" t="str">
        <f t="shared" si="10"/>
        <v/>
      </c>
      <c r="W25" s="26" t="str">
        <f t="shared" si="11"/>
        <v/>
      </c>
      <c r="X25">
        <f>INDEX('Calcs-control1'!$G$386:$X$456,  'Graph-outputs'!$B25, 'Graph-outputs'!X$2)</f>
        <v>24653.200680739988</v>
      </c>
      <c r="Y25" s="118">
        <f t="shared" si="12"/>
        <v>21</v>
      </c>
      <c r="Z25">
        <f>INDEX('Calcs-control1'!$G$170:$X$240, 'Graph-outputs'!$B25, 'Graph-outputs'!$J$2)</f>
        <v>0.98795186748279795</v>
      </c>
      <c r="AB25" s="25" t="str">
        <f t="shared" si="13"/>
        <v/>
      </c>
      <c r="AC25" s="4" t="str">
        <f t="shared" si="14"/>
        <v/>
      </c>
      <c r="AD25" s="26" t="str">
        <f t="shared" si="15"/>
        <v/>
      </c>
      <c r="AE25">
        <f>INDEX('Calcs-control1'!$AH$386:$AY$456,  'Graph-outputs'!$B25, 'Graph-outputs'!AE$2)</f>
        <v>5225.1688460741207</v>
      </c>
      <c r="AF25" s="118">
        <f t="shared" si="16"/>
        <v>21</v>
      </c>
      <c r="AG25">
        <f>INDEX('Calcs-control1'!$AH$170:$AY$240, 'Graph-outputs'!$B25, 'Graph-outputs'!$Q$2)</f>
        <v>0.24889814965663104</v>
      </c>
      <c r="AI25" s="79">
        <v>22</v>
      </c>
      <c r="AJ25" s="118">
        <f t="shared" si="17"/>
        <v>21</v>
      </c>
      <c r="AK25">
        <f>IF(Settings!$M$5=1, 'Graph-outputs'!$AR25, 'Graph-outputs'!$AY25)</f>
        <v>12.147463131630152</v>
      </c>
      <c r="AM25">
        <f>IF(Settings!$M$5=1, 'Graph-outputs'!$BF25, 'Graph-outputs'!$BM25)</f>
        <v>9988.3503022552995</v>
      </c>
      <c r="AO25" s="25" t="str">
        <f t="shared" si="18"/>
        <v/>
      </c>
      <c r="AP25" s="4" t="str">
        <f t="shared" si="19"/>
        <v/>
      </c>
      <c r="AQ25" s="26" t="str">
        <f t="shared" si="20"/>
        <v/>
      </c>
      <c r="AR25">
        <f>INDEX('Calcs-control2'!$G$86:$Y$156,  'Graph-outputs'!$B25, 'Graph-outputs'!AR$2)</f>
        <v>24.935519326547453</v>
      </c>
      <c r="AS25" s="118">
        <f t="shared" si="21"/>
        <v>21</v>
      </c>
      <c r="AT25">
        <f>INDEX('Calcs-control2'!$G$170:$X$240, 'Graph-outputs'!$B25, 'Graph-outputs'!$AL$1)</f>
        <v>0.99251942835658469</v>
      </c>
      <c r="AV25" s="25" t="str">
        <f t="shared" si="22"/>
        <v/>
      </c>
      <c r="AW25" s="4" t="str">
        <f t="shared" si="23"/>
        <v/>
      </c>
      <c r="AX25" s="26">
        <f t="shared" si="24"/>
        <v>90</v>
      </c>
      <c r="AY25">
        <f>INDEX('Calcs-control2'!$AH$86:$AZ$156,  'Graph-outputs'!$B25, 'Graph-outputs'!AY$2)</f>
        <v>12.147463131630152</v>
      </c>
      <c r="AZ25" s="118">
        <f t="shared" si="25"/>
        <v>21</v>
      </c>
      <c r="BA25">
        <f>INDEX('Calcs-control2'!$AH$170:$AY$240, 'Graph-outputs'!$B25, 'Graph-outputs'!$AL$1)</f>
        <v>0.85832125480614663</v>
      </c>
      <c r="BC25" s="25" t="str">
        <f t="shared" si="26"/>
        <v/>
      </c>
      <c r="BD25" s="4" t="str">
        <f t="shared" si="27"/>
        <v/>
      </c>
      <c r="BE25" s="26" t="str">
        <f t="shared" si="28"/>
        <v/>
      </c>
      <c r="BF25">
        <f>INDEX('Calcs-control2'!$G$386:$X$456,  'Graph-outputs'!$B25, 'Graph-outputs'!BF$2)</f>
        <v>21065.612051170443</v>
      </c>
      <c r="BG25" s="118">
        <f t="shared" si="29"/>
        <v>21</v>
      </c>
      <c r="BH25">
        <f>INDEX('Calcs-control2'!$G$170:$X$240, 'Graph-outputs'!$B25, 'Graph-outputs'!$AL$1)</f>
        <v>0.99251942835658469</v>
      </c>
      <c r="BJ25" s="25" t="str">
        <f t="shared" si="30"/>
        <v/>
      </c>
      <c r="BK25" s="4" t="str">
        <f t="shared" si="31"/>
        <v/>
      </c>
      <c r="BL25" s="26">
        <f t="shared" si="32"/>
        <v>90</v>
      </c>
      <c r="BM25">
        <f>INDEX('Calcs-control2'!$AH$386:$AY$456,  'Graph-outputs'!$B25, 'Graph-outputs'!BM$2)</f>
        <v>9988.3503022552995</v>
      </c>
      <c r="BN25" s="118">
        <f t="shared" si="33"/>
        <v>21</v>
      </c>
      <c r="BO25">
        <f>INDEX('Calcs-control2'!$AH$170:$AY$240, 'Graph-outputs'!$B25, 'Graph-outputs'!$AL$1)</f>
        <v>0.85832125480614663</v>
      </c>
      <c r="BQ25" s="79">
        <v>22</v>
      </c>
      <c r="BR25" s="118">
        <f t="shared" si="34"/>
        <v>21</v>
      </c>
      <c r="BS25">
        <f>IF(Settings!$M$5=1, 'Graph-outputs'!$BZ25, 'Graph-outputs'!$CG25)</f>
        <v>16.417189948967238</v>
      </c>
      <c r="BU25">
        <f>IF(Settings!$M$5=1, 'Graph-outputs'!$CN25, 'Graph-outputs'!$CU25)</f>
        <v>17440.926692622626</v>
      </c>
      <c r="BW25" s="25" t="str">
        <f t="shared" si="35"/>
        <v/>
      </c>
      <c r="BX25" s="4" t="str">
        <f t="shared" si="36"/>
        <v/>
      </c>
      <c r="BY25" s="26" t="str">
        <f t="shared" si="37"/>
        <v/>
      </c>
      <c r="BZ25">
        <f>INDEX('Calcs-control3'!$G$86:$Y$156,  'Graph-outputs'!$B25, 'Graph-outputs'!BZ$2)</f>
        <v>33.656414183138608</v>
      </c>
      <c r="CA25" s="118">
        <f t="shared" si="38"/>
        <v>21</v>
      </c>
      <c r="CB25">
        <f>INDEX('Calcs-control3'!$G$170:$X$240, 'Graph-outputs'!$B25, 'Graph-outputs'!$BT$1)</f>
        <v>0.99944594776237761</v>
      </c>
      <c r="CD25" s="25" t="str">
        <f t="shared" si="39"/>
        <v/>
      </c>
      <c r="CE25" s="4" t="str">
        <f t="shared" si="40"/>
        <v/>
      </c>
      <c r="CF25" s="26" t="str">
        <f t="shared" si="41"/>
        <v/>
      </c>
      <c r="CG25">
        <f>INDEX('Calcs-control3'!$AH$86:$AZ$156,  'Graph-outputs'!$B25, 'Graph-outputs'!CG$2)</f>
        <v>16.417189948967238</v>
      </c>
      <c r="CH25" s="118">
        <f t="shared" si="42"/>
        <v>21</v>
      </c>
      <c r="CI25" s="85">
        <f>INDEX('Calcs-control3'!$AH$170:$AY$240, 'Graph-outputs'!$B25, 'Graph-outputs'!$BT$1)</f>
        <v>0.97078958660205428</v>
      </c>
      <c r="CK25" s="25" t="str">
        <f t="shared" si="43"/>
        <v/>
      </c>
      <c r="CL25" s="4" t="str">
        <f t="shared" si="44"/>
        <v/>
      </c>
      <c r="CM25" s="26" t="str">
        <f t="shared" si="45"/>
        <v/>
      </c>
      <c r="CN25">
        <f>INDEX('Calcs-control3'!$G$386:$X$456,  'Graph-outputs'!$B25, 'Graph-outputs'!CN$2)</f>
        <v>35986.620651036392</v>
      </c>
      <c r="CO25" s="118">
        <f t="shared" si="46"/>
        <v>21</v>
      </c>
      <c r="CP25" s="85">
        <f>INDEX('Calcs-control3'!$G$170:$X$240, 'Graph-outputs'!$B25, 'Graph-outputs'!$BT$1)</f>
        <v>0.99944594776237761</v>
      </c>
      <c r="CR25" s="25" t="str">
        <f t="shared" si="47"/>
        <v/>
      </c>
      <c r="CS25" s="4" t="str">
        <f t="shared" si="48"/>
        <v/>
      </c>
      <c r="CT25" s="26" t="str">
        <f t="shared" si="49"/>
        <v/>
      </c>
      <c r="CU25">
        <f>INDEX('Calcs-control3'!$AH$386:$AY$456,  'Graph-outputs'!$B25, 'Graph-outputs'!CU$2)</f>
        <v>17440.926692622626</v>
      </c>
      <c r="CV25" s="118">
        <f t="shared" si="50"/>
        <v>21</v>
      </c>
      <c r="CW25" s="85">
        <f>INDEX('Calcs-control3'!$AH$170:$AY$240, 'Graph-outputs'!$B25, 'Graph-outputs'!$BT$1)</f>
        <v>0.97078958660205428</v>
      </c>
      <c r="CY25" s="79">
        <v>22</v>
      </c>
      <c r="CZ25" s="118" t="e">
        <f t="shared" si="51"/>
        <v>#N/A</v>
      </c>
      <c r="DA25">
        <f>IF(Settings!$M$5=1, 'Graph-outputs'!$DH25, 'Graph-outputs'!$DO25)</f>
        <v>14.992030864935506</v>
      </c>
      <c r="DC25">
        <f>IF(Settings!$M$5=1, 'Graph-outputs'!$DV25, 'Graph-outputs'!$EC25)</f>
        <v>106355.74098619496</v>
      </c>
      <c r="DE25" s="25" t="str">
        <f t="shared" si="52"/>
        <v/>
      </c>
      <c r="DF25" s="4" t="str">
        <f t="shared" si="53"/>
        <v/>
      </c>
      <c r="DG25" s="26" t="str">
        <f t="shared" si="54"/>
        <v/>
      </c>
      <c r="DH25">
        <f>INDEX('Calcs-control4'!$G$86:$X$156,  'Graph-outputs'!$B25, 'Graph-outputs'!DH$2)</f>
        <v>38.43055684509261</v>
      </c>
      <c r="DI25" s="118" t="e">
        <f t="shared" si="55"/>
        <v>#N/A</v>
      </c>
      <c r="DJ25">
        <f>INDEX('Calcs-control4'!$G$170:$X$240, 'Graph-outputs'!$B25, 'Graph-outputs'!$DB$1)</f>
        <v>0</v>
      </c>
      <c r="DL25" s="25" t="str">
        <f t="shared" si="56"/>
        <v/>
      </c>
      <c r="DM25" s="4" t="str">
        <f t="shared" si="57"/>
        <v/>
      </c>
      <c r="DN25" s="26" t="str">
        <f t="shared" si="58"/>
        <v/>
      </c>
      <c r="DO25">
        <f>INDEX('Calcs-control4'!$AH$86:$AY$156,  'Graph-outputs'!$B25, 'Graph-outputs'!DO$2)</f>
        <v>14.992030864935506</v>
      </c>
      <c r="DP25" s="118" t="e">
        <f t="shared" si="59"/>
        <v>#N/A</v>
      </c>
      <c r="DQ25">
        <f>INDEX('Calcs-control4'!$AH$170:$AY$240, 'Graph-outputs'!$B25, 'Graph-outputs'!$DB$1)</f>
        <v>0</v>
      </c>
      <c r="DS25" s="25" t="str">
        <f t="shared" si="60"/>
        <v/>
      </c>
      <c r="DT25" s="4" t="str">
        <f t="shared" si="61"/>
        <v/>
      </c>
      <c r="DU25" s="26" t="str">
        <f t="shared" si="62"/>
        <v/>
      </c>
      <c r="DV25">
        <f>INDEX('Calcs-control4'!$G$386:$X$456,  'Graph-outputs'!$B25, 'Graph-outputs'!DV$2)</f>
        <v>272632.19950618042</v>
      </c>
      <c r="DW25" s="118" t="e">
        <f t="shared" si="63"/>
        <v>#N/A</v>
      </c>
      <c r="DX25">
        <f>INDEX('Calcs-control4'!$G$170:$X$240, 'Graph-outputs'!$B25, 'Graph-outputs'!$DB$1)</f>
        <v>0</v>
      </c>
      <c r="DZ25" s="25" t="str">
        <f t="shared" si="64"/>
        <v/>
      </c>
      <c r="EA25" s="4" t="str">
        <f t="shared" si="65"/>
        <v/>
      </c>
      <c r="EB25" s="26" t="str">
        <f t="shared" si="66"/>
        <v/>
      </c>
      <c r="EC25">
        <f>INDEX('Calcs-control4'!$AH$386:$AY$456,  'Graph-outputs'!$B25, 'Graph-outputs'!EC$2)</f>
        <v>106355.74098619496</v>
      </c>
      <c r="ED25" s="118" t="e">
        <f t="shared" si="67"/>
        <v>#N/A</v>
      </c>
      <c r="EE25">
        <f>INDEX('Calcs-control4'!$AH$170:$AY$240, 'Graph-outputs'!$B25, 'Graph-outputs'!$DB$1)</f>
        <v>0</v>
      </c>
    </row>
    <row r="26" spans="1:135" x14ac:dyDescent="0.3">
      <c r="A26" s="118">
        <f t="shared" si="0"/>
        <v>22</v>
      </c>
      <c r="B26">
        <v>23</v>
      </c>
      <c r="C26">
        <f>IF(Settings!$M$5=1, 'Graph-outputs'!$J26, 'Graph-outputs'!$Q26)</f>
        <v>8.0985907474111283</v>
      </c>
      <c r="E26">
        <f>IF(Settings!$M$5=1, 'Graph-outputs'!$X26, 'Graph-outputs'!$AE26)</f>
        <v>6246.7129455292434</v>
      </c>
      <c r="G26" s="25" t="str">
        <f t="shared" si="1"/>
        <v/>
      </c>
      <c r="H26" s="4" t="str">
        <f t="shared" si="2"/>
        <v/>
      </c>
      <c r="I26" s="26" t="str">
        <f t="shared" si="3"/>
        <v/>
      </c>
      <c r="J26">
        <f>INDEX('Calcs-control1'!$G$86:$X$156,  'Graph-outputs'!$B26, 'Graph-outputs'!J$2)</f>
        <v>27.377126126402178</v>
      </c>
      <c r="K26" s="118">
        <f t="shared" si="4"/>
        <v>22</v>
      </c>
      <c r="L26">
        <f>INDEX('Calcs-control1'!$G$170:$X$240, 'Graph-outputs'!$B26, 'Graph-outputs'!$D$1)</f>
        <v>0.9927204238335573</v>
      </c>
      <c r="N26" s="25" t="str">
        <f t="shared" si="5"/>
        <v/>
      </c>
      <c r="O26" s="4" t="str">
        <f t="shared" si="6"/>
        <v/>
      </c>
      <c r="P26" s="26" t="str">
        <f t="shared" si="7"/>
        <v/>
      </c>
      <c r="Q26">
        <f>INDEX('Calcs-control1'!$AH$86:$AY$156,  'Graph-outputs'!$B26, 'Graph-outputs'!Q$2)</f>
        <v>8.0985907474111283</v>
      </c>
      <c r="R26" s="118">
        <f t="shared" si="8"/>
        <v>22</v>
      </c>
      <c r="S26">
        <f>INDEX('Calcs-control1'!$AH$170:$AY$240, 'Graph-outputs'!$B26, 'Graph-outputs'!$Q$2)</f>
        <v>0.38652729116405593</v>
      </c>
      <c r="U26" s="25" t="str">
        <f t="shared" si="9"/>
        <v/>
      </c>
      <c r="V26" s="4" t="str">
        <f t="shared" si="10"/>
        <v/>
      </c>
      <c r="W26" s="26" t="str">
        <f t="shared" si="11"/>
        <v/>
      </c>
      <c r="X26">
        <f>INDEX('Calcs-control1'!$G$386:$X$456,  'Graph-outputs'!$B26, 'Graph-outputs'!X$2)</f>
        <v>26842.449698116579</v>
      </c>
      <c r="Y26" s="118">
        <f t="shared" si="12"/>
        <v>22</v>
      </c>
      <c r="Z26">
        <f>INDEX('Calcs-control1'!$G$170:$X$240, 'Graph-outputs'!$B26, 'Graph-outputs'!$J$2)</f>
        <v>0.9927204238335573</v>
      </c>
      <c r="AB26" s="25" t="str">
        <f t="shared" si="13"/>
        <v/>
      </c>
      <c r="AC26" s="4" t="str">
        <f t="shared" si="14"/>
        <v/>
      </c>
      <c r="AD26" s="26" t="str">
        <f t="shared" si="15"/>
        <v/>
      </c>
      <c r="AE26">
        <f>INDEX('Calcs-control1'!$AH$386:$AY$456,  'Graph-outputs'!$B26, 'Graph-outputs'!AE$2)</f>
        <v>6246.7129455292434</v>
      </c>
      <c r="AF26" s="118">
        <f t="shared" si="16"/>
        <v>22</v>
      </c>
      <c r="AG26">
        <f>INDEX('Calcs-control1'!$AH$170:$AY$240, 'Graph-outputs'!$B26, 'Graph-outputs'!$Q$2)</f>
        <v>0.38652729116405593</v>
      </c>
      <c r="AI26" s="79">
        <v>23</v>
      </c>
      <c r="AJ26" s="118">
        <f t="shared" si="17"/>
        <v>22</v>
      </c>
      <c r="AK26">
        <f>IF(Settings!$M$5=1, 'Graph-outputs'!$AR26, 'Graph-outputs'!$AY26)</f>
        <v>12.947881658107642</v>
      </c>
      <c r="AM26">
        <f>IF(Settings!$M$5=1, 'Graph-outputs'!$BF26, 'Graph-outputs'!$BM26)</f>
        <v>10698.320629598409</v>
      </c>
      <c r="AO26" s="25" t="str">
        <f t="shared" si="18"/>
        <v/>
      </c>
      <c r="AP26" s="4" t="str">
        <f t="shared" si="19"/>
        <v/>
      </c>
      <c r="AQ26" s="26" t="str">
        <f t="shared" si="20"/>
        <v/>
      </c>
      <c r="AR26">
        <f>INDEX('Calcs-control2'!$G$86:$Y$156,  'Graph-outputs'!$B26, 'Graph-outputs'!AR$2)</f>
        <v>26.23670404442597</v>
      </c>
      <c r="AS26" s="118">
        <f t="shared" si="21"/>
        <v>22</v>
      </c>
      <c r="AT26">
        <f>INDEX('Calcs-control2'!$G$170:$X$240, 'Graph-outputs'!$B26, 'Graph-outputs'!$AL$1)</f>
        <v>0.99445422305742481</v>
      </c>
      <c r="AV26" s="25" t="str">
        <f t="shared" si="22"/>
        <v/>
      </c>
      <c r="AW26" s="4" t="str">
        <f t="shared" si="23"/>
        <v/>
      </c>
      <c r="AX26" s="26" t="str">
        <f t="shared" si="24"/>
        <v/>
      </c>
      <c r="AY26">
        <f>INDEX('Calcs-control2'!$AH$86:$AZ$156,  'Graph-outputs'!$B26, 'Graph-outputs'!AY$2)</f>
        <v>12.947881658107642</v>
      </c>
      <c r="AZ26" s="118">
        <f t="shared" si="25"/>
        <v>22</v>
      </c>
      <c r="BA26">
        <f>INDEX('Calcs-control2'!$AH$170:$AY$240, 'Graph-outputs'!$B26, 'Graph-outputs'!$AL$1)</f>
        <v>0.88214372475155245</v>
      </c>
      <c r="BC26" s="25" t="str">
        <f t="shared" si="26"/>
        <v/>
      </c>
      <c r="BD26" s="4" t="str">
        <f t="shared" si="27"/>
        <v/>
      </c>
      <c r="BE26" s="26" t="str">
        <f t="shared" si="28"/>
        <v/>
      </c>
      <c r="BF26">
        <f>INDEX('Calcs-control2'!$G$386:$X$456,  'Graph-outputs'!$B26, 'Graph-outputs'!BF$2)</f>
        <v>22173.385476054722</v>
      </c>
      <c r="BG26" s="118">
        <f t="shared" si="29"/>
        <v>22</v>
      </c>
      <c r="BH26">
        <f>INDEX('Calcs-control2'!$G$170:$X$240, 'Graph-outputs'!$B26, 'Graph-outputs'!$AL$1)</f>
        <v>0.99445422305742481</v>
      </c>
      <c r="BJ26" s="25" t="str">
        <f t="shared" si="30"/>
        <v/>
      </c>
      <c r="BK26" s="4" t="str">
        <f t="shared" si="31"/>
        <v/>
      </c>
      <c r="BL26" s="26" t="str">
        <f t="shared" si="32"/>
        <v/>
      </c>
      <c r="BM26">
        <f>INDEX('Calcs-control2'!$AH$386:$AY$456,  'Graph-outputs'!$B26, 'Graph-outputs'!BM$2)</f>
        <v>10698.320629598409</v>
      </c>
      <c r="BN26" s="118">
        <f t="shared" si="33"/>
        <v>22</v>
      </c>
      <c r="BO26">
        <f>INDEX('Calcs-control2'!$AH$170:$AY$240, 'Graph-outputs'!$B26, 'Graph-outputs'!$AL$1)</f>
        <v>0.88214372475155245</v>
      </c>
      <c r="BQ26" s="79">
        <v>23</v>
      </c>
      <c r="BR26" s="118">
        <f t="shared" si="34"/>
        <v>22</v>
      </c>
      <c r="BS26">
        <f>IF(Settings!$M$5=1, 'Graph-outputs'!$BZ26, 'Graph-outputs'!$CG26)</f>
        <v>17.497214240290663</v>
      </c>
      <c r="BU26">
        <f>IF(Settings!$M$5=1, 'Graph-outputs'!$CN26, 'Graph-outputs'!$CU26)</f>
        <v>18615.279507656269</v>
      </c>
      <c r="BW26" s="25" t="str">
        <f t="shared" si="35"/>
        <v/>
      </c>
      <c r="BX26" s="4" t="str">
        <f t="shared" si="36"/>
        <v/>
      </c>
      <c r="BY26" s="26" t="str">
        <f t="shared" si="37"/>
        <v/>
      </c>
      <c r="BZ26">
        <f>INDEX('Calcs-control3'!$G$86:$Y$156,  'Graph-outputs'!$B26, 'Graph-outputs'!BZ$2)</f>
        <v>35.408712166793556</v>
      </c>
      <c r="CA26" s="118">
        <f t="shared" si="38"/>
        <v>22</v>
      </c>
      <c r="CB26">
        <f>INDEX('Calcs-control3'!$G$170:$X$240, 'Graph-outputs'!$B26, 'Graph-outputs'!$BT$1)</f>
        <v>0.99962973075218275</v>
      </c>
      <c r="CD26" s="25" t="str">
        <f t="shared" si="39"/>
        <v/>
      </c>
      <c r="CE26" s="4" t="str">
        <f t="shared" si="40"/>
        <v/>
      </c>
      <c r="CF26" s="26" t="str">
        <f t="shared" si="41"/>
        <v/>
      </c>
      <c r="CG26">
        <f>INDEX('Calcs-control3'!$AH$86:$AZ$156,  'Graph-outputs'!$B26, 'Graph-outputs'!CG$2)</f>
        <v>17.497214240290663</v>
      </c>
      <c r="CH26" s="118">
        <f t="shared" si="42"/>
        <v>22</v>
      </c>
      <c r="CI26" s="85">
        <f>INDEX('Calcs-control3'!$AH$170:$AY$240, 'Graph-outputs'!$B26, 'Graph-outputs'!$BT$1)</f>
        <v>0.97721460679138772</v>
      </c>
      <c r="CK26" s="25" t="str">
        <f t="shared" si="43"/>
        <v/>
      </c>
      <c r="CL26" s="4" t="str">
        <f t="shared" si="44"/>
        <v/>
      </c>
      <c r="CM26" s="26" t="str">
        <f t="shared" si="45"/>
        <v/>
      </c>
      <c r="CN26">
        <f>INDEX('Calcs-control3'!$G$386:$X$456,  'Graph-outputs'!$B26, 'Graph-outputs'!CN$2)</f>
        <v>37861.801031304763</v>
      </c>
      <c r="CO26" s="118">
        <f t="shared" si="46"/>
        <v>22</v>
      </c>
      <c r="CP26" s="85">
        <f>INDEX('Calcs-control3'!$G$170:$X$240, 'Graph-outputs'!$B26, 'Graph-outputs'!$BT$1)</f>
        <v>0.99962973075218275</v>
      </c>
      <c r="CR26" s="25" t="str">
        <f t="shared" si="47"/>
        <v/>
      </c>
      <c r="CS26" s="4" t="str">
        <f t="shared" si="48"/>
        <v/>
      </c>
      <c r="CT26" s="26" t="str">
        <f t="shared" si="49"/>
        <v/>
      </c>
      <c r="CU26">
        <f>INDEX('Calcs-control3'!$AH$386:$AY$456,  'Graph-outputs'!$B26, 'Graph-outputs'!CU$2)</f>
        <v>18615.279507656269</v>
      </c>
      <c r="CV26" s="118">
        <f t="shared" si="50"/>
        <v>22</v>
      </c>
      <c r="CW26" s="85">
        <f>INDEX('Calcs-control3'!$AH$170:$AY$240, 'Graph-outputs'!$B26, 'Graph-outputs'!$BT$1)</f>
        <v>0.97721460679138772</v>
      </c>
      <c r="CY26" s="79">
        <v>23</v>
      </c>
      <c r="CZ26" s="118" t="e">
        <f t="shared" si="51"/>
        <v>#N/A</v>
      </c>
      <c r="DA26">
        <f>IF(Settings!$M$5=1, 'Graph-outputs'!$DH26, 'Graph-outputs'!$DO26)</f>
        <v>16.487360342941713</v>
      </c>
      <c r="DC26">
        <f>IF(Settings!$M$5=1, 'Graph-outputs'!$DV26, 'Graph-outputs'!$EC26)</f>
        <v>116963.83511864621</v>
      </c>
      <c r="DE26" s="25" t="str">
        <f t="shared" si="52"/>
        <v/>
      </c>
      <c r="DF26" s="4" t="str">
        <f t="shared" si="53"/>
        <v/>
      </c>
      <c r="DG26" s="26" t="str">
        <f t="shared" si="54"/>
        <v/>
      </c>
      <c r="DH26">
        <f>INDEX('Calcs-control4'!$G$86:$X$156,  'Graph-outputs'!$B26, 'Graph-outputs'!DH$2)</f>
        <v>40.550085609235154</v>
      </c>
      <c r="DI26" s="118" t="e">
        <f t="shared" si="55"/>
        <v>#N/A</v>
      </c>
      <c r="DJ26">
        <f>INDEX('Calcs-control4'!$G$170:$X$240, 'Graph-outputs'!$B26, 'Graph-outputs'!$DB$1)</f>
        <v>0</v>
      </c>
      <c r="DL26" s="25" t="str">
        <f t="shared" si="56"/>
        <v/>
      </c>
      <c r="DM26" s="4" t="str">
        <f t="shared" si="57"/>
        <v/>
      </c>
      <c r="DN26" s="26" t="str">
        <f t="shared" si="58"/>
        <v/>
      </c>
      <c r="DO26">
        <f>INDEX('Calcs-control4'!$AH$86:$AY$156,  'Graph-outputs'!$B26, 'Graph-outputs'!DO$2)</f>
        <v>16.487360342941713</v>
      </c>
      <c r="DP26" s="118" t="e">
        <f t="shared" si="59"/>
        <v>#N/A</v>
      </c>
      <c r="DQ26">
        <f>INDEX('Calcs-control4'!$AH$170:$AY$240, 'Graph-outputs'!$B26, 'Graph-outputs'!$DB$1)</f>
        <v>0</v>
      </c>
      <c r="DS26" s="25" t="str">
        <f t="shared" si="60"/>
        <v/>
      </c>
      <c r="DT26" s="4" t="str">
        <f t="shared" si="61"/>
        <v/>
      </c>
      <c r="DU26" s="26" t="str">
        <f t="shared" si="62"/>
        <v/>
      </c>
      <c r="DV26">
        <f>INDEX('Calcs-control4'!$G$386:$X$456,  'Graph-outputs'!$B26, 'Graph-outputs'!DV$2)</f>
        <v>287668.45805465855</v>
      </c>
      <c r="DW26" s="118" t="e">
        <f t="shared" si="63"/>
        <v>#N/A</v>
      </c>
      <c r="DX26">
        <f>INDEX('Calcs-control4'!$G$170:$X$240, 'Graph-outputs'!$B26, 'Graph-outputs'!$DB$1)</f>
        <v>0</v>
      </c>
      <c r="DZ26" s="25" t="str">
        <f t="shared" si="64"/>
        <v/>
      </c>
      <c r="EA26" s="4" t="str">
        <f t="shared" si="65"/>
        <v/>
      </c>
      <c r="EB26" s="26" t="str">
        <f t="shared" si="66"/>
        <v/>
      </c>
      <c r="EC26">
        <f>INDEX('Calcs-control4'!$AH$386:$AY$456,  'Graph-outputs'!$B26, 'Graph-outputs'!EC$2)</f>
        <v>116963.83511864621</v>
      </c>
      <c r="ED26" s="118" t="e">
        <f t="shared" si="67"/>
        <v>#N/A</v>
      </c>
      <c r="EE26">
        <f>INDEX('Calcs-control4'!$AH$170:$AY$240, 'Graph-outputs'!$B26, 'Graph-outputs'!$DB$1)</f>
        <v>0</v>
      </c>
    </row>
    <row r="27" spans="1:135" x14ac:dyDescent="0.3">
      <c r="A27" s="118">
        <f t="shared" si="0"/>
        <v>23</v>
      </c>
      <c r="B27">
        <v>24</v>
      </c>
      <c r="C27">
        <f>IF(Settings!$M$5=1, 'Graph-outputs'!$J27, 'Graph-outputs'!$Q27)</f>
        <v>9.0706250522154015</v>
      </c>
      <c r="E27">
        <f>IF(Settings!$M$5=1, 'Graph-outputs'!$X27, 'Graph-outputs'!$AE27)</f>
        <v>7381.0830550293122</v>
      </c>
      <c r="G27" s="25" t="str">
        <f t="shared" si="1"/>
        <v/>
      </c>
      <c r="H27" s="4" t="str">
        <f t="shared" si="2"/>
        <v/>
      </c>
      <c r="I27" s="26" t="str">
        <f t="shared" si="3"/>
        <v/>
      </c>
      <c r="J27">
        <f>INDEX('Calcs-control1'!$G$86:$X$156,  'Graph-outputs'!$B27, 'Graph-outputs'!J$2)</f>
        <v>29.588086165088896</v>
      </c>
      <c r="K27" s="118">
        <f t="shared" si="4"/>
        <v>23</v>
      </c>
      <c r="L27">
        <f>INDEX('Calcs-control1'!$G$170:$X$240, 'Graph-outputs'!$B27, 'Graph-outputs'!$D$1)</f>
        <v>0.99562217584488022</v>
      </c>
      <c r="N27" s="25" t="str">
        <f t="shared" si="5"/>
        <v/>
      </c>
      <c r="O27" s="4">
        <f t="shared" si="6"/>
        <v>50</v>
      </c>
      <c r="P27" s="26" t="str">
        <f t="shared" si="7"/>
        <v/>
      </c>
      <c r="Q27">
        <f>INDEX('Calcs-control1'!$AH$86:$AY$156,  'Graph-outputs'!$B27, 'Graph-outputs'!Q$2)</f>
        <v>9.0706250522154015</v>
      </c>
      <c r="R27" s="118">
        <f t="shared" si="8"/>
        <v>23</v>
      </c>
      <c r="S27">
        <f>INDEX('Calcs-control1'!$AH$170:$AY$240, 'Graph-outputs'!$B27, 'Graph-outputs'!$Q$2)</f>
        <v>0.50943004496585087</v>
      </c>
      <c r="U27" s="25" t="str">
        <f t="shared" si="9"/>
        <v/>
      </c>
      <c r="V27" s="4" t="str">
        <f t="shared" si="10"/>
        <v/>
      </c>
      <c r="W27" s="26" t="str">
        <f t="shared" si="11"/>
        <v/>
      </c>
      <c r="X27">
        <f>INDEX('Calcs-control1'!$G$386:$X$456,  'Graph-outputs'!$B27, 'Graph-outputs'!X$2)</f>
        <v>29039.850358514217</v>
      </c>
      <c r="Y27" s="118">
        <f t="shared" si="12"/>
        <v>23</v>
      </c>
      <c r="Z27">
        <f>INDEX('Calcs-control1'!$G$170:$X$240, 'Graph-outputs'!$B27, 'Graph-outputs'!$J$2)</f>
        <v>0.99562217584488022</v>
      </c>
      <c r="AB27" s="25" t="str">
        <f t="shared" si="13"/>
        <v/>
      </c>
      <c r="AC27" s="4">
        <f t="shared" si="14"/>
        <v>50</v>
      </c>
      <c r="AD27" s="26" t="str">
        <f t="shared" si="15"/>
        <v/>
      </c>
      <c r="AE27">
        <f>INDEX('Calcs-control1'!$AH$386:$AY$456,  'Graph-outputs'!$B27, 'Graph-outputs'!AE$2)</f>
        <v>7381.0830550293122</v>
      </c>
      <c r="AF27" s="118">
        <f t="shared" si="16"/>
        <v>23</v>
      </c>
      <c r="AG27">
        <f>INDEX('Calcs-control1'!$AH$170:$AY$240, 'Graph-outputs'!$B27, 'Graph-outputs'!$Q$2)</f>
        <v>0.50943004496585087</v>
      </c>
      <c r="AI27" s="79">
        <v>24</v>
      </c>
      <c r="AJ27" s="118">
        <f t="shared" si="17"/>
        <v>23</v>
      </c>
      <c r="AK27">
        <f>IF(Settings!$M$5=1, 'Graph-outputs'!$AR27, 'Graph-outputs'!$AY27)</f>
        <v>13.79311654522389</v>
      </c>
      <c r="AM27">
        <f>IF(Settings!$M$5=1, 'Graph-outputs'!$BF27, 'Graph-outputs'!$BM27)</f>
        <v>11444.954853415629</v>
      </c>
      <c r="AO27" s="25" t="str">
        <f t="shared" si="18"/>
        <v/>
      </c>
      <c r="AP27" s="4" t="str">
        <f t="shared" si="19"/>
        <v/>
      </c>
      <c r="AQ27" s="26" t="str">
        <f t="shared" si="20"/>
        <v/>
      </c>
      <c r="AR27">
        <f>INDEX('Calcs-control2'!$G$86:$Y$156,  'Graph-outputs'!$B27, 'Graph-outputs'!AR$2)</f>
        <v>27.522871287799628</v>
      </c>
      <c r="AS27" s="118">
        <f t="shared" si="21"/>
        <v>23</v>
      </c>
      <c r="AT27">
        <f>INDEX('Calcs-control2'!$G$170:$X$240, 'Graph-outputs'!$B27, 'Graph-outputs'!$AL$1)</f>
        <v>0.99587437195762318</v>
      </c>
      <c r="AV27" s="25" t="str">
        <f t="shared" si="22"/>
        <v/>
      </c>
      <c r="AW27" s="4" t="str">
        <f t="shared" si="23"/>
        <v/>
      </c>
      <c r="AX27" s="26" t="str">
        <f t="shared" si="24"/>
        <v/>
      </c>
      <c r="AY27">
        <f>INDEX('Calcs-control2'!$AH$86:$AZ$156,  'Graph-outputs'!$B27, 'Graph-outputs'!AY$2)</f>
        <v>13.79311654522389</v>
      </c>
      <c r="AZ27" s="118">
        <f t="shared" si="25"/>
        <v>23</v>
      </c>
      <c r="BA27">
        <f>INDEX('Calcs-control2'!$AH$170:$AY$240, 'Graph-outputs'!$B27, 'Graph-outputs'!$AL$1)</f>
        <v>0.90296595932953871</v>
      </c>
      <c r="BC27" s="25" t="str">
        <f t="shared" si="26"/>
        <v/>
      </c>
      <c r="BD27" s="4" t="str">
        <f t="shared" si="27"/>
        <v/>
      </c>
      <c r="BE27" s="26" t="str">
        <f t="shared" si="28"/>
        <v/>
      </c>
      <c r="BF27">
        <f>INDEX('Calcs-control2'!$G$386:$X$456,  'Graph-outputs'!$B27, 'Graph-outputs'!BF$2)</f>
        <v>23266.928571803313</v>
      </c>
      <c r="BG27" s="118">
        <f t="shared" si="29"/>
        <v>23</v>
      </c>
      <c r="BH27">
        <f>INDEX('Calcs-control2'!$G$170:$X$240, 'Graph-outputs'!$B27, 'Graph-outputs'!$AL$1)</f>
        <v>0.99587437195762318</v>
      </c>
      <c r="BJ27" s="25" t="str">
        <f t="shared" si="30"/>
        <v/>
      </c>
      <c r="BK27" s="4" t="str">
        <f t="shared" si="31"/>
        <v/>
      </c>
      <c r="BL27" s="26" t="str">
        <f t="shared" si="32"/>
        <v/>
      </c>
      <c r="BM27">
        <f>INDEX('Calcs-control2'!$AH$386:$AY$456,  'Graph-outputs'!$B27, 'Graph-outputs'!BM$2)</f>
        <v>11444.954853415629</v>
      </c>
      <c r="BN27" s="118">
        <f t="shared" si="33"/>
        <v>23</v>
      </c>
      <c r="BO27">
        <f>INDEX('Calcs-control2'!$AH$170:$AY$240, 'Graph-outputs'!$B27, 'Graph-outputs'!$AL$1)</f>
        <v>0.90296595932953871</v>
      </c>
      <c r="BQ27" s="79">
        <v>24</v>
      </c>
      <c r="BR27" s="118">
        <f t="shared" si="34"/>
        <v>23</v>
      </c>
      <c r="BS27">
        <f>IF(Settings!$M$5=1, 'Graph-outputs'!$BZ27, 'Graph-outputs'!$CG27)</f>
        <v>18.637552278249714</v>
      </c>
      <c r="BU27">
        <f>IF(Settings!$M$5=1, 'Graph-outputs'!$CN27, 'Graph-outputs'!$CU27)</f>
        <v>19851.997774960764</v>
      </c>
      <c r="BW27" s="25" t="str">
        <f t="shared" si="35"/>
        <v/>
      </c>
      <c r="BX27" s="4" t="str">
        <f t="shared" si="36"/>
        <v/>
      </c>
      <c r="BY27" s="26" t="str">
        <f t="shared" si="37"/>
        <v/>
      </c>
      <c r="BZ27">
        <f>INDEX('Calcs-control3'!$G$86:$Y$156,  'Graph-outputs'!$B27, 'Graph-outputs'!BZ$2)</f>
        <v>37.140472595849346</v>
      </c>
      <c r="CA27" s="118">
        <f t="shared" si="38"/>
        <v>23</v>
      </c>
      <c r="CB27">
        <f>INDEX('Calcs-control3'!$G$170:$X$240, 'Graph-outputs'!$B27, 'Graph-outputs'!$BT$1)</f>
        <v>0.9997513800216915</v>
      </c>
      <c r="CD27" s="25" t="str">
        <f t="shared" si="39"/>
        <v/>
      </c>
      <c r="CE27" s="4" t="str">
        <f t="shared" si="40"/>
        <v/>
      </c>
      <c r="CF27" s="26" t="str">
        <f t="shared" si="41"/>
        <v/>
      </c>
      <c r="CG27">
        <f>INDEX('Calcs-control3'!$AH$86:$AZ$156,  'Graph-outputs'!$B27, 'Graph-outputs'!CG$2)</f>
        <v>18.637552278249714</v>
      </c>
      <c r="CH27" s="118">
        <f t="shared" si="42"/>
        <v>23</v>
      </c>
      <c r="CI27" s="85">
        <f>INDEX('Calcs-control3'!$AH$170:$AY$240, 'Graph-outputs'!$B27, 'Graph-outputs'!$BT$1)</f>
        <v>0.98247125800848234</v>
      </c>
      <c r="CK27" s="25" t="str">
        <f t="shared" si="43"/>
        <v/>
      </c>
      <c r="CL27" s="4" t="str">
        <f t="shared" si="44"/>
        <v/>
      </c>
      <c r="CM27" s="26" t="str">
        <f t="shared" si="45"/>
        <v/>
      </c>
      <c r="CN27">
        <f>INDEX('Calcs-control3'!$G$386:$X$456,  'Graph-outputs'!$B27, 'Graph-outputs'!CN$2)</f>
        <v>39714.620863070661</v>
      </c>
      <c r="CO27" s="118">
        <f t="shared" si="46"/>
        <v>23</v>
      </c>
      <c r="CP27" s="85">
        <f>INDEX('Calcs-control3'!$G$170:$X$240, 'Graph-outputs'!$B27, 'Graph-outputs'!$BT$1)</f>
        <v>0.9997513800216915</v>
      </c>
      <c r="CR27" s="25" t="str">
        <f t="shared" si="47"/>
        <v/>
      </c>
      <c r="CS27" s="4" t="str">
        <f t="shared" si="48"/>
        <v/>
      </c>
      <c r="CT27" s="26" t="str">
        <f t="shared" si="49"/>
        <v/>
      </c>
      <c r="CU27">
        <f>INDEX('Calcs-control3'!$AH$386:$AY$456,  'Graph-outputs'!$B27, 'Graph-outputs'!CU$2)</f>
        <v>19851.997774960764</v>
      </c>
      <c r="CV27" s="118">
        <f t="shared" si="50"/>
        <v>23</v>
      </c>
      <c r="CW27" s="85">
        <f>INDEX('Calcs-control3'!$AH$170:$AY$240, 'Graph-outputs'!$B27, 'Graph-outputs'!$BT$1)</f>
        <v>0.98247125800848234</v>
      </c>
      <c r="CY27" s="79">
        <v>24</v>
      </c>
      <c r="CZ27" s="118" t="e">
        <f t="shared" si="51"/>
        <v>#N/A</v>
      </c>
      <c r="DA27">
        <f>IF(Settings!$M$5=1, 'Graph-outputs'!$DH27, 'Graph-outputs'!$DO27)</f>
        <v>18.081941953088837</v>
      </c>
      <c r="DC27">
        <f>IF(Settings!$M$5=1, 'Graph-outputs'!$DV27, 'Graph-outputs'!$EC27)</f>
        <v>128276.03893132738</v>
      </c>
      <c r="DE27" s="25" t="str">
        <f t="shared" si="52"/>
        <v/>
      </c>
      <c r="DF27" s="4" t="str">
        <f t="shared" si="53"/>
        <v/>
      </c>
      <c r="DG27" s="26" t="str">
        <f t="shared" si="54"/>
        <v/>
      </c>
      <c r="DH27">
        <f>INDEX('Calcs-control4'!$G$86:$X$156,  'Graph-outputs'!$B27, 'Graph-outputs'!DH$2)</f>
        <v>42.570788180657445</v>
      </c>
      <c r="DI27" s="118" t="e">
        <f t="shared" si="55"/>
        <v>#N/A</v>
      </c>
      <c r="DJ27">
        <f>INDEX('Calcs-control4'!$G$170:$X$240, 'Graph-outputs'!$B27, 'Graph-outputs'!$DB$1)</f>
        <v>0</v>
      </c>
      <c r="DL27" s="25" t="str">
        <f t="shared" si="56"/>
        <v/>
      </c>
      <c r="DM27" s="4" t="str">
        <f t="shared" si="57"/>
        <v/>
      </c>
      <c r="DN27" s="26" t="str">
        <f t="shared" si="58"/>
        <v/>
      </c>
      <c r="DO27">
        <f>INDEX('Calcs-control4'!$AH$86:$AY$156,  'Graph-outputs'!$B27, 'Graph-outputs'!DO$2)</f>
        <v>18.081941953088837</v>
      </c>
      <c r="DP27" s="118" t="e">
        <f t="shared" si="59"/>
        <v>#N/A</v>
      </c>
      <c r="DQ27">
        <f>INDEX('Calcs-control4'!$AH$170:$AY$240, 'Graph-outputs'!$B27, 'Graph-outputs'!$DB$1)</f>
        <v>0</v>
      </c>
      <c r="DS27" s="25" t="str">
        <f t="shared" si="60"/>
        <v/>
      </c>
      <c r="DT27" s="4" t="str">
        <f t="shared" si="61"/>
        <v/>
      </c>
      <c r="DU27" s="26" t="str">
        <f t="shared" si="62"/>
        <v/>
      </c>
      <c r="DV27">
        <f>INDEX('Calcs-control4'!$G$386:$X$456,  'Graph-outputs'!$B27, 'Graph-outputs'!DV$2)</f>
        <v>302003.6286017645</v>
      </c>
      <c r="DW27" s="118" t="e">
        <f t="shared" si="63"/>
        <v>#N/A</v>
      </c>
      <c r="DX27">
        <f>INDEX('Calcs-control4'!$G$170:$X$240, 'Graph-outputs'!$B27, 'Graph-outputs'!$DB$1)</f>
        <v>0</v>
      </c>
      <c r="DZ27" s="25" t="str">
        <f t="shared" si="64"/>
        <v/>
      </c>
      <c r="EA27" s="4" t="str">
        <f t="shared" si="65"/>
        <v/>
      </c>
      <c r="EB27" s="26" t="str">
        <f t="shared" si="66"/>
        <v/>
      </c>
      <c r="EC27">
        <f>INDEX('Calcs-control4'!$AH$386:$AY$456,  'Graph-outputs'!$B27, 'Graph-outputs'!EC$2)</f>
        <v>128276.03893132738</v>
      </c>
      <c r="ED27" s="118" t="e">
        <f t="shared" si="67"/>
        <v>#N/A</v>
      </c>
      <c r="EE27">
        <f>INDEX('Calcs-control4'!$AH$170:$AY$240, 'Graph-outputs'!$B27, 'Graph-outputs'!$DB$1)</f>
        <v>0</v>
      </c>
    </row>
    <row r="28" spans="1:135" x14ac:dyDescent="0.3">
      <c r="A28" s="118">
        <f t="shared" si="0"/>
        <v>24</v>
      </c>
      <c r="B28">
        <v>25</v>
      </c>
      <c r="C28">
        <f>IF(Settings!$M$5=1, 'Graph-outputs'!$J28, 'Graph-outputs'!$Q28)</f>
        <v>10.141563074790209</v>
      </c>
      <c r="E28">
        <f>IF(Settings!$M$5=1, 'Graph-outputs'!$X28, 'Graph-outputs'!$AE28)</f>
        <v>8627.2805028001512</v>
      </c>
      <c r="G28" s="25" t="str">
        <f t="shared" si="1"/>
        <v/>
      </c>
      <c r="H28" s="4" t="str">
        <f t="shared" si="2"/>
        <v/>
      </c>
      <c r="I28" s="26" t="str">
        <f t="shared" si="3"/>
        <v/>
      </c>
      <c r="J28">
        <f>INDEX('Calcs-control1'!$G$86:$X$156,  'Graph-outputs'!$B28, 'Graph-outputs'!J$2)</f>
        <v>31.811486562812743</v>
      </c>
      <c r="K28" s="118">
        <f t="shared" si="4"/>
        <v>24</v>
      </c>
      <c r="L28">
        <f>INDEX('Calcs-control1'!$G$170:$X$240, 'Graph-outputs'!$B28, 'Graph-outputs'!$D$1)</f>
        <v>0.99737476677098802</v>
      </c>
      <c r="N28" s="25" t="str">
        <f t="shared" si="5"/>
        <v/>
      </c>
      <c r="O28" s="4" t="str">
        <f t="shared" si="6"/>
        <v/>
      </c>
      <c r="P28" s="26" t="str">
        <f t="shared" si="7"/>
        <v/>
      </c>
      <c r="Q28">
        <f>INDEX('Calcs-control1'!$AH$86:$AY$156,  'Graph-outputs'!$B28, 'Graph-outputs'!Q$2)</f>
        <v>10.141563074790209</v>
      </c>
      <c r="R28" s="118">
        <f t="shared" si="8"/>
        <v>24</v>
      </c>
      <c r="S28">
        <f>INDEX('Calcs-control1'!$AH$170:$AY$240, 'Graph-outputs'!$B28, 'Graph-outputs'!$Q$2)</f>
        <v>0.61653354608416389</v>
      </c>
      <c r="U28" s="25" t="str">
        <f t="shared" si="9"/>
        <v/>
      </c>
      <c r="V28" s="4" t="str">
        <f t="shared" si="10"/>
        <v/>
      </c>
      <c r="W28" s="26" t="str">
        <f t="shared" si="11"/>
        <v/>
      </c>
      <c r="X28">
        <f>INDEX('Calcs-control1'!$G$386:$X$456,  'Graph-outputs'!$B28, 'Graph-outputs'!X$2)</f>
        <v>31241.288129014432</v>
      </c>
      <c r="Y28" s="118">
        <f t="shared" si="12"/>
        <v>24</v>
      </c>
      <c r="Z28">
        <f>INDEX('Calcs-control1'!$G$170:$X$240, 'Graph-outputs'!$B28, 'Graph-outputs'!$J$2)</f>
        <v>0.99737476677098802</v>
      </c>
      <c r="AB28" s="25" t="str">
        <f t="shared" si="13"/>
        <v/>
      </c>
      <c r="AC28" s="4" t="str">
        <f t="shared" si="14"/>
        <v/>
      </c>
      <c r="AD28" s="26" t="str">
        <f t="shared" si="15"/>
        <v/>
      </c>
      <c r="AE28">
        <f>INDEX('Calcs-control1'!$AH$386:$AY$456,  'Graph-outputs'!$B28, 'Graph-outputs'!AE$2)</f>
        <v>8627.2805028001512</v>
      </c>
      <c r="AF28" s="118">
        <f t="shared" si="16"/>
        <v>24</v>
      </c>
      <c r="AG28">
        <f>INDEX('Calcs-control1'!$AH$170:$AY$240, 'Graph-outputs'!$B28, 'Graph-outputs'!$Q$2)</f>
        <v>0.61653354608416389</v>
      </c>
      <c r="AI28" s="79">
        <v>25</v>
      </c>
      <c r="AJ28" s="118">
        <f t="shared" si="17"/>
        <v>24</v>
      </c>
      <c r="AK28">
        <f>IF(Settings!$M$5=1, 'Graph-outputs'!$AR28, 'Graph-outputs'!$AY28)</f>
        <v>14.684712957246628</v>
      </c>
      <c r="AM28">
        <f>IF(Settings!$M$5=1, 'Graph-outputs'!$BF28, 'Graph-outputs'!$BM28)</f>
        <v>12229.148449090881</v>
      </c>
      <c r="AO28" s="25" t="str">
        <f t="shared" si="18"/>
        <v/>
      </c>
      <c r="AP28" s="4" t="str">
        <f t="shared" si="19"/>
        <v/>
      </c>
      <c r="AQ28" s="26" t="str">
        <f t="shared" si="20"/>
        <v/>
      </c>
      <c r="AR28">
        <f>INDEX('Calcs-control2'!$G$86:$Y$156,  'Graph-outputs'!$B28, 'Graph-outputs'!AR$2)</f>
        <v>28.79297589698351</v>
      </c>
      <c r="AS28" s="118">
        <f t="shared" si="21"/>
        <v>24</v>
      </c>
      <c r="AT28">
        <f>INDEX('Calcs-control2'!$G$170:$X$240, 'Graph-outputs'!$B28, 'Graph-outputs'!$AL$1)</f>
        <v>0.99691949297857751</v>
      </c>
      <c r="AV28" s="25" t="str">
        <f t="shared" si="22"/>
        <v/>
      </c>
      <c r="AW28" s="4" t="str">
        <f t="shared" si="23"/>
        <v/>
      </c>
      <c r="AX28" s="26" t="str">
        <f t="shared" si="24"/>
        <v/>
      </c>
      <c r="AY28">
        <f>INDEX('Calcs-control2'!$AH$86:$AZ$156,  'Graph-outputs'!$B28, 'Graph-outputs'!AY$2)</f>
        <v>14.684712957246628</v>
      </c>
      <c r="AZ28" s="118">
        <f t="shared" si="25"/>
        <v>24</v>
      </c>
      <c r="BA28">
        <f>INDEX('Calcs-control2'!$AH$170:$AY$240, 'Graph-outputs'!$B28, 'Graph-outputs'!$AL$1)</f>
        <v>0.92095678905473422</v>
      </c>
      <c r="BC28" s="25" t="str">
        <f t="shared" si="26"/>
        <v/>
      </c>
      <c r="BD28" s="4" t="str">
        <f t="shared" si="27"/>
        <v/>
      </c>
      <c r="BE28" s="26" t="str">
        <f t="shared" si="28"/>
        <v/>
      </c>
      <c r="BF28">
        <f>INDEX('Calcs-control2'!$G$386:$X$456,  'Graph-outputs'!$B28, 'Graph-outputs'!BF$2)</f>
        <v>24345.688641653818</v>
      </c>
      <c r="BG28" s="118">
        <f t="shared" si="29"/>
        <v>24</v>
      </c>
      <c r="BH28">
        <f>INDEX('Calcs-control2'!$G$170:$X$240, 'Graph-outputs'!$B28, 'Graph-outputs'!$AL$1)</f>
        <v>0.99691949297857751</v>
      </c>
      <c r="BJ28" s="25" t="str">
        <f t="shared" si="30"/>
        <v/>
      </c>
      <c r="BK28" s="4" t="str">
        <f t="shared" si="31"/>
        <v/>
      </c>
      <c r="BL28" s="26" t="str">
        <f t="shared" si="32"/>
        <v/>
      </c>
      <c r="BM28">
        <f>INDEX('Calcs-control2'!$AH$386:$AY$456,  'Graph-outputs'!$B28, 'Graph-outputs'!BM$2)</f>
        <v>12229.148449090881</v>
      </c>
      <c r="BN28" s="118">
        <f t="shared" si="33"/>
        <v>24</v>
      </c>
      <c r="BO28">
        <f>INDEX('Calcs-control2'!$AH$170:$AY$240, 'Graph-outputs'!$B28, 'Graph-outputs'!$AL$1)</f>
        <v>0.92095678905473422</v>
      </c>
      <c r="BQ28" s="79">
        <v>25</v>
      </c>
      <c r="BR28" s="118">
        <f t="shared" si="34"/>
        <v>24</v>
      </c>
      <c r="BS28">
        <f>IF(Settings!$M$5=1, 'Graph-outputs'!$BZ28, 'Graph-outputs'!$CG28)</f>
        <v>19.840267102220864</v>
      </c>
      <c r="BU28">
        <f>IF(Settings!$M$5=1, 'Graph-outputs'!$CN28, 'Graph-outputs'!$CU28)</f>
        <v>21153.25340479409</v>
      </c>
      <c r="BW28" s="25" t="str">
        <f t="shared" si="35"/>
        <v/>
      </c>
      <c r="BX28" s="4" t="str">
        <f t="shared" si="36"/>
        <v/>
      </c>
      <c r="BY28" s="26" t="str">
        <f t="shared" si="37"/>
        <v/>
      </c>
      <c r="BZ28">
        <f>INDEX('Calcs-control3'!$G$86:$Y$156,  'Graph-outputs'!$B28, 'Graph-outputs'!BZ$2)</f>
        <v>38.850299678906204</v>
      </c>
      <c r="CA28" s="118">
        <f t="shared" si="38"/>
        <v>24</v>
      </c>
      <c r="CB28">
        <f>INDEX('Calcs-control3'!$G$170:$X$240, 'Graph-outputs'!$B28, 'Graph-outputs'!$BT$1)</f>
        <v>0.99983221803484934</v>
      </c>
      <c r="CD28" s="25" t="str">
        <f t="shared" si="39"/>
        <v/>
      </c>
      <c r="CE28" s="4" t="str">
        <f t="shared" si="40"/>
        <v/>
      </c>
      <c r="CF28" s="26" t="str">
        <f t="shared" si="41"/>
        <v/>
      </c>
      <c r="CG28">
        <f>INDEX('Calcs-control3'!$AH$86:$AZ$156,  'Graph-outputs'!$B28, 'Graph-outputs'!CG$2)</f>
        <v>19.840267102220864</v>
      </c>
      <c r="CH28" s="118">
        <f t="shared" si="42"/>
        <v>24</v>
      </c>
      <c r="CI28" s="85">
        <f>INDEX('Calcs-control3'!$AH$170:$AY$240, 'Graph-outputs'!$B28, 'Graph-outputs'!$BT$1)</f>
        <v>0.98670726661791419</v>
      </c>
      <c r="CK28" s="25" t="str">
        <f t="shared" si="43"/>
        <v/>
      </c>
      <c r="CL28" s="4" t="str">
        <f t="shared" si="44"/>
        <v/>
      </c>
      <c r="CM28" s="26" t="str">
        <f t="shared" si="45"/>
        <v/>
      </c>
      <c r="CN28">
        <f>INDEX('Calcs-control3'!$G$386:$X$456,  'Graph-outputs'!$B28, 'Graph-outputs'!CN$2)</f>
        <v>41543.707135708653</v>
      </c>
      <c r="CO28" s="118">
        <f t="shared" si="46"/>
        <v>24</v>
      </c>
      <c r="CP28" s="85">
        <f>INDEX('Calcs-control3'!$G$170:$X$240, 'Graph-outputs'!$B28, 'Graph-outputs'!$BT$1)</f>
        <v>0.99983221803484934</v>
      </c>
      <c r="CR28" s="25" t="str">
        <f t="shared" si="47"/>
        <v/>
      </c>
      <c r="CS28" s="4" t="str">
        <f t="shared" si="48"/>
        <v/>
      </c>
      <c r="CT28" s="26" t="str">
        <f t="shared" si="49"/>
        <v/>
      </c>
      <c r="CU28">
        <f>INDEX('Calcs-control3'!$AH$386:$AY$456,  'Graph-outputs'!$B28, 'Graph-outputs'!CU$2)</f>
        <v>21153.25340479409</v>
      </c>
      <c r="CV28" s="118">
        <f t="shared" si="50"/>
        <v>24</v>
      </c>
      <c r="CW28" s="85">
        <f>INDEX('Calcs-control3'!$AH$170:$AY$240, 'Graph-outputs'!$B28, 'Graph-outputs'!$BT$1)</f>
        <v>0.98670726661791419</v>
      </c>
      <c r="CY28" s="79">
        <v>25</v>
      </c>
      <c r="CZ28" s="118" t="e">
        <f t="shared" si="51"/>
        <v>#N/A</v>
      </c>
      <c r="DA28">
        <f>IF(Settings!$M$5=1, 'Graph-outputs'!$DH28, 'Graph-outputs'!$DO28)</f>
        <v>19.774676486257938</v>
      </c>
      <c r="DC28">
        <f>IF(Settings!$M$5=1, 'Graph-outputs'!$DV28, 'Graph-outputs'!$EC28)</f>
        <v>140284.5544680178</v>
      </c>
      <c r="DE28" s="25" t="str">
        <f t="shared" si="52"/>
        <v/>
      </c>
      <c r="DF28" s="4" t="str">
        <f t="shared" si="53"/>
        <v/>
      </c>
      <c r="DG28" s="26" t="str">
        <f t="shared" si="54"/>
        <v/>
      </c>
      <c r="DH28">
        <f>INDEX('Calcs-control4'!$G$86:$X$156,  'Graph-outputs'!$B28, 'Graph-outputs'!DH$2)</f>
        <v>44.490954194091955</v>
      </c>
      <c r="DI28" s="118" t="e">
        <f t="shared" si="55"/>
        <v>#N/A</v>
      </c>
      <c r="DJ28">
        <f>INDEX('Calcs-control4'!$G$170:$X$240, 'Graph-outputs'!$B28, 'Graph-outputs'!$DB$1)</f>
        <v>0</v>
      </c>
      <c r="DL28" s="25" t="str">
        <f t="shared" si="56"/>
        <v/>
      </c>
      <c r="DM28" s="4" t="str">
        <f t="shared" si="57"/>
        <v/>
      </c>
      <c r="DN28" s="26" t="str">
        <f t="shared" si="58"/>
        <v/>
      </c>
      <c r="DO28">
        <f>INDEX('Calcs-control4'!$AH$86:$AY$156,  'Graph-outputs'!$B28, 'Graph-outputs'!DO$2)</f>
        <v>19.774676486257938</v>
      </c>
      <c r="DP28" s="118" t="e">
        <f t="shared" si="59"/>
        <v>#N/A</v>
      </c>
      <c r="DQ28">
        <f>INDEX('Calcs-control4'!$AH$170:$AY$240, 'Graph-outputs'!$B28, 'Graph-outputs'!$DB$1)</f>
        <v>0</v>
      </c>
      <c r="DS28" s="25" t="str">
        <f t="shared" si="60"/>
        <v/>
      </c>
      <c r="DT28" s="4" t="str">
        <f t="shared" si="61"/>
        <v/>
      </c>
      <c r="DU28" s="26" t="str">
        <f t="shared" si="62"/>
        <v/>
      </c>
      <c r="DV28">
        <f>INDEX('Calcs-control4'!$G$386:$X$456,  'Graph-outputs'!$B28, 'Graph-outputs'!DV$2)</f>
        <v>315625.57755685784</v>
      </c>
      <c r="DW28" s="118" t="e">
        <f t="shared" si="63"/>
        <v>#N/A</v>
      </c>
      <c r="DX28">
        <f>INDEX('Calcs-control4'!$G$170:$X$240, 'Graph-outputs'!$B28, 'Graph-outputs'!$DB$1)</f>
        <v>0</v>
      </c>
      <c r="DZ28" s="25" t="str">
        <f t="shared" si="64"/>
        <v/>
      </c>
      <c r="EA28" s="4" t="str">
        <f t="shared" si="65"/>
        <v/>
      </c>
      <c r="EB28" s="26" t="str">
        <f t="shared" si="66"/>
        <v/>
      </c>
      <c r="EC28">
        <f>INDEX('Calcs-control4'!$AH$386:$AY$456,  'Graph-outputs'!$B28, 'Graph-outputs'!EC$2)</f>
        <v>140284.5544680178</v>
      </c>
      <c r="ED28" s="118" t="e">
        <f t="shared" si="67"/>
        <v>#N/A</v>
      </c>
      <c r="EE28">
        <f>INDEX('Calcs-control4'!$AH$170:$AY$240, 'Graph-outputs'!$B28, 'Graph-outputs'!$DB$1)</f>
        <v>0</v>
      </c>
    </row>
    <row r="29" spans="1:135" x14ac:dyDescent="0.3">
      <c r="A29" s="118">
        <f t="shared" si="0"/>
        <v>25</v>
      </c>
      <c r="B29">
        <v>26</v>
      </c>
      <c r="C29">
        <f>IF(Settings!$M$5=1, 'Graph-outputs'!$J29, 'Graph-outputs'!$Q29)</f>
        <v>11.318332829915757</v>
      </c>
      <c r="E29">
        <f>IF(Settings!$M$5=1, 'Graph-outputs'!$X29, 'Graph-outputs'!$AE29)</f>
        <v>9983.4005348754454</v>
      </c>
      <c r="G29" s="25" t="str">
        <f t="shared" si="1"/>
        <v/>
      </c>
      <c r="H29" s="4" t="str">
        <f t="shared" si="2"/>
        <v/>
      </c>
      <c r="I29" s="26" t="str">
        <f t="shared" si="3"/>
        <v/>
      </c>
      <c r="J29">
        <f>INDEX('Calcs-control1'!$G$86:$X$156,  'Graph-outputs'!$B29, 'Graph-outputs'!J$2)</f>
        <v>34.039999676185403</v>
      </c>
      <c r="K29" s="118">
        <f t="shared" si="4"/>
        <v>25</v>
      </c>
      <c r="L29">
        <f>INDEX('Calcs-control1'!$G$170:$X$240, 'Graph-outputs'!$B29, 'Graph-outputs'!$D$1)</f>
        <v>0.99842758646062979</v>
      </c>
      <c r="N29" s="25" t="str">
        <f t="shared" si="5"/>
        <v/>
      </c>
      <c r="O29" s="4" t="str">
        <f t="shared" si="6"/>
        <v/>
      </c>
      <c r="P29" s="26" t="str">
        <f t="shared" si="7"/>
        <v/>
      </c>
      <c r="Q29">
        <f>INDEX('Calcs-control1'!$AH$86:$AY$156,  'Graph-outputs'!$B29, 'Graph-outputs'!Q$2)</f>
        <v>11.318332829915757</v>
      </c>
      <c r="R29" s="118">
        <f t="shared" si="8"/>
        <v>25</v>
      </c>
      <c r="S29">
        <f>INDEX('Calcs-control1'!$AH$170:$AY$240, 'Graph-outputs'!$B29, 'Graph-outputs'!$Q$2)</f>
        <v>0.70746184581874583</v>
      </c>
      <c r="U29" s="25" t="str">
        <f t="shared" si="9"/>
        <v/>
      </c>
      <c r="V29" s="4" t="str">
        <f t="shared" si="10"/>
        <v/>
      </c>
      <c r="W29" s="26" t="str">
        <f t="shared" si="11"/>
        <v/>
      </c>
      <c r="X29">
        <f>INDEX('Calcs-control1'!$G$386:$X$456,  'Graph-outputs'!$B29, 'Graph-outputs'!X$2)</f>
        <v>33442.220822189105</v>
      </c>
      <c r="Y29" s="118">
        <f t="shared" si="12"/>
        <v>25</v>
      </c>
      <c r="Z29">
        <f>INDEX('Calcs-control1'!$G$170:$X$240, 'Graph-outputs'!$B29, 'Graph-outputs'!$J$2)</f>
        <v>0.99842758646062979</v>
      </c>
      <c r="AB29" s="25" t="str">
        <f t="shared" si="13"/>
        <v/>
      </c>
      <c r="AC29" s="4" t="str">
        <f t="shared" si="14"/>
        <v/>
      </c>
      <c r="AD29" s="26" t="str">
        <f t="shared" si="15"/>
        <v/>
      </c>
      <c r="AE29">
        <f>INDEX('Calcs-control1'!$AH$386:$AY$456,  'Graph-outputs'!$B29, 'Graph-outputs'!AE$2)</f>
        <v>9983.4005348754454</v>
      </c>
      <c r="AF29" s="118">
        <f t="shared" si="16"/>
        <v>25</v>
      </c>
      <c r="AG29">
        <f>INDEX('Calcs-control1'!$AH$170:$AY$240, 'Graph-outputs'!$B29, 'Graph-outputs'!$Q$2)</f>
        <v>0.70746184581874583</v>
      </c>
      <c r="AI29" s="79">
        <v>26</v>
      </c>
      <c r="AJ29" s="118">
        <f t="shared" si="17"/>
        <v>25</v>
      </c>
      <c r="AK29">
        <f>IF(Settings!$M$5=1, 'Graph-outputs'!$AR29, 'Graph-outputs'!$AY29)</f>
        <v>15.624146757796883</v>
      </c>
      <c r="AM29">
        <f>IF(Settings!$M$5=1, 'Graph-outputs'!$BF29, 'Graph-outputs'!$BM29)</f>
        <v>13051.808113205971</v>
      </c>
      <c r="AO29" s="25" t="str">
        <f t="shared" si="18"/>
        <v/>
      </c>
      <c r="AP29" s="4" t="str">
        <f t="shared" si="19"/>
        <v/>
      </c>
      <c r="AQ29" s="26" t="str">
        <f t="shared" si="20"/>
        <v/>
      </c>
      <c r="AR29">
        <f>INDEX('Calcs-control2'!$G$86:$Y$156,  'Graph-outputs'!$B29, 'Graph-outputs'!AR$2)</f>
        <v>30.04611994939301</v>
      </c>
      <c r="AS29" s="118">
        <f t="shared" si="21"/>
        <v>25</v>
      </c>
      <c r="AT29">
        <f>INDEX('Calcs-control2'!$G$170:$X$240, 'Graph-outputs'!$B29, 'Graph-outputs'!$AL$1)</f>
        <v>0.99769086944924557</v>
      </c>
      <c r="AV29" s="25" t="str">
        <f t="shared" si="22"/>
        <v/>
      </c>
      <c r="AW29" s="4" t="str">
        <f t="shared" si="23"/>
        <v/>
      </c>
      <c r="AX29" s="26" t="str">
        <f t="shared" si="24"/>
        <v/>
      </c>
      <c r="AY29">
        <f>INDEX('Calcs-control2'!$AH$86:$AZ$156,  'Graph-outputs'!$B29, 'Graph-outputs'!AY$2)</f>
        <v>15.624146757796883</v>
      </c>
      <c r="AZ29" s="118">
        <f t="shared" si="25"/>
        <v>25</v>
      </c>
      <c r="BA29">
        <f>INDEX('Calcs-control2'!$AH$170:$AY$240, 'Graph-outputs'!$B29, 'Graph-outputs'!$AL$1)</f>
        <v>0.93631653818091465</v>
      </c>
      <c r="BC29" s="25" t="str">
        <f t="shared" si="26"/>
        <v/>
      </c>
      <c r="BD29" s="4" t="str">
        <f t="shared" si="27"/>
        <v/>
      </c>
      <c r="BE29" s="26" t="str">
        <f t="shared" si="28"/>
        <v/>
      </c>
      <c r="BF29">
        <f>INDEX('Calcs-control2'!$G$386:$X$456,  'Graph-outputs'!$B29, 'Graph-outputs'!BF$2)</f>
        <v>25409.169076966991</v>
      </c>
      <c r="BG29" s="118">
        <f t="shared" si="29"/>
        <v>25</v>
      </c>
      <c r="BH29">
        <f>INDEX('Calcs-control2'!$G$170:$X$240, 'Graph-outputs'!$B29, 'Graph-outputs'!$AL$1)</f>
        <v>0.99769086944924557</v>
      </c>
      <c r="BJ29" s="25" t="str">
        <f t="shared" si="30"/>
        <v/>
      </c>
      <c r="BK29" s="4" t="str">
        <f t="shared" si="31"/>
        <v/>
      </c>
      <c r="BL29" s="26" t="str">
        <f t="shared" si="32"/>
        <v/>
      </c>
      <c r="BM29">
        <f>INDEX('Calcs-control2'!$AH$386:$AY$456,  'Graph-outputs'!$B29, 'Graph-outputs'!BM$2)</f>
        <v>13051.808113205971</v>
      </c>
      <c r="BN29" s="118">
        <f t="shared" si="33"/>
        <v>25</v>
      </c>
      <c r="BO29">
        <f>INDEX('Calcs-control2'!$AH$170:$AY$240, 'Graph-outputs'!$B29, 'Graph-outputs'!$AL$1)</f>
        <v>0.93631653818091465</v>
      </c>
      <c r="BQ29" s="79">
        <v>26</v>
      </c>
      <c r="BR29" s="118">
        <f t="shared" si="34"/>
        <v>25</v>
      </c>
      <c r="BS29">
        <f>IF(Settings!$M$5=1, 'Graph-outputs'!$BZ29, 'Graph-outputs'!$CG29)</f>
        <v>21.107326417895482</v>
      </c>
      <c r="BU29">
        <f>IF(Settings!$M$5=1, 'Graph-outputs'!$CN29, 'Graph-outputs'!$CU29)</f>
        <v>22521.18703949928</v>
      </c>
      <c r="BW29" s="25" t="str">
        <f t="shared" si="35"/>
        <v/>
      </c>
      <c r="BX29" s="4" t="str">
        <f t="shared" si="36"/>
        <v/>
      </c>
      <c r="BY29" s="26" t="str">
        <f t="shared" si="37"/>
        <v/>
      </c>
      <c r="BZ29">
        <f>INDEX('Calcs-control3'!$G$86:$Y$156,  'Graph-outputs'!$B29, 'Graph-outputs'!BZ$2)</f>
        <v>40.536996020282373</v>
      </c>
      <c r="CA29" s="118">
        <f t="shared" si="38"/>
        <v>25</v>
      </c>
      <c r="CB29">
        <f>INDEX('Calcs-control3'!$G$170:$X$240, 'Graph-outputs'!$B29, 'Graph-outputs'!$BT$1)</f>
        <v>0.99988616783218276</v>
      </c>
      <c r="CD29" s="25" t="str">
        <f t="shared" si="39"/>
        <v/>
      </c>
      <c r="CE29" s="4" t="str">
        <f t="shared" si="40"/>
        <v/>
      </c>
      <c r="CF29" s="26" t="str">
        <f t="shared" si="41"/>
        <v/>
      </c>
      <c r="CG29">
        <f>INDEX('Calcs-control3'!$AH$86:$AZ$156,  'Graph-outputs'!$B29, 'Graph-outputs'!CG$2)</f>
        <v>21.107326417895482</v>
      </c>
      <c r="CH29" s="118">
        <f t="shared" si="42"/>
        <v>25</v>
      </c>
      <c r="CI29" s="85">
        <f>INDEX('Calcs-control3'!$AH$170:$AY$240, 'Graph-outputs'!$B29, 'Graph-outputs'!$BT$1)</f>
        <v>0.99006768203765094</v>
      </c>
      <c r="CK29" s="25" t="str">
        <f t="shared" si="43"/>
        <v/>
      </c>
      <c r="CL29" s="4" t="str">
        <f t="shared" si="44"/>
        <v/>
      </c>
      <c r="CM29" s="26" t="str">
        <f t="shared" si="45"/>
        <v/>
      </c>
      <c r="CN29">
        <f>INDEX('Calcs-control3'!$G$386:$X$456,  'Graph-outputs'!$B29, 'Graph-outputs'!CN$2)</f>
        <v>43347.863366419828</v>
      </c>
      <c r="CO29" s="118">
        <f t="shared" si="46"/>
        <v>25</v>
      </c>
      <c r="CP29" s="85">
        <f>INDEX('Calcs-control3'!$G$170:$X$240, 'Graph-outputs'!$B29, 'Graph-outputs'!$BT$1)</f>
        <v>0.99988616783218276</v>
      </c>
      <c r="CR29" s="25" t="str">
        <f t="shared" si="47"/>
        <v/>
      </c>
      <c r="CS29" s="4" t="str">
        <f t="shared" si="48"/>
        <v/>
      </c>
      <c r="CT29" s="26" t="str">
        <f t="shared" si="49"/>
        <v/>
      </c>
      <c r="CU29">
        <f>INDEX('Calcs-control3'!$AH$386:$AY$456,  'Graph-outputs'!$B29, 'Graph-outputs'!CU$2)</f>
        <v>22521.18703949928</v>
      </c>
      <c r="CV29" s="118">
        <f t="shared" si="50"/>
        <v>25</v>
      </c>
      <c r="CW29" s="85">
        <f>INDEX('Calcs-control3'!$AH$170:$AY$240, 'Graph-outputs'!$B29, 'Graph-outputs'!$BT$1)</f>
        <v>0.99006768203765094</v>
      </c>
      <c r="CY29" s="79">
        <v>26</v>
      </c>
      <c r="CZ29" s="118" t="e">
        <f t="shared" si="51"/>
        <v>#N/A</v>
      </c>
      <c r="DA29">
        <f>IF(Settings!$M$5=1, 'Graph-outputs'!$DH29, 'Graph-outputs'!$DO29)</f>
        <v>21.563149516360117</v>
      </c>
      <c r="DC29">
        <f>IF(Settings!$M$5=1, 'Graph-outputs'!$DV29, 'Graph-outputs'!$EC29)</f>
        <v>152972.25342381641</v>
      </c>
      <c r="DE29" s="25" t="str">
        <f t="shared" si="52"/>
        <v/>
      </c>
      <c r="DF29" s="4" t="str">
        <f t="shared" si="53"/>
        <v/>
      </c>
      <c r="DG29" s="26" t="str">
        <f t="shared" si="54"/>
        <v/>
      </c>
      <c r="DH29">
        <f>INDEX('Calcs-control4'!$G$86:$X$156,  'Graph-outputs'!$B29, 'Graph-outputs'!DH$2)</f>
        <v>46.310234123206733</v>
      </c>
      <c r="DI29" s="118" t="e">
        <f t="shared" si="55"/>
        <v>#N/A</v>
      </c>
      <c r="DJ29">
        <f>INDEX('Calcs-control4'!$G$170:$X$240, 'Graph-outputs'!$B29, 'Graph-outputs'!$DB$1)</f>
        <v>0</v>
      </c>
      <c r="DL29" s="25" t="str">
        <f t="shared" si="56"/>
        <v/>
      </c>
      <c r="DM29" s="4" t="str">
        <f t="shared" si="57"/>
        <v/>
      </c>
      <c r="DN29" s="26" t="str">
        <f t="shared" si="58"/>
        <v/>
      </c>
      <c r="DO29">
        <f>INDEX('Calcs-control4'!$AH$86:$AY$156,  'Graph-outputs'!$B29, 'Graph-outputs'!DO$2)</f>
        <v>21.563149516360117</v>
      </c>
      <c r="DP29" s="118" t="e">
        <f t="shared" si="59"/>
        <v>#N/A</v>
      </c>
      <c r="DQ29">
        <f>INDEX('Calcs-control4'!$AH$170:$AY$240, 'Graph-outputs'!$B29, 'Graph-outputs'!$DB$1)</f>
        <v>0</v>
      </c>
      <c r="DS29" s="25" t="str">
        <f t="shared" si="60"/>
        <v/>
      </c>
      <c r="DT29" s="4" t="str">
        <f t="shared" si="61"/>
        <v/>
      </c>
      <c r="DU29" s="26" t="str">
        <f t="shared" si="62"/>
        <v/>
      </c>
      <c r="DV29">
        <f>INDEX('Calcs-control4'!$G$386:$X$456,  'Graph-outputs'!$B29, 'Graph-outputs'!DV$2)</f>
        <v>328531.82532712264</v>
      </c>
      <c r="DW29" s="118" t="e">
        <f t="shared" si="63"/>
        <v>#N/A</v>
      </c>
      <c r="DX29">
        <f>INDEX('Calcs-control4'!$G$170:$X$240, 'Graph-outputs'!$B29, 'Graph-outputs'!$DB$1)</f>
        <v>0</v>
      </c>
      <c r="DZ29" s="25" t="str">
        <f t="shared" si="64"/>
        <v/>
      </c>
      <c r="EA29" s="4" t="str">
        <f t="shared" si="65"/>
        <v/>
      </c>
      <c r="EB29" s="26" t="str">
        <f t="shared" si="66"/>
        <v/>
      </c>
      <c r="EC29">
        <f>INDEX('Calcs-control4'!$AH$386:$AY$456,  'Graph-outputs'!$B29, 'Graph-outputs'!EC$2)</f>
        <v>152972.25342381641</v>
      </c>
      <c r="ED29" s="118" t="e">
        <f t="shared" si="67"/>
        <v>#N/A</v>
      </c>
      <c r="EE29">
        <f>INDEX('Calcs-control4'!$AH$170:$AY$240, 'Graph-outputs'!$B29, 'Graph-outputs'!$DB$1)</f>
        <v>0</v>
      </c>
    </row>
    <row r="30" spans="1:135" x14ac:dyDescent="0.3">
      <c r="A30" s="118">
        <f t="shared" si="0"/>
        <v>26</v>
      </c>
      <c r="B30">
        <v>27</v>
      </c>
      <c r="C30">
        <f>IF(Settings!$M$5=1, 'Graph-outputs'!$J30, 'Graph-outputs'!$Q30)</f>
        <v>12.607798701479762</v>
      </c>
      <c r="E30">
        <f>IF(Settings!$M$5=1, 'Graph-outputs'!$X30, 'Graph-outputs'!$AE30)</f>
        <v>11447.345197002651</v>
      </c>
      <c r="G30" s="25" t="str">
        <f t="shared" si="1"/>
        <v/>
      </c>
      <c r="H30" s="4" t="str">
        <f t="shared" si="2"/>
        <v/>
      </c>
      <c r="I30" s="26" t="str">
        <f t="shared" si="3"/>
        <v/>
      </c>
      <c r="J30">
        <f>INDEX('Calcs-control1'!$G$86:$X$156,  'Graph-outputs'!$B30, 'Graph-outputs'!J$2)</f>
        <v>36.266889955378019</v>
      </c>
      <c r="K30" s="118">
        <f t="shared" si="4"/>
        <v>26</v>
      </c>
      <c r="L30">
        <f>INDEX('Calcs-control1'!$G$170:$X$240, 'Graph-outputs'!$B30, 'Graph-outputs'!$D$1)</f>
        <v>0.99905783328387987</v>
      </c>
      <c r="N30" s="25" t="str">
        <f t="shared" si="5"/>
        <v/>
      </c>
      <c r="O30" s="4" t="str">
        <f t="shared" si="6"/>
        <v/>
      </c>
      <c r="P30" s="26" t="str">
        <f t="shared" si="7"/>
        <v/>
      </c>
      <c r="Q30">
        <f>INDEX('Calcs-control1'!$AH$86:$AY$156,  'Graph-outputs'!$B30, 'Graph-outputs'!Q$2)</f>
        <v>12.607798701479762</v>
      </c>
      <c r="R30" s="118">
        <f t="shared" si="8"/>
        <v>26</v>
      </c>
      <c r="S30">
        <f>INDEX('Calcs-control1'!$AH$170:$AY$240, 'Graph-outputs'!$B30, 'Graph-outputs'!$Q$2)</f>
        <v>0.78253934244756163</v>
      </c>
      <c r="U30" s="25" t="str">
        <f t="shared" si="9"/>
        <v/>
      </c>
      <c r="V30" s="4" t="str">
        <f t="shared" si="10"/>
        <v/>
      </c>
      <c r="W30" s="26" t="str">
        <f t="shared" si="11"/>
        <v/>
      </c>
      <c r="X30">
        <f>INDEX('Calcs-control1'!$G$386:$X$456,  'Graph-outputs'!$B30, 'Graph-outputs'!X$2)</f>
        <v>35637.89021969695</v>
      </c>
      <c r="Y30" s="118">
        <f t="shared" si="12"/>
        <v>26</v>
      </c>
      <c r="Z30">
        <f>INDEX('Calcs-control1'!$G$170:$X$240, 'Graph-outputs'!$B30, 'Graph-outputs'!$J$2)</f>
        <v>0.99905783328387987</v>
      </c>
      <c r="AB30" s="25" t="str">
        <f t="shared" si="13"/>
        <v/>
      </c>
      <c r="AC30" s="4" t="str">
        <f t="shared" si="14"/>
        <v/>
      </c>
      <c r="AD30" s="26" t="str">
        <f t="shared" si="15"/>
        <v/>
      </c>
      <c r="AE30">
        <f>INDEX('Calcs-control1'!$AH$386:$AY$456,  'Graph-outputs'!$B30, 'Graph-outputs'!AE$2)</f>
        <v>11447.345197002651</v>
      </c>
      <c r="AF30" s="118">
        <f t="shared" si="16"/>
        <v>26</v>
      </c>
      <c r="AG30">
        <f>INDEX('Calcs-control1'!$AH$170:$AY$240, 'Graph-outputs'!$B30, 'Graph-outputs'!$Q$2)</f>
        <v>0.78253934244756163</v>
      </c>
      <c r="AI30" s="79">
        <v>27</v>
      </c>
      <c r="AJ30" s="118">
        <f t="shared" si="17"/>
        <v>26</v>
      </c>
      <c r="AK30">
        <f>IF(Settings!$M$5=1, 'Graph-outputs'!$AR30, 'Graph-outputs'!$AY30)</f>
        <v>16.612805071283372</v>
      </c>
      <c r="AM30">
        <f>IF(Settings!$M$5=1, 'Graph-outputs'!$BF30, 'Graph-outputs'!$BM30)</f>
        <v>13913.845252610798</v>
      </c>
      <c r="AO30" s="25" t="str">
        <f t="shared" si="18"/>
        <v/>
      </c>
      <c r="AP30" s="4" t="str">
        <f t="shared" si="19"/>
        <v/>
      </c>
      <c r="AQ30" s="26" t="str">
        <f t="shared" si="20"/>
        <v/>
      </c>
      <c r="AR30">
        <f>INDEX('Calcs-control2'!$G$86:$Y$156,  'Graph-outputs'!$B30, 'Graph-outputs'!AR$2)</f>
        <v>31.281536868624002</v>
      </c>
      <c r="AS30" s="118">
        <f t="shared" si="21"/>
        <v>26</v>
      </c>
      <c r="AT30">
        <f>INDEX('Calcs-control2'!$G$170:$X$240, 'Graph-outputs'!$B30, 'Graph-outputs'!$AL$1)</f>
        <v>0.99826201711841278</v>
      </c>
      <c r="AV30" s="25" t="str">
        <f t="shared" si="22"/>
        <v/>
      </c>
      <c r="AW30" s="4" t="str">
        <f t="shared" si="23"/>
        <v/>
      </c>
      <c r="AX30" s="26" t="str">
        <f t="shared" si="24"/>
        <v/>
      </c>
      <c r="AY30">
        <f>INDEX('Calcs-control2'!$AH$86:$AZ$156,  'Graph-outputs'!$B30, 'Graph-outputs'!AY$2)</f>
        <v>16.612805071283372</v>
      </c>
      <c r="AZ30" s="118">
        <f t="shared" si="25"/>
        <v>26</v>
      </c>
      <c r="BA30">
        <f>INDEX('Calcs-control2'!$AH$170:$AY$240, 'Graph-outputs'!$B30, 'Graph-outputs'!$AL$1)</f>
        <v>0.94926918632917434</v>
      </c>
      <c r="BC30" s="25" t="str">
        <f t="shared" si="26"/>
        <v/>
      </c>
      <c r="BD30" s="4" t="str">
        <f t="shared" si="27"/>
        <v/>
      </c>
      <c r="BE30" s="26" t="str">
        <f t="shared" si="28"/>
        <v/>
      </c>
      <c r="BF30">
        <f>INDEX('Calcs-control2'!$G$386:$X$456,  'Graph-outputs'!$B30, 'Graph-outputs'!BF$2)</f>
        <v>26456.928401802674</v>
      </c>
      <c r="BG30" s="118">
        <f t="shared" si="29"/>
        <v>26</v>
      </c>
      <c r="BH30">
        <f>INDEX('Calcs-control2'!$G$170:$X$240, 'Graph-outputs'!$B30, 'Graph-outputs'!$AL$1)</f>
        <v>0.99826201711841278</v>
      </c>
      <c r="BJ30" s="25" t="str">
        <f t="shared" si="30"/>
        <v/>
      </c>
      <c r="BK30" s="4" t="str">
        <f t="shared" si="31"/>
        <v/>
      </c>
      <c r="BL30" s="26" t="str">
        <f t="shared" si="32"/>
        <v/>
      </c>
      <c r="BM30">
        <f>INDEX('Calcs-control2'!$AH$386:$AY$456,  'Graph-outputs'!$B30, 'Graph-outputs'!BM$2)</f>
        <v>13913.845252610798</v>
      </c>
      <c r="BN30" s="118">
        <f t="shared" si="33"/>
        <v>26</v>
      </c>
      <c r="BO30">
        <f>INDEX('Calcs-control2'!$AH$170:$AY$240, 'Graph-outputs'!$B30, 'Graph-outputs'!$AL$1)</f>
        <v>0.94926918632917434</v>
      </c>
      <c r="BQ30" s="79">
        <v>27</v>
      </c>
      <c r="BR30" s="118">
        <f t="shared" si="34"/>
        <v>26</v>
      </c>
      <c r="BS30">
        <f>IF(Settings!$M$5=1, 'Graph-outputs'!$BZ30, 'Graph-outputs'!$CG30)</f>
        <v>22.440576318949834</v>
      </c>
      <c r="BU30">
        <f>IF(Settings!$M$5=1, 'Graph-outputs'!$CN30, 'Graph-outputs'!$CU30)</f>
        <v>23957.8707555847</v>
      </c>
      <c r="BW30" s="25" t="str">
        <f t="shared" si="35"/>
        <v/>
      </c>
      <c r="BX30" s="4" t="str">
        <f t="shared" si="36"/>
        <v/>
      </c>
      <c r="BY30" s="26" t="str">
        <f t="shared" si="37"/>
        <v/>
      </c>
      <c r="BZ30">
        <f>INDEX('Calcs-control3'!$G$86:$Y$156,  'Graph-outputs'!$B30, 'Graph-outputs'!BZ$2)</f>
        <v>42.199541144814738</v>
      </c>
      <c r="CA30" s="118">
        <f t="shared" si="38"/>
        <v>26</v>
      </c>
      <c r="CB30">
        <f>INDEX('Calcs-control3'!$G$170:$X$240, 'Graph-outputs'!$B30, 'Graph-outputs'!$BT$1)</f>
        <v>0.99992234004282554</v>
      </c>
      <c r="CD30" s="25" t="str">
        <f t="shared" si="39"/>
        <v/>
      </c>
      <c r="CE30" s="4" t="str">
        <f t="shared" si="40"/>
        <v/>
      </c>
      <c r="CF30" s="26" t="str">
        <f t="shared" si="41"/>
        <v/>
      </c>
      <c r="CG30">
        <f>INDEX('Calcs-control3'!$AH$86:$AZ$156,  'Graph-outputs'!$B30, 'Graph-outputs'!CG$2)</f>
        <v>22.440576318949834</v>
      </c>
      <c r="CH30" s="118">
        <f t="shared" si="42"/>
        <v>26</v>
      </c>
      <c r="CI30" s="85">
        <f>INDEX('Calcs-control3'!$AH$170:$AY$240, 'Graph-outputs'!$B30, 'Graph-outputs'!$BT$1)</f>
        <v>0.99269070808497262</v>
      </c>
      <c r="CK30" s="25" t="str">
        <f t="shared" si="43"/>
        <v/>
      </c>
      <c r="CL30" s="4" t="str">
        <f t="shared" si="44"/>
        <v/>
      </c>
      <c r="CM30" s="26" t="str">
        <f t="shared" si="45"/>
        <v/>
      </c>
      <c r="CN30">
        <f>INDEX('Calcs-control3'!$G$386:$X$456,  'Graph-outputs'!$B30, 'Graph-outputs'!CN$2)</f>
        <v>45126.057032196499</v>
      </c>
      <c r="CO30" s="118">
        <f t="shared" si="46"/>
        <v>26</v>
      </c>
      <c r="CP30" s="85">
        <f>INDEX('Calcs-control3'!$G$170:$X$240, 'Graph-outputs'!$B30, 'Graph-outputs'!$BT$1)</f>
        <v>0.99992234004282554</v>
      </c>
      <c r="CR30" s="25" t="str">
        <f t="shared" si="47"/>
        <v/>
      </c>
      <c r="CS30" s="4" t="str">
        <f t="shared" si="48"/>
        <v/>
      </c>
      <c r="CT30" s="26" t="str">
        <f t="shared" si="49"/>
        <v/>
      </c>
      <c r="CU30">
        <f>INDEX('Calcs-control3'!$AH$386:$AY$456,  'Graph-outputs'!$B30, 'Graph-outputs'!CU$2)</f>
        <v>23957.8707555847</v>
      </c>
      <c r="CV30" s="118">
        <f t="shared" si="50"/>
        <v>26</v>
      </c>
      <c r="CW30" s="85">
        <f>INDEX('Calcs-control3'!$AH$170:$AY$240, 'Graph-outputs'!$B30, 'Graph-outputs'!$BT$1)</f>
        <v>0.99269070808497262</v>
      </c>
      <c r="CY30" s="79">
        <v>27</v>
      </c>
      <c r="CZ30" s="118" t="e">
        <f t="shared" si="51"/>
        <v>#N/A</v>
      </c>
      <c r="DA30">
        <f>IF(Settings!$M$5=1, 'Graph-outputs'!$DH30, 'Graph-outputs'!$DO30)</f>
        <v>23.443523942331652</v>
      </c>
      <c r="DC30">
        <f>IF(Settings!$M$5=1, 'Graph-outputs'!$DV30, 'Graph-outputs'!$EC30)</f>
        <v>166311.91482175564</v>
      </c>
      <c r="DE30" s="25" t="str">
        <f t="shared" si="52"/>
        <v/>
      </c>
      <c r="DF30" s="4" t="str">
        <f t="shared" si="53"/>
        <v/>
      </c>
      <c r="DG30" s="26" t="str">
        <f t="shared" si="54"/>
        <v/>
      </c>
      <c r="DH30">
        <f>INDEX('Calcs-control4'!$G$86:$X$156,  'Graph-outputs'!$B30, 'Graph-outputs'!DH$2)</f>
        <v>48.029395528726596</v>
      </c>
      <c r="DI30" s="118" t="e">
        <f t="shared" si="55"/>
        <v>#N/A</v>
      </c>
      <c r="DJ30">
        <f>INDEX('Calcs-control4'!$G$170:$X$240, 'Graph-outputs'!$B30, 'Graph-outputs'!$DB$1)</f>
        <v>0</v>
      </c>
      <c r="DL30" s="25" t="str">
        <f t="shared" si="56"/>
        <v/>
      </c>
      <c r="DM30" s="4" t="str">
        <f t="shared" si="57"/>
        <v/>
      </c>
      <c r="DN30" s="26" t="str">
        <f t="shared" si="58"/>
        <v/>
      </c>
      <c r="DO30">
        <f>INDEX('Calcs-control4'!$AH$86:$AY$156,  'Graph-outputs'!$B30, 'Graph-outputs'!DO$2)</f>
        <v>23.443523942331652</v>
      </c>
      <c r="DP30" s="118" t="e">
        <f t="shared" si="59"/>
        <v>#N/A</v>
      </c>
      <c r="DQ30">
        <f>INDEX('Calcs-control4'!$AH$170:$AY$240, 'Graph-outputs'!$B30, 'Graph-outputs'!$DB$1)</f>
        <v>0</v>
      </c>
      <c r="DS30" s="25" t="str">
        <f t="shared" si="60"/>
        <v/>
      </c>
      <c r="DT30" s="4" t="str">
        <f t="shared" si="61"/>
        <v/>
      </c>
      <c r="DU30" s="26" t="str">
        <f t="shared" si="62"/>
        <v/>
      </c>
      <c r="DV30">
        <f>INDEX('Calcs-control4'!$G$386:$X$456,  'Graph-outputs'!$B30, 'Graph-outputs'!DV$2)</f>
        <v>340727.81710476626</v>
      </c>
      <c r="DW30" s="118" t="e">
        <f t="shared" si="63"/>
        <v>#N/A</v>
      </c>
      <c r="DX30">
        <f>INDEX('Calcs-control4'!$G$170:$X$240, 'Graph-outputs'!$B30, 'Graph-outputs'!$DB$1)</f>
        <v>0</v>
      </c>
      <c r="DZ30" s="25" t="str">
        <f t="shared" si="64"/>
        <v/>
      </c>
      <c r="EA30" s="4" t="str">
        <f t="shared" si="65"/>
        <v/>
      </c>
      <c r="EB30" s="26" t="str">
        <f t="shared" si="66"/>
        <v/>
      </c>
      <c r="EC30">
        <f>INDEX('Calcs-control4'!$AH$386:$AY$456,  'Graph-outputs'!$B30, 'Graph-outputs'!EC$2)</f>
        <v>166311.91482175564</v>
      </c>
      <c r="ED30" s="118" t="e">
        <f t="shared" si="67"/>
        <v>#N/A</v>
      </c>
      <c r="EE30">
        <f>INDEX('Calcs-control4'!$AH$170:$AY$240, 'Graph-outputs'!$B30, 'Graph-outputs'!$DB$1)</f>
        <v>0</v>
      </c>
    </row>
    <row r="31" spans="1:135" x14ac:dyDescent="0.3">
      <c r="A31" s="118">
        <f t="shared" si="0"/>
        <v>27</v>
      </c>
      <c r="B31">
        <v>28</v>
      </c>
      <c r="C31">
        <f>IF(Settings!$M$5=1, 'Graph-outputs'!$J31, 'Graph-outputs'!$Q31)</f>
        <v>14.016646550331963</v>
      </c>
      <c r="E31">
        <f>IF(Settings!$M$5=1, 'Graph-outputs'!$X31, 'Graph-outputs'!$AE31)</f>
        <v>13017.571349181862</v>
      </c>
      <c r="G31" s="25" t="str">
        <f t="shared" si="1"/>
        <v/>
      </c>
      <c r="H31" s="4" t="str">
        <f t="shared" si="2"/>
        <v/>
      </c>
      <c r="I31" s="26" t="str">
        <f t="shared" si="3"/>
        <v/>
      </c>
      <c r="J31">
        <f>INDEX('Calcs-control1'!$G$86:$X$156,  'Graph-outputs'!$B31, 'Graph-outputs'!J$2)</f>
        <v>38.48600273057432</v>
      </c>
      <c r="K31" s="118">
        <f t="shared" si="4"/>
        <v>27</v>
      </c>
      <c r="L31">
        <f>INDEX('Calcs-control1'!$G$170:$X$240, 'Graph-outputs'!$B31, 'Graph-outputs'!$D$1)</f>
        <v>0.99943445701692546</v>
      </c>
      <c r="N31" s="25" t="str">
        <f t="shared" si="5"/>
        <v/>
      </c>
      <c r="O31" s="4" t="str">
        <f t="shared" si="6"/>
        <v/>
      </c>
      <c r="P31" s="26" t="str">
        <f t="shared" si="7"/>
        <v/>
      </c>
      <c r="Q31">
        <f>INDEX('Calcs-control1'!$AH$86:$AY$156,  'Graph-outputs'!$B31, 'Graph-outputs'!Q$2)</f>
        <v>14.016646550331963</v>
      </c>
      <c r="R31" s="118">
        <f t="shared" si="8"/>
        <v>27</v>
      </c>
      <c r="S31">
        <f>INDEX('Calcs-control1'!$AH$170:$AY$240, 'Graph-outputs'!$B31, 'Graph-outputs'!$Q$2)</f>
        <v>0.84272703219083422</v>
      </c>
      <c r="U31" s="25" t="str">
        <f t="shared" si="9"/>
        <v/>
      </c>
      <c r="V31" s="4" t="str">
        <f t="shared" si="10"/>
        <v/>
      </c>
      <c r="W31" s="26" t="str">
        <f t="shared" si="11"/>
        <v/>
      </c>
      <c r="X31">
        <f>INDEX('Calcs-control1'!$G$386:$X$456,  'Graph-outputs'!$B31, 'Graph-outputs'!X$2)</f>
        <v>37823.516196830104</v>
      </c>
      <c r="Y31" s="118">
        <f t="shared" si="12"/>
        <v>27</v>
      </c>
      <c r="Z31">
        <f>INDEX('Calcs-control1'!$G$170:$X$240, 'Graph-outputs'!$B31, 'Graph-outputs'!$J$2)</f>
        <v>0.99943445701692546</v>
      </c>
      <c r="AB31" s="25" t="str">
        <f t="shared" si="13"/>
        <v/>
      </c>
      <c r="AC31" s="4" t="str">
        <f t="shared" si="14"/>
        <v/>
      </c>
      <c r="AD31" s="26" t="str">
        <f t="shared" si="15"/>
        <v/>
      </c>
      <c r="AE31">
        <f>INDEX('Calcs-control1'!$AH$386:$AY$456,  'Graph-outputs'!$B31, 'Graph-outputs'!AE$2)</f>
        <v>13017.571349181862</v>
      </c>
      <c r="AF31" s="118">
        <f t="shared" si="16"/>
        <v>27</v>
      </c>
      <c r="AG31">
        <f>INDEX('Calcs-control1'!$AH$170:$AY$240, 'Graph-outputs'!$B31, 'Graph-outputs'!$Q$2)</f>
        <v>0.84272703219083422</v>
      </c>
      <c r="AI31" s="79">
        <v>28</v>
      </c>
      <c r="AJ31" s="118">
        <f t="shared" si="17"/>
        <v>27</v>
      </c>
      <c r="AK31">
        <f>IF(Settings!$M$5=1, 'Graph-outputs'!$AR31, 'Graph-outputs'!$AY31)</f>
        <v>17.651965075177486</v>
      </c>
      <c r="AM31">
        <f>IF(Settings!$M$5=1, 'Graph-outputs'!$BF31, 'Graph-outputs'!$BM31)</f>
        <v>14816.163510180731</v>
      </c>
      <c r="AO31" s="25" t="str">
        <f t="shared" si="18"/>
        <v/>
      </c>
      <c r="AP31" s="4" t="str">
        <f t="shared" si="19"/>
        <v/>
      </c>
      <c r="AQ31" s="26" t="str">
        <f t="shared" si="20"/>
        <v/>
      </c>
      <c r="AR31">
        <f>INDEX('Calcs-control2'!$G$86:$Y$156,  'Graph-outputs'!$B31, 'Graph-outputs'!AR$2)</f>
        <v>32.498577472864334</v>
      </c>
      <c r="AS31" s="118">
        <f t="shared" si="21"/>
        <v>27</v>
      </c>
      <c r="AT31">
        <f>INDEX('Calcs-control2'!$G$170:$X$240, 'Graph-outputs'!$B31, 'Graph-outputs'!$AL$1)</f>
        <v>0.99868635483947654</v>
      </c>
      <c r="AV31" s="25" t="str">
        <f t="shared" si="22"/>
        <v/>
      </c>
      <c r="AW31" s="4" t="str">
        <f t="shared" si="23"/>
        <v/>
      </c>
      <c r="AX31" s="26" t="str">
        <f t="shared" si="24"/>
        <v/>
      </c>
      <c r="AY31">
        <f>INDEX('Calcs-control2'!$AH$86:$AZ$156,  'Graph-outputs'!$B31, 'Graph-outputs'!AY$2)</f>
        <v>17.651965075177486</v>
      </c>
      <c r="AZ31" s="118">
        <f t="shared" si="25"/>
        <v>27</v>
      </c>
      <c r="BA31">
        <f>INDEX('Calcs-control2'!$AH$170:$AY$240, 'Graph-outputs'!$B31, 'Graph-outputs'!$AL$1)</f>
        <v>0.9600540739897141</v>
      </c>
      <c r="BC31" s="25" t="str">
        <f t="shared" si="26"/>
        <v/>
      </c>
      <c r="BD31" s="4" t="str">
        <f t="shared" si="27"/>
        <v/>
      </c>
      <c r="BE31" s="26" t="str">
        <f t="shared" si="28"/>
        <v/>
      </c>
      <c r="BF31">
        <f>INDEX('Calcs-control2'!$G$386:$X$456,  'Graph-outputs'!$B31, 'Graph-outputs'!BF$2)</f>
        <v>27488.579397169782</v>
      </c>
      <c r="BG31" s="118">
        <f t="shared" si="29"/>
        <v>27</v>
      </c>
      <c r="BH31">
        <f>INDEX('Calcs-control2'!$G$170:$X$240, 'Graph-outputs'!$B31, 'Graph-outputs'!$AL$1)</f>
        <v>0.99868635483947654</v>
      </c>
      <c r="BJ31" s="25" t="str">
        <f t="shared" si="30"/>
        <v/>
      </c>
      <c r="BK31" s="4" t="str">
        <f t="shared" si="31"/>
        <v/>
      </c>
      <c r="BL31" s="26" t="str">
        <f t="shared" si="32"/>
        <v/>
      </c>
      <c r="BM31">
        <f>INDEX('Calcs-control2'!$AH$386:$AY$456,  'Graph-outputs'!$B31, 'Graph-outputs'!BM$2)</f>
        <v>14816.163510180731</v>
      </c>
      <c r="BN31" s="118">
        <f t="shared" si="33"/>
        <v>27</v>
      </c>
      <c r="BO31">
        <f>INDEX('Calcs-control2'!$AH$170:$AY$240, 'Graph-outputs'!$B31, 'Graph-outputs'!$AL$1)</f>
        <v>0.9600540739897141</v>
      </c>
      <c r="BQ31" s="79">
        <v>28</v>
      </c>
      <c r="BR31" s="118">
        <f t="shared" si="34"/>
        <v>27</v>
      </c>
      <c r="BS31">
        <f>IF(Settings!$M$5=1, 'Graph-outputs'!$BZ31, 'Graph-outputs'!$CG31)</f>
        <v>23.841712637485731</v>
      </c>
      <c r="BU31">
        <f>IF(Settings!$M$5=1, 'Graph-outputs'!$CN31, 'Graph-outputs'!$CU31)</f>
        <v>25465.265438975111</v>
      </c>
      <c r="BW31" s="25" t="str">
        <f t="shared" si="35"/>
        <v/>
      </c>
      <c r="BX31" s="4" t="str">
        <f t="shared" si="36"/>
        <v/>
      </c>
      <c r="BY31" s="26" t="str">
        <f t="shared" si="37"/>
        <v/>
      </c>
      <c r="BZ31">
        <f>INDEX('Calcs-control3'!$G$86:$Y$156,  'Graph-outputs'!$B31, 'Graph-outputs'!BZ$2)</f>
        <v>43.837072646825753</v>
      </c>
      <c r="CA31" s="118">
        <f t="shared" si="38"/>
        <v>27</v>
      </c>
      <c r="CB31">
        <f>INDEX('Calcs-control3'!$G$170:$X$240, 'Graph-outputs'!$B31, 'Graph-outputs'!$BT$1)</f>
        <v>0.99994671219384645</v>
      </c>
      <c r="CD31" s="25" t="str">
        <f t="shared" si="39"/>
        <v/>
      </c>
      <c r="CE31" s="4" t="str">
        <f t="shared" si="40"/>
        <v/>
      </c>
      <c r="CF31" s="26" t="str">
        <f t="shared" si="41"/>
        <v/>
      </c>
      <c r="CG31">
        <f>INDEX('Calcs-control3'!$AH$86:$AZ$156,  'Graph-outputs'!$B31, 'Graph-outputs'!CG$2)</f>
        <v>23.841712637485731</v>
      </c>
      <c r="CH31" s="118">
        <f t="shared" si="42"/>
        <v>27</v>
      </c>
      <c r="CI31" s="85">
        <f>INDEX('Calcs-control3'!$AH$170:$AY$240, 'Graph-outputs'!$B31, 'Graph-outputs'!$BT$1)</f>
        <v>0.99470435359193321</v>
      </c>
      <c r="CK31" s="25" t="str">
        <f t="shared" si="43"/>
        <v/>
      </c>
      <c r="CL31" s="4" t="str">
        <f t="shared" si="44"/>
        <v/>
      </c>
      <c r="CM31" s="26" t="str">
        <f t="shared" si="45"/>
        <v/>
      </c>
      <c r="CN31">
        <f>INDEX('Calcs-control3'!$G$386:$X$456,  'Graph-outputs'!$B31, 'Graph-outputs'!CN$2)</f>
        <v>46877.406895781911</v>
      </c>
      <c r="CO31" s="118">
        <f t="shared" si="46"/>
        <v>27</v>
      </c>
      <c r="CP31" s="85">
        <f>INDEX('Calcs-control3'!$G$170:$X$240, 'Graph-outputs'!$B31, 'Graph-outputs'!$BT$1)</f>
        <v>0.99994671219384645</v>
      </c>
      <c r="CR31" s="25" t="str">
        <f t="shared" si="47"/>
        <v/>
      </c>
      <c r="CS31" s="4" t="str">
        <f t="shared" si="48"/>
        <v/>
      </c>
      <c r="CT31" s="26" t="str">
        <f t="shared" si="49"/>
        <v/>
      </c>
      <c r="CU31">
        <f>INDEX('Calcs-control3'!$AH$386:$AY$456,  'Graph-outputs'!$B31, 'Graph-outputs'!CU$2)</f>
        <v>25465.265438975111</v>
      </c>
      <c r="CV31" s="118">
        <f t="shared" si="50"/>
        <v>27</v>
      </c>
      <c r="CW31" s="85">
        <f>INDEX('Calcs-control3'!$AH$170:$AY$240, 'Graph-outputs'!$B31, 'Graph-outputs'!$BT$1)</f>
        <v>0.99470435359193321</v>
      </c>
      <c r="CY31" s="79">
        <v>28</v>
      </c>
      <c r="CZ31" s="118" t="e">
        <f t="shared" si="51"/>
        <v>#N/A</v>
      </c>
      <c r="DA31">
        <f>IF(Settings!$M$5=1, 'Graph-outputs'!$DH31, 'Graph-outputs'!$DO31)</f>
        <v>25.410456381275697</v>
      </c>
      <c r="DC31">
        <f>IF(Settings!$M$5=1, 'Graph-outputs'!$DV31, 'Graph-outputs'!$EC31)</f>
        <v>180265.63189306701</v>
      </c>
      <c r="DE31" s="25" t="str">
        <f t="shared" si="52"/>
        <v/>
      </c>
      <c r="DF31" s="4" t="str">
        <f t="shared" si="53"/>
        <v/>
      </c>
      <c r="DG31" s="26" t="str">
        <f t="shared" si="54"/>
        <v/>
      </c>
      <c r="DH31">
        <f>INDEX('Calcs-control4'!$G$86:$X$156,  'Graph-outputs'!$B31, 'Graph-outputs'!DH$2)</f>
        <v>49.65010823931118</v>
      </c>
      <c r="DI31" s="118" t="e">
        <f t="shared" si="55"/>
        <v>#N/A</v>
      </c>
      <c r="DJ31">
        <f>INDEX('Calcs-control4'!$G$170:$X$240, 'Graph-outputs'!$B31, 'Graph-outputs'!$DB$1)</f>
        <v>0</v>
      </c>
      <c r="DL31" s="25" t="str">
        <f t="shared" si="56"/>
        <v/>
      </c>
      <c r="DM31" s="4" t="str">
        <f t="shared" si="57"/>
        <v/>
      </c>
      <c r="DN31" s="26" t="str">
        <f t="shared" si="58"/>
        <v/>
      </c>
      <c r="DO31">
        <f>INDEX('Calcs-control4'!$AH$86:$AY$156,  'Graph-outputs'!$B31, 'Graph-outputs'!DO$2)</f>
        <v>25.410456381275697</v>
      </c>
      <c r="DP31" s="118" t="e">
        <f t="shared" si="59"/>
        <v>#N/A</v>
      </c>
      <c r="DQ31">
        <f>INDEX('Calcs-control4'!$AH$170:$AY$240, 'Graph-outputs'!$B31, 'Graph-outputs'!$DB$1)</f>
        <v>0</v>
      </c>
      <c r="DS31" s="25" t="str">
        <f t="shared" si="60"/>
        <v/>
      </c>
      <c r="DT31" s="4" t="str">
        <f t="shared" si="61"/>
        <v/>
      </c>
      <c r="DU31" s="26" t="str">
        <f t="shared" si="62"/>
        <v/>
      </c>
      <c r="DV31">
        <f>INDEX('Calcs-control4'!$G$386:$X$456,  'Graph-outputs'!$B31, 'Graph-outputs'!DV$2)</f>
        <v>352225.39890758425</v>
      </c>
      <c r="DW31" s="118" t="e">
        <f t="shared" si="63"/>
        <v>#N/A</v>
      </c>
      <c r="DX31">
        <f>INDEX('Calcs-control4'!$G$170:$X$240, 'Graph-outputs'!$B31, 'Graph-outputs'!$DB$1)</f>
        <v>0</v>
      </c>
      <c r="DZ31" s="25" t="str">
        <f t="shared" si="64"/>
        <v/>
      </c>
      <c r="EA31" s="4" t="str">
        <f t="shared" si="65"/>
        <v/>
      </c>
      <c r="EB31" s="26" t="str">
        <f t="shared" si="66"/>
        <v/>
      </c>
      <c r="EC31">
        <f>INDEX('Calcs-control4'!$AH$386:$AY$456,  'Graph-outputs'!$B31, 'Graph-outputs'!EC$2)</f>
        <v>180265.63189306701</v>
      </c>
      <c r="ED31" s="118" t="e">
        <f t="shared" si="67"/>
        <v>#N/A</v>
      </c>
      <c r="EE31">
        <f>INDEX('Calcs-control4'!$AH$170:$AY$240, 'Graph-outputs'!$B31, 'Graph-outputs'!$DB$1)</f>
        <v>0</v>
      </c>
    </row>
    <row r="32" spans="1:135" x14ac:dyDescent="0.3">
      <c r="A32" s="118">
        <f t="shared" si="0"/>
        <v>28</v>
      </c>
      <c r="B32">
        <v>29</v>
      </c>
      <c r="C32">
        <f>IF(Settings!$M$5=1, 'Graph-outputs'!$J32, 'Graph-outputs'!$Q32)</f>
        <v>15.551252159790442</v>
      </c>
      <c r="E32">
        <f>IF(Settings!$M$5=1, 'Graph-outputs'!$X32, 'Graph-outputs'!$AE32)</f>
        <v>14693.734367844518</v>
      </c>
      <c r="G32" s="25" t="str">
        <f t="shared" si="1"/>
        <v/>
      </c>
      <c r="H32" s="4" t="str">
        <f t="shared" si="2"/>
        <v/>
      </c>
      <c r="I32" s="26" t="str">
        <f t="shared" si="3"/>
        <v/>
      </c>
      <c r="J32">
        <f>INDEX('Calcs-control1'!$G$86:$X$156,  'Graph-outputs'!$B32, 'Graph-outputs'!J$2)</f>
        <v>40.691747542893054</v>
      </c>
      <c r="K32" s="118">
        <f t="shared" si="4"/>
        <v>28</v>
      </c>
      <c r="L32">
        <f>INDEX('Calcs-control1'!$G$170:$X$240, 'Graph-outputs'!$B32, 'Graph-outputs'!$D$1)</f>
        <v>0.99965948301910779</v>
      </c>
      <c r="N32" s="25" t="str">
        <f t="shared" si="5"/>
        <v/>
      </c>
      <c r="O32" s="4" t="str">
        <f t="shared" si="6"/>
        <v/>
      </c>
      <c r="P32" s="26">
        <f t="shared" si="7"/>
        <v>90</v>
      </c>
      <c r="Q32">
        <f>INDEX('Calcs-control1'!$AH$86:$AY$156,  'Graph-outputs'!$B32, 'Graph-outputs'!Q$2)</f>
        <v>15.551252159790442</v>
      </c>
      <c r="R32" s="118">
        <f t="shared" si="8"/>
        <v>28</v>
      </c>
      <c r="S32">
        <f>INDEX('Calcs-control1'!$AH$170:$AY$240, 'Graph-outputs'!$B32, 'Graph-outputs'!$Q$2)</f>
        <v>0.88949910130189325</v>
      </c>
      <c r="U32" s="25" t="str">
        <f t="shared" si="9"/>
        <v/>
      </c>
      <c r="V32" s="4" t="str">
        <f t="shared" si="10"/>
        <v/>
      </c>
      <c r="W32" s="26" t="str">
        <f t="shared" si="11"/>
        <v/>
      </c>
      <c r="X32">
        <f>INDEX('Calcs-control1'!$G$386:$X$456,  'Graph-outputs'!$B32, 'Graph-outputs'!X$2)</f>
        <v>39994.451039975895</v>
      </c>
      <c r="Y32" s="118">
        <f t="shared" si="12"/>
        <v>28</v>
      </c>
      <c r="Z32">
        <f>INDEX('Calcs-control1'!$G$170:$X$240, 'Graph-outputs'!$B32, 'Graph-outputs'!$J$2)</f>
        <v>0.99965948301910779</v>
      </c>
      <c r="AB32" s="25" t="str">
        <f t="shared" si="13"/>
        <v/>
      </c>
      <c r="AC32" s="4" t="str">
        <f t="shared" si="14"/>
        <v/>
      </c>
      <c r="AD32" s="26">
        <f t="shared" si="15"/>
        <v>90</v>
      </c>
      <c r="AE32">
        <f>INDEX('Calcs-control1'!$AH$386:$AY$456,  'Graph-outputs'!$B32, 'Graph-outputs'!AE$2)</f>
        <v>14693.734367844518</v>
      </c>
      <c r="AF32" s="118">
        <f t="shared" si="16"/>
        <v>28</v>
      </c>
      <c r="AG32">
        <f>INDEX('Calcs-control1'!$AH$170:$AY$240, 'Graph-outputs'!$B32, 'Graph-outputs'!$Q$2)</f>
        <v>0.88949910130189325</v>
      </c>
      <c r="AI32" s="79">
        <v>29</v>
      </c>
      <c r="AJ32" s="118">
        <f t="shared" si="17"/>
        <v>28</v>
      </c>
      <c r="AK32">
        <f>IF(Settings!$M$5=1, 'Graph-outputs'!$AR32, 'Graph-outputs'!$AY32)</f>
        <v>18.742771043940227</v>
      </c>
      <c r="AM32">
        <f>IF(Settings!$M$5=1, 'Graph-outputs'!$BF32, 'Graph-outputs'!$BM32)</f>
        <v>15759.640057659295</v>
      </c>
      <c r="AO32" s="25" t="str">
        <f t="shared" si="18"/>
        <v/>
      </c>
      <c r="AP32" s="4" t="str">
        <f t="shared" si="19"/>
        <v/>
      </c>
      <c r="AQ32" s="26" t="str">
        <f t="shared" si="20"/>
        <v/>
      </c>
      <c r="AR32">
        <f>INDEX('Calcs-control2'!$G$86:$Y$156,  'Graph-outputs'!$B32, 'Graph-outputs'!AR$2)</f>
        <v>33.696697670689872</v>
      </c>
      <c r="AS32" s="118">
        <f t="shared" si="21"/>
        <v>28</v>
      </c>
      <c r="AT32">
        <f>INDEX('Calcs-control2'!$G$170:$X$240, 'Graph-outputs'!$B32, 'Graph-outputs'!$AL$1)</f>
        <v>0.99900275799688909</v>
      </c>
      <c r="AV32" s="25" t="str">
        <f t="shared" si="22"/>
        <v/>
      </c>
      <c r="AW32" s="4" t="str">
        <f t="shared" si="23"/>
        <v/>
      </c>
      <c r="AX32" s="26" t="str">
        <f t="shared" si="24"/>
        <v/>
      </c>
      <c r="AY32">
        <f>INDEX('Calcs-control2'!$AH$86:$AZ$156,  'Graph-outputs'!$B32, 'Graph-outputs'!AY$2)</f>
        <v>18.742771043940227</v>
      </c>
      <c r="AZ32" s="118">
        <f t="shared" si="25"/>
        <v>28</v>
      </c>
      <c r="BA32">
        <f>INDEX('Calcs-control2'!$AH$170:$AY$240, 'Graph-outputs'!$B32, 'Graph-outputs'!$AL$1)</f>
        <v>0.96891761322906755</v>
      </c>
      <c r="BC32" s="25" t="str">
        <f t="shared" si="26"/>
        <v/>
      </c>
      <c r="BD32" s="4" t="str">
        <f t="shared" si="27"/>
        <v/>
      </c>
      <c r="BE32" s="26" t="str">
        <f t="shared" si="28"/>
        <v/>
      </c>
      <c r="BF32">
        <f>INDEX('Calcs-control2'!$G$386:$X$456,  'Graph-outputs'!$B32, 'Graph-outputs'!BF$2)</f>
        <v>28503.78791740827</v>
      </c>
      <c r="BG32" s="118">
        <f t="shared" si="29"/>
        <v>28</v>
      </c>
      <c r="BH32">
        <f>INDEX('Calcs-control2'!$G$170:$X$240, 'Graph-outputs'!$B32, 'Graph-outputs'!$AL$1)</f>
        <v>0.99900275799688909</v>
      </c>
      <c r="BJ32" s="25" t="str">
        <f t="shared" si="30"/>
        <v/>
      </c>
      <c r="BK32" s="4" t="str">
        <f t="shared" si="31"/>
        <v/>
      </c>
      <c r="BL32" s="26" t="str">
        <f t="shared" si="32"/>
        <v/>
      </c>
      <c r="BM32">
        <f>INDEX('Calcs-control2'!$AH$386:$AY$456,  'Graph-outputs'!$B32, 'Graph-outputs'!BM$2)</f>
        <v>15759.640057659295</v>
      </c>
      <c r="BN32" s="118">
        <f t="shared" si="33"/>
        <v>28</v>
      </c>
      <c r="BO32">
        <f>INDEX('Calcs-control2'!$AH$170:$AY$240, 'Graph-outputs'!$B32, 'Graph-outputs'!$AL$1)</f>
        <v>0.96891761322906755</v>
      </c>
      <c r="BQ32" s="79">
        <v>29</v>
      </c>
      <c r="BR32" s="118">
        <f t="shared" si="34"/>
        <v>28</v>
      </c>
      <c r="BS32">
        <f>IF(Settings!$M$5=1, 'Graph-outputs'!$BZ32, 'Graph-outputs'!$CG32)</f>
        <v>25.312249954968266</v>
      </c>
      <c r="BU32">
        <f>IF(Settings!$M$5=1, 'Graph-outputs'!$CN32, 'Graph-outputs'!$CU32)</f>
        <v>27045.174011593488</v>
      </c>
      <c r="BW32" s="25" t="str">
        <f t="shared" si="35"/>
        <v/>
      </c>
      <c r="BX32" s="4" t="str">
        <f t="shared" si="36"/>
        <v/>
      </c>
      <c r="BY32" s="26" t="str">
        <f t="shared" si="37"/>
        <v/>
      </c>
      <c r="BZ32">
        <f>INDEX('Calcs-control3'!$G$86:$Y$156,  'Graph-outputs'!$B32, 'Graph-outputs'!BZ$2)</f>
        <v>45.448869568021401</v>
      </c>
      <c r="CA32" s="118">
        <f t="shared" si="38"/>
        <v>28</v>
      </c>
      <c r="CB32">
        <f>INDEX('Calcs-control3'!$G$170:$X$240, 'Graph-outputs'!$B32, 'Graph-outputs'!$BT$1)</f>
        <v>0.99996321852816961</v>
      </c>
      <c r="CD32" s="25" t="str">
        <f t="shared" si="39"/>
        <v/>
      </c>
      <c r="CE32" s="4" t="str">
        <f t="shared" si="40"/>
        <v/>
      </c>
      <c r="CF32" s="26" t="str">
        <f t="shared" si="41"/>
        <v/>
      </c>
      <c r="CG32">
        <f>INDEX('Calcs-control3'!$AH$86:$AZ$156,  'Graph-outputs'!$B32, 'Graph-outputs'!CG$2)</f>
        <v>25.312249954968266</v>
      </c>
      <c r="CH32" s="118">
        <f t="shared" si="42"/>
        <v>28</v>
      </c>
      <c r="CI32" s="85">
        <f>INDEX('Calcs-control3'!$AH$170:$AY$240, 'Graph-outputs'!$B32, 'Graph-outputs'!$BT$1)</f>
        <v>0.99622401427607321</v>
      </c>
      <c r="CK32" s="25" t="str">
        <f t="shared" si="43"/>
        <v/>
      </c>
      <c r="CL32" s="4" t="str">
        <f t="shared" si="44"/>
        <v/>
      </c>
      <c r="CM32" s="26" t="str">
        <f t="shared" si="45"/>
        <v/>
      </c>
      <c r="CN32">
        <f>INDEX('Calcs-control3'!$G$386:$X$456,  'Graph-outputs'!$B32, 'Graph-outputs'!CN$2)</f>
        <v>48601.170556591482</v>
      </c>
      <c r="CO32" s="118">
        <f t="shared" si="46"/>
        <v>28</v>
      </c>
      <c r="CP32" s="85">
        <f>INDEX('Calcs-control3'!$G$170:$X$240, 'Graph-outputs'!$B32, 'Graph-outputs'!$BT$1)</f>
        <v>0.99996321852816961</v>
      </c>
      <c r="CR32" s="25" t="str">
        <f t="shared" si="47"/>
        <v/>
      </c>
      <c r="CS32" s="4" t="str">
        <f t="shared" si="48"/>
        <v/>
      </c>
      <c r="CT32" s="26" t="str">
        <f t="shared" si="49"/>
        <v/>
      </c>
      <c r="CU32">
        <f>INDEX('Calcs-control3'!$AH$386:$AY$456,  'Graph-outputs'!$B32, 'Graph-outputs'!CU$2)</f>
        <v>27045.174011593488</v>
      </c>
      <c r="CV32" s="118">
        <f t="shared" si="50"/>
        <v>28</v>
      </c>
      <c r="CW32" s="85">
        <f>INDEX('Calcs-control3'!$AH$170:$AY$240, 'Graph-outputs'!$B32, 'Graph-outputs'!$BT$1)</f>
        <v>0.99622401427607321</v>
      </c>
      <c r="CY32" s="79">
        <v>29</v>
      </c>
      <c r="CZ32" s="118" t="e">
        <f t="shared" si="51"/>
        <v>#N/A</v>
      </c>
      <c r="DA32">
        <f>IF(Settings!$M$5=1, 'Graph-outputs'!$DH32, 'Graph-outputs'!$DO32)</f>
        <v>27.457043953341508</v>
      </c>
      <c r="DC32">
        <f>IF(Settings!$M$5=1, 'Graph-outputs'!$DV32, 'Graph-outputs'!$EC32)</f>
        <v>194784.43456104252</v>
      </c>
      <c r="DE32" s="25" t="str">
        <f t="shared" si="52"/>
        <v/>
      </c>
      <c r="DF32" s="4" t="str">
        <f t="shared" si="53"/>
        <v/>
      </c>
      <c r="DG32" s="26" t="str">
        <f t="shared" si="54"/>
        <v/>
      </c>
      <c r="DH32">
        <f>INDEX('Calcs-control4'!$G$86:$X$156,  'Graph-outputs'!$B32, 'Graph-outputs'!DH$2)</f>
        <v>51.17475710117958</v>
      </c>
      <c r="DI32" s="118" t="e">
        <f t="shared" si="55"/>
        <v>#N/A</v>
      </c>
      <c r="DJ32">
        <f>INDEX('Calcs-control4'!$G$170:$X$240, 'Graph-outputs'!$B32, 'Graph-outputs'!$DB$1)</f>
        <v>0</v>
      </c>
      <c r="DL32" s="25" t="str">
        <f t="shared" si="56"/>
        <v/>
      </c>
      <c r="DM32" s="4" t="str">
        <f t="shared" si="57"/>
        <v/>
      </c>
      <c r="DN32" s="26" t="str">
        <f t="shared" si="58"/>
        <v/>
      </c>
      <c r="DO32">
        <f>INDEX('Calcs-control4'!$AH$86:$AY$156,  'Graph-outputs'!$B32, 'Graph-outputs'!DO$2)</f>
        <v>27.457043953341508</v>
      </c>
      <c r="DP32" s="118" t="e">
        <f t="shared" si="59"/>
        <v>#N/A</v>
      </c>
      <c r="DQ32">
        <f>INDEX('Calcs-control4'!$AH$170:$AY$240, 'Graph-outputs'!$B32, 'Graph-outputs'!$DB$1)</f>
        <v>0</v>
      </c>
      <c r="DS32" s="25" t="str">
        <f t="shared" si="60"/>
        <v/>
      </c>
      <c r="DT32" s="4" t="str">
        <f t="shared" si="61"/>
        <v/>
      </c>
      <c r="DU32" s="26" t="str">
        <f t="shared" si="62"/>
        <v/>
      </c>
      <c r="DV32">
        <f>INDEX('Calcs-control4'!$G$386:$X$456,  'Graph-outputs'!$B32, 'Graph-outputs'!DV$2)</f>
        <v>363041.48919639451</v>
      </c>
      <c r="DW32" s="118" t="e">
        <f t="shared" si="63"/>
        <v>#N/A</v>
      </c>
      <c r="DX32">
        <f>INDEX('Calcs-control4'!$G$170:$X$240, 'Graph-outputs'!$B32, 'Graph-outputs'!$DB$1)</f>
        <v>0</v>
      </c>
      <c r="DZ32" s="25" t="str">
        <f t="shared" si="64"/>
        <v/>
      </c>
      <c r="EA32" s="4" t="str">
        <f t="shared" si="65"/>
        <v/>
      </c>
      <c r="EB32" s="26" t="str">
        <f t="shared" si="66"/>
        <v/>
      </c>
      <c r="EC32">
        <f>INDEX('Calcs-control4'!$AH$386:$AY$456,  'Graph-outputs'!$B32, 'Graph-outputs'!EC$2)</f>
        <v>194784.43456104252</v>
      </c>
      <c r="ED32" s="118" t="e">
        <f t="shared" si="67"/>
        <v>#N/A</v>
      </c>
      <c r="EE32">
        <f>INDEX('Calcs-control4'!$AH$170:$AY$240, 'Graph-outputs'!$B32, 'Graph-outputs'!$DB$1)</f>
        <v>0</v>
      </c>
    </row>
    <row r="33" spans="1:135" x14ac:dyDescent="0.3">
      <c r="A33" s="118">
        <f t="shared" si="0"/>
        <v>29</v>
      </c>
      <c r="B33">
        <v>30</v>
      </c>
      <c r="C33">
        <f>IF(Settings!$M$5=1, 'Graph-outputs'!$J33, 'Graph-outputs'!$Q33)</f>
        <v>17.217533398714711</v>
      </c>
      <c r="E33">
        <f>IF(Settings!$M$5=1, 'Graph-outputs'!$X33, 'Graph-outputs'!$AE33)</f>
        <v>16477.09590869927</v>
      </c>
      <c r="G33" s="25" t="str">
        <f t="shared" si="1"/>
        <v/>
      </c>
      <c r="H33" s="4" t="str">
        <f t="shared" si="2"/>
        <v/>
      </c>
      <c r="I33" s="26" t="str">
        <f t="shared" si="3"/>
        <v/>
      </c>
      <c r="J33">
        <f>INDEX('Calcs-control1'!$G$86:$X$156,  'Graph-outputs'!$B33, 'Graph-outputs'!J$2)</f>
        <v>42.879077349086621</v>
      </c>
      <c r="K33" s="118">
        <f t="shared" si="4"/>
        <v>29</v>
      </c>
      <c r="L33">
        <f>INDEX('Calcs-control1'!$G$170:$X$240, 'Graph-outputs'!$B33, 'Graph-outputs'!$D$1)</f>
        <v>0.99979410236261701</v>
      </c>
      <c r="N33" s="25" t="str">
        <f t="shared" si="5"/>
        <v/>
      </c>
      <c r="O33" s="4" t="str">
        <f t="shared" si="6"/>
        <v/>
      </c>
      <c r="P33" s="26" t="str">
        <f t="shared" si="7"/>
        <v/>
      </c>
      <c r="Q33">
        <f>INDEX('Calcs-control1'!$AH$86:$AY$156,  'Graph-outputs'!$B33, 'Graph-outputs'!Q$2)</f>
        <v>17.217533398714711</v>
      </c>
      <c r="R33" s="118">
        <f t="shared" si="8"/>
        <v>29</v>
      </c>
      <c r="S33">
        <f>INDEX('Calcs-control1'!$AH$170:$AY$240, 'Graph-outputs'!$B33, 'Graph-outputs'!$Q$2)</f>
        <v>0.92467749442363201</v>
      </c>
      <c r="U33" s="25" t="str">
        <f t="shared" si="9"/>
        <v/>
      </c>
      <c r="V33" s="4" t="str">
        <f t="shared" si="10"/>
        <v/>
      </c>
      <c r="W33" s="26" t="str">
        <f t="shared" si="11"/>
        <v/>
      </c>
      <c r="X33">
        <f>INDEX('Calcs-control1'!$G$386:$X$456,  'Graph-outputs'!$B33, 'Graph-outputs'!X$2)</f>
        <v>42146.290078429513</v>
      </c>
      <c r="Y33" s="118">
        <f t="shared" si="12"/>
        <v>29</v>
      </c>
      <c r="Z33">
        <f>INDEX('Calcs-control1'!$G$170:$X$240, 'Graph-outputs'!$B33, 'Graph-outputs'!$J$2)</f>
        <v>0.99979410236261701</v>
      </c>
      <c r="AB33" s="25" t="str">
        <f t="shared" si="13"/>
        <v/>
      </c>
      <c r="AC33" s="4" t="str">
        <f t="shared" si="14"/>
        <v/>
      </c>
      <c r="AD33" s="26" t="str">
        <f t="shared" si="15"/>
        <v/>
      </c>
      <c r="AE33">
        <f>INDEX('Calcs-control1'!$AH$386:$AY$456,  'Graph-outputs'!$B33, 'Graph-outputs'!AE$2)</f>
        <v>16477.09590869927</v>
      </c>
      <c r="AF33" s="118">
        <f t="shared" si="16"/>
        <v>29</v>
      </c>
      <c r="AG33">
        <f>INDEX('Calcs-control1'!$AH$170:$AY$240, 'Graph-outputs'!$B33, 'Graph-outputs'!$Q$2)</f>
        <v>0.92467749442363201</v>
      </c>
      <c r="AI33" s="79">
        <v>30</v>
      </c>
      <c r="AJ33" s="118">
        <f t="shared" si="17"/>
        <v>29</v>
      </c>
      <c r="AK33">
        <f>IF(Settings!$M$5=1, 'Graph-outputs'!$AR33, 'Graph-outputs'!$AY33)</f>
        <v>19.886209702289612</v>
      </c>
      <c r="AM33">
        <f>IF(Settings!$M$5=1, 'Graph-outputs'!$BF33, 'Graph-outputs'!$BM33)</f>
        <v>16745.100815809303</v>
      </c>
      <c r="AO33" s="25" t="str">
        <f t="shared" si="18"/>
        <v/>
      </c>
      <c r="AP33" s="4" t="str">
        <f t="shared" si="19"/>
        <v/>
      </c>
      <c r="AQ33" s="26" t="str">
        <f t="shared" si="20"/>
        <v/>
      </c>
      <c r="AR33">
        <f>INDEX('Calcs-control2'!$G$86:$Y$156,  'Graph-outputs'!$B33, 'Graph-outputs'!AR$2)</f>
        <v>34.87544756592753</v>
      </c>
      <c r="AS33" s="118">
        <f t="shared" si="21"/>
        <v>29</v>
      </c>
      <c r="AT33">
        <f>INDEX('Calcs-control2'!$G$170:$X$240, 'Graph-outputs'!$B33, 'Graph-outputs'!$AL$1)</f>
        <v>0.99923957233211969</v>
      </c>
      <c r="AV33" s="25" t="str">
        <f t="shared" si="22"/>
        <v/>
      </c>
      <c r="AW33" s="4" t="str">
        <f t="shared" si="23"/>
        <v/>
      </c>
      <c r="AX33" s="26" t="str">
        <f t="shared" si="24"/>
        <v/>
      </c>
      <c r="AY33">
        <f>INDEX('Calcs-control2'!$AH$86:$AZ$156,  'Graph-outputs'!$B33, 'Graph-outputs'!AY$2)</f>
        <v>19.886209702289612</v>
      </c>
      <c r="AZ33" s="118">
        <f t="shared" si="25"/>
        <v>29</v>
      </c>
      <c r="BA33">
        <f>INDEX('Calcs-control2'!$AH$170:$AY$240, 'Graph-outputs'!$B33, 'Graph-outputs'!$AL$1)</f>
        <v>0.97610544937632793</v>
      </c>
      <c r="BC33" s="25" t="str">
        <f t="shared" si="26"/>
        <v/>
      </c>
      <c r="BD33" s="4" t="str">
        <f t="shared" si="27"/>
        <v/>
      </c>
      <c r="BE33" s="26" t="str">
        <f t="shared" si="28"/>
        <v/>
      </c>
      <c r="BF33">
        <f>INDEX('Calcs-control2'!$G$386:$X$456,  'Graph-outputs'!$B33, 'Graph-outputs'!BF$2)</f>
        <v>29502.271268990298</v>
      </c>
      <c r="BG33" s="118">
        <f t="shared" si="29"/>
        <v>29</v>
      </c>
      <c r="BH33">
        <f>INDEX('Calcs-control2'!$G$170:$X$240, 'Graph-outputs'!$B33, 'Graph-outputs'!$AL$1)</f>
        <v>0.99923957233211969</v>
      </c>
      <c r="BJ33" s="25" t="str">
        <f t="shared" si="30"/>
        <v/>
      </c>
      <c r="BK33" s="4" t="str">
        <f t="shared" si="31"/>
        <v/>
      </c>
      <c r="BL33" s="26" t="str">
        <f t="shared" si="32"/>
        <v/>
      </c>
      <c r="BM33">
        <f>INDEX('Calcs-control2'!$AH$386:$AY$456,  'Graph-outputs'!$B33, 'Graph-outputs'!BM$2)</f>
        <v>16745.100815809303</v>
      </c>
      <c r="BN33" s="118">
        <f t="shared" si="33"/>
        <v>29</v>
      </c>
      <c r="BO33">
        <f>INDEX('Calcs-control2'!$AH$170:$AY$240, 'Graph-outputs'!$B33, 'Graph-outputs'!$AL$1)</f>
        <v>0.97610544937632793</v>
      </c>
      <c r="BQ33" s="79">
        <v>30</v>
      </c>
      <c r="BR33" s="118">
        <f t="shared" si="34"/>
        <v>29</v>
      </c>
      <c r="BS33">
        <f>IF(Settings!$M$5=1, 'Graph-outputs'!$BZ33, 'Graph-outputs'!$CG33)</f>
        <v>26.853488355518635</v>
      </c>
      <c r="BU33">
        <f>IF(Settings!$M$5=1, 'Graph-outputs'!$CN33, 'Graph-outputs'!$CU33)</f>
        <v>28699.191815389717</v>
      </c>
      <c r="BW33" s="25" t="str">
        <f t="shared" si="35"/>
        <v/>
      </c>
      <c r="BX33" s="4" t="str">
        <f t="shared" si="36"/>
        <v/>
      </c>
      <c r="BY33" s="26" t="str">
        <f t="shared" si="37"/>
        <v/>
      </c>
      <c r="BZ33">
        <f>INDEX('Calcs-control3'!$G$86:$Y$156,  'Graph-outputs'!$B33, 'Graph-outputs'!BZ$2)</f>
        <v>47.034337681702659</v>
      </c>
      <c r="CA33" s="118">
        <f t="shared" si="38"/>
        <v>29</v>
      </c>
      <c r="CB33">
        <f>INDEX('Calcs-control3'!$G$170:$X$240, 'Graph-outputs'!$B33, 'Graph-outputs'!$BT$1)</f>
        <v>0.99997445768293769</v>
      </c>
      <c r="CD33" s="25" t="str">
        <f t="shared" si="39"/>
        <v/>
      </c>
      <c r="CE33" s="4" t="str">
        <f t="shared" si="40"/>
        <v/>
      </c>
      <c r="CF33" s="26" t="str">
        <f t="shared" si="41"/>
        <v/>
      </c>
      <c r="CG33">
        <f>INDEX('Calcs-control3'!$AH$86:$AZ$156,  'Graph-outputs'!$B33, 'Graph-outputs'!CG$2)</f>
        <v>26.853488355518635</v>
      </c>
      <c r="CH33" s="118">
        <f t="shared" si="42"/>
        <v>29</v>
      </c>
      <c r="CI33" s="85">
        <f>INDEX('Calcs-control3'!$AH$170:$AY$240, 'Graph-outputs'!$B33, 'Graph-outputs'!$BT$1)</f>
        <v>0.99735101476781629</v>
      </c>
      <c r="CK33" s="25" t="str">
        <f t="shared" si="43"/>
        <v/>
      </c>
      <c r="CL33" s="4" t="str">
        <f t="shared" si="44"/>
        <v/>
      </c>
      <c r="CM33" s="26" t="str">
        <f t="shared" si="45"/>
        <v/>
      </c>
      <c r="CN33">
        <f>INDEX('Calcs-control3'!$G$386:$X$456,  'Graph-outputs'!$B33, 'Graph-outputs'!CN$2)</f>
        <v>50296.732471523232</v>
      </c>
      <c r="CO33" s="118">
        <f t="shared" si="46"/>
        <v>29</v>
      </c>
      <c r="CP33" s="85">
        <f>INDEX('Calcs-control3'!$G$170:$X$240, 'Graph-outputs'!$B33, 'Graph-outputs'!$BT$1)</f>
        <v>0.99997445768293769</v>
      </c>
      <c r="CR33" s="25" t="str">
        <f t="shared" si="47"/>
        <v/>
      </c>
      <c r="CS33" s="4" t="str">
        <f t="shared" si="48"/>
        <v/>
      </c>
      <c r="CT33" s="26" t="str">
        <f t="shared" si="49"/>
        <v/>
      </c>
      <c r="CU33">
        <f>INDEX('Calcs-control3'!$AH$386:$AY$456,  'Graph-outputs'!$B33, 'Graph-outputs'!CU$2)</f>
        <v>28699.191815389717</v>
      </c>
      <c r="CV33" s="118">
        <f t="shared" si="50"/>
        <v>29</v>
      </c>
      <c r="CW33" s="85">
        <f>INDEX('Calcs-control3'!$AH$170:$AY$240, 'Graph-outputs'!$B33, 'Graph-outputs'!$BT$1)</f>
        <v>0.99735101476781629</v>
      </c>
      <c r="CY33" s="79">
        <v>30</v>
      </c>
      <c r="CZ33" s="118" t="e">
        <f t="shared" si="51"/>
        <v>#N/A</v>
      </c>
      <c r="DA33">
        <f>IF(Settings!$M$5=1, 'Graph-outputs'!$DH33, 'Graph-outputs'!$DO33)</f>
        <v>29.574807753356747</v>
      </c>
      <c r="DC33">
        <f>IF(Settings!$M$5=1, 'Graph-outputs'!$DV33, 'Graph-outputs'!$EC33)</f>
        <v>209808.17218628718</v>
      </c>
      <c r="DE33" s="25" t="str">
        <f t="shared" si="52"/>
        <v/>
      </c>
      <c r="DF33" s="4" t="str">
        <f t="shared" si="53"/>
        <v/>
      </c>
      <c r="DG33" s="26" t="str">
        <f t="shared" si="54"/>
        <v/>
      </c>
      <c r="DH33">
        <f>INDEX('Calcs-control4'!$G$86:$X$156,  'Graph-outputs'!$B33, 'Graph-outputs'!DH$2)</f>
        <v>52.606280388601519</v>
      </c>
      <c r="DI33" s="118" t="e">
        <f t="shared" si="55"/>
        <v>#N/A</v>
      </c>
      <c r="DJ33">
        <f>INDEX('Calcs-control4'!$G$170:$X$240, 'Graph-outputs'!$B33, 'Graph-outputs'!$DB$1)</f>
        <v>0</v>
      </c>
      <c r="DL33" s="25" t="str">
        <f t="shared" si="56"/>
        <v/>
      </c>
      <c r="DM33" s="4" t="str">
        <f t="shared" si="57"/>
        <v/>
      </c>
      <c r="DN33" s="26" t="str">
        <f t="shared" si="58"/>
        <v/>
      </c>
      <c r="DO33">
        <f>INDEX('Calcs-control4'!$AH$86:$AY$156,  'Graph-outputs'!$B33, 'Graph-outputs'!DO$2)</f>
        <v>29.574807753356747</v>
      </c>
      <c r="DP33" s="118" t="e">
        <f t="shared" si="59"/>
        <v>#N/A</v>
      </c>
      <c r="DQ33">
        <f>INDEX('Calcs-control4'!$AH$170:$AY$240, 'Graph-outputs'!$B33, 'Graph-outputs'!$DB$1)</f>
        <v>0</v>
      </c>
      <c r="DS33" s="25" t="str">
        <f t="shared" si="60"/>
        <v/>
      </c>
      <c r="DT33" s="4" t="str">
        <f t="shared" si="61"/>
        <v/>
      </c>
      <c r="DU33" s="26" t="str">
        <f t="shared" si="62"/>
        <v/>
      </c>
      <c r="DV33">
        <f>INDEX('Calcs-control4'!$G$386:$X$456,  'Graph-outputs'!$B33, 'Graph-outputs'!DV$2)</f>
        <v>373196.93253455154</v>
      </c>
      <c r="DW33" s="118" t="e">
        <f t="shared" si="63"/>
        <v>#N/A</v>
      </c>
      <c r="DX33">
        <f>INDEX('Calcs-control4'!$G$170:$X$240, 'Graph-outputs'!$B33, 'Graph-outputs'!$DB$1)</f>
        <v>0</v>
      </c>
      <c r="DZ33" s="25" t="str">
        <f t="shared" si="64"/>
        <v/>
      </c>
      <c r="EA33" s="4" t="str">
        <f t="shared" si="65"/>
        <v/>
      </c>
      <c r="EB33" s="26" t="str">
        <f t="shared" si="66"/>
        <v/>
      </c>
      <c r="EC33">
        <f>INDEX('Calcs-control4'!$AH$386:$AY$456,  'Graph-outputs'!$B33, 'Graph-outputs'!EC$2)</f>
        <v>209808.17218628718</v>
      </c>
      <c r="ED33" s="118" t="e">
        <f t="shared" si="67"/>
        <v>#N/A</v>
      </c>
      <c r="EE33">
        <f>INDEX('Calcs-control4'!$AH$170:$AY$240, 'Graph-outputs'!$B33, 'Graph-outputs'!$DB$1)</f>
        <v>0</v>
      </c>
    </row>
    <row r="34" spans="1:135" x14ac:dyDescent="0.3">
      <c r="A34" s="118">
        <f t="shared" si="0"/>
        <v>30</v>
      </c>
      <c r="B34">
        <v>31</v>
      </c>
      <c r="C34">
        <f>IF(Settings!$M$5=1, 'Graph-outputs'!$J34, 'Graph-outputs'!$Q34)</f>
        <v>19.020787139726316</v>
      </c>
      <c r="E34">
        <f>IF(Settings!$M$5=1, 'Graph-outputs'!$X34, 'Graph-outputs'!$AE34)</f>
        <v>18370.605580097061</v>
      </c>
      <c r="G34" s="25" t="str">
        <f t="shared" si="1"/>
        <v/>
      </c>
      <c r="H34" s="4" t="str">
        <f t="shared" si="2"/>
        <v/>
      </c>
      <c r="I34" s="26" t="str">
        <f t="shared" si="3"/>
        <v/>
      </c>
      <c r="J34">
        <f>INDEX('Calcs-control1'!$G$86:$X$156,  'Graph-outputs'!$B34, 'Graph-outputs'!J$2)</f>
        <v>45.043464705511184</v>
      </c>
      <c r="K34" s="118">
        <f t="shared" si="4"/>
        <v>30</v>
      </c>
      <c r="L34">
        <f>INDEX('Calcs-control1'!$G$170:$X$240, 'Graph-outputs'!$B34, 'Graph-outputs'!$D$1)</f>
        <v>0.99987484286255102</v>
      </c>
      <c r="N34" s="25" t="str">
        <f t="shared" si="5"/>
        <v/>
      </c>
      <c r="O34" s="4" t="str">
        <f t="shared" si="6"/>
        <v/>
      </c>
      <c r="P34" s="26" t="str">
        <f t="shared" si="7"/>
        <v/>
      </c>
      <c r="Q34">
        <f>INDEX('Calcs-control1'!$AH$86:$AY$156,  'Graph-outputs'!$B34, 'Graph-outputs'!Q$2)</f>
        <v>19.020787139726316</v>
      </c>
      <c r="R34" s="118">
        <f t="shared" si="8"/>
        <v>30</v>
      </c>
      <c r="S34">
        <f>INDEX('Calcs-control1'!$AH$170:$AY$240, 'Graph-outputs'!$B34, 'Graph-outputs'!$Q$2)</f>
        <v>0.95024899777867144</v>
      </c>
      <c r="U34" s="25" t="str">
        <f t="shared" si="9"/>
        <v/>
      </c>
      <c r="V34" s="4" t="str">
        <f t="shared" si="10"/>
        <v/>
      </c>
      <c r="W34" s="26" t="str">
        <f t="shared" si="11"/>
        <v/>
      </c>
      <c r="X34">
        <f>INDEX('Calcs-control1'!$G$386:$X$456,  'Graph-outputs'!$B34, 'Graph-outputs'!X$2)</f>
        <v>44274.94357768754</v>
      </c>
      <c r="Y34" s="118">
        <f t="shared" si="12"/>
        <v>30</v>
      </c>
      <c r="Z34">
        <f>INDEX('Calcs-control1'!$G$170:$X$240, 'Graph-outputs'!$B34, 'Graph-outputs'!$J$2)</f>
        <v>0.99987484286255102</v>
      </c>
      <c r="AB34" s="25" t="str">
        <f t="shared" si="13"/>
        <v/>
      </c>
      <c r="AC34" s="4" t="str">
        <f t="shared" si="14"/>
        <v/>
      </c>
      <c r="AD34" s="26" t="str">
        <f t="shared" si="15"/>
        <v/>
      </c>
      <c r="AE34">
        <f>INDEX('Calcs-control1'!$AH$386:$AY$456,  'Graph-outputs'!$B34, 'Graph-outputs'!AE$2)</f>
        <v>18370.605580097061</v>
      </c>
      <c r="AF34" s="118">
        <f t="shared" si="16"/>
        <v>30</v>
      </c>
      <c r="AG34">
        <f>INDEX('Calcs-control1'!$AH$170:$AY$240, 'Graph-outputs'!$B34, 'Graph-outputs'!$Q$2)</f>
        <v>0.95024899777867144</v>
      </c>
      <c r="AI34" s="79">
        <v>31</v>
      </c>
      <c r="AJ34" s="118">
        <f t="shared" si="17"/>
        <v>30</v>
      </c>
      <c r="AK34">
        <f>IF(Settings!$M$5=1, 'Graph-outputs'!$AR34, 'Graph-outputs'!$AY34)</f>
        <v>21.083083988817364</v>
      </c>
      <c r="AM34">
        <f>IF(Settings!$M$5=1, 'Graph-outputs'!$BF34, 'Graph-outputs'!$BM34)</f>
        <v>17773.290188877349</v>
      </c>
      <c r="AO34" s="25" t="str">
        <f t="shared" si="18"/>
        <v/>
      </c>
      <c r="AP34" s="4" t="str">
        <f t="shared" si="19"/>
        <v/>
      </c>
      <c r="AQ34" s="26" t="str">
        <f t="shared" si="20"/>
        <v/>
      </c>
      <c r="AR34">
        <f>INDEX('Calcs-control2'!$G$86:$Y$156,  'Graph-outputs'!$B34, 'Graph-outputs'!AR$2)</f>
        <v>36.034461775338599</v>
      </c>
      <c r="AS34" s="118">
        <f t="shared" si="21"/>
        <v>30</v>
      </c>
      <c r="AT34">
        <f>INDEX('Calcs-control2'!$G$170:$X$240, 'Graph-outputs'!$B34, 'Graph-outputs'!$AL$1)</f>
        <v>0.99941751249897437</v>
      </c>
      <c r="AV34" s="25" t="str">
        <f t="shared" si="22"/>
        <v/>
      </c>
      <c r="AW34" s="4" t="str">
        <f t="shared" si="23"/>
        <v/>
      </c>
      <c r="AX34" s="26" t="str">
        <f t="shared" si="24"/>
        <v/>
      </c>
      <c r="AY34">
        <f>INDEX('Calcs-control2'!$AH$86:$AZ$156,  'Graph-outputs'!$B34, 'Graph-outputs'!AY$2)</f>
        <v>21.083083988817364</v>
      </c>
      <c r="AZ34" s="118">
        <f t="shared" si="25"/>
        <v>30</v>
      </c>
      <c r="BA34">
        <f>INDEX('Calcs-control2'!$AH$170:$AY$240, 'Graph-outputs'!$B34, 'Graph-outputs'!$AL$1)</f>
        <v>0.98185546633873078</v>
      </c>
      <c r="BC34" s="25" t="str">
        <f t="shared" si="26"/>
        <v/>
      </c>
      <c r="BD34" s="4" t="str">
        <f t="shared" si="27"/>
        <v/>
      </c>
      <c r="BE34" s="26" t="str">
        <f t="shared" si="28"/>
        <v/>
      </c>
      <c r="BF34">
        <f>INDEX('Calcs-control2'!$G$386:$X$456,  'Graph-outputs'!$B34, 'Graph-outputs'!BF$2)</f>
        <v>30483.79616004727</v>
      </c>
      <c r="BG34" s="118">
        <f t="shared" si="29"/>
        <v>30</v>
      </c>
      <c r="BH34">
        <f>INDEX('Calcs-control2'!$G$170:$X$240, 'Graph-outputs'!$B34, 'Graph-outputs'!$AL$1)</f>
        <v>0.99941751249897437</v>
      </c>
      <c r="BJ34" s="25" t="str">
        <f t="shared" si="30"/>
        <v/>
      </c>
      <c r="BK34" s="4" t="str">
        <f t="shared" si="31"/>
        <v/>
      </c>
      <c r="BL34" s="26" t="str">
        <f t="shared" si="32"/>
        <v/>
      </c>
      <c r="BM34">
        <f>INDEX('Calcs-control2'!$AH$386:$AY$456,  'Graph-outputs'!$B34, 'Graph-outputs'!BM$2)</f>
        <v>17773.290188877349</v>
      </c>
      <c r="BN34" s="118">
        <f t="shared" si="33"/>
        <v>30</v>
      </c>
      <c r="BO34">
        <f>INDEX('Calcs-control2'!$AH$170:$AY$240, 'Graph-outputs'!$B34, 'Graph-outputs'!$AL$1)</f>
        <v>0.98185546633873078</v>
      </c>
      <c r="BQ34" s="79">
        <v>31</v>
      </c>
      <c r="BR34" s="118">
        <f t="shared" si="34"/>
        <v>30</v>
      </c>
      <c r="BS34">
        <f>IF(Settings!$M$5=1, 'Graph-outputs'!$BZ34, 'Graph-outputs'!$CG34)</f>
        <v>28.466478062230276</v>
      </c>
      <c r="BU34">
        <f>IF(Settings!$M$5=1, 'Graph-outputs'!$CN34, 'Graph-outputs'!$CU34)</f>
        <v>30428.655453085961</v>
      </c>
      <c r="BW34" s="25" t="str">
        <f t="shared" si="35"/>
        <v/>
      </c>
      <c r="BX34" s="4" t="str">
        <f t="shared" si="36"/>
        <v/>
      </c>
      <c r="BY34" s="26" t="str">
        <f t="shared" si="37"/>
        <v/>
      </c>
      <c r="BZ34">
        <f>INDEX('Calcs-control3'!$G$86:$Y$156,  'Graph-outputs'!$B34, 'Graph-outputs'!BZ$2)</f>
        <v>48.592996417637806</v>
      </c>
      <c r="CA34" s="118">
        <f t="shared" si="38"/>
        <v>30</v>
      </c>
      <c r="CB34">
        <f>INDEX('Calcs-control3'!$G$170:$X$240, 'Graph-outputs'!$B34, 'Graph-outputs'!$BT$1)</f>
        <v>0.9999821528280749</v>
      </c>
      <c r="CD34" s="25" t="str">
        <f t="shared" si="39"/>
        <v/>
      </c>
      <c r="CE34" s="4" t="str">
        <f t="shared" si="40"/>
        <v/>
      </c>
      <c r="CF34" s="26" t="str">
        <f t="shared" si="41"/>
        <v/>
      </c>
      <c r="CG34">
        <f>INDEX('Calcs-control3'!$AH$86:$AZ$156,  'Graph-outputs'!$B34, 'Graph-outputs'!CG$2)</f>
        <v>28.466478062230276</v>
      </c>
      <c r="CH34" s="118">
        <f t="shared" si="42"/>
        <v>30</v>
      </c>
      <c r="CI34" s="85">
        <f>INDEX('Calcs-control3'!$AH$170:$AY$240, 'Graph-outputs'!$B34, 'Graph-outputs'!$BT$1)</f>
        <v>0.99817206118243929</v>
      </c>
      <c r="CK34" s="25" t="str">
        <f t="shared" si="43"/>
        <v/>
      </c>
      <c r="CL34" s="4" t="str">
        <f t="shared" si="44"/>
        <v/>
      </c>
      <c r="CM34" s="26" t="str">
        <f t="shared" si="45"/>
        <v/>
      </c>
      <c r="CN34">
        <f>INDEX('Calcs-control3'!$G$386:$X$456,  'Graph-outputs'!$B34, 'Graph-outputs'!CN$2)</f>
        <v>51963.592606773156</v>
      </c>
      <c r="CO34" s="118">
        <f t="shared" si="46"/>
        <v>30</v>
      </c>
      <c r="CP34" s="85">
        <f>INDEX('Calcs-control3'!$G$170:$X$240, 'Graph-outputs'!$B34, 'Graph-outputs'!$BT$1)</f>
        <v>0.9999821528280749</v>
      </c>
      <c r="CR34" s="25" t="str">
        <f t="shared" si="47"/>
        <v/>
      </c>
      <c r="CS34" s="4" t="str">
        <f t="shared" si="48"/>
        <v/>
      </c>
      <c r="CT34" s="26" t="str">
        <f t="shared" si="49"/>
        <v/>
      </c>
      <c r="CU34">
        <f>INDEX('Calcs-control3'!$AH$386:$AY$456,  'Graph-outputs'!$B34, 'Graph-outputs'!CU$2)</f>
        <v>30428.655453085961</v>
      </c>
      <c r="CV34" s="118">
        <f t="shared" si="50"/>
        <v>30</v>
      </c>
      <c r="CW34" s="85">
        <f>INDEX('Calcs-control3'!$AH$170:$AY$240, 'Graph-outputs'!$B34, 'Graph-outputs'!$BT$1)</f>
        <v>0.99817206118243929</v>
      </c>
      <c r="CY34" s="79">
        <v>31</v>
      </c>
      <c r="CZ34" s="118" t="e">
        <f t="shared" si="51"/>
        <v>#N/A</v>
      </c>
      <c r="DA34">
        <f>IF(Settings!$M$5=1, 'Graph-outputs'!$DH34, 'Graph-outputs'!$DO34)</f>
        <v>31.753718673673344</v>
      </c>
      <c r="DC34">
        <f>IF(Settings!$M$5=1, 'Graph-outputs'!$DV34, 'Graph-outputs'!$EC34)</f>
        <v>225265.69675790437</v>
      </c>
      <c r="DE34" s="25" t="str">
        <f t="shared" si="52"/>
        <v/>
      </c>
      <c r="DF34" s="4" t="str">
        <f t="shared" si="53"/>
        <v/>
      </c>
      <c r="DG34" s="26" t="str">
        <f t="shared" si="54"/>
        <v/>
      </c>
      <c r="DH34">
        <f>INDEX('Calcs-control4'!$G$86:$X$156,  'Graph-outputs'!$B34, 'Graph-outputs'!DH$2)</f>
        <v>53.94803167304449</v>
      </c>
      <c r="DI34" s="118" t="e">
        <f t="shared" si="55"/>
        <v>#N/A</v>
      </c>
      <c r="DJ34">
        <f>INDEX('Calcs-control4'!$G$170:$X$240, 'Graph-outputs'!$B34, 'Graph-outputs'!$DB$1)</f>
        <v>0</v>
      </c>
      <c r="DL34" s="25" t="str">
        <f t="shared" si="56"/>
        <v/>
      </c>
      <c r="DM34" s="4" t="str">
        <f t="shared" si="57"/>
        <v/>
      </c>
      <c r="DN34" s="26" t="str">
        <f t="shared" si="58"/>
        <v/>
      </c>
      <c r="DO34">
        <f>INDEX('Calcs-control4'!$AH$86:$AY$156,  'Graph-outputs'!$B34, 'Graph-outputs'!DO$2)</f>
        <v>31.753718673673344</v>
      </c>
      <c r="DP34" s="118" t="e">
        <f t="shared" si="59"/>
        <v>#N/A</v>
      </c>
      <c r="DQ34">
        <f>INDEX('Calcs-control4'!$AH$170:$AY$240, 'Graph-outputs'!$B34, 'Graph-outputs'!$DB$1)</f>
        <v>0</v>
      </c>
      <c r="DS34" s="25" t="str">
        <f t="shared" si="60"/>
        <v/>
      </c>
      <c r="DT34" s="4" t="str">
        <f t="shared" si="61"/>
        <v/>
      </c>
      <c r="DU34" s="26" t="str">
        <f t="shared" si="62"/>
        <v/>
      </c>
      <c r="DV34">
        <f>INDEX('Calcs-control4'!$G$386:$X$456,  'Graph-outputs'!$B34, 'Graph-outputs'!DV$2)</f>
        <v>382715.51966672426</v>
      </c>
      <c r="DW34" s="118" t="e">
        <f t="shared" si="63"/>
        <v>#N/A</v>
      </c>
      <c r="DX34">
        <f>INDEX('Calcs-control4'!$G$170:$X$240, 'Graph-outputs'!$B34, 'Graph-outputs'!$DB$1)</f>
        <v>0</v>
      </c>
      <c r="DZ34" s="25" t="str">
        <f t="shared" si="64"/>
        <v/>
      </c>
      <c r="EA34" s="4" t="str">
        <f t="shared" si="65"/>
        <v/>
      </c>
      <c r="EB34" s="26" t="str">
        <f t="shared" si="66"/>
        <v/>
      </c>
      <c r="EC34">
        <f>INDEX('Calcs-control4'!$AH$386:$AY$456,  'Graph-outputs'!$B34, 'Graph-outputs'!EC$2)</f>
        <v>225265.69675790437</v>
      </c>
      <c r="ED34" s="118" t="e">
        <f t="shared" si="67"/>
        <v>#N/A</v>
      </c>
      <c r="EE34">
        <f>INDEX('Calcs-control4'!$AH$170:$AY$240, 'Graph-outputs'!$B34, 'Graph-outputs'!$DB$1)</f>
        <v>0</v>
      </c>
    </row>
    <row r="35" spans="1:135" x14ac:dyDescent="0.3">
      <c r="A35" s="118">
        <f t="shared" si="0"/>
        <v>31</v>
      </c>
      <c r="B35">
        <v>32</v>
      </c>
      <c r="C35">
        <f>IF(Settings!$M$5=1, 'Graph-outputs'!$J35, 'Graph-outputs'!$Q35)</f>
        <v>20.965512740770837</v>
      </c>
      <c r="E35">
        <f>IF(Settings!$M$5=1, 'Graph-outputs'!$X35, 'Graph-outputs'!$AE35)</f>
        <v>20378.632846920318</v>
      </c>
      <c r="G35" s="25" t="str">
        <f t="shared" si="1"/>
        <v/>
      </c>
      <c r="H35" s="4" t="str">
        <f t="shared" si="2"/>
        <v/>
      </c>
      <c r="I35" s="26" t="str">
        <f t="shared" si="3"/>
        <v/>
      </c>
      <c r="J35">
        <f>INDEX('Calcs-control1'!$G$86:$X$156,  'Graph-outputs'!$B35, 'Graph-outputs'!J$2)</f>
        <v>47.180875846022474</v>
      </c>
      <c r="K35" s="118">
        <f t="shared" si="4"/>
        <v>31</v>
      </c>
      <c r="L35">
        <f>INDEX('Calcs-control1'!$G$170:$X$240, 'Graph-outputs'!$B35, 'Graph-outputs'!$D$1)</f>
        <v>0.99992344836464608</v>
      </c>
      <c r="N35" s="25" t="str">
        <f t="shared" si="5"/>
        <v/>
      </c>
      <c r="O35" s="4" t="str">
        <f t="shared" si="6"/>
        <v/>
      </c>
      <c r="P35" s="26" t="str">
        <f t="shared" si="7"/>
        <v/>
      </c>
      <c r="Q35">
        <f>INDEX('Calcs-control1'!$AH$86:$AY$156,  'Graph-outputs'!$B35, 'Graph-outputs'!Q$2)</f>
        <v>20.965512740770837</v>
      </c>
      <c r="R35" s="118">
        <f t="shared" si="8"/>
        <v>31</v>
      </c>
      <c r="S35">
        <f>INDEX('Calcs-control1'!$AH$170:$AY$240, 'Graph-outputs'!$B35, 'Graph-outputs'!$Q$2)</f>
        <v>0.96819117648532105</v>
      </c>
      <c r="U35" s="25" t="str">
        <f t="shared" si="9"/>
        <v/>
      </c>
      <c r="V35" s="4" t="str">
        <f t="shared" si="10"/>
        <v/>
      </c>
      <c r="W35" s="26" t="str">
        <f t="shared" si="11"/>
        <v/>
      </c>
      <c r="X35">
        <f>INDEX('Calcs-control1'!$G$386:$X$456,  'Graph-outputs'!$B35, 'Graph-outputs'!X$2)</f>
        <v>46376.677877305781</v>
      </c>
      <c r="Y35" s="118">
        <f t="shared" si="12"/>
        <v>31</v>
      </c>
      <c r="Z35">
        <f>INDEX('Calcs-control1'!$G$170:$X$240, 'Graph-outputs'!$B35, 'Graph-outputs'!$J$2)</f>
        <v>0.99992344836464608</v>
      </c>
      <c r="AB35" s="25" t="str">
        <f t="shared" si="13"/>
        <v/>
      </c>
      <c r="AC35" s="4" t="str">
        <f t="shared" si="14"/>
        <v/>
      </c>
      <c r="AD35" s="26" t="str">
        <f t="shared" si="15"/>
        <v/>
      </c>
      <c r="AE35">
        <f>INDEX('Calcs-control1'!$AH$386:$AY$456,  'Graph-outputs'!$B35, 'Graph-outputs'!AE$2)</f>
        <v>20378.632846920318</v>
      </c>
      <c r="AF35" s="118">
        <f t="shared" si="16"/>
        <v>31</v>
      </c>
      <c r="AG35">
        <f>INDEX('Calcs-control1'!$AH$170:$AY$240, 'Graph-outputs'!$B35, 'Graph-outputs'!$Q$2)</f>
        <v>0.96819117648532105</v>
      </c>
      <c r="AI35" s="79">
        <v>32</v>
      </c>
      <c r="AJ35" s="118">
        <f t="shared" si="17"/>
        <v>31</v>
      </c>
      <c r="AK35">
        <f>IF(Settings!$M$5=1, 'Graph-outputs'!$AR35, 'Graph-outputs'!$AY35)</f>
        <v>22.333985381002858</v>
      </c>
      <c r="AM35">
        <f>IF(Settings!$M$5=1, 'Graph-outputs'!$BF35, 'Graph-outputs'!$BM35)</f>
        <v>18844.836277027836</v>
      </c>
      <c r="AO35" s="25" t="str">
        <f t="shared" si="18"/>
        <v/>
      </c>
      <c r="AP35" s="4" t="str">
        <f t="shared" si="19"/>
        <v/>
      </c>
      <c r="AQ35" s="26" t="str">
        <f t="shared" si="20"/>
        <v/>
      </c>
      <c r="AR35">
        <f>INDEX('Calcs-control2'!$G$86:$Y$156,  'Graph-outputs'!$B35, 'Graph-outputs'!AR$2)</f>
        <v>37.173450796210624</v>
      </c>
      <c r="AS35" s="118">
        <f t="shared" si="21"/>
        <v>31</v>
      </c>
      <c r="AT35">
        <f>INDEX('Calcs-control2'!$G$170:$X$240, 'Graph-outputs'!$B35, 'Graph-outputs'!$AL$1)</f>
        <v>0.9995517548677636</v>
      </c>
      <c r="AV35" s="25" t="str">
        <f t="shared" si="22"/>
        <v/>
      </c>
      <c r="AW35" s="4" t="str">
        <f t="shared" si="23"/>
        <v/>
      </c>
      <c r="AX35" s="26" t="str">
        <f t="shared" si="24"/>
        <v/>
      </c>
      <c r="AY35">
        <f>INDEX('Calcs-control2'!$AH$86:$AZ$156,  'Graph-outputs'!$B35, 'Graph-outputs'!AY$2)</f>
        <v>22.333985381002858</v>
      </c>
      <c r="AZ35" s="118">
        <f t="shared" si="25"/>
        <v>31</v>
      </c>
      <c r="BA35">
        <f>INDEX('Calcs-control2'!$AH$170:$AY$240, 'Graph-outputs'!$B35, 'Graph-outputs'!$AL$1)</f>
        <v>0.98639194333121005</v>
      </c>
      <c r="BC35" s="25" t="str">
        <f t="shared" si="26"/>
        <v/>
      </c>
      <c r="BD35" s="4" t="str">
        <f t="shared" si="27"/>
        <v/>
      </c>
      <c r="BE35" s="26" t="str">
        <f t="shared" si="28"/>
        <v/>
      </c>
      <c r="BF35">
        <f>INDEX('Calcs-control2'!$G$386:$X$456,  'Graph-outputs'!$B35, 'Graph-outputs'!BF$2)</f>
        <v>31448.176294085479</v>
      </c>
      <c r="BG35" s="118">
        <f t="shared" si="29"/>
        <v>31</v>
      </c>
      <c r="BH35">
        <f>INDEX('Calcs-control2'!$G$170:$X$240, 'Graph-outputs'!$B35, 'Graph-outputs'!$AL$1)</f>
        <v>0.9995517548677636</v>
      </c>
      <c r="BJ35" s="25" t="str">
        <f t="shared" si="30"/>
        <v/>
      </c>
      <c r="BK35" s="4" t="str">
        <f t="shared" si="31"/>
        <v/>
      </c>
      <c r="BL35" s="26" t="str">
        <f t="shared" si="32"/>
        <v/>
      </c>
      <c r="BM35">
        <f>INDEX('Calcs-control2'!$AH$386:$AY$456,  'Graph-outputs'!$B35, 'Graph-outputs'!BM$2)</f>
        <v>18844.836277027836</v>
      </c>
      <c r="BN35" s="118">
        <f t="shared" si="33"/>
        <v>31</v>
      </c>
      <c r="BO35">
        <f>INDEX('Calcs-control2'!$AH$170:$AY$240, 'Graph-outputs'!$B35, 'Graph-outputs'!$AL$1)</f>
        <v>0.98639194333121005</v>
      </c>
      <c r="BQ35" s="79">
        <v>32</v>
      </c>
      <c r="BR35" s="118">
        <f t="shared" si="34"/>
        <v>31</v>
      </c>
      <c r="BS35">
        <f>IF(Settings!$M$5=1, 'Graph-outputs'!$BZ35, 'Graph-outputs'!$CG35)</f>
        <v>30.15198216502116</v>
      </c>
      <c r="BU35">
        <f>IF(Settings!$M$5=1, 'Graph-outputs'!$CN35, 'Graph-outputs'!$CU35)</f>
        <v>32234.591260667243</v>
      </c>
      <c r="BW35" s="25" t="str">
        <f t="shared" si="35"/>
        <v/>
      </c>
      <c r="BX35" s="4" t="str">
        <f t="shared" si="36"/>
        <v/>
      </c>
      <c r="BY35" s="26" t="str">
        <f t="shared" si="37"/>
        <v/>
      </c>
      <c r="BZ35">
        <f>INDEX('Calcs-control3'!$G$86:$Y$156,  'Graph-outputs'!$B35, 'Graph-outputs'!BZ$2)</f>
        <v>50.124467207077551</v>
      </c>
      <c r="CA35" s="118">
        <f t="shared" si="38"/>
        <v>31</v>
      </c>
      <c r="CB35">
        <f>INDEX('Calcs-control3'!$G$170:$X$240, 'Graph-outputs'!$B35, 'Graph-outputs'!$BT$1)</f>
        <v>0.99998745142920098</v>
      </c>
      <c r="CD35" s="25" t="str">
        <f t="shared" si="39"/>
        <v/>
      </c>
      <c r="CE35" s="4" t="str">
        <f t="shared" si="40"/>
        <v/>
      </c>
      <c r="CF35" s="26" t="str">
        <f t="shared" si="41"/>
        <v/>
      </c>
      <c r="CG35">
        <f>INDEX('Calcs-control3'!$AH$86:$AZ$156,  'Graph-outputs'!$B35, 'Graph-outputs'!CG$2)</f>
        <v>30.15198216502116</v>
      </c>
      <c r="CH35" s="118">
        <f t="shared" si="42"/>
        <v>31</v>
      </c>
      <c r="CI35" s="85">
        <f>INDEX('Calcs-control3'!$AH$170:$AY$240, 'Graph-outputs'!$B35, 'Graph-outputs'!$BT$1)</f>
        <v>0.99875948941219495</v>
      </c>
      <c r="CK35" s="25" t="str">
        <f t="shared" si="43"/>
        <v/>
      </c>
      <c r="CL35" s="4" t="str">
        <f t="shared" si="44"/>
        <v/>
      </c>
      <c r="CM35" s="26" t="str">
        <f t="shared" si="45"/>
        <v/>
      </c>
      <c r="CN35">
        <f>INDEX('Calcs-control3'!$G$386:$X$456,  'Graph-outputs'!$B35, 'Graph-outputs'!CN$2)</f>
        <v>53601.355812355672</v>
      </c>
      <c r="CO35" s="118">
        <f t="shared" si="46"/>
        <v>31</v>
      </c>
      <c r="CP35" s="85">
        <f>INDEX('Calcs-control3'!$G$170:$X$240, 'Graph-outputs'!$B35, 'Graph-outputs'!$BT$1)</f>
        <v>0.99998745142920098</v>
      </c>
      <c r="CR35" s="25" t="str">
        <f t="shared" si="47"/>
        <v/>
      </c>
      <c r="CS35" s="4" t="str">
        <f t="shared" si="48"/>
        <v/>
      </c>
      <c r="CT35" s="26" t="str">
        <f t="shared" si="49"/>
        <v/>
      </c>
      <c r="CU35">
        <f>INDEX('Calcs-control3'!$AH$386:$AY$456,  'Graph-outputs'!$B35, 'Graph-outputs'!CU$2)</f>
        <v>32234.591260667243</v>
      </c>
      <c r="CV35" s="118">
        <f t="shared" si="50"/>
        <v>31</v>
      </c>
      <c r="CW35" s="85">
        <f>INDEX('Calcs-control3'!$AH$170:$AY$240, 'Graph-outputs'!$B35, 'Graph-outputs'!$BT$1)</f>
        <v>0.99875948941219495</v>
      </c>
      <c r="CY35" s="79">
        <v>32</v>
      </c>
      <c r="CZ35" s="118" t="e">
        <f t="shared" si="51"/>
        <v>#N/A</v>
      </c>
      <c r="DA35">
        <f>IF(Settings!$M$5=1, 'Graph-outputs'!$DH35, 'Graph-outputs'!$DO35)</f>
        <v>33.982270190417175</v>
      </c>
      <c r="DC35">
        <f>IF(Settings!$M$5=1, 'Graph-outputs'!$DV35, 'Graph-outputs'!$EC35)</f>
        <v>241075.37925019147</v>
      </c>
      <c r="DE35" s="25" t="str">
        <f t="shared" si="52"/>
        <v/>
      </c>
      <c r="DF35" s="4" t="str">
        <f t="shared" si="53"/>
        <v/>
      </c>
      <c r="DG35" s="26" t="str">
        <f t="shared" si="54"/>
        <v/>
      </c>
      <c r="DH35">
        <f>INDEX('Calcs-control4'!$G$86:$X$156,  'Graph-outputs'!$B35, 'Graph-outputs'!DH$2)</f>
        <v>55.203662830807495</v>
      </c>
      <c r="DI35" s="118" t="e">
        <f t="shared" si="55"/>
        <v>#N/A</v>
      </c>
      <c r="DJ35">
        <f>INDEX('Calcs-control4'!$G$170:$X$240, 'Graph-outputs'!$B35, 'Graph-outputs'!$DB$1)</f>
        <v>0</v>
      </c>
      <c r="DL35" s="25" t="str">
        <f t="shared" si="56"/>
        <v/>
      </c>
      <c r="DM35" s="4" t="str">
        <f t="shared" si="57"/>
        <v/>
      </c>
      <c r="DN35" s="26" t="str">
        <f t="shared" si="58"/>
        <v/>
      </c>
      <c r="DO35">
        <f>INDEX('Calcs-control4'!$AH$86:$AY$156,  'Graph-outputs'!$B35, 'Graph-outputs'!DO$2)</f>
        <v>33.982270190417175</v>
      </c>
      <c r="DP35" s="118" t="e">
        <f t="shared" si="59"/>
        <v>#N/A</v>
      </c>
      <c r="DQ35">
        <f>INDEX('Calcs-control4'!$AH$170:$AY$240, 'Graph-outputs'!$B35, 'Graph-outputs'!$DB$1)</f>
        <v>0</v>
      </c>
      <c r="DS35" s="25" t="str">
        <f t="shared" si="60"/>
        <v/>
      </c>
      <c r="DT35" s="4" t="str">
        <f t="shared" si="61"/>
        <v/>
      </c>
      <c r="DU35" s="26" t="str">
        <f t="shared" si="62"/>
        <v/>
      </c>
      <c r="DV35">
        <f>INDEX('Calcs-control4'!$G$386:$X$456,  'Graph-outputs'!$B35, 'Graph-outputs'!DV$2)</f>
        <v>391623.15755730384</v>
      </c>
      <c r="DW35" s="118" t="e">
        <f t="shared" si="63"/>
        <v>#N/A</v>
      </c>
      <c r="DX35">
        <f>INDEX('Calcs-control4'!$G$170:$X$240, 'Graph-outputs'!$B35, 'Graph-outputs'!$DB$1)</f>
        <v>0</v>
      </c>
      <c r="DZ35" s="25" t="str">
        <f t="shared" si="64"/>
        <v/>
      </c>
      <c r="EA35" s="4" t="str">
        <f t="shared" si="65"/>
        <v/>
      </c>
      <c r="EB35" s="26" t="str">
        <f t="shared" si="66"/>
        <v/>
      </c>
      <c r="EC35">
        <f>INDEX('Calcs-control4'!$AH$386:$AY$456,  'Graph-outputs'!$B35, 'Graph-outputs'!EC$2)</f>
        <v>241075.37925019147</v>
      </c>
      <c r="ED35" s="118" t="e">
        <f t="shared" si="67"/>
        <v>#N/A</v>
      </c>
      <c r="EE35">
        <f>INDEX('Calcs-control4'!$AH$170:$AY$240, 'Graph-outputs'!$B35, 'Graph-outputs'!$DB$1)</f>
        <v>0</v>
      </c>
    </row>
    <row r="36" spans="1:135" x14ac:dyDescent="0.3">
      <c r="A36" s="118">
        <f t="shared" si="0"/>
        <v>32</v>
      </c>
      <c r="B36">
        <v>33</v>
      </c>
      <c r="C36">
        <f>IF(Settings!$M$5=1, 'Graph-outputs'!$J36, 'Graph-outputs'!$Q36)</f>
        <v>23.055224771347337</v>
      </c>
      <c r="E36">
        <f>IF(Settings!$M$5=1, 'Graph-outputs'!$X36, 'Graph-outputs'!$AE36)</f>
        <v>22506.398779560328</v>
      </c>
      <c r="G36" s="25" t="str">
        <f t="shared" si="1"/>
        <v/>
      </c>
      <c r="H36" s="4" t="str">
        <f t="shared" si="2"/>
        <v/>
      </c>
      <c r="I36" s="26" t="str">
        <f t="shared" si="3"/>
        <v/>
      </c>
      <c r="J36">
        <f>INDEX('Calcs-control1'!$G$86:$X$156,  'Graph-outputs'!$B36, 'Graph-outputs'!J$2)</f>
        <v>49.287743406030287</v>
      </c>
      <c r="K36" s="118">
        <f t="shared" si="4"/>
        <v>32</v>
      </c>
      <c r="L36">
        <f>INDEX('Calcs-control1'!$G$170:$X$240, 'Graph-outputs'!$B36, 'Graph-outputs'!$D$1)</f>
        <v>0.99995284755109715</v>
      </c>
      <c r="N36" s="25" t="str">
        <f t="shared" si="5"/>
        <v/>
      </c>
      <c r="O36" s="4" t="str">
        <f t="shared" si="6"/>
        <v/>
      </c>
      <c r="P36" s="26" t="str">
        <f t="shared" si="7"/>
        <v/>
      </c>
      <c r="Q36">
        <f>INDEX('Calcs-control1'!$AH$86:$AY$156,  'Graph-outputs'!$B36, 'Graph-outputs'!Q$2)</f>
        <v>23.055224771347337</v>
      </c>
      <c r="R36" s="118">
        <f t="shared" si="8"/>
        <v>32</v>
      </c>
      <c r="S36">
        <f>INDEX('Calcs-control1'!$AH$170:$AY$240, 'Graph-outputs'!$B36, 'Graph-outputs'!$Q$2)</f>
        <v>0.98032969863597741</v>
      </c>
      <c r="U36" s="25" t="str">
        <f t="shared" si="9"/>
        <v/>
      </c>
      <c r="V36" s="4" t="str">
        <f t="shared" si="10"/>
        <v/>
      </c>
      <c r="W36" s="26" t="str">
        <f t="shared" si="11"/>
        <v/>
      </c>
      <c r="X36">
        <f>INDEX('Calcs-control1'!$G$386:$X$456,  'Graph-outputs'!$B36, 'Graph-outputs'!X$2)</f>
        <v>48448.133794183654</v>
      </c>
      <c r="Y36" s="118">
        <f t="shared" si="12"/>
        <v>32</v>
      </c>
      <c r="Z36">
        <f>INDEX('Calcs-control1'!$G$170:$X$240, 'Graph-outputs'!$B36, 'Graph-outputs'!$J$2)</f>
        <v>0.99995284755109715</v>
      </c>
      <c r="AB36" s="25" t="str">
        <f t="shared" si="13"/>
        <v/>
      </c>
      <c r="AC36" s="4" t="str">
        <f t="shared" si="14"/>
        <v/>
      </c>
      <c r="AD36" s="26" t="str">
        <f t="shared" si="15"/>
        <v/>
      </c>
      <c r="AE36">
        <f>INDEX('Calcs-control1'!$AH$386:$AY$456,  'Graph-outputs'!$B36, 'Graph-outputs'!AE$2)</f>
        <v>22506.398779560328</v>
      </c>
      <c r="AF36" s="118">
        <f t="shared" si="16"/>
        <v>32</v>
      </c>
      <c r="AG36">
        <f>INDEX('Calcs-control1'!$AH$170:$AY$240, 'Graph-outputs'!$B36, 'Graph-outputs'!$Q$2)</f>
        <v>0.98032969863597741</v>
      </c>
      <c r="AI36" s="79">
        <v>33</v>
      </c>
      <c r="AJ36" s="118">
        <f t="shared" si="17"/>
        <v>32</v>
      </c>
      <c r="AK36">
        <f>IF(Settings!$M$5=1, 'Graph-outputs'!$AR36, 'Graph-outputs'!$AY36)</f>
        <v>23.639264989542067</v>
      </c>
      <c r="AM36">
        <f>IF(Settings!$M$5=1, 'Graph-outputs'!$BF36, 'Graph-outputs'!$BM36)</f>
        <v>19960.21281628036</v>
      </c>
      <c r="AO36" s="25" t="str">
        <f t="shared" si="18"/>
        <v/>
      </c>
      <c r="AP36" s="4" t="str">
        <f t="shared" si="19"/>
        <v/>
      </c>
      <c r="AQ36" s="26" t="str">
        <f t="shared" si="20"/>
        <v/>
      </c>
      <c r="AR36">
        <f>INDEX('Calcs-control2'!$G$86:$Y$156,  'Graph-outputs'!$B36, 'Graph-outputs'!AR$2)</f>
        <v>38.292193287608626</v>
      </c>
      <c r="AS36" s="118">
        <f t="shared" si="21"/>
        <v>32</v>
      </c>
      <c r="AT36">
        <f>INDEX('Calcs-control2'!$G$170:$X$240, 'Graph-outputs'!$B36, 'Graph-outputs'!$AL$1)</f>
        <v>0.99965344917813603</v>
      </c>
      <c r="AV36" s="25" t="str">
        <f t="shared" si="22"/>
        <v/>
      </c>
      <c r="AW36" s="4" t="str">
        <f t="shared" si="23"/>
        <v/>
      </c>
      <c r="AX36" s="26" t="str">
        <f t="shared" si="24"/>
        <v/>
      </c>
      <c r="AY36">
        <f>INDEX('Calcs-control2'!$AH$86:$AZ$156,  'Graph-outputs'!$B36, 'Graph-outputs'!AY$2)</f>
        <v>23.639264989542067</v>
      </c>
      <c r="AZ36" s="118">
        <f t="shared" si="25"/>
        <v>32</v>
      </c>
      <c r="BA36">
        <f>INDEX('Calcs-control2'!$AH$170:$AY$240, 'Graph-outputs'!$B36, 'Graph-outputs'!$AL$1)</f>
        <v>0.98992106391959289</v>
      </c>
      <c r="BC36" s="25" t="str">
        <f t="shared" si="26"/>
        <v/>
      </c>
      <c r="BD36" s="4" t="str">
        <f t="shared" si="27"/>
        <v/>
      </c>
      <c r="BE36" s="26" t="str">
        <f t="shared" si="28"/>
        <v/>
      </c>
      <c r="BF36">
        <f>INDEX('Calcs-control2'!$G$386:$X$456,  'Graph-outputs'!$B36, 'Graph-outputs'!BF$2)</f>
        <v>32395.269704312683</v>
      </c>
      <c r="BG36" s="118">
        <f t="shared" si="29"/>
        <v>32</v>
      </c>
      <c r="BH36">
        <f>INDEX('Calcs-control2'!$G$170:$X$240, 'Graph-outputs'!$B36, 'Graph-outputs'!$AL$1)</f>
        <v>0.99965344917813603</v>
      </c>
      <c r="BJ36" s="25" t="str">
        <f t="shared" si="30"/>
        <v/>
      </c>
      <c r="BK36" s="4" t="str">
        <f t="shared" si="31"/>
        <v/>
      </c>
      <c r="BL36" s="26" t="str">
        <f t="shared" si="32"/>
        <v/>
      </c>
      <c r="BM36">
        <f>INDEX('Calcs-control2'!$AH$386:$AY$456,  'Graph-outputs'!$B36, 'Graph-outputs'!BM$2)</f>
        <v>19960.21281628036</v>
      </c>
      <c r="BN36" s="118">
        <f t="shared" si="33"/>
        <v>32</v>
      </c>
      <c r="BO36">
        <f>INDEX('Calcs-control2'!$AH$170:$AY$240, 'Graph-outputs'!$B36, 'Graph-outputs'!$AL$1)</f>
        <v>0.98992106391959289</v>
      </c>
      <c r="BQ36" s="79">
        <v>33</v>
      </c>
      <c r="BR36" s="118">
        <f t="shared" si="34"/>
        <v>32</v>
      </c>
      <c r="BS36">
        <f>IF(Settings!$M$5=1, 'Graph-outputs'!$BZ36, 'Graph-outputs'!$CG36)</f>
        <v>31.910437725547705</v>
      </c>
      <c r="BU36">
        <f>IF(Settings!$M$5=1, 'Graph-outputs'!$CN36, 'Graph-outputs'!$CU36)</f>
        <v>34117.664381547067</v>
      </c>
      <c r="BW36" s="25" t="str">
        <f t="shared" si="35"/>
        <v/>
      </c>
      <c r="BX36" s="4" t="str">
        <f t="shared" si="36"/>
        <v/>
      </c>
      <c r="BY36" s="26" t="str">
        <f t="shared" si="37"/>
        <v/>
      </c>
      <c r="BZ36">
        <f>INDEX('Calcs-control3'!$G$86:$Y$156,  'Graph-outputs'!$B36, 'Graph-outputs'!BZ$2)</f>
        <v>51.628463063494209</v>
      </c>
      <c r="CA36" s="118">
        <f t="shared" si="38"/>
        <v>32</v>
      </c>
      <c r="CB36">
        <f>INDEX('Calcs-control3'!$G$170:$X$240, 'Graph-outputs'!$B36, 'Graph-outputs'!$BT$1)</f>
        <v>0.99999112101071241</v>
      </c>
      <c r="CD36" s="25" t="str">
        <f t="shared" si="39"/>
        <v/>
      </c>
      <c r="CE36" s="4" t="str">
        <f t="shared" si="40"/>
        <v/>
      </c>
      <c r="CF36" s="26" t="str">
        <f t="shared" si="41"/>
        <v/>
      </c>
      <c r="CG36">
        <f>INDEX('Calcs-control3'!$AH$86:$AZ$156,  'Graph-outputs'!$B36, 'Graph-outputs'!CG$2)</f>
        <v>31.910437725547705</v>
      </c>
      <c r="CH36" s="118">
        <f t="shared" si="42"/>
        <v>32</v>
      </c>
      <c r="CI36" s="85">
        <f>INDEX('Calcs-control3'!$AH$170:$AY$240, 'Graph-outputs'!$B36, 'Graph-outputs'!$BT$1)</f>
        <v>0.99917214869139026</v>
      </c>
      <c r="CK36" s="25" t="str">
        <f t="shared" si="43"/>
        <v/>
      </c>
      <c r="CL36" s="4" t="str">
        <f t="shared" si="44"/>
        <v/>
      </c>
      <c r="CM36" s="26" t="str">
        <f t="shared" si="45"/>
        <v/>
      </c>
      <c r="CN36">
        <f>INDEX('Calcs-control3'!$G$386:$X$456,  'Graph-outputs'!$B36, 'Graph-outputs'!CN$2)</f>
        <v>55209.721958667084</v>
      </c>
      <c r="CO36" s="118">
        <f t="shared" si="46"/>
        <v>32</v>
      </c>
      <c r="CP36" s="85">
        <f>INDEX('Calcs-control3'!$G$170:$X$240, 'Graph-outputs'!$B36, 'Graph-outputs'!$BT$1)</f>
        <v>0.99999112101071241</v>
      </c>
      <c r="CR36" s="25" t="str">
        <f t="shared" si="47"/>
        <v/>
      </c>
      <c r="CS36" s="4" t="str">
        <f t="shared" si="48"/>
        <v/>
      </c>
      <c r="CT36" s="26" t="str">
        <f t="shared" si="49"/>
        <v/>
      </c>
      <c r="CU36">
        <f>INDEX('Calcs-control3'!$AH$386:$AY$456,  'Graph-outputs'!$B36, 'Graph-outputs'!CU$2)</f>
        <v>34117.664381547067</v>
      </c>
      <c r="CV36" s="118">
        <f t="shared" si="50"/>
        <v>32</v>
      </c>
      <c r="CW36" s="85">
        <f>INDEX('Calcs-control3'!$AH$170:$AY$240, 'Graph-outputs'!$B36, 'Graph-outputs'!$BT$1)</f>
        <v>0.99917214869139026</v>
      </c>
      <c r="CY36" s="79">
        <v>33</v>
      </c>
      <c r="CZ36" s="118" t="e">
        <f t="shared" si="51"/>
        <v>#N/A</v>
      </c>
      <c r="DA36">
        <f>IF(Settings!$M$5=1, 'Graph-outputs'!$DH36, 'Graph-outputs'!$DO36)</f>
        <v>36.247601238689207</v>
      </c>
      <c r="DC36">
        <f>IF(Settings!$M$5=1, 'Graph-outputs'!$DV36, 'Graph-outputs'!$EC36)</f>
        <v>257145.98131795489</v>
      </c>
      <c r="DE36" s="25" t="str">
        <f t="shared" si="52"/>
        <v/>
      </c>
      <c r="DF36" s="4" t="str">
        <f t="shared" si="53"/>
        <v/>
      </c>
      <c r="DG36" s="26" t="str">
        <f t="shared" si="54"/>
        <v/>
      </c>
      <c r="DH36">
        <f>INDEX('Calcs-control4'!$G$86:$X$156,  'Graph-outputs'!$B36, 'Graph-outputs'!DH$2)</f>
        <v>56.377025872472458</v>
      </c>
      <c r="DI36" s="118" t="e">
        <f t="shared" si="55"/>
        <v>#N/A</v>
      </c>
      <c r="DJ36">
        <f>INDEX('Calcs-control4'!$G$170:$X$240, 'Graph-outputs'!$B36, 'Graph-outputs'!$DB$1)</f>
        <v>0</v>
      </c>
      <c r="DL36" s="25" t="str">
        <f t="shared" si="56"/>
        <v/>
      </c>
      <c r="DM36" s="4" t="str">
        <f t="shared" si="57"/>
        <v/>
      </c>
      <c r="DN36" s="26" t="str">
        <f t="shared" si="58"/>
        <v/>
      </c>
      <c r="DO36">
        <f>INDEX('Calcs-control4'!$AH$86:$AY$156,  'Graph-outputs'!$B36, 'Graph-outputs'!DO$2)</f>
        <v>36.247601238689207</v>
      </c>
      <c r="DP36" s="118" t="e">
        <f t="shared" si="59"/>
        <v>#N/A</v>
      </c>
      <c r="DQ36">
        <f>INDEX('Calcs-control4'!$AH$170:$AY$240, 'Graph-outputs'!$B36, 'Graph-outputs'!$DB$1)</f>
        <v>0</v>
      </c>
      <c r="DS36" s="25" t="str">
        <f t="shared" si="60"/>
        <v/>
      </c>
      <c r="DT36" s="4" t="str">
        <f t="shared" si="61"/>
        <v/>
      </c>
      <c r="DU36" s="26" t="str">
        <f t="shared" si="62"/>
        <v/>
      </c>
      <c r="DV36">
        <f>INDEX('Calcs-control4'!$G$386:$X$456,  'Graph-outputs'!$B36, 'Graph-outputs'!DV$2)</f>
        <v>399947.17295364151</v>
      </c>
      <c r="DW36" s="118" t="e">
        <f t="shared" si="63"/>
        <v>#N/A</v>
      </c>
      <c r="DX36">
        <f>INDEX('Calcs-control4'!$G$170:$X$240, 'Graph-outputs'!$B36, 'Graph-outputs'!$DB$1)</f>
        <v>0</v>
      </c>
      <c r="DZ36" s="25" t="str">
        <f t="shared" si="64"/>
        <v/>
      </c>
      <c r="EA36" s="4" t="str">
        <f t="shared" si="65"/>
        <v/>
      </c>
      <c r="EB36" s="26" t="str">
        <f t="shared" si="66"/>
        <v/>
      </c>
      <c r="EC36">
        <f>INDEX('Calcs-control4'!$AH$386:$AY$456,  'Graph-outputs'!$B36, 'Graph-outputs'!EC$2)</f>
        <v>257145.98131795489</v>
      </c>
      <c r="ED36" s="118" t="e">
        <f t="shared" si="67"/>
        <v>#N/A</v>
      </c>
      <c r="EE36">
        <f>INDEX('Calcs-control4'!$AH$170:$AY$240, 'Graph-outputs'!$B36, 'Graph-outputs'!$DB$1)</f>
        <v>0</v>
      </c>
    </row>
    <row r="37" spans="1:135" x14ac:dyDescent="0.3">
      <c r="A37" s="118">
        <f t="shared" si="0"/>
        <v>33</v>
      </c>
      <c r="B37">
        <v>34</v>
      </c>
      <c r="C37">
        <f>IF(Settings!$M$5=1, 'Graph-outputs'!$J37, 'Graph-outputs'!$Q37)</f>
        <v>25.292258620737702</v>
      </c>
      <c r="E37">
        <f>IF(Settings!$M$5=1, 'Graph-outputs'!$X37, 'Graph-outputs'!$AE37)</f>
        <v>24759.215798762911</v>
      </c>
      <c r="G37" s="25" t="str">
        <f t="shared" si="1"/>
        <v/>
      </c>
      <c r="H37" s="4" t="str">
        <f t="shared" si="2"/>
        <v/>
      </c>
      <c r="I37" s="26" t="str">
        <f t="shared" si="3"/>
        <v/>
      </c>
      <c r="J37">
        <f>INDEX('Calcs-control1'!$G$86:$X$156,  'Graph-outputs'!$B37, 'Graph-outputs'!J$2)</f>
        <v>51.360938407003296</v>
      </c>
      <c r="K37" s="118">
        <f t="shared" si="4"/>
        <v>33</v>
      </c>
      <c r="L37">
        <f>INDEX('Calcs-control1'!$G$170:$X$240, 'Graph-outputs'!$B37, 'Graph-outputs'!$D$1)</f>
        <v>0.99997073035137374</v>
      </c>
      <c r="N37" s="25" t="str">
        <f t="shared" si="5"/>
        <v/>
      </c>
      <c r="O37" s="4" t="str">
        <f t="shared" si="6"/>
        <v/>
      </c>
      <c r="P37" s="26" t="str">
        <f t="shared" si="7"/>
        <v/>
      </c>
      <c r="Q37">
        <f>INDEX('Calcs-control1'!$AH$86:$AY$156,  'Graph-outputs'!$B37, 'Graph-outputs'!Q$2)</f>
        <v>25.292258620737702</v>
      </c>
      <c r="R37" s="118">
        <f t="shared" si="8"/>
        <v>33</v>
      </c>
      <c r="S37">
        <f>INDEX('Calcs-control1'!$AH$170:$AY$240, 'Graph-outputs'!$B37, 'Graph-outputs'!$Q$2)</f>
        <v>0.98824131439523777</v>
      </c>
      <c r="U37" s="25" t="str">
        <f t="shared" si="9"/>
        <v/>
      </c>
      <c r="V37" s="4" t="str">
        <f t="shared" si="10"/>
        <v/>
      </c>
      <c r="W37" s="26" t="str">
        <f t="shared" si="11"/>
        <v/>
      </c>
      <c r="X37">
        <f>INDEX('Calcs-control1'!$G$386:$X$456,  'Graph-outputs'!$B37, 'Graph-outputs'!X$2)</f>
        <v>50486.329091544241</v>
      </c>
      <c r="Y37" s="118">
        <f t="shared" si="12"/>
        <v>33</v>
      </c>
      <c r="Z37">
        <f>INDEX('Calcs-control1'!$G$170:$X$240, 'Graph-outputs'!$B37, 'Graph-outputs'!$J$2)</f>
        <v>0.99997073035137374</v>
      </c>
      <c r="AB37" s="25" t="str">
        <f t="shared" si="13"/>
        <v/>
      </c>
      <c r="AC37" s="4" t="str">
        <f t="shared" si="14"/>
        <v/>
      </c>
      <c r="AD37" s="26" t="str">
        <f t="shared" si="15"/>
        <v/>
      </c>
      <c r="AE37">
        <f>INDEX('Calcs-control1'!$AH$386:$AY$456,  'Graph-outputs'!$B37, 'Graph-outputs'!AE$2)</f>
        <v>24759.215798762911</v>
      </c>
      <c r="AF37" s="118">
        <f t="shared" si="16"/>
        <v>33</v>
      </c>
      <c r="AG37">
        <f>INDEX('Calcs-control1'!$AH$170:$AY$240, 'Graph-outputs'!$B37, 'Graph-outputs'!$Q$2)</f>
        <v>0.98824131439523777</v>
      </c>
      <c r="AI37" s="79">
        <v>34</v>
      </c>
      <c r="AJ37" s="118">
        <f t="shared" si="17"/>
        <v>33</v>
      </c>
      <c r="AK37">
        <f>IF(Settings!$M$5=1, 'Graph-outputs'!$AR37, 'Graph-outputs'!$AY37)</f>
        <v>24.999003693517494</v>
      </c>
      <c r="AM37">
        <f>IF(Settings!$M$5=1, 'Graph-outputs'!$BF37, 'Graph-outputs'!$BM37)</f>
        <v>21119.699263269002</v>
      </c>
      <c r="AO37" s="25" t="str">
        <f t="shared" si="18"/>
        <v/>
      </c>
      <c r="AP37" s="4" t="str">
        <f t="shared" si="19"/>
        <v/>
      </c>
      <c r="AQ37" s="26" t="str">
        <f t="shared" si="20"/>
        <v/>
      </c>
      <c r="AR37">
        <f>INDEX('Calcs-control2'!$G$86:$Y$156,  'Graph-outputs'!$B37, 'Graph-outputs'!AR$2)</f>
        <v>39.390529150546186</v>
      </c>
      <c r="AS37" s="118">
        <f t="shared" si="21"/>
        <v>33</v>
      </c>
      <c r="AT37">
        <f>INDEX('Calcs-control2'!$G$170:$X$240, 'Graph-outputs'!$B37, 'Graph-outputs'!$AL$1)</f>
        <v>0.99973081140477316</v>
      </c>
      <c r="AV37" s="25" t="str">
        <f t="shared" si="22"/>
        <v/>
      </c>
      <c r="AW37" s="4" t="str">
        <f t="shared" si="23"/>
        <v/>
      </c>
      <c r="AX37" s="26" t="str">
        <f t="shared" si="24"/>
        <v/>
      </c>
      <c r="AY37">
        <f>INDEX('Calcs-control2'!$AH$86:$AZ$156,  'Graph-outputs'!$B37, 'Graph-outputs'!AY$2)</f>
        <v>24.999003693517494</v>
      </c>
      <c r="AZ37" s="118">
        <f t="shared" si="25"/>
        <v>33</v>
      </c>
      <c r="BA37">
        <f>INDEX('Calcs-control2'!$AH$170:$AY$240, 'Graph-outputs'!$B37, 'Graph-outputs'!$AL$1)</f>
        <v>0.99262786164268568</v>
      </c>
      <c r="BC37" s="25" t="str">
        <f t="shared" si="26"/>
        <v/>
      </c>
      <c r="BD37" s="4" t="str">
        <f t="shared" si="27"/>
        <v/>
      </c>
      <c r="BE37" s="26" t="str">
        <f t="shared" si="28"/>
        <v/>
      </c>
      <c r="BF37">
        <f>INDEX('Calcs-control2'!$G$386:$X$456,  'Graph-outputs'!$B37, 'Graph-outputs'!BF$2)</f>
        <v>33324.975925109749</v>
      </c>
      <c r="BG37" s="118">
        <f t="shared" si="29"/>
        <v>33</v>
      </c>
      <c r="BH37">
        <f>INDEX('Calcs-control2'!$G$170:$X$240, 'Graph-outputs'!$B37, 'Graph-outputs'!$AL$1)</f>
        <v>0.99973081140477316</v>
      </c>
      <c r="BJ37" s="25" t="str">
        <f t="shared" si="30"/>
        <v/>
      </c>
      <c r="BK37" s="4" t="str">
        <f t="shared" si="31"/>
        <v/>
      </c>
      <c r="BL37" s="26" t="str">
        <f t="shared" si="32"/>
        <v/>
      </c>
      <c r="BM37">
        <f>INDEX('Calcs-control2'!$AH$386:$AY$456,  'Graph-outputs'!$B37, 'Graph-outputs'!BM$2)</f>
        <v>21119.699263269002</v>
      </c>
      <c r="BN37" s="118">
        <f t="shared" si="33"/>
        <v>33</v>
      </c>
      <c r="BO37">
        <f>INDEX('Calcs-control2'!$AH$170:$AY$240, 'Graph-outputs'!$B37, 'Graph-outputs'!$AL$1)</f>
        <v>0.99262786164268568</v>
      </c>
      <c r="BQ37" s="79">
        <v>34</v>
      </c>
      <c r="BR37" s="118">
        <f t="shared" si="34"/>
        <v>33</v>
      </c>
      <c r="BS37">
        <f>IF(Settings!$M$5=1, 'Graph-outputs'!$BZ37, 'Graph-outputs'!$CG37)</f>
        <v>33.741915630738383</v>
      </c>
      <c r="BU37">
        <f>IF(Settings!$M$5=1, 'Graph-outputs'!$CN37, 'Graph-outputs'!$CU37)</f>
        <v>36078.129174613139</v>
      </c>
      <c r="BW37" s="25" t="str">
        <f t="shared" si="35"/>
        <v/>
      </c>
      <c r="BX37" s="4" t="str">
        <f t="shared" si="36"/>
        <v/>
      </c>
      <c r="BY37" s="26" t="str">
        <f t="shared" si="37"/>
        <v/>
      </c>
      <c r="BZ37">
        <f>INDEX('Calcs-control3'!$G$86:$Y$156,  'Graph-outputs'!$B37, 'Graph-outputs'!BZ$2)</f>
        <v>53.104779243747586</v>
      </c>
      <c r="CA37" s="118">
        <f t="shared" si="38"/>
        <v>33</v>
      </c>
      <c r="CB37">
        <f>INDEX('Calcs-control3'!$G$170:$X$240, 'Graph-outputs'!$B37, 'Graph-outputs'!$BT$1)</f>
        <v>0.99999367737158529</v>
      </c>
      <c r="CD37" s="25" t="str">
        <f t="shared" si="39"/>
        <v/>
      </c>
      <c r="CE37" s="4" t="str">
        <f t="shared" si="40"/>
        <v/>
      </c>
      <c r="CF37" s="26" t="str">
        <f t="shared" si="41"/>
        <v/>
      </c>
      <c r="CG37">
        <f>INDEX('Calcs-control3'!$AH$86:$AZ$156,  'Graph-outputs'!$B37, 'Graph-outputs'!CG$2)</f>
        <v>33.741915630738383</v>
      </c>
      <c r="CH37" s="118">
        <f t="shared" si="42"/>
        <v>33</v>
      </c>
      <c r="CI37" s="85">
        <f>INDEX('Calcs-control3'!$AH$170:$AY$240, 'Graph-outputs'!$B37, 'Graph-outputs'!$BT$1)</f>
        <v>0.99945673694991632</v>
      </c>
      <c r="CK37" s="25" t="str">
        <f t="shared" si="43"/>
        <v/>
      </c>
      <c r="CL37" s="4" t="str">
        <f t="shared" si="44"/>
        <v/>
      </c>
      <c r="CM37" s="26" t="str">
        <f t="shared" si="45"/>
        <v/>
      </c>
      <c r="CN37">
        <f>INDEX('Calcs-control3'!$G$386:$X$456,  'Graph-outputs'!$B37, 'Graph-outputs'!CN$2)</f>
        <v>56788.476837572925</v>
      </c>
      <c r="CO37" s="118">
        <f t="shared" si="46"/>
        <v>33</v>
      </c>
      <c r="CP37" s="85">
        <f>INDEX('Calcs-control3'!$G$170:$X$240, 'Graph-outputs'!$B37, 'Graph-outputs'!$BT$1)</f>
        <v>0.99999367737158529</v>
      </c>
      <c r="CR37" s="25" t="str">
        <f t="shared" si="47"/>
        <v/>
      </c>
      <c r="CS37" s="4" t="str">
        <f t="shared" si="48"/>
        <v/>
      </c>
      <c r="CT37" s="26" t="str">
        <f t="shared" si="49"/>
        <v/>
      </c>
      <c r="CU37">
        <f>INDEX('Calcs-control3'!$AH$386:$AY$456,  'Graph-outputs'!$B37, 'Graph-outputs'!CU$2)</f>
        <v>36078.129174613139</v>
      </c>
      <c r="CV37" s="118">
        <f t="shared" si="50"/>
        <v>33</v>
      </c>
      <c r="CW37" s="85">
        <f>INDEX('Calcs-control3'!$AH$170:$AY$240, 'Graph-outputs'!$B37, 'Graph-outputs'!$BT$1)</f>
        <v>0.99945673694991632</v>
      </c>
      <c r="CY37" s="79">
        <v>34</v>
      </c>
      <c r="CZ37" s="118" t="e">
        <f t="shared" si="51"/>
        <v>#N/A</v>
      </c>
      <c r="DA37">
        <f>IF(Settings!$M$5=1, 'Graph-outputs'!$DH37, 'Graph-outputs'!$DO37)</f>
        <v>38.535670399439645</v>
      </c>
      <c r="DC37">
        <f>IF(Settings!$M$5=1, 'Graph-outputs'!$DV37, 'Graph-outputs'!$EC37)</f>
        <v>273377.89100461634</v>
      </c>
      <c r="DE37" s="25" t="str">
        <f t="shared" si="52"/>
        <v/>
      </c>
      <c r="DF37" s="4" t="str">
        <f t="shared" si="53"/>
        <v/>
      </c>
      <c r="DG37" s="26" t="str">
        <f t="shared" si="54"/>
        <v/>
      </c>
      <c r="DH37">
        <f>INDEX('Calcs-control4'!$G$86:$X$156,  'Graph-outputs'!$B37, 'Graph-outputs'!DH$2)</f>
        <v>57.472091361661519</v>
      </c>
      <c r="DI37" s="118" t="e">
        <f t="shared" si="55"/>
        <v>#N/A</v>
      </c>
      <c r="DJ37">
        <f>INDEX('Calcs-control4'!$G$170:$X$240, 'Graph-outputs'!$B37, 'Graph-outputs'!$DB$1)</f>
        <v>0</v>
      </c>
      <c r="DL37" s="25" t="str">
        <f t="shared" si="56"/>
        <v/>
      </c>
      <c r="DM37" s="4" t="str">
        <f t="shared" si="57"/>
        <v/>
      </c>
      <c r="DN37" s="26" t="str">
        <f t="shared" si="58"/>
        <v/>
      </c>
      <c r="DO37">
        <f>INDEX('Calcs-control4'!$AH$86:$AY$156,  'Graph-outputs'!$B37, 'Graph-outputs'!DO$2)</f>
        <v>38.535670399439645</v>
      </c>
      <c r="DP37" s="118" t="e">
        <f t="shared" si="59"/>
        <v>#N/A</v>
      </c>
      <c r="DQ37">
        <f>INDEX('Calcs-control4'!$AH$170:$AY$240, 'Graph-outputs'!$B37, 'Graph-outputs'!$DB$1)</f>
        <v>0</v>
      </c>
      <c r="DS37" s="25" t="str">
        <f t="shared" si="60"/>
        <v/>
      </c>
      <c r="DT37" s="4" t="str">
        <f t="shared" si="61"/>
        <v/>
      </c>
      <c r="DU37" s="26" t="str">
        <f t="shared" si="62"/>
        <v/>
      </c>
      <c r="DV37">
        <f>INDEX('Calcs-control4'!$G$386:$X$456,  'Graph-outputs'!$B37, 'Graph-outputs'!DV$2)</f>
        <v>407715.73363633821</v>
      </c>
      <c r="DW37" s="118" t="e">
        <f t="shared" si="63"/>
        <v>#N/A</v>
      </c>
      <c r="DX37">
        <f>INDEX('Calcs-control4'!$G$170:$X$240, 'Graph-outputs'!$B37, 'Graph-outputs'!$DB$1)</f>
        <v>0</v>
      </c>
      <c r="DZ37" s="25" t="str">
        <f t="shared" si="64"/>
        <v/>
      </c>
      <c r="EA37" s="4" t="str">
        <f t="shared" si="65"/>
        <v/>
      </c>
      <c r="EB37" s="26" t="str">
        <f t="shared" si="66"/>
        <v/>
      </c>
      <c r="EC37">
        <f>INDEX('Calcs-control4'!$AH$386:$AY$456,  'Graph-outputs'!$B37, 'Graph-outputs'!EC$2)</f>
        <v>273377.89100461634</v>
      </c>
      <c r="ED37" s="118" t="e">
        <f t="shared" si="67"/>
        <v>#N/A</v>
      </c>
      <c r="EE37">
        <f>INDEX('Calcs-control4'!$AH$170:$AY$240, 'Graph-outputs'!$B37, 'Graph-outputs'!$DB$1)</f>
        <v>0</v>
      </c>
    </row>
    <row r="38" spans="1:135" x14ac:dyDescent="0.3">
      <c r="A38" s="118">
        <f t="shared" si="0"/>
        <v>34</v>
      </c>
      <c r="B38">
        <v>35</v>
      </c>
      <c r="C38">
        <f>IF(Settings!$M$5=1, 'Graph-outputs'!$J38, 'Graph-outputs'!$Q38)</f>
        <v>27.677573634168141</v>
      </c>
      <c r="E38">
        <f>IF(Settings!$M$5=1, 'Graph-outputs'!$X38, 'Graph-outputs'!$AE38)</f>
        <v>27141.670656155558</v>
      </c>
      <c r="G38" s="25" t="str">
        <f t="shared" si="1"/>
        <v/>
      </c>
      <c r="H38" s="4" t="str">
        <f t="shared" si="2"/>
        <v/>
      </c>
      <c r="I38" s="26" t="str">
        <f t="shared" si="3"/>
        <v/>
      </c>
      <c r="J38">
        <f>INDEX('Calcs-control1'!$G$86:$X$156,  'Graph-outputs'!$B38, 'Graph-outputs'!J$2)</f>
        <v>53.397741998836132</v>
      </c>
      <c r="K38" s="118">
        <f t="shared" si="4"/>
        <v>34</v>
      </c>
      <c r="L38">
        <f>INDEX('Calcs-control1'!$G$170:$X$240, 'Graph-outputs'!$B38, 'Graph-outputs'!$D$1)</f>
        <v>0.99998167829779694</v>
      </c>
      <c r="N38" s="25" t="str">
        <f t="shared" si="5"/>
        <v/>
      </c>
      <c r="O38" s="4" t="str">
        <f t="shared" si="6"/>
        <v/>
      </c>
      <c r="P38" s="26" t="str">
        <f t="shared" si="7"/>
        <v/>
      </c>
      <c r="Q38">
        <f>INDEX('Calcs-control1'!$AH$86:$AY$156,  'Graph-outputs'!$B38, 'Graph-outputs'!Q$2)</f>
        <v>27.677573634168141</v>
      </c>
      <c r="R38" s="118">
        <f t="shared" si="8"/>
        <v>34</v>
      </c>
      <c r="S38">
        <f>INDEX('Calcs-control1'!$AH$170:$AY$240, 'Graph-outputs'!$B38, 'Graph-outputs'!$Q$2)</f>
        <v>0.9932064766157126</v>
      </c>
      <c r="U38" s="25" t="str">
        <f t="shared" si="9"/>
        <v/>
      </c>
      <c r="V38" s="4" t="str">
        <f t="shared" si="10"/>
        <v/>
      </c>
      <c r="W38" s="26" t="str">
        <f t="shared" si="11"/>
        <v/>
      </c>
      <c r="X38">
        <f>INDEX('Calcs-control1'!$G$386:$X$456,  'Graph-outputs'!$B38, 'Graph-outputs'!X$2)</f>
        <v>52488.650279157831</v>
      </c>
      <c r="Y38" s="118">
        <f t="shared" si="12"/>
        <v>34</v>
      </c>
      <c r="Z38">
        <f>INDEX('Calcs-control1'!$G$170:$X$240, 'Graph-outputs'!$B38, 'Graph-outputs'!$J$2)</f>
        <v>0.99998167829779694</v>
      </c>
      <c r="AB38" s="25" t="str">
        <f t="shared" si="13"/>
        <v/>
      </c>
      <c r="AC38" s="4" t="str">
        <f t="shared" si="14"/>
        <v/>
      </c>
      <c r="AD38" s="26" t="str">
        <f t="shared" si="15"/>
        <v/>
      </c>
      <c r="AE38">
        <f>INDEX('Calcs-control1'!$AH$386:$AY$456,  'Graph-outputs'!$B38, 'Graph-outputs'!AE$2)</f>
        <v>27141.670656155558</v>
      </c>
      <c r="AF38" s="118">
        <f t="shared" si="16"/>
        <v>34</v>
      </c>
      <c r="AG38">
        <f>INDEX('Calcs-control1'!$AH$170:$AY$240, 'Graph-outputs'!$B38, 'Graph-outputs'!$Q$2)</f>
        <v>0.9932064766157126</v>
      </c>
      <c r="AI38" s="79">
        <v>35</v>
      </c>
      <c r="AJ38" s="118">
        <f t="shared" si="17"/>
        <v>34</v>
      </c>
      <c r="AK38">
        <f>IF(Settings!$M$5=1, 'Graph-outputs'!$AR38, 'Graph-outputs'!$AY38)</f>
        <v>26.41298165791282</v>
      </c>
      <c r="AM38">
        <f>IF(Settings!$M$5=1, 'Graph-outputs'!$BF38, 'Graph-outputs'!$BM38)</f>
        <v>22323.34048247285</v>
      </c>
      <c r="AO38" s="25" t="str">
        <f t="shared" si="18"/>
        <v/>
      </c>
      <c r="AP38" s="4" t="str">
        <f t="shared" si="19"/>
        <v/>
      </c>
      <c r="AQ38" s="26" t="str">
        <f t="shared" si="20"/>
        <v/>
      </c>
      <c r="AR38">
        <f>INDEX('Calcs-control2'!$G$86:$Y$156,  'Graph-outputs'!$B38, 'Graph-outputs'!AR$2)</f>
        <v>40.468353309831031</v>
      </c>
      <c r="AS38" s="118">
        <f t="shared" si="21"/>
        <v>34</v>
      </c>
      <c r="AT38">
        <f>INDEX('Calcs-control2'!$G$170:$X$240, 'Graph-outputs'!$B38, 'Graph-outputs'!$AL$1)</f>
        <v>0.99978991490250346</v>
      </c>
      <c r="AV38" s="25" t="str">
        <f t="shared" si="22"/>
        <v/>
      </c>
      <c r="AW38" s="4" t="str">
        <f t="shared" si="23"/>
        <v/>
      </c>
      <c r="AX38" s="26" t="str">
        <f t="shared" si="24"/>
        <v/>
      </c>
      <c r="AY38">
        <f>INDEX('Calcs-control2'!$AH$86:$AZ$156,  'Graph-outputs'!$B38, 'Graph-outputs'!AY$2)</f>
        <v>26.41298165791282</v>
      </c>
      <c r="AZ38" s="118">
        <f t="shared" si="25"/>
        <v>34</v>
      </c>
      <c r="BA38">
        <f>INDEX('Calcs-control2'!$AH$170:$AY$240, 'Graph-outputs'!$B38, 'Graph-outputs'!$AL$1)</f>
        <v>0.99467457310866692</v>
      </c>
      <c r="BC38" s="25" t="str">
        <f t="shared" si="26"/>
        <v/>
      </c>
      <c r="BD38" s="4" t="str">
        <f t="shared" si="27"/>
        <v/>
      </c>
      <c r="BE38" s="26" t="str">
        <f t="shared" si="28"/>
        <v/>
      </c>
      <c r="BF38">
        <f>INDEX('Calcs-control2'!$G$386:$X$456,  'Graph-outputs'!$B38, 'Graph-outputs'!BF$2)</f>
        <v>34237.233086209853</v>
      </c>
      <c r="BG38" s="118">
        <f t="shared" si="29"/>
        <v>34</v>
      </c>
      <c r="BH38">
        <f>INDEX('Calcs-control2'!$G$170:$X$240, 'Graph-outputs'!$B38, 'Graph-outputs'!$AL$1)</f>
        <v>0.99978991490250346</v>
      </c>
      <c r="BJ38" s="25" t="str">
        <f t="shared" si="30"/>
        <v/>
      </c>
      <c r="BK38" s="4" t="str">
        <f t="shared" si="31"/>
        <v/>
      </c>
      <c r="BL38" s="26" t="str">
        <f t="shared" si="32"/>
        <v/>
      </c>
      <c r="BM38">
        <f>INDEX('Calcs-control2'!$AH$386:$AY$456,  'Graph-outputs'!$B38, 'Graph-outputs'!BM$2)</f>
        <v>22323.34048247285</v>
      </c>
      <c r="BN38" s="118">
        <f t="shared" si="33"/>
        <v>34</v>
      </c>
      <c r="BO38">
        <f>INDEX('Calcs-control2'!$AH$170:$AY$240, 'Graph-outputs'!$B38, 'Graph-outputs'!$AL$1)</f>
        <v>0.99467457310866692</v>
      </c>
      <c r="BQ38" s="79">
        <v>35</v>
      </c>
      <c r="BR38" s="118">
        <f t="shared" si="34"/>
        <v>34</v>
      </c>
      <c r="BS38">
        <f>IF(Settings!$M$5=1, 'Graph-outputs'!$BZ38, 'Graph-outputs'!$CG38)</f>
        <v>35.646079661035039</v>
      </c>
      <c r="BU38">
        <f>IF(Settings!$M$5=1, 'Graph-outputs'!$CN38, 'Graph-outputs'!$CU38)</f>
        <v>38115.781468210203</v>
      </c>
      <c r="BW38" s="25" t="str">
        <f t="shared" si="35"/>
        <v/>
      </c>
      <c r="BX38" s="4" t="str">
        <f t="shared" si="36"/>
        <v/>
      </c>
      <c r="BY38" s="26" t="str">
        <f t="shared" si="37"/>
        <v/>
      </c>
      <c r="BZ38">
        <f>INDEX('Calcs-control3'!$G$86:$Y$156,  'Graph-outputs'!$B38, 'Graph-outputs'!BZ$2)</f>
        <v>54.553284858065169</v>
      </c>
      <c r="CA38" s="118">
        <f t="shared" si="38"/>
        <v>34</v>
      </c>
      <c r="CB38">
        <f>INDEX('Calcs-control3'!$G$170:$X$240, 'Graph-outputs'!$B38, 'Graph-outputs'!$BT$1)</f>
        <v>0.99999546883664037</v>
      </c>
      <c r="CD38" s="25" t="str">
        <f t="shared" si="39"/>
        <v/>
      </c>
      <c r="CE38" s="4" t="str">
        <f t="shared" si="40"/>
        <v/>
      </c>
      <c r="CF38" s="26" t="str">
        <f t="shared" si="41"/>
        <v/>
      </c>
      <c r="CG38">
        <f>INDEX('Calcs-control3'!$AH$86:$AZ$156,  'Graph-outputs'!$B38, 'Graph-outputs'!CG$2)</f>
        <v>35.646079661035039</v>
      </c>
      <c r="CH38" s="118">
        <f t="shared" si="42"/>
        <v>34</v>
      </c>
      <c r="CI38" s="85">
        <f>INDEX('Calcs-control3'!$AH$170:$AY$240, 'Graph-outputs'!$B38, 'Graph-outputs'!$BT$1)</f>
        <v>0.99964940352644471</v>
      </c>
      <c r="CK38" s="25" t="str">
        <f t="shared" si="43"/>
        <v/>
      </c>
      <c r="CL38" s="4" t="str">
        <f t="shared" si="44"/>
        <v/>
      </c>
      <c r="CM38" s="26" t="str">
        <f t="shared" si="45"/>
        <v/>
      </c>
      <c r="CN38">
        <f>INDEX('Calcs-control3'!$G$386:$X$456,  'Graph-outputs'!$B38, 'Graph-outputs'!CN$2)</f>
        <v>58337.483806179036</v>
      </c>
      <c r="CO38" s="118">
        <f t="shared" si="46"/>
        <v>34</v>
      </c>
      <c r="CP38" s="85">
        <f>INDEX('Calcs-control3'!$G$170:$X$240, 'Graph-outputs'!$B38, 'Graph-outputs'!$BT$1)</f>
        <v>0.99999546883664037</v>
      </c>
      <c r="CR38" s="25" t="str">
        <f t="shared" si="47"/>
        <v/>
      </c>
      <c r="CS38" s="4" t="str">
        <f t="shared" si="48"/>
        <v/>
      </c>
      <c r="CT38" s="26" t="str">
        <f t="shared" si="49"/>
        <v/>
      </c>
      <c r="CU38">
        <f>INDEX('Calcs-control3'!$AH$386:$AY$456,  'Graph-outputs'!$B38, 'Graph-outputs'!CU$2)</f>
        <v>38115.781468210203</v>
      </c>
      <c r="CV38" s="118">
        <f t="shared" si="50"/>
        <v>34</v>
      </c>
      <c r="CW38" s="85">
        <f>INDEX('Calcs-control3'!$AH$170:$AY$240, 'Graph-outputs'!$B38, 'Graph-outputs'!$BT$1)</f>
        <v>0.99964940352644471</v>
      </c>
      <c r="CY38" s="79">
        <v>35</v>
      </c>
      <c r="CZ38" s="118" t="e">
        <f t="shared" si="51"/>
        <v>#N/A</v>
      </c>
      <c r="DA38">
        <f>IF(Settings!$M$5=1, 'Graph-outputs'!$DH38, 'Graph-outputs'!$DO38)</f>
        <v>40.83148035607973</v>
      </c>
      <c r="DC38">
        <f>IF(Settings!$M$5=1, 'Graph-outputs'!$DV38, 'Graph-outputs'!$EC38)</f>
        <v>289664.71507146308</v>
      </c>
      <c r="DE38" s="25" t="str">
        <f t="shared" si="52"/>
        <v/>
      </c>
      <c r="DF38" s="4" t="str">
        <f t="shared" si="53"/>
        <v/>
      </c>
      <c r="DG38" s="26" t="str">
        <f t="shared" si="54"/>
        <v/>
      </c>
      <c r="DH38">
        <f>INDEX('Calcs-control4'!$G$86:$X$156,  'Graph-outputs'!$B38, 'Graph-outputs'!DH$2)</f>
        <v>58.492881325453595</v>
      </c>
      <c r="DI38" s="118" t="e">
        <f t="shared" si="55"/>
        <v>#N/A</v>
      </c>
      <c r="DJ38">
        <f>INDEX('Calcs-control4'!$G$170:$X$240, 'Graph-outputs'!$B38, 'Graph-outputs'!$DB$1)</f>
        <v>0</v>
      </c>
      <c r="DL38" s="25" t="str">
        <f t="shared" si="56"/>
        <v/>
      </c>
      <c r="DM38" s="4" t="str">
        <f t="shared" si="57"/>
        <v/>
      </c>
      <c r="DN38" s="26" t="str">
        <f t="shared" si="58"/>
        <v/>
      </c>
      <c r="DO38">
        <f>INDEX('Calcs-control4'!$AH$86:$AY$156,  'Graph-outputs'!$B38, 'Graph-outputs'!DO$2)</f>
        <v>40.83148035607973</v>
      </c>
      <c r="DP38" s="118" t="e">
        <f t="shared" si="59"/>
        <v>#N/A</v>
      </c>
      <c r="DQ38">
        <f>INDEX('Calcs-control4'!$AH$170:$AY$240, 'Graph-outputs'!$B38, 'Graph-outputs'!$DB$1)</f>
        <v>0</v>
      </c>
      <c r="DS38" s="25" t="str">
        <f t="shared" si="60"/>
        <v/>
      </c>
      <c r="DT38" s="4" t="str">
        <f t="shared" si="61"/>
        <v/>
      </c>
      <c r="DU38" s="26" t="str">
        <f t="shared" si="62"/>
        <v/>
      </c>
      <c r="DV38">
        <f>INDEX('Calcs-control4'!$G$386:$X$456,  'Graph-outputs'!$B38, 'Graph-outputs'!DV$2)</f>
        <v>414957.3724755632</v>
      </c>
      <c r="DW38" s="118" t="e">
        <f t="shared" si="63"/>
        <v>#N/A</v>
      </c>
      <c r="DX38">
        <f>INDEX('Calcs-control4'!$G$170:$X$240, 'Graph-outputs'!$B38, 'Graph-outputs'!$DB$1)</f>
        <v>0</v>
      </c>
      <c r="DZ38" s="25" t="str">
        <f t="shared" si="64"/>
        <v/>
      </c>
      <c r="EA38" s="4" t="str">
        <f t="shared" si="65"/>
        <v/>
      </c>
      <c r="EB38" s="26" t="str">
        <f t="shared" si="66"/>
        <v/>
      </c>
      <c r="EC38">
        <f>INDEX('Calcs-control4'!$AH$386:$AY$456,  'Graph-outputs'!$B38, 'Graph-outputs'!EC$2)</f>
        <v>289664.71507146308</v>
      </c>
      <c r="ED38" s="118" t="e">
        <f t="shared" si="67"/>
        <v>#N/A</v>
      </c>
      <c r="EE38">
        <f>INDEX('Calcs-control4'!$AH$170:$AY$240, 'Graph-outputs'!$B38, 'Graph-outputs'!$DB$1)</f>
        <v>0</v>
      </c>
    </row>
    <row r="39" spans="1:135" x14ac:dyDescent="0.3">
      <c r="A39" s="118">
        <f t="shared" si="0"/>
        <v>35</v>
      </c>
      <c r="B39">
        <v>36</v>
      </c>
      <c r="C39">
        <f>IF(Settings!$M$5=1, 'Graph-outputs'!$J39, 'Graph-outputs'!$Q39)</f>
        <v>30.210559442122801</v>
      </c>
      <c r="E39">
        <f>IF(Settings!$M$5=1, 'Graph-outputs'!$X39, 'Graph-outputs'!$AE39)</f>
        <v>29656.876356071796</v>
      </c>
      <c r="G39" s="25" t="str">
        <f t="shared" si="1"/>
        <v/>
      </c>
      <c r="H39" s="4" t="str">
        <f t="shared" si="2"/>
        <v/>
      </c>
      <c r="I39" s="26" t="str">
        <f t="shared" si="3"/>
        <v/>
      </c>
      <c r="J39">
        <f>INDEX('Calcs-control1'!$G$86:$X$156,  'Graph-outputs'!$B39, 'Graph-outputs'!J$2)</f>
        <v>55.395817358715071</v>
      </c>
      <c r="K39" s="118">
        <f t="shared" si="4"/>
        <v>35</v>
      </c>
      <c r="L39">
        <f>INDEX('Calcs-control1'!$G$170:$X$240, 'Graph-outputs'!$B39, 'Graph-outputs'!$D$1)</f>
        <v>0.99998842868793436</v>
      </c>
      <c r="N39" s="25" t="str">
        <f t="shared" si="5"/>
        <v/>
      </c>
      <c r="O39" s="4" t="str">
        <f t="shared" si="6"/>
        <v/>
      </c>
      <c r="P39" s="26" t="str">
        <f t="shared" si="7"/>
        <v/>
      </c>
      <c r="Q39">
        <f>INDEX('Calcs-control1'!$AH$86:$AY$156,  'Graph-outputs'!$B39, 'Graph-outputs'!Q$2)</f>
        <v>30.210559442122801</v>
      </c>
      <c r="R39" s="118">
        <f t="shared" si="8"/>
        <v>35</v>
      </c>
      <c r="S39">
        <f>INDEX('Calcs-control1'!$AH$170:$AY$240, 'Graph-outputs'!$B39, 'Graph-outputs'!$Q$2)</f>
        <v>0.99620614376145911</v>
      </c>
      <c r="U39" s="25" t="str">
        <f t="shared" si="9"/>
        <v/>
      </c>
      <c r="V39" s="4" t="str">
        <f t="shared" si="10"/>
        <v/>
      </c>
      <c r="W39" s="26" t="str">
        <f t="shared" si="11"/>
        <v/>
      </c>
      <c r="X39">
        <f>INDEX('Calcs-control1'!$G$386:$X$456,  'Graph-outputs'!$B39, 'Graph-outputs'!X$2)</f>
        <v>54452.837597526886</v>
      </c>
      <c r="Y39" s="118">
        <f t="shared" si="12"/>
        <v>35</v>
      </c>
      <c r="Z39">
        <f>INDEX('Calcs-control1'!$G$170:$X$240, 'Graph-outputs'!$B39, 'Graph-outputs'!$J$2)</f>
        <v>0.99998842868793436</v>
      </c>
      <c r="AB39" s="25" t="str">
        <f t="shared" si="13"/>
        <v/>
      </c>
      <c r="AC39" s="4" t="str">
        <f t="shared" si="14"/>
        <v/>
      </c>
      <c r="AD39" s="26" t="str">
        <f t="shared" si="15"/>
        <v/>
      </c>
      <c r="AE39">
        <f>INDEX('Calcs-control1'!$AH$386:$AY$456,  'Graph-outputs'!$B39, 'Graph-outputs'!AE$2)</f>
        <v>29656.876356071796</v>
      </c>
      <c r="AF39" s="118">
        <f t="shared" si="16"/>
        <v>35</v>
      </c>
      <c r="AG39">
        <f>INDEX('Calcs-control1'!$AH$170:$AY$240, 'Graph-outputs'!$B39, 'Graph-outputs'!$Q$2)</f>
        <v>0.99620614376145911</v>
      </c>
      <c r="AI39" s="79">
        <v>36</v>
      </c>
      <c r="AJ39" s="118">
        <f t="shared" si="17"/>
        <v>35</v>
      </c>
      <c r="AK39">
        <f>IF(Settings!$M$5=1, 'Graph-outputs'!$AR39, 'Graph-outputs'!$AY39)</f>
        <v>27.880647650636256</v>
      </c>
      <c r="AM39">
        <f>IF(Settings!$M$5=1, 'Graph-outputs'!$BF39, 'Graph-outputs'!$BM39)</f>
        <v>23570.907416379494</v>
      </c>
      <c r="AO39" s="25" t="str">
        <f t="shared" si="18"/>
        <v/>
      </c>
      <c r="AP39" s="4" t="str">
        <f t="shared" si="19"/>
        <v/>
      </c>
      <c r="AQ39" s="26" t="str">
        <f t="shared" si="20"/>
        <v/>
      </c>
      <c r="AR39">
        <f>INDEX('Calcs-control2'!$G$86:$Y$156,  'Graph-outputs'!$B39, 'Graph-outputs'!AR$2)</f>
        <v>41.525610114675054</v>
      </c>
      <c r="AS39" s="118">
        <f t="shared" si="21"/>
        <v>35</v>
      </c>
      <c r="AT39">
        <f>INDEX('Calcs-control2'!$G$170:$X$240, 'Graph-outputs'!$B39, 'Graph-outputs'!$AL$1)</f>
        <v>0.99983526409601442</v>
      </c>
      <c r="AV39" s="25" t="str">
        <f t="shared" si="22"/>
        <v/>
      </c>
      <c r="AW39" s="4" t="str">
        <f t="shared" si="23"/>
        <v/>
      </c>
      <c r="AX39" s="26" t="str">
        <f t="shared" si="24"/>
        <v/>
      </c>
      <c r="AY39">
        <f>INDEX('Calcs-control2'!$AH$86:$AZ$156,  'Graph-outputs'!$B39, 'Graph-outputs'!AY$2)</f>
        <v>27.880647650636256</v>
      </c>
      <c r="AZ39" s="118">
        <f t="shared" si="25"/>
        <v>35</v>
      </c>
      <c r="BA39">
        <f>INDEX('Calcs-control2'!$AH$170:$AY$240, 'Graph-outputs'!$B39, 'Graph-outputs'!$AL$1)</f>
        <v>0.99620027119362431</v>
      </c>
      <c r="BC39" s="25" t="str">
        <f t="shared" si="26"/>
        <v/>
      </c>
      <c r="BD39" s="4" t="str">
        <f t="shared" si="27"/>
        <v/>
      </c>
      <c r="BE39" s="26" t="str">
        <f t="shared" si="28"/>
        <v/>
      </c>
      <c r="BF39">
        <f>INDEX('Calcs-control2'!$G$386:$X$456,  'Graph-outputs'!$B39, 'Graph-outputs'!BF$2)</f>
        <v>35132.014999935593</v>
      </c>
      <c r="BG39" s="118">
        <f t="shared" si="29"/>
        <v>35</v>
      </c>
      <c r="BH39">
        <f>INDEX('Calcs-control2'!$G$170:$X$240, 'Graph-outputs'!$B39, 'Graph-outputs'!$AL$1)</f>
        <v>0.99983526409601442</v>
      </c>
      <c r="BJ39" s="25" t="str">
        <f t="shared" si="30"/>
        <v/>
      </c>
      <c r="BK39" s="4" t="str">
        <f t="shared" si="31"/>
        <v/>
      </c>
      <c r="BL39" s="26" t="str">
        <f t="shared" si="32"/>
        <v/>
      </c>
      <c r="BM39">
        <f>INDEX('Calcs-control2'!$AH$386:$AY$456,  'Graph-outputs'!$B39, 'Graph-outputs'!BM$2)</f>
        <v>23570.907416379494</v>
      </c>
      <c r="BN39" s="118">
        <f t="shared" si="33"/>
        <v>35</v>
      </c>
      <c r="BO39">
        <f>INDEX('Calcs-control2'!$AH$170:$AY$240, 'Graph-outputs'!$B39, 'Graph-outputs'!$AL$1)</f>
        <v>0.99620027119362431</v>
      </c>
      <c r="BQ39" s="79">
        <v>36</v>
      </c>
      <c r="BR39" s="118">
        <f t="shared" si="34"/>
        <v>35</v>
      </c>
      <c r="BS39">
        <f>IF(Settings!$M$5=1, 'Graph-outputs'!$BZ39, 'Graph-outputs'!$CG39)</f>
        <v>37.622145341500016</v>
      </c>
      <c r="BU39">
        <f>IF(Settings!$M$5=1, 'Graph-outputs'!$CN39, 'Graph-outputs'!$CU39)</f>
        <v>40229.913012093726</v>
      </c>
      <c r="BW39" s="25" t="str">
        <f t="shared" si="35"/>
        <v/>
      </c>
      <c r="BX39" s="4" t="str">
        <f t="shared" si="36"/>
        <v/>
      </c>
      <c r="BY39" s="26" t="str">
        <f t="shared" si="37"/>
        <v/>
      </c>
      <c r="BZ39">
        <f>INDEX('Calcs-control3'!$G$86:$Y$156,  'Graph-outputs'!$B39, 'Graph-outputs'!BZ$2)</f>
        <v>55.973915316630681</v>
      </c>
      <c r="CA39" s="118">
        <f t="shared" si="38"/>
        <v>35</v>
      </c>
      <c r="CB39">
        <f>INDEX('Calcs-control3'!$G$170:$X$240, 'Graph-outputs'!$B39, 'Graph-outputs'!$BT$1)</f>
        <v>0.99999673181850224</v>
      </c>
      <c r="CD39" s="25" t="str">
        <f t="shared" si="39"/>
        <v/>
      </c>
      <c r="CE39" s="4" t="str">
        <f t="shared" si="40"/>
        <v/>
      </c>
      <c r="CF39" s="26" t="str">
        <f t="shared" si="41"/>
        <v/>
      </c>
      <c r="CG39">
        <f>INDEX('Calcs-control3'!$AH$86:$AZ$156,  'Graph-outputs'!$B39, 'Graph-outputs'!CG$2)</f>
        <v>37.622145341500016</v>
      </c>
      <c r="CH39" s="118">
        <f t="shared" si="42"/>
        <v>35</v>
      </c>
      <c r="CI39" s="85">
        <f>INDEX('Calcs-control3'!$AH$170:$AY$240, 'Graph-outputs'!$B39, 'Graph-outputs'!$BT$1)</f>
        <v>0.99977745244533167</v>
      </c>
      <c r="CK39" s="25" t="str">
        <f t="shared" si="43"/>
        <v/>
      </c>
      <c r="CL39" s="4" t="str">
        <f t="shared" si="44"/>
        <v/>
      </c>
      <c r="CM39" s="26" t="str">
        <f t="shared" si="45"/>
        <v/>
      </c>
      <c r="CN39">
        <f>INDEX('Calcs-control3'!$G$386:$X$456,  'Graph-outputs'!$B39, 'Graph-outputs'!CN$2)</f>
        <v>59856.676136555805</v>
      </c>
      <c r="CO39" s="118">
        <f t="shared" si="46"/>
        <v>35</v>
      </c>
      <c r="CP39" s="85">
        <f>INDEX('Calcs-control3'!$G$170:$X$240, 'Graph-outputs'!$B39, 'Graph-outputs'!$BT$1)</f>
        <v>0.99999673181850224</v>
      </c>
      <c r="CR39" s="25" t="str">
        <f t="shared" si="47"/>
        <v/>
      </c>
      <c r="CS39" s="4" t="str">
        <f t="shared" si="48"/>
        <v/>
      </c>
      <c r="CT39" s="26" t="str">
        <f t="shared" si="49"/>
        <v/>
      </c>
      <c r="CU39">
        <f>INDEX('Calcs-control3'!$AH$386:$AY$456,  'Graph-outputs'!$B39, 'Graph-outputs'!CU$2)</f>
        <v>40229.913012093726</v>
      </c>
      <c r="CV39" s="118">
        <f t="shared" si="50"/>
        <v>35</v>
      </c>
      <c r="CW39" s="85">
        <f>INDEX('Calcs-control3'!$AH$170:$AY$240, 'Graph-outputs'!$B39, 'Graph-outputs'!$BT$1)</f>
        <v>0.99977745244533167</v>
      </c>
      <c r="CY39" s="79">
        <v>36</v>
      </c>
      <c r="CZ39" s="118" t="e">
        <f t="shared" si="51"/>
        <v>#N/A</v>
      </c>
      <c r="DA39">
        <f>IF(Settings!$M$5=1, 'Graph-outputs'!$DH39, 'Graph-outputs'!$DO39)</f>
        <v>43.11934904579897</v>
      </c>
      <c r="DC39">
        <f>IF(Settings!$M$5=1, 'Graph-outputs'!$DV39, 'Graph-outputs'!$EC39)</f>
        <v>305895.20258622122</v>
      </c>
      <c r="DE39" s="25" t="str">
        <f t="shared" si="52"/>
        <v/>
      </c>
      <c r="DF39" s="4" t="str">
        <f t="shared" si="53"/>
        <v/>
      </c>
      <c r="DG39" s="26" t="str">
        <f t="shared" si="54"/>
        <v/>
      </c>
      <c r="DH39">
        <f>INDEX('Calcs-control4'!$G$86:$X$156,  'Graph-outputs'!$B39, 'Graph-outputs'!DH$2)</f>
        <v>59.443414722696808</v>
      </c>
      <c r="DI39" s="118" t="e">
        <f t="shared" si="55"/>
        <v>#N/A</v>
      </c>
      <c r="DJ39">
        <f>INDEX('Calcs-control4'!$G$170:$X$240, 'Graph-outputs'!$B39, 'Graph-outputs'!$DB$1)</f>
        <v>0</v>
      </c>
      <c r="DL39" s="25" t="str">
        <f t="shared" si="56"/>
        <v/>
      </c>
      <c r="DM39" s="4" t="str">
        <f t="shared" si="57"/>
        <v/>
      </c>
      <c r="DN39" s="26" t="str">
        <f t="shared" si="58"/>
        <v/>
      </c>
      <c r="DO39">
        <f>INDEX('Calcs-control4'!$AH$86:$AY$156,  'Graph-outputs'!$B39, 'Graph-outputs'!DO$2)</f>
        <v>43.11934904579897</v>
      </c>
      <c r="DP39" s="118" t="e">
        <f t="shared" si="59"/>
        <v>#N/A</v>
      </c>
      <c r="DQ39">
        <f>INDEX('Calcs-control4'!$AH$170:$AY$240, 'Graph-outputs'!$B39, 'Graph-outputs'!$DB$1)</f>
        <v>0</v>
      </c>
      <c r="DS39" s="25" t="str">
        <f t="shared" si="60"/>
        <v/>
      </c>
      <c r="DT39" s="4" t="str">
        <f t="shared" si="61"/>
        <v/>
      </c>
      <c r="DU39" s="26" t="str">
        <f t="shared" si="62"/>
        <v/>
      </c>
      <c r="DV39">
        <f>INDEX('Calcs-control4'!$G$386:$X$456,  'Graph-outputs'!$B39, 'Graph-outputs'!DV$2)</f>
        <v>421700.60057499137</v>
      </c>
      <c r="DW39" s="118" t="e">
        <f t="shared" si="63"/>
        <v>#N/A</v>
      </c>
      <c r="DX39">
        <f>INDEX('Calcs-control4'!$G$170:$X$240, 'Graph-outputs'!$B39, 'Graph-outputs'!$DB$1)</f>
        <v>0</v>
      </c>
      <c r="DZ39" s="25" t="str">
        <f t="shared" si="64"/>
        <v/>
      </c>
      <c r="EA39" s="4" t="str">
        <f t="shared" si="65"/>
        <v/>
      </c>
      <c r="EB39" s="26" t="str">
        <f t="shared" si="66"/>
        <v/>
      </c>
      <c r="EC39">
        <f>INDEX('Calcs-control4'!$AH$386:$AY$456,  'Graph-outputs'!$B39, 'Graph-outputs'!EC$2)</f>
        <v>305895.20258622122</v>
      </c>
      <c r="ED39" s="118" t="e">
        <f t="shared" si="67"/>
        <v>#N/A</v>
      </c>
      <c r="EE39">
        <f>INDEX('Calcs-control4'!$AH$170:$AY$240, 'Graph-outputs'!$B39, 'Graph-outputs'!$DB$1)</f>
        <v>0</v>
      </c>
    </row>
    <row r="40" spans="1:135" x14ac:dyDescent="0.3">
      <c r="A40" s="118">
        <f t="shared" si="0"/>
        <v>36</v>
      </c>
      <c r="B40">
        <v>37</v>
      </c>
      <c r="C40">
        <f>IF(Settings!$M$5=1, 'Graph-outputs'!$J40, 'Graph-outputs'!$Q40)</f>
        <v>32.888852124118209</v>
      </c>
      <c r="E40">
        <f>IF(Settings!$M$5=1, 'Graph-outputs'!$X40, 'Graph-outputs'!$AE40)</f>
        <v>32305.880439275301</v>
      </c>
      <c r="G40" s="25" t="str">
        <f t="shared" si="1"/>
        <v/>
      </c>
      <c r="H40" s="4" t="str">
        <f t="shared" si="2"/>
        <v/>
      </c>
      <c r="I40" s="26" t="str">
        <f t="shared" si="3"/>
        <v/>
      </c>
      <c r="J40">
        <f>INDEX('Calcs-control1'!$G$86:$X$156,  'Graph-outputs'!$B40, 'Graph-outputs'!J$2)</f>
        <v>57.353182061883111</v>
      </c>
      <c r="K40" s="118">
        <f t="shared" si="4"/>
        <v>36</v>
      </c>
      <c r="L40">
        <f>INDEX('Calcs-control1'!$G$170:$X$240, 'Graph-outputs'!$B40, 'Graph-outputs'!$D$1)</f>
        <v>0.99999262323603411</v>
      </c>
      <c r="N40" s="25" t="str">
        <f t="shared" si="5"/>
        <v/>
      </c>
      <c r="O40" s="4" t="str">
        <f t="shared" si="6"/>
        <v/>
      </c>
      <c r="P40" s="26" t="str">
        <f t="shared" si="7"/>
        <v/>
      </c>
      <c r="Q40">
        <f>INDEX('Calcs-control1'!$AH$86:$AY$156,  'Graph-outputs'!$B40, 'Graph-outputs'!Q$2)</f>
        <v>32.888852124118209</v>
      </c>
      <c r="R40" s="118">
        <f t="shared" si="8"/>
        <v>36</v>
      </c>
      <c r="S40">
        <f>INDEX('Calcs-control1'!$AH$170:$AY$240, 'Graph-outputs'!$B40, 'Graph-outputs'!$Q$2)</f>
        <v>0.99795095124779432</v>
      </c>
      <c r="U40" s="25" t="str">
        <f t="shared" si="9"/>
        <v/>
      </c>
      <c r="V40" s="4" t="str">
        <f t="shared" si="10"/>
        <v/>
      </c>
      <c r="W40" s="26" t="str">
        <f t="shared" si="11"/>
        <v/>
      </c>
      <c r="X40">
        <f>INDEX('Calcs-control1'!$G$386:$X$456,  'Graph-outputs'!$B40, 'Graph-outputs'!X$2)</f>
        <v>56376.965899322728</v>
      </c>
      <c r="Y40" s="118">
        <f t="shared" si="12"/>
        <v>36</v>
      </c>
      <c r="Z40">
        <f>INDEX('Calcs-control1'!$G$170:$X$240, 'Graph-outputs'!$B40, 'Graph-outputs'!$J$2)</f>
        <v>0.99999262323603411</v>
      </c>
      <c r="AB40" s="25" t="str">
        <f t="shared" si="13"/>
        <v/>
      </c>
      <c r="AC40" s="4" t="str">
        <f t="shared" si="14"/>
        <v/>
      </c>
      <c r="AD40" s="26" t="str">
        <f t="shared" si="15"/>
        <v/>
      </c>
      <c r="AE40">
        <f>INDEX('Calcs-control1'!$AH$386:$AY$456,  'Graph-outputs'!$B40, 'Graph-outputs'!AE$2)</f>
        <v>32305.880439275301</v>
      </c>
      <c r="AF40" s="118">
        <f t="shared" si="16"/>
        <v>36</v>
      </c>
      <c r="AG40">
        <f>INDEX('Calcs-control1'!$AH$170:$AY$240, 'Graph-outputs'!$B40, 'Graph-outputs'!$Q$2)</f>
        <v>0.99795095124779432</v>
      </c>
      <c r="AI40" s="79">
        <v>37</v>
      </c>
      <c r="AJ40" s="118">
        <f t="shared" si="17"/>
        <v>36</v>
      </c>
      <c r="AK40">
        <f>IF(Settings!$M$5=1, 'Graph-outputs'!$AR40, 'Graph-outputs'!$AY40)</f>
        <v>29.401088656472119</v>
      </c>
      <c r="AM40">
        <f>IF(Settings!$M$5=1, 'Graph-outputs'!$BF40, 'Graph-outputs'!$BM40)</f>
        <v>24861.859951168313</v>
      </c>
      <c r="AO40" s="25" t="str">
        <f t="shared" si="18"/>
        <v/>
      </c>
      <c r="AP40" s="4" t="str">
        <f t="shared" si="19"/>
        <v/>
      </c>
      <c r="AQ40" s="26" t="str">
        <f t="shared" si="20"/>
        <v/>
      </c>
      <c r="AR40">
        <f>INDEX('Calcs-control2'!$G$86:$Y$156,  'Graph-outputs'!$B40, 'Graph-outputs'!AR$2)</f>
        <v>42.562288286989585</v>
      </c>
      <c r="AS40" s="118">
        <f t="shared" si="21"/>
        <v>36</v>
      </c>
      <c r="AT40">
        <f>INDEX('Calcs-control2'!$G$170:$X$240, 'Graph-outputs'!$B40, 'Graph-outputs'!$AL$1)</f>
        <v>0.99987021131471887</v>
      </c>
      <c r="AV40" s="25" t="str">
        <f t="shared" si="22"/>
        <v/>
      </c>
      <c r="AW40" s="4" t="str">
        <f t="shared" si="23"/>
        <v/>
      </c>
      <c r="AX40" s="26" t="str">
        <f t="shared" si="24"/>
        <v/>
      </c>
      <c r="AY40">
        <f>INDEX('Calcs-control2'!$AH$86:$AZ$156,  'Graph-outputs'!$B40, 'Graph-outputs'!AY$2)</f>
        <v>29.401088656472119</v>
      </c>
      <c r="AZ40" s="118">
        <f t="shared" si="25"/>
        <v>36</v>
      </c>
      <c r="BA40">
        <f>INDEX('Calcs-control2'!$AH$170:$AY$240, 'Graph-outputs'!$B40, 'Graph-outputs'!$AL$1)</f>
        <v>0.99732157679213373</v>
      </c>
      <c r="BC40" s="25" t="str">
        <f t="shared" si="26"/>
        <v/>
      </c>
      <c r="BD40" s="4" t="str">
        <f t="shared" si="27"/>
        <v/>
      </c>
      <c r="BE40" s="26" t="str">
        <f t="shared" si="28"/>
        <v/>
      </c>
      <c r="BF40">
        <f>INDEX('Calcs-control2'!$G$386:$X$456,  'Graph-outputs'!$B40, 'Graph-outputs'!BF$2)</f>
        <v>36009.328296139465</v>
      </c>
      <c r="BG40" s="118">
        <f t="shared" si="29"/>
        <v>36</v>
      </c>
      <c r="BH40">
        <f>INDEX('Calcs-control2'!$G$170:$X$240, 'Graph-outputs'!$B40, 'Graph-outputs'!$AL$1)</f>
        <v>0.99987021131471887</v>
      </c>
      <c r="BJ40" s="25" t="str">
        <f t="shared" si="30"/>
        <v/>
      </c>
      <c r="BK40" s="4" t="str">
        <f t="shared" si="31"/>
        <v/>
      </c>
      <c r="BL40" s="26" t="str">
        <f t="shared" si="32"/>
        <v/>
      </c>
      <c r="BM40">
        <f>INDEX('Calcs-control2'!$AH$386:$AY$456,  'Graph-outputs'!$B40, 'Graph-outputs'!BM$2)</f>
        <v>24861.859951168313</v>
      </c>
      <c r="BN40" s="118">
        <f t="shared" si="33"/>
        <v>36</v>
      </c>
      <c r="BO40">
        <f>INDEX('Calcs-control2'!$AH$170:$AY$240, 'Graph-outputs'!$B40, 'Graph-outputs'!$AL$1)</f>
        <v>0.99732157679213373</v>
      </c>
      <c r="BQ40" s="79">
        <v>37</v>
      </c>
      <c r="BR40" s="118">
        <f t="shared" si="34"/>
        <v>36</v>
      </c>
      <c r="BS40">
        <f>IF(Settings!$M$5=1, 'Graph-outputs'!$BZ40, 'Graph-outputs'!$CG40)</f>
        <v>39.668839252058262</v>
      </c>
      <c r="BU40">
        <f>IF(Settings!$M$5=1, 'Graph-outputs'!$CN40, 'Graph-outputs'!$CU40)</f>
        <v>42419.268407012445</v>
      </c>
      <c r="BW40" s="25" t="str">
        <f t="shared" si="35"/>
        <v/>
      </c>
      <c r="BX40" s="4" t="str">
        <f t="shared" si="36"/>
        <v/>
      </c>
      <c r="BY40" s="26" t="str">
        <f t="shared" si="37"/>
        <v/>
      </c>
      <c r="BZ40">
        <f>INDEX('Calcs-control3'!$G$86:$Y$156,  'Graph-outputs'!$B40, 'Graph-outputs'!BZ$2)</f>
        <v>57.366665516591688</v>
      </c>
      <c r="CA40" s="118">
        <f t="shared" si="38"/>
        <v>36</v>
      </c>
      <c r="CB40">
        <f>INDEX('Calcs-control3'!$G$170:$X$240, 'Graph-outputs'!$B40, 'Graph-outputs'!$BT$1)</f>
        <v>0.999997627602215</v>
      </c>
      <c r="CD40" s="25" t="str">
        <f t="shared" si="39"/>
        <v/>
      </c>
      <c r="CE40" s="4" t="str">
        <f t="shared" si="40"/>
        <v/>
      </c>
      <c r="CF40" s="26" t="str">
        <f t="shared" si="41"/>
        <v/>
      </c>
      <c r="CG40">
        <f>INDEX('Calcs-control3'!$AH$86:$AZ$156,  'Graph-outputs'!$B40, 'Graph-outputs'!CG$2)</f>
        <v>39.668839252058262</v>
      </c>
      <c r="CH40" s="118">
        <f t="shared" si="42"/>
        <v>36</v>
      </c>
      <c r="CI40" s="85">
        <f>INDEX('Calcs-control3'!$AH$170:$AY$240, 'Graph-outputs'!$B40, 'Graph-outputs'!$BT$1)</f>
        <v>0.99986101010839945</v>
      </c>
      <c r="CK40" s="25" t="str">
        <f t="shared" si="43"/>
        <v/>
      </c>
      <c r="CL40" s="4" t="str">
        <f t="shared" si="44"/>
        <v/>
      </c>
      <c r="CM40" s="26" t="str">
        <f t="shared" si="45"/>
        <v/>
      </c>
      <c r="CN40">
        <f>INDEX('Calcs-control3'!$G$386:$X$456,  'Graph-outputs'!$B40, 'Graph-outputs'!CN$2)</f>
        <v>61346.050026541823</v>
      </c>
      <c r="CO40" s="118">
        <f t="shared" si="46"/>
        <v>36</v>
      </c>
      <c r="CP40" s="85">
        <f>INDEX('Calcs-control3'!$G$170:$X$240, 'Graph-outputs'!$B40, 'Graph-outputs'!$BT$1)</f>
        <v>0.999997627602215</v>
      </c>
      <c r="CR40" s="25" t="str">
        <f t="shared" si="47"/>
        <v/>
      </c>
      <c r="CS40" s="4" t="str">
        <f t="shared" si="48"/>
        <v/>
      </c>
      <c r="CT40" s="26" t="str">
        <f t="shared" si="49"/>
        <v/>
      </c>
      <c r="CU40">
        <f>INDEX('Calcs-control3'!$AH$386:$AY$456,  'Graph-outputs'!$B40, 'Graph-outputs'!CU$2)</f>
        <v>42419.268407012445</v>
      </c>
      <c r="CV40" s="118">
        <f t="shared" si="50"/>
        <v>36</v>
      </c>
      <c r="CW40" s="85">
        <f>INDEX('Calcs-control3'!$AH$170:$AY$240, 'Graph-outputs'!$B40, 'Graph-outputs'!$BT$1)</f>
        <v>0.99986101010839945</v>
      </c>
      <c r="CY40" s="79">
        <v>37</v>
      </c>
      <c r="CZ40" s="118" t="e">
        <f t="shared" si="51"/>
        <v>#N/A</v>
      </c>
      <c r="DA40">
        <f>IF(Settings!$M$5=1, 'Graph-outputs'!$DH40, 'Graph-outputs'!$DO40)</f>
        <v>45.383221260873576</v>
      </c>
      <c r="DC40">
        <f>IF(Settings!$M$5=1, 'Graph-outputs'!$DV40, 'Graph-outputs'!$EC40)</f>
        <v>321955.45547000249</v>
      </c>
      <c r="DE40" s="25" t="str">
        <f t="shared" si="52"/>
        <v/>
      </c>
      <c r="DF40" s="4" t="str">
        <f t="shared" si="53"/>
        <v/>
      </c>
      <c r="DG40" s="26" t="str">
        <f t="shared" si="54"/>
        <v/>
      </c>
      <c r="DH40">
        <f>INDEX('Calcs-control4'!$G$86:$X$156,  'Graph-outputs'!$B40, 'Graph-outputs'!DH$2)</f>
        <v>60.327663713936658</v>
      </c>
      <c r="DI40" s="118" t="e">
        <f t="shared" si="55"/>
        <v>#N/A</v>
      </c>
      <c r="DJ40">
        <f>INDEX('Calcs-control4'!$G$170:$X$240, 'Graph-outputs'!$B40, 'Graph-outputs'!$DB$1)</f>
        <v>0</v>
      </c>
      <c r="DL40" s="25" t="str">
        <f t="shared" si="56"/>
        <v/>
      </c>
      <c r="DM40" s="4" t="str">
        <f t="shared" si="57"/>
        <v/>
      </c>
      <c r="DN40" s="26" t="str">
        <f t="shared" si="58"/>
        <v/>
      </c>
      <c r="DO40">
        <f>INDEX('Calcs-control4'!$AH$86:$AY$156,  'Graph-outputs'!$B40, 'Graph-outputs'!DO$2)</f>
        <v>45.383221260873576</v>
      </c>
      <c r="DP40" s="118" t="e">
        <f t="shared" si="59"/>
        <v>#N/A</v>
      </c>
      <c r="DQ40">
        <f>INDEX('Calcs-control4'!$AH$170:$AY$240, 'Graph-outputs'!$B40, 'Graph-outputs'!$DB$1)</f>
        <v>0</v>
      </c>
      <c r="DS40" s="25" t="str">
        <f t="shared" si="60"/>
        <v/>
      </c>
      <c r="DT40" s="4" t="str">
        <f t="shared" si="61"/>
        <v/>
      </c>
      <c r="DU40" s="26" t="str">
        <f t="shared" si="62"/>
        <v/>
      </c>
      <c r="DV40">
        <f>INDEX('Calcs-control4'!$G$386:$X$456,  'Graph-outputs'!$B40, 'Graph-outputs'!DV$2)</f>
        <v>427973.59704404004</v>
      </c>
      <c r="DW40" s="118" t="e">
        <f t="shared" si="63"/>
        <v>#N/A</v>
      </c>
      <c r="DX40">
        <f>INDEX('Calcs-control4'!$G$170:$X$240, 'Graph-outputs'!$B40, 'Graph-outputs'!$DB$1)</f>
        <v>0</v>
      </c>
      <c r="DZ40" s="25" t="str">
        <f t="shared" si="64"/>
        <v/>
      </c>
      <c r="EA40" s="4" t="str">
        <f t="shared" si="65"/>
        <v/>
      </c>
      <c r="EB40" s="26" t="str">
        <f t="shared" si="66"/>
        <v/>
      </c>
      <c r="EC40">
        <f>INDEX('Calcs-control4'!$AH$386:$AY$456,  'Graph-outputs'!$B40, 'Graph-outputs'!EC$2)</f>
        <v>321955.45547000249</v>
      </c>
      <c r="ED40" s="118" t="e">
        <f t="shared" si="67"/>
        <v>#N/A</v>
      </c>
      <c r="EE40">
        <f>INDEX('Calcs-control4'!$AH$170:$AY$240, 'Graph-outputs'!$B40, 'Graph-outputs'!$DB$1)</f>
        <v>0</v>
      </c>
    </row>
    <row r="41" spans="1:135" x14ac:dyDescent="0.3">
      <c r="A41" s="118">
        <f t="shared" si="0"/>
        <v>37</v>
      </c>
      <c r="B41">
        <v>38</v>
      </c>
      <c r="C41">
        <f>IF(Settings!$M$5=1, 'Graph-outputs'!$J41, 'Graph-outputs'!$Q41)</f>
        <v>35.708167715839231</v>
      </c>
      <c r="E41">
        <f>IF(Settings!$M$5=1, 'Graph-outputs'!$X41, 'Graph-outputs'!$AE41)</f>
        <v>35087.26662661595</v>
      </c>
      <c r="G41" s="25" t="str">
        <f t="shared" si="1"/>
        <v/>
      </c>
      <c r="H41" s="4" t="str">
        <f t="shared" si="2"/>
        <v/>
      </c>
      <c r="I41" s="26" t="str">
        <f t="shared" si="3"/>
        <v/>
      </c>
      <c r="J41">
        <f>INDEX('Calcs-control1'!$G$86:$X$156,  'Graph-outputs'!$B41, 'Graph-outputs'!J$2)</f>
        <v>59.268181169795163</v>
      </c>
      <c r="K41" s="118">
        <f t="shared" si="4"/>
        <v>37</v>
      </c>
      <c r="L41">
        <f>INDEX('Calcs-control1'!$G$170:$X$240, 'Graph-outputs'!$B41, 'Graph-outputs'!$D$1)</f>
        <v>0.99999525123178801</v>
      </c>
      <c r="N41" s="25" t="str">
        <f t="shared" si="5"/>
        <v/>
      </c>
      <c r="O41" s="4" t="str">
        <f t="shared" si="6"/>
        <v/>
      </c>
      <c r="P41" s="26" t="str">
        <f t="shared" si="7"/>
        <v/>
      </c>
      <c r="Q41">
        <f>INDEX('Calcs-control1'!$AH$86:$AY$156,  'Graph-outputs'!$B41, 'Graph-outputs'!Q$2)</f>
        <v>35.708167715839231</v>
      </c>
      <c r="R41" s="118">
        <f t="shared" si="8"/>
        <v>37</v>
      </c>
      <c r="S41">
        <f>INDEX('Calcs-control1'!$AH$170:$AY$240, 'Graph-outputs'!$B41, 'Graph-outputs'!$Q$2)</f>
        <v>0.99892863549319766</v>
      </c>
      <c r="U41" s="25" t="str">
        <f t="shared" si="9"/>
        <v/>
      </c>
      <c r="V41" s="4" t="str">
        <f t="shared" si="10"/>
        <v/>
      </c>
      <c r="W41" s="26" t="str">
        <f t="shared" si="11"/>
        <v/>
      </c>
      <c r="X41">
        <f>INDEX('Calcs-control1'!$G$386:$X$456,  'Graph-outputs'!$B41, 'Graph-outputs'!X$2)</f>
        <v>58259.4232879681</v>
      </c>
      <c r="Y41" s="118">
        <f t="shared" si="12"/>
        <v>37</v>
      </c>
      <c r="Z41">
        <f>INDEX('Calcs-control1'!$G$170:$X$240, 'Graph-outputs'!$B41, 'Graph-outputs'!$J$2)</f>
        <v>0.99999525123178801</v>
      </c>
      <c r="AB41" s="25" t="str">
        <f t="shared" si="13"/>
        <v/>
      </c>
      <c r="AC41" s="4" t="str">
        <f t="shared" si="14"/>
        <v/>
      </c>
      <c r="AD41" s="26" t="str">
        <f t="shared" si="15"/>
        <v/>
      </c>
      <c r="AE41">
        <f>INDEX('Calcs-control1'!$AH$386:$AY$456,  'Graph-outputs'!$B41, 'Graph-outputs'!AE$2)</f>
        <v>35087.26662661595</v>
      </c>
      <c r="AF41" s="118">
        <f t="shared" si="16"/>
        <v>37</v>
      </c>
      <c r="AG41">
        <f>INDEX('Calcs-control1'!$AH$170:$AY$240, 'Graph-outputs'!$B41, 'Graph-outputs'!$Q$2)</f>
        <v>0.99892863549319766</v>
      </c>
      <c r="AI41" s="79">
        <v>38</v>
      </c>
      <c r="AJ41" s="118">
        <f t="shared" si="17"/>
        <v>37</v>
      </c>
      <c r="AK41">
        <f>IF(Settings!$M$5=1, 'Graph-outputs'!$AR41, 'Graph-outputs'!$AY41)</f>
        <v>30.973000368693146</v>
      </c>
      <c r="AM41">
        <f>IF(Settings!$M$5=1, 'Graph-outputs'!$BF41, 'Graph-outputs'!$BM41)</f>
        <v>26195.312970069223</v>
      </c>
      <c r="AO41" s="25" t="str">
        <f t="shared" si="18"/>
        <v/>
      </c>
      <c r="AP41" s="4" t="str">
        <f t="shared" si="19"/>
        <v/>
      </c>
      <c r="AQ41" s="26" t="str">
        <f t="shared" si="20"/>
        <v/>
      </c>
      <c r="AR41">
        <f>INDEX('Calcs-control2'!$G$86:$Y$156,  'Graph-outputs'!$B41, 'Graph-outputs'!AR$2)</f>
        <v>43.578416356113536</v>
      </c>
      <c r="AS41" s="118">
        <f t="shared" si="21"/>
        <v>37</v>
      </c>
      <c r="AT41">
        <f>INDEX('Calcs-control2'!$G$170:$X$240, 'Graph-outputs'!$B41, 'Graph-outputs'!$AL$1)</f>
        <v>0.99989726034426829</v>
      </c>
      <c r="AV41" s="25" t="str">
        <f t="shared" si="22"/>
        <v/>
      </c>
      <c r="AW41" s="4" t="str">
        <f t="shared" si="23"/>
        <v/>
      </c>
      <c r="AX41" s="26" t="str">
        <f t="shared" si="24"/>
        <v/>
      </c>
      <c r="AY41">
        <f>INDEX('Calcs-control2'!$AH$86:$AZ$156,  'Graph-outputs'!$B41, 'Graph-outputs'!AY$2)</f>
        <v>30.973000368693146</v>
      </c>
      <c r="AZ41" s="118">
        <f t="shared" si="25"/>
        <v>37</v>
      </c>
      <c r="BA41">
        <f>INDEX('Calcs-control2'!$AH$170:$AY$240, 'Graph-outputs'!$B41, 'Graph-outputs'!$AL$1)</f>
        <v>0.99813420250624429</v>
      </c>
      <c r="BC41" s="25" t="str">
        <f t="shared" si="26"/>
        <v/>
      </c>
      <c r="BD41" s="4" t="str">
        <f t="shared" si="27"/>
        <v/>
      </c>
      <c r="BE41" s="26" t="str">
        <f t="shared" si="28"/>
        <v/>
      </c>
      <c r="BF41">
        <f>INDEX('Calcs-control2'!$G$386:$X$456,  'Graph-outputs'!$B41, 'Graph-outputs'!BF$2)</f>
        <v>36869.209645160547</v>
      </c>
      <c r="BG41" s="118">
        <f t="shared" si="29"/>
        <v>37</v>
      </c>
      <c r="BH41">
        <f>INDEX('Calcs-control2'!$G$170:$X$240, 'Graph-outputs'!$B41, 'Graph-outputs'!$AL$1)</f>
        <v>0.99989726034426829</v>
      </c>
      <c r="BJ41" s="25" t="str">
        <f t="shared" si="30"/>
        <v/>
      </c>
      <c r="BK41" s="4" t="str">
        <f t="shared" si="31"/>
        <v/>
      </c>
      <c r="BL41" s="26" t="str">
        <f t="shared" si="32"/>
        <v/>
      </c>
      <c r="BM41">
        <f>INDEX('Calcs-control2'!$AH$386:$AY$456,  'Graph-outputs'!$B41, 'Graph-outputs'!BM$2)</f>
        <v>26195.312970069223</v>
      </c>
      <c r="BN41" s="118">
        <f t="shared" si="33"/>
        <v>37</v>
      </c>
      <c r="BO41">
        <f>INDEX('Calcs-control2'!$AH$170:$AY$240, 'Graph-outputs'!$B41, 'Graph-outputs'!$AL$1)</f>
        <v>0.99813420250624429</v>
      </c>
      <c r="BQ41" s="79">
        <v>38</v>
      </c>
      <c r="BR41" s="118">
        <f t="shared" si="34"/>
        <v>37</v>
      </c>
      <c r="BS41">
        <f>IF(Settings!$M$5=1, 'Graph-outputs'!$BZ41, 'Graph-outputs'!$CG41)</f>
        <v>41.784359585184099</v>
      </c>
      <c r="BU41">
        <f>IF(Settings!$M$5=1, 'Graph-outputs'!$CN41, 'Graph-outputs'!$CU41)</f>
        <v>44682.004815830704</v>
      </c>
      <c r="BW41" s="25" t="str">
        <f t="shared" si="35"/>
        <v/>
      </c>
      <c r="BX41" s="4" t="str">
        <f t="shared" si="36"/>
        <v/>
      </c>
      <c r="BY41" s="26" t="str">
        <f t="shared" si="37"/>
        <v/>
      </c>
      <c r="BZ41">
        <f>INDEX('Calcs-control3'!$G$86:$Y$156,  'Graph-outputs'!$B41, 'Graph-outputs'!BZ$2)</f>
        <v>58.731583686599834</v>
      </c>
      <c r="CA41" s="118">
        <f t="shared" si="38"/>
        <v>37</v>
      </c>
      <c r="CB41">
        <f>INDEX('Calcs-control3'!$G$170:$X$240, 'Graph-outputs'!$B41, 'Graph-outputs'!$BT$1)</f>
        <v>0.99999826679899928</v>
      </c>
      <c r="CD41" s="25" t="str">
        <f t="shared" si="39"/>
        <v/>
      </c>
      <c r="CE41" s="4" t="str">
        <f t="shared" si="40"/>
        <v/>
      </c>
      <c r="CF41" s="26" t="str">
        <f t="shared" si="41"/>
        <v/>
      </c>
      <c r="CG41">
        <f>INDEX('Calcs-control3'!$AH$86:$AZ$156,  'Graph-outputs'!$B41, 'Graph-outputs'!CG$2)</f>
        <v>41.784359585184099</v>
      </c>
      <c r="CH41" s="118">
        <f t="shared" si="42"/>
        <v>37</v>
      </c>
      <c r="CI41" s="85">
        <f>INDEX('Calcs-control3'!$AH$170:$AY$240, 'Graph-outputs'!$B41, 'Graph-outputs'!$BT$1)</f>
        <v>0.99991455853414823</v>
      </c>
      <c r="CK41" s="25" t="str">
        <f t="shared" si="43"/>
        <v/>
      </c>
      <c r="CL41" s="4" t="str">
        <f t="shared" si="44"/>
        <v/>
      </c>
      <c r="CM41" s="26" t="str">
        <f t="shared" si="45"/>
        <v/>
      </c>
      <c r="CN41">
        <f>INDEX('Calcs-control3'!$G$386:$X$456,  'Graph-outputs'!$B41, 'Graph-outputs'!CN$2)</f>
        <v>62805.658223226332</v>
      </c>
      <c r="CO41" s="118">
        <f t="shared" si="46"/>
        <v>37</v>
      </c>
      <c r="CP41" s="85">
        <f>INDEX('Calcs-control3'!$G$170:$X$240, 'Graph-outputs'!$B41, 'Graph-outputs'!$BT$1)</f>
        <v>0.99999826679899928</v>
      </c>
      <c r="CR41" s="25" t="str">
        <f t="shared" si="47"/>
        <v/>
      </c>
      <c r="CS41" s="4" t="str">
        <f t="shared" si="48"/>
        <v/>
      </c>
      <c r="CT41" s="26" t="str">
        <f t="shared" si="49"/>
        <v/>
      </c>
      <c r="CU41">
        <f>INDEX('Calcs-control3'!$AH$386:$AY$456,  'Graph-outputs'!$B41, 'Graph-outputs'!CU$2)</f>
        <v>44682.004815830704</v>
      </c>
      <c r="CV41" s="118">
        <f t="shared" si="50"/>
        <v>37</v>
      </c>
      <c r="CW41" s="85">
        <f>INDEX('Calcs-control3'!$AH$170:$AY$240, 'Graph-outputs'!$B41, 'Graph-outputs'!$BT$1)</f>
        <v>0.99991455853414823</v>
      </c>
      <c r="CY41" s="79">
        <v>38</v>
      </c>
      <c r="CZ41" s="118" t="e">
        <f t="shared" si="51"/>
        <v>#N/A</v>
      </c>
      <c r="DA41">
        <f>IF(Settings!$M$5=1, 'Graph-outputs'!$DH41, 'Graph-outputs'!$DO41)</f>
        <v>47.607011814549971</v>
      </c>
      <c r="DC41">
        <f>IF(Settings!$M$5=1, 'Graph-outputs'!$DV41, 'Graph-outputs'!$EC41)</f>
        <v>337731.36296813394</v>
      </c>
      <c r="DE41" s="25" t="str">
        <f t="shared" si="52"/>
        <v/>
      </c>
      <c r="DF41" s="4" t="str">
        <f t="shared" si="53"/>
        <v/>
      </c>
      <c r="DG41" s="26" t="str">
        <f t="shared" si="54"/>
        <v/>
      </c>
      <c r="DH41">
        <f>INDEX('Calcs-control4'!$G$86:$X$156,  'Graph-outputs'!$B41, 'Graph-outputs'!DH$2)</f>
        <v>61.149519157034689</v>
      </c>
      <c r="DI41" s="118" t="e">
        <f t="shared" si="55"/>
        <v>#N/A</v>
      </c>
      <c r="DJ41">
        <f>INDEX('Calcs-control4'!$G$170:$X$240, 'Graph-outputs'!$B41, 'Graph-outputs'!$DB$1)</f>
        <v>0</v>
      </c>
      <c r="DL41" s="25" t="str">
        <f t="shared" si="56"/>
        <v/>
      </c>
      <c r="DM41" s="4" t="str">
        <f t="shared" si="57"/>
        <v/>
      </c>
      <c r="DN41" s="26" t="str">
        <f t="shared" si="58"/>
        <v/>
      </c>
      <c r="DO41">
        <f>INDEX('Calcs-control4'!$AH$86:$AY$156,  'Graph-outputs'!$B41, 'Graph-outputs'!DO$2)</f>
        <v>47.607011814549971</v>
      </c>
      <c r="DP41" s="118" t="e">
        <f t="shared" si="59"/>
        <v>#N/A</v>
      </c>
      <c r="DQ41">
        <f>INDEX('Calcs-control4'!$AH$170:$AY$240, 'Graph-outputs'!$B41, 'Graph-outputs'!$DB$1)</f>
        <v>0</v>
      </c>
      <c r="DS41" s="25" t="str">
        <f t="shared" si="60"/>
        <v/>
      </c>
      <c r="DT41" s="4" t="str">
        <f t="shared" si="61"/>
        <v/>
      </c>
      <c r="DU41" s="26" t="str">
        <f t="shared" si="62"/>
        <v/>
      </c>
      <c r="DV41">
        <f>INDEX('Calcs-control4'!$G$386:$X$456,  'Graph-outputs'!$B41, 'Graph-outputs'!DV$2)</f>
        <v>433803.96421855461</v>
      </c>
      <c r="DW41" s="118" t="e">
        <f t="shared" si="63"/>
        <v>#N/A</v>
      </c>
      <c r="DX41">
        <f>INDEX('Calcs-control4'!$G$170:$X$240, 'Graph-outputs'!$B41, 'Graph-outputs'!$DB$1)</f>
        <v>0</v>
      </c>
      <c r="DZ41" s="25" t="str">
        <f t="shared" si="64"/>
        <v/>
      </c>
      <c r="EA41" s="4" t="str">
        <f t="shared" si="65"/>
        <v/>
      </c>
      <c r="EB41" s="26" t="str">
        <f t="shared" si="66"/>
        <v/>
      </c>
      <c r="EC41">
        <f>INDEX('Calcs-control4'!$AH$386:$AY$456,  'Graph-outputs'!$B41, 'Graph-outputs'!EC$2)</f>
        <v>337731.36296813394</v>
      </c>
      <c r="ED41" s="118" t="e">
        <f t="shared" si="67"/>
        <v>#N/A</v>
      </c>
      <c r="EE41">
        <f>INDEX('Calcs-control4'!$AH$170:$AY$240, 'Graph-outputs'!$B41, 'Graph-outputs'!$DB$1)</f>
        <v>0</v>
      </c>
    </row>
    <row r="42" spans="1:135" x14ac:dyDescent="0.3">
      <c r="A42" s="118">
        <f t="shared" si="0"/>
        <v>38</v>
      </c>
      <c r="B42">
        <v>39</v>
      </c>
      <c r="C42">
        <f>IF(Settings!$M$5=1, 'Graph-outputs'!$J42, 'Graph-outputs'!$Q42)</f>
        <v>38.662161252644644</v>
      </c>
      <c r="E42">
        <f>IF(Settings!$M$5=1, 'Graph-outputs'!$X42, 'Graph-outputs'!$AE42)</f>
        <v>37996.941904457024</v>
      </c>
      <c r="G42" s="25" t="str">
        <f t="shared" si="1"/>
        <v/>
      </c>
      <c r="H42" s="4" t="str">
        <f t="shared" si="2"/>
        <v/>
      </c>
      <c r="I42" s="26" t="str">
        <f t="shared" si="3"/>
        <v/>
      </c>
      <c r="J42">
        <f>INDEX('Calcs-control1'!$G$86:$X$156,  'Graph-outputs'!$B42, 'Graph-outputs'!J$2)</f>
        <v>61.139461222651832</v>
      </c>
      <c r="K42" s="118">
        <f t="shared" si="4"/>
        <v>38</v>
      </c>
      <c r="L42">
        <f>INDEX('Calcs-control1'!$G$170:$X$240, 'Graph-outputs'!$B42, 'Graph-outputs'!$D$1)</f>
        <v>0.99999691210123443</v>
      </c>
      <c r="N42" s="25" t="str">
        <f t="shared" si="5"/>
        <v/>
      </c>
      <c r="O42" s="4" t="str">
        <f t="shared" si="6"/>
        <v/>
      </c>
      <c r="P42" s="26" t="str">
        <f t="shared" si="7"/>
        <v/>
      </c>
      <c r="Q42">
        <f>INDEX('Calcs-control1'!$AH$86:$AY$156,  'Graph-outputs'!$B42, 'Graph-outputs'!Q$2)</f>
        <v>38.662161252644644</v>
      </c>
      <c r="R42" s="118">
        <f t="shared" si="8"/>
        <v>38</v>
      </c>
      <c r="S42">
        <f>INDEX('Calcs-control1'!$AH$170:$AY$240, 'Graph-outputs'!$B42, 'Graph-outputs'!$Q$2)</f>
        <v>0.99945691282975824</v>
      </c>
      <c r="U42" s="25" t="str">
        <f t="shared" si="9"/>
        <v/>
      </c>
      <c r="V42" s="4" t="str">
        <f t="shared" si="10"/>
        <v/>
      </c>
      <c r="W42" s="26" t="str">
        <f t="shared" si="11"/>
        <v/>
      </c>
      <c r="X42">
        <f>INDEX('Calcs-control1'!$G$386:$X$456,  'Graph-outputs'!$B42, 'Graph-outputs'!X$2)</f>
        <v>60098.888762944625</v>
      </c>
      <c r="Y42" s="118">
        <f t="shared" si="12"/>
        <v>38</v>
      </c>
      <c r="Z42">
        <f>INDEX('Calcs-control1'!$G$170:$X$240, 'Graph-outputs'!$B42, 'Graph-outputs'!$J$2)</f>
        <v>0.99999691210123443</v>
      </c>
      <c r="AB42" s="25" t="str">
        <f t="shared" si="13"/>
        <v/>
      </c>
      <c r="AC42" s="4" t="str">
        <f t="shared" si="14"/>
        <v/>
      </c>
      <c r="AD42" s="26" t="str">
        <f t="shared" si="15"/>
        <v/>
      </c>
      <c r="AE42">
        <f>INDEX('Calcs-control1'!$AH$386:$AY$456,  'Graph-outputs'!$B42, 'Graph-outputs'!AE$2)</f>
        <v>37996.941904457024</v>
      </c>
      <c r="AF42" s="118">
        <f t="shared" si="16"/>
        <v>38</v>
      </c>
      <c r="AG42">
        <f>INDEX('Calcs-control1'!$AH$170:$AY$240, 'Graph-outputs'!$B42, 'Graph-outputs'!$Q$2)</f>
        <v>0.99945691282975824</v>
      </c>
      <c r="AI42" s="79">
        <v>39</v>
      </c>
      <c r="AJ42" s="118">
        <f t="shared" si="17"/>
        <v>38</v>
      </c>
      <c r="AK42">
        <f>IF(Settings!$M$5=1, 'Graph-outputs'!$AR42, 'Graph-outputs'!$AY42)</f>
        <v>32.594659223382074</v>
      </c>
      <c r="AM42">
        <f>IF(Settings!$M$5=1, 'Graph-outputs'!$BF42, 'Graph-outputs'!$BM42)</f>
        <v>27570.006355436686</v>
      </c>
      <c r="AO42" s="25" t="str">
        <f t="shared" si="18"/>
        <v/>
      </c>
      <c r="AP42" s="4" t="str">
        <f t="shared" si="19"/>
        <v/>
      </c>
      <c r="AQ42" s="26" t="str">
        <f t="shared" si="20"/>
        <v/>
      </c>
      <c r="AR42">
        <f>INDEX('Calcs-control2'!$G$86:$Y$156,  'Graph-outputs'!$B42, 'Graph-outputs'!AR$2)</f>
        <v>44.574058526937471</v>
      </c>
      <c r="AS42" s="118">
        <f t="shared" si="21"/>
        <v>38</v>
      </c>
      <c r="AT42">
        <f>INDEX('Calcs-control2'!$G$170:$X$240, 'Graph-outputs'!$B42, 'Graph-outputs'!$AL$1)</f>
        <v>0.99991828803227867</v>
      </c>
      <c r="AV42" s="25" t="str">
        <f t="shared" si="22"/>
        <v/>
      </c>
      <c r="AW42" s="4" t="str">
        <f t="shared" si="23"/>
        <v/>
      </c>
      <c r="AX42" s="26" t="str">
        <f t="shared" si="24"/>
        <v/>
      </c>
      <c r="AY42">
        <f>INDEX('Calcs-control2'!$AH$86:$AZ$156,  'Graph-outputs'!$B42, 'Graph-outputs'!AY$2)</f>
        <v>32.594659223382074</v>
      </c>
      <c r="AZ42" s="118">
        <f t="shared" si="25"/>
        <v>38</v>
      </c>
      <c r="BA42">
        <f>INDEX('Calcs-control2'!$AH$170:$AY$240, 'Graph-outputs'!$B42, 'Graph-outputs'!$AL$1)</f>
        <v>0.99871506641047159</v>
      </c>
      <c r="BC42" s="25" t="str">
        <f t="shared" si="26"/>
        <v/>
      </c>
      <c r="BD42" s="4" t="str">
        <f t="shared" si="27"/>
        <v/>
      </c>
      <c r="BE42" s="26" t="str">
        <f t="shared" si="28"/>
        <v/>
      </c>
      <c r="BF42">
        <f>INDEX('Calcs-control2'!$G$386:$X$456,  'Graph-outputs'!$B42, 'Graph-outputs'!BF$2)</f>
        <v>37711.723096919508</v>
      </c>
      <c r="BG42" s="118">
        <f t="shared" si="29"/>
        <v>38</v>
      </c>
      <c r="BH42">
        <f>INDEX('Calcs-control2'!$G$170:$X$240, 'Graph-outputs'!$B42, 'Graph-outputs'!$AL$1)</f>
        <v>0.99991828803227867</v>
      </c>
      <c r="BJ42" s="25" t="str">
        <f t="shared" si="30"/>
        <v/>
      </c>
      <c r="BK42" s="4" t="str">
        <f t="shared" si="31"/>
        <v/>
      </c>
      <c r="BL42" s="26" t="str">
        <f t="shared" si="32"/>
        <v/>
      </c>
      <c r="BM42">
        <f>INDEX('Calcs-control2'!$AH$386:$AY$456,  'Graph-outputs'!$B42, 'Graph-outputs'!BM$2)</f>
        <v>27570.006355436686</v>
      </c>
      <c r="BN42" s="118">
        <f t="shared" si="33"/>
        <v>38</v>
      </c>
      <c r="BO42">
        <f>INDEX('Calcs-control2'!$AH$170:$AY$240, 'Graph-outputs'!$B42, 'Graph-outputs'!$AL$1)</f>
        <v>0.99871506641047159</v>
      </c>
      <c r="BQ42" s="79">
        <v>39</v>
      </c>
      <c r="BR42" s="118">
        <f t="shared" si="34"/>
        <v>38</v>
      </c>
      <c r="BS42">
        <f>IF(Settings!$M$5=1, 'Graph-outputs'!$BZ42, 'Graph-outputs'!$CG42)</f>
        <v>43.966338852503455</v>
      </c>
      <c r="BU42">
        <f>IF(Settings!$M$5=1, 'Graph-outputs'!$CN42, 'Graph-outputs'!$CU42)</f>
        <v>47015.654872122723</v>
      </c>
      <c r="BW42" s="25" t="str">
        <f t="shared" si="35"/>
        <v/>
      </c>
      <c r="BX42" s="4" t="str">
        <f t="shared" si="36"/>
        <v/>
      </c>
      <c r="BY42" s="26" t="str">
        <f t="shared" si="37"/>
        <v/>
      </c>
      <c r="BZ42">
        <f>INDEX('Calcs-control3'!$G$86:$Y$156,  'Graph-outputs'!$B42, 'Graph-outputs'!BZ$2)</f>
        <v>60.068765817118283</v>
      </c>
      <c r="CA42" s="118">
        <f t="shared" si="38"/>
        <v>38</v>
      </c>
      <c r="CB42">
        <f>INDEX('Calcs-control3'!$G$170:$X$240, 'Graph-outputs'!$B42, 'Graph-outputs'!$BT$1)</f>
        <v>0.99999872567312476</v>
      </c>
      <c r="CD42" s="25" t="str">
        <f t="shared" si="39"/>
        <v/>
      </c>
      <c r="CE42" s="4" t="str">
        <f t="shared" si="40"/>
        <v/>
      </c>
      <c r="CF42" s="26" t="str">
        <f t="shared" si="41"/>
        <v/>
      </c>
      <c r="CG42">
        <f>INDEX('Calcs-control3'!$AH$86:$AZ$156,  'Graph-outputs'!$B42, 'Graph-outputs'!CG$2)</f>
        <v>43.966338852503455</v>
      </c>
      <c r="CH42" s="118">
        <f t="shared" si="42"/>
        <v>38</v>
      </c>
      <c r="CI42" s="85">
        <f>INDEX('Calcs-control3'!$AH$170:$AY$240, 'Graph-outputs'!$B42, 'Graph-outputs'!$BT$1)</f>
        <v>0.99994827318563861</v>
      </c>
      <c r="CK42" s="25" t="str">
        <f t="shared" si="43"/>
        <v/>
      </c>
      <c r="CL42" s="4" t="str">
        <f t="shared" si="44"/>
        <v/>
      </c>
      <c r="CM42" s="26" t="str">
        <f t="shared" si="45"/>
        <v/>
      </c>
      <c r="CN42">
        <f>INDEX('Calcs-control3'!$G$386:$X$456,  'Graph-outputs'!$B42, 'Graph-outputs'!CN$2)</f>
        <v>64235.604210215133</v>
      </c>
      <c r="CO42" s="118">
        <f t="shared" si="46"/>
        <v>38</v>
      </c>
      <c r="CP42" s="85">
        <f>INDEX('Calcs-control3'!$G$170:$X$240, 'Graph-outputs'!$B42, 'Graph-outputs'!$BT$1)</f>
        <v>0.99999872567312476</v>
      </c>
      <c r="CR42" s="25" t="str">
        <f t="shared" si="47"/>
        <v/>
      </c>
      <c r="CS42" s="4" t="str">
        <f t="shared" si="48"/>
        <v/>
      </c>
      <c r="CT42" s="26" t="str">
        <f t="shared" si="49"/>
        <v/>
      </c>
      <c r="CU42">
        <f>INDEX('Calcs-control3'!$AH$386:$AY$456,  'Graph-outputs'!$B42, 'Graph-outputs'!CU$2)</f>
        <v>47015.654872122723</v>
      </c>
      <c r="CV42" s="118">
        <f t="shared" si="50"/>
        <v>38</v>
      </c>
      <c r="CW42" s="85">
        <f>INDEX('Calcs-control3'!$AH$170:$AY$240, 'Graph-outputs'!$B42, 'Graph-outputs'!$BT$1)</f>
        <v>0.99994827318563861</v>
      </c>
      <c r="CY42" s="79">
        <v>39</v>
      </c>
      <c r="CZ42" s="118" t="e">
        <f t="shared" si="51"/>
        <v>#N/A</v>
      </c>
      <c r="DA42">
        <f>IF(Settings!$M$5=1, 'Graph-outputs'!$DH42, 'Graph-outputs'!$DO42)</f>
        <v>49.774968964248444</v>
      </c>
      <c r="DC42">
        <f>IF(Settings!$M$5=1, 'Graph-outputs'!$DV42, 'Graph-outputs'!$EC42)</f>
        <v>353111.17982948961</v>
      </c>
      <c r="DE42" s="25" t="str">
        <f t="shared" si="52"/>
        <v/>
      </c>
      <c r="DF42" s="4" t="str">
        <f t="shared" si="53"/>
        <v/>
      </c>
      <c r="DG42" s="26" t="str">
        <f t="shared" si="54"/>
        <v/>
      </c>
      <c r="DH42">
        <f>INDEX('Calcs-control4'!$G$86:$X$156,  'Graph-outputs'!$B42, 'Graph-outputs'!DH$2)</f>
        <v>61.912763928554845</v>
      </c>
      <c r="DI42" s="118" t="e">
        <f t="shared" si="55"/>
        <v>#N/A</v>
      </c>
      <c r="DJ42">
        <f>INDEX('Calcs-control4'!$G$170:$X$240, 'Graph-outputs'!$B42, 'Graph-outputs'!$DB$1)</f>
        <v>0</v>
      </c>
      <c r="DL42" s="25" t="str">
        <f t="shared" si="56"/>
        <v/>
      </c>
      <c r="DM42" s="4" t="str">
        <f t="shared" si="57"/>
        <v/>
      </c>
      <c r="DN42" s="26" t="str">
        <f t="shared" si="58"/>
        <v/>
      </c>
      <c r="DO42">
        <f>INDEX('Calcs-control4'!$AH$86:$AY$156,  'Graph-outputs'!$B42, 'Graph-outputs'!DO$2)</f>
        <v>49.774968964248444</v>
      </c>
      <c r="DP42" s="118" t="e">
        <f t="shared" si="59"/>
        <v>#N/A</v>
      </c>
      <c r="DQ42">
        <f>INDEX('Calcs-control4'!$AH$170:$AY$240, 'Graph-outputs'!$B42, 'Graph-outputs'!$DB$1)</f>
        <v>0</v>
      </c>
      <c r="DS42" s="25" t="str">
        <f t="shared" si="60"/>
        <v/>
      </c>
      <c r="DT42" s="4" t="str">
        <f t="shared" si="61"/>
        <v/>
      </c>
      <c r="DU42" s="26" t="str">
        <f t="shared" si="62"/>
        <v/>
      </c>
      <c r="DV42">
        <f>INDEX('Calcs-control4'!$G$386:$X$456,  'Graph-outputs'!$B42, 'Graph-outputs'!DV$2)</f>
        <v>439218.53839867614</v>
      </c>
      <c r="DW42" s="118" t="e">
        <f t="shared" si="63"/>
        <v>#N/A</v>
      </c>
      <c r="DX42">
        <f>INDEX('Calcs-control4'!$G$170:$X$240, 'Graph-outputs'!$B42, 'Graph-outputs'!$DB$1)</f>
        <v>0</v>
      </c>
      <c r="DZ42" s="25" t="str">
        <f t="shared" si="64"/>
        <v/>
      </c>
      <c r="EA42" s="4" t="str">
        <f t="shared" si="65"/>
        <v/>
      </c>
      <c r="EB42" s="26" t="str">
        <f t="shared" si="66"/>
        <v/>
      </c>
      <c r="EC42">
        <f>INDEX('Calcs-control4'!$AH$386:$AY$456,  'Graph-outputs'!$B42, 'Graph-outputs'!EC$2)</f>
        <v>353111.17982948961</v>
      </c>
      <c r="ED42" s="118" t="e">
        <f t="shared" si="67"/>
        <v>#N/A</v>
      </c>
      <c r="EE42">
        <f>INDEX('Calcs-control4'!$AH$170:$AY$240, 'Graph-outputs'!$B42, 'Graph-outputs'!$DB$1)</f>
        <v>0</v>
      </c>
    </row>
    <row r="43" spans="1:135" x14ac:dyDescent="0.3">
      <c r="A43" s="118">
        <f t="shared" si="0"/>
        <v>39</v>
      </c>
      <c r="B43">
        <v>40</v>
      </c>
      <c r="C43">
        <f>IF(Settings!$M$5=1, 'Graph-outputs'!$J43, 'Graph-outputs'!$Q43)</f>
        <v>41.742319961507505</v>
      </c>
      <c r="E43">
        <f>IF(Settings!$M$5=1, 'Graph-outputs'!$X43, 'Graph-outputs'!$AE43)</f>
        <v>41028.073406825111</v>
      </c>
      <c r="G43" s="25" t="str">
        <f t="shared" si="1"/>
        <v/>
      </c>
      <c r="H43" s="4" t="str">
        <f t="shared" si="2"/>
        <v/>
      </c>
      <c r="I43" s="26" t="str">
        <f t="shared" si="3"/>
        <v/>
      </c>
      <c r="J43">
        <f>INDEX('Calcs-control1'!$G$86:$X$156,  'Graph-outputs'!$B43, 'Graph-outputs'!J$2)</f>
        <v>62.965945274552638</v>
      </c>
      <c r="K43" s="118">
        <f t="shared" si="4"/>
        <v>39</v>
      </c>
      <c r="L43">
        <f>INDEX('Calcs-control1'!$G$170:$X$240, 'Graph-outputs'!$B43, 'Graph-outputs'!$D$1)</f>
        <v>0.99999797129123047</v>
      </c>
      <c r="N43" s="25" t="str">
        <f t="shared" si="5"/>
        <v/>
      </c>
      <c r="O43" s="4" t="str">
        <f t="shared" si="6"/>
        <v/>
      </c>
      <c r="P43" s="26" t="str">
        <f t="shared" si="7"/>
        <v/>
      </c>
      <c r="Q43">
        <f>INDEX('Calcs-control1'!$AH$86:$AY$156,  'Graph-outputs'!$B43, 'Graph-outputs'!Q$2)</f>
        <v>41.742319961507505</v>
      </c>
      <c r="R43" s="118">
        <f t="shared" si="8"/>
        <v>39</v>
      </c>
      <c r="S43">
        <f>INDEX('Calcs-control1'!$AH$170:$AY$240, 'Graph-outputs'!$B43, 'Graph-outputs'!$Q$2)</f>
        <v>0.99973257655498249</v>
      </c>
      <c r="U43" s="25" t="str">
        <f t="shared" si="9"/>
        <v/>
      </c>
      <c r="V43" s="4" t="str">
        <f t="shared" si="10"/>
        <v/>
      </c>
      <c r="W43" s="26" t="str">
        <f t="shared" si="11"/>
        <v/>
      </c>
      <c r="X43">
        <f>INDEX('Calcs-control1'!$G$386:$X$456,  'Graph-outputs'!$B43, 'Graph-outputs'!X$2)</f>
        <v>61894.309697775272</v>
      </c>
      <c r="Y43" s="118">
        <f t="shared" si="12"/>
        <v>39</v>
      </c>
      <c r="Z43">
        <f>INDEX('Calcs-control1'!$G$170:$X$240, 'Graph-outputs'!$B43, 'Graph-outputs'!$J$2)</f>
        <v>0.99999797129123047</v>
      </c>
      <c r="AB43" s="25" t="str">
        <f t="shared" si="13"/>
        <v/>
      </c>
      <c r="AC43" s="4" t="str">
        <f t="shared" si="14"/>
        <v/>
      </c>
      <c r="AD43" s="26" t="str">
        <f t="shared" si="15"/>
        <v/>
      </c>
      <c r="AE43">
        <f>INDEX('Calcs-control1'!$AH$386:$AY$456,  'Graph-outputs'!$B43, 'Graph-outputs'!AE$2)</f>
        <v>41028.073406825111</v>
      </c>
      <c r="AF43" s="118">
        <f t="shared" si="16"/>
        <v>39</v>
      </c>
      <c r="AG43">
        <f>INDEX('Calcs-control1'!$AH$170:$AY$240, 'Graph-outputs'!$B43, 'Graph-outputs'!$Q$2)</f>
        <v>0.99973257655498249</v>
      </c>
      <c r="AI43" s="79">
        <v>40</v>
      </c>
      <c r="AJ43" s="118">
        <f t="shared" si="17"/>
        <v>39</v>
      </c>
      <c r="AK43">
        <f>IF(Settings!$M$5=1, 'Graph-outputs'!$AR43, 'Graph-outputs'!$AY43)</f>
        <v>34.263896724208948</v>
      </c>
      <c r="AM43">
        <f>IF(Settings!$M$5=1, 'Graph-outputs'!$BF43, 'Graph-outputs'!$BM43)</f>
        <v>28984.27949658296</v>
      </c>
      <c r="AO43" s="25" t="str">
        <f t="shared" si="18"/>
        <v/>
      </c>
      <c r="AP43" s="4" t="str">
        <f t="shared" si="19"/>
        <v/>
      </c>
      <c r="AQ43" s="26" t="str">
        <f t="shared" si="20"/>
        <v/>
      </c>
      <c r="AR43">
        <f>INDEX('Calcs-control2'!$G$86:$Y$156,  'Graph-outputs'!$B43, 'Graph-outputs'!AR$2)</f>
        <v>45.549310935293292</v>
      </c>
      <c r="AS43" s="118">
        <f t="shared" si="21"/>
        <v>39</v>
      </c>
      <c r="AT43">
        <f>INDEX('Calcs-control2'!$G$170:$X$240, 'Graph-outputs'!$B43, 'Graph-outputs'!$AL$1)</f>
        <v>0.99993470650455696</v>
      </c>
      <c r="AV43" s="25" t="str">
        <f t="shared" si="22"/>
        <v/>
      </c>
      <c r="AW43" s="4" t="str">
        <f t="shared" si="23"/>
        <v/>
      </c>
      <c r="AX43" s="26" t="str">
        <f t="shared" si="24"/>
        <v/>
      </c>
      <c r="AY43">
        <f>INDEX('Calcs-control2'!$AH$86:$AZ$156,  'Graph-outputs'!$B43, 'Graph-outputs'!AY$2)</f>
        <v>34.263896724208948</v>
      </c>
      <c r="AZ43" s="118">
        <f t="shared" si="25"/>
        <v>39</v>
      </c>
      <c r="BA43">
        <f>INDEX('Calcs-control2'!$AH$170:$AY$240, 'Graph-outputs'!$B43, 'Graph-outputs'!$AL$1)</f>
        <v>0.99912472537916175</v>
      </c>
      <c r="BC43" s="25" t="str">
        <f t="shared" si="26"/>
        <v/>
      </c>
      <c r="BD43" s="4" t="str">
        <f t="shared" si="27"/>
        <v/>
      </c>
      <c r="BE43" s="26" t="str">
        <f t="shared" si="28"/>
        <v/>
      </c>
      <c r="BF43">
        <f>INDEX('Calcs-control2'!$G$386:$X$456,  'Graph-outputs'!$B43, 'Graph-outputs'!BF$2)</f>
        <v>38536.957554384353</v>
      </c>
      <c r="BG43" s="118">
        <f t="shared" si="29"/>
        <v>39</v>
      </c>
      <c r="BH43">
        <f>INDEX('Calcs-control2'!$G$170:$X$240, 'Graph-outputs'!$B43, 'Graph-outputs'!$AL$1)</f>
        <v>0.99993470650455696</v>
      </c>
      <c r="BJ43" s="25" t="str">
        <f t="shared" si="30"/>
        <v/>
      </c>
      <c r="BK43" s="4" t="str">
        <f t="shared" si="31"/>
        <v/>
      </c>
      <c r="BL43" s="26" t="str">
        <f t="shared" si="32"/>
        <v/>
      </c>
      <c r="BM43">
        <f>INDEX('Calcs-control2'!$AH$386:$AY$456,  'Graph-outputs'!$B43, 'Graph-outputs'!BM$2)</f>
        <v>28984.27949658296</v>
      </c>
      <c r="BN43" s="118">
        <f t="shared" si="33"/>
        <v>39</v>
      </c>
      <c r="BO43">
        <f>INDEX('Calcs-control2'!$AH$170:$AY$240, 'Graph-outputs'!$B43, 'Graph-outputs'!$AL$1)</f>
        <v>0.99912472537916175</v>
      </c>
      <c r="BQ43" s="79">
        <v>40</v>
      </c>
      <c r="BR43" s="118">
        <f t="shared" si="34"/>
        <v>39</v>
      </c>
      <c r="BS43">
        <f>IF(Settings!$M$5=1, 'Graph-outputs'!$BZ43, 'Graph-outputs'!$CG43)</f>
        <v>46.211809752487468</v>
      </c>
      <c r="BU43">
        <f>IF(Settings!$M$5=1, 'Graph-outputs'!$CN43, 'Graph-outputs'!$CU43)</f>
        <v>49417.093379428254</v>
      </c>
      <c r="BW43" s="25" t="str">
        <f t="shared" si="35"/>
        <v/>
      </c>
      <c r="BX43" s="4" t="str">
        <f t="shared" si="36"/>
        <v/>
      </c>
      <c r="BY43" s="26" t="str">
        <f t="shared" si="37"/>
        <v/>
      </c>
      <c r="BZ43">
        <f>INDEX('Calcs-control3'!$G$86:$Y$156,  'Graph-outputs'!$B43, 'Graph-outputs'!BZ$2)</f>
        <v>61.378350614079864</v>
      </c>
      <c r="CA43" s="118">
        <f t="shared" si="38"/>
        <v>39</v>
      </c>
      <c r="CB43">
        <f>INDEX('Calcs-control3'!$G$170:$X$240, 'Graph-outputs'!$B43, 'Graph-outputs'!$BT$1)</f>
        <v>0.99999905709185199</v>
      </c>
      <c r="CD43" s="25" t="str">
        <f t="shared" si="39"/>
        <v/>
      </c>
      <c r="CE43" s="4" t="str">
        <f t="shared" si="40"/>
        <v/>
      </c>
      <c r="CF43" s="26" t="str">
        <f t="shared" si="41"/>
        <v/>
      </c>
      <c r="CG43">
        <f>INDEX('Calcs-control3'!$AH$86:$AZ$156,  'Graph-outputs'!$B43, 'Graph-outputs'!CG$2)</f>
        <v>46.211809752487468</v>
      </c>
      <c r="CH43" s="118">
        <f t="shared" si="42"/>
        <v>39</v>
      </c>
      <c r="CI43" s="85">
        <f>INDEX('Calcs-control3'!$AH$170:$AY$240, 'Graph-outputs'!$B43, 'Graph-outputs'!$BT$1)</f>
        <v>0.99996913823641931</v>
      </c>
      <c r="CK43" s="25" t="str">
        <f t="shared" si="43"/>
        <v/>
      </c>
      <c r="CL43" s="4" t="str">
        <f t="shared" si="44"/>
        <v/>
      </c>
      <c r="CM43" s="26" t="str">
        <f t="shared" si="45"/>
        <v/>
      </c>
      <c r="CN43">
        <f>INDEX('Calcs-control3'!$G$386:$X$456,  'Graph-outputs'!$B43, 'Graph-outputs'!CN$2)</f>
        <v>65636.036911180461</v>
      </c>
      <c r="CO43" s="118">
        <f t="shared" si="46"/>
        <v>39</v>
      </c>
      <c r="CP43" s="85">
        <f>INDEX('Calcs-control3'!$G$170:$X$240, 'Graph-outputs'!$B43, 'Graph-outputs'!$BT$1)</f>
        <v>0.99999905709185199</v>
      </c>
      <c r="CR43" s="25" t="str">
        <f t="shared" si="47"/>
        <v/>
      </c>
      <c r="CS43" s="4" t="str">
        <f t="shared" si="48"/>
        <v/>
      </c>
      <c r="CT43" s="26" t="str">
        <f t="shared" si="49"/>
        <v/>
      </c>
      <c r="CU43">
        <f>INDEX('Calcs-control3'!$AH$386:$AY$456,  'Graph-outputs'!$B43, 'Graph-outputs'!CU$2)</f>
        <v>49417.093379428254</v>
      </c>
      <c r="CV43" s="118">
        <f t="shared" si="50"/>
        <v>39</v>
      </c>
      <c r="CW43" s="85">
        <f>INDEX('Calcs-control3'!$AH$170:$AY$240, 'Graph-outputs'!$B43, 'Graph-outputs'!$BT$1)</f>
        <v>0.99996913823641931</v>
      </c>
      <c r="CY43" s="79">
        <v>40</v>
      </c>
      <c r="CZ43" s="118" t="e">
        <f t="shared" si="51"/>
        <v>#N/A</v>
      </c>
      <c r="DA43">
        <f>IF(Settings!$M$5=1, 'Graph-outputs'!$DH43, 'Graph-outputs'!$DO43)</f>
        <v>51.872044782179891</v>
      </c>
      <c r="DC43">
        <f>IF(Settings!$M$5=1, 'Graph-outputs'!$DV43, 'Graph-outputs'!$EC43)</f>
        <v>367988.15377182479</v>
      </c>
      <c r="DE43" s="25" t="str">
        <f t="shared" si="52"/>
        <v/>
      </c>
      <c r="DF43" s="4" t="str">
        <f t="shared" si="53"/>
        <v/>
      </c>
      <c r="DG43" s="26" t="str">
        <f t="shared" si="54"/>
        <v/>
      </c>
      <c r="DH43">
        <f>INDEX('Calcs-control4'!$G$86:$X$156,  'Graph-outputs'!$B43, 'Graph-outputs'!DH$2)</f>
        <v>62.621052837989325</v>
      </c>
      <c r="DI43" s="118" t="e">
        <f t="shared" si="55"/>
        <v>#N/A</v>
      </c>
      <c r="DJ43">
        <f>INDEX('Calcs-control4'!$G$170:$X$240, 'Graph-outputs'!$B43, 'Graph-outputs'!$DB$1)</f>
        <v>0</v>
      </c>
      <c r="DL43" s="25" t="str">
        <f t="shared" si="56"/>
        <v/>
      </c>
      <c r="DM43" s="4" t="str">
        <f t="shared" si="57"/>
        <v/>
      </c>
      <c r="DN43" s="26" t="str">
        <f t="shared" si="58"/>
        <v/>
      </c>
      <c r="DO43">
        <f>INDEX('Calcs-control4'!$AH$86:$AY$156,  'Graph-outputs'!$B43, 'Graph-outputs'!DO$2)</f>
        <v>51.872044782179891</v>
      </c>
      <c r="DP43" s="118" t="e">
        <f t="shared" si="59"/>
        <v>#N/A</v>
      </c>
      <c r="DQ43">
        <f>INDEX('Calcs-control4'!$AH$170:$AY$240, 'Graph-outputs'!$B43, 'Graph-outputs'!$DB$1)</f>
        <v>0</v>
      </c>
      <c r="DS43" s="25" t="str">
        <f t="shared" si="60"/>
        <v/>
      </c>
      <c r="DT43" s="4" t="str">
        <f t="shared" si="61"/>
        <v/>
      </c>
      <c r="DU43" s="26" t="str">
        <f t="shared" si="62"/>
        <v/>
      </c>
      <c r="DV43">
        <f>INDEX('Calcs-control4'!$G$386:$X$456,  'Graph-outputs'!$B43, 'Graph-outputs'!DV$2)</f>
        <v>444243.2473573134</v>
      </c>
      <c r="DW43" s="118" t="e">
        <f t="shared" si="63"/>
        <v>#N/A</v>
      </c>
      <c r="DX43">
        <f>INDEX('Calcs-control4'!$G$170:$X$240, 'Graph-outputs'!$B43, 'Graph-outputs'!$DB$1)</f>
        <v>0</v>
      </c>
      <c r="DZ43" s="25" t="str">
        <f t="shared" si="64"/>
        <v/>
      </c>
      <c r="EA43" s="4" t="str">
        <f t="shared" si="65"/>
        <v/>
      </c>
      <c r="EB43" s="26" t="str">
        <f t="shared" si="66"/>
        <v/>
      </c>
      <c r="EC43">
        <f>INDEX('Calcs-control4'!$AH$386:$AY$456,  'Graph-outputs'!$B43, 'Graph-outputs'!EC$2)</f>
        <v>367988.15377182479</v>
      </c>
      <c r="ED43" s="118" t="e">
        <f t="shared" si="67"/>
        <v>#N/A</v>
      </c>
      <c r="EE43">
        <f>INDEX('Calcs-control4'!$AH$170:$AY$240, 'Graph-outputs'!$B43, 'Graph-outputs'!$DB$1)</f>
        <v>0</v>
      </c>
    </row>
    <row r="44" spans="1:135" x14ac:dyDescent="0.3">
      <c r="A44" s="118">
        <f t="shared" si="0"/>
        <v>40</v>
      </c>
      <c r="B44">
        <v>41</v>
      </c>
      <c r="C44">
        <f>IF(Settings!$M$5=1, 'Graph-outputs'!$J44, 'Graph-outputs'!$Q44)</f>
        <v>44.937899283940659</v>
      </c>
      <c r="E44">
        <f>IF(Settings!$M$5=1, 'Graph-outputs'!$X44, 'Graph-outputs'!$AE44)</f>
        <v>44171.131599611123</v>
      </c>
      <c r="G44" s="25" t="str">
        <f t="shared" si="1"/>
        <v/>
      </c>
      <c r="H44" s="4" t="str">
        <f t="shared" si="2"/>
        <v/>
      </c>
      <c r="I44" s="26" t="str">
        <f t="shared" si="3"/>
        <v/>
      </c>
      <c r="J44">
        <f>INDEX('Calcs-control1'!$G$86:$X$156,  'Graph-outputs'!$B44, 'Graph-outputs'!J$2)</f>
        <v>64.746809069084961</v>
      </c>
      <c r="K44" s="118">
        <f t="shared" si="4"/>
        <v>40</v>
      </c>
      <c r="L44">
        <f>INDEX('Calcs-control1'!$G$170:$X$240, 'Graph-outputs'!$B44, 'Graph-outputs'!$D$1)</f>
        <v>0.99999865310648106</v>
      </c>
      <c r="N44" s="25" t="str">
        <f t="shared" si="5"/>
        <v/>
      </c>
      <c r="O44" s="4" t="str">
        <f t="shared" si="6"/>
        <v/>
      </c>
      <c r="P44" s="26" t="str">
        <f t="shared" si="7"/>
        <v/>
      </c>
      <c r="Q44">
        <f>INDEX('Calcs-control1'!$AH$86:$AY$156,  'Graph-outputs'!$B44, 'Graph-outputs'!Q$2)</f>
        <v>44.937899283940659</v>
      </c>
      <c r="R44" s="118">
        <f t="shared" si="8"/>
        <v>40</v>
      </c>
      <c r="S44">
        <f>INDEX('Calcs-control1'!$AH$170:$AY$240, 'Graph-outputs'!$B44, 'Graph-outputs'!$Q$2)</f>
        <v>0.99987176684961998</v>
      </c>
      <c r="U44" s="25" t="str">
        <f t="shared" si="9"/>
        <v/>
      </c>
      <c r="V44" s="4" t="str">
        <f t="shared" si="10"/>
        <v/>
      </c>
      <c r="W44" s="26" t="str">
        <f t="shared" si="11"/>
        <v/>
      </c>
      <c r="X44">
        <f>INDEX('Calcs-control1'!$G$386:$X$456,  'Graph-outputs'!$B44, 'Graph-outputs'!X$2)</f>
        <v>63644.879688085057</v>
      </c>
      <c r="Y44" s="118">
        <f t="shared" si="12"/>
        <v>40</v>
      </c>
      <c r="Z44">
        <f>INDEX('Calcs-control1'!$G$170:$X$240, 'Graph-outputs'!$B44, 'Graph-outputs'!$J$2)</f>
        <v>0.99999865310648106</v>
      </c>
      <c r="AB44" s="25" t="str">
        <f t="shared" si="13"/>
        <v/>
      </c>
      <c r="AC44" s="4" t="str">
        <f t="shared" si="14"/>
        <v/>
      </c>
      <c r="AD44" s="26" t="str">
        <f t="shared" si="15"/>
        <v/>
      </c>
      <c r="AE44">
        <f>INDEX('Calcs-control1'!$AH$386:$AY$456,  'Graph-outputs'!$B44, 'Graph-outputs'!AE$2)</f>
        <v>44171.131599611123</v>
      </c>
      <c r="AF44" s="118">
        <f t="shared" si="16"/>
        <v>40</v>
      </c>
      <c r="AG44">
        <f>INDEX('Calcs-control1'!$AH$170:$AY$240, 'Graph-outputs'!$B44, 'Graph-outputs'!$Q$2)</f>
        <v>0.99987176684961998</v>
      </c>
      <c r="AI44" s="79">
        <v>41</v>
      </c>
      <c r="AJ44" s="118">
        <f t="shared" si="17"/>
        <v>40</v>
      </c>
      <c r="AK44">
        <f>IF(Settings!$M$5=1, 'Graph-outputs'!$AR44, 'Graph-outputs'!$AY44)</f>
        <v>35.978076883265992</v>
      </c>
      <c r="AM44">
        <f>IF(Settings!$M$5=1, 'Graph-outputs'!$BF44, 'Graph-outputs'!$BM44)</f>
        <v>30436.050710927782</v>
      </c>
      <c r="AO44" s="25" t="str">
        <f t="shared" si="18"/>
        <v/>
      </c>
      <c r="AP44" s="4" t="str">
        <f t="shared" si="19"/>
        <v/>
      </c>
      <c r="AQ44" s="26" t="str">
        <f t="shared" si="20"/>
        <v/>
      </c>
      <c r="AR44">
        <f>INDEX('Calcs-control2'!$G$86:$Y$156,  'Graph-outputs'!$B44, 'Graph-outputs'!AR$2)</f>
        <v>46.50429825031776</v>
      </c>
      <c r="AS44" s="118">
        <f t="shared" si="21"/>
        <v>40</v>
      </c>
      <c r="AT44">
        <f>INDEX('Calcs-control2'!$G$170:$X$240, 'Graph-outputs'!$B44, 'Graph-outputs'!$AL$1)</f>
        <v>0.99994758224664149</v>
      </c>
      <c r="AV44" s="25" t="str">
        <f t="shared" si="22"/>
        <v/>
      </c>
      <c r="AW44" s="4" t="str">
        <f t="shared" si="23"/>
        <v/>
      </c>
      <c r="AX44" s="26" t="str">
        <f t="shared" si="24"/>
        <v/>
      </c>
      <c r="AY44">
        <f>INDEX('Calcs-control2'!$AH$86:$AZ$156,  'Graph-outputs'!$B44, 'Graph-outputs'!AY$2)</f>
        <v>35.978076883265992</v>
      </c>
      <c r="AZ44" s="118">
        <f t="shared" si="25"/>
        <v>40</v>
      </c>
      <c r="BA44">
        <f>INDEX('Calcs-control2'!$AH$170:$AY$240, 'Graph-outputs'!$B44, 'Graph-outputs'!$AL$1)</f>
        <v>0.99940990930057749</v>
      </c>
      <c r="BC44" s="25" t="str">
        <f t="shared" si="26"/>
        <v/>
      </c>
      <c r="BD44" s="4" t="str">
        <f t="shared" si="27"/>
        <v/>
      </c>
      <c r="BE44" s="26" t="str">
        <f t="shared" si="28"/>
        <v/>
      </c>
      <c r="BF44">
        <f>INDEX('Calcs-control2'!$G$386:$X$456,  'Graph-outputs'!$B44, 'Graph-outputs'!BF$2)</f>
        <v>39345.024391901141</v>
      </c>
      <c r="BG44" s="118">
        <f t="shared" si="29"/>
        <v>40</v>
      </c>
      <c r="BH44">
        <f>INDEX('Calcs-control2'!$G$170:$X$240, 'Graph-outputs'!$B44, 'Graph-outputs'!$AL$1)</f>
        <v>0.99994758224664149</v>
      </c>
      <c r="BJ44" s="25" t="str">
        <f t="shared" si="30"/>
        <v/>
      </c>
      <c r="BK44" s="4" t="str">
        <f t="shared" si="31"/>
        <v/>
      </c>
      <c r="BL44" s="26" t="str">
        <f t="shared" si="32"/>
        <v/>
      </c>
      <c r="BM44">
        <f>INDEX('Calcs-control2'!$AH$386:$AY$456,  'Graph-outputs'!$B44, 'Graph-outputs'!BM$2)</f>
        <v>30436.050710927782</v>
      </c>
      <c r="BN44" s="118">
        <f t="shared" si="33"/>
        <v>40</v>
      </c>
      <c r="BO44">
        <f>INDEX('Calcs-control2'!$AH$170:$AY$240, 'Graph-outputs'!$B44, 'Graph-outputs'!$AL$1)</f>
        <v>0.99940990930057749</v>
      </c>
      <c r="BQ44" s="79">
        <v>41</v>
      </c>
      <c r="BR44" s="118">
        <f t="shared" si="34"/>
        <v>40</v>
      </c>
      <c r="BS44">
        <f>IF(Settings!$M$5=1, 'Graph-outputs'!$BZ44, 'Graph-outputs'!$CG44)</f>
        <v>48.517175315275487</v>
      </c>
      <c r="BU44">
        <f>IF(Settings!$M$5=1, 'Graph-outputs'!$CN44, 'Graph-outputs'!$CU44)</f>
        <v>51882.508606762436</v>
      </c>
      <c r="BW44" s="25" t="str">
        <f t="shared" si="35"/>
        <v/>
      </c>
      <c r="BX44" s="4" t="str">
        <f t="shared" si="36"/>
        <v/>
      </c>
      <c r="BY44" s="26" t="str">
        <f t="shared" si="37"/>
        <v/>
      </c>
      <c r="BZ44">
        <f>INDEX('Calcs-control3'!$G$86:$Y$156,  'Graph-outputs'!$B44, 'Graph-outputs'!BZ$2)</f>
        <v>62.660514921383232</v>
      </c>
      <c r="CA44" s="118">
        <f t="shared" si="38"/>
        <v>40</v>
      </c>
      <c r="CB44">
        <f>INDEX('Calcs-control3'!$G$170:$X$240, 'Graph-outputs'!$B44, 'Graph-outputs'!$BT$1)</f>
        <v>0.99999929790334252</v>
      </c>
      <c r="CD44" s="25" t="str">
        <f t="shared" si="39"/>
        <v/>
      </c>
      <c r="CE44" s="4" t="str">
        <f t="shared" si="40"/>
        <v/>
      </c>
      <c r="CF44" s="26" t="str">
        <f t="shared" si="41"/>
        <v/>
      </c>
      <c r="CG44">
        <f>INDEX('Calcs-control3'!$AH$86:$AZ$156,  'Graph-outputs'!$B44, 'Graph-outputs'!CG$2)</f>
        <v>48.517175315275487</v>
      </c>
      <c r="CH44" s="118">
        <f t="shared" si="42"/>
        <v>40</v>
      </c>
      <c r="CI44" s="85">
        <f>INDEX('Calcs-control3'!$AH$170:$AY$240, 'Graph-outputs'!$B44, 'Graph-outputs'!$BT$1)</f>
        <v>0.99998183886422942</v>
      </c>
      <c r="CK44" s="25" t="str">
        <f t="shared" si="43"/>
        <v/>
      </c>
      <c r="CL44" s="4" t="str">
        <f t="shared" si="44"/>
        <v/>
      </c>
      <c r="CM44" s="26" t="str">
        <f t="shared" si="45"/>
        <v/>
      </c>
      <c r="CN44">
        <f>INDEX('Calcs-control3'!$G$386:$X$456,  'Graph-outputs'!$B44, 'Graph-outputs'!CN$2)</f>
        <v>67007.145864695412</v>
      </c>
      <c r="CO44" s="118">
        <f t="shared" si="46"/>
        <v>40</v>
      </c>
      <c r="CP44" s="85">
        <f>INDEX('Calcs-control3'!$G$170:$X$240, 'Graph-outputs'!$B44, 'Graph-outputs'!$BT$1)</f>
        <v>0.99999929790334252</v>
      </c>
      <c r="CR44" s="25" t="str">
        <f t="shared" si="47"/>
        <v/>
      </c>
      <c r="CS44" s="4" t="str">
        <f t="shared" si="48"/>
        <v/>
      </c>
      <c r="CT44" s="26" t="str">
        <f t="shared" si="49"/>
        <v/>
      </c>
      <c r="CU44">
        <f>INDEX('Calcs-control3'!$AH$386:$AY$456,  'Graph-outputs'!$B44, 'Graph-outputs'!CU$2)</f>
        <v>51882.508606762436</v>
      </c>
      <c r="CV44" s="118">
        <f t="shared" si="50"/>
        <v>40</v>
      </c>
      <c r="CW44" s="85">
        <f>INDEX('Calcs-control3'!$AH$170:$AY$240, 'Graph-outputs'!$B44, 'Graph-outputs'!$BT$1)</f>
        <v>0.99998183886422942</v>
      </c>
      <c r="CY44" s="79">
        <v>41</v>
      </c>
      <c r="CZ44" s="118" t="e">
        <f t="shared" si="51"/>
        <v>#N/A</v>
      </c>
      <c r="DA44">
        <f>IF(Settings!$M$5=1, 'Graph-outputs'!$DH44, 'Graph-outputs'!$DO44)</f>
        <v>53.884257773175428</v>
      </c>
      <c r="DC44">
        <f>IF(Settings!$M$5=1, 'Graph-outputs'!$DV44, 'Graph-outputs'!$EC44)</f>
        <v>382263.09794766165</v>
      </c>
      <c r="DE44" s="25" t="str">
        <f t="shared" si="52"/>
        <v/>
      </c>
      <c r="DF44" s="4" t="str">
        <f t="shared" si="53"/>
        <v/>
      </c>
      <c r="DG44" s="26" t="str">
        <f t="shared" si="54"/>
        <v/>
      </c>
      <c r="DH44">
        <f>INDEX('Calcs-control4'!$G$86:$X$156,  'Graph-outputs'!$B44, 'Graph-outputs'!DH$2)</f>
        <v>63.277898057099975</v>
      </c>
      <c r="DI44" s="118" t="e">
        <f t="shared" si="55"/>
        <v>#N/A</v>
      </c>
      <c r="DJ44">
        <f>INDEX('Calcs-control4'!$G$170:$X$240, 'Graph-outputs'!$B44, 'Graph-outputs'!$DB$1)</f>
        <v>0</v>
      </c>
      <c r="DL44" s="25" t="str">
        <f t="shared" si="56"/>
        <v/>
      </c>
      <c r="DM44" s="4" t="str">
        <f t="shared" si="57"/>
        <v/>
      </c>
      <c r="DN44" s="26" t="str">
        <f t="shared" si="58"/>
        <v/>
      </c>
      <c r="DO44">
        <f>INDEX('Calcs-control4'!$AH$86:$AY$156,  'Graph-outputs'!$B44, 'Graph-outputs'!DO$2)</f>
        <v>53.884257773175428</v>
      </c>
      <c r="DP44" s="118" t="e">
        <f t="shared" si="59"/>
        <v>#N/A</v>
      </c>
      <c r="DQ44">
        <f>INDEX('Calcs-control4'!$AH$170:$AY$240, 'Graph-outputs'!$B44, 'Graph-outputs'!$DB$1)</f>
        <v>0</v>
      </c>
      <c r="DS44" s="25" t="str">
        <f t="shared" si="60"/>
        <v/>
      </c>
      <c r="DT44" s="4" t="str">
        <f t="shared" si="61"/>
        <v/>
      </c>
      <c r="DU44" s="26" t="str">
        <f t="shared" si="62"/>
        <v/>
      </c>
      <c r="DV44">
        <f>INDEX('Calcs-control4'!$G$386:$X$456,  'Graph-outputs'!$B44, 'Graph-outputs'!DV$2)</f>
        <v>448903.00697368034</v>
      </c>
      <c r="DW44" s="118" t="e">
        <f t="shared" si="63"/>
        <v>#N/A</v>
      </c>
      <c r="DX44">
        <f>INDEX('Calcs-control4'!$G$170:$X$240, 'Graph-outputs'!$B44, 'Graph-outputs'!$DB$1)</f>
        <v>0</v>
      </c>
      <c r="DZ44" s="25" t="str">
        <f t="shared" si="64"/>
        <v/>
      </c>
      <c r="EA44" s="4" t="str">
        <f t="shared" si="65"/>
        <v/>
      </c>
      <c r="EB44" s="26" t="str">
        <f t="shared" si="66"/>
        <v/>
      </c>
      <c r="EC44">
        <f>INDEX('Calcs-control4'!$AH$386:$AY$456,  'Graph-outputs'!$B44, 'Graph-outputs'!EC$2)</f>
        <v>382263.09794766165</v>
      </c>
      <c r="ED44" s="118" t="e">
        <f t="shared" si="67"/>
        <v>#N/A</v>
      </c>
      <c r="EE44">
        <f>INDEX('Calcs-control4'!$AH$170:$AY$240, 'Graph-outputs'!$B44, 'Graph-outputs'!$DB$1)</f>
        <v>0</v>
      </c>
    </row>
    <row r="45" spans="1:135" x14ac:dyDescent="0.3">
      <c r="A45" s="118">
        <f t="shared" si="0"/>
        <v>41</v>
      </c>
      <c r="B45">
        <v>42</v>
      </c>
      <c r="C45">
        <f>IF(Settings!$M$5=1, 'Graph-outputs'!$J45, 'Graph-outputs'!$Q45)</f>
        <v>47.928942018665275</v>
      </c>
      <c r="E45">
        <f>IF(Settings!$M$5=1, 'Graph-outputs'!$X45, 'Graph-outputs'!$AE45)</f>
        <v>47112.193347512599</v>
      </c>
      <c r="G45" s="25" t="str">
        <f t="shared" si="1"/>
        <v/>
      </c>
      <c r="H45" s="4" t="str">
        <f t="shared" si="2"/>
        <v/>
      </c>
      <c r="I45" s="26" t="str">
        <f t="shared" si="3"/>
        <v/>
      </c>
      <c r="J45">
        <f>INDEX('Calcs-control1'!$G$86:$X$156,  'Graph-outputs'!$B45, 'Graph-outputs'!J$2)</f>
        <v>66.481458419832734</v>
      </c>
      <c r="K45" s="118">
        <f t="shared" si="4"/>
        <v>41</v>
      </c>
      <c r="L45">
        <f>INDEX('Calcs-control1'!$G$170:$X$240, 'Graph-outputs'!$B45, 'Graph-outputs'!$D$1)</f>
        <v>0.99999909621927319</v>
      </c>
      <c r="N45" s="25" t="str">
        <f t="shared" si="5"/>
        <v/>
      </c>
      <c r="O45" s="4" t="str">
        <f t="shared" si="6"/>
        <v/>
      </c>
      <c r="P45" s="26" t="str">
        <f t="shared" si="7"/>
        <v/>
      </c>
      <c r="Q45">
        <f>INDEX('Calcs-control1'!$AH$86:$AY$156,  'Graph-outputs'!$B45, 'Graph-outputs'!Q$2)</f>
        <v>47.928942018665275</v>
      </c>
      <c r="R45" s="118">
        <f t="shared" si="8"/>
        <v>41</v>
      </c>
      <c r="S45">
        <f>INDEX('Calcs-control1'!$AH$170:$AY$240, 'Graph-outputs'!$B45, 'Graph-outputs'!$Q$2)</f>
        <v>0.99993554867644152</v>
      </c>
      <c r="U45" s="25" t="str">
        <f t="shared" si="9"/>
        <v/>
      </c>
      <c r="V45" s="4" t="str">
        <f t="shared" si="10"/>
        <v/>
      </c>
      <c r="W45" s="26" t="str">
        <f t="shared" si="11"/>
        <v/>
      </c>
      <c r="X45">
        <f>INDEX('Calcs-control1'!$G$386:$X$456,  'Graph-outputs'!$B45, 'Graph-outputs'!X$2)</f>
        <v>65350.017112719426</v>
      </c>
      <c r="Y45" s="118">
        <f t="shared" si="12"/>
        <v>41</v>
      </c>
      <c r="Z45">
        <f>INDEX('Calcs-control1'!$G$170:$X$240, 'Graph-outputs'!$B45, 'Graph-outputs'!$J$2)</f>
        <v>0.99999909621927319</v>
      </c>
      <c r="AB45" s="25" t="str">
        <f t="shared" si="13"/>
        <v/>
      </c>
      <c r="AC45" s="4" t="str">
        <f t="shared" si="14"/>
        <v/>
      </c>
      <c r="AD45" s="26" t="str">
        <f t="shared" si="15"/>
        <v/>
      </c>
      <c r="AE45">
        <f>INDEX('Calcs-control1'!$AH$386:$AY$456,  'Graph-outputs'!$B45, 'Graph-outputs'!AE$2)</f>
        <v>47112.193347512599</v>
      </c>
      <c r="AF45" s="118">
        <f t="shared" si="16"/>
        <v>41</v>
      </c>
      <c r="AG45">
        <f>INDEX('Calcs-control1'!$AH$170:$AY$240, 'Graph-outputs'!$B45, 'Graph-outputs'!$Q$2)</f>
        <v>0.99993554867644152</v>
      </c>
      <c r="AI45" s="79">
        <v>42</v>
      </c>
      <c r="AJ45" s="118">
        <f t="shared" si="17"/>
        <v>41</v>
      </c>
      <c r="AK45">
        <f>IF(Settings!$M$5=1, 'Graph-outputs'!$AR45, 'Graph-outputs'!$AY45)</f>
        <v>37.57105168408399</v>
      </c>
      <c r="AM45">
        <f>IF(Settings!$M$5=1, 'Graph-outputs'!$BF45, 'Graph-outputs'!$BM45)</f>
        <v>31784.78787871038</v>
      </c>
      <c r="AO45" s="25" t="str">
        <f t="shared" si="18"/>
        <v/>
      </c>
      <c r="AP45" s="4" t="str">
        <f t="shared" si="19"/>
        <v/>
      </c>
      <c r="AQ45" s="26" t="str">
        <f t="shared" si="20"/>
        <v/>
      </c>
      <c r="AR45">
        <f>INDEX('Calcs-control2'!$G$86:$Y$156,  'Graph-outputs'!$B45, 'Graph-outputs'!AR$2)</f>
        <v>47.439170588460705</v>
      </c>
      <c r="AS45" s="118">
        <f t="shared" si="21"/>
        <v>41</v>
      </c>
      <c r="AT45">
        <f>INDEX('Calcs-control2'!$G$170:$X$240, 'Graph-outputs'!$B45, 'Graph-outputs'!$AL$1)</f>
        <v>0.99995772378221137</v>
      </c>
      <c r="AV45" s="25" t="str">
        <f t="shared" si="22"/>
        <v/>
      </c>
      <c r="AW45" s="4" t="str">
        <f t="shared" si="23"/>
        <v/>
      </c>
      <c r="AX45" s="26" t="str">
        <f t="shared" si="24"/>
        <v/>
      </c>
      <c r="AY45">
        <f>INDEX('Calcs-control2'!$AH$86:$AZ$156,  'Graph-outputs'!$B45, 'Graph-outputs'!AY$2)</f>
        <v>37.57105168408399</v>
      </c>
      <c r="AZ45" s="118">
        <f t="shared" si="25"/>
        <v>41</v>
      </c>
      <c r="BA45">
        <f>INDEX('Calcs-control2'!$AH$170:$AY$240, 'Graph-outputs'!$B45, 'Graph-outputs'!$AL$1)</f>
        <v>0.99959092764449087</v>
      </c>
      <c r="BC45" s="25" t="str">
        <f t="shared" si="26"/>
        <v/>
      </c>
      <c r="BD45" s="4" t="str">
        <f t="shared" si="27"/>
        <v/>
      </c>
      <c r="BE45" s="26" t="str">
        <f t="shared" si="28"/>
        <v/>
      </c>
      <c r="BF45">
        <f>INDEX('Calcs-control2'!$G$386:$X$456,  'Graph-outputs'!$B45, 'Graph-outputs'!BF$2)</f>
        <v>40136.055223014882</v>
      </c>
      <c r="BG45" s="118">
        <f t="shared" si="29"/>
        <v>41</v>
      </c>
      <c r="BH45">
        <f>INDEX('Calcs-control2'!$G$170:$X$240, 'Graph-outputs'!$B45, 'Graph-outputs'!$AL$1)</f>
        <v>0.99995772378221137</v>
      </c>
      <c r="BJ45" s="25" t="str">
        <f t="shared" si="30"/>
        <v/>
      </c>
      <c r="BK45" s="4" t="str">
        <f t="shared" si="31"/>
        <v/>
      </c>
      <c r="BL45" s="26" t="str">
        <f t="shared" si="32"/>
        <v/>
      </c>
      <c r="BM45">
        <f>INDEX('Calcs-control2'!$AH$386:$AY$456,  'Graph-outputs'!$B45, 'Graph-outputs'!BM$2)</f>
        <v>31784.78787871038</v>
      </c>
      <c r="BN45" s="118">
        <f t="shared" si="33"/>
        <v>41</v>
      </c>
      <c r="BO45">
        <f>INDEX('Calcs-control2'!$AH$170:$AY$240, 'Graph-outputs'!$B45, 'Graph-outputs'!$AL$1)</f>
        <v>0.99959092764449087</v>
      </c>
      <c r="BQ45" s="79">
        <v>42</v>
      </c>
      <c r="BR45" s="118">
        <f t="shared" si="34"/>
        <v>41</v>
      </c>
      <c r="BS45">
        <f>IF(Settings!$M$5=1, 'Graph-outputs'!$BZ45, 'Graph-outputs'!$CG45)</f>
        <v>50.659015806382314</v>
      </c>
      <c r="BU45">
        <f>IF(Settings!$M$5=1, 'Graph-outputs'!$CN45, 'Graph-outputs'!$CU45)</f>
        <v>54173.001078257854</v>
      </c>
      <c r="BW45" s="25" t="str">
        <f t="shared" si="35"/>
        <v/>
      </c>
      <c r="BX45" s="4" t="str">
        <f t="shared" si="36"/>
        <v/>
      </c>
      <c r="BY45" s="26" t="str">
        <f t="shared" si="37"/>
        <v/>
      </c>
      <c r="BZ45">
        <f>INDEX('Calcs-control3'!$G$86:$Y$156,  'Graph-outputs'!$B45, 'Graph-outputs'!BZ$2)</f>
        <v>63.915469564430651</v>
      </c>
      <c r="CA45" s="118">
        <f t="shared" si="38"/>
        <v>41</v>
      </c>
      <c r="CB45">
        <f>INDEX('Calcs-control3'!$G$170:$X$240, 'Graph-outputs'!$B45, 'Graph-outputs'!$BT$1)</f>
        <v>0.99999947393145638</v>
      </c>
      <c r="CD45" s="25" t="str">
        <f t="shared" si="39"/>
        <v/>
      </c>
      <c r="CE45" s="4" t="str">
        <f t="shared" si="40"/>
        <v/>
      </c>
      <c r="CF45" s="26" t="str">
        <f t="shared" si="41"/>
        <v/>
      </c>
      <c r="CG45">
        <f>INDEX('Calcs-control3'!$AH$86:$AZ$156,  'Graph-outputs'!$B45, 'Graph-outputs'!CG$2)</f>
        <v>50.659015806382314</v>
      </c>
      <c r="CH45" s="118">
        <f t="shared" si="42"/>
        <v>41</v>
      </c>
      <c r="CI45" s="85">
        <f>INDEX('Calcs-control3'!$AH$170:$AY$240, 'Graph-outputs'!$B45, 'Graph-outputs'!$BT$1)</f>
        <v>0.99998890315758548</v>
      </c>
      <c r="CK45" s="25" t="str">
        <f t="shared" si="43"/>
        <v/>
      </c>
      <c r="CL45" s="4" t="str">
        <f t="shared" si="44"/>
        <v/>
      </c>
      <c r="CM45" s="26" t="str">
        <f t="shared" si="45"/>
        <v/>
      </c>
      <c r="CN45">
        <f>INDEX('Calcs-control3'!$G$386:$X$456,  'Graph-outputs'!$B45, 'Graph-outputs'!CN$2)</f>
        <v>68349.156828425592</v>
      </c>
      <c r="CO45" s="118">
        <f t="shared" si="46"/>
        <v>41</v>
      </c>
      <c r="CP45" s="85">
        <f>INDEX('Calcs-control3'!$G$170:$X$240, 'Graph-outputs'!$B45, 'Graph-outputs'!$BT$1)</f>
        <v>0.99999947393145638</v>
      </c>
      <c r="CR45" s="25" t="str">
        <f t="shared" si="47"/>
        <v/>
      </c>
      <c r="CS45" s="4" t="str">
        <f t="shared" si="48"/>
        <v/>
      </c>
      <c r="CT45" s="26" t="str">
        <f t="shared" si="49"/>
        <v/>
      </c>
      <c r="CU45">
        <f>INDEX('Calcs-control3'!$AH$386:$AY$456,  'Graph-outputs'!$B45, 'Graph-outputs'!CU$2)</f>
        <v>54173.001078257854</v>
      </c>
      <c r="CV45" s="118">
        <f t="shared" si="50"/>
        <v>41</v>
      </c>
      <c r="CW45" s="85">
        <f>INDEX('Calcs-control3'!$AH$170:$AY$240, 'Graph-outputs'!$B45, 'Graph-outputs'!$BT$1)</f>
        <v>0.99998890315758548</v>
      </c>
      <c r="CY45" s="79">
        <v>42</v>
      </c>
      <c r="CZ45" s="118" t="e">
        <f t="shared" si="51"/>
        <v>#N/A</v>
      </c>
      <c r="DA45">
        <f>IF(Settings!$M$5=1, 'Graph-outputs'!$DH45, 'Graph-outputs'!$DO45)</f>
        <v>55.627435669479048</v>
      </c>
      <c r="DC45">
        <f>IF(Settings!$M$5=1, 'Graph-outputs'!$DV45, 'Graph-outputs'!$EC45)</f>
        <v>394629.46635380929</v>
      </c>
      <c r="DE45" s="25" t="str">
        <f t="shared" si="52"/>
        <v/>
      </c>
      <c r="DF45" s="4" t="str">
        <f t="shared" si="53"/>
        <v/>
      </c>
      <c r="DG45" s="26" t="str">
        <f t="shared" si="54"/>
        <v/>
      </c>
      <c r="DH45">
        <f>INDEX('Calcs-control4'!$G$86:$X$156,  'Graph-outputs'!$B45, 'Graph-outputs'!DH$2)</f>
        <v>63.886659128623414</v>
      </c>
      <c r="DI45" s="118" t="e">
        <f t="shared" si="55"/>
        <v>#N/A</v>
      </c>
      <c r="DJ45">
        <f>INDEX('Calcs-control4'!$G$170:$X$240, 'Graph-outputs'!$B45, 'Graph-outputs'!$DB$1)</f>
        <v>0</v>
      </c>
      <c r="DL45" s="25" t="str">
        <f t="shared" si="56"/>
        <v/>
      </c>
      <c r="DM45" s="4" t="str">
        <f t="shared" si="57"/>
        <v/>
      </c>
      <c r="DN45" s="26" t="str">
        <f t="shared" si="58"/>
        <v/>
      </c>
      <c r="DO45">
        <f>INDEX('Calcs-control4'!$AH$86:$AY$156,  'Graph-outputs'!$B45, 'Graph-outputs'!DO$2)</f>
        <v>55.627435669479048</v>
      </c>
      <c r="DP45" s="118" t="e">
        <f t="shared" si="59"/>
        <v>#N/A</v>
      </c>
      <c r="DQ45">
        <f>INDEX('Calcs-control4'!$AH$170:$AY$240, 'Graph-outputs'!$B45, 'Graph-outputs'!$DB$1)</f>
        <v>0</v>
      </c>
      <c r="DS45" s="25" t="str">
        <f t="shared" si="60"/>
        <v/>
      </c>
      <c r="DT45" s="4" t="str">
        <f t="shared" si="61"/>
        <v/>
      </c>
      <c r="DU45" s="26" t="str">
        <f t="shared" si="62"/>
        <v/>
      </c>
      <c r="DV45">
        <f>INDEX('Calcs-control4'!$G$386:$X$456,  'Graph-outputs'!$B45, 'Graph-outputs'!DV$2)</f>
        <v>453221.65035353467</v>
      </c>
      <c r="DW45" s="118" t="e">
        <f t="shared" si="63"/>
        <v>#N/A</v>
      </c>
      <c r="DX45">
        <f>INDEX('Calcs-control4'!$G$170:$X$240, 'Graph-outputs'!$B45, 'Graph-outputs'!$DB$1)</f>
        <v>0</v>
      </c>
      <c r="DZ45" s="25" t="str">
        <f t="shared" si="64"/>
        <v/>
      </c>
      <c r="EA45" s="4" t="str">
        <f t="shared" si="65"/>
        <v/>
      </c>
      <c r="EB45" s="26" t="str">
        <f t="shared" si="66"/>
        <v/>
      </c>
      <c r="EC45">
        <f>INDEX('Calcs-control4'!$AH$386:$AY$456,  'Graph-outputs'!$B45, 'Graph-outputs'!EC$2)</f>
        <v>394629.46635380929</v>
      </c>
      <c r="ED45" s="118" t="e">
        <f t="shared" si="67"/>
        <v>#N/A</v>
      </c>
      <c r="EE45">
        <f>INDEX('Calcs-control4'!$AH$170:$AY$240, 'Graph-outputs'!$B45, 'Graph-outputs'!$DB$1)</f>
        <v>0</v>
      </c>
    </row>
    <row r="46" spans="1:135" x14ac:dyDescent="0.3">
      <c r="A46" s="118">
        <f t="shared" si="0"/>
        <v>42</v>
      </c>
      <c r="B46">
        <v>43</v>
      </c>
      <c r="C46">
        <f>IF(Settings!$M$5=1, 'Graph-outputs'!$J46, 'Graph-outputs'!$Q46)</f>
        <v>50.643526626804658</v>
      </c>
      <c r="E46">
        <f>IF(Settings!$M$5=1, 'Graph-outputs'!$X46, 'Graph-outputs'!$AE46)</f>
        <v>49781.04214715628</v>
      </c>
      <c r="G46" s="25" t="str">
        <f t="shared" si="1"/>
        <v/>
      </c>
      <c r="H46" s="4" t="str">
        <f t="shared" si="2"/>
        <v/>
      </c>
      <c r="I46" s="26" t="str">
        <f t="shared" si="3"/>
        <v/>
      </c>
      <c r="J46">
        <f>INDEX('Calcs-control1'!$G$86:$X$156,  'Graph-outputs'!$B46, 'Graph-outputs'!J$2)</f>
        <v>68.169507832986525</v>
      </c>
      <c r="K46" s="118">
        <f t="shared" si="4"/>
        <v>42</v>
      </c>
      <c r="L46">
        <f>INDEX('Calcs-control1'!$G$170:$X$240, 'Graph-outputs'!$B46, 'Graph-outputs'!$D$1)</f>
        <v>0.99999938701810098</v>
      </c>
      <c r="N46" s="25" t="str">
        <f t="shared" si="5"/>
        <v/>
      </c>
      <c r="O46" s="4" t="str">
        <f t="shared" si="6"/>
        <v/>
      </c>
      <c r="P46" s="26" t="str">
        <f t="shared" si="7"/>
        <v/>
      </c>
      <c r="Q46">
        <f>INDEX('Calcs-control1'!$AH$86:$AY$156,  'Graph-outputs'!$B46, 'Graph-outputs'!Q$2)</f>
        <v>50.643526626804658</v>
      </c>
      <c r="R46" s="118">
        <f t="shared" si="8"/>
        <v>42</v>
      </c>
      <c r="S46">
        <f>INDEX('Calcs-control1'!$AH$170:$AY$240, 'Graph-outputs'!$B46, 'Graph-outputs'!$Q$2)</f>
        <v>0.9999654794152506</v>
      </c>
      <c r="U46" s="25" t="str">
        <f t="shared" si="9"/>
        <v/>
      </c>
      <c r="V46" s="4" t="str">
        <f t="shared" si="10"/>
        <v/>
      </c>
      <c r="W46" s="26" t="str">
        <f t="shared" si="11"/>
        <v/>
      </c>
      <c r="X46">
        <f>INDEX('Calcs-control1'!$G$386:$X$456,  'Graph-outputs'!$B46, 'Graph-outputs'!X$2)</f>
        <v>67009.344620496224</v>
      </c>
      <c r="Y46" s="118">
        <f t="shared" si="12"/>
        <v>42</v>
      </c>
      <c r="Z46">
        <f>INDEX('Calcs-control1'!$G$170:$X$240, 'Graph-outputs'!$B46, 'Graph-outputs'!$J$2)</f>
        <v>0.99999938701810098</v>
      </c>
      <c r="AB46" s="25" t="str">
        <f t="shared" si="13"/>
        <v/>
      </c>
      <c r="AC46" s="4" t="str">
        <f t="shared" si="14"/>
        <v/>
      </c>
      <c r="AD46" s="26" t="str">
        <f t="shared" si="15"/>
        <v/>
      </c>
      <c r="AE46">
        <f>INDEX('Calcs-control1'!$AH$386:$AY$456,  'Graph-outputs'!$B46, 'Graph-outputs'!AE$2)</f>
        <v>49781.04214715628</v>
      </c>
      <c r="AF46" s="118">
        <f t="shared" si="16"/>
        <v>42</v>
      </c>
      <c r="AG46">
        <f>INDEX('Calcs-control1'!$AH$170:$AY$240, 'Graph-outputs'!$B46, 'Graph-outputs'!$Q$2)</f>
        <v>0.9999654794152506</v>
      </c>
      <c r="AI46" s="79">
        <v>43</v>
      </c>
      <c r="AJ46" s="118">
        <f t="shared" si="17"/>
        <v>42</v>
      </c>
      <c r="AK46">
        <f>IF(Settings!$M$5=1, 'Graph-outputs'!$AR46, 'Graph-outputs'!$AY46)</f>
        <v>39.010663762639723</v>
      </c>
      <c r="AM46">
        <f>IF(Settings!$M$5=1, 'Graph-outputs'!$BF46, 'Graph-outputs'!$BM46)</f>
        <v>33003.443063144339</v>
      </c>
      <c r="AO46" s="25" t="str">
        <f t="shared" si="18"/>
        <v/>
      </c>
      <c r="AP46" s="4" t="str">
        <f t="shared" si="19"/>
        <v/>
      </c>
      <c r="AQ46" s="26" t="str">
        <f t="shared" si="20"/>
        <v/>
      </c>
      <c r="AR46">
        <f>INDEX('Calcs-control2'!$G$86:$Y$156,  'Graph-outputs'!$B46, 'Graph-outputs'!AR$2)</f>
        <v>48.354100708044797</v>
      </c>
      <c r="AS46" s="118">
        <f t="shared" si="21"/>
        <v>42</v>
      </c>
      <c r="AT46">
        <f>INDEX('Calcs-control2'!$G$170:$X$240, 'Graph-outputs'!$B46, 'Graph-outputs'!$AL$1)</f>
        <v>0.99996574643067249</v>
      </c>
      <c r="AV46" s="25" t="str">
        <f t="shared" si="22"/>
        <v/>
      </c>
      <c r="AW46" s="4" t="str">
        <f t="shared" si="23"/>
        <v/>
      </c>
      <c r="AX46" s="26" t="str">
        <f t="shared" si="24"/>
        <v/>
      </c>
      <c r="AY46">
        <f>INDEX('Calcs-control2'!$AH$86:$AZ$156,  'Graph-outputs'!$B46, 'Graph-outputs'!AY$2)</f>
        <v>39.010663762639723</v>
      </c>
      <c r="AZ46" s="118">
        <f t="shared" si="25"/>
        <v>42</v>
      </c>
      <c r="BA46">
        <f>INDEX('Calcs-control2'!$AH$170:$AY$240, 'Graph-outputs'!$B46, 'Graph-outputs'!$AL$1)</f>
        <v>0.99970623466432063</v>
      </c>
      <c r="BC46" s="25" t="str">
        <f t="shared" si="26"/>
        <v/>
      </c>
      <c r="BD46" s="4" t="str">
        <f t="shared" si="27"/>
        <v/>
      </c>
      <c r="BE46" s="26" t="str">
        <f t="shared" si="28"/>
        <v/>
      </c>
      <c r="BF46">
        <f>INDEX('Calcs-control2'!$G$386:$X$456,  'Graph-outputs'!$B46, 'Graph-outputs'!BF$2)</f>
        <v>40910.199818081761</v>
      </c>
      <c r="BG46" s="118">
        <f t="shared" si="29"/>
        <v>42</v>
      </c>
      <c r="BH46">
        <f>INDEX('Calcs-control2'!$G$170:$X$240, 'Graph-outputs'!$B46, 'Graph-outputs'!$AL$1)</f>
        <v>0.99996574643067249</v>
      </c>
      <c r="BJ46" s="25" t="str">
        <f t="shared" si="30"/>
        <v/>
      </c>
      <c r="BK46" s="4" t="str">
        <f t="shared" si="31"/>
        <v/>
      </c>
      <c r="BL46" s="26" t="str">
        <f t="shared" si="32"/>
        <v/>
      </c>
      <c r="BM46">
        <f>INDEX('Calcs-control2'!$AH$386:$AY$456,  'Graph-outputs'!$B46, 'Graph-outputs'!BM$2)</f>
        <v>33003.443063144339</v>
      </c>
      <c r="BN46" s="118">
        <f t="shared" si="33"/>
        <v>42</v>
      </c>
      <c r="BO46">
        <f>INDEX('Calcs-control2'!$AH$170:$AY$240, 'Graph-outputs'!$B46, 'Graph-outputs'!$AL$1)</f>
        <v>0.99970623466432063</v>
      </c>
      <c r="BQ46" s="79">
        <v>43</v>
      </c>
      <c r="BR46" s="118">
        <f t="shared" si="34"/>
        <v>42</v>
      </c>
      <c r="BS46">
        <f>IF(Settings!$M$5=1, 'Graph-outputs'!$BZ46, 'Graph-outputs'!$CG46)</f>
        <v>52.594215071755166</v>
      </c>
      <c r="BU46">
        <f>IF(Settings!$M$5=1, 'Graph-outputs'!$CN46, 'Graph-outputs'!$CU46)</f>
        <v>56242.486624301906</v>
      </c>
      <c r="BW46" s="25" t="str">
        <f t="shared" si="35"/>
        <v/>
      </c>
      <c r="BX46" s="4" t="str">
        <f t="shared" si="36"/>
        <v/>
      </c>
      <c r="BY46" s="26" t="str">
        <f t="shared" si="37"/>
        <v/>
      </c>
      <c r="BZ46">
        <f>INDEX('Calcs-control3'!$G$86:$Y$156,  'Graph-outputs'!$B46, 'Graph-outputs'!BZ$2)</f>
        <v>65.143455572645806</v>
      </c>
      <c r="CA46" s="118">
        <f t="shared" si="38"/>
        <v>42</v>
      </c>
      <c r="CB46">
        <f>INDEX('Calcs-control3'!$G$170:$X$240, 'Graph-outputs'!$B46, 'Graph-outputs'!$BT$1)</f>
        <v>0.99999960337361837</v>
      </c>
      <c r="CD46" s="25" t="str">
        <f t="shared" si="39"/>
        <v/>
      </c>
      <c r="CE46" s="4" t="str">
        <f t="shared" si="40"/>
        <v/>
      </c>
      <c r="CF46" s="26" t="str">
        <f t="shared" si="41"/>
        <v/>
      </c>
      <c r="CG46">
        <f>INDEX('Calcs-control3'!$AH$86:$AZ$156,  'Graph-outputs'!$B46, 'Graph-outputs'!CG$2)</f>
        <v>52.594215071755166</v>
      </c>
      <c r="CH46" s="118">
        <f t="shared" si="42"/>
        <v>42</v>
      </c>
      <c r="CI46" s="85">
        <f>INDEX('Calcs-control3'!$AH$170:$AY$240, 'Graph-outputs'!$B46, 'Graph-outputs'!$BT$1)</f>
        <v>0.99999288955542731</v>
      </c>
      <c r="CK46" s="25" t="str">
        <f t="shared" si="43"/>
        <v/>
      </c>
      <c r="CL46" s="4" t="str">
        <f t="shared" si="44"/>
        <v/>
      </c>
      <c r="CM46" s="26" t="str">
        <f t="shared" si="45"/>
        <v/>
      </c>
      <c r="CN46">
        <f>INDEX('Calcs-control3'!$G$386:$X$456,  'Graph-outputs'!$B46, 'Graph-outputs'!CN$2)</f>
        <v>69662.327774047924</v>
      </c>
      <c r="CO46" s="118">
        <f t="shared" si="46"/>
        <v>42</v>
      </c>
      <c r="CP46" s="85">
        <f>INDEX('Calcs-control3'!$G$170:$X$240, 'Graph-outputs'!$B46, 'Graph-outputs'!$BT$1)</f>
        <v>0.99999960337361837</v>
      </c>
      <c r="CR46" s="25" t="str">
        <f t="shared" si="47"/>
        <v/>
      </c>
      <c r="CS46" s="4" t="str">
        <f t="shared" si="48"/>
        <v/>
      </c>
      <c r="CT46" s="26" t="str">
        <f t="shared" si="49"/>
        <v/>
      </c>
      <c r="CU46">
        <f>INDEX('Calcs-control3'!$AH$386:$AY$456,  'Graph-outputs'!$B46, 'Graph-outputs'!CU$2)</f>
        <v>56242.486624301906</v>
      </c>
      <c r="CV46" s="118">
        <f t="shared" si="50"/>
        <v>42</v>
      </c>
      <c r="CW46" s="85">
        <f>INDEX('Calcs-control3'!$AH$170:$AY$240, 'Graph-outputs'!$B46, 'Graph-outputs'!$BT$1)</f>
        <v>0.99999288955542731</v>
      </c>
      <c r="CY46" s="79">
        <v>43</v>
      </c>
      <c r="CZ46" s="118" t="e">
        <f t="shared" si="51"/>
        <v>#N/A</v>
      </c>
      <c r="DA46">
        <f>IF(Settings!$M$5=1, 'Graph-outputs'!$DH46, 'Graph-outputs'!$DO46)</f>
        <v>57.099672820187749</v>
      </c>
      <c r="DC46">
        <f>IF(Settings!$M$5=1, 'Graph-outputs'!$DV46, 'Graph-outputs'!$EC46)</f>
        <v>405073.74001370755</v>
      </c>
      <c r="DE46" s="25" t="str">
        <f t="shared" si="52"/>
        <v/>
      </c>
      <c r="DF46" s="4" t="str">
        <f t="shared" si="53"/>
        <v/>
      </c>
      <c r="DG46" s="26" t="str">
        <f t="shared" si="54"/>
        <v/>
      </c>
      <c r="DH46">
        <f>INDEX('Calcs-control4'!$G$86:$X$156,  'Graph-outputs'!$B46, 'Graph-outputs'!DH$2)</f>
        <v>64.450536746819665</v>
      </c>
      <c r="DI46" s="118" t="e">
        <f t="shared" si="55"/>
        <v>#N/A</v>
      </c>
      <c r="DJ46">
        <f>INDEX('Calcs-control4'!$G$170:$X$240, 'Graph-outputs'!$B46, 'Graph-outputs'!$DB$1)</f>
        <v>0</v>
      </c>
      <c r="DL46" s="25" t="str">
        <f t="shared" si="56"/>
        <v/>
      </c>
      <c r="DM46" s="4" t="str">
        <f t="shared" si="57"/>
        <v/>
      </c>
      <c r="DN46" s="26" t="str">
        <f t="shared" si="58"/>
        <v/>
      </c>
      <c r="DO46">
        <f>INDEX('Calcs-control4'!$AH$86:$AY$156,  'Graph-outputs'!$B46, 'Graph-outputs'!DO$2)</f>
        <v>57.099672820187749</v>
      </c>
      <c r="DP46" s="118" t="e">
        <f t="shared" si="59"/>
        <v>#N/A</v>
      </c>
      <c r="DQ46">
        <f>INDEX('Calcs-control4'!$AH$170:$AY$240, 'Graph-outputs'!$B46, 'Graph-outputs'!$DB$1)</f>
        <v>0</v>
      </c>
      <c r="DS46" s="25" t="str">
        <f t="shared" si="60"/>
        <v/>
      </c>
      <c r="DT46" s="4" t="str">
        <f t="shared" si="61"/>
        <v/>
      </c>
      <c r="DU46" s="26" t="str">
        <f t="shared" si="62"/>
        <v/>
      </c>
      <c r="DV46">
        <f>INDEX('Calcs-control4'!$G$386:$X$456,  'Graph-outputs'!$B46, 'Graph-outputs'!DV$2)</f>
        <v>457221.88370744663</v>
      </c>
      <c r="DW46" s="118" t="e">
        <f t="shared" si="63"/>
        <v>#N/A</v>
      </c>
      <c r="DX46">
        <f>INDEX('Calcs-control4'!$G$170:$X$240, 'Graph-outputs'!$B46, 'Graph-outputs'!$DB$1)</f>
        <v>0</v>
      </c>
      <c r="DZ46" s="25" t="str">
        <f t="shared" si="64"/>
        <v/>
      </c>
      <c r="EA46" s="4" t="str">
        <f t="shared" si="65"/>
        <v/>
      </c>
      <c r="EB46" s="26" t="str">
        <f t="shared" si="66"/>
        <v/>
      </c>
      <c r="EC46">
        <f>INDEX('Calcs-control4'!$AH$386:$AY$456,  'Graph-outputs'!$B46, 'Graph-outputs'!EC$2)</f>
        <v>405073.74001370755</v>
      </c>
      <c r="ED46" s="118" t="e">
        <f t="shared" si="67"/>
        <v>#N/A</v>
      </c>
      <c r="EE46">
        <f>INDEX('Calcs-control4'!$AH$170:$AY$240, 'Graph-outputs'!$B46, 'Graph-outputs'!$DB$1)</f>
        <v>0</v>
      </c>
    </row>
    <row r="47" spans="1:135" x14ac:dyDescent="0.3">
      <c r="A47" s="118">
        <f t="shared" si="0"/>
        <v>43</v>
      </c>
      <c r="B47">
        <v>44</v>
      </c>
      <c r="C47">
        <f>IF(Settings!$M$5=1, 'Graph-outputs'!$J47, 'Graph-outputs'!$Q47)</f>
        <v>53.092068842640707</v>
      </c>
      <c r="E47">
        <f>IF(Settings!$M$5=1, 'Graph-outputs'!$X47, 'Graph-outputs'!$AE47)</f>
        <v>52188.156737688892</v>
      </c>
      <c r="G47" s="25" t="str">
        <f t="shared" si="1"/>
        <v/>
      </c>
      <c r="H47" s="4" t="str">
        <f t="shared" si="2"/>
        <v/>
      </c>
      <c r="I47" s="26" t="str">
        <f t="shared" si="3"/>
        <v/>
      </c>
      <c r="J47">
        <f>INDEX('Calcs-control1'!$G$86:$X$156,  'Graph-outputs'!$B47, 'Graph-outputs'!J$2)</f>
        <v>69.810760387048987</v>
      </c>
      <c r="K47" s="118">
        <f t="shared" si="4"/>
        <v>43</v>
      </c>
      <c r="L47">
        <f>INDEX('Calcs-control1'!$G$170:$X$240, 'Graph-outputs'!$B47, 'Graph-outputs'!$D$1)</f>
        <v>0.99999957975103071</v>
      </c>
      <c r="N47" s="25" t="str">
        <f t="shared" si="5"/>
        <v/>
      </c>
      <c r="O47" s="4" t="str">
        <f t="shared" si="6"/>
        <v/>
      </c>
      <c r="P47" s="26" t="str">
        <f t="shared" si="7"/>
        <v/>
      </c>
      <c r="Q47">
        <f>INDEX('Calcs-control1'!$AH$86:$AY$156,  'Graph-outputs'!$B47, 'Graph-outputs'!Q$2)</f>
        <v>53.092068842640707</v>
      </c>
      <c r="R47" s="118">
        <f t="shared" si="8"/>
        <v>43</v>
      </c>
      <c r="S47">
        <f>INDEX('Calcs-control1'!$AH$170:$AY$240, 'Graph-outputs'!$B47, 'Graph-outputs'!$Q$2)</f>
        <v>0.99998034383369683</v>
      </c>
      <c r="U47" s="25" t="str">
        <f t="shared" si="9"/>
        <v/>
      </c>
      <c r="V47" s="4" t="str">
        <f t="shared" si="10"/>
        <v/>
      </c>
      <c r="W47" s="26" t="str">
        <f t="shared" si="11"/>
        <v/>
      </c>
      <c r="X47">
        <f>INDEX('Calcs-control1'!$G$386:$X$456,  'Graph-outputs'!$B47, 'Graph-outputs'!X$2)</f>
        <v>68622.669667687369</v>
      </c>
      <c r="Y47" s="118">
        <f t="shared" si="12"/>
        <v>43</v>
      </c>
      <c r="Z47">
        <f>INDEX('Calcs-control1'!$G$170:$X$240, 'Graph-outputs'!$B47, 'Graph-outputs'!$J$2)</f>
        <v>0.99999957975103071</v>
      </c>
      <c r="AB47" s="25" t="str">
        <f t="shared" si="13"/>
        <v/>
      </c>
      <c r="AC47" s="4" t="str">
        <f t="shared" si="14"/>
        <v/>
      </c>
      <c r="AD47" s="26" t="str">
        <f t="shared" si="15"/>
        <v/>
      </c>
      <c r="AE47">
        <f>INDEX('Calcs-control1'!$AH$386:$AY$456,  'Graph-outputs'!$B47, 'Graph-outputs'!AE$2)</f>
        <v>52188.156737688892</v>
      </c>
      <c r="AF47" s="118">
        <f t="shared" si="16"/>
        <v>43</v>
      </c>
      <c r="AG47">
        <f>INDEX('Calcs-control1'!$AH$170:$AY$240, 'Graph-outputs'!$B47, 'Graph-outputs'!$Q$2)</f>
        <v>0.99998034383369683</v>
      </c>
      <c r="AI47" s="79">
        <v>44</v>
      </c>
      <c r="AJ47" s="118">
        <f t="shared" si="17"/>
        <v>43</v>
      </c>
      <c r="AK47">
        <f>IF(Settings!$M$5=1, 'Graph-outputs'!$AR47, 'Graph-outputs'!$AY47)</f>
        <v>40.306631049094449</v>
      </c>
      <c r="AM47">
        <f>IF(Settings!$M$5=1, 'Graph-outputs'!$BF47, 'Graph-outputs'!$BM47)</f>
        <v>34100.358121224519</v>
      </c>
      <c r="AO47" s="25" t="str">
        <f t="shared" si="18"/>
        <v/>
      </c>
      <c r="AP47" s="4" t="str">
        <f t="shared" si="19"/>
        <v/>
      </c>
      <c r="AQ47" s="26" t="str">
        <f t="shared" si="20"/>
        <v/>
      </c>
      <c r="AR47">
        <f>INDEX('Calcs-control2'!$G$86:$Y$156,  'Graph-outputs'!$B47, 'Graph-outputs'!AR$2)</f>
        <v>49.249281456920095</v>
      </c>
      <c r="AS47" s="118">
        <f t="shared" si="21"/>
        <v>43</v>
      </c>
      <c r="AT47">
        <f>INDEX('Calcs-control2'!$G$170:$X$240, 'Graph-outputs'!$B47, 'Graph-outputs'!$AL$1)</f>
        <v>0.99997212028952986</v>
      </c>
      <c r="AV47" s="25" t="str">
        <f t="shared" si="22"/>
        <v/>
      </c>
      <c r="AW47" s="4" t="str">
        <f t="shared" si="23"/>
        <v/>
      </c>
      <c r="AX47" s="26" t="str">
        <f t="shared" si="24"/>
        <v/>
      </c>
      <c r="AY47">
        <f>INDEX('Calcs-control2'!$AH$86:$AZ$156,  'Graph-outputs'!$B47, 'Graph-outputs'!AY$2)</f>
        <v>40.306631049094449</v>
      </c>
      <c r="AZ47" s="118">
        <f t="shared" si="25"/>
        <v>43</v>
      </c>
      <c r="BA47">
        <f>INDEX('Calcs-control2'!$AH$170:$AY$240, 'Graph-outputs'!$B47, 'Graph-outputs'!$AL$1)</f>
        <v>0.9997819534014466</v>
      </c>
      <c r="BC47" s="25" t="str">
        <f t="shared" si="26"/>
        <v/>
      </c>
      <c r="BD47" s="4" t="str">
        <f t="shared" si="27"/>
        <v/>
      </c>
      <c r="BE47" s="26" t="str">
        <f t="shared" si="28"/>
        <v/>
      </c>
      <c r="BF47">
        <f>INDEX('Calcs-control2'!$G$386:$X$456,  'Graph-outputs'!$B47, 'Graph-outputs'!BF$2)</f>
        <v>41667.62416888975</v>
      </c>
      <c r="BG47" s="118">
        <f t="shared" si="29"/>
        <v>43</v>
      </c>
      <c r="BH47">
        <f>INDEX('Calcs-control2'!$G$170:$X$240, 'Graph-outputs'!$B47, 'Graph-outputs'!$AL$1)</f>
        <v>0.99997212028952986</v>
      </c>
      <c r="BJ47" s="25" t="str">
        <f t="shared" si="30"/>
        <v/>
      </c>
      <c r="BK47" s="4" t="str">
        <f t="shared" si="31"/>
        <v/>
      </c>
      <c r="BL47" s="26" t="str">
        <f t="shared" si="32"/>
        <v/>
      </c>
      <c r="BM47">
        <f>INDEX('Calcs-control2'!$AH$386:$AY$456,  'Graph-outputs'!$B47, 'Graph-outputs'!BM$2)</f>
        <v>34100.358121224519</v>
      </c>
      <c r="BN47" s="118">
        <f t="shared" si="33"/>
        <v>43</v>
      </c>
      <c r="BO47">
        <f>INDEX('Calcs-control2'!$AH$170:$AY$240, 'Graph-outputs'!$B47, 'Graph-outputs'!$AL$1)</f>
        <v>0.9997819534014466</v>
      </c>
      <c r="BQ47" s="79">
        <v>44</v>
      </c>
      <c r="BR47" s="118">
        <f t="shared" si="34"/>
        <v>43</v>
      </c>
      <c r="BS47">
        <f>IF(Settings!$M$5=1, 'Graph-outputs'!$BZ47, 'Graph-outputs'!$CG47)</f>
        <v>54.335958945509766</v>
      </c>
      <c r="BU47">
        <f>IF(Settings!$M$5=1, 'Graph-outputs'!$CN47, 'Graph-outputs'!$CU47)</f>
        <v>58105.079613482958</v>
      </c>
      <c r="BW47" s="25" t="str">
        <f t="shared" si="35"/>
        <v/>
      </c>
      <c r="BX47" s="4" t="str">
        <f t="shared" si="36"/>
        <v/>
      </c>
      <c r="BY47" s="26" t="str">
        <f t="shared" si="37"/>
        <v/>
      </c>
      <c r="BZ47">
        <f>INDEX('Calcs-control3'!$G$86:$Y$156,  'Graph-outputs'!$B47, 'Graph-outputs'!BZ$2)</f>
        <v>66.3447407438304</v>
      </c>
      <c r="CA47" s="118">
        <f t="shared" si="38"/>
        <v>43</v>
      </c>
      <c r="CB47">
        <f>INDEX('Calcs-control3'!$G$170:$X$240, 'Graph-outputs'!$B47, 'Graph-outputs'!$BT$1)</f>
        <v>0.99999969912372189</v>
      </c>
      <c r="CD47" s="25" t="str">
        <f t="shared" si="39"/>
        <v/>
      </c>
      <c r="CE47" s="4" t="str">
        <f t="shared" si="40"/>
        <v/>
      </c>
      <c r="CF47" s="26" t="str">
        <f t="shared" si="41"/>
        <v/>
      </c>
      <c r="CG47">
        <f>INDEX('Calcs-control3'!$AH$86:$AZ$156,  'Graph-outputs'!$B47, 'Graph-outputs'!CG$2)</f>
        <v>54.335958945509766</v>
      </c>
      <c r="CH47" s="118">
        <f t="shared" si="42"/>
        <v>43</v>
      </c>
      <c r="CI47" s="85">
        <f>INDEX('Calcs-control3'!$AH$170:$AY$240, 'Graph-outputs'!$B47, 'Graph-outputs'!$BT$1)</f>
        <v>0.99999523659056977</v>
      </c>
      <c r="CK47" s="25" t="str">
        <f t="shared" si="43"/>
        <v/>
      </c>
      <c r="CL47" s="4" t="str">
        <f t="shared" si="44"/>
        <v/>
      </c>
      <c r="CM47" s="26" t="str">
        <f t="shared" si="45"/>
        <v/>
      </c>
      <c r="CN47">
        <f>INDEX('Calcs-control3'!$G$386:$X$456,  'Graph-outputs'!$B47, 'Graph-outputs'!CN$2)</f>
        <v>70946.945237575041</v>
      </c>
      <c r="CO47" s="118">
        <f t="shared" si="46"/>
        <v>43</v>
      </c>
      <c r="CP47" s="85">
        <f>INDEX('Calcs-control3'!$G$170:$X$240, 'Graph-outputs'!$B47, 'Graph-outputs'!$BT$1)</f>
        <v>0.99999969912372189</v>
      </c>
      <c r="CR47" s="25" t="str">
        <f t="shared" si="47"/>
        <v/>
      </c>
      <c r="CS47" s="4" t="str">
        <f t="shared" si="48"/>
        <v/>
      </c>
      <c r="CT47" s="26" t="str">
        <f t="shared" si="49"/>
        <v/>
      </c>
      <c r="CU47">
        <f>INDEX('Calcs-control3'!$AH$386:$AY$456,  'Graph-outputs'!$B47, 'Graph-outputs'!CU$2)</f>
        <v>58105.079613482958</v>
      </c>
      <c r="CV47" s="118">
        <f t="shared" si="50"/>
        <v>43</v>
      </c>
      <c r="CW47" s="85">
        <f>INDEX('Calcs-control3'!$AH$170:$AY$240, 'Graph-outputs'!$B47, 'Graph-outputs'!$BT$1)</f>
        <v>0.99999523659056977</v>
      </c>
      <c r="CY47" s="79">
        <v>44</v>
      </c>
      <c r="CZ47" s="118" t="e">
        <f t="shared" si="51"/>
        <v>#N/A</v>
      </c>
      <c r="DA47">
        <f>IF(Settings!$M$5=1, 'Graph-outputs'!$DH47, 'Graph-outputs'!$DO47)</f>
        <v>58.34307581578495</v>
      </c>
      <c r="DC47">
        <f>IF(Settings!$M$5=1, 'Graph-outputs'!$DV47, 'Graph-outputs'!$EC47)</f>
        <v>413894.62946708343</v>
      </c>
      <c r="DE47" s="25" t="str">
        <f t="shared" si="52"/>
        <v/>
      </c>
      <c r="DF47" s="4" t="str">
        <f t="shared" si="53"/>
        <v/>
      </c>
      <c r="DG47" s="26" t="str">
        <f t="shared" si="54"/>
        <v/>
      </c>
      <c r="DH47">
        <f>INDEX('Calcs-control4'!$G$86:$X$156,  'Graph-outputs'!$B47, 'Graph-outputs'!DH$2)</f>
        <v>64.972569616975861</v>
      </c>
      <c r="DI47" s="118" t="e">
        <f t="shared" si="55"/>
        <v>#N/A</v>
      </c>
      <c r="DJ47">
        <f>INDEX('Calcs-control4'!$G$170:$X$240, 'Graph-outputs'!$B47, 'Graph-outputs'!$DB$1)</f>
        <v>0</v>
      </c>
      <c r="DL47" s="25" t="str">
        <f t="shared" si="56"/>
        <v/>
      </c>
      <c r="DM47" s="4" t="str">
        <f t="shared" si="57"/>
        <v/>
      </c>
      <c r="DN47" s="26" t="str">
        <f t="shared" si="58"/>
        <v/>
      </c>
      <c r="DO47">
        <f>INDEX('Calcs-control4'!$AH$86:$AY$156,  'Graph-outputs'!$B47, 'Graph-outputs'!DO$2)</f>
        <v>58.34307581578495</v>
      </c>
      <c r="DP47" s="118" t="e">
        <f t="shared" si="59"/>
        <v>#N/A</v>
      </c>
      <c r="DQ47">
        <f>INDEX('Calcs-control4'!$AH$170:$AY$240, 'Graph-outputs'!$B47, 'Graph-outputs'!$DB$1)</f>
        <v>0</v>
      </c>
      <c r="DS47" s="25" t="str">
        <f t="shared" si="60"/>
        <v/>
      </c>
      <c r="DT47" s="4" t="str">
        <f t="shared" si="61"/>
        <v/>
      </c>
      <c r="DU47" s="26" t="str">
        <f t="shared" si="62"/>
        <v/>
      </c>
      <c r="DV47">
        <f>INDEX('Calcs-control4'!$G$386:$X$456,  'Graph-outputs'!$B47, 'Graph-outputs'!DV$2)</f>
        <v>460925.26407164196</v>
      </c>
      <c r="DW47" s="118" t="e">
        <f t="shared" si="63"/>
        <v>#N/A</v>
      </c>
      <c r="DX47">
        <f>INDEX('Calcs-control4'!$G$170:$X$240, 'Graph-outputs'!$B47, 'Graph-outputs'!$DB$1)</f>
        <v>0</v>
      </c>
      <c r="DZ47" s="25" t="str">
        <f t="shared" si="64"/>
        <v/>
      </c>
      <c r="EA47" s="4" t="str">
        <f t="shared" si="65"/>
        <v/>
      </c>
      <c r="EB47" s="26" t="str">
        <f t="shared" si="66"/>
        <v/>
      </c>
      <c r="EC47">
        <f>INDEX('Calcs-control4'!$AH$386:$AY$456,  'Graph-outputs'!$B47, 'Graph-outputs'!EC$2)</f>
        <v>413894.62946708343</v>
      </c>
      <c r="ED47" s="118" t="e">
        <f t="shared" si="67"/>
        <v>#N/A</v>
      </c>
      <c r="EE47">
        <f>INDEX('Calcs-control4'!$AH$170:$AY$240, 'Graph-outputs'!$B47, 'Graph-outputs'!$DB$1)</f>
        <v>0</v>
      </c>
    </row>
    <row r="48" spans="1:135" x14ac:dyDescent="0.3">
      <c r="A48" s="118">
        <f t="shared" si="0"/>
        <v>44</v>
      </c>
      <c r="B48">
        <v>45</v>
      </c>
      <c r="C48">
        <f>IF(Settings!$M$5=1, 'Graph-outputs'!$J48, 'Graph-outputs'!$Q48)</f>
        <v>55.299712856887602</v>
      </c>
      <c r="E48">
        <f>IF(Settings!$M$5=1, 'Graph-outputs'!$X48, 'Graph-outputs'!$AE48)</f>
        <v>54358.364108255191</v>
      </c>
      <c r="G48" s="25" t="str">
        <f t="shared" si="1"/>
        <v/>
      </c>
      <c r="H48" s="4" t="str">
        <f t="shared" si="2"/>
        <v/>
      </c>
      <c r="I48" s="26" t="str">
        <f t="shared" si="3"/>
        <v/>
      </c>
      <c r="J48">
        <f>INDEX('Calcs-control1'!$G$86:$X$156,  'Graph-outputs'!$B48, 'Graph-outputs'!J$2)</f>
        <v>71.40518886677124</v>
      </c>
      <c r="K48" s="118">
        <f t="shared" si="4"/>
        <v>44</v>
      </c>
      <c r="L48">
        <f>INDEX('Calcs-control1'!$G$170:$X$240, 'Graph-outputs'!$B48, 'Graph-outputs'!$D$1)</f>
        <v>0.99999970876550448</v>
      </c>
      <c r="N48" s="25" t="str">
        <f t="shared" si="5"/>
        <v/>
      </c>
      <c r="O48" s="4" t="str">
        <f t="shared" si="6"/>
        <v/>
      </c>
      <c r="P48" s="26" t="str">
        <f t="shared" si="7"/>
        <v/>
      </c>
      <c r="Q48">
        <f>INDEX('Calcs-control1'!$AH$86:$AY$156,  'Graph-outputs'!$B48, 'Graph-outputs'!Q$2)</f>
        <v>55.299712856887602</v>
      </c>
      <c r="R48" s="118">
        <f t="shared" si="8"/>
        <v>44</v>
      </c>
      <c r="S48">
        <f>INDEX('Calcs-control1'!$AH$170:$AY$240, 'Graph-outputs'!$B48, 'Graph-outputs'!$Q$2)</f>
        <v>0.99998817006749474</v>
      </c>
      <c r="U48" s="25" t="str">
        <f t="shared" si="9"/>
        <v/>
      </c>
      <c r="V48" s="4" t="str">
        <f t="shared" si="10"/>
        <v/>
      </c>
      <c r="W48" s="26" t="str">
        <f t="shared" si="11"/>
        <v/>
      </c>
      <c r="X48">
        <f>INDEX('Calcs-control1'!$G$386:$X$456,  'Graph-outputs'!$B48, 'Graph-outputs'!X$2)</f>
        <v>70189.96617243503</v>
      </c>
      <c r="Y48" s="118">
        <f t="shared" si="12"/>
        <v>44</v>
      </c>
      <c r="Z48">
        <f>INDEX('Calcs-control1'!$G$170:$X$240, 'Graph-outputs'!$B48, 'Graph-outputs'!$J$2)</f>
        <v>0.99999970876550448</v>
      </c>
      <c r="AB48" s="25" t="str">
        <f t="shared" si="13"/>
        <v/>
      </c>
      <c r="AC48" s="4" t="str">
        <f t="shared" si="14"/>
        <v/>
      </c>
      <c r="AD48" s="26" t="str">
        <f t="shared" si="15"/>
        <v/>
      </c>
      <c r="AE48">
        <f>INDEX('Calcs-control1'!$AH$386:$AY$456,  'Graph-outputs'!$B48, 'Graph-outputs'!AE$2)</f>
        <v>54358.364108255191</v>
      </c>
      <c r="AF48" s="118">
        <f t="shared" si="16"/>
        <v>44</v>
      </c>
      <c r="AG48">
        <f>INDEX('Calcs-control1'!$AH$170:$AY$240, 'Graph-outputs'!$B48, 'Graph-outputs'!$Q$2)</f>
        <v>0.99998817006749474</v>
      </c>
      <c r="AI48" s="79">
        <v>45</v>
      </c>
      <c r="AJ48" s="118">
        <f t="shared" si="17"/>
        <v>44</v>
      </c>
      <c r="AK48">
        <f>IF(Settings!$M$5=1, 'Graph-outputs'!$AR48, 'Graph-outputs'!$AY48)</f>
        <v>41.474743201650163</v>
      </c>
      <c r="AM48">
        <f>IF(Settings!$M$5=1, 'Graph-outputs'!$BF48, 'Graph-outputs'!$BM48)</f>
        <v>35088.966431360059</v>
      </c>
      <c r="AO48" s="25" t="str">
        <f t="shared" si="18"/>
        <v/>
      </c>
      <c r="AP48" s="4" t="str">
        <f t="shared" si="19"/>
        <v/>
      </c>
      <c r="AQ48" s="26" t="str">
        <f t="shared" si="20"/>
        <v/>
      </c>
      <c r="AR48">
        <f>INDEX('Calcs-control2'!$G$86:$Y$156,  'Graph-outputs'!$B48, 'Graph-outputs'!AR$2)</f>
        <v>50.124923448886939</v>
      </c>
      <c r="AS48" s="118">
        <f t="shared" si="21"/>
        <v>44</v>
      </c>
      <c r="AT48">
        <f>INDEX('Calcs-control2'!$G$170:$X$240, 'Graph-outputs'!$B48, 'Graph-outputs'!$AL$1)</f>
        <v>0.99997720590427885</v>
      </c>
      <c r="AV48" s="25" t="str">
        <f t="shared" si="22"/>
        <v/>
      </c>
      <c r="AW48" s="4" t="str">
        <f t="shared" si="23"/>
        <v/>
      </c>
      <c r="AX48" s="26" t="str">
        <f t="shared" si="24"/>
        <v/>
      </c>
      <c r="AY48">
        <f>INDEX('Calcs-control2'!$AH$86:$AZ$156,  'Graph-outputs'!$B48, 'Graph-outputs'!AY$2)</f>
        <v>41.474743201650163</v>
      </c>
      <c r="AZ48" s="118">
        <f t="shared" si="25"/>
        <v>44</v>
      </c>
      <c r="BA48">
        <f>INDEX('Calcs-control2'!$AH$170:$AY$240, 'Graph-outputs'!$B48, 'Graph-outputs'!$AL$1)</f>
        <v>0.99983332546815817</v>
      </c>
      <c r="BC48" s="25" t="str">
        <f t="shared" si="26"/>
        <v/>
      </c>
      <c r="BD48" s="4" t="str">
        <f t="shared" si="27"/>
        <v/>
      </c>
      <c r="BE48" s="26" t="str">
        <f t="shared" si="28"/>
        <v/>
      </c>
      <c r="BF48">
        <f>INDEX('Calcs-control2'!$G$386:$X$456,  'Graph-outputs'!$B48, 'Graph-outputs'!BF$2)</f>
        <v>42408.508695384109</v>
      </c>
      <c r="BG48" s="118">
        <f t="shared" si="29"/>
        <v>44</v>
      </c>
      <c r="BH48">
        <f>INDEX('Calcs-control2'!$G$170:$X$240, 'Graph-outputs'!$B48, 'Graph-outputs'!$AL$1)</f>
        <v>0.99997720590427885</v>
      </c>
      <c r="BJ48" s="25" t="str">
        <f t="shared" si="30"/>
        <v/>
      </c>
      <c r="BK48" s="4" t="str">
        <f t="shared" si="31"/>
        <v/>
      </c>
      <c r="BL48" s="26" t="str">
        <f t="shared" si="32"/>
        <v/>
      </c>
      <c r="BM48">
        <f>INDEX('Calcs-control2'!$AH$386:$AY$456,  'Graph-outputs'!$B48, 'Graph-outputs'!BM$2)</f>
        <v>35088.966431360059</v>
      </c>
      <c r="BN48" s="118">
        <f t="shared" si="33"/>
        <v>44</v>
      </c>
      <c r="BO48">
        <f>INDEX('Calcs-control2'!$AH$170:$AY$240, 'Graph-outputs'!$B48, 'Graph-outputs'!$AL$1)</f>
        <v>0.99983332546815817</v>
      </c>
      <c r="BQ48" s="79">
        <v>45</v>
      </c>
      <c r="BR48" s="118">
        <f t="shared" si="34"/>
        <v>44</v>
      </c>
      <c r="BS48">
        <f>IF(Settings!$M$5=1, 'Graph-outputs'!$BZ48, 'Graph-outputs'!$CG48)</f>
        <v>55.90557107829391</v>
      </c>
      <c r="BU48">
        <f>IF(Settings!$M$5=1, 'Graph-outputs'!$CN48, 'Graph-outputs'!$CU48)</f>
        <v>59783.5903464355</v>
      </c>
      <c r="BW48" s="25" t="str">
        <f t="shared" si="35"/>
        <v/>
      </c>
      <c r="BX48" s="4" t="str">
        <f t="shared" si="36"/>
        <v/>
      </c>
      <c r="BY48" s="26" t="str">
        <f t="shared" si="37"/>
        <v/>
      </c>
      <c r="BZ48">
        <f>INDEX('Calcs-control3'!$G$86:$Y$156,  'Graph-outputs'!$B48, 'Graph-outputs'!BZ$2)</f>
        <v>67.519616517456598</v>
      </c>
      <c r="CA48" s="118">
        <f t="shared" si="38"/>
        <v>44</v>
      </c>
      <c r="CB48">
        <f>INDEX('Calcs-control3'!$G$170:$X$240, 'Graph-outputs'!$B48, 'Graph-outputs'!$BT$1)</f>
        <v>0.99999977036807153</v>
      </c>
      <c r="CD48" s="25" t="str">
        <f t="shared" si="39"/>
        <v/>
      </c>
      <c r="CE48" s="4" t="str">
        <f t="shared" si="40"/>
        <v/>
      </c>
      <c r="CF48" s="26" t="str">
        <f t="shared" si="41"/>
        <v/>
      </c>
      <c r="CG48">
        <f>INDEX('Calcs-control3'!$AH$86:$AZ$156,  'Graph-outputs'!$B48, 'Graph-outputs'!CG$2)</f>
        <v>55.90557107829391</v>
      </c>
      <c r="CH48" s="118">
        <f t="shared" si="42"/>
        <v>44</v>
      </c>
      <c r="CI48" s="85">
        <f>INDEX('Calcs-control3'!$AH$170:$AY$240, 'Graph-outputs'!$B48, 'Graph-outputs'!$BT$1)</f>
        <v>0.99999668003949038</v>
      </c>
      <c r="CK48" s="25" t="str">
        <f t="shared" si="43"/>
        <v/>
      </c>
      <c r="CL48" s="4" t="str">
        <f t="shared" si="44"/>
        <v/>
      </c>
      <c r="CM48" s="26" t="str">
        <f t="shared" si="45"/>
        <v/>
      </c>
      <c r="CN48">
        <f>INDEX('Calcs-control3'!$G$386:$X$456,  'Graph-outputs'!$B48, 'Graph-outputs'!CN$2)</f>
        <v>72203.320992947323</v>
      </c>
      <c r="CO48" s="118">
        <f t="shared" si="46"/>
        <v>44</v>
      </c>
      <c r="CP48" s="85">
        <f>INDEX('Calcs-control3'!$G$170:$X$240, 'Graph-outputs'!$B48, 'Graph-outputs'!$BT$1)</f>
        <v>0.99999977036807153</v>
      </c>
      <c r="CR48" s="25" t="str">
        <f t="shared" si="47"/>
        <v/>
      </c>
      <c r="CS48" s="4" t="str">
        <f t="shared" si="48"/>
        <v/>
      </c>
      <c r="CT48" s="26" t="str">
        <f t="shared" si="49"/>
        <v/>
      </c>
      <c r="CU48">
        <f>INDEX('Calcs-control3'!$AH$386:$AY$456,  'Graph-outputs'!$B48, 'Graph-outputs'!CU$2)</f>
        <v>59783.5903464355</v>
      </c>
      <c r="CV48" s="118">
        <f t="shared" si="50"/>
        <v>44</v>
      </c>
      <c r="CW48" s="85">
        <f>INDEX('Calcs-control3'!$AH$170:$AY$240, 'Graph-outputs'!$B48, 'Graph-outputs'!$BT$1)</f>
        <v>0.99999668003949038</v>
      </c>
      <c r="CY48" s="79">
        <v>45</v>
      </c>
      <c r="CZ48" s="118" t="e">
        <f t="shared" si="51"/>
        <v>#N/A</v>
      </c>
      <c r="DA48">
        <f>IF(Settings!$M$5=1, 'Graph-outputs'!$DH48, 'Graph-outputs'!$DO48)</f>
        <v>59.398818116002246</v>
      </c>
      <c r="DC48">
        <f>IF(Settings!$M$5=1, 'Graph-outputs'!$DV48, 'Graph-outputs'!$EC48)</f>
        <v>421384.22548257053</v>
      </c>
      <c r="DE48" s="25" t="str">
        <f t="shared" si="52"/>
        <v/>
      </c>
      <c r="DF48" s="4" t="str">
        <f t="shared" si="53"/>
        <v/>
      </c>
      <c r="DG48" s="26" t="str">
        <f t="shared" si="54"/>
        <v/>
      </c>
      <c r="DH48">
        <f>INDEX('Calcs-control4'!$G$86:$X$156,  'Graph-outputs'!$B48, 'Graph-outputs'!DH$2)</f>
        <v>65.45563380256246</v>
      </c>
      <c r="DI48" s="118" t="e">
        <f t="shared" si="55"/>
        <v>#N/A</v>
      </c>
      <c r="DJ48">
        <f>INDEX('Calcs-control4'!$G$170:$X$240, 'Graph-outputs'!$B48, 'Graph-outputs'!$DB$1)</f>
        <v>0</v>
      </c>
      <c r="DL48" s="25" t="str">
        <f t="shared" si="56"/>
        <v/>
      </c>
      <c r="DM48" s="4" t="str">
        <f t="shared" si="57"/>
        <v/>
      </c>
      <c r="DN48" s="26" t="str">
        <f t="shared" si="58"/>
        <v/>
      </c>
      <c r="DO48">
        <f>INDEX('Calcs-control4'!$AH$86:$AY$156,  'Graph-outputs'!$B48, 'Graph-outputs'!DO$2)</f>
        <v>59.398818116002246</v>
      </c>
      <c r="DP48" s="118" t="e">
        <f t="shared" si="59"/>
        <v>#N/A</v>
      </c>
      <c r="DQ48">
        <f>INDEX('Calcs-control4'!$AH$170:$AY$240, 'Graph-outputs'!$B48, 'Graph-outputs'!$DB$1)</f>
        <v>0</v>
      </c>
      <c r="DS48" s="25" t="str">
        <f t="shared" si="60"/>
        <v/>
      </c>
      <c r="DT48" s="4" t="str">
        <f t="shared" si="61"/>
        <v/>
      </c>
      <c r="DU48" s="26" t="str">
        <f t="shared" si="62"/>
        <v/>
      </c>
      <c r="DV48">
        <f>INDEX('Calcs-control4'!$G$386:$X$456,  'Graph-outputs'!$B48, 'Graph-outputs'!DV$2)</f>
        <v>464352.19467662886</v>
      </c>
      <c r="DW48" s="118" t="e">
        <f t="shared" si="63"/>
        <v>#N/A</v>
      </c>
      <c r="DX48">
        <f>INDEX('Calcs-control4'!$G$170:$X$240, 'Graph-outputs'!$B48, 'Graph-outputs'!$DB$1)</f>
        <v>0</v>
      </c>
      <c r="DZ48" s="25" t="str">
        <f t="shared" si="64"/>
        <v/>
      </c>
      <c r="EA48" s="4" t="str">
        <f t="shared" si="65"/>
        <v/>
      </c>
      <c r="EB48" s="26" t="str">
        <f t="shared" si="66"/>
        <v/>
      </c>
      <c r="EC48">
        <f>INDEX('Calcs-control4'!$AH$386:$AY$456,  'Graph-outputs'!$B48, 'Graph-outputs'!EC$2)</f>
        <v>421384.22548257053</v>
      </c>
      <c r="ED48" s="118" t="e">
        <f t="shared" si="67"/>
        <v>#N/A</v>
      </c>
      <c r="EE48">
        <f>INDEX('Calcs-control4'!$AH$170:$AY$240, 'Graph-outputs'!$B48, 'Graph-outputs'!$DB$1)</f>
        <v>0</v>
      </c>
    </row>
    <row r="49" spans="1:135" x14ac:dyDescent="0.3">
      <c r="A49" s="118">
        <f t="shared" si="0"/>
        <v>45</v>
      </c>
      <c r="B49">
        <v>46</v>
      </c>
      <c r="C49">
        <f>IF(Settings!$M$5=1, 'Graph-outputs'!$J49, 'Graph-outputs'!$Q49)</f>
        <v>57.290292940145896</v>
      </c>
      <c r="E49">
        <f>IF(Settings!$M$5=1, 'Graph-outputs'!$X49, 'Graph-outputs'!$AE49)</f>
        <v>56315.145097424298</v>
      </c>
      <c r="G49" s="25" t="str">
        <f t="shared" si="1"/>
        <v/>
      </c>
      <c r="H49" s="4" t="str">
        <f t="shared" si="2"/>
        <v/>
      </c>
      <c r="I49" s="26" t="str">
        <f t="shared" si="3"/>
        <v/>
      </c>
      <c r="J49">
        <f>INDEX('Calcs-control1'!$G$86:$X$156,  'Graph-outputs'!$B49, 'Graph-outputs'!J$2)</f>
        <v>72.952918134249828</v>
      </c>
      <c r="K49" s="118">
        <f t="shared" si="4"/>
        <v>45</v>
      </c>
      <c r="L49">
        <f>INDEX('Calcs-control1'!$G$170:$X$240, 'Graph-outputs'!$B49, 'Graph-outputs'!$D$1)</f>
        <v>0.99999979599366695</v>
      </c>
      <c r="N49" s="25" t="str">
        <f t="shared" si="5"/>
        <v/>
      </c>
      <c r="O49" s="4" t="str">
        <f t="shared" si="6"/>
        <v/>
      </c>
      <c r="P49" s="26" t="str">
        <f t="shared" si="7"/>
        <v/>
      </c>
      <c r="Q49">
        <f>INDEX('Calcs-control1'!$AH$86:$AY$156,  'Graph-outputs'!$B49, 'Graph-outputs'!Q$2)</f>
        <v>57.290292940145896</v>
      </c>
      <c r="R49" s="118">
        <f t="shared" si="8"/>
        <v>45</v>
      </c>
      <c r="S49">
        <f>INDEX('Calcs-control1'!$AH$170:$AY$240, 'Graph-outputs'!$B49, 'Graph-outputs'!$Q$2)</f>
        <v>0.99999251575942272</v>
      </c>
      <c r="U49" s="25" t="str">
        <f t="shared" si="9"/>
        <v/>
      </c>
      <c r="V49" s="4" t="str">
        <f t="shared" si="10"/>
        <v/>
      </c>
      <c r="W49" s="26" t="str">
        <f t="shared" si="11"/>
        <v/>
      </c>
      <c r="X49">
        <f>INDEX('Calcs-control1'!$G$386:$X$456,  'Graph-outputs'!$B49, 'Graph-outputs'!X$2)</f>
        <v>71711.357312451437</v>
      </c>
      <c r="Y49" s="118">
        <f t="shared" si="12"/>
        <v>45</v>
      </c>
      <c r="Z49">
        <f>INDEX('Calcs-control1'!$G$170:$X$240, 'Graph-outputs'!$B49, 'Graph-outputs'!$J$2)</f>
        <v>0.99999979599366695</v>
      </c>
      <c r="AB49" s="25" t="str">
        <f t="shared" si="13"/>
        <v/>
      </c>
      <c r="AC49" s="4" t="str">
        <f t="shared" si="14"/>
        <v/>
      </c>
      <c r="AD49" s="26" t="str">
        <f t="shared" si="15"/>
        <v/>
      </c>
      <c r="AE49">
        <f>INDEX('Calcs-control1'!$AH$386:$AY$456,  'Graph-outputs'!$B49, 'Graph-outputs'!AE$2)</f>
        <v>56315.145097424298</v>
      </c>
      <c r="AF49" s="118">
        <f t="shared" si="16"/>
        <v>45</v>
      </c>
      <c r="AG49">
        <f>INDEX('Calcs-control1'!$AH$170:$AY$240, 'Graph-outputs'!$B49, 'Graph-outputs'!$Q$2)</f>
        <v>0.99999251575942272</v>
      </c>
      <c r="AI49" s="79">
        <v>46</v>
      </c>
      <c r="AJ49" s="118">
        <f t="shared" si="17"/>
        <v>45</v>
      </c>
      <c r="AK49">
        <f>IF(Settings!$M$5=1, 'Graph-outputs'!$AR49, 'Graph-outputs'!$AY49)</f>
        <v>42.528955250309593</v>
      </c>
      <c r="AM49">
        <f>IF(Settings!$M$5=1, 'Graph-outputs'!$BF49, 'Graph-outputs'!$BM49)</f>
        <v>35981.120131943324</v>
      </c>
      <c r="AO49" s="25" t="str">
        <f t="shared" si="18"/>
        <v/>
      </c>
      <c r="AP49" s="4" t="str">
        <f t="shared" si="19"/>
        <v/>
      </c>
      <c r="AQ49" s="26" t="str">
        <f t="shared" si="20"/>
        <v/>
      </c>
      <c r="AR49">
        <f>INDEX('Calcs-control2'!$G$86:$Y$156,  'Graph-outputs'!$B49, 'Graph-outputs'!AR$2)</f>
        <v>50.981252947272132</v>
      </c>
      <c r="AS49" s="118">
        <f t="shared" si="21"/>
        <v>45</v>
      </c>
      <c r="AT49">
        <f>INDEX('Calcs-control2'!$G$170:$X$240, 'Graph-outputs'!$B49, 'Graph-outputs'!$AL$1)</f>
        <v>0.99998128087444416</v>
      </c>
      <c r="AV49" s="25" t="str">
        <f t="shared" si="22"/>
        <v/>
      </c>
      <c r="AW49" s="4" t="str">
        <f t="shared" si="23"/>
        <v/>
      </c>
      <c r="AX49" s="26" t="str">
        <f t="shared" si="24"/>
        <v/>
      </c>
      <c r="AY49">
        <f>INDEX('Calcs-control2'!$AH$86:$AZ$156,  'Graph-outputs'!$B49, 'Graph-outputs'!AY$2)</f>
        <v>42.528955250309593</v>
      </c>
      <c r="AZ49" s="118">
        <f t="shared" si="25"/>
        <v>45</v>
      </c>
      <c r="BA49">
        <f>INDEX('Calcs-control2'!$AH$170:$AY$240, 'Graph-outputs'!$B49, 'Graph-outputs'!$AL$1)</f>
        <v>0.99986921245294358</v>
      </c>
      <c r="BC49" s="25" t="str">
        <f t="shared" si="26"/>
        <v/>
      </c>
      <c r="BD49" s="4" t="str">
        <f t="shared" si="27"/>
        <v/>
      </c>
      <c r="BE49" s="26" t="str">
        <f t="shared" si="28"/>
        <v/>
      </c>
      <c r="BF49">
        <f>INDEX('Calcs-control2'!$G$386:$X$456,  'Graph-outputs'!$B49, 'Graph-outputs'!BF$2)</f>
        <v>43133.046588213903</v>
      </c>
      <c r="BG49" s="118">
        <f t="shared" si="29"/>
        <v>45</v>
      </c>
      <c r="BH49">
        <f>INDEX('Calcs-control2'!$G$170:$X$240, 'Graph-outputs'!$B49, 'Graph-outputs'!$AL$1)</f>
        <v>0.99998128087444416</v>
      </c>
      <c r="BJ49" s="25" t="str">
        <f t="shared" si="30"/>
        <v/>
      </c>
      <c r="BK49" s="4" t="str">
        <f t="shared" si="31"/>
        <v/>
      </c>
      <c r="BL49" s="26" t="str">
        <f t="shared" si="32"/>
        <v/>
      </c>
      <c r="BM49">
        <f>INDEX('Calcs-control2'!$AH$386:$AY$456,  'Graph-outputs'!$B49, 'Graph-outputs'!BM$2)</f>
        <v>35981.120131943324</v>
      </c>
      <c r="BN49" s="118">
        <f t="shared" si="33"/>
        <v>45</v>
      </c>
      <c r="BO49">
        <f>INDEX('Calcs-control2'!$AH$170:$AY$240, 'Graph-outputs'!$B49, 'Graph-outputs'!$AL$1)</f>
        <v>0.99986921245294358</v>
      </c>
      <c r="BQ49" s="79">
        <v>46</v>
      </c>
      <c r="BR49" s="118">
        <f t="shared" si="34"/>
        <v>45</v>
      </c>
      <c r="BS49">
        <f>IF(Settings!$M$5=1, 'Graph-outputs'!$BZ49, 'Graph-outputs'!$CG49)</f>
        <v>57.321887010833002</v>
      </c>
      <c r="BU49">
        <f>IF(Settings!$M$5=1, 'Graph-outputs'!$CN49, 'Graph-outputs'!$CU49)</f>
        <v>61298.165008084427</v>
      </c>
      <c r="BW49" s="25" t="str">
        <f t="shared" si="35"/>
        <v/>
      </c>
      <c r="BX49" s="4" t="str">
        <f t="shared" si="36"/>
        <v/>
      </c>
      <c r="BY49" s="26" t="str">
        <f t="shared" si="37"/>
        <v/>
      </c>
      <c r="BZ49">
        <f>INDEX('Calcs-control3'!$G$86:$Y$156,  'Graph-outputs'!$B49, 'Graph-outputs'!BZ$2)</f>
        <v>68.668395127660631</v>
      </c>
      <c r="CA49" s="118">
        <f t="shared" si="38"/>
        <v>45</v>
      </c>
      <c r="CB49">
        <f>INDEX('Calcs-control3'!$G$170:$X$240, 'Graph-outputs'!$B49, 'Graph-outputs'!$BT$1)</f>
        <v>0.99999982368738594</v>
      </c>
      <c r="CD49" s="25" t="str">
        <f t="shared" si="39"/>
        <v/>
      </c>
      <c r="CE49" s="4" t="str">
        <f t="shared" si="40"/>
        <v/>
      </c>
      <c r="CF49" s="26" t="str">
        <f t="shared" si="41"/>
        <v/>
      </c>
      <c r="CG49">
        <f>INDEX('Calcs-control3'!$AH$86:$AZ$156,  'Graph-outputs'!$B49, 'Graph-outputs'!CG$2)</f>
        <v>57.321887010833002</v>
      </c>
      <c r="CH49" s="118">
        <f t="shared" si="42"/>
        <v>45</v>
      </c>
      <c r="CI49" s="85">
        <f>INDEX('Calcs-control3'!$AH$170:$AY$240, 'Graph-outputs'!$B49, 'Graph-outputs'!$BT$1)</f>
        <v>0.99999760304250274</v>
      </c>
      <c r="CK49" s="25" t="str">
        <f t="shared" si="43"/>
        <v/>
      </c>
      <c r="CL49" s="4" t="str">
        <f t="shared" si="44"/>
        <v/>
      </c>
      <c r="CM49" s="26" t="str">
        <f t="shared" si="45"/>
        <v/>
      </c>
      <c r="CN49">
        <f>INDEX('Calcs-control3'!$G$386:$X$456,  'Graph-outputs'!$B49, 'Graph-outputs'!CN$2)</f>
        <v>73431.78901974787</v>
      </c>
      <c r="CO49" s="118">
        <f t="shared" si="46"/>
        <v>45</v>
      </c>
      <c r="CP49" s="85">
        <f>INDEX('Calcs-control3'!$G$170:$X$240, 'Graph-outputs'!$B49, 'Graph-outputs'!$BT$1)</f>
        <v>0.99999982368738594</v>
      </c>
      <c r="CR49" s="25" t="str">
        <f t="shared" si="47"/>
        <v/>
      </c>
      <c r="CS49" s="4" t="str">
        <f t="shared" si="48"/>
        <v/>
      </c>
      <c r="CT49" s="26" t="str">
        <f t="shared" si="49"/>
        <v/>
      </c>
      <c r="CU49">
        <f>INDEX('Calcs-control3'!$AH$386:$AY$456,  'Graph-outputs'!$B49, 'Graph-outputs'!CU$2)</f>
        <v>61298.165008084427</v>
      </c>
      <c r="CV49" s="118">
        <f t="shared" si="50"/>
        <v>45</v>
      </c>
      <c r="CW49" s="85">
        <f>INDEX('Calcs-control3'!$AH$170:$AY$240, 'Graph-outputs'!$B49, 'Graph-outputs'!$BT$1)</f>
        <v>0.99999760304250274</v>
      </c>
      <c r="CY49" s="79">
        <v>46</v>
      </c>
      <c r="CZ49" s="118" t="e">
        <f t="shared" si="51"/>
        <v>#N/A</v>
      </c>
      <c r="DA49">
        <f>IF(Settings!$M$5=1, 'Graph-outputs'!$DH49, 'Graph-outputs'!$DO49)</f>
        <v>60.299957026151809</v>
      </c>
      <c r="DC49">
        <f>IF(Settings!$M$5=1, 'Graph-outputs'!$DV49, 'Graph-outputs'!$EC49)</f>
        <v>427777.04159827169</v>
      </c>
      <c r="DE49" s="25" t="str">
        <f t="shared" si="52"/>
        <v/>
      </c>
      <c r="DF49" s="4" t="str">
        <f t="shared" si="53"/>
        <v/>
      </c>
      <c r="DG49" s="26" t="str">
        <f t="shared" si="54"/>
        <v/>
      </c>
      <c r="DH49">
        <f>INDEX('Calcs-control4'!$G$86:$X$156,  'Graph-outputs'!$B49, 'Graph-outputs'!DH$2)</f>
        <v>65.902444058100215</v>
      </c>
      <c r="DI49" s="118" t="e">
        <f t="shared" si="55"/>
        <v>#N/A</v>
      </c>
      <c r="DJ49">
        <f>INDEX('Calcs-control4'!$G$170:$X$240, 'Graph-outputs'!$B49, 'Graph-outputs'!$DB$1)</f>
        <v>0</v>
      </c>
      <c r="DL49" s="25" t="str">
        <f t="shared" si="56"/>
        <v/>
      </c>
      <c r="DM49" s="4" t="str">
        <f t="shared" si="57"/>
        <v/>
      </c>
      <c r="DN49" s="26" t="str">
        <f t="shared" si="58"/>
        <v/>
      </c>
      <c r="DO49">
        <f>INDEX('Calcs-control4'!$AH$86:$AY$156,  'Graph-outputs'!$B49, 'Graph-outputs'!DO$2)</f>
        <v>60.299957026151809</v>
      </c>
      <c r="DP49" s="118" t="e">
        <f t="shared" si="59"/>
        <v>#N/A</v>
      </c>
      <c r="DQ49">
        <f>INDEX('Calcs-control4'!$AH$170:$AY$240, 'Graph-outputs'!$B49, 'Graph-outputs'!$DB$1)</f>
        <v>0</v>
      </c>
      <c r="DS49" s="25" t="str">
        <f t="shared" si="60"/>
        <v/>
      </c>
      <c r="DT49" s="4" t="str">
        <f t="shared" si="61"/>
        <v/>
      </c>
      <c r="DU49" s="26" t="str">
        <f t="shared" si="62"/>
        <v/>
      </c>
      <c r="DV49">
        <f>INDEX('Calcs-control4'!$G$386:$X$456,  'Graph-outputs'!$B49, 'Graph-outputs'!DV$2)</f>
        <v>467521.9344027586</v>
      </c>
      <c r="DW49" s="118" t="e">
        <f t="shared" si="63"/>
        <v>#N/A</v>
      </c>
      <c r="DX49">
        <f>INDEX('Calcs-control4'!$G$170:$X$240, 'Graph-outputs'!$B49, 'Graph-outputs'!$DB$1)</f>
        <v>0</v>
      </c>
      <c r="DZ49" s="25" t="str">
        <f t="shared" si="64"/>
        <v/>
      </c>
      <c r="EA49" s="4" t="str">
        <f t="shared" si="65"/>
        <v/>
      </c>
      <c r="EB49" s="26" t="str">
        <f t="shared" si="66"/>
        <v/>
      </c>
      <c r="EC49">
        <f>INDEX('Calcs-control4'!$AH$386:$AY$456,  'Graph-outputs'!$B49, 'Graph-outputs'!EC$2)</f>
        <v>427777.04159827169</v>
      </c>
      <c r="ED49" s="118" t="e">
        <f t="shared" si="67"/>
        <v>#N/A</v>
      </c>
      <c r="EE49">
        <f>INDEX('Calcs-control4'!$AH$170:$AY$240, 'Graph-outputs'!$B49, 'Graph-outputs'!$DB$1)</f>
        <v>0</v>
      </c>
    </row>
    <row r="50" spans="1:135" x14ac:dyDescent="0.3">
      <c r="A50" s="118">
        <f t="shared" si="0"/>
        <v>46</v>
      </c>
      <c r="B50">
        <v>47</v>
      </c>
      <c r="C50">
        <f>IF(Settings!$M$5=1, 'Graph-outputs'!$J50, 'Graph-outputs'!$Q50)</f>
        <v>59.085883692288611</v>
      </c>
      <c r="E50">
        <f>IF(Settings!$M$5=1, 'Graph-outputs'!$X50, 'Graph-outputs'!$AE50)</f>
        <v>58080.224409822156</v>
      </c>
      <c r="G50" s="25" t="str">
        <f t="shared" si="1"/>
        <v/>
      </c>
      <c r="H50" s="4" t="str">
        <f t="shared" si="2"/>
        <v/>
      </c>
      <c r="I50" s="26" t="str">
        <f t="shared" si="3"/>
        <v/>
      </c>
      <c r="J50">
        <f>INDEX('Calcs-control1'!$G$86:$X$156,  'Graph-outputs'!$B50, 'Graph-outputs'!J$2)</f>
        <v>74.454208708982691</v>
      </c>
      <c r="K50" s="118">
        <f t="shared" si="4"/>
        <v>46</v>
      </c>
      <c r="L50">
        <f>INDEX('Calcs-control1'!$G$170:$X$240, 'Graph-outputs'!$B50, 'Graph-outputs'!$D$1)</f>
        <v>0.99999985556144311</v>
      </c>
      <c r="N50" s="25" t="str">
        <f t="shared" si="5"/>
        <v/>
      </c>
      <c r="O50" s="4" t="str">
        <f t="shared" si="6"/>
        <v/>
      </c>
      <c r="P50" s="26" t="str">
        <f t="shared" si="7"/>
        <v/>
      </c>
      <c r="Q50">
        <f>INDEX('Calcs-control1'!$AH$86:$AY$156,  'Graph-outputs'!$B50, 'Graph-outputs'!Q$2)</f>
        <v>59.085883692288611</v>
      </c>
      <c r="R50" s="118">
        <f t="shared" si="8"/>
        <v>46</v>
      </c>
      <c r="S50">
        <f>INDEX('Calcs-control1'!$AH$170:$AY$240, 'Graph-outputs'!$B50, 'Graph-outputs'!$Q$2)</f>
        <v>0.99999504789033644</v>
      </c>
      <c r="U50" s="25" t="str">
        <f t="shared" si="9"/>
        <v/>
      </c>
      <c r="V50" s="4" t="str">
        <f t="shared" si="10"/>
        <v/>
      </c>
      <c r="W50" s="26" t="str">
        <f t="shared" si="11"/>
        <v/>
      </c>
      <c r="X50">
        <f>INDEX('Calcs-control1'!$G$386:$X$456,  'Graph-outputs'!$B50, 'Graph-outputs'!X$2)</f>
        <v>73187.099465241059</v>
      </c>
      <c r="Y50" s="118">
        <f t="shared" si="12"/>
        <v>46</v>
      </c>
      <c r="Z50">
        <f>INDEX('Calcs-control1'!$G$170:$X$240, 'Graph-outputs'!$B50, 'Graph-outputs'!$J$2)</f>
        <v>0.99999985556144311</v>
      </c>
      <c r="AB50" s="25" t="str">
        <f t="shared" si="13"/>
        <v/>
      </c>
      <c r="AC50" s="4" t="str">
        <f t="shared" si="14"/>
        <v/>
      </c>
      <c r="AD50" s="26" t="str">
        <f t="shared" si="15"/>
        <v/>
      </c>
      <c r="AE50">
        <f>INDEX('Calcs-control1'!$AH$386:$AY$456,  'Graph-outputs'!$B50, 'Graph-outputs'!AE$2)</f>
        <v>58080.224409822156</v>
      </c>
      <c r="AF50" s="118">
        <f t="shared" si="16"/>
        <v>46</v>
      </c>
      <c r="AG50">
        <f>INDEX('Calcs-control1'!$AH$170:$AY$240, 'Graph-outputs'!$B50, 'Graph-outputs'!$Q$2)</f>
        <v>0.99999504789033644</v>
      </c>
      <c r="AI50" s="79">
        <v>47</v>
      </c>
      <c r="AJ50" s="118">
        <f t="shared" si="17"/>
        <v>46</v>
      </c>
      <c r="AK50">
        <f>IF(Settings!$M$5=1, 'Graph-outputs'!$AR50, 'Graph-outputs'!$AY50)</f>
        <v>43.481580152479282</v>
      </c>
      <c r="AM50">
        <f>IF(Settings!$M$5=1, 'Graph-outputs'!$BF50, 'Graph-outputs'!$BM50)</f>
        <v>36787.265159854345</v>
      </c>
      <c r="AO50" s="25" t="str">
        <f t="shared" si="18"/>
        <v/>
      </c>
      <c r="AP50" s="4" t="str">
        <f t="shared" si="19"/>
        <v/>
      </c>
      <c r="AQ50" s="26" t="str">
        <f t="shared" si="20"/>
        <v/>
      </c>
      <c r="AR50">
        <f>INDEX('Calcs-control2'!$G$86:$Y$156,  'Graph-outputs'!$B50, 'Graph-outputs'!AR$2)</f>
        <v>51.818509936395692</v>
      </c>
      <c r="AS50" s="118">
        <f t="shared" si="21"/>
        <v>46</v>
      </c>
      <c r="AT50">
        <f>INDEX('Calcs-control2'!$G$170:$X$240, 'Graph-outputs'!$B50, 'Graph-outputs'!$AL$1)</f>
        <v>0.99998455976676004</v>
      </c>
      <c r="AV50" s="25" t="str">
        <f t="shared" si="22"/>
        <v/>
      </c>
      <c r="AW50" s="4" t="str">
        <f t="shared" si="23"/>
        <v/>
      </c>
      <c r="AX50" s="26" t="str">
        <f t="shared" si="24"/>
        <v/>
      </c>
      <c r="AY50">
        <f>INDEX('Calcs-control2'!$AH$86:$AZ$156,  'Graph-outputs'!$B50, 'Graph-outputs'!AY$2)</f>
        <v>43.481580152479282</v>
      </c>
      <c r="AZ50" s="118">
        <f t="shared" si="25"/>
        <v>46</v>
      </c>
      <c r="BA50">
        <f>INDEX('Calcs-control2'!$AH$170:$AY$240, 'Graph-outputs'!$B50, 'Graph-outputs'!$AL$1)</f>
        <v>0.99989494642049581</v>
      </c>
      <c r="BC50" s="25" t="str">
        <f t="shared" si="26"/>
        <v/>
      </c>
      <c r="BD50" s="4" t="str">
        <f t="shared" si="27"/>
        <v/>
      </c>
      <c r="BE50" s="26" t="str">
        <f t="shared" si="28"/>
        <v/>
      </c>
      <c r="BF50">
        <f>INDEX('Calcs-control2'!$G$386:$X$456,  'Graph-outputs'!$B50, 'Graph-outputs'!BF$2)</f>
        <v>43841.442279984549</v>
      </c>
      <c r="BG50" s="118">
        <f t="shared" si="29"/>
        <v>46</v>
      </c>
      <c r="BH50">
        <f>INDEX('Calcs-control2'!$G$170:$X$240, 'Graph-outputs'!$B50, 'Graph-outputs'!$AL$1)</f>
        <v>0.99998455976676004</v>
      </c>
      <c r="BJ50" s="25" t="str">
        <f t="shared" si="30"/>
        <v/>
      </c>
      <c r="BK50" s="4" t="str">
        <f t="shared" si="31"/>
        <v/>
      </c>
      <c r="BL50" s="26" t="str">
        <f t="shared" si="32"/>
        <v/>
      </c>
      <c r="BM50">
        <f>INDEX('Calcs-control2'!$AH$386:$AY$456,  'Graph-outputs'!$B50, 'Graph-outputs'!BM$2)</f>
        <v>36787.265159854345</v>
      </c>
      <c r="BN50" s="118">
        <f t="shared" si="33"/>
        <v>46</v>
      </c>
      <c r="BO50">
        <f>INDEX('Calcs-control2'!$AH$170:$AY$240, 'Graph-outputs'!$B50, 'Graph-outputs'!$AL$1)</f>
        <v>0.99989494642049581</v>
      </c>
      <c r="BQ50" s="79">
        <v>47</v>
      </c>
      <c r="BR50" s="118">
        <f t="shared" si="34"/>
        <v>46</v>
      </c>
      <c r="BS50">
        <f>IF(Settings!$M$5=1, 'Graph-outputs'!$BZ50, 'Graph-outputs'!$CG50)</f>
        <v>58.601517701817258</v>
      </c>
      <c r="BU50">
        <f>IF(Settings!$M$5=1, 'Graph-outputs'!$CN50, 'Graph-outputs'!$CU50)</f>
        <v>62666.569120746062</v>
      </c>
      <c r="BW50" s="25" t="str">
        <f t="shared" si="35"/>
        <v/>
      </c>
      <c r="BX50" s="4" t="str">
        <f t="shared" si="36"/>
        <v/>
      </c>
      <c r="BY50" s="26" t="str">
        <f t="shared" si="37"/>
        <v/>
      </c>
      <c r="BZ50">
        <f>INDEX('Calcs-control3'!$G$86:$Y$156,  'Graph-outputs'!$B50, 'Graph-outputs'!BZ$2)</f>
        <v>69.791407009887337</v>
      </c>
      <c r="CA50" s="118">
        <f t="shared" si="38"/>
        <v>46</v>
      </c>
      <c r="CB50">
        <f>INDEX('Calcs-control3'!$G$170:$X$240, 'Graph-outputs'!$B50, 'Graph-outputs'!$BT$1)</f>
        <v>0.99999986382158479</v>
      </c>
      <c r="CD50" s="25" t="str">
        <f t="shared" si="39"/>
        <v/>
      </c>
      <c r="CE50" s="4" t="str">
        <f t="shared" si="40"/>
        <v/>
      </c>
      <c r="CF50" s="26" t="str">
        <f t="shared" si="41"/>
        <v/>
      </c>
      <c r="CG50">
        <f>INDEX('Calcs-control3'!$AH$86:$AZ$156,  'Graph-outputs'!$B50, 'Graph-outputs'!CG$2)</f>
        <v>58.601517701817258</v>
      </c>
      <c r="CH50" s="118">
        <f t="shared" si="42"/>
        <v>46</v>
      </c>
      <c r="CI50" s="85">
        <f>INDEX('Calcs-control3'!$AH$170:$AY$240, 'Graph-outputs'!$B50, 'Graph-outputs'!$BT$1)</f>
        <v>0.99999821416665768</v>
      </c>
      <c r="CK50" s="25" t="str">
        <f t="shared" si="43"/>
        <v/>
      </c>
      <c r="CL50" s="4" t="str">
        <f t="shared" si="44"/>
        <v/>
      </c>
      <c r="CM50" s="26" t="str">
        <f t="shared" si="45"/>
        <v/>
      </c>
      <c r="CN50">
        <f>INDEX('Calcs-control3'!$G$386:$X$456,  'Graph-outputs'!$B50, 'Graph-outputs'!CN$2)</f>
        <v>74632.702738657987</v>
      </c>
      <c r="CO50" s="118">
        <f t="shared" si="46"/>
        <v>46</v>
      </c>
      <c r="CP50" s="85">
        <f>INDEX('Calcs-control3'!$G$170:$X$240, 'Graph-outputs'!$B50, 'Graph-outputs'!$BT$1)</f>
        <v>0.99999986382158479</v>
      </c>
      <c r="CR50" s="25" t="str">
        <f t="shared" si="47"/>
        <v/>
      </c>
      <c r="CS50" s="4" t="str">
        <f t="shared" si="48"/>
        <v/>
      </c>
      <c r="CT50" s="26" t="str">
        <f t="shared" si="49"/>
        <v/>
      </c>
      <c r="CU50">
        <f>INDEX('Calcs-control3'!$AH$386:$AY$456,  'Graph-outputs'!$B50, 'Graph-outputs'!CU$2)</f>
        <v>62666.569120746062</v>
      </c>
      <c r="CV50" s="118">
        <f t="shared" si="50"/>
        <v>46</v>
      </c>
      <c r="CW50" s="85">
        <f>INDEX('Calcs-control3'!$AH$170:$AY$240, 'Graph-outputs'!$B50, 'Graph-outputs'!$BT$1)</f>
        <v>0.99999821416665768</v>
      </c>
      <c r="CY50" s="79">
        <v>47</v>
      </c>
      <c r="CZ50" s="118" t="e">
        <f t="shared" si="51"/>
        <v>#N/A</v>
      </c>
      <c r="DA50">
        <f>IF(Settings!$M$5=1, 'Graph-outputs'!$DH50, 'Graph-outputs'!$DO50)</f>
        <v>61.073082379039377</v>
      </c>
      <c r="DC50">
        <f>IF(Settings!$M$5=1, 'Graph-outputs'!$DV50, 'Graph-outputs'!$EC50)</f>
        <v>433261.71012132603</v>
      </c>
      <c r="DE50" s="25" t="str">
        <f t="shared" si="52"/>
        <v/>
      </c>
      <c r="DF50" s="4" t="str">
        <f t="shared" si="53"/>
        <v/>
      </c>
      <c r="DG50" s="26" t="str">
        <f t="shared" si="54"/>
        <v/>
      </c>
      <c r="DH50">
        <f>INDEX('Calcs-control4'!$G$86:$X$156,  'Graph-outputs'!$B50, 'Graph-outputs'!DH$2)</f>
        <v>66.315556723894275</v>
      </c>
      <c r="DI50" s="118" t="e">
        <f t="shared" si="55"/>
        <v>#N/A</v>
      </c>
      <c r="DJ50">
        <f>INDEX('Calcs-control4'!$G$170:$X$240, 'Graph-outputs'!$B50, 'Graph-outputs'!$DB$1)</f>
        <v>0</v>
      </c>
      <c r="DL50" s="25" t="str">
        <f t="shared" si="56"/>
        <v/>
      </c>
      <c r="DM50" s="4" t="str">
        <f t="shared" si="57"/>
        <v/>
      </c>
      <c r="DN50" s="26" t="str">
        <f t="shared" si="58"/>
        <v/>
      </c>
      <c r="DO50">
        <f>INDEX('Calcs-control4'!$AH$86:$AY$156,  'Graph-outputs'!$B50, 'Graph-outputs'!DO$2)</f>
        <v>61.073082379039377</v>
      </c>
      <c r="DP50" s="118" t="e">
        <f t="shared" si="59"/>
        <v>#N/A</v>
      </c>
      <c r="DQ50">
        <f>INDEX('Calcs-control4'!$AH$170:$AY$240, 'Graph-outputs'!$B50, 'Graph-outputs'!$DB$1)</f>
        <v>0</v>
      </c>
      <c r="DS50" s="25" t="str">
        <f t="shared" si="60"/>
        <v/>
      </c>
      <c r="DT50" s="4" t="str">
        <f t="shared" si="61"/>
        <v/>
      </c>
      <c r="DU50" s="26" t="str">
        <f t="shared" si="62"/>
        <v/>
      </c>
      <c r="DV50">
        <f>INDEX('Calcs-control4'!$G$386:$X$456,  'Graph-outputs'!$B50, 'Graph-outputs'!DV$2)</f>
        <v>470452.61831590824</v>
      </c>
      <c r="DW50" s="118" t="e">
        <f t="shared" si="63"/>
        <v>#N/A</v>
      </c>
      <c r="DX50">
        <f>INDEX('Calcs-control4'!$G$170:$X$240, 'Graph-outputs'!$B50, 'Graph-outputs'!$DB$1)</f>
        <v>0</v>
      </c>
      <c r="DZ50" s="25" t="str">
        <f t="shared" si="64"/>
        <v/>
      </c>
      <c r="EA50" s="4" t="str">
        <f t="shared" si="65"/>
        <v/>
      </c>
      <c r="EB50" s="26" t="str">
        <f t="shared" si="66"/>
        <v/>
      </c>
      <c r="EC50">
        <f>INDEX('Calcs-control4'!$AH$386:$AY$456,  'Graph-outputs'!$B50, 'Graph-outputs'!EC$2)</f>
        <v>433261.71012132603</v>
      </c>
      <c r="ED50" s="118" t="e">
        <f t="shared" si="67"/>
        <v>#N/A</v>
      </c>
      <c r="EE50">
        <f>INDEX('Calcs-control4'!$AH$170:$AY$240, 'Graph-outputs'!$B50, 'Graph-outputs'!$DB$1)</f>
        <v>0</v>
      </c>
    </row>
    <row r="51" spans="1:135" x14ac:dyDescent="0.3">
      <c r="A51" s="118">
        <f t="shared" si="0"/>
        <v>47</v>
      </c>
      <c r="B51">
        <v>48</v>
      </c>
      <c r="C51">
        <f>IF(Settings!$M$5=1, 'Graph-outputs'!$J51, 'Graph-outputs'!$Q51)</f>
        <v>60.706624993471976</v>
      </c>
      <c r="E51">
        <f>IF(Settings!$M$5=1, 'Graph-outputs'!$X51, 'Graph-outputs'!$AE51)</f>
        <v>59673.412486855748</v>
      </c>
      <c r="G51" s="25" t="str">
        <f t="shared" si="1"/>
        <v/>
      </c>
      <c r="H51" s="4" t="str">
        <f t="shared" si="2"/>
        <v/>
      </c>
      <c r="I51" s="26" t="str">
        <f t="shared" si="3"/>
        <v/>
      </c>
      <c r="J51">
        <f>INDEX('Calcs-control1'!$G$86:$X$156,  'Graph-outputs'!$B51, 'Graph-outputs'!J$2)</f>
        <v>75.909441520126009</v>
      </c>
      <c r="K51" s="118">
        <f t="shared" si="4"/>
        <v>47</v>
      </c>
      <c r="L51">
        <f>INDEX('Calcs-control1'!$G$170:$X$240, 'Graph-outputs'!$B51, 'Graph-outputs'!$D$1)</f>
        <v>0.99999989664696431</v>
      </c>
      <c r="N51" s="25" t="str">
        <f t="shared" si="5"/>
        <v/>
      </c>
      <c r="O51" s="4" t="str">
        <f t="shared" si="6"/>
        <v/>
      </c>
      <c r="P51" s="26" t="str">
        <f t="shared" si="7"/>
        <v/>
      </c>
      <c r="Q51">
        <f>INDEX('Calcs-control1'!$AH$86:$AY$156,  'Graph-outputs'!$B51, 'Graph-outputs'!Q$2)</f>
        <v>60.706624993471976</v>
      </c>
      <c r="R51" s="118">
        <f t="shared" si="8"/>
        <v>47</v>
      </c>
      <c r="S51">
        <f>INDEX('Calcs-control1'!$AH$170:$AY$240, 'Graph-outputs'!$B51, 'Graph-outputs'!$Q$2)</f>
        <v>0.9999965888714788</v>
      </c>
      <c r="U51" s="25" t="str">
        <f t="shared" si="9"/>
        <v/>
      </c>
      <c r="V51" s="4" t="str">
        <f t="shared" si="10"/>
        <v/>
      </c>
      <c r="W51" s="26" t="str">
        <f t="shared" si="11"/>
        <v/>
      </c>
      <c r="X51">
        <f>INDEX('Calcs-control1'!$G$386:$X$456,  'Graph-outputs'!$B51, 'Graph-outputs'!X$2)</f>
        <v>74617.567271589854</v>
      </c>
      <c r="Y51" s="118">
        <f t="shared" si="12"/>
        <v>47</v>
      </c>
      <c r="Z51">
        <f>INDEX('Calcs-control1'!$G$170:$X$240, 'Graph-outputs'!$B51, 'Graph-outputs'!$J$2)</f>
        <v>0.99999989664696431</v>
      </c>
      <c r="AB51" s="25" t="str">
        <f t="shared" si="13"/>
        <v/>
      </c>
      <c r="AC51" s="4" t="str">
        <f t="shared" si="14"/>
        <v/>
      </c>
      <c r="AD51" s="26" t="str">
        <f t="shared" si="15"/>
        <v/>
      </c>
      <c r="AE51">
        <f>INDEX('Calcs-control1'!$AH$386:$AY$456,  'Graph-outputs'!$B51, 'Graph-outputs'!AE$2)</f>
        <v>59673.412486855748</v>
      </c>
      <c r="AF51" s="118">
        <f t="shared" si="16"/>
        <v>47</v>
      </c>
      <c r="AG51">
        <f>INDEX('Calcs-control1'!$AH$170:$AY$240, 'Graph-outputs'!$B51, 'Graph-outputs'!$Q$2)</f>
        <v>0.9999965888714788</v>
      </c>
      <c r="AI51" s="79">
        <v>48</v>
      </c>
      <c r="AJ51" s="118">
        <f t="shared" si="17"/>
        <v>47</v>
      </c>
      <c r="AK51">
        <f>IF(Settings!$M$5=1, 'Graph-outputs'!$AR51, 'Graph-outputs'!$AY51)</f>
        <v>44.343476262017219</v>
      </c>
      <c r="AM51">
        <f>IF(Settings!$M$5=1, 'Graph-outputs'!$BF51, 'Graph-outputs'!$BM51)</f>
        <v>37516.606640083381</v>
      </c>
      <c r="AO51" s="25" t="str">
        <f t="shared" si="18"/>
        <v/>
      </c>
      <c r="AP51" s="4" t="str">
        <f t="shared" si="19"/>
        <v/>
      </c>
      <c r="AQ51" s="26" t="str">
        <f t="shared" si="20"/>
        <v/>
      </c>
      <c r="AR51">
        <f>INDEX('Calcs-control2'!$G$86:$Y$156,  'Graph-outputs'!$B51, 'Graph-outputs'!AR$2)</f>
        <v>52.636946363717868</v>
      </c>
      <c r="AS51" s="118">
        <f t="shared" si="21"/>
        <v>47</v>
      </c>
      <c r="AT51">
        <f>INDEX('Calcs-control2'!$G$170:$X$240, 'Graph-outputs'!$B51, 'Graph-outputs'!$AL$1)</f>
        <v>0.9999872090706855</v>
      </c>
      <c r="AV51" s="25" t="str">
        <f t="shared" si="22"/>
        <v/>
      </c>
      <c r="AW51" s="4" t="str">
        <f t="shared" si="23"/>
        <v/>
      </c>
      <c r="AX51" s="26" t="str">
        <f t="shared" si="24"/>
        <v/>
      </c>
      <c r="AY51">
        <f>INDEX('Calcs-control2'!$AH$86:$AZ$156,  'Graph-outputs'!$B51, 'Graph-outputs'!AY$2)</f>
        <v>44.343476262017219</v>
      </c>
      <c r="AZ51" s="118">
        <f t="shared" si="25"/>
        <v>47</v>
      </c>
      <c r="BA51">
        <f>INDEX('Calcs-control2'!$AH$170:$AY$240, 'Graph-outputs'!$B51, 'Graph-outputs'!$AL$1)</f>
        <v>0.99991383755621277</v>
      </c>
      <c r="BC51" s="25" t="str">
        <f t="shared" si="26"/>
        <v/>
      </c>
      <c r="BD51" s="4" t="str">
        <f t="shared" si="27"/>
        <v/>
      </c>
      <c r="BE51" s="26" t="str">
        <f t="shared" si="28"/>
        <v/>
      </c>
      <c r="BF51">
        <f>INDEX('Calcs-control2'!$G$386:$X$456,  'Graph-outputs'!$B51, 'Graph-outputs'!BF$2)</f>
        <v>44533.91003767756</v>
      </c>
      <c r="BG51" s="118">
        <f t="shared" si="29"/>
        <v>47</v>
      </c>
      <c r="BH51">
        <f>INDEX('Calcs-control2'!$G$170:$X$240, 'Graph-outputs'!$B51, 'Graph-outputs'!$AL$1)</f>
        <v>0.9999872090706855</v>
      </c>
      <c r="BJ51" s="25" t="str">
        <f t="shared" si="30"/>
        <v/>
      </c>
      <c r="BK51" s="4" t="str">
        <f t="shared" si="31"/>
        <v/>
      </c>
      <c r="BL51" s="26" t="str">
        <f t="shared" si="32"/>
        <v/>
      </c>
      <c r="BM51">
        <f>INDEX('Calcs-control2'!$AH$386:$AY$456,  'Graph-outputs'!$B51, 'Graph-outputs'!BM$2)</f>
        <v>37516.606640083381</v>
      </c>
      <c r="BN51" s="118">
        <f t="shared" si="33"/>
        <v>47</v>
      </c>
      <c r="BO51">
        <f>INDEX('Calcs-control2'!$AH$170:$AY$240, 'Graph-outputs'!$B51, 'Graph-outputs'!$AL$1)</f>
        <v>0.99991383755621277</v>
      </c>
      <c r="BQ51" s="79">
        <v>48</v>
      </c>
      <c r="BR51" s="118">
        <f t="shared" si="34"/>
        <v>47</v>
      </c>
      <c r="BS51">
        <f>IF(Settings!$M$5=1, 'Graph-outputs'!$BZ51, 'Graph-outputs'!$CG51)</f>
        <v>59.759105222626708</v>
      </c>
      <c r="BU51">
        <f>IF(Settings!$M$5=1, 'Graph-outputs'!$CN51, 'Graph-outputs'!$CU51)</f>
        <v>63904.461791026275</v>
      </c>
      <c r="BW51" s="25" t="str">
        <f t="shared" si="35"/>
        <v/>
      </c>
      <c r="BX51" s="4" t="str">
        <f t="shared" si="36"/>
        <v/>
      </c>
      <c r="BY51" s="26" t="str">
        <f t="shared" si="37"/>
        <v/>
      </c>
      <c r="BZ51">
        <f>INDEX('Calcs-control3'!$G$86:$Y$156,  'Graph-outputs'!$B51, 'Graph-outputs'!BZ$2)</f>
        <v>70.888998437912633</v>
      </c>
      <c r="CA51" s="118">
        <f t="shared" si="38"/>
        <v>47</v>
      </c>
      <c r="CB51">
        <f>INDEX('Calcs-control3'!$G$170:$X$240, 'Graph-outputs'!$B51, 'Graph-outputs'!$BT$1)</f>
        <v>0.9999998942032422</v>
      </c>
      <c r="CD51" s="25" t="str">
        <f t="shared" si="39"/>
        <v/>
      </c>
      <c r="CE51" s="4" t="str">
        <f t="shared" si="40"/>
        <v/>
      </c>
      <c r="CF51" s="26" t="str">
        <f t="shared" si="41"/>
        <v/>
      </c>
      <c r="CG51">
        <f>INDEX('Calcs-control3'!$AH$86:$AZ$156,  'Graph-outputs'!$B51, 'Graph-outputs'!CG$2)</f>
        <v>59.759105222626708</v>
      </c>
      <c r="CH51" s="118">
        <f t="shared" si="42"/>
        <v>47</v>
      </c>
      <c r="CI51" s="85">
        <f>INDEX('Calcs-control3'!$AH$170:$AY$240, 'Graph-outputs'!$B51, 'Graph-outputs'!$BT$1)</f>
        <v>0.99999863160292723</v>
      </c>
      <c r="CK51" s="25" t="str">
        <f t="shared" si="43"/>
        <v/>
      </c>
      <c r="CL51" s="4" t="str">
        <f t="shared" si="44"/>
        <v/>
      </c>
      <c r="CM51" s="26" t="str">
        <f t="shared" si="45"/>
        <v/>
      </c>
      <c r="CN51">
        <f>INDEX('Calcs-control3'!$G$386:$X$456,  'Graph-outputs'!$B51, 'Graph-outputs'!CN$2)</f>
        <v>75806.432490795967</v>
      </c>
      <c r="CO51" s="118">
        <f t="shared" si="46"/>
        <v>47</v>
      </c>
      <c r="CP51" s="85">
        <f>INDEX('Calcs-control3'!$G$170:$X$240, 'Graph-outputs'!$B51, 'Graph-outputs'!$BT$1)</f>
        <v>0.9999998942032422</v>
      </c>
      <c r="CR51" s="25" t="str">
        <f t="shared" si="47"/>
        <v/>
      </c>
      <c r="CS51" s="4" t="str">
        <f t="shared" si="48"/>
        <v/>
      </c>
      <c r="CT51" s="26" t="str">
        <f t="shared" si="49"/>
        <v/>
      </c>
      <c r="CU51">
        <f>INDEX('Calcs-control3'!$AH$386:$AY$456,  'Graph-outputs'!$B51, 'Graph-outputs'!CU$2)</f>
        <v>63904.461791026275</v>
      </c>
      <c r="CV51" s="118">
        <f t="shared" si="50"/>
        <v>47</v>
      </c>
      <c r="CW51" s="85">
        <f>INDEX('Calcs-control3'!$AH$170:$AY$240, 'Graph-outputs'!$B51, 'Graph-outputs'!$BT$1)</f>
        <v>0.99999863160292723</v>
      </c>
      <c r="CY51" s="79">
        <v>48</v>
      </c>
      <c r="CZ51" s="118" t="e">
        <f t="shared" si="51"/>
        <v>#N/A</v>
      </c>
      <c r="DA51">
        <f>IF(Settings!$M$5=1, 'Graph-outputs'!$DH51, 'Graph-outputs'!$DO51)</f>
        <v>61.739650481068267</v>
      </c>
      <c r="DC51">
        <f>IF(Settings!$M$5=1, 'Graph-outputs'!$DV51, 'Graph-outputs'!$EC51)</f>
        <v>437990.44534390717</v>
      </c>
      <c r="DE51" s="25" t="str">
        <f t="shared" si="52"/>
        <v/>
      </c>
      <c r="DF51" s="4" t="str">
        <f t="shared" si="53"/>
        <v/>
      </c>
      <c r="DG51" s="26" t="str">
        <f t="shared" si="54"/>
        <v/>
      </c>
      <c r="DH51">
        <f>INDEX('Calcs-control4'!$G$86:$X$156,  'Graph-outputs'!$B51, 'Graph-outputs'!DH$2)</f>
        <v>66.697373826655635</v>
      </c>
      <c r="DI51" s="118" t="e">
        <f t="shared" si="55"/>
        <v>#N/A</v>
      </c>
      <c r="DJ51">
        <f>INDEX('Calcs-control4'!$G$170:$X$240, 'Graph-outputs'!$B51, 'Graph-outputs'!$DB$1)</f>
        <v>0</v>
      </c>
      <c r="DL51" s="25" t="str">
        <f t="shared" si="56"/>
        <v/>
      </c>
      <c r="DM51" s="4" t="str">
        <f t="shared" si="57"/>
        <v/>
      </c>
      <c r="DN51" s="26" t="str">
        <f t="shared" si="58"/>
        <v/>
      </c>
      <c r="DO51">
        <f>INDEX('Calcs-control4'!$AH$86:$AY$156,  'Graph-outputs'!$B51, 'Graph-outputs'!DO$2)</f>
        <v>61.739650481068267</v>
      </c>
      <c r="DP51" s="118" t="e">
        <f t="shared" si="59"/>
        <v>#N/A</v>
      </c>
      <c r="DQ51">
        <f>INDEX('Calcs-control4'!$AH$170:$AY$240, 'Graph-outputs'!$B51, 'Graph-outputs'!$DB$1)</f>
        <v>0</v>
      </c>
      <c r="DS51" s="25" t="str">
        <f t="shared" si="60"/>
        <v/>
      </c>
      <c r="DT51" s="4" t="str">
        <f t="shared" si="61"/>
        <v/>
      </c>
      <c r="DU51" s="26" t="str">
        <f t="shared" si="62"/>
        <v/>
      </c>
      <c r="DV51">
        <f>INDEX('Calcs-control4'!$G$386:$X$456,  'Graph-outputs'!$B51, 'Graph-outputs'!DV$2)</f>
        <v>473161.28675791126</v>
      </c>
      <c r="DW51" s="118" t="e">
        <f t="shared" si="63"/>
        <v>#N/A</v>
      </c>
      <c r="DX51">
        <f>INDEX('Calcs-control4'!$G$170:$X$240, 'Graph-outputs'!$B51, 'Graph-outputs'!$DB$1)</f>
        <v>0</v>
      </c>
      <c r="DZ51" s="25" t="str">
        <f t="shared" si="64"/>
        <v/>
      </c>
      <c r="EA51" s="4" t="str">
        <f t="shared" si="65"/>
        <v/>
      </c>
      <c r="EB51" s="26" t="str">
        <f t="shared" si="66"/>
        <v/>
      </c>
      <c r="EC51">
        <f>INDEX('Calcs-control4'!$AH$386:$AY$456,  'Graph-outputs'!$B51, 'Graph-outputs'!EC$2)</f>
        <v>437990.44534390717</v>
      </c>
      <c r="ED51" s="118" t="e">
        <f t="shared" si="67"/>
        <v>#N/A</v>
      </c>
      <c r="EE51">
        <f>INDEX('Calcs-control4'!$AH$170:$AY$240, 'Graph-outputs'!$B51, 'Graph-outputs'!$DB$1)</f>
        <v>0</v>
      </c>
    </row>
    <row r="52" spans="1:135" x14ac:dyDescent="0.3">
      <c r="A52" s="118">
        <f t="shared" si="0"/>
        <v>48</v>
      </c>
      <c r="B52">
        <v>49</v>
      </c>
      <c r="C52">
        <f>IF(Settings!$M$5=1, 'Graph-outputs'!$J52, 'Graph-outputs'!$Q52)</f>
        <v>62.170710186069364</v>
      </c>
      <c r="E52">
        <f>IF(Settings!$M$5=1, 'Graph-outputs'!$X52, 'Graph-outputs'!$AE52)</f>
        <v>61112.600211404831</v>
      </c>
      <c r="G52" s="25" t="str">
        <f t="shared" si="1"/>
        <v/>
      </c>
      <c r="H52" s="4" t="str">
        <f t="shared" si="2"/>
        <v/>
      </c>
      <c r="I52" s="26" t="str">
        <f t="shared" si="3"/>
        <v/>
      </c>
      <c r="J52">
        <f>INDEX('Calcs-control1'!$G$86:$X$156,  'Graph-outputs'!$B52, 'Graph-outputs'!J$2)</f>
        <v>77.319103787791917</v>
      </c>
      <c r="K52" s="118">
        <f t="shared" si="4"/>
        <v>48</v>
      </c>
      <c r="L52">
        <f>INDEX('Calcs-control1'!$G$170:$X$240, 'Graph-outputs'!$B52, 'Graph-outputs'!$D$1)</f>
        <v>0.9999999252665086</v>
      </c>
      <c r="N52" s="25" t="str">
        <f t="shared" si="5"/>
        <v/>
      </c>
      <c r="O52" s="4" t="str">
        <f t="shared" si="6"/>
        <v/>
      </c>
      <c r="P52" s="26" t="str">
        <f t="shared" si="7"/>
        <v/>
      </c>
      <c r="Q52">
        <f>INDEX('Calcs-control1'!$AH$86:$AY$156,  'Graph-outputs'!$B52, 'Graph-outputs'!Q$2)</f>
        <v>62.170710186069364</v>
      </c>
      <c r="R52" s="118">
        <f t="shared" si="8"/>
        <v>48</v>
      </c>
      <c r="S52">
        <f>INDEX('Calcs-control1'!$AH$170:$AY$240, 'Graph-outputs'!$B52, 'Graph-outputs'!$Q$2)</f>
        <v>0.99999756413096308</v>
      </c>
      <c r="U52" s="25" t="str">
        <f t="shared" si="9"/>
        <v/>
      </c>
      <c r="V52" s="4" t="str">
        <f t="shared" si="10"/>
        <v/>
      </c>
      <c r="W52" s="26" t="str">
        <f t="shared" si="11"/>
        <v/>
      </c>
      <c r="X52">
        <f>INDEX('Calcs-control1'!$G$386:$X$456,  'Graph-outputs'!$B52, 'Graph-outputs'!X$2)</f>
        <v>76003.23979048671</v>
      </c>
      <c r="Y52" s="118">
        <f t="shared" si="12"/>
        <v>48</v>
      </c>
      <c r="Z52">
        <f>INDEX('Calcs-control1'!$G$170:$X$240, 'Graph-outputs'!$B52, 'Graph-outputs'!$J$2)</f>
        <v>0.9999999252665086</v>
      </c>
      <c r="AB52" s="25" t="str">
        <f t="shared" si="13"/>
        <v/>
      </c>
      <c r="AC52" s="4" t="str">
        <f t="shared" si="14"/>
        <v/>
      </c>
      <c r="AD52" s="26" t="str">
        <f t="shared" si="15"/>
        <v/>
      </c>
      <c r="AE52">
        <f>INDEX('Calcs-control1'!$AH$386:$AY$456,  'Graph-outputs'!$B52, 'Graph-outputs'!AE$2)</f>
        <v>61112.600211404831</v>
      </c>
      <c r="AF52" s="118">
        <f t="shared" si="16"/>
        <v>48</v>
      </c>
      <c r="AG52">
        <f>INDEX('Calcs-control1'!$AH$170:$AY$240, 'Graph-outputs'!$B52, 'Graph-outputs'!$Q$2)</f>
        <v>0.99999756413096308</v>
      </c>
      <c r="AI52" s="79">
        <v>49</v>
      </c>
      <c r="AJ52" s="118">
        <f t="shared" si="17"/>
        <v>48</v>
      </c>
      <c r="AK52">
        <f>IF(Settings!$M$5=1, 'Graph-outputs'!$AR52, 'Graph-outputs'!$AY52)</f>
        <v>45.124221631750537</v>
      </c>
      <c r="AM52">
        <f>IF(Settings!$M$5=1, 'Graph-outputs'!$BF52, 'Graph-outputs'!$BM52)</f>
        <v>38177.260254663866</v>
      </c>
      <c r="AO52" s="25" t="str">
        <f t="shared" si="18"/>
        <v/>
      </c>
      <c r="AP52" s="4" t="str">
        <f t="shared" si="19"/>
        <v/>
      </c>
      <c r="AQ52" s="26" t="str">
        <f t="shared" si="20"/>
        <v/>
      </c>
      <c r="AR52">
        <f>INDEX('Calcs-control2'!$G$86:$Y$156,  'Graph-outputs'!$B52, 'Graph-outputs'!AR$2)</f>
        <v>53.436824537250978</v>
      </c>
      <c r="AS52" s="118">
        <f t="shared" si="21"/>
        <v>48</v>
      </c>
      <c r="AT52">
        <f>INDEX('Calcs-control2'!$G$170:$X$240, 'Graph-outputs'!$B52, 'Graph-outputs'!$AL$1)</f>
        <v>0.99998935846976655</v>
      </c>
      <c r="AV52" s="25" t="str">
        <f t="shared" si="22"/>
        <v/>
      </c>
      <c r="AW52" s="4" t="str">
        <f t="shared" si="23"/>
        <v/>
      </c>
      <c r="AX52" s="26" t="str">
        <f t="shared" si="24"/>
        <v/>
      </c>
      <c r="AY52">
        <f>INDEX('Calcs-control2'!$AH$86:$AZ$156,  'Graph-outputs'!$B52, 'Graph-outputs'!AY$2)</f>
        <v>45.124221631750537</v>
      </c>
      <c r="AZ52" s="118">
        <f t="shared" si="25"/>
        <v>48</v>
      </c>
      <c r="BA52">
        <f>INDEX('Calcs-control2'!$AH$170:$AY$240, 'Graph-outputs'!$B52, 'Graph-outputs'!$AL$1)</f>
        <v>0.99992800022739348</v>
      </c>
      <c r="BC52" s="25" t="str">
        <f t="shared" si="26"/>
        <v/>
      </c>
      <c r="BD52" s="4" t="str">
        <f t="shared" si="27"/>
        <v/>
      </c>
      <c r="BE52" s="26" t="str">
        <f t="shared" si="28"/>
        <v/>
      </c>
      <c r="BF52">
        <f>INDEX('Calcs-control2'!$G$386:$X$456,  'Graph-outputs'!$B52, 'Graph-outputs'!BF$2)</f>
        <v>45210.672668565632</v>
      </c>
      <c r="BG52" s="118">
        <f t="shared" si="29"/>
        <v>48</v>
      </c>
      <c r="BH52">
        <f>INDEX('Calcs-control2'!$G$170:$X$240, 'Graph-outputs'!$B52, 'Graph-outputs'!$AL$1)</f>
        <v>0.99998935846976655</v>
      </c>
      <c r="BJ52" s="25" t="str">
        <f t="shared" si="30"/>
        <v/>
      </c>
      <c r="BK52" s="4" t="str">
        <f t="shared" si="31"/>
        <v/>
      </c>
      <c r="BL52" s="26" t="str">
        <f t="shared" si="32"/>
        <v/>
      </c>
      <c r="BM52">
        <f>INDEX('Calcs-control2'!$AH$386:$AY$456,  'Graph-outputs'!$B52, 'Graph-outputs'!BM$2)</f>
        <v>38177.260254663866</v>
      </c>
      <c r="BN52" s="118">
        <f t="shared" si="33"/>
        <v>48</v>
      </c>
      <c r="BO52">
        <f>INDEX('Calcs-control2'!$AH$170:$AY$240, 'Graph-outputs'!$B52, 'Graph-outputs'!$AL$1)</f>
        <v>0.99992800022739348</v>
      </c>
      <c r="BQ52" s="79">
        <v>49</v>
      </c>
      <c r="BR52" s="118">
        <f t="shared" si="34"/>
        <v>48</v>
      </c>
      <c r="BS52">
        <f>IF(Settings!$M$5=1, 'Graph-outputs'!$BZ52, 'Graph-outputs'!$CG52)</f>
        <v>60.807559965347814</v>
      </c>
      <c r="BU52">
        <f>IF(Settings!$M$5=1, 'Graph-outputs'!$CN52, 'Graph-outputs'!$CU52)</f>
        <v>65025.649792550801</v>
      </c>
      <c r="BW52" s="25" t="str">
        <f t="shared" si="35"/>
        <v/>
      </c>
      <c r="BX52" s="4" t="str">
        <f t="shared" si="36"/>
        <v/>
      </c>
      <c r="BY52" s="26" t="str">
        <f t="shared" si="37"/>
        <v/>
      </c>
      <c r="BZ52">
        <f>INDEX('Calcs-control3'!$G$86:$Y$156,  'Graph-outputs'!$B52, 'Graph-outputs'!BZ$2)</f>
        <v>71.961529370399731</v>
      </c>
      <c r="CA52" s="118">
        <f t="shared" si="38"/>
        <v>48</v>
      </c>
      <c r="CB52">
        <f>INDEX('Calcs-control3'!$G$170:$X$240, 'Graph-outputs'!$B52, 'Graph-outputs'!$BT$1)</f>
        <v>0.99999991733157234</v>
      </c>
      <c r="CD52" s="25" t="str">
        <f t="shared" si="39"/>
        <v/>
      </c>
      <c r="CE52" s="4" t="str">
        <f t="shared" si="40"/>
        <v/>
      </c>
      <c r="CF52" s="26" t="str">
        <f t="shared" si="41"/>
        <v/>
      </c>
      <c r="CG52">
        <f>INDEX('Calcs-control3'!$AH$86:$AZ$156,  'Graph-outputs'!$B52, 'Graph-outputs'!CG$2)</f>
        <v>60.807559965347814</v>
      </c>
      <c r="CH52" s="118">
        <f t="shared" si="42"/>
        <v>48</v>
      </c>
      <c r="CI52" s="85">
        <f>INDEX('Calcs-control3'!$AH$170:$AY$240, 'Graph-outputs'!$B52, 'Graph-outputs'!$BT$1)</f>
        <v>0.99999892481209229</v>
      </c>
      <c r="CK52" s="25" t="str">
        <f t="shared" si="43"/>
        <v/>
      </c>
      <c r="CL52" s="4" t="str">
        <f t="shared" si="44"/>
        <v/>
      </c>
      <c r="CM52" s="26" t="str">
        <f t="shared" si="45"/>
        <v/>
      </c>
      <c r="CN52">
        <f>INDEX('Calcs-control3'!$G$386:$X$456,  'Graph-outputs'!$B52, 'Graph-outputs'!CN$2)</f>
        <v>76953.363239369995</v>
      </c>
      <c r="CO52" s="118">
        <f t="shared" si="46"/>
        <v>48</v>
      </c>
      <c r="CP52" s="85">
        <f>INDEX('Calcs-control3'!$G$170:$X$240, 'Graph-outputs'!$B52, 'Graph-outputs'!$BT$1)</f>
        <v>0.99999991733157234</v>
      </c>
      <c r="CR52" s="25" t="str">
        <f t="shared" si="47"/>
        <v/>
      </c>
      <c r="CS52" s="4" t="str">
        <f t="shared" si="48"/>
        <v/>
      </c>
      <c r="CT52" s="26" t="str">
        <f t="shared" si="49"/>
        <v/>
      </c>
      <c r="CU52">
        <f>INDEX('Calcs-control3'!$AH$386:$AY$456,  'Graph-outputs'!$B52, 'Graph-outputs'!CU$2)</f>
        <v>65025.649792550801</v>
      </c>
      <c r="CV52" s="118">
        <f t="shared" si="50"/>
        <v>48</v>
      </c>
      <c r="CW52" s="85">
        <f>INDEX('Calcs-control3'!$AH$170:$AY$240, 'Graph-outputs'!$B52, 'Graph-outputs'!$BT$1)</f>
        <v>0.99999892481209229</v>
      </c>
      <c r="CY52" s="79">
        <v>49</v>
      </c>
      <c r="CZ52" s="118" t="e">
        <f t="shared" si="51"/>
        <v>#N/A</v>
      </c>
      <c r="DA52">
        <f>IF(Settings!$M$5=1, 'Graph-outputs'!$DH52, 'Graph-outputs'!$DO52)</f>
        <v>62.317045816256297</v>
      </c>
      <c r="DC52">
        <f>IF(Settings!$M$5=1, 'Graph-outputs'!$DV52, 'Graph-outputs'!$EC52)</f>
        <v>442086.5754325614</v>
      </c>
      <c r="DE52" s="25" t="str">
        <f t="shared" si="52"/>
        <v/>
      </c>
      <c r="DF52" s="4" t="str">
        <f t="shared" si="53"/>
        <v/>
      </c>
      <c r="DG52" s="26" t="str">
        <f t="shared" si="54"/>
        <v/>
      </c>
      <c r="DH52">
        <f>INDEX('Calcs-control4'!$G$86:$X$156,  'Graph-outputs'!$B52, 'Graph-outputs'!DH$2)</f>
        <v>67.050148088693021</v>
      </c>
      <c r="DI52" s="118" t="e">
        <f t="shared" si="55"/>
        <v>#N/A</v>
      </c>
      <c r="DJ52">
        <f>INDEX('Calcs-control4'!$G$170:$X$240, 'Graph-outputs'!$B52, 'Graph-outputs'!$DB$1)</f>
        <v>0</v>
      </c>
      <c r="DL52" s="25" t="str">
        <f t="shared" si="56"/>
        <v/>
      </c>
      <c r="DM52" s="4" t="str">
        <f t="shared" si="57"/>
        <v/>
      </c>
      <c r="DN52" s="26" t="str">
        <f t="shared" si="58"/>
        <v/>
      </c>
      <c r="DO52">
        <f>INDEX('Calcs-control4'!$AH$86:$AY$156,  'Graph-outputs'!$B52, 'Graph-outputs'!DO$2)</f>
        <v>62.317045816256297</v>
      </c>
      <c r="DP52" s="118" t="e">
        <f t="shared" si="59"/>
        <v>#N/A</v>
      </c>
      <c r="DQ52">
        <f>INDEX('Calcs-control4'!$AH$170:$AY$240, 'Graph-outputs'!$B52, 'Graph-outputs'!$DB$1)</f>
        <v>0</v>
      </c>
      <c r="DS52" s="25" t="str">
        <f t="shared" si="60"/>
        <v/>
      </c>
      <c r="DT52" s="4" t="str">
        <f t="shared" si="61"/>
        <v/>
      </c>
      <c r="DU52" s="26" t="str">
        <f t="shared" si="62"/>
        <v/>
      </c>
      <c r="DV52">
        <f>INDEX('Calcs-control4'!$G$386:$X$456,  'Graph-outputs'!$B52, 'Graph-outputs'!DV$2)</f>
        <v>475663.92088252463</v>
      </c>
      <c r="DW52" s="118" t="e">
        <f t="shared" si="63"/>
        <v>#N/A</v>
      </c>
      <c r="DX52">
        <f>INDEX('Calcs-control4'!$G$170:$X$240, 'Graph-outputs'!$B52, 'Graph-outputs'!$DB$1)</f>
        <v>0</v>
      </c>
      <c r="DZ52" s="25" t="str">
        <f t="shared" si="64"/>
        <v/>
      </c>
      <c r="EA52" s="4" t="str">
        <f t="shared" si="65"/>
        <v/>
      </c>
      <c r="EB52" s="26" t="str">
        <f t="shared" si="66"/>
        <v/>
      </c>
      <c r="EC52">
        <f>INDEX('Calcs-control4'!$AH$386:$AY$456,  'Graph-outputs'!$B52, 'Graph-outputs'!EC$2)</f>
        <v>442086.5754325614</v>
      </c>
      <c r="ED52" s="118" t="e">
        <f t="shared" si="67"/>
        <v>#N/A</v>
      </c>
      <c r="EE52">
        <f>INDEX('Calcs-control4'!$AH$170:$AY$240, 'Graph-outputs'!$B52, 'Graph-outputs'!$DB$1)</f>
        <v>0</v>
      </c>
    </row>
    <row r="53" spans="1:135" x14ac:dyDescent="0.3">
      <c r="A53" s="118">
        <f t="shared" si="0"/>
        <v>49</v>
      </c>
      <c r="B53">
        <v>50</v>
      </c>
      <c r="C53">
        <f>IF(Settings!$M$5=1, 'Graph-outputs'!$J53, 'Graph-outputs'!$Q53)</f>
        <v>63.494466865616189</v>
      </c>
      <c r="E53">
        <f>IF(Settings!$M$5=1, 'Graph-outputs'!$X53, 'Graph-outputs'!$AE53)</f>
        <v>62413.841314199701</v>
      </c>
      <c r="G53" s="25" t="str">
        <f t="shared" si="1"/>
        <v/>
      </c>
      <c r="H53" s="4" t="str">
        <f t="shared" si="2"/>
        <v/>
      </c>
      <c r="I53" s="26" t="str">
        <f t="shared" si="3"/>
        <v/>
      </c>
      <c r="J53">
        <f>INDEX('Calcs-control1'!$G$86:$X$156,  'Graph-outputs'!$B53, 'Graph-outputs'!J$2)</f>
        <v>78.683775985610581</v>
      </c>
      <c r="K53" s="118">
        <f t="shared" si="4"/>
        <v>49</v>
      </c>
      <c r="L53">
        <f>INDEX('Calcs-control1'!$G$170:$X$240, 'Graph-outputs'!$B53, 'Graph-outputs'!$D$1)</f>
        <v>0.99999994539891623</v>
      </c>
      <c r="N53" s="25" t="str">
        <f t="shared" si="5"/>
        <v/>
      </c>
      <c r="O53" s="4" t="str">
        <f t="shared" si="6"/>
        <v/>
      </c>
      <c r="P53" s="26" t="str">
        <f t="shared" si="7"/>
        <v/>
      </c>
      <c r="Q53">
        <f>INDEX('Calcs-control1'!$AH$86:$AY$156,  'Graph-outputs'!$B53, 'Graph-outputs'!Q$2)</f>
        <v>63.494466865616189</v>
      </c>
      <c r="R53" s="118">
        <f t="shared" si="8"/>
        <v>49</v>
      </c>
      <c r="S53">
        <f>INDEX('Calcs-control1'!$AH$170:$AY$240, 'Graph-outputs'!$B53, 'Graph-outputs'!$Q$2)</f>
        <v>0.9999982035013959</v>
      </c>
      <c r="U53" s="25" t="str">
        <f t="shared" si="9"/>
        <v/>
      </c>
      <c r="V53" s="4" t="str">
        <f t="shared" si="10"/>
        <v/>
      </c>
      <c r="W53" s="26" t="str">
        <f t="shared" si="11"/>
        <v/>
      </c>
      <c r="X53">
        <f>INDEX('Calcs-control1'!$G$386:$X$456,  'Graph-outputs'!$B53, 'Graph-outputs'!X$2)</f>
        <v>77344.687705179778</v>
      </c>
      <c r="Y53" s="118">
        <f t="shared" si="12"/>
        <v>49</v>
      </c>
      <c r="Z53">
        <f>INDEX('Calcs-control1'!$G$170:$X$240, 'Graph-outputs'!$B53, 'Graph-outputs'!$J$2)</f>
        <v>0.99999994539891623</v>
      </c>
      <c r="AB53" s="25" t="str">
        <f t="shared" si="13"/>
        <v/>
      </c>
      <c r="AC53" s="4" t="str">
        <f t="shared" si="14"/>
        <v/>
      </c>
      <c r="AD53" s="26" t="str">
        <f t="shared" si="15"/>
        <v/>
      </c>
      <c r="AE53">
        <f>INDEX('Calcs-control1'!$AH$386:$AY$456,  'Graph-outputs'!$B53, 'Graph-outputs'!AE$2)</f>
        <v>62413.841314199701</v>
      </c>
      <c r="AF53" s="118">
        <f t="shared" si="16"/>
        <v>49</v>
      </c>
      <c r="AG53">
        <f>INDEX('Calcs-control1'!$AH$170:$AY$240, 'Graph-outputs'!$B53, 'Graph-outputs'!$Q$2)</f>
        <v>0.9999982035013959</v>
      </c>
      <c r="AI53" s="79">
        <v>50</v>
      </c>
      <c r="AJ53" s="118">
        <f t="shared" si="17"/>
        <v>49</v>
      </c>
      <c r="AK53">
        <f>IF(Settings!$M$5=1, 'Graph-outputs'!$AR53, 'Graph-outputs'!$AY53)</f>
        <v>45.832271748723514</v>
      </c>
      <c r="AM53">
        <f>IF(Settings!$M$5=1, 'Graph-outputs'!$BF53, 'Graph-outputs'!$BM53)</f>
        <v>38776.387998345665</v>
      </c>
      <c r="AO53" s="25" t="str">
        <f t="shared" si="18"/>
        <v/>
      </c>
      <c r="AP53" s="4" t="str">
        <f t="shared" si="19"/>
        <v/>
      </c>
      <c r="AQ53" s="26" t="str">
        <f t="shared" si="20"/>
        <v/>
      </c>
      <c r="AR53">
        <f>INDEX('Calcs-control2'!$G$86:$Y$156,  'Graph-outputs'!$B53, 'Graph-outputs'!AR$2)</f>
        <v>54.21841566439636</v>
      </c>
      <c r="AS53" s="118">
        <f t="shared" si="21"/>
        <v>49</v>
      </c>
      <c r="AT53">
        <f>INDEX('Calcs-control2'!$G$170:$X$240, 'Graph-outputs'!$B53, 'Graph-outputs'!$AL$1)</f>
        <v>0.99999110936626501</v>
      </c>
      <c r="AV53" s="25" t="str">
        <f t="shared" si="22"/>
        <v/>
      </c>
      <c r="AW53" s="4" t="str">
        <f t="shared" si="23"/>
        <v/>
      </c>
      <c r="AX53" s="26" t="str">
        <f t="shared" si="24"/>
        <v/>
      </c>
      <c r="AY53">
        <f>INDEX('Calcs-control2'!$AH$86:$AZ$156,  'Graph-outputs'!$B53, 'Graph-outputs'!AY$2)</f>
        <v>45.832271748723514</v>
      </c>
      <c r="AZ53" s="118">
        <f t="shared" si="25"/>
        <v>49</v>
      </c>
      <c r="BA53">
        <f>INDEX('Calcs-control2'!$AH$170:$AY$240, 'Graph-outputs'!$B53, 'Graph-outputs'!$AL$1)</f>
        <v>0.99993882054479677</v>
      </c>
      <c r="BC53" s="25" t="str">
        <f t="shared" si="26"/>
        <v/>
      </c>
      <c r="BD53" s="4" t="str">
        <f t="shared" si="27"/>
        <v/>
      </c>
      <c r="BE53" s="26" t="str">
        <f t="shared" si="28"/>
        <v/>
      </c>
      <c r="BF53">
        <f>INDEX('Calcs-control2'!$G$386:$X$456,  'Graph-outputs'!$B53, 'Graph-outputs'!BF$2)</f>
        <v>45871.960332022914</v>
      </c>
      <c r="BG53" s="118">
        <f t="shared" si="29"/>
        <v>49</v>
      </c>
      <c r="BH53">
        <f>INDEX('Calcs-control2'!$G$170:$X$240, 'Graph-outputs'!$B53, 'Graph-outputs'!$AL$1)</f>
        <v>0.99999110936626501</v>
      </c>
      <c r="BJ53" s="25" t="str">
        <f t="shared" si="30"/>
        <v/>
      </c>
      <c r="BK53" s="4" t="str">
        <f t="shared" si="31"/>
        <v/>
      </c>
      <c r="BL53" s="26" t="str">
        <f t="shared" si="32"/>
        <v/>
      </c>
      <c r="BM53">
        <f>INDEX('Calcs-control2'!$AH$386:$AY$456,  'Graph-outputs'!$B53, 'Graph-outputs'!BM$2)</f>
        <v>38776.387998345665</v>
      </c>
      <c r="BN53" s="118">
        <f t="shared" si="33"/>
        <v>49</v>
      </c>
      <c r="BO53">
        <f>INDEX('Calcs-control2'!$AH$170:$AY$240, 'Graph-outputs'!$B53, 'Graph-outputs'!$AL$1)</f>
        <v>0.99993882054479677</v>
      </c>
      <c r="BQ53" s="79">
        <v>50</v>
      </c>
      <c r="BR53" s="118">
        <f t="shared" si="34"/>
        <v>49</v>
      </c>
      <c r="BS53">
        <f>IF(Settings!$M$5=1, 'Graph-outputs'!$BZ53, 'Graph-outputs'!$CG53)</f>
        <v>61.758274960281859</v>
      </c>
      <c r="BU53">
        <f>IF(Settings!$M$5=1, 'Graph-outputs'!$CN53, 'Graph-outputs'!$CU53)</f>
        <v>66042.316974709029</v>
      </c>
      <c r="BW53" s="25" t="str">
        <f t="shared" si="35"/>
        <v/>
      </c>
      <c r="BX53" s="4" t="str">
        <f t="shared" si="36"/>
        <v/>
      </c>
      <c r="BY53" s="26" t="str">
        <f t="shared" si="37"/>
        <v/>
      </c>
      <c r="BZ53">
        <f>INDEX('Calcs-control3'!$G$86:$Y$156,  'Graph-outputs'!$B53, 'Graph-outputs'!BZ$2)</f>
        <v>73.00937148827758</v>
      </c>
      <c r="CA53" s="118">
        <f t="shared" si="38"/>
        <v>49</v>
      </c>
      <c r="CB53">
        <f>INDEX('Calcs-control3'!$G$170:$X$240, 'Graph-outputs'!$B53, 'Graph-outputs'!$BT$1)</f>
        <v>0.99999993503594786</v>
      </c>
      <c r="CD53" s="25" t="str">
        <f t="shared" si="39"/>
        <v/>
      </c>
      <c r="CE53" s="4" t="str">
        <f t="shared" si="40"/>
        <v/>
      </c>
      <c r="CF53" s="26" t="str">
        <f t="shared" si="41"/>
        <v/>
      </c>
      <c r="CG53">
        <f>INDEX('Calcs-control3'!$AH$86:$AZ$156,  'Graph-outputs'!$B53, 'Graph-outputs'!CG$2)</f>
        <v>61.758274960281859</v>
      </c>
      <c r="CH53" s="118">
        <f t="shared" si="42"/>
        <v>49</v>
      </c>
      <c r="CI53" s="85">
        <f>INDEX('Calcs-control3'!$AH$170:$AY$240, 'Graph-outputs'!$B53, 'Graph-outputs'!$BT$1)</f>
        <v>0.99999913598833123</v>
      </c>
      <c r="CK53" s="25" t="str">
        <f t="shared" si="43"/>
        <v/>
      </c>
      <c r="CL53" s="4" t="str">
        <f t="shared" si="44"/>
        <v/>
      </c>
      <c r="CM53" s="26" t="str">
        <f t="shared" si="45"/>
        <v/>
      </c>
      <c r="CN53">
        <f>INDEX('Calcs-control3'!$G$386:$X$456,  'Graph-outputs'!$B53, 'Graph-outputs'!CN$2)</f>
        <v>78073.892474142951</v>
      </c>
      <c r="CO53" s="118">
        <f t="shared" si="46"/>
        <v>49</v>
      </c>
      <c r="CP53" s="85">
        <f>INDEX('Calcs-control3'!$G$170:$X$240, 'Graph-outputs'!$B53, 'Graph-outputs'!$BT$1)</f>
        <v>0.99999993503594786</v>
      </c>
      <c r="CR53" s="25" t="str">
        <f t="shared" si="47"/>
        <v/>
      </c>
      <c r="CS53" s="4" t="str">
        <f t="shared" si="48"/>
        <v/>
      </c>
      <c r="CT53" s="26" t="str">
        <f t="shared" si="49"/>
        <v/>
      </c>
      <c r="CU53">
        <f>INDEX('Calcs-control3'!$AH$386:$AY$456,  'Graph-outputs'!$B53, 'Graph-outputs'!CU$2)</f>
        <v>66042.316974709029</v>
      </c>
      <c r="CV53" s="118">
        <f t="shared" si="50"/>
        <v>49</v>
      </c>
      <c r="CW53" s="85">
        <f>INDEX('Calcs-control3'!$AH$170:$AY$240, 'Graph-outputs'!$B53, 'Graph-outputs'!$BT$1)</f>
        <v>0.99999913598833123</v>
      </c>
      <c r="CY53" s="79">
        <v>50</v>
      </c>
      <c r="CZ53" s="118" t="e">
        <f t="shared" si="51"/>
        <v>#N/A</v>
      </c>
      <c r="DA53">
        <f>IF(Settings!$M$5=1, 'Graph-outputs'!$DH53, 'Graph-outputs'!$DO53)</f>
        <v>62.819418800089011</v>
      </c>
      <c r="DC53">
        <f>IF(Settings!$M$5=1, 'Graph-outputs'!$DV53, 'Graph-outputs'!$EC53)</f>
        <v>445650.48558111506</v>
      </c>
      <c r="DE53" s="25" t="str">
        <f t="shared" si="52"/>
        <v/>
      </c>
      <c r="DF53" s="4" t="str">
        <f t="shared" si="53"/>
        <v/>
      </c>
      <c r="DG53" s="26" t="str">
        <f t="shared" si="54"/>
        <v/>
      </c>
      <c r="DH53">
        <f>INDEX('Calcs-control4'!$G$86:$X$156,  'Graph-outputs'!$B53, 'Graph-outputs'!DH$2)</f>
        <v>67.375988598825131</v>
      </c>
      <c r="DI53" s="118" t="e">
        <f t="shared" si="55"/>
        <v>#N/A</v>
      </c>
      <c r="DJ53">
        <f>INDEX('Calcs-control4'!$G$170:$X$240, 'Graph-outputs'!$B53, 'Graph-outputs'!$DB$1)</f>
        <v>0</v>
      </c>
      <c r="DL53" s="25" t="str">
        <f t="shared" si="56"/>
        <v/>
      </c>
      <c r="DM53" s="4" t="str">
        <f t="shared" si="57"/>
        <v/>
      </c>
      <c r="DN53" s="26" t="str">
        <f t="shared" si="58"/>
        <v/>
      </c>
      <c r="DO53">
        <f>INDEX('Calcs-control4'!$AH$86:$AY$156,  'Graph-outputs'!$B53, 'Graph-outputs'!DO$2)</f>
        <v>62.819418800089011</v>
      </c>
      <c r="DP53" s="118" t="e">
        <f t="shared" si="59"/>
        <v>#N/A</v>
      </c>
      <c r="DQ53">
        <f>INDEX('Calcs-control4'!$AH$170:$AY$240, 'Graph-outputs'!$B53, 'Graph-outputs'!$DB$1)</f>
        <v>0</v>
      </c>
      <c r="DS53" s="25" t="str">
        <f t="shared" si="60"/>
        <v/>
      </c>
      <c r="DT53" s="4" t="str">
        <f t="shared" si="61"/>
        <v/>
      </c>
      <c r="DU53" s="26" t="str">
        <f t="shared" si="62"/>
        <v/>
      </c>
      <c r="DV53">
        <f>INDEX('Calcs-control4'!$G$386:$X$456,  'Graph-outputs'!$B53, 'Graph-outputs'!DV$2)</f>
        <v>477975.48288574023</v>
      </c>
      <c r="DW53" s="118" t="e">
        <f t="shared" si="63"/>
        <v>#N/A</v>
      </c>
      <c r="DX53">
        <f>INDEX('Calcs-control4'!$G$170:$X$240, 'Graph-outputs'!$B53, 'Graph-outputs'!$DB$1)</f>
        <v>0</v>
      </c>
      <c r="DZ53" s="25" t="str">
        <f t="shared" si="64"/>
        <v/>
      </c>
      <c r="EA53" s="4" t="str">
        <f t="shared" si="65"/>
        <v/>
      </c>
      <c r="EB53" s="26" t="str">
        <f t="shared" si="66"/>
        <v/>
      </c>
      <c r="EC53">
        <f>INDEX('Calcs-control4'!$AH$386:$AY$456,  'Graph-outputs'!$B53, 'Graph-outputs'!EC$2)</f>
        <v>445650.48558111506</v>
      </c>
      <c r="ED53" s="118" t="e">
        <f t="shared" si="67"/>
        <v>#N/A</v>
      </c>
      <c r="EE53">
        <f>INDEX('Calcs-control4'!$AH$170:$AY$240, 'Graph-outputs'!$B53, 'Graph-outputs'!$DB$1)</f>
        <v>0</v>
      </c>
    </row>
    <row r="54" spans="1:135" x14ac:dyDescent="0.3">
      <c r="A54" s="118">
        <f t="shared" si="0"/>
        <v>50</v>
      </c>
      <c r="B54">
        <v>51</v>
      </c>
      <c r="C54">
        <f>IF(Settings!$M$5=1, 'Graph-outputs'!$J54, 'Graph-outputs'!$Q54)</f>
        <v>64.692486099582865</v>
      </c>
      <c r="E54">
        <f>IF(Settings!$M$5=1, 'Graph-outputs'!$X54, 'Graph-outputs'!$AE54)</f>
        <v>63591.480866135738</v>
      </c>
      <c r="G54" s="25" t="str">
        <f t="shared" si="1"/>
        <v/>
      </c>
      <c r="H54" s="4" t="str">
        <f t="shared" si="2"/>
        <v/>
      </c>
      <c r="I54" s="26" t="str">
        <f t="shared" si="3"/>
        <v/>
      </c>
      <c r="J54">
        <f>INDEX('Calcs-control1'!$G$86:$X$156,  'Graph-outputs'!$B54, 'Graph-outputs'!J$2)</f>
        <v>80.00411983364539</v>
      </c>
      <c r="K54" s="118">
        <f t="shared" si="4"/>
        <v>50</v>
      </c>
      <c r="L54">
        <f>INDEX('Calcs-control1'!$G$170:$X$240, 'Graph-outputs'!$B54, 'Graph-outputs'!$D$1)</f>
        <v>0.99999995969906597</v>
      </c>
      <c r="N54" s="25" t="str">
        <f t="shared" si="5"/>
        <v/>
      </c>
      <c r="O54" s="4" t="str">
        <f t="shared" si="6"/>
        <v/>
      </c>
      <c r="P54" s="26" t="str">
        <f t="shared" si="7"/>
        <v/>
      </c>
      <c r="Q54">
        <f>INDEX('Calcs-control1'!$AH$86:$AY$156,  'Graph-outputs'!$B54, 'Graph-outputs'!Q$2)</f>
        <v>64.692486099582865</v>
      </c>
      <c r="R54" s="118">
        <f t="shared" si="8"/>
        <v>50</v>
      </c>
      <c r="S54">
        <f>INDEX('Calcs-control1'!$AH$170:$AY$240, 'Graph-outputs'!$B54, 'Graph-outputs'!$Q$2)</f>
        <v>0.99999863617244322</v>
      </c>
      <c r="U54" s="25" t="str">
        <f t="shared" si="9"/>
        <v/>
      </c>
      <c r="V54" s="4" t="str">
        <f t="shared" si="10"/>
        <v/>
      </c>
      <c r="W54" s="26" t="str">
        <f t="shared" si="11"/>
        <v/>
      </c>
      <c r="X54">
        <f>INDEX('Calcs-control1'!$G$386:$X$456,  'Graph-outputs'!$B54, 'Graph-outputs'!X$2)</f>
        <v>78642.561534534645</v>
      </c>
      <c r="Y54" s="118">
        <f t="shared" si="12"/>
        <v>50</v>
      </c>
      <c r="Z54">
        <f>INDEX('Calcs-control1'!$G$170:$X$240, 'Graph-outputs'!$B54, 'Graph-outputs'!$J$2)</f>
        <v>0.99999995969906597</v>
      </c>
      <c r="AB54" s="25" t="str">
        <f t="shared" si="13"/>
        <v/>
      </c>
      <c r="AC54" s="4" t="str">
        <f t="shared" si="14"/>
        <v/>
      </c>
      <c r="AD54" s="26" t="str">
        <f t="shared" si="15"/>
        <v/>
      </c>
      <c r="AE54">
        <f>INDEX('Calcs-control1'!$AH$386:$AY$456,  'Graph-outputs'!$B54, 'Graph-outputs'!AE$2)</f>
        <v>63591.480866135738</v>
      </c>
      <c r="AF54" s="118">
        <f t="shared" si="16"/>
        <v>50</v>
      </c>
      <c r="AG54">
        <f>INDEX('Calcs-control1'!$AH$170:$AY$240, 'Graph-outputs'!$B54, 'Graph-outputs'!$Q$2)</f>
        <v>0.99999863617244322</v>
      </c>
      <c r="AI54" s="79">
        <v>51</v>
      </c>
      <c r="AJ54" s="118">
        <f t="shared" si="17"/>
        <v>50</v>
      </c>
      <c r="AK54">
        <f>IF(Settings!$M$5=1, 'Graph-outputs'!$AR54, 'Graph-outputs'!$AY54)</f>
        <v>46.475099897257316</v>
      </c>
      <c r="AM54">
        <f>IF(Settings!$M$5=1, 'Graph-outputs'!$BF54, 'Graph-outputs'!$BM54)</f>
        <v>39320.318328088688</v>
      </c>
      <c r="AO54" s="25" t="str">
        <f t="shared" si="18"/>
        <v/>
      </c>
      <c r="AP54" s="4" t="str">
        <f t="shared" si="19"/>
        <v/>
      </c>
      <c r="AQ54" s="26" t="str">
        <f t="shared" si="20"/>
        <v/>
      </c>
      <c r="AR54">
        <f>INDEX('Calcs-control2'!$G$86:$Y$156,  'Graph-outputs'!$B54, 'Graph-outputs'!AR$2)</f>
        <v>54.981998519753461</v>
      </c>
      <c r="AS54" s="118">
        <f t="shared" si="21"/>
        <v>50</v>
      </c>
      <c r="AT54">
        <f>INDEX('Calcs-control2'!$G$170:$X$240, 'Graph-outputs'!$B54, 'Graph-outputs'!$AL$1)</f>
        <v>0.99999254135116478</v>
      </c>
      <c r="AV54" s="25" t="str">
        <f t="shared" si="22"/>
        <v/>
      </c>
      <c r="AW54" s="4" t="str">
        <f t="shared" si="23"/>
        <v/>
      </c>
      <c r="AX54" s="26" t="str">
        <f t="shared" si="24"/>
        <v/>
      </c>
      <c r="AY54">
        <f>INDEX('Calcs-control2'!$AH$86:$AZ$156,  'Graph-outputs'!$B54, 'Graph-outputs'!AY$2)</f>
        <v>46.475099897257316</v>
      </c>
      <c r="AZ54" s="118">
        <f t="shared" si="25"/>
        <v>50</v>
      </c>
      <c r="BA54">
        <f>INDEX('Calcs-control2'!$AH$170:$AY$240, 'Graph-outputs'!$B54, 'Graph-outputs'!$AL$1)</f>
        <v>0.99994722904420608</v>
      </c>
      <c r="BC54" s="25" t="str">
        <f t="shared" si="26"/>
        <v/>
      </c>
      <c r="BD54" s="4" t="str">
        <f t="shared" si="27"/>
        <v/>
      </c>
      <c r="BE54" s="26" t="str">
        <f t="shared" si="28"/>
        <v/>
      </c>
      <c r="BF54">
        <f>INDEX('Calcs-control2'!$G$386:$X$456,  'Graph-outputs'!$B54, 'Graph-outputs'!BF$2)</f>
        <v>46518.009449841658</v>
      </c>
      <c r="BG54" s="118">
        <f t="shared" si="29"/>
        <v>50</v>
      </c>
      <c r="BH54">
        <f>INDEX('Calcs-control2'!$G$170:$X$240, 'Graph-outputs'!$B54, 'Graph-outputs'!$AL$1)</f>
        <v>0.99999254135116478</v>
      </c>
      <c r="BJ54" s="25" t="str">
        <f t="shared" si="30"/>
        <v/>
      </c>
      <c r="BK54" s="4" t="str">
        <f t="shared" si="31"/>
        <v/>
      </c>
      <c r="BL54" s="26" t="str">
        <f t="shared" si="32"/>
        <v/>
      </c>
      <c r="BM54">
        <f>INDEX('Calcs-control2'!$AH$386:$AY$456,  'Graph-outputs'!$B54, 'Graph-outputs'!BM$2)</f>
        <v>39320.318328088688</v>
      </c>
      <c r="BN54" s="118">
        <f t="shared" si="33"/>
        <v>50</v>
      </c>
      <c r="BO54">
        <f>INDEX('Calcs-control2'!$AH$170:$AY$240, 'Graph-outputs'!$B54, 'Graph-outputs'!$AL$1)</f>
        <v>0.99994722904420608</v>
      </c>
      <c r="BQ54" s="79">
        <v>51</v>
      </c>
      <c r="BR54" s="118">
        <f t="shared" si="34"/>
        <v>50</v>
      </c>
      <c r="BS54">
        <f>IF(Settings!$M$5=1, 'Graph-outputs'!$BZ54, 'Graph-outputs'!$CG54)</f>
        <v>62.621316354134372</v>
      </c>
      <c r="BU54">
        <f>IF(Settings!$M$5=1, 'Graph-outputs'!$CN54, 'Graph-outputs'!$CU54)</f>
        <v>66965.228077958061</v>
      </c>
      <c r="BW54" s="25" t="str">
        <f t="shared" si="35"/>
        <v/>
      </c>
      <c r="BX54" s="4" t="str">
        <f t="shared" si="36"/>
        <v/>
      </c>
      <c r="BY54" s="26" t="str">
        <f t="shared" si="37"/>
        <v/>
      </c>
      <c r="BZ54">
        <f>INDEX('Calcs-control3'!$G$86:$Y$156,  'Graph-outputs'!$B54, 'Graph-outputs'!BZ$2)</f>
        <v>74.032906406106164</v>
      </c>
      <c r="CA54" s="118">
        <f t="shared" si="38"/>
        <v>50</v>
      </c>
      <c r="CB54">
        <f>INDEX('Calcs-control3'!$G$170:$X$240, 'Graph-outputs'!$B54, 'Graph-outputs'!$BT$1)</f>
        <v>0.99999994866252251</v>
      </c>
      <c r="CD54" s="25" t="str">
        <f t="shared" si="39"/>
        <v/>
      </c>
      <c r="CE54" s="4" t="str">
        <f t="shared" si="40"/>
        <v/>
      </c>
      <c r="CF54" s="26" t="str">
        <f t="shared" si="41"/>
        <v/>
      </c>
      <c r="CG54">
        <f>INDEX('Calcs-control3'!$AH$86:$AZ$156,  'Graph-outputs'!$B54, 'Graph-outputs'!CG$2)</f>
        <v>62.621316354134372</v>
      </c>
      <c r="CH54" s="118">
        <f t="shared" si="42"/>
        <v>50</v>
      </c>
      <c r="CI54" s="85">
        <f>INDEX('Calcs-control3'!$AH$170:$AY$240, 'Graph-outputs'!$B54, 'Graph-outputs'!$BT$1)</f>
        <v>0.99999929154485045</v>
      </c>
      <c r="CK54" s="25" t="str">
        <f t="shared" si="43"/>
        <v/>
      </c>
      <c r="CL54" s="4" t="str">
        <f t="shared" si="44"/>
        <v/>
      </c>
      <c r="CM54" s="26" t="str">
        <f t="shared" si="45"/>
        <v/>
      </c>
      <c r="CN54">
        <f>INDEX('Calcs-control3'!$G$386:$X$456,  'Graph-outputs'!$B54, 'Graph-outputs'!CN$2)</f>
        <v>79168.428301062333</v>
      </c>
      <c r="CO54" s="118">
        <f t="shared" si="46"/>
        <v>50</v>
      </c>
      <c r="CP54" s="85">
        <f>INDEX('Calcs-control3'!$G$170:$X$240, 'Graph-outputs'!$B54, 'Graph-outputs'!$BT$1)</f>
        <v>0.99999994866252251</v>
      </c>
      <c r="CR54" s="25" t="str">
        <f t="shared" si="47"/>
        <v/>
      </c>
      <c r="CS54" s="4" t="str">
        <f t="shared" si="48"/>
        <v/>
      </c>
      <c r="CT54" s="26" t="str">
        <f t="shared" si="49"/>
        <v/>
      </c>
      <c r="CU54">
        <f>INDEX('Calcs-control3'!$AH$386:$AY$456,  'Graph-outputs'!$B54, 'Graph-outputs'!CU$2)</f>
        <v>66965.228077958061</v>
      </c>
      <c r="CV54" s="118">
        <f t="shared" si="50"/>
        <v>50</v>
      </c>
      <c r="CW54" s="85">
        <f>INDEX('Calcs-control3'!$AH$170:$AY$240, 'Graph-outputs'!$B54, 'Graph-outputs'!$BT$1)</f>
        <v>0.99999929154485045</v>
      </c>
      <c r="CY54" s="79">
        <v>51</v>
      </c>
      <c r="CZ54" s="118" t="e">
        <f t="shared" si="51"/>
        <v>#N/A</v>
      </c>
      <c r="DA54">
        <f>IF(Settings!$M$5=1, 'Graph-outputs'!$DH54, 'Graph-outputs'!$DO54)</f>
        <v>63.258344235922443</v>
      </c>
      <c r="DC54">
        <f>IF(Settings!$M$5=1, 'Graph-outputs'!$DV54, 'Graph-outputs'!$EC54)</f>
        <v>448764.28920027235</v>
      </c>
      <c r="DE54" s="25" t="str">
        <f t="shared" si="52"/>
        <v/>
      </c>
      <c r="DF54" s="4" t="str">
        <f t="shared" si="53"/>
        <v/>
      </c>
      <c r="DG54" s="26" t="str">
        <f t="shared" si="54"/>
        <v/>
      </c>
      <c r="DH54">
        <f>INDEX('Calcs-control4'!$G$86:$X$156,  'Graph-outputs'!$B54, 'Graph-outputs'!DH$2)</f>
        <v>67.676866941384077</v>
      </c>
      <c r="DI54" s="118" t="e">
        <f t="shared" si="55"/>
        <v>#N/A</v>
      </c>
      <c r="DJ54">
        <f>INDEX('Calcs-control4'!$G$170:$X$240, 'Graph-outputs'!$B54, 'Graph-outputs'!$DB$1)</f>
        <v>0</v>
      </c>
      <c r="DL54" s="25" t="str">
        <f t="shared" si="56"/>
        <v/>
      </c>
      <c r="DM54" s="4" t="str">
        <f t="shared" si="57"/>
        <v/>
      </c>
      <c r="DN54" s="26" t="str">
        <f t="shared" si="58"/>
        <v/>
      </c>
      <c r="DO54">
        <f>INDEX('Calcs-control4'!$AH$86:$AY$156,  'Graph-outputs'!$B54, 'Graph-outputs'!DO$2)</f>
        <v>63.258344235922443</v>
      </c>
      <c r="DP54" s="118" t="e">
        <f t="shared" si="59"/>
        <v>#N/A</v>
      </c>
      <c r="DQ54">
        <f>INDEX('Calcs-control4'!$AH$170:$AY$240, 'Graph-outputs'!$B54, 'Graph-outputs'!$DB$1)</f>
        <v>0</v>
      </c>
      <c r="DS54" s="25" t="str">
        <f t="shared" si="60"/>
        <v/>
      </c>
      <c r="DT54" s="4" t="str">
        <f t="shared" si="61"/>
        <v/>
      </c>
      <c r="DU54" s="26" t="str">
        <f t="shared" si="62"/>
        <v/>
      </c>
      <c r="DV54">
        <f>INDEX('Calcs-control4'!$G$386:$X$456,  'Graph-outputs'!$B54, 'Graph-outputs'!DV$2)</f>
        <v>480109.95948586514</v>
      </c>
      <c r="DW54" s="118" t="e">
        <f t="shared" si="63"/>
        <v>#N/A</v>
      </c>
      <c r="DX54">
        <f>INDEX('Calcs-control4'!$G$170:$X$240, 'Graph-outputs'!$B54, 'Graph-outputs'!$DB$1)</f>
        <v>0</v>
      </c>
      <c r="DZ54" s="25" t="str">
        <f t="shared" si="64"/>
        <v/>
      </c>
      <c r="EA54" s="4" t="str">
        <f t="shared" si="65"/>
        <v/>
      </c>
      <c r="EB54" s="26" t="str">
        <f t="shared" si="66"/>
        <v/>
      </c>
      <c r="EC54">
        <f>INDEX('Calcs-control4'!$AH$386:$AY$456,  'Graph-outputs'!$B54, 'Graph-outputs'!EC$2)</f>
        <v>448764.28920027235</v>
      </c>
      <c r="ED54" s="118" t="e">
        <f t="shared" si="67"/>
        <v>#N/A</v>
      </c>
      <c r="EE54">
        <f>INDEX('Calcs-control4'!$AH$170:$AY$240, 'Graph-outputs'!$B54, 'Graph-outputs'!$DB$1)</f>
        <v>0</v>
      </c>
    </row>
    <row r="55" spans="1:135" x14ac:dyDescent="0.3">
      <c r="A55" s="118">
        <f t="shared" si="0"/>
        <v>51</v>
      </c>
      <c r="B55">
        <v>52</v>
      </c>
      <c r="C55">
        <f>IF(Settings!$M$5=1, 'Graph-outputs'!$J55, 'Graph-outputs'!$Q55)</f>
        <v>65.777772899378249</v>
      </c>
      <c r="E55">
        <f>IF(Settings!$M$5=1, 'Graph-outputs'!$X55, 'Graph-outputs'!$AE55)</f>
        <v>64658.303942737337</v>
      </c>
      <c r="G55" s="25" t="str">
        <f t="shared" si="1"/>
        <v/>
      </c>
      <c r="H55" s="4" t="str">
        <f t="shared" si="2"/>
        <v/>
      </c>
      <c r="I55" s="26" t="str">
        <f t="shared" si="3"/>
        <v/>
      </c>
      <c r="J55">
        <f>INDEX('Calcs-control1'!$G$86:$X$156,  'Graph-outputs'!$B55, 'Graph-outputs'!J$2)</f>
        <v>81.280867268829482</v>
      </c>
      <c r="K55" s="118">
        <f t="shared" si="4"/>
        <v>51</v>
      </c>
      <c r="L55">
        <f>INDEX('Calcs-control1'!$G$170:$X$240, 'Graph-outputs'!$B55, 'Graph-outputs'!$D$1)</f>
        <v>0.99999996995420448</v>
      </c>
      <c r="N55" s="25" t="str">
        <f t="shared" si="5"/>
        <v/>
      </c>
      <c r="O55" s="4" t="str">
        <f t="shared" si="6"/>
        <v/>
      </c>
      <c r="P55" s="26" t="str">
        <f t="shared" si="7"/>
        <v/>
      </c>
      <c r="Q55">
        <f>INDEX('Calcs-control1'!$AH$86:$AY$156,  'Graph-outputs'!$B55, 'Graph-outputs'!Q$2)</f>
        <v>65.777772899378249</v>
      </c>
      <c r="R55" s="118">
        <f t="shared" si="8"/>
        <v>51</v>
      </c>
      <c r="S55">
        <f>INDEX('Calcs-control1'!$AH$170:$AY$240, 'Graph-outputs'!$B55, 'Graph-outputs'!$Q$2)</f>
        <v>0.9999989374420486</v>
      </c>
      <c r="U55" s="25" t="str">
        <f t="shared" si="9"/>
        <v/>
      </c>
      <c r="V55" s="4" t="str">
        <f t="shared" si="10"/>
        <v/>
      </c>
      <c r="W55" s="26" t="str">
        <f t="shared" si="11"/>
        <v/>
      </c>
      <c r="X55">
        <f>INDEX('Calcs-control1'!$G$386:$X$456,  'Graph-outputs'!$B55, 'Graph-outputs'!X$2)</f>
        <v>79897.580800434604</v>
      </c>
      <c r="Y55" s="118">
        <f t="shared" si="12"/>
        <v>51</v>
      </c>
      <c r="Z55">
        <f>INDEX('Calcs-control1'!$G$170:$X$240, 'Graph-outputs'!$B55, 'Graph-outputs'!$J$2)</f>
        <v>0.99999996995420448</v>
      </c>
      <c r="AB55" s="25" t="str">
        <f t="shared" si="13"/>
        <v/>
      </c>
      <c r="AC55" s="4" t="str">
        <f t="shared" si="14"/>
        <v/>
      </c>
      <c r="AD55" s="26" t="str">
        <f t="shared" si="15"/>
        <v/>
      </c>
      <c r="AE55">
        <f>INDEX('Calcs-control1'!$AH$386:$AY$456,  'Graph-outputs'!$B55, 'Graph-outputs'!AE$2)</f>
        <v>64658.303942737337</v>
      </c>
      <c r="AF55" s="118">
        <f t="shared" si="16"/>
        <v>51</v>
      </c>
      <c r="AG55">
        <f>INDEX('Calcs-control1'!$AH$170:$AY$240, 'Graph-outputs'!$B55, 'Graph-outputs'!$Q$2)</f>
        <v>0.9999989374420486</v>
      </c>
      <c r="AI55" s="79">
        <v>52</v>
      </c>
      <c r="AJ55" s="118">
        <f t="shared" si="17"/>
        <v>51</v>
      </c>
      <c r="AK55">
        <f>IF(Settings!$M$5=1, 'Graph-outputs'!$AR55, 'Graph-outputs'!$AY55)</f>
        <v>47.059320729763101</v>
      </c>
      <c r="AM55">
        <f>IF(Settings!$M$5=1, 'Graph-outputs'!$BF55, 'Graph-outputs'!$BM55)</f>
        <v>39814.651575391785</v>
      </c>
      <c r="AO55" s="25" t="str">
        <f t="shared" si="18"/>
        <v/>
      </c>
      <c r="AP55" s="4" t="str">
        <f t="shared" si="19"/>
        <v/>
      </c>
      <c r="AQ55" s="26" t="str">
        <f t="shared" si="20"/>
        <v/>
      </c>
      <c r="AR55">
        <f>INDEX('Calcs-control2'!$G$86:$Y$156,  'Graph-outputs'!$B55, 'Graph-outputs'!AR$2)</f>
        <v>55.727858230673924</v>
      </c>
      <c r="AS55" s="118">
        <f t="shared" si="21"/>
        <v>51</v>
      </c>
      <c r="AT55">
        <f>INDEX('Calcs-control2'!$G$170:$X$240, 'Graph-outputs'!$B55, 'Graph-outputs'!$AL$1)</f>
        <v>0.9999937171321327</v>
      </c>
      <c r="AV55" s="25" t="str">
        <f t="shared" si="22"/>
        <v/>
      </c>
      <c r="AW55" s="4" t="str">
        <f t="shared" si="23"/>
        <v/>
      </c>
      <c r="AX55" s="26" t="str">
        <f t="shared" si="24"/>
        <v/>
      </c>
      <c r="AY55">
        <f>INDEX('Calcs-control2'!$AH$86:$AZ$156,  'Graph-outputs'!$B55, 'Graph-outputs'!AY$2)</f>
        <v>47.059320729763101</v>
      </c>
      <c r="AZ55" s="118">
        <f t="shared" si="25"/>
        <v>51</v>
      </c>
      <c r="BA55">
        <f>INDEX('Calcs-control2'!$AH$170:$AY$240, 'Graph-outputs'!$B55, 'Graph-outputs'!$AL$1)</f>
        <v>0.9999538641563126</v>
      </c>
      <c r="BC55" s="25" t="str">
        <f t="shared" si="26"/>
        <v/>
      </c>
      <c r="BD55" s="4" t="str">
        <f t="shared" si="27"/>
        <v/>
      </c>
      <c r="BE55" s="26" t="str">
        <f t="shared" si="28"/>
        <v/>
      </c>
      <c r="BF55">
        <f>INDEX('Calcs-control2'!$G$386:$X$456,  'Graph-outputs'!$B55, 'Graph-outputs'!BF$2)</f>
        <v>47149.061707968023</v>
      </c>
      <c r="BG55" s="118">
        <f t="shared" si="29"/>
        <v>51</v>
      </c>
      <c r="BH55">
        <f>INDEX('Calcs-control2'!$G$170:$X$240, 'Graph-outputs'!$B55, 'Graph-outputs'!$AL$1)</f>
        <v>0.9999937171321327</v>
      </c>
      <c r="BJ55" s="25" t="str">
        <f t="shared" si="30"/>
        <v/>
      </c>
      <c r="BK55" s="4" t="str">
        <f t="shared" si="31"/>
        <v/>
      </c>
      <c r="BL55" s="26" t="str">
        <f t="shared" si="32"/>
        <v/>
      </c>
      <c r="BM55">
        <f>INDEX('Calcs-control2'!$AH$386:$AY$456,  'Graph-outputs'!$B55, 'Graph-outputs'!BM$2)</f>
        <v>39814.651575391785</v>
      </c>
      <c r="BN55" s="118">
        <f t="shared" si="33"/>
        <v>51</v>
      </c>
      <c r="BO55">
        <f>INDEX('Calcs-control2'!$AH$170:$AY$240, 'Graph-outputs'!$B55, 'Graph-outputs'!$AL$1)</f>
        <v>0.9999538641563126</v>
      </c>
      <c r="BQ55" s="79">
        <v>52</v>
      </c>
      <c r="BR55" s="118">
        <f t="shared" si="34"/>
        <v>51</v>
      </c>
      <c r="BS55">
        <f>IF(Settings!$M$5=1, 'Graph-outputs'!$BZ55, 'Graph-outputs'!$CG55)</f>
        <v>63.405590933414295</v>
      </c>
      <c r="BU55">
        <f>IF(Settings!$M$5=1, 'Graph-outputs'!$CN55, 'Graph-outputs'!$CU55)</f>
        <v>67803.907948669483</v>
      </c>
      <c r="BW55" s="25" t="str">
        <f t="shared" si="35"/>
        <v/>
      </c>
      <c r="BX55" s="4" t="str">
        <f t="shared" si="36"/>
        <v/>
      </c>
      <c r="BY55" s="26" t="str">
        <f t="shared" si="37"/>
        <v/>
      </c>
      <c r="BZ55">
        <f>INDEX('Calcs-control3'!$G$86:$Y$156,  'Graph-outputs'!$B55, 'Graph-outputs'!BZ$2)</f>
        <v>75.032524042252092</v>
      </c>
      <c r="CA55" s="118">
        <f t="shared" si="38"/>
        <v>51</v>
      </c>
      <c r="CB55">
        <f>INDEX('Calcs-control3'!$G$170:$X$240, 'Graph-outputs'!$B55, 'Graph-outputs'!$BT$1)</f>
        <v>0.99999995920706175</v>
      </c>
      <c r="CD55" s="25" t="str">
        <f t="shared" si="39"/>
        <v/>
      </c>
      <c r="CE55" s="4" t="str">
        <f t="shared" si="40"/>
        <v/>
      </c>
      <c r="CF55" s="26" t="str">
        <f t="shared" si="41"/>
        <v/>
      </c>
      <c r="CG55">
        <f>INDEX('Calcs-control3'!$AH$86:$AZ$156,  'Graph-outputs'!$B55, 'Graph-outputs'!CG$2)</f>
        <v>63.405590933414295</v>
      </c>
      <c r="CH55" s="118">
        <f t="shared" si="42"/>
        <v>51</v>
      </c>
      <c r="CI55" s="85">
        <f>INDEX('Calcs-control3'!$AH$170:$AY$240, 'Graph-outputs'!$B55, 'Graph-outputs'!$BT$1)</f>
        <v>0.99999940847520552</v>
      </c>
      <c r="CK55" s="25" t="str">
        <f t="shared" si="43"/>
        <v/>
      </c>
      <c r="CL55" s="4" t="str">
        <f t="shared" si="44"/>
        <v/>
      </c>
      <c r="CM55" s="26" t="str">
        <f t="shared" si="45"/>
        <v/>
      </c>
      <c r="CN55">
        <f>INDEX('Calcs-control3'!$G$386:$X$456,  'Graph-outputs'!$B55, 'Graph-outputs'!CN$2)</f>
        <v>80237.387701079002</v>
      </c>
      <c r="CO55" s="118">
        <f t="shared" si="46"/>
        <v>51</v>
      </c>
      <c r="CP55" s="85">
        <f>INDEX('Calcs-control3'!$G$170:$X$240, 'Graph-outputs'!$B55, 'Graph-outputs'!$BT$1)</f>
        <v>0.99999995920706175</v>
      </c>
      <c r="CR55" s="25" t="str">
        <f t="shared" si="47"/>
        <v/>
      </c>
      <c r="CS55" s="4" t="str">
        <f t="shared" si="48"/>
        <v/>
      </c>
      <c r="CT55" s="26" t="str">
        <f t="shared" si="49"/>
        <v/>
      </c>
      <c r="CU55">
        <f>INDEX('Calcs-control3'!$AH$386:$AY$456,  'Graph-outputs'!$B55, 'Graph-outputs'!CU$2)</f>
        <v>67803.907948669483</v>
      </c>
      <c r="CV55" s="118">
        <f t="shared" si="50"/>
        <v>51</v>
      </c>
      <c r="CW55" s="85">
        <f>INDEX('Calcs-control3'!$AH$170:$AY$240, 'Graph-outputs'!$B55, 'Graph-outputs'!$BT$1)</f>
        <v>0.99999940847520552</v>
      </c>
      <c r="CY55" s="79">
        <v>52</v>
      </c>
      <c r="CZ55" s="118" t="e">
        <f t="shared" si="51"/>
        <v>#N/A</v>
      </c>
      <c r="DA55">
        <f>IF(Settings!$M$5=1, 'Graph-outputs'!$DH55, 'Graph-outputs'!$DO55)</f>
        <v>63.643338366902306</v>
      </c>
      <c r="DC55">
        <f>IF(Settings!$M$5=1, 'Graph-outputs'!$DV55, 'Graph-outputs'!$EC55)</f>
        <v>451495.49596235738</v>
      </c>
      <c r="DE55" s="25" t="str">
        <f t="shared" si="52"/>
        <v/>
      </c>
      <c r="DF55" s="4" t="str">
        <f t="shared" si="53"/>
        <v/>
      </c>
      <c r="DG55" s="26" t="str">
        <f t="shared" si="54"/>
        <v/>
      </c>
      <c r="DH55">
        <f>INDEX('Calcs-control4'!$G$86:$X$156,  'Graph-outputs'!$B55, 'Graph-outputs'!DH$2)</f>
        <v>67.954623616536352</v>
      </c>
      <c r="DI55" s="118" t="e">
        <f t="shared" si="55"/>
        <v>#N/A</v>
      </c>
      <c r="DJ55">
        <f>INDEX('Calcs-control4'!$G$170:$X$240, 'Graph-outputs'!$B55, 'Graph-outputs'!$DB$1)</f>
        <v>0</v>
      </c>
      <c r="DL55" s="25" t="str">
        <f t="shared" si="56"/>
        <v/>
      </c>
      <c r="DM55" s="4" t="str">
        <f t="shared" si="57"/>
        <v/>
      </c>
      <c r="DN55" s="26" t="str">
        <f t="shared" si="58"/>
        <v/>
      </c>
      <c r="DO55">
        <f>INDEX('Calcs-control4'!$AH$86:$AY$156,  'Graph-outputs'!$B55, 'Graph-outputs'!DO$2)</f>
        <v>63.643338366902306</v>
      </c>
      <c r="DP55" s="118" t="e">
        <f t="shared" si="59"/>
        <v>#N/A</v>
      </c>
      <c r="DQ55">
        <f>INDEX('Calcs-control4'!$AH$170:$AY$240, 'Graph-outputs'!$B55, 'Graph-outputs'!$DB$1)</f>
        <v>0</v>
      </c>
      <c r="DS55" s="25" t="str">
        <f t="shared" si="60"/>
        <v/>
      </c>
      <c r="DT55" s="4" t="str">
        <f t="shared" si="61"/>
        <v/>
      </c>
      <c r="DU55" s="26" t="str">
        <f t="shared" si="62"/>
        <v/>
      </c>
      <c r="DV55">
        <f>INDEX('Calcs-control4'!$G$386:$X$456,  'Graph-outputs'!$B55, 'Graph-outputs'!DV$2)</f>
        <v>482080.40747025225</v>
      </c>
      <c r="DW55" s="118" t="e">
        <f t="shared" si="63"/>
        <v>#N/A</v>
      </c>
      <c r="DX55">
        <f>INDEX('Calcs-control4'!$G$170:$X$240, 'Graph-outputs'!$B55, 'Graph-outputs'!$DB$1)</f>
        <v>0</v>
      </c>
      <c r="DZ55" s="25" t="str">
        <f t="shared" si="64"/>
        <v/>
      </c>
      <c r="EA55" s="4" t="str">
        <f t="shared" si="65"/>
        <v/>
      </c>
      <c r="EB55" s="26" t="str">
        <f t="shared" si="66"/>
        <v/>
      </c>
      <c r="EC55">
        <f>INDEX('Calcs-control4'!$AH$386:$AY$456,  'Graph-outputs'!$B55, 'Graph-outputs'!EC$2)</f>
        <v>451495.49596235738</v>
      </c>
      <c r="ED55" s="118" t="e">
        <f t="shared" si="67"/>
        <v>#N/A</v>
      </c>
      <c r="EE55">
        <f>INDEX('Calcs-control4'!$AH$170:$AY$240, 'Graph-outputs'!$B55, 'Graph-outputs'!$DB$1)</f>
        <v>0</v>
      </c>
    </row>
    <row r="56" spans="1:135" x14ac:dyDescent="0.3">
      <c r="A56" s="118">
        <f t="shared" si="0"/>
        <v>52</v>
      </c>
      <c r="B56">
        <v>53</v>
      </c>
      <c r="C56">
        <f>IF(Settings!$M$5=1, 'Graph-outputs'!$J56, 'Graph-outputs'!$Q56)</f>
        <v>66.761901640393461</v>
      </c>
      <c r="E56">
        <f>IF(Settings!$M$5=1, 'Graph-outputs'!$X56, 'Graph-outputs'!$AE56)</f>
        <v>65625.688798419767</v>
      </c>
      <c r="G56" s="25" t="str">
        <f t="shared" si="1"/>
        <v/>
      </c>
      <c r="H56" s="4" t="str">
        <f t="shared" si="2"/>
        <v/>
      </c>
      <c r="I56" s="26" t="str">
        <f t="shared" si="3"/>
        <v/>
      </c>
      <c r="J56">
        <f>INDEX('Calcs-control1'!$G$86:$X$156,  'Graph-outputs'!$B56, 'Graph-outputs'!J$2)</f>
        <v>82.514810339162096</v>
      </c>
      <c r="K56" s="118">
        <f t="shared" si="4"/>
        <v>52</v>
      </c>
      <c r="L56">
        <f>INDEX('Calcs-control1'!$G$170:$X$240, 'Graph-outputs'!$B56, 'Graph-outputs'!$D$1)</f>
        <v>0.9999999773781596</v>
      </c>
      <c r="N56" s="25" t="str">
        <f t="shared" si="5"/>
        <v/>
      </c>
      <c r="O56" s="4" t="str">
        <f t="shared" si="6"/>
        <v/>
      </c>
      <c r="P56" s="26" t="str">
        <f t="shared" si="7"/>
        <v/>
      </c>
      <c r="Q56">
        <f>INDEX('Calcs-control1'!$AH$86:$AY$156,  'Graph-outputs'!$B56, 'Graph-outputs'!Q$2)</f>
        <v>66.761901640393461</v>
      </c>
      <c r="R56" s="118">
        <f t="shared" si="8"/>
        <v>52</v>
      </c>
      <c r="S56">
        <f>INDEX('Calcs-control1'!$AH$170:$AY$240, 'Graph-outputs'!$B56, 'Graph-outputs'!$Q$2)</f>
        <v>0.99999915267457373</v>
      </c>
      <c r="U56" s="25" t="str">
        <f t="shared" si="9"/>
        <v/>
      </c>
      <c r="V56" s="4" t="str">
        <f t="shared" si="10"/>
        <v/>
      </c>
      <c r="W56" s="26" t="str">
        <f t="shared" si="11"/>
        <v/>
      </c>
      <c r="X56">
        <f>INDEX('Calcs-control1'!$G$386:$X$456,  'Graph-outputs'!$B56, 'Graph-outputs'!X$2)</f>
        <v>81110.524100080307</v>
      </c>
      <c r="Y56" s="118">
        <f t="shared" si="12"/>
        <v>52</v>
      </c>
      <c r="Z56">
        <f>INDEX('Calcs-control1'!$G$170:$X$240, 'Graph-outputs'!$B56, 'Graph-outputs'!$J$2)</f>
        <v>0.9999999773781596</v>
      </c>
      <c r="AB56" s="25" t="str">
        <f t="shared" si="13"/>
        <v/>
      </c>
      <c r="AC56" s="4" t="str">
        <f t="shared" si="14"/>
        <v/>
      </c>
      <c r="AD56" s="26" t="str">
        <f t="shared" si="15"/>
        <v/>
      </c>
      <c r="AE56">
        <f>INDEX('Calcs-control1'!$AH$386:$AY$456,  'Graph-outputs'!$B56, 'Graph-outputs'!AE$2)</f>
        <v>65625.688798419767</v>
      </c>
      <c r="AF56" s="118">
        <f t="shared" si="16"/>
        <v>52</v>
      </c>
      <c r="AG56">
        <f>INDEX('Calcs-control1'!$AH$170:$AY$240, 'Graph-outputs'!$B56, 'Graph-outputs'!$Q$2)</f>
        <v>0.99999915267457373</v>
      </c>
      <c r="AI56" s="79">
        <v>53</v>
      </c>
      <c r="AJ56" s="118">
        <f t="shared" si="17"/>
        <v>52</v>
      </c>
      <c r="AK56">
        <f>IF(Settings!$M$5=1, 'Graph-outputs'!$AR56, 'Graph-outputs'!$AY56)</f>
        <v>47.590798308607134</v>
      </c>
      <c r="AM56">
        <f>IF(Settings!$M$5=1, 'Graph-outputs'!$BF56, 'Graph-outputs'!$BM56)</f>
        <v>40264.351903609473</v>
      </c>
      <c r="AO56" s="25" t="str">
        <f t="shared" si="18"/>
        <v/>
      </c>
      <c r="AP56" s="4" t="str">
        <f t="shared" si="19"/>
        <v/>
      </c>
      <c r="AQ56" s="26" t="str">
        <f t="shared" si="20"/>
        <v/>
      </c>
      <c r="AR56">
        <f>INDEX('Calcs-control2'!$G$86:$Y$156,  'Graph-outputs'!$B56, 'Graph-outputs'!AR$2)</f>
        <v>56.456285170418113</v>
      </c>
      <c r="AS56" s="118">
        <f t="shared" si="21"/>
        <v>52</v>
      </c>
      <c r="AT56">
        <f>INDEX('Calcs-control2'!$G$170:$X$240, 'Graph-outputs'!$B56, 'Graph-outputs'!$AL$1)</f>
        <v>0.99999468630023503</v>
      </c>
      <c r="AV56" s="25" t="str">
        <f t="shared" si="22"/>
        <v/>
      </c>
      <c r="AW56" s="4" t="str">
        <f t="shared" si="23"/>
        <v/>
      </c>
      <c r="AX56" s="26" t="str">
        <f t="shared" si="24"/>
        <v/>
      </c>
      <c r="AY56">
        <f>INDEX('Calcs-control2'!$AH$86:$AZ$156,  'Graph-outputs'!$B56, 'Graph-outputs'!AY$2)</f>
        <v>47.590798308607134</v>
      </c>
      <c r="AZ56" s="118">
        <f t="shared" si="25"/>
        <v>52</v>
      </c>
      <c r="BA56">
        <f>INDEX('Calcs-control2'!$AH$170:$AY$240, 'Graph-outputs'!$B56, 'Graph-outputs'!$AL$1)</f>
        <v>0.99995917272654622</v>
      </c>
      <c r="BC56" s="25" t="str">
        <f t="shared" si="26"/>
        <v/>
      </c>
      <c r="BD56" s="4" t="str">
        <f t="shared" si="27"/>
        <v/>
      </c>
      <c r="BE56" s="26" t="str">
        <f t="shared" si="28"/>
        <v/>
      </c>
      <c r="BF56">
        <f>INDEX('Calcs-control2'!$G$386:$X$456,  'Graph-outputs'!$B56, 'Graph-outputs'!BF$2)</f>
        <v>47765.363142928007</v>
      </c>
      <c r="BG56" s="118">
        <f t="shared" si="29"/>
        <v>52</v>
      </c>
      <c r="BH56">
        <f>INDEX('Calcs-control2'!$G$170:$X$240, 'Graph-outputs'!$B56, 'Graph-outputs'!$AL$1)</f>
        <v>0.99999468630023503</v>
      </c>
      <c r="BJ56" s="25" t="str">
        <f t="shared" si="30"/>
        <v/>
      </c>
      <c r="BK56" s="4" t="str">
        <f t="shared" si="31"/>
        <v/>
      </c>
      <c r="BL56" s="26" t="str">
        <f t="shared" si="32"/>
        <v/>
      </c>
      <c r="BM56">
        <f>INDEX('Calcs-control2'!$AH$386:$AY$456,  'Graph-outputs'!$B56, 'Graph-outputs'!BM$2)</f>
        <v>40264.351903609473</v>
      </c>
      <c r="BN56" s="118">
        <f t="shared" si="33"/>
        <v>52</v>
      </c>
      <c r="BO56">
        <f>INDEX('Calcs-control2'!$AH$170:$AY$240, 'Graph-outputs'!$B56, 'Graph-outputs'!$AL$1)</f>
        <v>0.99995917272654622</v>
      </c>
      <c r="BQ56" s="79">
        <v>53</v>
      </c>
      <c r="BR56" s="118">
        <f t="shared" si="34"/>
        <v>52</v>
      </c>
      <c r="BS56">
        <f>IF(Settings!$M$5=1, 'Graph-outputs'!$BZ56, 'Graph-outputs'!$CG56)</f>
        <v>64.118992473517054</v>
      </c>
      <c r="BU56">
        <f>IF(Settings!$M$5=1, 'Graph-outputs'!$CN56, 'Graph-outputs'!$CU56)</f>
        <v>68566.798081610672</v>
      </c>
      <c r="BW56" s="25" t="str">
        <f t="shared" si="35"/>
        <v/>
      </c>
      <c r="BX56" s="4" t="str">
        <f t="shared" si="36"/>
        <v/>
      </c>
      <c r="BY56" s="26" t="str">
        <f t="shared" si="37"/>
        <v/>
      </c>
      <c r="BZ56">
        <f>INDEX('Calcs-control3'!$G$86:$Y$156,  'Graph-outputs'!$B56, 'Graph-outputs'!BZ$2)</f>
        <v>76.008621134165423</v>
      </c>
      <c r="CA56" s="118">
        <f t="shared" si="38"/>
        <v>52</v>
      </c>
      <c r="CB56">
        <f>INDEX('Calcs-control3'!$G$170:$X$240, 'Graph-outputs'!$B56, 'Graph-outputs'!$BT$1)</f>
        <v>0.99999996740996211</v>
      </c>
      <c r="CD56" s="25" t="str">
        <f t="shared" si="39"/>
        <v/>
      </c>
      <c r="CE56" s="4" t="str">
        <f t="shared" si="40"/>
        <v/>
      </c>
      <c r="CF56" s="26" t="str">
        <f t="shared" si="41"/>
        <v/>
      </c>
      <c r="CG56">
        <f>INDEX('Calcs-control3'!$AH$86:$AZ$156,  'Graph-outputs'!$B56, 'Graph-outputs'!CG$2)</f>
        <v>64.118992473517054</v>
      </c>
      <c r="CH56" s="118">
        <f t="shared" si="42"/>
        <v>52</v>
      </c>
      <c r="CI56" s="85">
        <f>INDEX('Calcs-control3'!$AH$170:$AY$240, 'Graph-outputs'!$B56, 'Graph-outputs'!$BT$1)</f>
        <v>0.99999949798939436</v>
      </c>
      <c r="CK56" s="25" t="str">
        <f t="shared" si="43"/>
        <v/>
      </c>
      <c r="CL56" s="4" t="str">
        <f t="shared" si="44"/>
        <v/>
      </c>
      <c r="CM56" s="26" t="str">
        <f t="shared" si="45"/>
        <v/>
      </c>
      <c r="CN56">
        <f>INDEX('Calcs-control3'!$G$386:$X$456,  'Graph-outputs'!$B56, 'Graph-outputs'!CN$2)</f>
        <v>81281.194943673574</v>
      </c>
      <c r="CO56" s="118">
        <f t="shared" si="46"/>
        <v>52</v>
      </c>
      <c r="CP56" s="85">
        <f>INDEX('Calcs-control3'!$G$170:$X$240, 'Graph-outputs'!$B56, 'Graph-outputs'!$BT$1)</f>
        <v>0.99999996740996211</v>
      </c>
      <c r="CR56" s="25" t="str">
        <f t="shared" si="47"/>
        <v/>
      </c>
      <c r="CS56" s="4" t="str">
        <f t="shared" si="48"/>
        <v/>
      </c>
      <c r="CT56" s="26" t="str">
        <f t="shared" si="49"/>
        <v/>
      </c>
      <c r="CU56">
        <f>INDEX('Calcs-control3'!$AH$386:$AY$456,  'Graph-outputs'!$B56, 'Graph-outputs'!CU$2)</f>
        <v>68566.798081610672</v>
      </c>
      <c r="CV56" s="118">
        <f t="shared" si="50"/>
        <v>52</v>
      </c>
      <c r="CW56" s="85">
        <f>INDEX('Calcs-control3'!$AH$170:$AY$240, 'Graph-outputs'!$B56, 'Graph-outputs'!$BT$1)</f>
        <v>0.99999949798939436</v>
      </c>
      <c r="CY56" s="79">
        <v>53</v>
      </c>
      <c r="CZ56" s="118" t="e">
        <f t="shared" si="51"/>
        <v>#N/A</v>
      </c>
      <c r="DA56">
        <f>IF(Settings!$M$5=1, 'Graph-outputs'!$DH56, 'Graph-outputs'!$DO56)</f>
        <v>63.982265305153966</v>
      </c>
      <c r="DC56">
        <f>IF(Settings!$M$5=1, 'Graph-outputs'!$DV56, 'Graph-outputs'!$EC56)</f>
        <v>453899.89507163659</v>
      </c>
      <c r="DE56" s="25" t="str">
        <f t="shared" si="52"/>
        <v/>
      </c>
      <c r="DF56" s="4" t="str">
        <f t="shared" si="53"/>
        <v/>
      </c>
      <c r="DG56" s="26" t="str">
        <f t="shared" si="54"/>
        <v/>
      </c>
      <c r="DH56">
        <f>INDEX('Calcs-control4'!$G$86:$X$156,  'Graph-outputs'!$B56, 'Graph-outputs'!DH$2)</f>
        <v>68.210974616442783</v>
      </c>
      <c r="DI56" s="118" t="e">
        <f t="shared" si="55"/>
        <v>#N/A</v>
      </c>
      <c r="DJ56">
        <f>INDEX('Calcs-control4'!$G$170:$X$240, 'Graph-outputs'!$B56, 'Graph-outputs'!$DB$1)</f>
        <v>0</v>
      </c>
      <c r="DL56" s="25" t="str">
        <f t="shared" si="56"/>
        <v/>
      </c>
      <c r="DM56" s="4" t="str">
        <f t="shared" si="57"/>
        <v/>
      </c>
      <c r="DN56" s="26" t="str">
        <f t="shared" si="58"/>
        <v/>
      </c>
      <c r="DO56">
        <f>INDEX('Calcs-control4'!$AH$86:$AY$156,  'Graph-outputs'!$B56, 'Graph-outputs'!DO$2)</f>
        <v>63.982265305153966</v>
      </c>
      <c r="DP56" s="118" t="e">
        <f t="shared" si="59"/>
        <v>#N/A</v>
      </c>
      <c r="DQ56">
        <f>INDEX('Calcs-control4'!$AH$170:$AY$240, 'Graph-outputs'!$B56, 'Graph-outputs'!$DB$1)</f>
        <v>0</v>
      </c>
      <c r="DS56" s="25" t="str">
        <f t="shared" si="60"/>
        <v/>
      </c>
      <c r="DT56" s="4" t="str">
        <f t="shared" si="61"/>
        <v/>
      </c>
      <c r="DU56" s="26" t="str">
        <f t="shared" si="62"/>
        <v/>
      </c>
      <c r="DV56">
        <f>INDEX('Calcs-control4'!$G$386:$X$456,  'Graph-outputs'!$B56, 'Graph-outputs'!DV$2)</f>
        <v>483899.00034757674</v>
      </c>
      <c r="DW56" s="118" t="e">
        <f t="shared" si="63"/>
        <v>#N/A</v>
      </c>
      <c r="DX56">
        <f>INDEX('Calcs-control4'!$G$170:$X$240, 'Graph-outputs'!$B56, 'Graph-outputs'!$DB$1)</f>
        <v>0</v>
      </c>
      <c r="DZ56" s="25" t="str">
        <f t="shared" si="64"/>
        <v/>
      </c>
      <c r="EA56" s="4" t="str">
        <f t="shared" si="65"/>
        <v/>
      </c>
      <c r="EB56" s="26" t="str">
        <f t="shared" si="66"/>
        <v/>
      </c>
      <c r="EC56">
        <f>INDEX('Calcs-control4'!$AH$386:$AY$456,  'Graph-outputs'!$B56, 'Graph-outputs'!EC$2)</f>
        <v>453899.89507163659</v>
      </c>
      <c r="ED56" s="118" t="e">
        <f t="shared" si="67"/>
        <v>#N/A</v>
      </c>
      <c r="EE56">
        <f>INDEX('Calcs-control4'!$AH$170:$AY$240, 'Graph-outputs'!$B56, 'Graph-outputs'!$DB$1)</f>
        <v>0</v>
      </c>
    </row>
    <row r="57" spans="1:135" x14ac:dyDescent="0.3">
      <c r="A57" s="118">
        <f t="shared" si="0"/>
        <v>53</v>
      </c>
      <c r="B57">
        <v>54</v>
      </c>
      <c r="C57">
        <f>IF(Settings!$M$5=1, 'Graph-outputs'!$J57, 'Graph-outputs'!$Q57)</f>
        <v>67.655167019464486</v>
      </c>
      <c r="E57">
        <f>IF(Settings!$M$5=1, 'Graph-outputs'!$X57, 'Graph-outputs'!$AE57)</f>
        <v>66503.755473604295</v>
      </c>
      <c r="G57" s="25" t="str">
        <f t="shared" si="1"/>
        <v/>
      </c>
      <c r="H57" s="4" t="str">
        <f t="shared" si="2"/>
        <v/>
      </c>
      <c r="I57" s="26" t="str">
        <f t="shared" si="3"/>
        <v/>
      </c>
      <c r="J57">
        <f>INDEX('Calcs-control1'!$G$86:$X$156,  'Graph-outputs'!$B57, 'Graph-outputs'!J$2)</f>
        <v>83.70679196777769</v>
      </c>
      <c r="K57" s="118">
        <f t="shared" si="4"/>
        <v>53</v>
      </c>
      <c r="L57">
        <f>INDEX('Calcs-control1'!$G$170:$X$240, 'Graph-outputs'!$B57, 'Graph-outputs'!$D$1)</f>
        <v>0.9999999828025683</v>
      </c>
      <c r="N57" s="25" t="str">
        <f t="shared" si="5"/>
        <v/>
      </c>
      <c r="O57" s="4" t="str">
        <f t="shared" si="6"/>
        <v/>
      </c>
      <c r="P57" s="26" t="str">
        <f t="shared" si="7"/>
        <v/>
      </c>
      <c r="Q57">
        <f>INDEX('Calcs-control1'!$AH$86:$AY$156,  'Graph-outputs'!$B57, 'Graph-outputs'!Q$2)</f>
        <v>67.655167019464486</v>
      </c>
      <c r="R57" s="118">
        <f t="shared" si="8"/>
        <v>53</v>
      </c>
      <c r="S57">
        <f>INDEX('Calcs-control1'!$AH$170:$AY$240, 'Graph-outputs'!$B57, 'Graph-outputs'!$Q$2)</f>
        <v>0.99999931003988318</v>
      </c>
      <c r="U57" s="25" t="str">
        <f t="shared" si="9"/>
        <v/>
      </c>
      <c r="V57" s="4" t="str">
        <f t="shared" si="10"/>
        <v/>
      </c>
      <c r="W57" s="26" t="str">
        <f t="shared" si="11"/>
        <v/>
      </c>
      <c r="X57">
        <f>INDEX('Calcs-control1'!$G$386:$X$456,  'Graph-outputs'!$B57, 'Graph-outputs'!X$2)</f>
        <v>82282.220031311095</v>
      </c>
      <c r="Y57" s="118">
        <f t="shared" si="12"/>
        <v>53</v>
      </c>
      <c r="Z57">
        <f>INDEX('Calcs-control1'!$G$170:$X$240, 'Graph-outputs'!$B57, 'Graph-outputs'!$J$2)</f>
        <v>0.9999999828025683</v>
      </c>
      <c r="AB57" s="25" t="str">
        <f t="shared" si="13"/>
        <v/>
      </c>
      <c r="AC57" s="4" t="str">
        <f t="shared" si="14"/>
        <v/>
      </c>
      <c r="AD57" s="26" t="str">
        <f t="shared" si="15"/>
        <v/>
      </c>
      <c r="AE57">
        <f>INDEX('Calcs-control1'!$AH$386:$AY$456,  'Graph-outputs'!$B57, 'Graph-outputs'!AE$2)</f>
        <v>66503.755473604295</v>
      </c>
      <c r="AF57" s="118">
        <f t="shared" si="16"/>
        <v>53</v>
      </c>
      <c r="AG57">
        <f>INDEX('Calcs-control1'!$AH$170:$AY$240, 'Graph-outputs'!$B57, 'Graph-outputs'!$Q$2)</f>
        <v>0.99999931003988318</v>
      </c>
      <c r="AI57" s="79">
        <v>54</v>
      </c>
      <c r="AJ57" s="118">
        <f t="shared" si="17"/>
        <v>53</v>
      </c>
      <c r="AK57">
        <f>IF(Settings!$M$5=1, 'Graph-outputs'!$AR57, 'Graph-outputs'!$AY57)</f>
        <v>48.074740163945286</v>
      </c>
      <c r="AM57">
        <f>IF(Settings!$M$5=1, 'Graph-outputs'!$BF57, 'Graph-outputs'!$BM57)</f>
        <v>40673.827240532235</v>
      </c>
      <c r="AO57" s="25" t="str">
        <f t="shared" si="18"/>
        <v/>
      </c>
      <c r="AP57" s="4" t="str">
        <f t="shared" si="19"/>
        <v/>
      </c>
      <c r="AQ57" s="26" t="str">
        <f t="shared" si="20"/>
        <v/>
      </c>
      <c r="AR57">
        <f>INDEX('Calcs-control2'!$G$86:$Y$156,  'Graph-outputs'!$B57, 'Graph-outputs'!AR$2)</f>
        <v>57.167573949735448</v>
      </c>
      <c r="AS57" s="118">
        <f t="shared" si="21"/>
        <v>53</v>
      </c>
      <c r="AT57">
        <f>INDEX('Calcs-control2'!$G$170:$X$240, 'Graph-outputs'!$B57, 'Graph-outputs'!$AL$1)</f>
        <v>0.99999548821921724</v>
      </c>
      <c r="AV57" s="25" t="str">
        <f t="shared" si="22"/>
        <v/>
      </c>
      <c r="AW57" s="4" t="str">
        <f t="shared" si="23"/>
        <v/>
      </c>
      <c r="AX57" s="26" t="str">
        <f t="shared" si="24"/>
        <v/>
      </c>
      <c r="AY57">
        <f>INDEX('Calcs-control2'!$AH$86:$AZ$156,  'Graph-outputs'!$B57, 'Graph-outputs'!AY$2)</f>
        <v>48.074740163945286</v>
      </c>
      <c r="AZ57" s="118">
        <f t="shared" si="25"/>
        <v>53</v>
      </c>
      <c r="BA57">
        <f>INDEX('Calcs-control2'!$AH$170:$AY$240, 'Graph-outputs'!$B57, 'Graph-outputs'!$AL$1)</f>
        <v>0.99996347329275503</v>
      </c>
      <c r="BC57" s="25" t="str">
        <f t="shared" si="26"/>
        <v/>
      </c>
      <c r="BD57" s="4" t="str">
        <f t="shared" si="27"/>
        <v/>
      </c>
      <c r="BE57" s="26" t="str">
        <f t="shared" si="28"/>
        <v/>
      </c>
      <c r="BF57">
        <f>INDEX('Calcs-control2'!$G$386:$X$456,  'Graph-outputs'!$B57, 'Graph-outputs'!BF$2)</f>
        <v>48367.163306600472</v>
      </c>
      <c r="BG57" s="118">
        <f t="shared" si="29"/>
        <v>53</v>
      </c>
      <c r="BH57">
        <f>INDEX('Calcs-control2'!$G$170:$X$240, 'Graph-outputs'!$B57, 'Graph-outputs'!$AL$1)</f>
        <v>0.99999548821921724</v>
      </c>
      <c r="BJ57" s="25" t="str">
        <f t="shared" si="30"/>
        <v/>
      </c>
      <c r="BK57" s="4" t="str">
        <f t="shared" si="31"/>
        <v/>
      </c>
      <c r="BL57" s="26" t="str">
        <f t="shared" si="32"/>
        <v/>
      </c>
      <c r="BM57">
        <f>INDEX('Calcs-control2'!$AH$386:$AY$456,  'Graph-outputs'!$B57, 'Graph-outputs'!BM$2)</f>
        <v>40673.827240532235</v>
      </c>
      <c r="BN57" s="118">
        <f t="shared" si="33"/>
        <v>53</v>
      </c>
      <c r="BO57">
        <f>INDEX('Calcs-control2'!$AH$170:$AY$240, 'Graph-outputs'!$B57, 'Graph-outputs'!$AL$1)</f>
        <v>0.99996347329275503</v>
      </c>
      <c r="BQ57" s="79">
        <v>54</v>
      </c>
      <c r="BR57" s="118">
        <f t="shared" si="34"/>
        <v>53</v>
      </c>
      <c r="BS57">
        <f>IF(Settings!$M$5=1, 'Graph-outputs'!$BZ57, 'Graph-outputs'!$CG57)</f>
        <v>64.768529054610894</v>
      </c>
      <c r="BU57">
        <f>IF(Settings!$M$5=1, 'Graph-outputs'!$CN57, 'Graph-outputs'!$CU57)</f>
        <v>69261.392792444327</v>
      </c>
      <c r="BW57" s="25" t="str">
        <f t="shared" si="35"/>
        <v/>
      </c>
      <c r="BX57" s="4" t="str">
        <f t="shared" si="36"/>
        <v/>
      </c>
      <c r="BY57" s="26" t="str">
        <f t="shared" si="37"/>
        <v/>
      </c>
      <c r="BZ57">
        <f>INDEX('Calcs-control3'!$G$86:$Y$156,  'Graph-outputs'!$B57, 'Graph-outputs'!BZ$2)</f>
        <v>76.961599886352815</v>
      </c>
      <c r="CA57" s="118">
        <f t="shared" si="38"/>
        <v>53</v>
      </c>
      <c r="CB57">
        <f>INDEX('Calcs-control3'!$G$170:$X$240, 'Graph-outputs'!$B57, 'Graph-outputs'!$BT$1)</f>
        <v>0.99999997382456063</v>
      </c>
      <c r="CD57" s="25" t="str">
        <f t="shared" si="39"/>
        <v/>
      </c>
      <c r="CE57" s="4" t="str">
        <f t="shared" si="40"/>
        <v/>
      </c>
      <c r="CF57" s="26" t="str">
        <f t="shared" si="41"/>
        <v/>
      </c>
      <c r="CG57">
        <f>INDEX('Calcs-control3'!$AH$86:$AZ$156,  'Graph-outputs'!$B57, 'Graph-outputs'!CG$2)</f>
        <v>64.768529054610894</v>
      </c>
      <c r="CH57" s="118">
        <f t="shared" si="42"/>
        <v>53</v>
      </c>
      <c r="CI57" s="85">
        <f>INDEX('Calcs-control3'!$AH$170:$AY$240, 'Graph-outputs'!$B57, 'Graph-outputs'!$BT$1)</f>
        <v>0.99999956765329134</v>
      </c>
      <c r="CK57" s="25" t="str">
        <f t="shared" si="43"/>
        <v/>
      </c>
      <c r="CL57" s="4" t="str">
        <f t="shared" si="44"/>
        <v/>
      </c>
      <c r="CM57" s="26" t="str">
        <f t="shared" si="45"/>
        <v/>
      </c>
      <c r="CN57">
        <f>INDEX('Calcs-control3'!$G$386:$X$456,  'Graph-outputs'!$B57, 'Graph-outputs'!CN$2)</f>
        <v>82300.280141952579</v>
      </c>
      <c r="CO57" s="118">
        <f t="shared" si="46"/>
        <v>53</v>
      </c>
      <c r="CP57" s="85">
        <f>INDEX('Calcs-control3'!$G$170:$X$240, 'Graph-outputs'!$B57, 'Graph-outputs'!$BT$1)</f>
        <v>0.99999997382456063</v>
      </c>
      <c r="CR57" s="25" t="str">
        <f t="shared" si="47"/>
        <v/>
      </c>
      <c r="CS57" s="4" t="str">
        <f t="shared" si="48"/>
        <v/>
      </c>
      <c r="CT57" s="26" t="str">
        <f t="shared" si="49"/>
        <v/>
      </c>
      <c r="CU57">
        <f>INDEX('Calcs-control3'!$AH$386:$AY$456,  'Graph-outputs'!$B57, 'Graph-outputs'!CU$2)</f>
        <v>69261.392792444327</v>
      </c>
      <c r="CV57" s="118">
        <f t="shared" si="50"/>
        <v>53</v>
      </c>
      <c r="CW57" s="85">
        <f>INDEX('Calcs-control3'!$AH$170:$AY$240, 'Graph-outputs'!$B57, 'Graph-outputs'!$BT$1)</f>
        <v>0.99999956765329134</v>
      </c>
      <c r="CY57" s="79">
        <v>54</v>
      </c>
      <c r="CZ57" s="118" t="e">
        <f t="shared" si="51"/>
        <v>#N/A</v>
      </c>
      <c r="DA57">
        <f>IF(Settings!$M$5=1, 'Graph-outputs'!$DH57, 'Graph-outputs'!$DO57)</f>
        <v>64.281657246036616</v>
      </c>
      <c r="DC57">
        <f>IF(Settings!$M$5=1, 'Graph-outputs'!$DV57, 'Graph-outputs'!$EC57)</f>
        <v>456023.82691280858</v>
      </c>
      <c r="DE57" s="25" t="str">
        <f t="shared" si="52"/>
        <v/>
      </c>
      <c r="DF57" s="4" t="str">
        <f t="shared" si="53"/>
        <v/>
      </c>
      <c r="DG57" s="26" t="str">
        <f t="shared" si="54"/>
        <v/>
      </c>
      <c r="DH57">
        <f>INDEX('Calcs-control4'!$G$86:$X$156,  'Graph-outputs'!$B57, 'Graph-outputs'!DH$2)</f>
        <v>68.44751804824503</v>
      </c>
      <c r="DI57" s="118" t="e">
        <f t="shared" si="55"/>
        <v>#N/A</v>
      </c>
      <c r="DJ57">
        <f>INDEX('Calcs-control4'!$G$170:$X$240, 'Graph-outputs'!$B57, 'Graph-outputs'!$DB$1)</f>
        <v>0</v>
      </c>
      <c r="DL57" s="25" t="str">
        <f t="shared" si="56"/>
        <v/>
      </c>
      <c r="DM57" s="4" t="str">
        <f t="shared" si="57"/>
        <v/>
      </c>
      <c r="DN57" s="26" t="str">
        <f t="shared" si="58"/>
        <v/>
      </c>
      <c r="DO57">
        <f>INDEX('Calcs-control4'!$AH$86:$AY$156,  'Graph-outputs'!$B57, 'Graph-outputs'!DO$2)</f>
        <v>64.281657246036616</v>
      </c>
      <c r="DP57" s="118" t="e">
        <f t="shared" si="59"/>
        <v>#N/A</v>
      </c>
      <c r="DQ57">
        <f>INDEX('Calcs-control4'!$AH$170:$AY$240, 'Graph-outputs'!$B57, 'Graph-outputs'!$DB$1)</f>
        <v>0</v>
      </c>
      <c r="DS57" s="25" t="str">
        <f t="shared" si="60"/>
        <v/>
      </c>
      <c r="DT57" s="4" t="str">
        <f t="shared" si="61"/>
        <v/>
      </c>
      <c r="DU57" s="26" t="str">
        <f t="shared" si="62"/>
        <v/>
      </c>
      <c r="DV57">
        <f>INDEX('Calcs-control4'!$G$386:$X$456,  'Graph-outputs'!$B57, 'Graph-outputs'!DV$2)</f>
        <v>485577.07533230656</v>
      </c>
      <c r="DW57" s="118" t="e">
        <f t="shared" si="63"/>
        <v>#N/A</v>
      </c>
      <c r="DX57">
        <f>INDEX('Calcs-control4'!$G$170:$X$240, 'Graph-outputs'!$B57, 'Graph-outputs'!$DB$1)</f>
        <v>0</v>
      </c>
      <c r="DZ57" s="25" t="str">
        <f t="shared" si="64"/>
        <v/>
      </c>
      <c r="EA57" s="4" t="str">
        <f t="shared" si="65"/>
        <v/>
      </c>
      <c r="EB57" s="26" t="str">
        <f t="shared" si="66"/>
        <v/>
      </c>
      <c r="EC57">
        <f>INDEX('Calcs-control4'!$AH$386:$AY$456,  'Graph-outputs'!$B57, 'Graph-outputs'!EC$2)</f>
        <v>456023.82691280858</v>
      </c>
      <c r="ED57" s="118" t="e">
        <f t="shared" si="67"/>
        <v>#N/A</v>
      </c>
      <c r="EE57">
        <f>INDEX('Calcs-control4'!$AH$170:$AY$240, 'Graph-outputs'!$B57, 'Graph-outputs'!$DB$1)</f>
        <v>0</v>
      </c>
    </row>
    <row r="58" spans="1:135" x14ac:dyDescent="0.3">
      <c r="A58" s="118">
        <f t="shared" si="0"/>
        <v>54</v>
      </c>
      <c r="B58">
        <v>55</v>
      </c>
      <c r="C58">
        <f>IF(Settings!$M$5=1, 'Graph-outputs'!$J58, 'Graph-outputs'!$Q58)</f>
        <v>68.466725468383757</v>
      </c>
      <c r="E58">
        <f>IF(Settings!$M$5=1, 'Graph-outputs'!$X58, 'Graph-outputs'!$AE58)</f>
        <v>67301.504925161804</v>
      </c>
      <c r="G58" s="25" t="str">
        <f t="shared" si="1"/>
        <v/>
      </c>
      <c r="H58" s="4" t="str">
        <f t="shared" si="2"/>
        <v/>
      </c>
      <c r="I58" s="26" t="str">
        <f t="shared" si="3"/>
        <v/>
      </c>
      <c r="J58">
        <f>INDEX('Calcs-control1'!$G$86:$X$156,  'Graph-outputs'!$B58, 'Graph-outputs'!J$2)</f>
        <v>84.857697533514255</v>
      </c>
      <c r="K58" s="118">
        <f t="shared" si="4"/>
        <v>54</v>
      </c>
      <c r="L58">
        <f>INDEX('Calcs-control1'!$G$170:$X$240, 'Graph-outputs'!$B58, 'Graph-outputs'!$D$1)</f>
        <v>0.9999999868021785</v>
      </c>
      <c r="N58" s="25" t="str">
        <f t="shared" si="5"/>
        <v/>
      </c>
      <c r="O58" s="4" t="str">
        <f t="shared" si="6"/>
        <v/>
      </c>
      <c r="P58" s="26" t="str">
        <f t="shared" si="7"/>
        <v/>
      </c>
      <c r="Q58">
        <f>INDEX('Calcs-control1'!$AH$86:$AY$156,  'Graph-outputs'!$B58, 'Graph-outputs'!Q$2)</f>
        <v>68.466725468383757</v>
      </c>
      <c r="R58" s="118">
        <f t="shared" si="8"/>
        <v>54</v>
      </c>
      <c r="S58">
        <f>INDEX('Calcs-control1'!$AH$170:$AY$240, 'Graph-outputs'!$B58, 'Graph-outputs'!$Q$2)</f>
        <v>0.99999942752140225</v>
      </c>
      <c r="U58" s="25" t="str">
        <f t="shared" si="9"/>
        <v/>
      </c>
      <c r="V58" s="4" t="str">
        <f t="shared" si="10"/>
        <v/>
      </c>
      <c r="W58" s="26" t="str">
        <f t="shared" si="11"/>
        <v/>
      </c>
      <c r="X58">
        <f>INDEX('Calcs-control1'!$G$386:$X$456,  'Graph-outputs'!$B58, 'Graph-outputs'!X$2)</f>
        <v>83413.538919186569</v>
      </c>
      <c r="Y58" s="118">
        <f t="shared" si="12"/>
        <v>54</v>
      </c>
      <c r="Z58">
        <f>INDEX('Calcs-control1'!$G$170:$X$240, 'Graph-outputs'!$B58, 'Graph-outputs'!$J$2)</f>
        <v>0.9999999868021785</v>
      </c>
      <c r="AB58" s="25" t="str">
        <f t="shared" si="13"/>
        <v/>
      </c>
      <c r="AC58" s="4" t="str">
        <f t="shared" si="14"/>
        <v/>
      </c>
      <c r="AD58" s="26" t="str">
        <f t="shared" si="15"/>
        <v/>
      </c>
      <c r="AE58">
        <f>INDEX('Calcs-control1'!$AH$386:$AY$456,  'Graph-outputs'!$B58, 'Graph-outputs'!AE$2)</f>
        <v>67301.504925161804</v>
      </c>
      <c r="AF58" s="118">
        <f t="shared" si="16"/>
        <v>54</v>
      </c>
      <c r="AG58">
        <f>INDEX('Calcs-control1'!$AH$170:$AY$240, 'Graph-outputs'!$B58, 'Graph-outputs'!$Q$2)</f>
        <v>0.99999942752140225</v>
      </c>
      <c r="AI58" s="79">
        <v>55</v>
      </c>
      <c r="AJ58" s="118">
        <f t="shared" si="17"/>
        <v>54</v>
      </c>
      <c r="AK58">
        <f>IF(Settings!$M$5=1, 'Graph-outputs'!$AR58, 'Graph-outputs'!$AY58)</f>
        <v>48.515778969341206</v>
      </c>
      <c r="AM58">
        <f>IF(Settings!$M$5=1, 'Graph-outputs'!$BF58, 'Graph-outputs'!$BM58)</f>
        <v>41046.998614215023</v>
      </c>
      <c r="AO58" s="25" t="str">
        <f t="shared" si="18"/>
        <v/>
      </c>
      <c r="AP58" s="4" t="str">
        <f t="shared" si="19"/>
        <v/>
      </c>
      <c r="AQ58" s="26" t="str">
        <f t="shared" si="20"/>
        <v/>
      </c>
      <c r="AR58">
        <f>INDEX('Calcs-control2'!$G$86:$Y$156,  'Graph-outputs'!$B58, 'Graph-outputs'!AR$2)</f>
        <v>57.862022498547233</v>
      </c>
      <c r="AS58" s="118">
        <f t="shared" si="21"/>
        <v>54</v>
      </c>
      <c r="AT58">
        <f>INDEX('Calcs-control2'!$G$170:$X$240, 'Graph-outputs'!$B58, 'Graph-outputs'!$AL$1)</f>
        <v>0.99999615424954258</v>
      </c>
      <c r="AV58" s="25" t="str">
        <f t="shared" si="22"/>
        <v/>
      </c>
      <c r="AW58" s="4" t="str">
        <f t="shared" si="23"/>
        <v/>
      </c>
      <c r="AX58" s="26" t="str">
        <f t="shared" si="24"/>
        <v/>
      </c>
      <c r="AY58">
        <f>INDEX('Calcs-control2'!$AH$86:$AZ$156,  'Graph-outputs'!$B58, 'Graph-outputs'!AY$2)</f>
        <v>48.515778969341206</v>
      </c>
      <c r="AZ58" s="118">
        <f t="shared" si="25"/>
        <v>54</v>
      </c>
      <c r="BA58">
        <f>INDEX('Calcs-control2'!$AH$170:$AY$240, 'Graph-outputs'!$B58, 'Graph-outputs'!$AL$1)</f>
        <v>0.99996699679185941</v>
      </c>
      <c r="BC58" s="25" t="str">
        <f t="shared" si="26"/>
        <v/>
      </c>
      <c r="BD58" s="4" t="str">
        <f t="shared" si="27"/>
        <v/>
      </c>
      <c r="BE58" s="26" t="str">
        <f t="shared" si="28"/>
        <v/>
      </c>
      <c r="BF58">
        <f>INDEX('Calcs-control2'!$G$386:$X$456,  'Graph-outputs'!$B58, 'Graph-outputs'!BF$2)</f>
        <v>48954.714503393283</v>
      </c>
      <c r="BG58" s="118">
        <f t="shared" si="29"/>
        <v>54</v>
      </c>
      <c r="BH58">
        <f>INDEX('Calcs-control2'!$G$170:$X$240, 'Graph-outputs'!$B58, 'Graph-outputs'!$AL$1)</f>
        <v>0.99999615424954258</v>
      </c>
      <c r="BJ58" s="25" t="str">
        <f t="shared" si="30"/>
        <v/>
      </c>
      <c r="BK58" s="4" t="str">
        <f t="shared" si="31"/>
        <v/>
      </c>
      <c r="BL58" s="26" t="str">
        <f t="shared" si="32"/>
        <v/>
      </c>
      <c r="BM58">
        <f>INDEX('Calcs-control2'!$AH$386:$AY$456,  'Graph-outputs'!$B58, 'Graph-outputs'!BM$2)</f>
        <v>41046.998614215023</v>
      </c>
      <c r="BN58" s="118">
        <f t="shared" si="33"/>
        <v>54</v>
      </c>
      <c r="BO58">
        <f>INDEX('Calcs-control2'!$AH$170:$AY$240, 'Graph-outputs'!$B58, 'Graph-outputs'!$AL$1)</f>
        <v>0.99996699679185941</v>
      </c>
      <c r="BQ58" s="79">
        <v>55</v>
      </c>
      <c r="BR58" s="118">
        <f t="shared" si="34"/>
        <v>54</v>
      </c>
      <c r="BS58">
        <f>IF(Settings!$M$5=1, 'Graph-outputs'!$BZ58, 'Graph-outputs'!$CG58)</f>
        <v>65.360433547869746</v>
      </c>
      <c r="BU58">
        <f>IF(Settings!$M$5=1, 'Graph-outputs'!$CN58, 'Graph-outputs'!$CU58)</f>
        <v>69894.357383577808</v>
      </c>
      <c r="BW58" s="25" t="str">
        <f t="shared" si="35"/>
        <v/>
      </c>
      <c r="BX58" s="4" t="str">
        <f t="shared" si="36"/>
        <v/>
      </c>
      <c r="BY58" s="26" t="str">
        <f t="shared" si="37"/>
        <v/>
      </c>
      <c r="BZ58">
        <f>INDEX('Calcs-control3'!$G$86:$Y$156,  'Graph-outputs'!$B58, 'Graph-outputs'!BZ$2)</f>
        <v>77.891866739802069</v>
      </c>
      <c r="CA58" s="118">
        <f t="shared" si="38"/>
        <v>54</v>
      </c>
      <c r="CB58">
        <f>INDEX('Calcs-control3'!$G$170:$X$240, 'Graph-outputs'!$B58, 'Graph-outputs'!$BT$1)</f>
        <v>0.99999997886648506</v>
      </c>
      <c r="CD58" s="25" t="str">
        <f t="shared" si="39"/>
        <v/>
      </c>
      <c r="CE58" s="4" t="str">
        <f t="shared" si="40"/>
        <v/>
      </c>
      <c r="CF58" s="26" t="str">
        <f t="shared" si="41"/>
        <v/>
      </c>
      <c r="CG58">
        <f>INDEX('Calcs-control3'!$AH$86:$AZ$156,  'Graph-outputs'!$B58, 'Graph-outputs'!CG$2)</f>
        <v>65.360433547869746</v>
      </c>
      <c r="CH58" s="118">
        <f t="shared" si="42"/>
        <v>54</v>
      </c>
      <c r="CI58" s="85">
        <f>INDEX('Calcs-control3'!$AH$170:$AY$240, 'Graph-outputs'!$B58, 'Graph-outputs'!$BT$1)</f>
        <v>0.99999962268144693</v>
      </c>
      <c r="CK58" s="25" t="str">
        <f t="shared" si="43"/>
        <v/>
      </c>
      <c r="CL58" s="4" t="str">
        <f t="shared" si="44"/>
        <v/>
      </c>
      <c r="CM58" s="26" t="str">
        <f t="shared" si="45"/>
        <v/>
      </c>
      <c r="CN58">
        <f>INDEX('Calcs-control3'!$G$386:$X$456,  'Graph-outputs'!$B58, 'Graph-outputs'!CN$2)</f>
        <v>83295.077937380935</v>
      </c>
      <c r="CO58" s="118">
        <f t="shared" si="46"/>
        <v>54</v>
      </c>
      <c r="CP58" s="85">
        <f>INDEX('Calcs-control3'!$G$170:$X$240, 'Graph-outputs'!$B58, 'Graph-outputs'!$BT$1)</f>
        <v>0.99999997886648506</v>
      </c>
      <c r="CR58" s="25" t="str">
        <f t="shared" si="47"/>
        <v/>
      </c>
      <c r="CS58" s="4" t="str">
        <f t="shared" si="48"/>
        <v/>
      </c>
      <c r="CT58" s="26" t="str">
        <f t="shared" si="49"/>
        <v/>
      </c>
      <c r="CU58">
        <f>INDEX('Calcs-control3'!$AH$386:$AY$456,  'Graph-outputs'!$B58, 'Graph-outputs'!CU$2)</f>
        <v>69894.357383577808</v>
      </c>
      <c r="CV58" s="118">
        <f t="shared" si="50"/>
        <v>54</v>
      </c>
      <c r="CW58" s="85">
        <f>INDEX('Calcs-control3'!$AH$170:$AY$240, 'Graph-outputs'!$B58, 'Graph-outputs'!$BT$1)</f>
        <v>0.99999962268144693</v>
      </c>
      <c r="CY58" s="79">
        <v>55</v>
      </c>
      <c r="CZ58" s="118" t="e">
        <f t="shared" si="51"/>
        <v>#N/A</v>
      </c>
      <c r="DA58">
        <f>IF(Settings!$M$5=1, 'Graph-outputs'!$DH58, 'Graph-outputs'!$DO58)</f>
        <v>64.54696755843176</v>
      </c>
      <c r="DC58">
        <f>IF(Settings!$M$5=1, 'Graph-outputs'!$DV58, 'Graph-outputs'!$EC58)</f>
        <v>457905.97851189988</v>
      </c>
      <c r="DE58" s="25" t="str">
        <f t="shared" si="52"/>
        <v/>
      </c>
      <c r="DF58" s="4" t="str">
        <f t="shared" si="53"/>
        <v/>
      </c>
      <c r="DG58" s="26" t="str">
        <f t="shared" si="54"/>
        <v/>
      </c>
      <c r="DH58">
        <f>INDEX('Calcs-control4'!$G$86:$X$156,  'Graph-outputs'!$B58, 'Graph-outputs'!DH$2)</f>
        <v>68.665740717150001</v>
      </c>
      <c r="DI58" s="118" t="e">
        <f t="shared" si="55"/>
        <v>#N/A</v>
      </c>
      <c r="DJ58">
        <f>INDEX('Calcs-control4'!$G$170:$X$240, 'Graph-outputs'!$B58, 'Graph-outputs'!$DB$1)</f>
        <v>0</v>
      </c>
      <c r="DL58" s="25" t="str">
        <f t="shared" si="56"/>
        <v/>
      </c>
      <c r="DM58" s="4" t="str">
        <f t="shared" si="57"/>
        <v/>
      </c>
      <c r="DN58" s="26" t="str">
        <f t="shared" si="58"/>
        <v/>
      </c>
      <c r="DO58">
        <f>INDEX('Calcs-control4'!$AH$86:$AY$156,  'Graph-outputs'!$B58, 'Graph-outputs'!DO$2)</f>
        <v>64.54696755843176</v>
      </c>
      <c r="DP58" s="118" t="e">
        <f t="shared" si="59"/>
        <v>#N/A</v>
      </c>
      <c r="DQ58">
        <f>INDEX('Calcs-control4'!$AH$170:$AY$240, 'Graph-outputs'!$B58, 'Graph-outputs'!$DB$1)</f>
        <v>0</v>
      </c>
      <c r="DS58" s="25" t="str">
        <f t="shared" si="60"/>
        <v/>
      </c>
      <c r="DT58" s="4" t="str">
        <f t="shared" si="61"/>
        <v/>
      </c>
      <c r="DU58" s="26" t="str">
        <f t="shared" si="62"/>
        <v/>
      </c>
      <c r="DV58">
        <f>INDEX('Calcs-control4'!$G$386:$X$456,  'Graph-outputs'!$B58, 'Graph-outputs'!DV$2)</f>
        <v>487125.18004610197</v>
      </c>
      <c r="DW58" s="118" t="e">
        <f t="shared" si="63"/>
        <v>#N/A</v>
      </c>
      <c r="DX58">
        <f>INDEX('Calcs-control4'!$G$170:$X$240, 'Graph-outputs'!$B58, 'Graph-outputs'!$DB$1)</f>
        <v>0</v>
      </c>
      <c r="DZ58" s="25" t="str">
        <f t="shared" si="64"/>
        <v/>
      </c>
      <c r="EA58" s="4" t="str">
        <f t="shared" si="65"/>
        <v/>
      </c>
      <c r="EB58" s="26" t="str">
        <f t="shared" si="66"/>
        <v/>
      </c>
      <c r="EC58">
        <f>INDEX('Calcs-control4'!$AH$386:$AY$456,  'Graph-outputs'!$B58, 'Graph-outputs'!EC$2)</f>
        <v>457905.97851189988</v>
      </c>
      <c r="ED58" s="118" t="e">
        <f t="shared" si="67"/>
        <v>#N/A</v>
      </c>
      <c r="EE58">
        <f>INDEX('Calcs-control4'!$AH$170:$AY$240, 'Graph-outputs'!$B58, 'Graph-outputs'!$DB$1)</f>
        <v>0</v>
      </c>
    </row>
    <row r="59" spans="1:135" x14ac:dyDescent="0.3">
      <c r="A59" s="118">
        <f t="shared" si="0"/>
        <v>55</v>
      </c>
      <c r="B59">
        <v>56</v>
      </c>
      <c r="C59">
        <f>IF(Settings!$M$5=1, 'Graph-outputs'!$J59, 'Graph-outputs'!$Q59)</f>
        <v>69.20472462157953</v>
      </c>
      <c r="E59">
        <f>IF(Settings!$M$5=1, 'Graph-outputs'!$X59, 'Graph-outputs'!$AE59)</f>
        <v>68026.946362595379</v>
      </c>
      <c r="G59" s="25" t="str">
        <f t="shared" si="1"/>
        <v/>
      </c>
      <c r="H59" s="4" t="str">
        <f t="shared" si="2"/>
        <v/>
      </c>
      <c r="I59" s="26" t="str">
        <f t="shared" si="3"/>
        <v/>
      </c>
      <c r="J59">
        <f>INDEX('Calcs-control1'!$G$86:$X$156,  'Graph-outputs'!$B59, 'Graph-outputs'!J$2)</f>
        <v>85.96844721562853</v>
      </c>
      <c r="K59" s="118">
        <f t="shared" si="4"/>
        <v>55</v>
      </c>
      <c r="L59">
        <f>INDEX('Calcs-control1'!$G$170:$X$240, 'Graph-outputs'!$B59, 'Graph-outputs'!$D$1)</f>
        <v>0.99999998977762083</v>
      </c>
      <c r="N59" s="25" t="str">
        <f t="shared" si="5"/>
        <v/>
      </c>
      <c r="O59" s="4" t="str">
        <f t="shared" si="6"/>
        <v/>
      </c>
      <c r="P59" s="26" t="str">
        <f t="shared" si="7"/>
        <v/>
      </c>
      <c r="Q59">
        <f>INDEX('Calcs-control1'!$AH$86:$AY$156,  'Graph-outputs'!$B59, 'Graph-outputs'!Q$2)</f>
        <v>69.20472462157953</v>
      </c>
      <c r="R59" s="118">
        <f t="shared" si="8"/>
        <v>55</v>
      </c>
      <c r="S59">
        <f>INDEX('Calcs-control1'!$AH$170:$AY$240, 'Graph-outputs'!$B59, 'Graph-outputs'!$Q$2)</f>
        <v>0.99999951689426358</v>
      </c>
      <c r="U59" s="25" t="str">
        <f t="shared" si="9"/>
        <v/>
      </c>
      <c r="V59" s="4" t="str">
        <f t="shared" si="10"/>
        <v/>
      </c>
      <c r="W59" s="26" t="str">
        <f t="shared" si="11"/>
        <v/>
      </c>
      <c r="X59">
        <f>INDEX('Calcs-control1'!$G$386:$X$456,  'Graph-outputs'!$B59, 'Graph-outputs'!X$2)</f>
        <v>84505.385292823179</v>
      </c>
      <c r="Y59" s="118">
        <f t="shared" si="12"/>
        <v>55</v>
      </c>
      <c r="Z59">
        <f>INDEX('Calcs-control1'!$G$170:$X$240, 'Graph-outputs'!$B59, 'Graph-outputs'!$J$2)</f>
        <v>0.99999998977762083</v>
      </c>
      <c r="AB59" s="25" t="str">
        <f t="shared" si="13"/>
        <v/>
      </c>
      <c r="AC59" s="4" t="str">
        <f t="shared" si="14"/>
        <v/>
      </c>
      <c r="AD59" s="26" t="str">
        <f t="shared" si="15"/>
        <v/>
      </c>
      <c r="AE59">
        <f>INDEX('Calcs-control1'!$AH$386:$AY$456,  'Graph-outputs'!$B59, 'Graph-outputs'!AE$2)</f>
        <v>68026.946362595379</v>
      </c>
      <c r="AF59" s="118">
        <f t="shared" si="16"/>
        <v>55</v>
      </c>
      <c r="AG59">
        <f>INDEX('Calcs-control1'!$AH$170:$AY$240, 'Graph-outputs'!$B59, 'Graph-outputs'!$Q$2)</f>
        <v>0.99999951689426358</v>
      </c>
      <c r="AI59" s="79">
        <v>56</v>
      </c>
      <c r="AJ59" s="118">
        <f t="shared" si="17"/>
        <v>55</v>
      </c>
      <c r="AK59">
        <f>IF(Settings!$M$5=1, 'Graph-outputs'!$AR59, 'Graph-outputs'!$AY59)</f>
        <v>48.91804337358959</v>
      </c>
      <c r="AM59">
        <f>IF(Settings!$M$5=1, 'Graph-outputs'!$BF59, 'Graph-outputs'!$BM59)</f>
        <v>41387.360237544315</v>
      </c>
      <c r="AO59" s="25" t="str">
        <f t="shared" si="18"/>
        <v/>
      </c>
      <c r="AP59" s="4" t="str">
        <f t="shared" si="19"/>
        <v/>
      </c>
      <c r="AQ59" s="26" t="str">
        <f t="shared" si="20"/>
        <v/>
      </c>
      <c r="AR59">
        <f>INDEX('Calcs-control2'!$G$86:$Y$156,  'Graph-outputs'!$B59, 'Graph-outputs'!AR$2)</f>
        <v>58.539931230177025</v>
      </c>
      <c r="AS59" s="118">
        <f t="shared" si="21"/>
        <v>55</v>
      </c>
      <c r="AT59">
        <f>INDEX('Calcs-control2'!$G$170:$X$240, 'Graph-outputs'!$B59, 'Graph-outputs'!$AL$1)</f>
        <v>0.99999670946635699</v>
      </c>
      <c r="AV59" s="25" t="str">
        <f t="shared" si="22"/>
        <v/>
      </c>
      <c r="AW59" s="4" t="str">
        <f t="shared" si="23"/>
        <v/>
      </c>
      <c r="AX59" s="26" t="str">
        <f t="shared" si="24"/>
        <v/>
      </c>
      <c r="AY59">
        <f>INDEX('Calcs-control2'!$AH$86:$AZ$156,  'Graph-outputs'!$B59, 'Graph-outputs'!AY$2)</f>
        <v>48.91804337358959</v>
      </c>
      <c r="AZ59" s="118">
        <f t="shared" si="25"/>
        <v>55</v>
      </c>
      <c r="BA59">
        <f>INDEX('Calcs-control2'!$AH$170:$AY$240, 'Graph-outputs'!$B59, 'Graph-outputs'!$AL$1)</f>
        <v>0.99996991327754015</v>
      </c>
      <c r="BC59" s="25" t="str">
        <f t="shared" si="26"/>
        <v/>
      </c>
      <c r="BD59" s="4" t="str">
        <f t="shared" si="27"/>
        <v/>
      </c>
      <c r="BE59" s="26" t="str">
        <f t="shared" si="28"/>
        <v/>
      </c>
      <c r="BF59">
        <f>INDEX('Calcs-control2'!$G$386:$X$456,  'Graph-outputs'!$B59, 'Graph-outputs'!BF$2)</f>
        <v>49528.271094275573</v>
      </c>
      <c r="BG59" s="118">
        <f t="shared" si="29"/>
        <v>55</v>
      </c>
      <c r="BH59">
        <f>INDEX('Calcs-control2'!$G$170:$X$240, 'Graph-outputs'!$B59, 'Graph-outputs'!$AL$1)</f>
        <v>0.99999670946635699</v>
      </c>
      <c r="BJ59" s="25" t="str">
        <f t="shared" si="30"/>
        <v/>
      </c>
      <c r="BK59" s="4" t="str">
        <f t="shared" si="31"/>
        <v/>
      </c>
      <c r="BL59" s="26" t="str">
        <f t="shared" si="32"/>
        <v/>
      </c>
      <c r="BM59">
        <f>INDEX('Calcs-control2'!$AH$386:$AY$456,  'Graph-outputs'!$B59, 'Graph-outputs'!BM$2)</f>
        <v>41387.360237544315</v>
      </c>
      <c r="BN59" s="118">
        <f t="shared" si="33"/>
        <v>55</v>
      </c>
      <c r="BO59">
        <f>INDEX('Calcs-control2'!$AH$170:$AY$240, 'Graph-outputs'!$B59, 'Graph-outputs'!$AL$1)</f>
        <v>0.99996991327754015</v>
      </c>
      <c r="BQ59" s="79">
        <v>56</v>
      </c>
      <c r="BR59" s="118">
        <f t="shared" si="34"/>
        <v>55</v>
      </c>
      <c r="BS59">
        <f>IF(Settings!$M$5=1, 'Graph-outputs'!$BZ59, 'Graph-outputs'!$CG59)</f>
        <v>65.900259379398719</v>
      </c>
      <c r="BU59">
        <f>IF(Settings!$M$5=1, 'Graph-outputs'!$CN59, 'Graph-outputs'!$CU59)</f>
        <v>70471.630560767793</v>
      </c>
      <c r="BW59" s="25" t="str">
        <f t="shared" si="35"/>
        <v/>
      </c>
      <c r="BX59" s="4" t="str">
        <f t="shared" si="36"/>
        <v/>
      </c>
      <c r="BY59" s="26" t="str">
        <f t="shared" si="37"/>
        <v/>
      </c>
      <c r="BZ59">
        <f>INDEX('Calcs-control3'!$G$86:$Y$156,  'Graph-outputs'!$B59, 'Graph-outputs'!BZ$2)</f>
        <v>78.799831252649696</v>
      </c>
      <c r="CA59" s="118">
        <f t="shared" si="38"/>
        <v>55</v>
      </c>
      <c r="CB59">
        <f>INDEX('Calcs-control3'!$G$170:$X$240, 'Graph-outputs'!$B59, 'Graph-outputs'!$BT$1)</f>
        <v>0.99999998284948288</v>
      </c>
      <c r="CD59" s="25" t="str">
        <f t="shared" si="39"/>
        <v/>
      </c>
      <c r="CE59" s="4" t="str">
        <f t="shared" si="40"/>
        <v/>
      </c>
      <c r="CF59" s="26" t="str">
        <f t="shared" si="41"/>
        <v/>
      </c>
      <c r="CG59">
        <f>INDEX('Calcs-control3'!$AH$86:$AZ$156,  'Graph-outputs'!$B59, 'Graph-outputs'!CG$2)</f>
        <v>65.900259379398719</v>
      </c>
      <c r="CH59" s="118">
        <f t="shared" si="42"/>
        <v>55</v>
      </c>
      <c r="CI59" s="85">
        <f>INDEX('Calcs-control3'!$AH$170:$AY$240, 'Graph-outputs'!$B59, 'Graph-outputs'!$BT$1)</f>
        <v>0.99999966673770324</v>
      </c>
      <c r="CK59" s="25" t="str">
        <f t="shared" si="43"/>
        <v/>
      </c>
      <c r="CL59" s="4" t="str">
        <f t="shared" si="44"/>
        <v/>
      </c>
      <c r="CM59" s="26" t="str">
        <f t="shared" si="45"/>
        <v/>
      </c>
      <c r="CN59">
        <f>INDEX('Calcs-control3'!$G$386:$X$456,  'Graph-outputs'!$B59, 'Graph-outputs'!CN$2)</f>
        <v>84266.026303299092</v>
      </c>
      <c r="CO59" s="118">
        <f t="shared" si="46"/>
        <v>55</v>
      </c>
      <c r="CP59" s="85">
        <f>INDEX('Calcs-control3'!$G$170:$X$240, 'Graph-outputs'!$B59, 'Graph-outputs'!$BT$1)</f>
        <v>0.99999998284948288</v>
      </c>
      <c r="CR59" s="25" t="str">
        <f t="shared" si="47"/>
        <v/>
      </c>
      <c r="CS59" s="4" t="str">
        <f t="shared" si="48"/>
        <v/>
      </c>
      <c r="CT59" s="26" t="str">
        <f t="shared" si="49"/>
        <v/>
      </c>
      <c r="CU59">
        <f>INDEX('Calcs-control3'!$AH$386:$AY$456,  'Graph-outputs'!$B59, 'Graph-outputs'!CU$2)</f>
        <v>70471.630560767793</v>
      </c>
      <c r="CV59" s="118">
        <f t="shared" si="50"/>
        <v>55</v>
      </c>
      <c r="CW59" s="85">
        <f>INDEX('Calcs-control3'!$AH$170:$AY$240, 'Graph-outputs'!$B59, 'Graph-outputs'!$BT$1)</f>
        <v>0.99999966673770324</v>
      </c>
      <c r="CY59" s="79">
        <v>56</v>
      </c>
      <c r="CZ59" s="118" t="e">
        <f t="shared" si="51"/>
        <v>#N/A</v>
      </c>
      <c r="DA59">
        <f>IF(Settings!$M$5=1, 'Graph-outputs'!$DH59, 'Graph-outputs'!$DO59)</f>
        <v>64.782771572352843</v>
      </c>
      <c r="DC59">
        <f>IF(Settings!$M$5=1, 'Graph-outputs'!$DV59, 'Graph-outputs'!$EC59)</f>
        <v>459578.80795402383</v>
      </c>
      <c r="DE59" s="25" t="str">
        <f t="shared" si="52"/>
        <v/>
      </c>
      <c r="DF59" s="4" t="str">
        <f t="shared" si="53"/>
        <v/>
      </c>
      <c r="DG59" s="26" t="str">
        <f t="shared" si="54"/>
        <v/>
      </c>
      <c r="DH59">
        <f>INDEX('Calcs-control4'!$G$86:$X$156,  'Graph-outputs'!$B59, 'Graph-outputs'!DH$2)</f>
        <v>68.867024601568772</v>
      </c>
      <c r="DI59" s="118" t="e">
        <f t="shared" si="55"/>
        <v>#N/A</v>
      </c>
      <c r="DJ59">
        <f>INDEX('Calcs-control4'!$G$170:$X$240, 'Graph-outputs'!$B59, 'Graph-outputs'!$DB$1)</f>
        <v>0</v>
      </c>
      <c r="DL59" s="25" t="str">
        <f t="shared" si="56"/>
        <v/>
      </c>
      <c r="DM59" s="4" t="str">
        <f t="shared" si="57"/>
        <v/>
      </c>
      <c r="DN59" s="26" t="str">
        <f t="shared" si="58"/>
        <v/>
      </c>
      <c r="DO59">
        <f>INDEX('Calcs-control4'!$AH$86:$AY$156,  'Graph-outputs'!$B59, 'Graph-outputs'!DO$2)</f>
        <v>64.782771572352843</v>
      </c>
      <c r="DP59" s="118" t="e">
        <f t="shared" si="59"/>
        <v>#N/A</v>
      </c>
      <c r="DQ59">
        <f>INDEX('Calcs-control4'!$AH$170:$AY$240, 'Graph-outputs'!$B59, 'Graph-outputs'!$DB$1)</f>
        <v>0</v>
      </c>
      <c r="DS59" s="25" t="str">
        <f t="shared" si="60"/>
        <v/>
      </c>
      <c r="DT59" s="4" t="str">
        <f t="shared" si="61"/>
        <v/>
      </c>
      <c r="DU59" s="26" t="str">
        <f t="shared" si="62"/>
        <v/>
      </c>
      <c r="DV59">
        <f>INDEX('Calcs-control4'!$G$386:$X$456,  'Graph-outputs'!$B59, 'Graph-outputs'!DV$2)</f>
        <v>488553.11845343333</v>
      </c>
      <c r="DW59" s="118" t="e">
        <f t="shared" si="63"/>
        <v>#N/A</v>
      </c>
      <c r="DX59">
        <f>INDEX('Calcs-control4'!$G$170:$X$240, 'Graph-outputs'!$B59, 'Graph-outputs'!$DB$1)</f>
        <v>0</v>
      </c>
      <c r="DZ59" s="25" t="str">
        <f t="shared" si="64"/>
        <v/>
      </c>
      <c r="EA59" s="4" t="str">
        <f t="shared" si="65"/>
        <v/>
      </c>
      <c r="EB59" s="26" t="str">
        <f t="shared" si="66"/>
        <v/>
      </c>
      <c r="EC59">
        <f>INDEX('Calcs-control4'!$AH$386:$AY$456,  'Graph-outputs'!$B59, 'Graph-outputs'!EC$2)</f>
        <v>459578.80795402383</v>
      </c>
      <c r="ED59" s="118" t="e">
        <f t="shared" si="67"/>
        <v>#N/A</v>
      </c>
      <c r="EE59">
        <f>INDEX('Calcs-control4'!$AH$170:$AY$240, 'Graph-outputs'!$B59, 'Graph-outputs'!$DB$1)</f>
        <v>0</v>
      </c>
    </row>
    <row r="60" spans="1:135" x14ac:dyDescent="0.3">
      <c r="A60" s="118">
        <f t="shared" si="0"/>
        <v>56</v>
      </c>
      <c r="B60">
        <v>57</v>
      </c>
      <c r="C60">
        <f>IF(Settings!$M$5=1, 'Graph-outputs'!$J60, 'Graph-outputs'!$Q60)</f>
        <v>69.876420059208456</v>
      </c>
      <c r="E60">
        <f>IF(Settings!$M$5=1, 'Graph-outputs'!$X60, 'Graph-outputs'!$AE60)</f>
        <v>68687.212047238878</v>
      </c>
      <c r="G60" s="25" t="str">
        <f t="shared" si="1"/>
        <v/>
      </c>
      <c r="H60" s="4" t="str">
        <f t="shared" si="2"/>
        <v/>
      </c>
      <c r="I60" s="26" t="str">
        <f t="shared" si="3"/>
        <v/>
      </c>
      <c r="J60">
        <f>INDEX('Calcs-control1'!$G$86:$X$156,  'Graph-outputs'!$B60, 'Graph-outputs'!J$2)</f>
        <v>87.039989051719957</v>
      </c>
      <c r="K60" s="118">
        <f t="shared" si="4"/>
        <v>56</v>
      </c>
      <c r="L60">
        <f>INDEX('Calcs-control1'!$G$170:$X$240, 'Graph-outputs'!$B60, 'Graph-outputs'!$D$1)</f>
        <v>0.99999999201052758</v>
      </c>
      <c r="N60" s="25" t="str">
        <f t="shared" si="5"/>
        <v/>
      </c>
      <c r="O60" s="4" t="str">
        <f t="shared" si="6"/>
        <v/>
      </c>
      <c r="P60" s="26" t="str">
        <f t="shared" si="7"/>
        <v/>
      </c>
      <c r="Q60">
        <f>INDEX('Calcs-control1'!$AH$86:$AY$156,  'Graph-outputs'!$B60, 'Graph-outputs'!Q$2)</f>
        <v>69.876420059208456</v>
      </c>
      <c r="R60" s="118">
        <f t="shared" si="8"/>
        <v>56</v>
      </c>
      <c r="S60">
        <f>INDEX('Calcs-control1'!$AH$170:$AY$240, 'Graph-outputs'!$B60, 'Graph-outputs'!$Q$2)</f>
        <v>0.99999958604983386</v>
      </c>
      <c r="U60" s="25" t="str">
        <f t="shared" si="9"/>
        <v/>
      </c>
      <c r="V60" s="4" t="str">
        <f t="shared" si="10"/>
        <v/>
      </c>
      <c r="W60" s="26" t="str">
        <f t="shared" si="11"/>
        <v/>
      </c>
      <c r="X60">
        <f>INDEX('Calcs-control1'!$G$386:$X$456,  'Graph-outputs'!$B60, 'Graph-outputs'!X$2)</f>
        <v>85558.691062711936</v>
      </c>
      <c r="Y60" s="118">
        <f t="shared" si="12"/>
        <v>56</v>
      </c>
      <c r="Z60">
        <f>INDEX('Calcs-control1'!$G$170:$X$240, 'Graph-outputs'!$B60, 'Graph-outputs'!$J$2)</f>
        <v>0.99999999201052758</v>
      </c>
      <c r="AB60" s="25" t="str">
        <f t="shared" si="13"/>
        <v/>
      </c>
      <c r="AC60" s="4" t="str">
        <f t="shared" si="14"/>
        <v/>
      </c>
      <c r="AD60" s="26" t="str">
        <f t="shared" si="15"/>
        <v/>
      </c>
      <c r="AE60">
        <f>INDEX('Calcs-control1'!$AH$386:$AY$456,  'Graph-outputs'!$B60, 'Graph-outputs'!AE$2)</f>
        <v>68687.212047238878</v>
      </c>
      <c r="AF60" s="118">
        <f t="shared" si="16"/>
        <v>56</v>
      </c>
      <c r="AG60">
        <f>INDEX('Calcs-control1'!$AH$170:$AY$240, 'Graph-outputs'!$B60, 'Graph-outputs'!$Q$2)</f>
        <v>0.99999958604983386</v>
      </c>
      <c r="AI60" s="79">
        <v>57</v>
      </c>
      <c r="AJ60" s="118">
        <f t="shared" si="17"/>
        <v>56</v>
      </c>
      <c r="AK60">
        <f>IF(Settings!$M$5=1, 'Graph-outputs'!$AR60, 'Graph-outputs'!$AY60)</f>
        <v>49.285219404676468</v>
      </c>
      <c r="AM60">
        <f>IF(Settings!$M$5=1, 'Graph-outputs'!$BF60, 'Graph-outputs'!$BM60)</f>
        <v>41698.031566525031</v>
      </c>
      <c r="AO60" s="25" t="str">
        <f t="shared" si="18"/>
        <v/>
      </c>
      <c r="AP60" s="4" t="str">
        <f t="shared" si="19"/>
        <v/>
      </c>
      <c r="AQ60" s="26" t="str">
        <f t="shared" si="20"/>
        <v/>
      </c>
      <c r="AR60">
        <f>INDEX('Calcs-control2'!$G$86:$Y$156,  'Graph-outputs'!$B60, 'Graph-outputs'!AR$2)</f>
        <v>59.201602281257593</v>
      </c>
      <c r="AS60" s="118">
        <f t="shared" si="21"/>
        <v>56</v>
      </c>
      <c r="AT60">
        <f>INDEX('Calcs-control2'!$G$170:$X$240, 'Graph-outputs'!$B60, 'Graph-outputs'!$AL$1)</f>
        <v>0.99999717399116272</v>
      </c>
      <c r="AV60" s="25" t="str">
        <f t="shared" si="22"/>
        <v/>
      </c>
      <c r="AW60" s="4" t="str">
        <f t="shared" si="23"/>
        <v/>
      </c>
      <c r="AX60" s="26" t="str">
        <f t="shared" si="24"/>
        <v/>
      </c>
      <c r="AY60">
        <f>INDEX('Calcs-control2'!$AH$86:$AZ$156,  'Graph-outputs'!$B60, 'Graph-outputs'!AY$2)</f>
        <v>49.285219404676468</v>
      </c>
      <c r="AZ60" s="118">
        <f t="shared" si="25"/>
        <v>56</v>
      </c>
      <c r="BA60">
        <f>INDEX('Calcs-control2'!$AH$170:$AY$240, 'Graph-outputs'!$B60, 'Graph-outputs'!$AL$1)</f>
        <v>0.99997234978584915</v>
      </c>
      <c r="BC60" s="25" t="str">
        <f t="shared" si="26"/>
        <v/>
      </c>
      <c r="BD60" s="4" t="str">
        <f t="shared" si="27"/>
        <v/>
      </c>
      <c r="BE60" s="26" t="str">
        <f t="shared" si="28"/>
        <v/>
      </c>
      <c r="BF60">
        <f>INDEX('Calcs-control2'!$G$386:$X$456,  'Graph-outputs'!$B60, 'Graph-outputs'!BF$2)</f>
        <v>50088.088862506367</v>
      </c>
      <c r="BG60" s="118">
        <f t="shared" si="29"/>
        <v>56</v>
      </c>
      <c r="BH60">
        <f>INDEX('Calcs-control2'!$G$170:$X$240, 'Graph-outputs'!$B60, 'Graph-outputs'!$AL$1)</f>
        <v>0.99999717399116272</v>
      </c>
      <c r="BJ60" s="25" t="str">
        <f t="shared" si="30"/>
        <v/>
      </c>
      <c r="BK60" s="4" t="str">
        <f t="shared" si="31"/>
        <v/>
      </c>
      <c r="BL60" s="26" t="str">
        <f t="shared" si="32"/>
        <v/>
      </c>
      <c r="BM60">
        <f>INDEX('Calcs-control2'!$AH$386:$AY$456,  'Graph-outputs'!$B60, 'Graph-outputs'!BM$2)</f>
        <v>41698.031566525031</v>
      </c>
      <c r="BN60" s="118">
        <f t="shared" si="33"/>
        <v>56</v>
      </c>
      <c r="BO60">
        <f>INDEX('Calcs-control2'!$AH$170:$AY$240, 'Graph-outputs'!$B60, 'Graph-outputs'!$AL$1)</f>
        <v>0.99997234978584915</v>
      </c>
      <c r="BQ60" s="79">
        <v>57</v>
      </c>
      <c r="BR60" s="118">
        <f t="shared" si="34"/>
        <v>56</v>
      </c>
      <c r="BS60">
        <f>IF(Settings!$M$5=1, 'Graph-outputs'!$BZ60, 'Graph-outputs'!$CG60)</f>
        <v>66.392963505987595</v>
      </c>
      <c r="BU60">
        <f>IF(Settings!$M$5=1, 'Graph-outputs'!$CN60, 'Graph-outputs'!$CU60)</f>
        <v>70998.51317100806</v>
      </c>
      <c r="BW60" s="25" t="str">
        <f t="shared" si="35"/>
        <v/>
      </c>
      <c r="BX60" s="4" t="str">
        <f t="shared" si="36"/>
        <v/>
      </c>
      <c r="BY60" s="26" t="str">
        <f t="shared" si="37"/>
        <v/>
      </c>
      <c r="BZ60">
        <f>INDEX('Calcs-control3'!$G$86:$Y$156,  'Graph-outputs'!$B60, 'Graph-outputs'!BZ$2)</f>
        <v>79.685905082808603</v>
      </c>
      <c r="CA60" s="118">
        <f t="shared" si="38"/>
        <v>56</v>
      </c>
      <c r="CB60">
        <f>INDEX('Calcs-control3'!$G$170:$X$240, 'Graph-outputs'!$B60, 'Graph-outputs'!$BT$1)</f>
        <v>0.99999998601155904</v>
      </c>
      <c r="CD60" s="25" t="str">
        <f t="shared" si="39"/>
        <v/>
      </c>
      <c r="CE60" s="4" t="str">
        <f t="shared" si="40"/>
        <v/>
      </c>
      <c r="CF60" s="26" t="str">
        <f t="shared" si="41"/>
        <v/>
      </c>
      <c r="CG60">
        <f>INDEX('Calcs-control3'!$AH$86:$AZ$156,  'Graph-outputs'!$B60, 'Graph-outputs'!CG$2)</f>
        <v>66.392963505987595</v>
      </c>
      <c r="CH60" s="118">
        <f t="shared" si="42"/>
        <v>56</v>
      </c>
      <c r="CI60" s="85">
        <f>INDEX('Calcs-control3'!$AH$170:$AY$240, 'Graph-outputs'!$B60, 'Graph-outputs'!$BT$1)</f>
        <v>0.99999970244237346</v>
      </c>
      <c r="CK60" s="25" t="str">
        <f t="shared" si="43"/>
        <v/>
      </c>
      <c r="CL60" s="4" t="str">
        <f t="shared" si="44"/>
        <v/>
      </c>
      <c r="CM60" s="26" t="str">
        <f t="shared" si="45"/>
        <v/>
      </c>
      <c r="CN60">
        <f>INDEX('Calcs-control3'!$G$386:$X$456,  'Graph-outputs'!$B60, 'Graph-outputs'!CN$2)</f>
        <v>85213.56545734551</v>
      </c>
      <c r="CO60" s="118">
        <f t="shared" si="46"/>
        <v>56</v>
      </c>
      <c r="CP60" s="85">
        <f>INDEX('Calcs-control3'!$G$170:$X$240, 'Graph-outputs'!$B60, 'Graph-outputs'!$BT$1)</f>
        <v>0.99999998601155904</v>
      </c>
      <c r="CR60" s="25" t="str">
        <f t="shared" si="47"/>
        <v/>
      </c>
      <c r="CS60" s="4" t="str">
        <f t="shared" si="48"/>
        <v/>
      </c>
      <c r="CT60" s="26" t="str">
        <f t="shared" si="49"/>
        <v/>
      </c>
      <c r="CU60">
        <f>INDEX('Calcs-control3'!$AH$386:$AY$456,  'Graph-outputs'!$B60, 'Graph-outputs'!CU$2)</f>
        <v>70998.51317100806</v>
      </c>
      <c r="CV60" s="118">
        <f t="shared" si="50"/>
        <v>56</v>
      </c>
      <c r="CW60" s="85">
        <f>INDEX('Calcs-control3'!$AH$170:$AY$240, 'Graph-outputs'!$B60, 'Graph-outputs'!$BT$1)</f>
        <v>0.99999970244237346</v>
      </c>
      <c r="CY60" s="79">
        <v>57</v>
      </c>
      <c r="CZ60" s="118" t="e">
        <f t="shared" si="51"/>
        <v>#N/A</v>
      </c>
      <c r="DA60">
        <f>IF(Settings!$M$5=1, 'Graph-outputs'!$DH60, 'Graph-outputs'!$DO60)</f>
        <v>64.992926529345411</v>
      </c>
      <c r="DC60">
        <f>IF(Settings!$M$5=1, 'Graph-outputs'!$DV60, 'Graph-outputs'!$EC60)</f>
        <v>461069.67909578112</v>
      </c>
      <c r="DE60" s="25" t="str">
        <f t="shared" si="52"/>
        <v/>
      </c>
      <c r="DF60" s="4" t="str">
        <f t="shared" si="53"/>
        <v/>
      </c>
      <c r="DG60" s="26" t="str">
        <f t="shared" si="54"/>
        <v/>
      </c>
      <c r="DH60">
        <f>INDEX('Calcs-control4'!$G$86:$X$156,  'Graph-outputs'!$B60, 'Graph-outputs'!DH$2)</f>
        <v>69.052653167860754</v>
      </c>
      <c r="DI60" s="118" t="e">
        <f t="shared" si="55"/>
        <v>#N/A</v>
      </c>
      <c r="DJ60">
        <f>INDEX('Calcs-control4'!$G$170:$X$240, 'Graph-outputs'!$B60, 'Graph-outputs'!$DB$1)</f>
        <v>0</v>
      </c>
      <c r="DL60" s="25" t="str">
        <f t="shared" si="56"/>
        <v/>
      </c>
      <c r="DM60" s="4" t="str">
        <f t="shared" si="57"/>
        <v/>
      </c>
      <c r="DN60" s="26" t="str">
        <f t="shared" si="58"/>
        <v/>
      </c>
      <c r="DO60">
        <f>INDEX('Calcs-control4'!$AH$86:$AY$156,  'Graph-outputs'!$B60, 'Graph-outputs'!DO$2)</f>
        <v>64.992926529345411</v>
      </c>
      <c r="DP60" s="118" t="e">
        <f t="shared" si="59"/>
        <v>#N/A</v>
      </c>
      <c r="DQ60">
        <f>INDEX('Calcs-control4'!$AH$170:$AY$240, 'Graph-outputs'!$B60, 'Graph-outputs'!$DB$1)</f>
        <v>0</v>
      </c>
      <c r="DS60" s="25" t="str">
        <f t="shared" si="60"/>
        <v/>
      </c>
      <c r="DT60" s="4" t="str">
        <f t="shared" si="61"/>
        <v/>
      </c>
      <c r="DU60" s="26" t="str">
        <f t="shared" si="62"/>
        <v/>
      </c>
      <c r="DV60">
        <f>INDEX('Calcs-control4'!$G$386:$X$456,  'Graph-outputs'!$B60, 'Graph-outputs'!DV$2)</f>
        <v>489869.99565933371</v>
      </c>
      <c r="DW60" s="118" t="e">
        <f t="shared" si="63"/>
        <v>#N/A</v>
      </c>
      <c r="DX60">
        <f>INDEX('Calcs-control4'!$G$170:$X$240, 'Graph-outputs'!$B60, 'Graph-outputs'!$DB$1)</f>
        <v>0</v>
      </c>
      <c r="DZ60" s="25" t="str">
        <f t="shared" si="64"/>
        <v/>
      </c>
      <c r="EA60" s="4" t="str">
        <f t="shared" si="65"/>
        <v/>
      </c>
      <c r="EB60" s="26" t="str">
        <f t="shared" si="66"/>
        <v/>
      </c>
      <c r="EC60">
        <f>INDEX('Calcs-control4'!$AH$386:$AY$456,  'Graph-outputs'!$B60, 'Graph-outputs'!EC$2)</f>
        <v>461069.67909578112</v>
      </c>
      <c r="ED60" s="118" t="e">
        <f t="shared" si="67"/>
        <v>#N/A</v>
      </c>
      <c r="EE60">
        <f>INDEX('Calcs-control4'!$AH$170:$AY$240, 'Graph-outputs'!$B60, 'Graph-outputs'!$DB$1)</f>
        <v>0</v>
      </c>
    </row>
    <row r="61" spans="1:135" x14ac:dyDescent="0.3">
      <c r="A61" s="118">
        <f t="shared" si="0"/>
        <v>57</v>
      </c>
      <c r="B61">
        <v>58</v>
      </c>
      <c r="C61">
        <f>IF(Settings!$M$5=1, 'Graph-outputs'!$J61, 'Graph-outputs'!$Q61)</f>
        <v>70.488279497678676</v>
      </c>
      <c r="E61">
        <f>IF(Settings!$M$5=1, 'Graph-outputs'!$X61, 'Graph-outputs'!$AE61)</f>
        <v>69288.65973586624</v>
      </c>
      <c r="G61" s="25" t="str">
        <f t="shared" si="1"/>
        <v/>
      </c>
      <c r="H61" s="4" t="str">
        <f t="shared" si="2"/>
        <v/>
      </c>
      <c r="I61" s="26" t="str">
        <f t="shared" si="3"/>
        <v/>
      </c>
      <c r="J61">
        <f>INDEX('Calcs-control1'!$G$86:$X$156,  'Graph-outputs'!$B61, 'Graph-outputs'!J$2)</f>
        <v>88.073292659636493</v>
      </c>
      <c r="K61" s="118">
        <f t="shared" si="4"/>
        <v>57</v>
      </c>
      <c r="L61">
        <f>INDEX('Calcs-control1'!$G$170:$X$240, 'Graph-outputs'!$B61, 'Graph-outputs'!$D$1)</f>
        <v>0.99999999370053383</v>
      </c>
      <c r="N61" s="25" t="str">
        <f t="shared" si="5"/>
        <v/>
      </c>
      <c r="O61" s="4" t="str">
        <f t="shared" si="6"/>
        <v/>
      </c>
      <c r="P61" s="26" t="str">
        <f t="shared" si="7"/>
        <v/>
      </c>
      <c r="Q61">
        <f>INDEX('Calcs-control1'!$AH$86:$AY$156,  'Graph-outputs'!$B61, 'Graph-outputs'!Q$2)</f>
        <v>70.488279497678676</v>
      </c>
      <c r="R61" s="118">
        <f t="shared" si="8"/>
        <v>57</v>
      </c>
      <c r="S61">
        <f>INDEX('Calcs-control1'!$AH$170:$AY$240, 'Graph-outputs'!$B61, 'Graph-outputs'!$Q$2)</f>
        <v>0.99999964039078637</v>
      </c>
      <c r="U61" s="25" t="str">
        <f t="shared" si="9"/>
        <v/>
      </c>
      <c r="V61" s="4" t="str">
        <f t="shared" si="10"/>
        <v/>
      </c>
      <c r="W61" s="26" t="str">
        <f t="shared" si="11"/>
        <v/>
      </c>
      <c r="X61">
        <f>INDEX('Calcs-control1'!$G$386:$X$456,  'Graph-outputs'!$B61, 'Graph-outputs'!X$2)</f>
        <v>86574.409350323403</v>
      </c>
      <c r="Y61" s="118">
        <f t="shared" si="12"/>
        <v>57</v>
      </c>
      <c r="Z61">
        <f>INDEX('Calcs-control1'!$G$170:$X$240, 'Graph-outputs'!$B61, 'Graph-outputs'!$J$2)</f>
        <v>0.99999999370053383</v>
      </c>
      <c r="AB61" s="25" t="str">
        <f t="shared" si="13"/>
        <v/>
      </c>
      <c r="AC61" s="4" t="str">
        <f t="shared" si="14"/>
        <v/>
      </c>
      <c r="AD61" s="26" t="str">
        <f t="shared" si="15"/>
        <v/>
      </c>
      <c r="AE61">
        <f>INDEX('Calcs-control1'!$AH$386:$AY$456,  'Graph-outputs'!$B61, 'Graph-outputs'!AE$2)</f>
        <v>69288.65973586624</v>
      </c>
      <c r="AF61" s="118">
        <f t="shared" si="16"/>
        <v>57</v>
      </c>
      <c r="AG61">
        <f>INDEX('Calcs-control1'!$AH$170:$AY$240, 'Graph-outputs'!$B61, 'Graph-outputs'!$Q$2)</f>
        <v>0.99999964039078637</v>
      </c>
      <c r="AI61" s="79">
        <v>58</v>
      </c>
      <c r="AJ61" s="118">
        <f t="shared" si="17"/>
        <v>57</v>
      </c>
      <c r="AK61">
        <f>IF(Settings!$M$5=1, 'Graph-outputs'!$AR61, 'Graph-outputs'!$AY61)</f>
        <v>49.620603715572543</v>
      </c>
      <c r="AM61">
        <f>IF(Settings!$M$5=1, 'Graph-outputs'!$BF61, 'Graph-outputs'!$BM61)</f>
        <v>41981.802423473142</v>
      </c>
      <c r="AO61" s="25" t="str">
        <f t="shared" si="18"/>
        <v/>
      </c>
      <c r="AP61" s="4" t="str">
        <f t="shared" si="19"/>
        <v/>
      </c>
      <c r="AQ61" s="26" t="str">
        <f t="shared" si="20"/>
        <v/>
      </c>
      <c r="AR61">
        <f>INDEX('Calcs-control2'!$G$86:$Y$156,  'Graph-outputs'!$B61, 'Graph-outputs'!AR$2)</f>
        <v>59.847338821058408</v>
      </c>
      <c r="AS61" s="118">
        <f t="shared" si="21"/>
        <v>57</v>
      </c>
      <c r="AT61">
        <f>INDEX('Calcs-control2'!$G$170:$X$240, 'Graph-outputs'!$B61, 'Graph-outputs'!$AL$1)</f>
        <v>0.99999756402763051</v>
      </c>
      <c r="AV61" s="25" t="str">
        <f t="shared" si="22"/>
        <v/>
      </c>
      <c r="AW61" s="4" t="str">
        <f t="shared" si="23"/>
        <v/>
      </c>
      <c r="AX61" s="26" t="str">
        <f t="shared" si="24"/>
        <v/>
      </c>
      <c r="AY61">
        <f>INDEX('Calcs-control2'!$AH$86:$AZ$156,  'Graph-outputs'!$B61, 'Graph-outputs'!AY$2)</f>
        <v>49.620603715572543</v>
      </c>
      <c r="AZ61" s="118">
        <f t="shared" si="25"/>
        <v>57</v>
      </c>
      <c r="BA61">
        <f>INDEX('Calcs-control2'!$AH$170:$AY$240, 'Graph-outputs'!$B61, 'Graph-outputs'!$AL$1)</f>
        <v>0.99997440248999081</v>
      </c>
      <c r="BC61" s="25" t="str">
        <f t="shared" si="26"/>
        <v/>
      </c>
      <c r="BD61" s="4" t="str">
        <f t="shared" si="27"/>
        <v/>
      </c>
      <c r="BE61" s="26" t="str">
        <f t="shared" si="28"/>
        <v/>
      </c>
      <c r="BF61">
        <f>INDEX('Calcs-control2'!$G$386:$X$456,  'Graph-outputs'!$B61, 'Graph-outputs'!BF$2)</f>
        <v>50634.424436272413</v>
      </c>
      <c r="BG61" s="118">
        <f t="shared" si="29"/>
        <v>57</v>
      </c>
      <c r="BH61">
        <f>INDEX('Calcs-control2'!$G$170:$X$240, 'Graph-outputs'!$B61, 'Graph-outputs'!$AL$1)</f>
        <v>0.99999756402763051</v>
      </c>
      <c r="BJ61" s="25" t="str">
        <f t="shared" si="30"/>
        <v/>
      </c>
      <c r="BK61" s="4" t="str">
        <f t="shared" si="31"/>
        <v/>
      </c>
      <c r="BL61" s="26" t="str">
        <f t="shared" si="32"/>
        <v/>
      </c>
      <c r="BM61">
        <f>INDEX('Calcs-control2'!$AH$386:$AY$456,  'Graph-outputs'!$B61, 'Graph-outputs'!BM$2)</f>
        <v>41981.802423473142</v>
      </c>
      <c r="BN61" s="118">
        <f t="shared" si="33"/>
        <v>57</v>
      </c>
      <c r="BO61">
        <f>INDEX('Calcs-control2'!$AH$170:$AY$240, 'Graph-outputs'!$B61, 'Graph-outputs'!$AL$1)</f>
        <v>0.99997440248999081</v>
      </c>
      <c r="BQ61" s="79">
        <v>58</v>
      </c>
      <c r="BR61" s="118">
        <f t="shared" si="34"/>
        <v>57</v>
      </c>
      <c r="BS61">
        <f>IF(Settings!$M$5=1, 'Graph-outputs'!$BZ61, 'Graph-outputs'!$CG61)</f>
        <v>66.842978333589585</v>
      </c>
      <c r="BU61">
        <f>IF(Settings!$M$5=1, 'Graph-outputs'!$CN61, 'Graph-outputs'!$CU61)</f>
        <v>71479.745113973404</v>
      </c>
      <c r="BW61" s="25" t="str">
        <f t="shared" si="35"/>
        <v/>
      </c>
      <c r="BX61" s="4" t="str">
        <f t="shared" si="36"/>
        <v/>
      </c>
      <c r="BY61" s="26" t="str">
        <f t="shared" si="37"/>
        <v/>
      </c>
      <c r="BZ61">
        <f>INDEX('Calcs-control3'!$G$86:$Y$156,  'Graph-outputs'!$B61, 'Graph-outputs'!BZ$2)</f>
        <v>80.550501064104779</v>
      </c>
      <c r="CA61" s="118">
        <f t="shared" si="38"/>
        <v>57</v>
      </c>
      <c r="CB61">
        <f>INDEX('Calcs-control3'!$G$170:$X$240, 'Graph-outputs'!$B61, 'Graph-outputs'!$BT$1)</f>
        <v>0.99999998853413608</v>
      </c>
      <c r="CD61" s="25" t="str">
        <f t="shared" si="39"/>
        <v/>
      </c>
      <c r="CE61" s="4" t="str">
        <f t="shared" si="40"/>
        <v/>
      </c>
      <c r="CF61" s="26" t="str">
        <f t="shared" si="41"/>
        <v/>
      </c>
      <c r="CG61">
        <f>INDEX('Calcs-control3'!$AH$86:$AZ$156,  'Graph-outputs'!$B61, 'Graph-outputs'!CG$2)</f>
        <v>66.842978333589585</v>
      </c>
      <c r="CH61" s="118">
        <f t="shared" si="42"/>
        <v>57</v>
      </c>
      <c r="CI61" s="85">
        <f>INDEX('Calcs-control3'!$AH$170:$AY$240, 'Graph-outputs'!$B61, 'Graph-outputs'!$BT$1)</f>
        <v>0.99999973170033785</v>
      </c>
      <c r="CK61" s="25" t="str">
        <f t="shared" si="43"/>
        <v/>
      </c>
      <c r="CL61" s="4" t="str">
        <f t="shared" si="44"/>
        <v/>
      </c>
      <c r="CM61" s="26" t="str">
        <f t="shared" si="45"/>
        <v/>
      </c>
      <c r="CN61">
        <f>INDEX('Calcs-control3'!$G$386:$X$456,  'Graph-outputs'!$B61, 'Graph-outputs'!CN$2)</f>
        <v>86138.136873781084</v>
      </c>
      <c r="CO61" s="118">
        <f t="shared" si="46"/>
        <v>57</v>
      </c>
      <c r="CP61" s="85">
        <f>INDEX('Calcs-control3'!$G$170:$X$240, 'Graph-outputs'!$B61, 'Graph-outputs'!$BT$1)</f>
        <v>0.99999998853413608</v>
      </c>
      <c r="CR61" s="25" t="str">
        <f t="shared" si="47"/>
        <v/>
      </c>
      <c r="CS61" s="4" t="str">
        <f t="shared" si="48"/>
        <v/>
      </c>
      <c r="CT61" s="26" t="str">
        <f t="shared" si="49"/>
        <v/>
      </c>
      <c r="CU61">
        <f>INDEX('Calcs-control3'!$AH$386:$AY$456,  'Graph-outputs'!$B61, 'Graph-outputs'!CU$2)</f>
        <v>71479.745113973404</v>
      </c>
      <c r="CV61" s="118">
        <f t="shared" si="50"/>
        <v>57</v>
      </c>
      <c r="CW61" s="85">
        <f>INDEX('Calcs-control3'!$AH$170:$AY$240, 'Graph-outputs'!$B61, 'Graph-outputs'!$BT$1)</f>
        <v>0.99999973170033785</v>
      </c>
      <c r="CY61" s="79">
        <v>58</v>
      </c>
      <c r="CZ61" s="118" t="e">
        <f t="shared" si="51"/>
        <v>#N/A</v>
      </c>
      <c r="DA61">
        <f>IF(Settings!$M$5=1, 'Graph-outputs'!$DH61, 'Graph-outputs'!$DO61)</f>
        <v>65.18069955600059</v>
      </c>
      <c r="DC61">
        <f>IF(Settings!$M$5=1, 'Graph-outputs'!$DV61, 'Graph-outputs'!$EC61)</f>
        <v>462401.76942877535</v>
      </c>
      <c r="DE61" s="25" t="str">
        <f t="shared" si="52"/>
        <v/>
      </c>
      <c r="DF61" s="4" t="str">
        <f t="shared" si="53"/>
        <v/>
      </c>
      <c r="DG61" s="26" t="str">
        <f t="shared" si="54"/>
        <v/>
      </c>
      <c r="DH61">
        <f>INDEX('Calcs-control4'!$G$86:$X$156,  'Graph-outputs'!$B61, 'Graph-outputs'!DH$2)</f>
        <v>69.223817485185009</v>
      </c>
      <c r="DI61" s="118" t="e">
        <f t="shared" si="55"/>
        <v>#N/A</v>
      </c>
      <c r="DJ61">
        <f>INDEX('Calcs-control4'!$G$170:$X$240, 'Graph-outputs'!$B61, 'Graph-outputs'!$DB$1)</f>
        <v>0</v>
      </c>
      <c r="DL61" s="25" t="str">
        <f t="shared" si="56"/>
        <v/>
      </c>
      <c r="DM61" s="4" t="str">
        <f t="shared" si="57"/>
        <v/>
      </c>
      <c r="DN61" s="26" t="str">
        <f t="shared" si="58"/>
        <v/>
      </c>
      <c r="DO61">
        <f>INDEX('Calcs-control4'!$AH$86:$AY$156,  'Graph-outputs'!$B61, 'Graph-outputs'!DO$2)</f>
        <v>65.18069955600059</v>
      </c>
      <c r="DP61" s="118" t="e">
        <f t="shared" si="59"/>
        <v>#N/A</v>
      </c>
      <c r="DQ61">
        <f>INDEX('Calcs-control4'!$AH$170:$AY$240, 'Graph-outputs'!$B61, 'Graph-outputs'!$DB$1)</f>
        <v>0</v>
      </c>
      <c r="DS61" s="25" t="str">
        <f t="shared" si="60"/>
        <v/>
      </c>
      <c r="DT61" s="4" t="str">
        <f t="shared" si="61"/>
        <v/>
      </c>
      <c r="DU61" s="26" t="str">
        <f t="shared" si="62"/>
        <v/>
      </c>
      <c r="DV61">
        <f>INDEX('Calcs-control4'!$G$386:$X$456,  'Graph-outputs'!$B61, 'Graph-outputs'!DV$2)</f>
        <v>491084.26128908206</v>
      </c>
      <c r="DW61" s="118" t="e">
        <f t="shared" si="63"/>
        <v>#N/A</v>
      </c>
      <c r="DX61">
        <f>INDEX('Calcs-control4'!$G$170:$X$240, 'Graph-outputs'!$B61, 'Graph-outputs'!$DB$1)</f>
        <v>0</v>
      </c>
      <c r="DZ61" s="25" t="str">
        <f t="shared" si="64"/>
        <v/>
      </c>
      <c r="EA61" s="4" t="str">
        <f t="shared" si="65"/>
        <v/>
      </c>
      <c r="EB61" s="26" t="str">
        <f t="shared" si="66"/>
        <v/>
      </c>
      <c r="EC61">
        <f>INDEX('Calcs-control4'!$AH$386:$AY$456,  'Graph-outputs'!$B61, 'Graph-outputs'!EC$2)</f>
        <v>462401.76942877535</v>
      </c>
      <c r="ED61" s="118" t="e">
        <f t="shared" si="67"/>
        <v>#N/A</v>
      </c>
      <c r="EE61">
        <f>INDEX('Calcs-control4'!$AH$170:$AY$240, 'Graph-outputs'!$B61, 'Graph-outputs'!$DB$1)</f>
        <v>0</v>
      </c>
    </row>
    <row r="62" spans="1:135" x14ac:dyDescent="0.3">
      <c r="A62" s="118">
        <f t="shared" si="0"/>
        <v>58</v>
      </c>
      <c r="B62">
        <v>59</v>
      </c>
      <c r="C62">
        <f>IF(Settings!$M$5=1, 'Graph-outputs'!$J62, 'Graph-outputs'!$Q62)</f>
        <v>71.04607512612499</v>
      </c>
      <c r="E62">
        <f>IF(Settings!$M$5=1, 'Graph-outputs'!$X62, 'Graph-outputs'!$AE62)</f>
        <v>69836.96346217634</v>
      </c>
      <c r="G62" s="25" t="str">
        <f t="shared" si="1"/>
        <v/>
      </c>
      <c r="H62" s="4" t="str">
        <f t="shared" si="2"/>
        <v/>
      </c>
      <c r="I62" s="26" t="str">
        <f t="shared" si="3"/>
        <v/>
      </c>
      <c r="J62">
        <f>INDEX('Calcs-control1'!$G$86:$X$156,  'Graph-outputs'!$B62, 'Graph-outputs'!J$2)</f>
        <v>89.06934357606589</v>
      </c>
      <c r="K62" s="118">
        <f t="shared" si="4"/>
        <v>58</v>
      </c>
      <c r="L62">
        <f>INDEX('Calcs-control1'!$G$170:$X$240, 'Graph-outputs'!$B62, 'Graph-outputs'!$D$1)</f>
        <v>0.99999999499031422</v>
      </c>
      <c r="N62" s="25" t="str">
        <f t="shared" si="5"/>
        <v/>
      </c>
      <c r="O62" s="4" t="str">
        <f t="shared" si="6"/>
        <v/>
      </c>
      <c r="P62" s="26" t="str">
        <f t="shared" si="7"/>
        <v/>
      </c>
      <c r="Q62">
        <f>INDEX('Calcs-control1'!$AH$86:$AY$156,  'Graph-outputs'!$B62, 'Graph-outputs'!Q$2)</f>
        <v>71.04607512612499</v>
      </c>
      <c r="R62" s="118">
        <f t="shared" si="8"/>
        <v>58</v>
      </c>
      <c r="S62">
        <f>INDEX('Calcs-control1'!$AH$170:$AY$240, 'Graph-outputs'!$B62, 'Graph-outputs'!$Q$2)</f>
        <v>0.99999968368930914</v>
      </c>
      <c r="U62" s="25" t="str">
        <f t="shared" si="9"/>
        <v/>
      </c>
      <c r="V62" s="4" t="str">
        <f t="shared" si="10"/>
        <v/>
      </c>
      <c r="W62" s="26" t="str">
        <f t="shared" si="11"/>
        <v/>
      </c>
      <c r="X62">
        <f>INDEX('Calcs-control1'!$G$386:$X$456,  'Graph-outputs'!$B62, 'Graph-outputs'!X$2)</f>
        <v>87553.508923637099</v>
      </c>
      <c r="Y62" s="118">
        <f t="shared" si="12"/>
        <v>58</v>
      </c>
      <c r="Z62">
        <f>INDEX('Calcs-control1'!$G$170:$X$240, 'Graph-outputs'!$B62, 'Graph-outputs'!$J$2)</f>
        <v>0.99999999499031422</v>
      </c>
      <c r="AB62" s="25" t="str">
        <f t="shared" si="13"/>
        <v/>
      </c>
      <c r="AC62" s="4" t="str">
        <f t="shared" si="14"/>
        <v/>
      </c>
      <c r="AD62" s="26" t="str">
        <f t="shared" si="15"/>
        <v/>
      </c>
      <c r="AE62">
        <f>INDEX('Calcs-control1'!$AH$386:$AY$456,  'Graph-outputs'!$B62, 'Graph-outputs'!AE$2)</f>
        <v>69836.96346217634</v>
      </c>
      <c r="AF62" s="118">
        <f t="shared" si="16"/>
        <v>58</v>
      </c>
      <c r="AG62">
        <f>INDEX('Calcs-control1'!$AH$170:$AY$240, 'Graph-outputs'!$B62, 'Graph-outputs'!$Q$2)</f>
        <v>0.99999968368930914</v>
      </c>
      <c r="AI62" s="79">
        <v>59</v>
      </c>
      <c r="AJ62" s="118">
        <f t="shared" si="17"/>
        <v>58</v>
      </c>
      <c r="AK62">
        <f>IF(Settings!$M$5=1, 'Graph-outputs'!$AR62, 'Graph-outputs'!$AY62)</f>
        <v>49.927149791438701</v>
      </c>
      <c r="AM62">
        <f>IF(Settings!$M$5=1, 'Graph-outputs'!$BF62, 'Graph-outputs'!$BM62)</f>
        <v>42241.172143165371</v>
      </c>
      <c r="AO62" s="25" t="str">
        <f t="shared" si="18"/>
        <v/>
      </c>
      <c r="AP62" s="4" t="str">
        <f t="shared" si="19"/>
        <v/>
      </c>
      <c r="AQ62" s="26" t="str">
        <f t="shared" si="20"/>
        <v/>
      </c>
      <c r="AR62">
        <f>INDEX('Calcs-control2'!$G$86:$Y$156,  'Graph-outputs'!$B62, 'Graph-outputs'!AR$2)</f>
        <v>60.477444424528152</v>
      </c>
      <c r="AS62" s="118">
        <f t="shared" si="21"/>
        <v>58</v>
      </c>
      <c r="AT62">
        <f>INDEX('Calcs-control2'!$G$170:$X$240, 'Graph-outputs'!$B62, 'Graph-outputs'!$AL$1)</f>
        <v>0.99999789267005246</v>
      </c>
      <c r="AV62" s="25" t="str">
        <f t="shared" si="22"/>
        <v/>
      </c>
      <c r="AW62" s="4" t="str">
        <f t="shared" si="23"/>
        <v/>
      </c>
      <c r="AX62" s="26" t="str">
        <f t="shared" si="24"/>
        <v/>
      </c>
      <c r="AY62">
        <f>INDEX('Calcs-control2'!$AH$86:$AZ$156,  'Graph-outputs'!$B62, 'Graph-outputs'!AY$2)</f>
        <v>49.927149791438701</v>
      </c>
      <c r="AZ62" s="118">
        <f t="shared" si="25"/>
        <v>58</v>
      </c>
      <c r="BA62">
        <f>INDEX('Calcs-control2'!$AH$170:$AY$240, 'Graph-outputs'!$B62, 'Graph-outputs'!$AL$1)</f>
        <v>0.99997614510388655</v>
      </c>
      <c r="BC62" s="25" t="str">
        <f t="shared" si="26"/>
        <v/>
      </c>
      <c r="BD62" s="4" t="str">
        <f t="shared" si="27"/>
        <v/>
      </c>
      <c r="BE62" s="26" t="str">
        <f t="shared" si="28"/>
        <v/>
      </c>
      <c r="BF62">
        <f>INDEX('Calcs-control2'!$G$386:$X$456,  'Graph-outputs'!$B62, 'Graph-outputs'!BF$2)</f>
        <v>51167.53476380065</v>
      </c>
      <c r="BG62" s="118">
        <f t="shared" si="29"/>
        <v>58</v>
      </c>
      <c r="BH62">
        <f>INDEX('Calcs-control2'!$G$170:$X$240, 'Graph-outputs'!$B62, 'Graph-outputs'!$AL$1)</f>
        <v>0.99999789267005246</v>
      </c>
      <c r="BJ62" s="25" t="str">
        <f t="shared" si="30"/>
        <v/>
      </c>
      <c r="BK62" s="4" t="str">
        <f t="shared" si="31"/>
        <v/>
      </c>
      <c r="BL62" s="26" t="str">
        <f t="shared" si="32"/>
        <v/>
      </c>
      <c r="BM62">
        <f>INDEX('Calcs-control2'!$AH$386:$AY$456,  'Graph-outputs'!$B62, 'Graph-outputs'!BM$2)</f>
        <v>42241.172143165371</v>
      </c>
      <c r="BN62" s="118">
        <f t="shared" si="33"/>
        <v>58</v>
      </c>
      <c r="BO62">
        <f>INDEX('Calcs-control2'!$AH$170:$AY$240, 'Graph-outputs'!$B62, 'Graph-outputs'!$AL$1)</f>
        <v>0.99997614510388655</v>
      </c>
      <c r="BQ62" s="79">
        <v>59</v>
      </c>
      <c r="BR62" s="118">
        <f t="shared" si="34"/>
        <v>58</v>
      </c>
      <c r="BS62">
        <f>IF(Settings!$M$5=1, 'Graph-outputs'!$BZ62, 'Graph-outputs'!$CG62)</f>
        <v>67.254274102442764</v>
      </c>
      <c r="BU62">
        <f>IF(Settings!$M$5=1, 'Graph-outputs'!$CN62, 'Graph-outputs'!$CU62)</f>
        <v>71919.57205743411</v>
      </c>
      <c r="BW62" s="25" t="str">
        <f t="shared" si="35"/>
        <v/>
      </c>
      <c r="BX62" s="4" t="str">
        <f t="shared" si="36"/>
        <v/>
      </c>
      <c r="BY62" s="26" t="str">
        <f t="shared" si="37"/>
        <v/>
      </c>
      <c r="BZ62">
        <f>INDEX('Calcs-control3'!$G$86:$Y$156,  'Graph-outputs'!$B62, 'Graph-outputs'!BZ$2)</f>
        <v>81.3940323682165</v>
      </c>
      <c r="CA62" s="118">
        <f t="shared" si="38"/>
        <v>58</v>
      </c>
      <c r="CB62">
        <f>INDEX('Calcs-control3'!$G$170:$X$240, 'Graph-outputs'!$B62, 'Graph-outputs'!$BT$1)</f>
        <v>0.99999999055616573</v>
      </c>
      <c r="CD62" s="25" t="str">
        <f t="shared" si="39"/>
        <v/>
      </c>
      <c r="CE62" s="4" t="str">
        <f t="shared" si="40"/>
        <v/>
      </c>
      <c r="CF62" s="26" t="str">
        <f t="shared" si="41"/>
        <v/>
      </c>
      <c r="CG62">
        <f>INDEX('Calcs-control3'!$AH$86:$AZ$156,  'Graph-outputs'!$B62, 'Graph-outputs'!CG$2)</f>
        <v>67.254274102442764</v>
      </c>
      <c r="CH62" s="118">
        <f t="shared" si="42"/>
        <v>58</v>
      </c>
      <c r="CI62" s="85">
        <f>INDEX('Calcs-control3'!$AH$170:$AY$240, 'Graph-outputs'!$B62, 'Graph-outputs'!$BT$1)</f>
        <v>0.99999975591745394</v>
      </c>
      <c r="CK62" s="25" t="str">
        <f t="shared" si="43"/>
        <v/>
      </c>
      <c r="CL62" s="4" t="str">
        <f t="shared" si="44"/>
        <v/>
      </c>
      <c r="CM62" s="26" t="str">
        <f t="shared" si="45"/>
        <v/>
      </c>
      <c r="CN62">
        <f>INDEX('Calcs-control3'!$G$386:$X$456,  'Graph-outputs'!$B62, 'Graph-outputs'!CN$2)</f>
        <v>87040.182387498891</v>
      </c>
      <c r="CO62" s="118">
        <f t="shared" si="46"/>
        <v>58</v>
      </c>
      <c r="CP62" s="85">
        <f>INDEX('Calcs-control3'!$G$170:$X$240, 'Graph-outputs'!$B62, 'Graph-outputs'!$BT$1)</f>
        <v>0.99999999055616573</v>
      </c>
      <c r="CR62" s="25" t="str">
        <f t="shared" si="47"/>
        <v/>
      </c>
      <c r="CS62" s="4" t="str">
        <f t="shared" si="48"/>
        <v/>
      </c>
      <c r="CT62" s="26" t="str">
        <f t="shared" si="49"/>
        <v/>
      </c>
      <c r="CU62">
        <f>INDEX('Calcs-control3'!$AH$386:$AY$456,  'Graph-outputs'!$B62, 'Graph-outputs'!CU$2)</f>
        <v>71919.57205743411</v>
      </c>
      <c r="CV62" s="118">
        <f t="shared" si="50"/>
        <v>58</v>
      </c>
      <c r="CW62" s="85">
        <f>INDEX('Calcs-control3'!$AH$170:$AY$240, 'Graph-outputs'!$B62, 'Graph-outputs'!$BT$1)</f>
        <v>0.99999975591745394</v>
      </c>
      <c r="CY62" s="79">
        <v>59</v>
      </c>
      <c r="CZ62" s="118" t="e">
        <f t="shared" si="51"/>
        <v>#N/A</v>
      </c>
      <c r="DA62">
        <f>IF(Settings!$M$5=1, 'Graph-outputs'!$DH62, 'Graph-outputs'!$DO62)</f>
        <v>65.348870512312075</v>
      </c>
      <c r="DC62">
        <f>IF(Settings!$M$5=1, 'Graph-outputs'!$DV62, 'Graph-outputs'!$EC62)</f>
        <v>463594.79970145831</v>
      </c>
      <c r="DE62" s="25" t="str">
        <f t="shared" si="52"/>
        <v/>
      </c>
      <c r="DF62" s="4" t="str">
        <f t="shared" si="53"/>
        <v/>
      </c>
      <c r="DG62" s="26" t="str">
        <f t="shared" si="54"/>
        <v/>
      </c>
      <c r="DH62">
        <f>INDEX('Calcs-control4'!$G$86:$X$156,  'Graph-outputs'!$B62, 'Graph-outputs'!DH$2)</f>
        <v>69.381622111661272</v>
      </c>
      <c r="DI62" s="118" t="e">
        <f t="shared" si="55"/>
        <v>#N/A</v>
      </c>
      <c r="DJ62">
        <f>INDEX('Calcs-control4'!$G$170:$X$240, 'Graph-outputs'!$B62, 'Graph-outputs'!$DB$1)</f>
        <v>0</v>
      </c>
      <c r="DL62" s="25" t="str">
        <f t="shared" si="56"/>
        <v/>
      </c>
      <c r="DM62" s="4" t="str">
        <f t="shared" si="57"/>
        <v/>
      </c>
      <c r="DN62" s="26" t="str">
        <f t="shared" si="58"/>
        <v/>
      </c>
      <c r="DO62">
        <f>INDEX('Calcs-control4'!$AH$86:$AY$156,  'Graph-outputs'!$B62, 'Graph-outputs'!DO$2)</f>
        <v>65.348870512312075</v>
      </c>
      <c r="DP62" s="118" t="e">
        <f t="shared" si="59"/>
        <v>#N/A</v>
      </c>
      <c r="DQ62">
        <f>INDEX('Calcs-control4'!$AH$170:$AY$240, 'Graph-outputs'!$B62, 'Graph-outputs'!$DB$1)</f>
        <v>0</v>
      </c>
      <c r="DS62" s="25" t="str">
        <f t="shared" si="60"/>
        <v/>
      </c>
      <c r="DT62" s="4" t="str">
        <f t="shared" si="61"/>
        <v/>
      </c>
      <c r="DU62" s="26" t="str">
        <f t="shared" si="62"/>
        <v/>
      </c>
      <c r="DV62">
        <f>INDEX('Calcs-control4'!$G$386:$X$456,  'Graph-outputs'!$B62, 'Graph-outputs'!DV$2)</f>
        <v>492203.751245522</v>
      </c>
      <c r="DW62" s="118" t="e">
        <f t="shared" si="63"/>
        <v>#N/A</v>
      </c>
      <c r="DX62">
        <f>INDEX('Calcs-control4'!$G$170:$X$240, 'Graph-outputs'!$B62, 'Graph-outputs'!$DB$1)</f>
        <v>0</v>
      </c>
      <c r="DZ62" s="25" t="str">
        <f t="shared" si="64"/>
        <v/>
      </c>
      <c r="EA62" s="4" t="str">
        <f t="shared" si="65"/>
        <v/>
      </c>
      <c r="EB62" s="26" t="str">
        <f t="shared" si="66"/>
        <v/>
      </c>
      <c r="EC62">
        <f>INDEX('Calcs-control4'!$AH$386:$AY$456,  'Graph-outputs'!$B62, 'Graph-outputs'!EC$2)</f>
        <v>463594.79970145831</v>
      </c>
      <c r="ED62" s="118" t="e">
        <f t="shared" si="67"/>
        <v>#N/A</v>
      </c>
      <c r="EE62">
        <f>INDEX('Calcs-control4'!$AH$170:$AY$240, 'Graph-outputs'!$B62, 'Graph-outputs'!$DB$1)</f>
        <v>0</v>
      </c>
    </row>
    <row r="63" spans="1:135" x14ac:dyDescent="0.3">
      <c r="A63" s="118">
        <f t="shared" si="0"/>
        <v>59</v>
      </c>
      <c r="B63">
        <v>60</v>
      </c>
      <c r="C63">
        <f>IF(Settings!$M$5=1, 'Graph-outputs'!$J63, 'Graph-outputs'!$Q63)</f>
        <v>71.554965049528349</v>
      </c>
      <c r="E63">
        <f>IF(Settings!$M$5=1, 'Graph-outputs'!$X63, 'Graph-outputs'!$AE63)</f>
        <v>70337.193604386892</v>
      </c>
      <c r="G63" s="25" t="str">
        <f t="shared" si="1"/>
        <v/>
      </c>
      <c r="H63" s="4" t="str">
        <f t="shared" si="2"/>
        <v/>
      </c>
      <c r="I63" s="26" t="str">
        <f t="shared" si="3"/>
        <v/>
      </c>
      <c r="J63">
        <f>INDEX('Calcs-control1'!$G$86:$X$156,  'Graph-outputs'!$B63, 'Graph-outputs'!J$2)</f>
        <v>90.029138166600148</v>
      </c>
      <c r="K63" s="118">
        <f t="shared" si="4"/>
        <v>59</v>
      </c>
      <c r="L63">
        <f>INDEX('Calcs-control1'!$G$170:$X$240, 'Graph-outputs'!$B63, 'Graph-outputs'!$D$1)</f>
        <v>0.99999999598265821</v>
      </c>
      <c r="N63" s="25" t="str">
        <f t="shared" si="5"/>
        <v/>
      </c>
      <c r="O63" s="4" t="str">
        <f t="shared" si="6"/>
        <v/>
      </c>
      <c r="P63" s="26" t="str">
        <f t="shared" si="7"/>
        <v/>
      </c>
      <c r="Q63">
        <f>INDEX('Calcs-control1'!$AH$86:$AY$156,  'Graph-outputs'!$B63, 'Graph-outputs'!Q$2)</f>
        <v>71.554965049528349</v>
      </c>
      <c r="R63" s="118">
        <f t="shared" si="8"/>
        <v>59</v>
      </c>
      <c r="S63">
        <f>INDEX('Calcs-control1'!$AH$170:$AY$240, 'Graph-outputs'!$B63, 'Graph-outputs'!$Q$2)</f>
        <v>0.99999971862726567</v>
      </c>
      <c r="U63" s="25" t="str">
        <f t="shared" si="9"/>
        <v/>
      </c>
      <c r="V63" s="4" t="str">
        <f t="shared" si="10"/>
        <v/>
      </c>
      <c r="W63" s="26" t="str">
        <f t="shared" si="11"/>
        <v/>
      </c>
      <c r="X63">
        <f>INDEX('Calcs-control1'!$G$386:$X$456,  'Graph-outputs'!$B63, 'Graph-outputs'!X$2)</f>
        <v>88496.969194237972</v>
      </c>
      <c r="Y63" s="118">
        <f t="shared" si="12"/>
        <v>59</v>
      </c>
      <c r="Z63">
        <f>INDEX('Calcs-control1'!$G$170:$X$240, 'Graph-outputs'!$B63, 'Graph-outputs'!$J$2)</f>
        <v>0.99999999598265821</v>
      </c>
      <c r="AB63" s="25" t="str">
        <f t="shared" si="13"/>
        <v/>
      </c>
      <c r="AC63" s="4" t="str">
        <f t="shared" si="14"/>
        <v/>
      </c>
      <c r="AD63" s="26" t="str">
        <f t="shared" si="15"/>
        <v/>
      </c>
      <c r="AE63">
        <f>INDEX('Calcs-control1'!$AH$386:$AY$456,  'Graph-outputs'!$B63, 'Graph-outputs'!AE$2)</f>
        <v>70337.193604386892</v>
      </c>
      <c r="AF63" s="118">
        <f t="shared" si="16"/>
        <v>59</v>
      </c>
      <c r="AG63">
        <f>INDEX('Calcs-control1'!$AH$170:$AY$240, 'Graph-outputs'!$B63, 'Graph-outputs'!$Q$2)</f>
        <v>0.99999971862726567</v>
      </c>
      <c r="AI63" s="79">
        <v>60</v>
      </c>
      <c r="AJ63" s="118">
        <f t="shared" si="17"/>
        <v>59</v>
      </c>
      <c r="AK63">
        <f>IF(Settings!$M$5=1, 'Graph-outputs'!$AR63, 'Graph-outputs'!$AY63)</f>
        <v>50.207508094478413</v>
      </c>
      <c r="AM63">
        <f>IF(Settings!$M$5=1, 'Graph-outputs'!$BF63, 'Graph-outputs'!$BM63)</f>
        <v>42478.383574924024</v>
      </c>
      <c r="AO63" s="25" t="str">
        <f t="shared" si="18"/>
        <v/>
      </c>
      <c r="AP63" s="4" t="str">
        <f t="shared" si="19"/>
        <v/>
      </c>
      <c r="AQ63" s="26" t="str">
        <f t="shared" si="20"/>
        <v/>
      </c>
      <c r="AR63">
        <f>INDEX('Calcs-control2'!$G$86:$Y$156,  'Graph-outputs'!$B63, 'Graph-outputs'!AR$2)</f>
        <v>61.092222503844006</v>
      </c>
      <c r="AS63" s="118">
        <f t="shared" si="21"/>
        <v>59</v>
      </c>
      <c r="AT63">
        <f>INDEX('Calcs-control2'!$G$170:$X$240, 'Graph-outputs'!$B63, 'Graph-outputs'!$AL$1)</f>
        <v>0.99999817053648954</v>
      </c>
      <c r="AV63" s="25" t="str">
        <f t="shared" si="22"/>
        <v/>
      </c>
      <c r="AW63" s="4" t="str">
        <f t="shared" si="23"/>
        <v/>
      </c>
      <c r="AX63" s="26" t="str">
        <f t="shared" si="24"/>
        <v/>
      </c>
      <c r="AY63">
        <f>INDEX('Calcs-control2'!$AH$86:$AZ$156,  'Graph-outputs'!$B63, 'Graph-outputs'!AY$2)</f>
        <v>50.207508094478413</v>
      </c>
      <c r="AZ63" s="118">
        <f t="shared" si="25"/>
        <v>59</v>
      </c>
      <c r="BA63">
        <f>INDEX('Calcs-control2'!$AH$170:$AY$240, 'Graph-outputs'!$B63, 'Graph-outputs'!$AL$1)</f>
        <v>0.99997763477998425</v>
      </c>
      <c r="BC63" s="25" t="str">
        <f t="shared" si="26"/>
        <v/>
      </c>
      <c r="BD63" s="4" t="str">
        <f t="shared" si="27"/>
        <v/>
      </c>
      <c r="BE63" s="26" t="str">
        <f t="shared" si="28"/>
        <v/>
      </c>
      <c r="BF63">
        <f>INDEX('Calcs-control2'!$G$386:$X$456,  'Graph-outputs'!$B63, 'Graph-outputs'!BF$2)</f>
        <v>51687.676636844037</v>
      </c>
      <c r="BG63" s="118">
        <f t="shared" si="29"/>
        <v>59</v>
      </c>
      <c r="BH63">
        <f>INDEX('Calcs-control2'!$G$170:$X$240, 'Graph-outputs'!$B63, 'Graph-outputs'!$AL$1)</f>
        <v>0.99999817053648954</v>
      </c>
      <c r="BJ63" s="25" t="str">
        <f t="shared" si="30"/>
        <v/>
      </c>
      <c r="BK63" s="4" t="str">
        <f t="shared" si="31"/>
        <v/>
      </c>
      <c r="BL63" s="26" t="str">
        <f t="shared" si="32"/>
        <v/>
      </c>
      <c r="BM63">
        <f>INDEX('Calcs-control2'!$AH$386:$AY$456,  'Graph-outputs'!$B63, 'Graph-outputs'!BM$2)</f>
        <v>42478.383574924024</v>
      </c>
      <c r="BN63" s="118">
        <f t="shared" si="33"/>
        <v>59</v>
      </c>
      <c r="BO63">
        <f>INDEX('Calcs-control2'!$AH$170:$AY$240, 'Graph-outputs'!$B63, 'Graph-outputs'!$AL$1)</f>
        <v>0.99997763477998425</v>
      </c>
      <c r="BQ63" s="79">
        <v>60</v>
      </c>
      <c r="BR63" s="118">
        <f t="shared" si="34"/>
        <v>59</v>
      </c>
      <c r="BS63">
        <f>IF(Settings!$M$5=1, 'Graph-outputs'!$BZ63, 'Graph-outputs'!$CG63)</f>
        <v>67.630413066019443</v>
      </c>
      <c r="BU63">
        <f>IF(Settings!$M$5=1, 'Graph-outputs'!$CN63, 'Graph-outputs'!$CU63)</f>
        <v>72321.803376371769</v>
      </c>
      <c r="BW63" s="25" t="str">
        <f t="shared" si="35"/>
        <v/>
      </c>
      <c r="BX63" s="4" t="str">
        <f t="shared" si="36"/>
        <v/>
      </c>
      <c r="BY63" s="26" t="str">
        <f t="shared" si="37"/>
        <v/>
      </c>
      <c r="BZ63">
        <f>INDEX('Calcs-control3'!$G$86:$Y$156,  'Graph-outputs'!$B63, 'Graph-outputs'!BZ$2)</f>
        <v>82.216911745381907</v>
      </c>
      <c r="CA63" s="118">
        <f t="shared" si="38"/>
        <v>59</v>
      </c>
      <c r="CB63">
        <f>INDEX('Calcs-control3'!$G$170:$X$240, 'Graph-outputs'!$B63, 'Graph-outputs'!$BT$1)</f>
        <v>0.99999999218457136</v>
      </c>
      <c r="CD63" s="25" t="str">
        <f t="shared" si="39"/>
        <v/>
      </c>
      <c r="CE63" s="4" t="str">
        <f t="shared" si="40"/>
        <v/>
      </c>
      <c r="CF63" s="26" t="str">
        <f t="shared" si="41"/>
        <v/>
      </c>
      <c r="CG63">
        <f>INDEX('Calcs-control3'!$AH$86:$AZ$156,  'Graph-outputs'!$B63, 'Graph-outputs'!CG$2)</f>
        <v>67.630413066019443</v>
      </c>
      <c r="CH63" s="118">
        <f t="shared" si="42"/>
        <v>59</v>
      </c>
      <c r="CI63" s="85">
        <f>INDEX('Calcs-control3'!$AH$170:$AY$240, 'Graph-outputs'!$B63, 'Graph-outputs'!$BT$1)</f>
        <v>0.99999977614589786</v>
      </c>
      <c r="CK63" s="25" t="str">
        <f t="shared" si="43"/>
        <v/>
      </c>
      <c r="CL63" s="4" t="str">
        <f t="shared" si="44"/>
        <v/>
      </c>
      <c r="CM63" s="26" t="str">
        <f t="shared" si="45"/>
        <v/>
      </c>
      <c r="CN63">
        <f>INDEX('Calcs-control3'!$G$386:$X$456,  'Graph-outputs'!$B63, 'Graph-outputs'!CN$2)</f>
        <v>87920.143382215421</v>
      </c>
      <c r="CO63" s="118">
        <f t="shared" si="46"/>
        <v>59</v>
      </c>
      <c r="CP63" s="85">
        <f>INDEX('Calcs-control3'!$G$170:$X$240, 'Graph-outputs'!$B63, 'Graph-outputs'!$BT$1)</f>
        <v>0.99999999218457136</v>
      </c>
      <c r="CR63" s="25" t="str">
        <f t="shared" si="47"/>
        <v/>
      </c>
      <c r="CS63" s="4" t="str">
        <f t="shared" si="48"/>
        <v/>
      </c>
      <c r="CT63" s="26" t="str">
        <f t="shared" si="49"/>
        <v/>
      </c>
      <c r="CU63">
        <f>INDEX('Calcs-control3'!$AH$386:$AY$456,  'Graph-outputs'!$B63, 'Graph-outputs'!CU$2)</f>
        <v>72321.803376371769</v>
      </c>
      <c r="CV63" s="118">
        <f t="shared" si="50"/>
        <v>59</v>
      </c>
      <c r="CW63" s="85">
        <f>INDEX('Calcs-control3'!$AH$170:$AY$240, 'Graph-outputs'!$B63, 'Graph-outputs'!$BT$1)</f>
        <v>0.99999977614589786</v>
      </c>
      <c r="CY63" s="79">
        <v>60</v>
      </c>
      <c r="CZ63" s="118" t="e">
        <f t="shared" si="51"/>
        <v>#N/A</v>
      </c>
      <c r="DA63">
        <f>IF(Settings!$M$5=1, 'Graph-outputs'!$DH63, 'Graph-outputs'!$DO63)</f>
        <v>65.499815023110742</v>
      </c>
      <c r="DC63">
        <f>IF(Settings!$M$5=1, 'Graph-outputs'!$DV63, 'Graph-outputs'!$EC63)</f>
        <v>464665.62295672111</v>
      </c>
      <c r="DE63" s="25" t="str">
        <f t="shared" si="52"/>
        <v/>
      </c>
      <c r="DF63" s="4" t="str">
        <f t="shared" si="53"/>
        <v/>
      </c>
      <c r="DG63" s="26" t="str">
        <f t="shared" si="54"/>
        <v/>
      </c>
      <c r="DH63">
        <f>INDEX('Calcs-control4'!$G$86:$X$156,  'Graph-outputs'!$B63, 'Graph-outputs'!DH$2)</f>
        <v>69.527090731830739</v>
      </c>
      <c r="DI63" s="118" t="e">
        <f t="shared" si="55"/>
        <v>#N/A</v>
      </c>
      <c r="DJ63">
        <f>INDEX('Calcs-control4'!$G$170:$X$240, 'Graph-outputs'!$B63, 'Graph-outputs'!$DB$1)</f>
        <v>0</v>
      </c>
      <c r="DL63" s="25" t="str">
        <f t="shared" si="56"/>
        <v/>
      </c>
      <c r="DM63" s="4" t="str">
        <f t="shared" si="57"/>
        <v/>
      </c>
      <c r="DN63" s="26" t="str">
        <f t="shared" si="58"/>
        <v/>
      </c>
      <c r="DO63">
        <f>INDEX('Calcs-control4'!$AH$86:$AY$156,  'Graph-outputs'!$B63, 'Graph-outputs'!DO$2)</f>
        <v>65.499815023110742</v>
      </c>
      <c r="DP63" s="118" t="e">
        <f t="shared" si="59"/>
        <v>#N/A</v>
      </c>
      <c r="DQ63">
        <f>INDEX('Calcs-control4'!$AH$170:$AY$240, 'Graph-outputs'!$B63, 'Graph-outputs'!$DB$1)</f>
        <v>0</v>
      </c>
      <c r="DS63" s="25" t="str">
        <f t="shared" si="60"/>
        <v/>
      </c>
      <c r="DT63" s="4" t="str">
        <f t="shared" si="61"/>
        <v/>
      </c>
      <c r="DU63" s="26" t="str">
        <f t="shared" si="62"/>
        <v/>
      </c>
      <c r="DV63">
        <f>INDEX('Calcs-control4'!$G$386:$X$456,  'Graph-outputs'!$B63, 'Graph-outputs'!DV$2)</f>
        <v>493235.72770206386</v>
      </c>
      <c r="DW63" s="118" t="e">
        <f t="shared" si="63"/>
        <v>#N/A</v>
      </c>
      <c r="DX63">
        <f>INDEX('Calcs-control4'!$G$170:$X$240, 'Graph-outputs'!$B63, 'Graph-outputs'!$DB$1)</f>
        <v>0</v>
      </c>
      <c r="DZ63" s="25" t="str">
        <f t="shared" si="64"/>
        <v/>
      </c>
      <c r="EA63" s="4" t="str">
        <f t="shared" si="65"/>
        <v/>
      </c>
      <c r="EB63" s="26" t="str">
        <f t="shared" si="66"/>
        <v/>
      </c>
      <c r="EC63">
        <f>INDEX('Calcs-control4'!$AH$386:$AY$456,  'Graph-outputs'!$B63, 'Graph-outputs'!EC$2)</f>
        <v>464665.62295672111</v>
      </c>
      <c r="ED63" s="118" t="e">
        <f t="shared" si="67"/>
        <v>#N/A</v>
      </c>
      <c r="EE63">
        <f>INDEX('Calcs-control4'!$AH$170:$AY$240, 'Graph-outputs'!$B63, 'Graph-outputs'!$DB$1)</f>
        <v>0</v>
      </c>
    </row>
    <row r="64" spans="1:135" x14ac:dyDescent="0.3">
      <c r="A64" s="118">
        <f t="shared" si="0"/>
        <v>60</v>
      </c>
      <c r="B64">
        <v>61</v>
      </c>
      <c r="C64">
        <f>IF(Settings!$M$5=1, 'Graph-outputs'!$J64, 'Graph-outputs'!$Q64)</f>
        <v>72.019564899762059</v>
      </c>
      <c r="E64">
        <f>IF(Settings!$M$5=1, 'Graph-outputs'!$X64, 'Graph-outputs'!$AE64)</f>
        <v>70793.887284427445</v>
      </c>
      <c r="G64" s="25" t="str">
        <f t="shared" si="1"/>
        <v/>
      </c>
      <c r="H64" s="4" t="str">
        <f t="shared" si="2"/>
        <v/>
      </c>
      <c r="I64" s="26" t="str">
        <f t="shared" si="3"/>
        <v/>
      </c>
      <c r="J64">
        <f>INDEX('Calcs-control1'!$G$86:$X$156,  'Graph-outputs'!$B64, 'Graph-outputs'!J$2)</f>
        <v>90.953679064242422</v>
      </c>
      <c r="K64" s="118">
        <f t="shared" si="4"/>
        <v>60</v>
      </c>
      <c r="L64">
        <f>INDEX('Calcs-control1'!$G$170:$X$240, 'Graph-outputs'!$B64, 'Graph-outputs'!$D$1)</f>
        <v>0.99999999675220597</v>
      </c>
      <c r="N64" s="25" t="str">
        <f t="shared" si="5"/>
        <v/>
      </c>
      <c r="O64" s="4" t="str">
        <f t="shared" si="6"/>
        <v/>
      </c>
      <c r="P64" s="26" t="str">
        <f t="shared" si="7"/>
        <v/>
      </c>
      <c r="Q64">
        <f>INDEX('Calcs-control1'!$AH$86:$AY$156,  'Graph-outputs'!$B64, 'Graph-outputs'!Q$2)</f>
        <v>72.019564899762059</v>
      </c>
      <c r="R64" s="118">
        <f t="shared" si="8"/>
        <v>60</v>
      </c>
      <c r="S64">
        <f>INDEX('Calcs-control1'!$AH$170:$AY$240, 'Graph-outputs'!$B64, 'Graph-outputs'!$Q$2)</f>
        <v>0.99999974714346274</v>
      </c>
      <c r="U64" s="25" t="str">
        <f t="shared" si="9"/>
        <v/>
      </c>
      <c r="V64" s="4" t="str">
        <f t="shared" si="10"/>
        <v/>
      </c>
      <c r="W64" s="26" t="str">
        <f t="shared" si="11"/>
        <v/>
      </c>
      <c r="X64">
        <f>INDEX('Calcs-control1'!$G$386:$X$456,  'Graph-outputs'!$B64, 'Graph-outputs'!X$2)</f>
        <v>89405.775733739065</v>
      </c>
      <c r="Y64" s="118">
        <f t="shared" si="12"/>
        <v>60</v>
      </c>
      <c r="Z64">
        <f>INDEX('Calcs-control1'!$G$170:$X$240, 'Graph-outputs'!$B64, 'Graph-outputs'!$J$2)</f>
        <v>0.99999999675220597</v>
      </c>
      <c r="AB64" s="25" t="str">
        <f t="shared" si="13"/>
        <v/>
      </c>
      <c r="AC64" s="4" t="str">
        <f t="shared" si="14"/>
        <v/>
      </c>
      <c r="AD64" s="26" t="str">
        <f t="shared" si="15"/>
        <v/>
      </c>
      <c r="AE64">
        <f>INDEX('Calcs-control1'!$AH$386:$AY$456,  'Graph-outputs'!$B64, 'Graph-outputs'!AE$2)</f>
        <v>70793.887284427445</v>
      </c>
      <c r="AF64" s="118">
        <f t="shared" si="16"/>
        <v>60</v>
      </c>
      <c r="AG64">
        <f>INDEX('Calcs-control1'!$AH$170:$AY$240, 'Graph-outputs'!$B64, 'Graph-outputs'!$Q$2)</f>
        <v>0.99999974714346274</v>
      </c>
      <c r="AI64" s="79">
        <v>61</v>
      </c>
      <c r="AJ64" s="118">
        <f t="shared" si="17"/>
        <v>60</v>
      </c>
      <c r="AK64">
        <f>IF(Settings!$M$5=1, 'Graph-outputs'!$AR64, 'Graph-outputs'!$AY64)</f>
        <v>50.46406099129058</v>
      </c>
      <c r="AM64">
        <f>IF(Settings!$M$5=1, 'Graph-outputs'!$BF64, 'Graph-outputs'!$BM64)</f>
        <v>42695.452660066658</v>
      </c>
      <c r="AO64" s="25" t="str">
        <f t="shared" si="18"/>
        <v/>
      </c>
      <c r="AP64" s="4" t="str">
        <f t="shared" si="19"/>
        <v/>
      </c>
      <c r="AQ64" s="26" t="str">
        <f t="shared" si="20"/>
        <v/>
      </c>
      <c r="AR64">
        <f>INDEX('Calcs-control2'!$G$86:$Y$156,  'Graph-outputs'!$B64, 'Graph-outputs'!AR$2)</f>
        <v>61.69197579370681</v>
      </c>
      <c r="AS64" s="118">
        <f t="shared" si="21"/>
        <v>60</v>
      </c>
      <c r="AT64">
        <f>INDEX('Calcs-control2'!$G$170:$X$240, 'Graph-outputs'!$B64, 'Graph-outputs'!$AL$1)</f>
        <v>0.99999840626629821</v>
      </c>
      <c r="AV64" s="25" t="str">
        <f t="shared" si="22"/>
        <v/>
      </c>
      <c r="AW64" s="4" t="str">
        <f t="shared" si="23"/>
        <v/>
      </c>
      <c r="AX64" s="26" t="str">
        <f t="shared" si="24"/>
        <v/>
      </c>
      <c r="AY64">
        <f>INDEX('Calcs-control2'!$AH$86:$AZ$156,  'Graph-outputs'!$B64, 'Graph-outputs'!AY$2)</f>
        <v>50.46406099129058</v>
      </c>
      <c r="AZ64" s="118">
        <f t="shared" si="25"/>
        <v>60</v>
      </c>
      <c r="BA64">
        <f>INDEX('Calcs-control2'!$AH$170:$AY$240, 'Graph-outputs'!$B64, 'Graph-outputs'!$AL$1)</f>
        <v>0.99997891630678937</v>
      </c>
      <c r="BC64" s="25" t="str">
        <f t="shared" si="26"/>
        <v/>
      </c>
      <c r="BD64" s="4" t="str">
        <f t="shared" si="27"/>
        <v/>
      </c>
      <c r="BE64" s="26" t="str">
        <f t="shared" si="28"/>
        <v/>
      </c>
      <c r="BF64">
        <f>INDEX('Calcs-control2'!$G$386:$X$456,  'Graph-outputs'!$B64, 'Graph-outputs'!BF$2)</f>
        <v>52195.10625875093</v>
      </c>
      <c r="BG64" s="118">
        <f t="shared" si="29"/>
        <v>60</v>
      </c>
      <c r="BH64">
        <f>INDEX('Calcs-control2'!$G$170:$X$240, 'Graph-outputs'!$B64, 'Graph-outputs'!$AL$1)</f>
        <v>0.99999840626629821</v>
      </c>
      <c r="BJ64" s="25" t="str">
        <f t="shared" si="30"/>
        <v/>
      </c>
      <c r="BK64" s="4" t="str">
        <f t="shared" si="31"/>
        <v/>
      </c>
      <c r="BL64" s="26" t="str">
        <f t="shared" si="32"/>
        <v/>
      </c>
      <c r="BM64">
        <f>INDEX('Calcs-control2'!$AH$386:$AY$456,  'Graph-outputs'!$B64, 'Graph-outputs'!BM$2)</f>
        <v>42695.452660066658</v>
      </c>
      <c r="BN64" s="118">
        <f t="shared" si="33"/>
        <v>60</v>
      </c>
      <c r="BO64">
        <f>INDEX('Calcs-control2'!$AH$170:$AY$240, 'Graph-outputs'!$B64, 'Graph-outputs'!$AL$1)</f>
        <v>0.99997891630678937</v>
      </c>
      <c r="BQ64" s="79">
        <v>61</v>
      </c>
      <c r="BR64" s="118">
        <f t="shared" si="34"/>
        <v>60</v>
      </c>
      <c r="BS64">
        <f>IF(Settings!$M$5=1, 'Graph-outputs'!$BZ64, 'Graph-outputs'!$CG64)</f>
        <v>67.974596611226133</v>
      </c>
      <c r="BU64">
        <f>IF(Settings!$M$5=1, 'Graph-outputs'!$CN64, 'Graph-outputs'!$CU64)</f>
        <v>72689.862543115247</v>
      </c>
      <c r="BW64" s="25" t="str">
        <f t="shared" si="35"/>
        <v/>
      </c>
      <c r="BX64" s="4" t="str">
        <f t="shared" si="36"/>
        <v/>
      </c>
      <c r="BY64" s="26" t="str">
        <f t="shared" si="37"/>
        <v/>
      </c>
      <c r="BZ64">
        <f>INDEX('Calcs-control3'!$G$86:$Y$156,  'Graph-outputs'!$B64, 'Graph-outputs'!BZ$2)</f>
        <v>83.019550837446531</v>
      </c>
      <c r="CA64" s="118">
        <f t="shared" si="38"/>
        <v>60</v>
      </c>
      <c r="CB64">
        <f>INDEX('Calcs-control3'!$G$170:$X$240, 'Graph-outputs'!$B64, 'Graph-outputs'!$BT$1)</f>
        <v>0.99999999350201052</v>
      </c>
      <c r="CD64" s="25" t="str">
        <f t="shared" si="39"/>
        <v/>
      </c>
      <c r="CE64" s="4" t="str">
        <f t="shared" si="40"/>
        <v/>
      </c>
      <c r="CF64" s="26" t="str">
        <f t="shared" si="41"/>
        <v/>
      </c>
      <c r="CG64">
        <f>INDEX('Calcs-control3'!$AH$86:$AZ$156,  'Graph-outputs'!$B64, 'Graph-outputs'!CG$2)</f>
        <v>67.974596611226133</v>
      </c>
      <c r="CH64" s="118">
        <f t="shared" si="42"/>
        <v>60</v>
      </c>
      <c r="CI64" s="85">
        <f>INDEX('Calcs-control3'!$AH$170:$AY$240, 'Graph-outputs'!$B64, 'Graph-outputs'!$BT$1)</f>
        <v>0.99999979318342391</v>
      </c>
      <c r="CK64" s="25" t="str">
        <f t="shared" si="43"/>
        <v/>
      </c>
      <c r="CL64" s="4" t="str">
        <f t="shared" si="44"/>
        <v/>
      </c>
      <c r="CM64" s="26" t="str">
        <f t="shared" si="45"/>
        <v/>
      </c>
      <c r="CN64">
        <f>INDEX('Calcs-control3'!$G$386:$X$456,  'Graph-outputs'!$B64, 'Graph-outputs'!CN$2)</f>
        <v>88778.460055981937</v>
      </c>
      <c r="CO64" s="118">
        <f t="shared" si="46"/>
        <v>60</v>
      </c>
      <c r="CP64" s="85">
        <f>INDEX('Calcs-control3'!$G$170:$X$240, 'Graph-outputs'!$B64, 'Graph-outputs'!$BT$1)</f>
        <v>0.99999999350201052</v>
      </c>
      <c r="CR64" s="25" t="str">
        <f t="shared" si="47"/>
        <v/>
      </c>
      <c r="CS64" s="4" t="str">
        <f t="shared" si="48"/>
        <v/>
      </c>
      <c r="CT64" s="26" t="str">
        <f t="shared" si="49"/>
        <v/>
      </c>
      <c r="CU64">
        <f>INDEX('Calcs-control3'!$AH$386:$AY$456,  'Graph-outputs'!$B64, 'Graph-outputs'!CU$2)</f>
        <v>72689.862543115247</v>
      </c>
      <c r="CV64" s="118">
        <f t="shared" si="50"/>
        <v>60</v>
      </c>
      <c r="CW64" s="85">
        <f>INDEX('Calcs-control3'!$AH$170:$AY$240, 'Graph-outputs'!$B64, 'Graph-outputs'!$BT$1)</f>
        <v>0.99999979318342391</v>
      </c>
      <c r="CY64" s="79">
        <v>61</v>
      </c>
      <c r="CZ64" s="118" t="e">
        <f t="shared" si="51"/>
        <v>#N/A</v>
      </c>
      <c r="DA64">
        <f>IF(Settings!$M$5=1, 'Graph-outputs'!$DH64, 'Graph-outputs'!$DO64)</f>
        <v>65.635571815897151</v>
      </c>
      <c r="DC64">
        <f>IF(Settings!$M$5=1, 'Graph-outputs'!$DV64, 'Graph-outputs'!$EC64)</f>
        <v>465628.7022366923</v>
      </c>
      <c r="DE64" s="25" t="str">
        <f t="shared" si="52"/>
        <v/>
      </c>
      <c r="DF64" s="4" t="str">
        <f t="shared" si="53"/>
        <v/>
      </c>
      <c r="DG64" s="26" t="str">
        <f t="shared" si="54"/>
        <v/>
      </c>
      <c r="DH64">
        <f>INDEX('Calcs-control4'!$G$86:$X$156,  'Graph-outputs'!$B64, 'Graph-outputs'!DH$2)</f>
        <v>69.66117153257548</v>
      </c>
      <c r="DI64" s="118" t="e">
        <f t="shared" si="55"/>
        <v>#N/A</v>
      </c>
      <c r="DJ64">
        <f>INDEX('Calcs-control4'!$G$170:$X$240, 'Graph-outputs'!$B64, 'Graph-outputs'!$DB$1)</f>
        <v>0</v>
      </c>
      <c r="DL64" s="25" t="str">
        <f t="shared" si="56"/>
        <v/>
      </c>
      <c r="DM64" s="4" t="str">
        <f t="shared" si="57"/>
        <v/>
      </c>
      <c r="DN64" s="26" t="str">
        <f t="shared" si="58"/>
        <v/>
      </c>
      <c r="DO64">
        <f>INDEX('Calcs-control4'!$AH$86:$AY$156,  'Graph-outputs'!$B64, 'Graph-outputs'!DO$2)</f>
        <v>65.635571815897151</v>
      </c>
      <c r="DP64" s="118" t="e">
        <f t="shared" si="59"/>
        <v>#N/A</v>
      </c>
      <c r="DQ64">
        <f>INDEX('Calcs-control4'!$AH$170:$AY$240, 'Graph-outputs'!$B64, 'Graph-outputs'!$DB$1)</f>
        <v>0</v>
      </c>
      <c r="DS64" s="25" t="str">
        <f t="shared" si="60"/>
        <v/>
      </c>
      <c r="DT64" s="4" t="str">
        <f t="shared" si="61"/>
        <v/>
      </c>
      <c r="DU64" s="26" t="str">
        <f t="shared" si="62"/>
        <v/>
      </c>
      <c r="DV64">
        <f>INDEX('Calcs-control4'!$G$386:$X$456,  'Graph-outputs'!$B64, 'Graph-outputs'!DV$2)</f>
        <v>494186.91724027263</v>
      </c>
      <c r="DW64" s="118" t="e">
        <f t="shared" si="63"/>
        <v>#N/A</v>
      </c>
      <c r="DX64">
        <f>INDEX('Calcs-control4'!$G$170:$X$240, 'Graph-outputs'!$B64, 'Graph-outputs'!$DB$1)</f>
        <v>0</v>
      </c>
      <c r="DZ64" s="25" t="str">
        <f t="shared" si="64"/>
        <v/>
      </c>
      <c r="EA64" s="4" t="str">
        <f t="shared" si="65"/>
        <v/>
      </c>
      <c r="EB64" s="26" t="str">
        <f t="shared" si="66"/>
        <v/>
      </c>
      <c r="EC64">
        <f>INDEX('Calcs-control4'!$AH$386:$AY$456,  'Graph-outputs'!$B64, 'Graph-outputs'!EC$2)</f>
        <v>465628.7022366923</v>
      </c>
      <c r="ED64" s="118" t="e">
        <f t="shared" si="67"/>
        <v>#N/A</v>
      </c>
      <c r="EE64">
        <f>INDEX('Calcs-control4'!$AH$170:$AY$240, 'Graph-outputs'!$B64, 'Graph-outputs'!$DB$1)</f>
        <v>0</v>
      </c>
    </row>
    <row r="65" spans="1:135" x14ac:dyDescent="0.3">
      <c r="A65" s="118">
        <f t="shared" si="0"/>
        <v>61</v>
      </c>
      <c r="B65">
        <v>62</v>
      </c>
      <c r="C65">
        <f>IF(Settings!$M$5=1, 'Graph-outputs'!$J65, 'Graph-outputs'!$Q65)</f>
        <v>72.444010680544082</v>
      </c>
      <c r="E65">
        <f>IF(Settings!$M$5=1, 'Graph-outputs'!$X65, 'Graph-outputs'!$AE65)</f>
        <v>71211.110147922984</v>
      </c>
      <c r="G65" s="25" t="str">
        <f t="shared" si="1"/>
        <v/>
      </c>
      <c r="H65" s="4" t="str">
        <f t="shared" si="2"/>
        <v/>
      </c>
      <c r="I65" s="26" t="str">
        <f t="shared" si="3"/>
        <v/>
      </c>
      <c r="J65">
        <f>INDEX('Calcs-control1'!$G$86:$X$156,  'Graph-outputs'!$B65, 'Graph-outputs'!J$2)</f>
        <v>91.84397109556329</v>
      </c>
      <c r="K65" s="118">
        <f t="shared" si="4"/>
        <v>61</v>
      </c>
      <c r="L65">
        <f>INDEX('Calcs-control1'!$G$170:$X$240, 'Graph-outputs'!$B65, 'Graph-outputs'!$D$1)</f>
        <v>0.99999999735357714</v>
      </c>
      <c r="N65" s="25" t="str">
        <f t="shared" si="5"/>
        <v/>
      </c>
      <c r="O65" s="4" t="str">
        <f t="shared" si="6"/>
        <v/>
      </c>
      <c r="P65" s="26" t="str">
        <f t="shared" si="7"/>
        <v/>
      </c>
      <c r="Q65">
        <f>INDEX('Calcs-control1'!$AH$86:$AY$156,  'Graph-outputs'!$B65, 'Graph-outputs'!Q$2)</f>
        <v>72.444010680544082</v>
      </c>
      <c r="R65" s="118">
        <f t="shared" si="8"/>
        <v>61</v>
      </c>
      <c r="S65">
        <f>INDEX('Calcs-control1'!$AH$170:$AY$240, 'Graph-outputs'!$B65, 'Graph-outputs'!$Q$2)</f>
        <v>0.99999977066134538</v>
      </c>
      <c r="U65" s="25" t="str">
        <f t="shared" si="9"/>
        <v/>
      </c>
      <c r="V65" s="4" t="str">
        <f t="shared" si="10"/>
        <v/>
      </c>
      <c r="W65" s="26" t="str">
        <f t="shared" si="11"/>
        <v/>
      </c>
      <c r="X65">
        <f>INDEX('Calcs-control1'!$G$386:$X$456,  'Graph-outputs'!$B65, 'Graph-outputs'!X$2)</f>
        <v>90280.916269469628</v>
      </c>
      <c r="Y65" s="118">
        <f t="shared" si="12"/>
        <v>61</v>
      </c>
      <c r="Z65">
        <f>INDEX('Calcs-control1'!$G$170:$X$240, 'Graph-outputs'!$B65, 'Graph-outputs'!$J$2)</f>
        <v>0.99999999735357714</v>
      </c>
      <c r="AB65" s="25" t="str">
        <f t="shared" si="13"/>
        <v/>
      </c>
      <c r="AC65" s="4" t="str">
        <f t="shared" si="14"/>
        <v/>
      </c>
      <c r="AD65" s="26" t="str">
        <f t="shared" si="15"/>
        <v/>
      </c>
      <c r="AE65">
        <f>INDEX('Calcs-control1'!$AH$386:$AY$456,  'Graph-outputs'!$B65, 'Graph-outputs'!AE$2)</f>
        <v>71211.110147922984</v>
      </c>
      <c r="AF65" s="118">
        <f t="shared" si="16"/>
        <v>61</v>
      </c>
      <c r="AG65">
        <f>INDEX('Calcs-control1'!$AH$170:$AY$240, 'Graph-outputs'!$B65, 'Graph-outputs'!$Q$2)</f>
        <v>0.99999977066134538</v>
      </c>
      <c r="AI65" s="79">
        <v>62</v>
      </c>
      <c r="AJ65" s="118">
        <f t="shared" si="17"/>
        <v>61</v>
      </c>
      <c r="AK65">
        <f>IF(Settings!$M$5=1, 'Graph-outputs'!$AR65, 'Graph-outputs'!$AY65)</f>
        <v>50.698953190192611</v>
      </c>
      <c r="AM65">
        <f>IF(Settings!$M$5=1, 'Graph-outputs'!$BF65, 'Graph-outputs'!$BM65)</f>
        <v>42894.194203304789</v>
      </c>
      <c r="AO65" s="25" t="str">
        <f t="shared" si="18"/>
        <v/>
      </c>
      <c r="AP65" s="4" t="str">
        <f t="shared" si="19"/>
        <v/>
      </c>
      <c r="AQ65" s="26" t="str">
        <f t="shared" si="20"/>
        <v/>
      </c>
      <c r="AR65">
        <f>INDEX('Calcs-control2'!$G$86:$Y$156,  'Graph-outputs'!$B65, 'Graph-outputs'!AR$2)</f>
        <v>62.2770058860254</v>
      </c>
      <c r="AS65" s="118">
        <f t="shared" si="21"/>
        <v>61</v>
      </c>
      <c r="AT65">
        <f>INDEX('Calcs-control2'!$G$170:$X$240, 'Graph-outputs'!$B65, 'Graph-outputs'!$AL$1)</f>
        <v>0.99999860691239495</v>
      </c>
      <c r="AV65" s="25" t="str">
        <f t="shared" si="22"/>
        <v/>
      </c>
      <c r="AW65" s="4" t="str">
        <f t="shared" si="23"/>
        <v/>
      </c>
      <c r="AX65" s="26" t="str">
        <f t="shared" si="24"/>
        <v/>
      </c>
      <c r="AY65">
        <f>INDEX('Calcs-control2'!$AH$86:$AZ$156,  'Graph-outputs'!$B65, 'Graph-outputs'!AY$2)</f>
        <v>50.698953190192611</v>
      </c>
      <c r="AZ65" s="118">
        <f t="shared" si="25"/>
        <v>61</v>
      </c>
      <c r="BA65">
        <f>INDEX('Calcs-control2'!$AH$170:$AY$240, 'Graph-outputs'!$B65, 'Graph-outputs'!$AL$1)</f>
        <v>0.99998002513561635</v>
      </c>
      <c r="BC65" s="25" t="str">
        <f t="shared" si="26"/>
        <v/>
      </c>
      <c r="BD65" s="4" t="str">
        <f t="shared" si="27"/>
        <v/>
      </c>
      <c r="BE65" s="26" t="str">
        <f t="shared" si="28"/>
        <v/>
      </c>
      <c r="BF65">
        <f>INDEX('Calcs-control2'!$G$386:$X$456,  'Graph-outputs'!$B65, 'Graph-outputs'!BF$2)</f>
        <v>52690.07885361783</v>
      </c>
      <c r="BG65" s="118">
        <f t="shared" si="29"/>
        <v>61</v>
      </c>
      <c r="BH65">
        <f>INDEX('Calcs-control2'!$G$170:$X$240, 'Graph-outputs'!$B65, 'Graph-outputs'!$AL$1)</f>
        <v>0.99999860691239495</v>
      </c>
      <c r="BJ65" s="25" t="str">
        <f t="shared" si="30"/>
        <v/>
      </c>
      <c r="BK65" s="4" t="str">
        <f t="shared" si="31"/>
        <v/>
      </c>
      <c r="BL65" s="26" t="str">
        <f t="shared" si="32"/>
        <v/>
      </c>
      <c r="BM65">
        <f>INDEX('Calcs-control2'!$AH$386:$AY$456,  'Graph-outputs'!$B65, 'Graph-outputs'!BM$2)</f>
        <v>42894.194203304789</v>
      </c>
      <c r="BN65" s="118">
        <f t="shared" si="33"/>
        <v>61</v>
      </c>
      <c r="BO65">
        <f>INDEX('Calcs-control2'!$AH$170:$AY$240, 'Graph-outputs'!$B65, 'Graph-outputs'!$AL$1)</f>
        <v>0.99998002513561635</v>
      </c>
      <c r="BQ65" s="79">
        <v>62</v>
      </c>
      <c r="BR65" s="118">
        <f t="shared" si="34"/>
        <v>61</v>
      </c>
      <c r="BS65">
        <f>IF(Settings!$M$5=1, 'Graph-outputs'!$BZ65, 'Graph-outputs'!$CG65)</f>
        <v>68.289706307016587</v>
      </c>
      <c r="BU65">
        <f>IF(Settings!$M$5=1, 'Graph-outputs'!$CN65, 'Graph-outputs'!$CU65)</f>
        <v>73026.831024328203</v>
      </c>
      <c r="BW65" s="25" t="str">
        <f t="shared" si="35"/>
        <v/>
      </c>
      <c r="BX65" s="4" t="str">
        <f t="shared" si="36"/>
        <v/>
      </c>
      <c r="BY65" s="26" t="str">
        <f t="shared" si="37"/>
        <v/>
      </c>
      <c r="BZ65">
        <f>INDEX('Calcs-control3'!$G$86:$Y$156,  'Graph-outputs'!$B65, 'Graph-outputs'!BZ$2)</f>
        <v>83.802359557367907</v>
      </c>
      <c r="CA65" s="118">
        <f t="shared" si="38"/>
        <v>61</v>
      </c>
      <c r="CB65">
        <f>INDEX('Calcs-control3'!$G$170:$X$240, 'Graph-outputs'!$B65, 'Graph-outputs'!$BT$1)</f>
        <v>0.99999999457267263</v>
      </c>
      <c r="CD65" s="25" t="str">
        <f t="shared" si="39"/>
        <v/>
      </c>
      <c r="CE65" s="4" t="str">
        <f t="shared" si="40"/>
        <v/>
      </c>
      <c r="CF65" s="26" t="str">
        <f t="shared" si="41"/>
        <v/>
      </c>
      <c r="CG65">
        <f>INDEX('Calcs-control3'!$AH$86:$AZ$156,  'Graph-outputs'!$B65, 'Graph-outputs'!CG$2)</f>
        <v>68.289706307016587</v>
      </c>
      <c r="CH65" s="118">
        <f t="shared" si="42"/>
        <v>61</v>
      </c>
      <c r="CI65" s="85">
        <f>INDEX('Calcs-control3'!$AH$170:$AY$240, 'Graph-outputs'!$B65, 'Graph-outputs'!$BT$1)</f>
        <v>0.99999980764222207</v>
      </c>
      <c r="CK65" s="25" t="str">
        <f t="shared" si="43"/>
        <v/>
      </c>
      <c r="CL65" s="4" t="str">
        <f t="shared" si="44"/>
        <v/>
      </c>
      <c r="CM65" s="26" t="str">
        <f t="shared" si="45"/>
        <v/>
      </c>
      <c r="CN65">
        <f>INDEX('Calcs-control3'!$G$386:$X$456,  'Graph-outputs'!$B65, 'Graph-outputs'!CN$2)</f>
        <v>89615.570757734749</v>
      </c>
      <c r="CO65" s="118">
        <f t="shared" si="46"/>
        <v>61</v>
      </c>
      <c r="CP65" s="85">
        <f>INDEX('Calcs-control3'!$G$170:$X$240, 'Graph-outputs'!$B65, 'Graph-outputs'!$BT$1)</f>
        <v>0.99999999457267263</v>
      </c>
      <c r="CR65" s="25" t="str">
        <f t="shared" si="47"/>
        <v/>
      </c>
      <c r="CS65" s="4" t="str">
        <f t="shared" si="48"/>
        <v/>
      </c>
      <c r="CT65" s="26" t="str">
        <f t="shared" si="49"/>
        <v/>
      </c>
      <c r="CU65">
        <f>INDEX('Calcs-control3'!$AH$386:$AY$456,  'Graph-outputs'!$B65, 'Graph-outputs'!CU$2)</f>
        <v>73026.831024328203</v>
      </c>
      <c r="CV65" s="118">
        <f t="shared" si="50"/>
        <v>61</v>
      </c>
      <c r="CW65" s="85">
        <f>INDEX('Calcs-control3'!$AH$170:$AY$240, 'Graph-outputs'!$B65, 'Graph-outputs'!$BT$1)</f>
        <v>0.99999980764222207</v>
      </c>
      <c r="CY65" s="79">
        <v>62</v>
      </c>
      <c r="CZ65" s="118" t="e">
        <f t="shared" si="51"/>
        <v>#N/A</v>
      </c>
      <c r="DA65">
        <f>IF(Settings!$M$5=1, 'Graph-outputs'!$DH65, 'Graph-outputs'!$DO65)</f>
        <v>65.757897578221346</v>
      </c>
      <c r="DC65">
        <f>IF(Settings!$M$5=1, 'Graph-outputs'!$DV65, 'Graph-outputs'!$EC65)</f>
        <v>466496.49974931084</v>
      </c>
      <c r="DE65" s="25" t="str">
        <f t="shared" si="52"/>
        <v/>
      </c>
      <c r="DF65" s="4" t="str">
        <f t="shared" si="53"/>
        <v/>
      </c>
      <c r="DG65" s="26" t="str">
        <f t="shared" si="54"/>
        <v/>
      </c>
      <c r="DH65">
        <f>INDEX('Calcs-control4'!$G$86:$X$156,  'Graph-outputs'!$B65, 'Graph-outputs'!DH$2)</f>
        <v>69.784742310459407</v>
      </c>
      <c r="DI65" s="118" t="e">
        <f t="shared" si="55"/>
        <v>#N/A</v>
      </c>
      <c r="DJ65">
        <f>INDEX('Calcs-control4'!$G$170:$X$240, 'Graph-outputs'!$B65, 'Graph-outputs'!$DB$1)</f>
        <v>0</v>
      </c>
      <c r="DL65" s="25" t="str">
        <f t="shared" si="56"/>
        <v/>
      </c>
      <c r="DM65" s="4" t="str">
        <f t="shared" si="57"/>
        <v/>
      </c>
      <c r="DN65" s="26" t="str">
        <f t="shared" si="58"/>
        <v/>
      </c>
      <c r="DO65">
        <f>INDEX('Calcs-control4'!$AH$86:$AY$156,  'Graph-outputs'!$B65, 'Graph-outputs'!DO$2)</f>
        <v>65.757897578221346</v>
      </c>
      <c r="DP65" s="118" t="e">
        <f t="shared" si="59"/>
        <v>#N/A</v>
      </c>
      <c r="DQ65">
        <f>INDEX('Calcs-control4'!$AH$170:$AY$240, 'Graph-outputs'!$B65, 'Graph-outputs'!$DB$1)</f>
        <v>0</v>
      </c>
      <c r="DS65" s="25" t="str">
        <f t="shared" si="60"/>
        <v/>
      </c>
      <c r="DT65" s="4" t="str">
        <f t="shared" si="61"/>
        <v/>
      </c>
      <c r="DU65" s="26" t="str">
        <f t="shared" si="62"/>
        <v/>
      </c>
      <c r="DV65">
        <f>INDEX('Calcs-control4'!$G$386:$X$456,  'Graph-outputs'!$B65, 'Graph-outputs'!DV$2)</f>
        <v>495063.5470821191</v>
      </c>
      <c r="DW65" s="118" t="e">
        <f t="shared" si="63"/>
        <v>#N/A</v>
      </c>
      <c r="DX65">
        <f>INDEX('Calcs-control4'!$G$170:$X$240, 'Graph-outputs'!$B65, 'Graph-outputs'!$DB$1)</f>
        <v>0</v>
      </c>
      <c r="DZ65" s="25" t="str">
        <f t="shared" si="64"/>
        <v/>
      </c>
      <c r="EA65" s="4" t="str">
        <f t="shared" si="65"/>
        <v/>
      </c>
      <c r="EB65" s="26" t="str">
        <f t="shared" si="66"/>
        <v/>
      </c>
      <c r="EC65">
        <f>INDEX('Calcs-control4'!$AH$386:$AY$456,  'Graph-outputs'!$B65, 'Graph-outputs'!EC$2)</f>
        <v>466496.49974931084</v>
      </c>
      <c r="ED65" s="118" t="e">
        <f t="shared" si="67"/>
        <v>#N/A</v>
      </c>
      <c r="EE65">
        <f>INDEX('Calcs-control4'!$AH$170:$AY$240, 'Graph-outputs'!$B65, 'Graph-outputs'!$DB$1)</f>
        <v>0</v>
      </c>
    </row>
    <row r="66" spans="1:135" x14ac:dyDescent="0.3">
      <c r="A66" s="118">
        <f t="shared" si="0"/>
        <v>62</v>
      </c>
      <c r="B66">
        <v>63</v>
      </c>
      <c r="C66">
        <f>IF(Settings!$M$5=1, 'Graph-outputs'!$J66, 'Graph-outputs'!$Q66)</f>
        <v>72.832013862749605</v>
      </c>
      <c r="E66">
        <f>IF(Settings!$M$5=1, 'Graph-outputs'!$X66, 'Graph-outputs'!$AE66)</f>
        <v>71592.51052494839</v>
      </c>
      <c r="G66" s="25" t="str">
        <f t="shared" si="1"/>
        <v/>
      </c>
      <c r="H66" s="4" t="str">
        <f t="shared" si="2"/>
        <v/>
      </c>
      <c r="I66" s="26" t="str">
        <f t="shared" si="3"/>
        <v/>
      </c>
      <c r="J66">
        <f>INDEX('Calcs-control1'!$G$86:$X$156,  'Graph-outputs'!$B66, 'Graph-outputs'!J$2)</f>
        <v>92.701017655969139</v>
      </c>
      <c r="K66" s="118">
        <f t="shared" si="4"/>
        <v>62</v>
      </c>
      <c r="L66">
        <f>INDEX('Calcs-control1'!$G$170:$X$240, 'Graph-outputs'!$B66, 'Graph-outputs'!$D$1)</f>
        <v>0.99999999782704463</v>
      </c>
      <c r="N66" s="25" t="str">
        <f t="shared" si="5"/>
        <v/>
      </c>
      <c r="O66" s="4" t="str">
        <f t="shared" si="6"/>
        <v/>
      </c>
      <c r="P66" s="26" t="str">
        <f t="shared" si="7"/>
        <v/>
      </c>
      <c r="Q66">
        <f>INDEX('Calcs-control1'!$AH$86:$AY$156,  'Graph-outputs'!$B66, 'Graph-outputs'!Q$2)</f>
        <v>72.832013862749605</v>
      </c>
      <c r="R66" s="118">
        <f t="shared" si="8"/>
        <v>62</v>
      </c>
      <c r="S66">
        <f>INDEX('Calcs-control1'!$AH$170:$AY$240, 'Graph-outputs'!$B66, 'Graph-outputs'!$Q$2)</f>
        <v>0.99999979024104879</v>
      </c>
      <c r="U66" s="25" t="str">
        <f t="shared" si="9"/>
        <v/>
      </c>
      <c r="V66" s="4" t="str">
        <f t="shared" si="10"/>
        <v/>
      </c>
      <c r="W66" s="26" t="str">
        <f t="shared" si="11"/>
        <v/>
      </c>
      <c r="X66">
        <f>INDEX('Calcs-control1'!$G$386:$X$456,  'Graph-outputs'!$B66, 'Graph-outputs'!X$2)</f>
        <v>91123.377121573489</v>
      </c>
      <c r="Y66" s="118">
        <f t="shared" si="12"/>
        <v>62</v>
      </c>
      <c r="Z66">
        <f>INDEX('Calcs-control1'!$G$170:$X$240, 'Graph-outputs'!$B66, 'Graph-outputs'!$J$2)</f>
        <v>0.99999999782704463</v>
      </c>
      <c r="AB66" s="25" t="str">
        <f t="shared" si="13"/>
        <v/>
      </c>
      <c r="AC66" s="4" t="str">
        <f t="shared" si="14"/>
        <v/>
      </c>
      <c r="AD66" s="26" t="str">
        <f t="shared" si="15"/>
        <v/>
      </c>
      <c r="AE66">
        <f>INDEX('Calcs-control1'!$AH$386:$AY$456,  'Graph-outputs'!$B66, 'Graph-outputs'!AE$2)</f>
        <v>71592.51052494839</v>
      </c>
      <c r="AF66" s="118">
        <f t="shared" si="16"/>
        <v>62</v>
      </c>
      <c r="AG66">
        <f>INDEX('Calcs-control1'!$AH$170:$AY$240, 'Graph-outputs'!$B66, 'Graph-outputs'!$Q$2)</f>
        <v>0.99999979024104879</v>
      </c>
      <c r="AI66" s="79">
        <v>63</v>
      </c>
      <c r="AJ66" s="118">
        <f t="shared" si="17"/>
        <v>62</v>
      </c>
      <c r="AK66">
        <f>IF(Settings!$M$5=1, 'Graph-outputs'!$AR66, 'Graph-outputs'!$AY66)</f>
        <v>50.914118312838156</v>
      </c>
      <c r="AM66">
        <f>IF(Settings!$M$5=1, 'Graph-outputs'!$BF66, 'Graph-outputs'!$BM66)</f>
        <v>43076.244368412525</v>
      </c>
      <c r="AO66" s="25" t="str">
        <f t="shared" si="18"/>
        <v/>
      </c>
      <c r="AP66" s="4" t="str">
        <f t="shared" si="19"/>
        <v/>
      </c>
      <c r="AQ66" s="26" t="str">
        <f t="shared" si="20"/>
        <v/>
      </c>
      <c r="AR66">
        <f>INDEX('Calcs-control2'!$G$86:$Y$156,  'Graph-outputs'!$B66, 'Graph-outputs'!AR$2)</f>
        <v>62.847612810000399</v>
      </c>
      <c r="AS66" s="118">
        <f t="shared" si="21"/>
        <v>62</v>
      </c>
      <c r="AT66">
        <f>INDEX('Calcs-control2'!$G$170:$X$240, 'Graph-outputs'!$B66, 'Graph-outputs'!$AL$1)</f>
        <v>0.99999877825154848</v>
      </c>
      <c r="AV66" s="25" t="str">
        <f t="shared" si="22"/>
        <v/>
      </c>
      <c r="AW66" s="4" t="str">
        <f t="shared" si="23"/>
        <v/>
      </c>
      <c r="AX66" s="26" t="str">
        <f t="shared" si="24"/>
        <v/>
      </c>
      <c r="AY66">
        <f>INDEX('Calcs-control2'!$AH$86:$AZ$156,  'Graph-outputs'!$B66, 'Graph-outputs'!AY$2)</f>
        <v>50.914118312838156</v>
      </c>
      <c r="AZ66" s="118">
        <f t="shared" si="25"/>
        <v>62</v>
      </c>
      <c r="BA66">
        <f>INDEX('Calcs-control2'!$AH$170:$AY$240, 'Graph-outputs'!$B66, 'Graph-outputs'!$AL$1)</f>
        <v>0.99998098958999515</v>
      </c>
      <c r="BC66" s="25" t="str">
        <f t="shared" si="26"/>
        <v/>
      </c>
      <c r="BD66" s="4" t="str">
        <f t="shared" si="27"/>
        <v/>
      </c>
      <c r="BE66" s="26" t="str">
        <f t="shared" si="28"/>
        <v/>
      </c>
      <c r="BF66">
        <f>INDEX('Calcs-control2'!$G$386:$X$456,  'Graph-outputs'!$B66, 'Graph-outputs'!BF$2)</f>
        <v>53172.848313295639</v>
      </c>
      <c r="BG66" s="118">
        <f t="shared" si="29"/>
        <v>62</v>
      </c>
      <c r="BH66">
        <f>INDEX('Calcs-control2'!$G$170:$X$240, 'Graph-outputs'!$B66, 'Graph-outputs'!$AL$1)</f>
        <v>0.99999877825154848</v>
      </c>
      <c r="BJ66" s="25" t="str">
        <f t="shared" si="30"/>
        <v/>
      </c>
      <c r="BK66" s="4" t="str">
        <f t="shared" si="31"/>
        <v/>
      </c>
      <c r="BL66" s="26" t="str">
        <f t="shared" si="32"/>
        <v/>
      </c>
      <c r="BM66">
        <f>INDEX('Calcs-control2'!$AH$386:$AY$456,  'Graph-outputs'!$B66, 'Graph-outputs'!BM$2)</f>
        <v>43076.244368412525</v>
      </c>
      <c r="BN66" s="118">
        <f t="shared" si="33"/>
        <v>62</v>
      </c>
      <c r="BO66">
        <f>INDEX('Calcs-control2'!$AH$170:$AY$240, 'Graph-outputs'!$B66, 'Graph-outputs'!$AL$1)</f>
        <v>0.99998098958999515</v>
      </c>
      <c r="BQ66" s="79">
        <v>63</v>
      </c>
      <c r="BR66" s="118">
        <f t="shared" si="34"/>
        <v>62</v>
      </c>
      <c r="BS66">
        <f>IF(Settings!$M$5=1, 'Graph-outputs'!$BZ66, 'Graph-outputs'!$CG66)</f>
        <v>68.578339727996152</v>
      </c>
      <c r="BU66">
        <f>IF(Settings!$M$5=1, 'Graph-outputs'!$CN66, 'Graph-outputs'!$CU66)</f>
        <v>73335.486590276574</v>
      </c>
      <c r="BW66" s="25" t="str">
        <f t="shared" si="35"/>
        <v/>
      </c>
      <c r="BX66" s="4" t="str">
        <f t="shared" si="36"/>
        <v/>
      </c>
      <c r="BY66" s="26" t="str">
        <f t="shared" si="37"/>
        <v/>
      </c>
      <c r="BZ66">
        <f>INDEX('Calcs-control3'!$G$86:$Y$156,  'Graph-outputs'!$B66, 'Graph-outputs'!BZ$2)</f>
        <v>84.565745529791698</v>
      </c>
      <c r="CA66" s="118">
        <f t="shared" si="38"/>
        <v>62</v>
      </c>
      <c r="CB66">
        <f>INDEX('Calcs-control3'!$G$170:$X$240, 'Graph-outputs'!$B66, 'Graph-outputs'!$BT$1)</f>
        <v>0.9999999954466281</v>
      </c>
      <c r="CD66" s="25" t="str">
        <f t="shared" si="39"/>
        <v/>
      </c>
      <c r="CE66" s="4" t="str">
        <f t="shared" si="40"/>
        <v/>
      </c>
      <c r="CF66" s="26" t="str">
        <f t="shared" si="41"/>
        <v/>
      </c>
      <c r="CG66">
        <f>INDEX('Calcs-control3'!$AH$86:$AZ$156,  'Graph-outputs'!$B66, 'Graph-outputs'!CG$2)</f>
        <v>68.578339727996152</v>
      </c>
      <c r="CH66" s="118">
        <f t="shared" si="42"/>
        <v>62</v>
      </c>
      <c r="CI66" s="85">
        <f>INDEX('Calcs-control3'!$AH$170:$AY$240, 'Graph-outputs'!$B66, 'Graph-outputs'!$BT$1)</f>
        <v>0.99999981999738519</v>
      </c>
      <c r="CK66" s="25" t="str">
        <f t="shared" si="43"/>
        <v/>
      </c>
      <c r="CL66" s="4" t="str">
        <f t="shared" si="44"/>
        <v/>
      </c>
      <c r="CM66" s="26" t="str">
        <f t="shared" si="45"/>
        <v/>
      </c>
      <c r="CN66">
        <f>INDEX('Calcs-control3'!$G$386:$X$456,  'Graph-outputs'!$B66, 'Graph-outputs'!CN$2)</f>
        <v>90431.911389132205</v>
      </c>
      <c r="CO66" s="118">
        <f t="shared" si="46"/>
        <v>62</v>
      </c>
      <c r="CP66" s="85">
        <f>INDEX('Calcs-control3'!$G$170:$X$240, 'Graph-outputs'!$B66, 'Graph-outputs'!$BT$1)</f>
        <v>0.9999999954466281</v>
      </c>
      <c r="CR66" s="25" t="str">
        <f t="shared" si="47"/>
        <v/>
      </c>
      <c r="CS66" s="4" t="str">
        <f t="shared" si="48"/>
        <v/>
      </c>
      <c r="CT66" s="26" t="str">
        <f t="shared" si="49"/>
        <v/>
      </c>
      <c r="CU66">
        <f>INDEX('Calcs-control3'!$AH$386:$AY$456,  'Graph-outputs'!$B66, 'Graph-outputs'!CU$2)</f>
        <v>73335.486590276574</v>
      </c>
      <c r="CV66" s="118">
        <f t="shared" si="50"/>
        <v>62</v>
      </c>
      <c r="CW66" s="85">
        <f>INDEX('Calcs-control3'!$AH$170:$AY$240, 'Graph-outputs'!$B66, 'Graph-outputs'!$BT$1)</f>
        <v>0.99999981999738519</v>
      </c>
      <c r="CY66" s="79">
        <v>63</v>
      </c>
      <c r="CZ66" s="118" t="e">
        <f t="shared" si="51"/>
        <v>#N/A</v>
      </c>
      <c r="DA66">
        <f>IF(Settings!$M$5=1, 'Graph-outputs'!$DH66, 'Graph-outputs'!$DO66)</f>
        <v>65.868311847443195</v>
      </c>
      <c r="DC66">
        <f>IF(Settings!$M$5=1, 'Graph-outputs'!$DV66, 'Graph-outputs'!$EC66)</f>
        <v>467279.79532309494</v>
      </c>
      <c r="DE66" s="25" t="str">
        <f t="shared" si="52"/>
        <v/>
      </c>
      <c r="DF66" s="4" t="str">
        <f t="shared" si="53"/>
        <v/>
      </c>
      <c r="DG66" s="26" t="str">
        <f t="shared" si="54"/>
        <v/>
      </c>
      <c r="DH66">
        <f>INDEX('Calcs-control4'!$G$86:$X$156,  'Graph-outputs'!$B66, 'Graph-outputs'!DH$2)</f>
        <v>69.898615308109569</v>
      </c>
      <c r="DI66" s="118" t="e">
        <f t="shared" si="55"/>
        <v>#N/A</v>
      </c>
      <c r="DJ66">
        <f>INDEX('Calcs-control4'!$G$170:$X$240, 'Graph-outputs'!$B66, 'Graph-outputs'!$DB$1)</f>
        <v>0</v>
      </c>
      <c r="DL66" s="25" t="str">
        <f t="shared" si="56"/>
        <v/>
      </c>
      <c r="DM66" s="4" t="str">
        <f t="shared" si="57"/>
        <v/>
      </c>
      <c r="DN66" s="26" t="str">
        <f t="shared" si="58"/>
        <v/>
      </c>
      <c r="DO66">
        <f>INDEX('Calcs-control4'!$AH$86:$AY$156,  'Graph-outputs'!$B66, 'Graph-outputs'!DO$2)</f>
        <v>65.868311847443195</v>
      </c>
      <c r="DP66" s="118" t="e">
        <f t="shared" si="59"/>
        <v>#N/A</v>
      </c>
      <c r="DQ66">
        <f>INDEX('Calcs-control4'!$AH$170:$AY$240, 'Graph-outputs'!$B66, 'Graph-outputs'!$DB$1)</f>
        <v>0</v>
      </c>
      <c r="DS66" s="25" t="str">
        <f t="shared" si="60"/>
        <v/>
      </c>
      <c r="DT66" s="4" t="str">
        <f t="shared" si="61"/>
        <v/>
      </c>
      <c r="DU66" s="26" t="str">
        <f t="shared" si="62"/>
        <v/>
      </c>
      <c r="DV66">
        <f>INDEX('Calcs-control4'!$G$386:$X$456,  'Graph-outputs'!$B66, 'Graph-outputs'!DV$2)</f>
        <v>495871.3794000026</v>
      </c>
      <c r="DW66" s="118" t="e">
        <f t="shared" si="63"/>
        <v>#N/A</v>
      </c>
      <c r="DX66">
        <f>INDEX('Calcs-control4'!$G$170:$X$240, 'Graph-outputs'!$B66, 'Graph-outputs'!$DB$1)</f>
        <v>0</v>
      </c>
      <c r="DZ66" s="25" t="str">
        <f t="shared" si="64"/>
        <v/>
      </c>
      <c r="EA66" s="4" t="str">
        <f t="shared" si="65"/>
        <v/>
      </c>
      <c r="EB66" s="26" t="str">
        <f t="shared" si="66"/>
        <v/>
      </c>
      <c r="EC66">
        <f>INDEX('Calcs-control4'!$AH$386:$AY$456,  'Graph-outputs'!$B66, 'Graph-outputs'!EC$2)</f>
        <v>467279.79532309494</v>
      </c>
      <c r="ED66" s="118" t="e">
        <f t="shared" si="67"/>
        <v>#N/A</v>
      </c>
      <c r="EE66">
        <f>INDEX('Calcs-control4'!$AH$170:$AY$240, 'Graph-outputs'!$B66, 'Graph-outputs'!$DB$1)</f>
        <v>0</v>
      </c>
    </row>
    <row r="67" spans="1:135" x14ac:dyDescent="0.3">
      <c r="A67" s="118">
        <f t="shared" si="0"/>
        <v>63</v>
      </c>
      <c r="B67">
        <v>64</v>
      </c>
      <c r="C67">
        <f>IF(Settings!$M$5=1, 'Graph-outputs'!$J67, 'Graph-outputs'!$Q67)</f>
        <v>73.186909668923789</v>
      </c>
      <c r="E67">
        <f>IF(Settings!$M$5=1, 'Graph-outputs'!$X67, 'Graph-outputs'!$AE67)</f>
        <v>71941.366894927996</v>
      </c>
      <c r="G67" s="25" t="str">
        <f t="shared" si="1"/>
        <v/>
      </c>
      <c r="H67" s="4" t="str">
        <f t="shared" si="2"/>
        <v/>
      </c>
      <c r="I67" s="26" t="str">
        <f t="shared" si="3"/>
        <v/>
      </c>
      <c r="J67">
        <f>INDEX('Calcs-control1'!$G$86:$X$156,  'Graph-outputs'!$B67, 'Graph-outputs'!J$2)</f>
        <v>93.525817497790186</v>
      </c>
      <c r="K67" s="118">
        <f t="shared" si="4"/>
        <v>63</v>
      </c>
      <c r="L67">
        <f>INDEX('Calcs-control1'!$G$170:$X$240, 'Graph-outputs'!$B67, 'Graph-outputs'!$D$1)</f>
        <v>0.99999999820252272</v>
      </c>
      <c r="N67" s="25" t="str">
        <f t="shared" si="5"/>
        <v/>
      </c>
      <c r="O67" s="4" t="str">
        <f t="shared" si="6"/>
        <v/>
      </c>
      <c r="P67" s="26" t="str">
        <f t="shared" si="7"/>
        <v/>
      </c>
      <c r="Q67">
        <f>INDEX('Calcs-control1'!$AH$86:$AY$156,  'Graph-outputs'!$B67, 'Graph-outputs'!Q$2)</f>
        <v>73.186909668923789</v>
      </c>
      <c r="R67" s="118">
        <f t="shared" si="8"/>
        <v>63</v>
      </c>
      <c r="S67">
        <f>INDEX('Calcs-control1'!$AH$170:$AY$240, 'Graph-outputs'!$B67, 'Graph-outputs'!$Q$2)</f>
        <v>0.99999980668267985</v>
      </c>
      <c r="U67" s="25" t="str">
        <f t="shared" si="9"/>
        <v/>
      </c>
      <c r="V67" s="4" t="str">
        <f t="shared" si="10"/>
        <v/>
      </c>
      <c r="W67" s="26" t="str">
        <f t="shared" si="11"/>
        <v/>
      </c>
      <c r="X67">
        <f>INDEX('Calcs-control1'!$G$386:$X$456,  'Graph-outputs'!$B67, 'Graph-outputs'!X$2)</f>
        <v>91934.140045860957</v>
      </c>
      <c r="Y67" s="118">
        <f t="shared" si="12"/>
        <v>63</v>
      </c>
      <c r="Z67">
        <f>INDEX('Calcs-control1'!$G$170:$X$240, 'Graph-outputs'!$B67, 'Graph-outputs'!$J$2)</f>
        <v>0.99999999820252272</v>
      </c>
      <c r="AB67" s="25" t="str">
        <f t="shared" si="13"/>
        <v/>
      </c>
      <c r="AC67" s="4" t="str">
        <f t="shared" si="14"/>
        <v/>
      </c>
      <c r="AD67" s="26" t="str">
        <f t="shared" si="15"/>
        <v/>
      </c>
      <c r="AE67">
        <f>INDEX('Calcs-control1'!$AH$386:$AY$456,  'Graph-outputs'!$B67, 'Graph-outputs'!AE$2)</f>
        <v>71941.366894927996</v>
      </c>
      <c r="AF67" s="118">
        <f t="shared" si="16"/>
        <v>63</v>
      </c>
      <c r="AG67">
        <f>INDEX('Calcs-control1'!$AH$170:$AY$240, 'Graph-outputs'!$B67, 'Graph-outputs'!$Q$2)</f>
        <v>0.99999980668267985</v>
      </c>
      <c r="AI67" s="79">
        <v>64</v>
      </c>
      <c r="AJ67" s="118">
        <f t="shared" si="17"/>
        <v>63</v>
      </c>
      <c r="AK67">
        <f>IF(Settings!$M$5=1, 'Graph-outputs'!$AR67, 'Graph-outputs'!$AY67)</f>
        <v>51.111302134834695</v>
      </c>
      <c r="AM67">
        <f>IF(Settings!$M$5=1, 'Graph-outputs'!$BF67, 'Graph-outputs'!$BM67)</f>
        <v>43243.080352005083</v>
      </c>
      <c r="AO67" s="25" t="str">
        <f t="shared" si="18"/>
        <v/>
      </c>
      <c r="AP67" s="4" t="str">
        <f t="shared" si="19"/>
        <v/>
      </c>
      <c r="AQ67" s="26" t="str">
        <f t="shared" si="20"/>
        <v/>
      </c>
      <c r="AR67">
        <f>INDEX('Calcs-control2'!$G$86:$Y$156,  'Graph-outputs'!$B67, 'Graph-outputs'!AR$2)</f>
        <v>63.404094653948128</v>
      </c>
      <c r="AS67" s="118">
        <f t="shared" si="21"/>
        <v>63</v>
      </c>
      <c r="AT67">
        <f>INDEX('Calcs-control2'!$G$170:$X$240, 'Graph-outputs'!$B67, 'Graph-outputs'!$AL$1)</f>
        <v>0.9999989250306327</v>
      </c>
      <c r="AV67" s="25" t="str">
        <f t="shared" si="22"/>
        <v/>
      </c>
      <c r="AW67" s="4" t="str">
        <f t="shared" si="23"/>
        <v/>
      </c>
      <c r="AX67" s="26" t="str">
        <f t="shared" si="24"/>
        <v/>
      </c>
      <c r="AY67">
        <f>INDEX('Calcs-control2'!$AH$86:$AZ$156,  'Graph-outputs'!$B67, 'Graph-outputs'!AY$2)</f>
        <v>51.111302134834695</v>
      </c>
      <c r="AZ67" s="118">
        <f t="shared" si="25"/>
        <v>63</v>
      </c>
      <c r="BA67">
        <f>INDEX('Calcs-control2'!$AH$170:$AY$240, 'Graph-outputs'!$B67, 'Graph-outputs'!$AL$1)</f>
        <v>0.99998183249706507</v>
      </c>
      <c r="BC67" s="25" t="str">
        <f t="shared" si="26"/>
        <v/>
      </c>
      <c r="BD67" s="4" t="str">
        <f t="shared" si="27"/>
        <v/>
      </c>
      <c r="BE67" s="26" t="str">
        <f t="shared" si="28"/>
        <v/>
      </c>
      <c r="BF67">
        <f>INDEX('Calcs-control2'!$G$386:$X$456,  'Graph-outputs'!$B67, 'Graph-outputs'!BF$2)</f>
        <v>53643.666879267614</v>
      </c>
      <c r="BG67" s="118">
        <f t="shared" si="29"/>
        <v>63</v>
      </c>
      <c r="BH67">
        <f>INDEX('Calcs-control2'!$G$170:$X$240, 'Graph-outputs'!$B67, 'Graph-outputs'!$AL$1)</f>
        <v>0.9999989250306327</v>
      </c>
      <c r="BJ67" s="25" t="str">
        <f t="shared" si="30"/>
        <v/>
      </c>
      <c r="BK67" s="4" t="str">
        <f t="shared" si="31"/>
        <v/>
      </c>
      <c r="BL67" s="26" t="str">
        <f t="shared" si="32"/>
        <v/>
      </c>
      <c r="BM67">
        <f>INDEX('Calcs-control2'!$AH$386:$AY$456,  'Graph-outputs'!$B67, 'Graph-outputs'!BM$2)</f>
        <v>43243.080352005083</v>
      </c>
      <c r="BN67" s="118">
        <f t="shared" si="33"/>
        <v>63</v>
      </c>
      <c r="BO67">
        <f>INDEX('Calcs-control2'!$AH$170:$AY$240, 'Graph-outputs'!$B67, 'Graph-outputs'!$AL$1)</f>
        <v>0.99998183249706507</v>
      </c>
      <c r="BQ67" s="79">
        <v>64</v>
      </c>
      <c r="BR67" s="118">
        <f t="shared" si="34"/>
        <v>63</v>
      </c>
      <c r="BS67">
        <f>IF(Settings!$M$5=1, 'Graph-outputs'!$BZ67, 'Graph-outputs'!$CG67)</f>
        <v>68.842841777607717</v>
      </c>
      <c r="BU67">
        <f>IF(Settings!$M$5=1, 'Graph-outputs'!$CN67, 'Graph-outputs'!$CU67)</f>
        <v>73618.336811311223</v>
      </c>
      <c r="BW67" s="25" t="str">
        <f t="shared" si="35"/>
        <v/>
      </c>
      <c r="BX67" s="4" t="str">
        <f t="shared" si="36"/>
        <v/>
      </c>
      <c r="BY67" s="26" t="str">
        <f t="shared" si="37"/>
        <v/>
      </c>
      <c r="BZ67">
        <f>INDEX('Calcs-control3'!$G$86:$Y$156,  'Graph-outputs'!$B67, 'Graph-outputs'!BZ$2)</f>
        <v>85.310113587759886</v>
      </c>
      <c r="CA67" s="118">
        <f t="shared" si="38"/>
        <v>63</v>
      </c>
      <c r="CB67">
        <f>INDEX('Calcs-control3'!$G$170:$X$240, 'Graph-outputs'!$B67, 'Graph-outputs'!$BT$1)</f>
        <v>0.9999999961631052</v>
      </c>
      <c r="CD67" s="25" t="str">
        <f t="shared" si="39"/>
        <v/>
      </c>
      <c r="CE67" s="4" t="str">
        <f t="shared" si="40"/>
        <v/>
      </c>
      <c r="CF67" s="26" t="str">
        <f t="shared" si="41"/>
        <v/>
      </c>
      <c r="CG67">
        <f>INDEX('Calcs-control3'!$AH$86:$AZ$156,  'Graph-outputs'!$B67, 'Graph-outputs'!CG$2)</f>
        <v>68.842841777607717</v>
      </c>
      <c r="CH67" s="118">
        <f t="shared" si="42"/>
        <v>63</v>
      </c>
      <c r="CI67" s="85">
        <f>INDEX('Calcs-control3'!$AH$170:$AY$240, 'Graph-outputs'!$B67, 'Graph-outputs'!$BT$1)</f>
        <v>0.99999983062149145</v>
      </c>
      <c r="CK67" s="25" t="str">
        <f t="shared" si="43"/>
        <v/>
      </c>
      <c r="CL67" s="4" t="str">
        <f t="shared" si="44"/>
        <v/>
      </c>
      <c r="CM67" s="26" t="str">
        <f t="shared" si="45"/>
        <v/>
      </c>
      <c r="CN67">
        <f>INDEX('Calcs-control3'!$G$386:$X$456,  'Graph-outputs'!$B67, 'Graph-outputs'!CN$2)</f>
        <v>91227.914866401843</v>
      </c>
      <c r="CO67" s="118">
        <f t="shared" si="46"/>
        <v>63</v>
      </c>
      <c r="CP67" s="85">
        <f>INDEX('Calcs-control3'!$G$170:$X$240, 'Graph-outputs'!$B67, 'Graph-outputs'!$BT$1)</f>
        <v>0.9999999961631052</v>
      </c>
      <c r="CR67" s="25" t="str">
        <f t="shared" si="47"/>
        <v/>
      </c>
      <c r="CS67" s="4" t="str">
        <f t="shared" si="48"/>
        <v/>
      </c>
      <c r="CT67" s="26" t="str">
        <f t="shared" si="49"/>
        <v/>
      </c>
      <c r="CU67">
        <f>INDEX('Calcs-control3'!$AH$386:$AY$456,  'Graph-outputs'!$B67, 'Graph-outputs'!CU$2)</f>
        <v>73618.336811311223</v>
      </c>
      <c r="CV67" s="118">
        <f t="shared" si="50"/>
        <v>63</v>
      </c>
      <c r="CW67" s="85">
        <f>INDEX('Calcs-control3'!$AH$170:$AY$240, 'Graph-outputs'!$B67, 'Graph-outputs'!$BT$1)</f>
        <v>0.99999983062149145</v>
      </c>
      <c r="CY67" s="79">
        <v>64</v>
      </c>
      <c r="CZ67" s="118" t="e">
        <f t="shared" si="51"/>
        <v>#N/A</v>
      </c>
      <c r="DA67">
        <f>IF(Settings!$M$5=1, 'Graph-outputs'!$DH67, 'Graph-outputs'!$DO67)</f>
        <v>65.968133905536661</v>
      </c>
      <c r="DC67">
        <f>IF(Settings!$M$5=1, 'Graph-outputs'!$DV67, 'Graph-outputs'!$EC67)</f>
        <v>467987.94814448012</v>
      </c>
      <c r="DE67" s="25" t="str">
        <f t="shared" si="52"/>
        <v/>
      </c>
      <c r="DF67" s="4" t="str">
        <f t="shared" si="53"/>
        <v/>
      </c>
      <c r="DG67" s="26" t="str">
        <f t="shared" si="54"/>
        <v/>
      </c>
      <c r="DH67">
        <f>INDEX('Calcs-control4'!$G$86:$X$156,  'Graph-outputs'!$B67, 'Graph-outputs'!DH$2)</f>
        <v>70.003541780950769</v>
      </c>
      <c r="DI67" s="118" t="e">
        <f t="shared" si="55"/>
        <v>#N/A</v>
      </c>
      <c r="DJ67">
        <f>INDEX('Calcs-control4'!$G$170:$X$240, 'Graph-outputs'!$B67, 'Graph-outputs'!$DB$1)</f>
        <v>0</v>
      </c>
      <c r="DL67" s="25" t="str">
        <f t="shared" si="56"/>
        <v/>
      </c>
      <c r="DM67" s="4" t="str">
        <f t="shared" si="57"/>
        <v/>
      </c>
      <c r="DN67" s="26" t="str">
        <f t="shared" si="58"/>
        <v/>
      </c>
      <c r="DO67">
        <f>INDEX('Calcs-control4'!$AH$86:$AY$156,  'Graph-outputs'!$B67, 'Graph-outputs'!DO$2)</f>
        <v>65.968133905536661</v>
      </c>
      <c r="DP67" s="118" t="e">
        <f t="shared" si="59"/>
        <v>#N/A</v>
      </c>
      <c r="DQ67">
        <f>INDEX('Calcs-control4'!$AH$170:$AY$240, 'Graph-outputs'!$B67, 'Graph-outputs'!$DB$1)</f>
        <v>0</v>
      </c>
      <c r="DS67" s="25" t="str">
        <f t="shared" si="60"/>
        <v/>
      </c>
      <c r="DT67" s="4" t="str">
        <f t="shared" si="61"/>
        <v/>
      </c>
      <c r="DU67" s="26" t="str">
        <f t="shared" si="62"/>
        <v/>
      </c>
      <c r="DV67">
        <f>INDEX('Calcs-control4'!$G$386:$X$456,  'Graph-outputs'!$B67, 'Graph-outputs'!DV$2)</f>
        <v>496615.74371385912</v>
      </c>
      <c r="DW67" s="118" t="e">
        <f t="shared" si="63"/>
        <v>#N/A</v>
      </c>
      <c r="DX67">
        <f>INDEX('Calcs-control4'!$G$170:$X$240, 'Graph-outputs'!$B67, 'Graph-outputs'!$DB$1)</f>
        <v>0</v>
      </c>
      <c r="DZ67" s="25" t="str">
        <f t="shared" si="64"/>
        <v/>
      </c>
      <c r="EA67" s="4" t="str">
        <f t="shared" si="65"/>
        <v/>
      </c>
      <c r="EB67" s="26" t="str">
        <f t="shared" si="66"/>
        <v/>
      </c>
      <c r="EC67">
        <f>INDEX('Calcs-control4'!$AH$386:$AY$456,  'Graph-outputs'!$B67, 'Graph-outputs'!EC$2)</f>
        <v>467987.94814448012</v>
      </c>
      <c r="ED67" s="118" t="e">
        <f t="shared" si="67"/>
        <v>#N/A</v>
      </c>
      <c r="EE67">
        <f>INDEX('Calcs-control4'!$AH$170:$AY$240, 'Graph-outputs'!$B67, 'Graph-outputs'!$DB$1)</f>
        <v>0</v>
      </c>
    </row>
    <row r="68" spans="1:135" x14ac:dyDescent="0.3">
      <c r="A68" s="118">
        <f t="shared" si="0"/>
        <v>64</v>
      </c>
      <c r="B68">
        <v>65</v>
      </c>
      <c r="C68">
        <f>IF(Settings!$M$5=1, 'Graph-outputs'!$J68, 'Graph-outputs'!$Q68)</f>
        <v>73.511699396242804</v>
      </c>
      <c r="E68">
        <f>IF(Settings!$M$5=1, 'Graph-outputs'!$X68, 'Graph-outputs'!$AE68)</f>
        <v>72260.629490799169</v>
      </c>
      <c r="G68" s="25" t="str">
        <f t="shared" si="1"/>
        <v/>
      </c>
      <c r="H68" s="4" t="str">
        <f t="shared" si="2"/>
        <v/>
      </c>
      <c r="I68" s="26" t="str">
        <f t="shared" si="3"/>
        <v/>
      </c>
      <c r="J68">
        <f>INDEX('Calcs-control1'!$G$86:$X$156,  'Graph-outputs'!$B68, 'Graph-outputs'!J$2)</f>
        <v>94.319361897107754</v>
      </c>
      <c r="K68" s="118">
        <f t="shared" si="4"/>
        <v>64</v>
      </c>
      <c r="L68">
        <f>INDEX('Calcs-control1'!$G$170:$X$240, 'Graph-outputs'!$B68, 'Graph-outputs'!$D$1)</f>
        <v>0.9999999985023923</v>
      </c>
      <c r="N68" s="25" t="str">
        <f t="shared" si="5"/>
        <v/>
      </c>
      <c r="O68" s="4" t="str">
        <f t="shared" si="6"/>
        <v/>
      </c>
      <c r="P68" s="26" t="str">
        <f t="shared" si="7"/>
        <v/>
      </c>
      <c r="Q68">
        <f>INDEX('Calcs-control1'!$AH$86:$AY$156,  'Graph-outputs'!$B68, 'Graph-outputs'!Q$2)</f>
        <v>73.511699396242804</v>
      </c>
      <c r="R68" s="118">
        <f t="shared" si="8"/>
        <v>64</v>
      </c>
      <c r="S68">
        <f>INDEX('Calcs-control1'!$AH$170:$AY$240, 'Graph-outputs'!$B68, 'Graph-outputs'!$Q$2)</f>
        <v>0.9999998205975964</v>
      </c>
      <c r="U68" s="25" t="str">
        <f t="shared" si="9"/>
        <v/>
      </c>
      <c r="V68" s="4" t="str">
        <f t="shared" si="10"/>
        <v/>
      </c>
      <c r="W68" s="26" t="str">
        <f t="shared" si="11"/>
        <v/>
      </c>
      <c r="X68">
        <f>INDEX('Calcs-control1'!$G$386:$X$456,  'Graph-outputs'!$B68, 'Graph-outputs'!X$2)</f>
        <v>92714.17944892525</v>
      </c>
      <c r="Y68" s="118">
        <f t="shared" si="12"/>
        <v>64</v>
      </c>
      <c r="Z68">
        <f>INDEX('Calcs-control1'!$G$170:$X$240, 'Graph-outputs'!$B68, 'Graph-outputs'!$J$2)</f>
        <v>0.9999999985023923</v>
      </c>
      <c r="AB68" s="25" t="str">
        <f t="shared" si="13"/>
        <v/>
      </c>
      <c r="AC68" s="4" t="str">
        <f t="shared" si="14"/>
        <v/>
      </c>
      <c r="AD68" s="26" t="str">
        <f t="shared" si="15"/>
        <v/>
      </c>
      <c r="AE68">
        <f>INDEX('Calcs-control1'!$AH$386:$AY$456,  'Graph-outputs'!$B68, 'Graph-outputs'!AE$2)</f>
        <v>72260.629490799169</v>
      </c>
      <c r="AF68" s="118">
        <f t="shared" si="16"/>
        <v>64</v>
      </c>
      <c r="AG68">
        <f>INDEX('Calcs-control1'!$AH$170:$AY$240, 'Graph-outputs'!$B68, 'Graph-outputs'!$Q$2)</f>
        <v>0.9999998205975964</v>
      </c>
      <c r="AI68" s="79">
        <v>65</v>
      </c>
      <c r="AJ68" s="118">
        <f t="shared" si="17"/>
        <v>64</v>
      </c>
      <c r="AK68">
        <f>IF(Settings!$M$5=1, 'Graph-outputs'!$AR68, 'Graph-outputs'!$AY68)</f>
        <v>51.292082952799468</v>
      </c>
      <c r="AM68">
        <f>IF(Settings!$M$5=1, 'Graph-outputs'!$BF68, 'Graph-outputs'!$BM68)</f>
        <v>43396.037623456097</v>
      </c>
      <c r="AO68" s="25" t="str">
        <f t="shared" si="18"/>
        <v/>
      </c>
      <c r="AP68" s="4" t="str">
        <f t="shared" si="19"/>
        <v/>
      </c>
      <c r="AQ68" s="26" t="str">
        <f t="shared" si="20"/>
        <v/>
      </c>
      <c r="AR68">
        <f>INDEX('Calcs-control2'!$G$86:$Y$156,  'Graph-outputs'!$B68, 'Graph-outputs'!AR$2)</f>
        <v>63.946747225507785</v>
      </c>
      <c r="AS68" s="118">
        <f t="shared" si="21"/>
        <v>64</v>
      </c>
      <c r="AT68">
        <f>INDEX('Calcs-control2'!$G$170:$X$240, 'Graph-outputs'!$B68, 'Graph-outputs'!$AL$1)</f>
        <v>0.99999905116268772</v>
      </c>
      <c r="AV68" s="25" t="str">
        <f t="shared" si="22"/>
        <v/>
      </c>
      <c r="AW68" s="4" t="str">
        <f t="shared" si="23"/>
        <v/>
      </c>
      <c r="AX68" s="26" t="str">
        <f t="shared" si="24"/>
        <v/>
      </c>
      <c r="AY68">
        <f>INDEX('Calcs-control2'!$AH$86:$AZ$156,  'Graph-outputs'!$B68, 'Graph-outputs'!AY$2)</f>
        <v>51.292082952799468</v>
      </c>
      <c r="AZ68" s="118">
        <f t="shared" si="25"/>
        <v>64</v>
      </c>
      <c r="BA68">
        <f>INDEX('Calcs-control2'!$AH$170:$AY$240, 'Graph-outputs'!$B68, 'Graph-outputs'!$AL$1)</f>
        <v>0.99998257240521948</v>
      </c>
      <c r="BC68" s="25" t="str">
        <f t="shared" si="26"/>
        <v/>
      </c>
      <c r="BD68" s="4" t="str">
        <f t="shared" si="27"/>
        <v/>
      </c>
      <c r="BE68" s="26" t="str">
        <f t="shared" si="28"/>
        <v/>
      </c>
      <c r="BF68">
        <f>INDEX('Calcs-control2'!$G$386:$X$456,  'Graph-outputs'!$B68, 'Graph-outputs'!BF$2)</f>
        <v>54102.784856649108</v>
      </c>
      <c r="BG68" s="118">
        <f t="shared" si="29"/>
        <v>64</v>
      </c>
      <c r="BH68">
        <f>INDEX('Calcs-control2'!$G$170:$X$240, 'Graph-outputs'!$B68, 'Graph-outputs'!$AL$1)</f>
        <v>0.99999905116268772</v>
      </c>
      <c r="BJ68" s="25" t="str">
        <f t="shared" si="30"/>
        <v/>
      </c>
      <c r="BK68" s="4" t="str">
        <f t="shared" si="31"/>
        <v/>
      </c>
      <c r="BL68" s="26" t="str">
        <f t="shared" si="32"/>
        <v/>
      </c>
      <c r="BM68">
        <f>INDEX('Calcs-control2'!$AH$386:$AY$456,  'Graph-outputs'!$B68, 'Graph-outputs'!BM$2)</f>
        <v>43396.037623456097</v>
      </c>
      <c r="BN68" s="118">
        <f t="shared" si="33"/>
        <v>64</v>
      </c>
      <c r="BO68">
        <f>INDEX('Calcs-control2'!$AH$170:$AY$240, 'Graph-outputs'!$B68, 'Graph-outputs'!$AL$1)</f>
        <v>0.99998257240521948</v>
      </c>
      <c r="BQ68" s="79">
        <v>65</v>
      </c>
      <c r="BR68" s="118">
        <f t="shared" si="34"/>
        <v>64</v>
      </c>
      <c r="BS68">
        <f>IF(Settings!$M$5=1, 'Graph-outputs'!$BZ68, 'Graph-outputs'!$CG68)</f>
        <v>69.085332130429563</v>
      </c>
      <c r="BU68">
        <f>IF(Settings!$M$5=1, 'Graph-outputs'!$CN68, 'Graph-outputs'!$CU68)</f>
        <v>73877.648404126347</v>
      </c>
      <c r="BW68" s="25" t="str">
        <f t="shared" si="35"/>
        <v/>
      </c>
      <c r="BX68" s="4" t="str">
        <f t="shared" si="36"/>
        <v/>
      </c>
      <c r="BY68" s="26" t="str">
        <f t="shared" si="37"/>
        <v/>
      </c>
      <c r="BZ68">
        <f>INDEX('Calcs-control3'!$G$86:$Y$156,  'Graph-outputs'!$B68, 'Graph-outputs'!BZ$2)</f>
        <v>86.035865321020552</v>
      </c>
      <c r="CA68" s="118">
        <f t="shared" si="38"/>
        <v>64</v>
      </c>
      <c r="CB68">
        <f>INDEX('Calcs-control3'!$G$170:$X$240, 'Graph-outputs'!$B68, 'Graph-outputs'!$BT$1)</f>
        <v>0.9999999967529708</v>
      </c>
      <c r="CD68" s="25" t="str">
        <f t="shared" si="39"/>
        <v/>
      </c>
      <c r="CE68" s="4" t="str">
        <f t="shared" si="40"/>
        <v/>
      </c>
      <c r="CF68" s="26" t="str">
        <f t="shared" si="41"/>
        <v/>
      </c>
      <c r="CG68">
        <f>INDEX('Calcs-control3'!$AH$86:$AZ$156,  'Graph-outputs'!$B68, 'Graph-outputs'!CG$2)</f>
        <v>69.085332130429563</v>
      </c>
      <c r="CH68" s="118">
        <f t="shared" si="42"/>
        <v>64</v>
      </c>
      <c r="CI68" s="85">
        <f>INDEX('Calcs-control3'!$AH$170:$AY$240, 'Graph-outputs'!$B68, 'Graph-outputs'!$BT$1)</f>
        <v>0.99999983980959717</v>
      </c>
      <c r="CK68" s="25" t="str">
        <f t="shared" si="43"/>
        <v/>
      </c>
      <c r="CL68" s="4" t="str">
        <f t="shared" si="44"/>
        <v/>
      </c>
      <c r="CM68" s="26" t="str">
        <f t="shared" si="45"/>
        <v/>
      </c>
      <c r="CN68">
        <f>INDEX('Calcs-control3'!$G$386:$X$456,  'Graph-outputs'!$B68, 'Graph-outputs'!CN$2)</f>
        <v>92004.010637356449</v>
      </c>
      <c r="CO68" s="118">
        <f t="shared" si="46"/>
        <v>64</v>
      </c>
      <c r="CP68" s="85">
        <f>INDEX('Calcs-control3'!$G$170:$X$240, 'Graph-outputs'!$B68, 'Graph-outputs'!$BT$1)</f>
        <v>0.9999999967529708</v>
      </c>
      <c r="CR68" s="25" t="str">
        <f t="shared" si="47"/>
        <v/>
      </c>
      <c r="CS68" s="4" t="str">
        <f t="shared" si="48"/>
        <v/>
      </c>
      <c r="CT68" s="26" t="str">
        <f t="shared" si="49"/>
        <v/>
      </c>
      <c r="CU68">
        <f>INDEX('Calcs-control3'!$AH$386:$AY$456,  'Graph-outputs'!$B68, 'Graph-outputs'!CU$2)</f>
        <v>73877.648404126347</v>
      </c>
      <c r="CV68" s="118">
        <f t="shared" si="50"/>
        <v>64</v>
      </c>
      <c r="CW68" s="85">
        <f>INDEX('Calcs-control3'!$AH$170:$AY$240, 'Graph-outputs'!$B68, 'Graph-outputs'!$BT$1)</f>
        <v>0.99999983980959717</v>
      </c>
      <c r="CY68" s="79">
        <v>65</v>
      </c>
      <c r="CZ68" s="118" t="e">
        <f t="shared" si="51"/>
        <v>#N/A</v>
      </c>
      <c r="DA68">
        <f>IF(Settings!$M$5=1, 'Graph-outputs'!$DH68, 'Graph-outputs'!$DO68)</f>
        <v>66.05851323370554</v>
      </c>
      <c r="DC68">
        <f>IF(Settings!$M$5=1, 'Graph-outputs'!$DV68, 'Graph-outputs'!$EC68)</f>
        <v>468629.11280748236</v>
      </c>
      <c r="DE68" s="25" t="str">
        <f t="shared" si="52"/>
        <v/>
      </c>
      <c r="DF68" s="4" t="str">
        <f t="shared" si="53"/>
        <v/>
      </c>
      <c r="DG68" s="26" t="str">
        <f t="shared" si="54"/>
        <v/>
      </c>
      <c r="DH68">
        <f>INDEX('Calcs-control4'!$G$86:$X$156,  'Graph-outputs'!$B68, 'Graph-outputs'!DH$2)</f>
        <v>70.100216298498665</v>
      </c>
      <c r="DI68" s="118" t="e">
        <f t="shared" si="55"/>
        <v>#N/A</v>
      </c>
      <c r="DJ68">
        <f>INDEX('Calcs-control4'!$G$170:$X$240, 'Graph-outputs'!$B68, 'Graph-outputs'!$DB$1)</f>
        <v>0</v>
      </c>
      <c r="DL68" s="25" t="str">
        <f t="shared" si="56"/>
        <v/>
      </c>
      <c r="DM68" s="4" t="str">
        <f t="shared" si="57"/>
        <v/>
      </c>
      <c r="DN68" s="26" t="str">
        <f t="shared" si="58"/>
        <v/>
      </c>
      <c r="DO68">
        <f>INDEX('Calcs-control4'!$AH$86:$AY$156,  'Graph-outputs'!$B68, 'Graph-outputs'!DO$2)</f>
        <v>66.05851323370554</v>
      </c>
      <c r="DP68" s="118" t="e">
        <f t="shared" si="59"/>
        <v>#N/A</v>
      </c>
      <c r="DQ68">
        <f>INDEX('Calcs-control4'!$AH$170:$AY$240, 'Graph-outputs'!$B68, 'Graph-outputs'!$DB$1)</f>
        <v>0</v>
      </c>
      <c r="DS68" s="25" t="str">
        <f t="shared" si="60"/>
        <v/>
      </c>
      <c r="DT68" s="4" t="str">
        <f t="shared" si="61"/>
        <v/>
      </c>
      <c r="DU68" s="26" t="str">
        <f t="shared" si="62"/>
        <v/>
      </c>
      <c r="DV68">
        <f>INDEX('Calcs-control4'!$G$386:$X$456,  'Graph-outputs'!$B68, 'Graph-outputs'!DV$2)</f>
        <v>497301.56740518688</v>
      </c>
      <c r="DW68" s="118" t="e">
        <f t="shared" si="63"/>
        <v>#N/A</v>
      </c>
      <c r="DX68">
        <f>INDEX('Calcs-control4'!$G$170:$X$240, 'Graph-outputs'!$B68, 'Graph-outputs'!$DB$1)</f>
        <v>0</v>
      </c>
      <c r="DZ68" s="25" t="str">
        <f t="shared" si="64"/>
        <v/>
      </c>
      <c r="EA68" s="4" t="str">
        <f t="shared" si="65"/>
        <v/>
      </c>
      <c r="EB68" s="26" t="str">
        <f t="shared" si="66"/>
        <v/>
      </c>
      <c r="EC68">
        <f>INDEX('Calcs-control4'!$AH$386:$AY$456,  'Graph-outputs'!$B68, 'Graph-outputs'!EC$2)</f>
        <v>468629.11280748236</v>
      </c>
      <c r="ED68" s="118" t="e">
        <f t="shared" si="67"/>
        <v>#N/A</v>
      </c>
      <c r="EE68">
        <f>INDEX('Calcs-control4'!$AH$170:$AY$240, 'Graph-outputs'!$B68, 'Graph-outputs'!$DB$1)</f>
        <v>0</v>
      </c>
    </row>
    <row r="69" spans="1:135" x14ac:dyDescent="0.3">
      <c r="A69" s="118">
        <f t="shared" ref="A69:A74" si="68">IF(C$2=FALSE, NA(), B69-1)</f>
        <v>65</v>
      </c>
      <c r="B69">
        <v>66</v>
      </c>
      <c r="C69">
        <f>IF(Settings!$M$5=1, 'Graph-outputs'!$J69, 'Graph-outputs'!$Q69)</f>
        <v>73.809087535275239</v>
      </c>
      <c r="E69">
        <f>IF(Settings!$M$5=1, 'Graph-outputs'!$X69, 'Graph-outputs'!$AE69)</f>
        <v>72552.956787111587</v>
      </c>
      <c r="G69" s="25" t="str">
        <f t="shared" ref="G69:G74" si="69">IF(AND(ROUND(L69, 1)&gt;=0.1, ROUND(L68, 1)&lt;0.1), 10, "")</f>
        <v/>
      </c>
      <c r="H69" s="4" t="str">
        <f t="shared" ref="H69:H74" si="70">IF(AND(ROUND(L69, 1)&gt;=0.5, ROUND(L68, 1)&lt;0.5), 50, "")</f>
        <v/>
      </c>
      <c r="I69" s="26" t="str">
        <f t="shared" ref="I69:I74" si="71">IF(AND(ROUND(L69, 1)&gt;=0.9, ROUND(L68, 1)&lt;0.9), 90, "")</f>
        <v/>
      </c>
      <c r="J69">
        <f>INDEX('Calcs-control1'!$G$86:$X$156,  'Graph-outputs'!$B69, 'Graph-outputs'!J$2)</f>
        <v>95.082632167401385</v>
      </c>
      <c r="K69" s="118">
        <f t="shared" ref="K69:K74" si="72">A69</f>
        <v>65</v>
      </c>
      <c r="L69">
        <f>INDEX('Calcs-control1'!$G$170:$X$240, 'Graph-outputs'!$B69, 'Graph-outputs'!$D$1)</f>
        <v>0.99999999874351664</v>
      </c>
      <c r="N69" s="25" t="str">
        <f t="shared" ref="N69:N74" si="73">IF(AND(ROUND(S69, 1)&gt;=0.1, ROUND(S68, 1)&lt;0.1), 10, "")</f>
        <v/>
      </c>
      <c r="O69" s="4" t="str">
        <f t="shared" ref="O69:O74" si="74">IF(AND(ROUND(S69, 1)&gt;=0.5, ROUND(S68, 1)&lt;0.5), 50, "")</f>
        <v/>
      </c>
      <c r="P69" s="26" t="str">
        <f t="shared" ref="P69:P74" si="75">IF(AND(ROUND(S69, 1)&gt;=0.9, ROUND(S68, 1)&lt;0.9), 90, "")</f>
        <v/>
      </c>
      <c r="Q69">
        <f>INDEX('Calcs-control1'!$AH$86:$AY$156,  'Graph-outputs'!$B69, 'Graph-outputs'!Q$2)</f>
        <v>73.809087535275239</v>
      </c>
      <c r="R69" s="118">
        <f t="shared" ref="R69:R74" si="76">A69</f>
        <v>65</v>
      </c>
      <c r="S69">
        <f>INDEX('Calcs-control1'!$AH$170:$AY$240, 'Graph-outputs'!$B69, 'Graph-outputs'!$Q$2)</f>
        <v>0.99999983245833346</v>
      </c>
      <c r="U69" s="25" t="str">
        <f t="shared" ref="U69:U74" si="77">IF(AND(ROUND(Z69, 1)&gt;=0.1, ROUND(Z68, 1)&lt;0.1), 10, "")</f>
        <v/>
      </c>
      <c r="V69" s="4" t="str">
        <f t="shared" ref="V69:V74" si="78">IF(AND(ROUND(Z69, 1)&gt;=0.5, ROUND(Z68, 1)&lt;0.5), 50, "")</f>
        <v/>
      </c>
      <c r="W69" s="26" t="str">
        <f t="shared" ref="W69:W74" si="79">IF(AND(ROUND(Z69, 1)&gt;=0.9, ROUND(Z68, 1)&lt;0.9), 90, "")</f>
        <v/>
      </c>
      <c r="X69">
        <f>INDEX('Calcs-control1'!$G$386:$X$456,  'Graph-outputs'!$B69, 'Graph-outputs'!X$2)</f>
        <v>93464.459944156668</v>
      </c>
      <c r="Y69" s="118">
        <f t="shared" ref="Y69:Y74" si="80">A69</f>
        <v>65</v>
      </c>
      <c r="Z69">
        <f>INDEX('Calcs-control1'!$G$170:$X$240, 'Graph-outputs'!$B69, 'Graph-outputs'!$J$2)</f>
        <v>0.99999999874351664</v>
      </c>
      <c r="AB69" s="25" t="str">
        <f t="shared" ref="AB69:AB74" si="81">IF(AND(ROUND(AG69, 1)&gt;=0.1, ROUND(AG68, 1)&lt;0.1), 10, "")</f>
        <v/>
      </c>
      <c r="AC69" s="4" t="str">
        <f t="shared" ref="AC69:AC74" si="82">IF(AND(ROUND(AG69, 1)&gt;=0.5, ROUND(AG68, 1)&lt;0.5), 50, "")</f>
        <v/>
      </c>
      <c r="AD69" s="26" t="str">
        <f t="shared" ref="AD69:AD74" si="83">IF(AND(ROUND(AG69, 1)&gt;=0.9, ROUND(AG68, 1)&lt;0.9), 90, "")</f>
        <v/>
      </c>
      <c r="AE69">
        <f>INDEX('Calcs-control1'!$AH$386:$AY$456,  'Graph-outputs'!$B69, 'Graph-outputs'!AE$2)</f>
        <v>72552.956787111587</v>
      </c>
      <c r="AF69" s="118">
        <f t="shared" ref="AF69:AF74" si="84">A69</f>
        <v>65</v>
      </c>
      <c r="AG69">
        <f>INDEX('Calcs-control1'!$AH$170:$AY$240, 'Graph-outputs'!$B69, 'Graph-outputs'!$Q$2)</f>
        <v>0.99999983245833346</v>
      </c>
      <c r="AI69" s="79">
        <v>66</v>
      </c>
      <c r="AJ69" s="118">
        <f t="shared" ref="AJ69:AJ74" si="85">IF(AK$2=FALSE, NA(), AI69-1)</f>
        <v>65</v>
      </c>
      <c r="AK69">
        <f>IF(Settings!$M$5=1, 'Graph-outputs'!$AR69, 'Graph-outputs'!$AY69)</f>
        <v>51.457889469024877</v>
      </c>
      <c r="AM69">
        <f>IF(Settings!$M$5=1, 'Graph-outputs'!$BF69, 'Graph-outputs'!$BM69)</f>
        <v>43536.325062617711</v>
      </c>
      <c r="AO69" s="25" t="str">
        <f t="shared" ref="AO69:AO74" si="86">IF(AND(ROUND(AT69, 1)&gt;=0.1, ROUND(AT68, 1)&lt;0.1), 10, "")</f>
        <v/>
      </c>
      <c r="AP69" s="4" t="str">
        <f t="shared" ref="AP69:AP74" si="87">IF(AND(ROUND(AT69, 1)&gt;=0.5, ROUND(AT68, 1)&lt;0.5), 50, "")</f>
        <v/>
      </c>
      <c r="AQ69" s="26" t="str">
        <f t="shared" ref="AQ69:AQ74" si="88">IF(AND(ROUND(AT69, 1)&gt;=0.9, ROUND(AT68, 1)&lt;0.9), 90, "")</f>
        <v/>
      </c>
      <c r="AR69">
        <f>INDEX('Calcs-control2'!$G$86:$Y$156,  'Graph-outputs'!$B69, 'Graph-outputs'!AR$2)</f>
        <v>64.475863747148068</v>
      </c>
      <c r="AS69" s="118">
        <f t="shared" ref="AS69:AS74" si="89">AJ69</f>
        <v>65</v>
      </c>
      <c r="AT69">
        <f>INDEX('Calcs-control2'!$G$170:$X$240, 'Graph-outputs'!$B69, 'Graph-outputs'!$AL$1)</f>
        <v>0.9999991598835164</v>
      </c>
      <c r="AV69" s="25" t="str">
        <f t="shared" ref="AV69:AV74" si="90">IF(AND(ROUND(BA69, 1)&gt;=0.1, ROUND(BA68, 1)&lt;0.1), 10, "")</f>
        <v/>
      </c>
      <c r="AW69" s="4" t="str">
        <f t="shared" ref="AW69:AW74" si="91">IF(AND(ROUND(BA69, 1)&gt;=0.5, ROUND(BA68, 1)&lt;0.5), 50, "")</f>
        <v/>
      </c>
      <c r="AX69" s="26" t="str">
        <f t="shared" ref="AX69:AX74" si="92">IF(AND(ROUND(BA69, 1)&gt;=0.9, ROUND(BA68, 1)&lt;0.9), 90, "")</f>
        <v/>
      </c>
      <c r="AY69">
        <f>INDEX('Calcs-control2'!$AH$86:$AZ$156,  'Graph-outputs'!$B69, 'Graph-outputs'!AY$2)</f>
        <v>51.457889469024877</v>
      </c>
      <c r="AZ69" s="118">
        <f t="shared" ref="AZ69:AZ74" si="93">AJ69</f>
        <v>65</v>
      </c>
      <c r="BA69">
        <f>INDEX('Calcs-control2'!$AH$170:$AY$240, 'Graph-outputs'!$B69, 'Graph-outputs'!$AL$1)</f>
        <v>0.99998322450218879</v>
      </c>
      <c r="BC69" s="25" t="str">
        <f t="shared" ref="BC69:BC74" si="94">IF(AND(ROUND(BH69, 1)&gt;=0.1, ROUND(BH68, 1)&lt;0.1), 10, "")</f>
        <v/>
      </c>
      <c r="BD69" s="4" t="str">
        <f t="shared" ref="BD69:BD74" si="95">IF(AND(ROUND(BH69, 1)&gt;=0.5, ROUND(BH68, 1)&lt;0.5), 50, "")</f>
        <v/>
      </c>
      <c r="BE69" s="26" t="str">
        <f t="shared" ref="BE69:BE74" si="96">IF(AND(ROUND(BH69, 1)&gt;=0.9, ROUND(BH68, 1)&lt;0.9), 90, "")</f>
        <v/>
      </c>
      <c r="BF69">
        <f>INDEX('Calcs-control2'!$G$386:$X$456,  'Graph-outputs'!$B69, 'Graph-outputs'!BF$2)</f>
        <v>54550.450357770729</v>
      </c>
      <c r="BG69" s="118">
        <f t="shared" ref="BG69:BG74" si="97">AJ69</f>
        <v>65</v>
      </c>
      <c r="BH69">
        <f>INDEX('Calcs-control2'!$G$170:$X$240, 'Graph-outputs'!$B69, 'Graph-outputs'!$AL$1)</f>
        <v>0.9999991598835164</v>
      </c>
      <c r="BJ69" s="25" t="str">
        <f t="shared" ref="BJ69:BJ74" si="98">IF(AND(ROUND(BO69, 1)&gt;=0.1, ROUND(BO68, 1)&lt;0.1), 10, "")</f>
        <v/>
      </c>
      <c r="BK69" s="4" t="str">
        <f t="shared" ref="BK69:BK74" si="99">IF(AND(ROUND(BO69, 1)&gt;=0.5, ROUND(BO68, 1)&lt;0.5), 50, "")</f>
        <v/>
      </c>
      <c r="BL69" s="26" t="str">
        <f t="shared" ref="BL69:BL74" si="100">IF(AND(ROUND(BO69, 1)&gt;=0.9, ROUND(BO68, 1)&lt;0.9), 90, "")</f>
        <v/>
      </c>
      <c r="BM69">
        <f>INDEX('Calcs-control2'!$AH$386:$AY$456,  'Graph-outputs'!$B69, 'Graph-outputs'!BM$2)</f>
        <v>43536.325062617711</v>
      </c>
      <c r="BN69" s="118">
        <f t="shared" ref="BN69:BN74" si="101">AJ69</f>
        <v>65</v>
      </c>
      <c r="BO69">
        <f>INDEX('Calcs-control2'!$AH$170:$AY$240, 'Graph-outputs'!$B69, 'Graph-outputs'!$AL$1)</f>
        <v>0.99998322450218879</v>
      </c>
      <c r="BQ69" s="79">
        <v>66</v>
      </c>
      <c r="BR69" s="118">
        <f t="shared" ref="BR69:BR74" si="102">IF(BS$2=FALSE, NA(), BQ69-1)</f>
        <v>65</v>
      </c>
      <c r="BS69">
        <f>IF(Settings!$M$5=1, 'Graph-outputs'!$BZ69, 'Graph-outputs'!$CG69)</f>
        <v>69.307729323094279</v>
      </c>
      <c r="BU69">
        <f>IF(Settings!$M$5=1, 'Graph-outputs'!$CN69, 'Graph-outputs'!$CU69)</f>
        <v>74115.47299407098</v>
      </c>
      <c r="BW69" s="25" t="str">
        <f t="shared" ref="BW69:BW74" si="103">IF(AND(ROUND(CB69, 1)&gt;=0.1, ROUND(CB68, 1)&lt;0.1), 10, "")</f>
        <v/>
      </c>
      <c r="BX69" s="4" t="str">
        <f t="shared" ref="BX69:BX74" si="104">IF(AND(ROUND(CB69, 1)&gt;=0.5, ROUND(CB68, 1)&lt;0.5), 50, "")</f>
        <v/>
      </c>
      <c r="BY69" s="26" t="str">
        <f t="shared" ref="BY69:BY74" si="105">IF(AND(ROUND(CB69, 1)&gt;=0.9, ROUND(CB68, 1)&lt;0.9), 90, "")</f>
        <v/>
      </c>
      <c r="BZ69">
        <f>INDEX('Calcs-control3'!$G$86:$Y$156,  'Graph-outputs'!$B69, 'Graph-outputs'!BZ$2)</f>
        <v>86.743398671778522</v>
      </c>
      <c r="CA69" s="118">
        <f t="shared" ref="CA69:CA74" si="106">BR69</f>
        <v>65</v>
      </c>
      <c r="CB69">
        <f>INDEX('Calcs-control3'!$G$170:$X$240, 'Graph-outputs'!$B69, 'Graph-outputs'!$BT$1)</f>
        <v>0.99999999724061506</v>
      </c>
      <c r="CD69" s="25" t="str">
        <f t="shared" ref="CD69:CD74" si="107">IF(AND(ROUND(CI69, 1)&gt;=0.1, ROUND(CI68, 1)&lt;0.1), 10, "")</f>
        <v/>
      </c>
      <c r="CE69" s="4" t="str">
        <f t="shared" ref="CE69:CE74" si="108">IF(AND(ROUND(CI69, 1)&gt;=0.5, ROUND(CI68, 1)&lt;0.5), 50, "")</f>
        <v/>
      </c>
      <c r="CF69" s="26" t="str">
        <f t="shared" ref="CF69:CF74" si="109">IF(AND(ROUND(CI69, 1)&gt;=0.9, ROUND(CI68, 1)&lt;0.9), 90, "")</f>
        <v/>
      </c>
      <c r="CG69">
        <f>INDEX('Calcs-control3'!$AH$86:$AZ$156,  'Graph-outputs'!$B69, 'Graph-outputs'!CG$2)</f>
        <v>69.307729323094279</v>
      </c>
      <c r="CH69" s="118">
        <f t="shared" ref="CH69:CH74" si="110">BR69</f>
        <v>65</v>
      </c>
      <c r="CI69" s="85">
        <f>INDEX('Calcs-control3'!$AH$170:$AY$240, 'Graph-outputs'!$B69, 'Graph-outputs'!$BT$1)</f>
        <v>0.99999984779751527</v>
      </c>
      <c r="CK69" s="25" t="str">
        <f t="shared" ref="CK69:CK74" si="111">IF(AND(ROUND(CP69, 1)&gt;=0.1, ROUND(CP68, 1)&lt;0.1), 10, "")</f>
        <v/>
      </c>
      <c r="CL69" s="4" t="str">
        <f t="shared" ref="CL69:CL74" si="112">IF(AND(ROUND(CP69, 1)&gt;=0.5, ROUND(CP68, 1)&lt;0.5), 50, "")</f>
        <v/>
      </c>
      <c r="CM69" s="26" t="str">
        <f t="shared" ref="CM69:CM74" si="113">IF(AND(ROUND(CP69, 1)&gt;=0.9, ROUND(CP68, 1)&lt;0.9), 90, "")</f>
        <v/>
      </c>
      <c r="CN69">
        <f>INDEX('Calcs-control3'!$G$386:$X$456,  'Graph-outputs'!$B69, 'Graph-outputs'!CN$2)</f>
        <v>92760.624249132947</v>
      </c>
      <c r="CO69" s="118">
        <f t="shared" ref="CO69:CO74" si="114">BR69</f>
        <v>65</v>
      </c>
      <c r="CP69" s="85">
        <f>INDEX('Calcs-control3'!$G$170:$X$240, 'Graph-outputs'!$B69, 'Graph-outputs'!$BT$1)</f>
        <v>0.99999999724061506</v>
      </c>
      <c r="CR69" s="25" t="str">
        <f t="shared" ref="CR69:CR74" si="115">IF(AND(ROUND(CW69, 1)&gt;=0.1, ROUND(CW68, 1)&lt;0.1), 10, "")</f>
        <v/>
      </c>
      <c r="CS69" s="4" t="str">
        <f t="shared" ref="CS69:CS74" si="116">IF(AND(ROUND(CW69, 1)&gt;=0.5, ROUND(CW68, 1)&lt;0.5), 50, "")</f>
        <v/>
      </c>
      <c r="CT69" s="26" t="str">
        <f t="shared" ref="CT69:CT74" si="117">IF(AND(ROUND(CW69, 1)&gt;=0.9, ROUND(CW68, 1)&lt;0.9), 90, "")</f>
        <v/>
      </c>
      <c r="CU69">
        <f>INDEX('Calcs-control3'!$AH$386:$AY$456,  'Graph-outputs'!$B69, 'Graph-outputs'!CU$2)</f>
        <v>74115.47299407098</v>
      </c>
      <c r="CV69" s="118">
        <f t="shared" ref="CV69:CV74" si="118">BR69</f>
        <v>65</v>
      </c>
      <c r="CW69" s="85">
        <f>INDEX('Calcs-control3'!$AH$170:$AY$240, 'Graph-outputs'!$B69, 'Graph-outputs'!$BT$1)</f>
        <v>0.99999984779751527</v>
      </c>
      <c r="CY69" s="79">
        <v>66</v>
      </c>
      <c r="CZ69" s="118" t="e">
        <f t="shared" ref="CZ69:CZ74" si="119">IF($DA$2=FALSE, NA(), CY69-1)</f>
        <v>#N/A</v>
      </c>
      <c r="DA69">
        <f>IF(Settings!$M$5=1, 'Graph-outputs'!$DH69, 'Graph-outputs'!$DO69)</f>
        <v>66.140454757191108</v>
      </c>
      <c r="DC69">
        <f>IF(Settings!$M$5=1, 'Graph-outputs'!$DV69, 'Graph-outputs'!$EC69)</f>
        <v>469210.41840419295</v>
      </c>
      <c r="DE69" s="25" t="str">
        <f t="shared" ref="DE69:DE74" si="120">IF(AND(ROUND(DJ69, 1)&gt;=0.1, ROUND(DJ68, 1)&lt;0.1), 10, "")</f>
        <v/>
      </c>
      <c r="DF69" s="4" t="str">
        <f t="shared" ref="DF69:DF74" si="121">IF(AND(ROUND(DJ69, 1)&gt;=0.5, ROUND(DJ68, 1)&lt;0.5), 50, "")</f>
        <v/>
      </c>
      <c r="DG69" s="26" t="str">
        <f t="shared" ref="DG69:DG74" si="122">IF(AND(ROUND(DJ69, 1)&gt;=0.9, ROUND(DJ68, 1)&lt;0.9), 90, "")</f>
        <v/>
      </c>
      <c r="DH69">
        <f>INDEX('Calcs-control4'!$G$86:$X$156,  'Graph-outputs'!$B69, 'Graph-outputs'!DH$2)</f>
        <v>70.189280786642499</v>
      </c>
      <c r="DI69" s="118" t="e">
        <f t="shared" ref="DI69:DI74" si="123">CZ69</f>
        <v>#N/A</v>
      </c>
      <c r="DJ69">
        <f>INDEX('Calcs-control4'!$G$170:$X$240, 'Graph-outputs'!$B69, 'Graph-outputs'!$DB$1)</f>
        <v>0</v>
      </c>
      <c r="DL69" s="25" t="str">
        <f t="shared" ref="DL69:DL74" si="124">IF(AND(ROUND(DQ69, 1)&gt;=0.1, ROUND(DQ68, 1)&lt;0.1), 10, "")</f>
        <v/>
      </c>
      <c r="DM69" s="4" t="str">
        <f t="shared" ref="DM69:DM74" si="125">IF(AND(ROUND(DQ69, 1)&gt;=0.5, ROUND(DQ68, 1)&lt;0.5), 50, "")</f>
        <v/>
      </c>
      <c r="DN69" s="26" t="str">
        <f t="shared" ref="DN69:DN74" si="126">IF(AND(ROUND(DQ69, 1)&gt;=0.9, ROUND(DQ68, 1)&lt;0.9), 90, "")</f>
        <v/>
      </c>
      <c r="DO69">
        <f>INDEX('Calcs-control4'!$AH$86:$AY$156,  'Graph-outputs'!$B69, 'Graph-outputs'!DO$2)</f>
        <v>66.140454757191108</v>
      </c>
      <c r="DP69" s="118" t="e">
        <f t="shared" ref="DP69:DP74" si="127">CZ69</f>
        <v>#N/A</v>
      </c>
      <c r="DQ69">
        <f>INDEX('Calcs-control4'!$AH$170:$AY$240, 'Graph-outputs'!$B69, 'Graph-outputs'!$DB$1)</f>
        <v>0</v>
      </c>
      <c r="DS69" s="25" t="str">
        <f t="shared" ref="DS69:DS74" si="128">IF(AND(ROUND(DX69, 1)&gt;=0.1, ROUND(DX68, 1)&lt;0.1), 10, "")</f>
        <v/>
      </c>
      <c r="DT69" s="4" t="str">
        <f t="shared" ref="DT69:DT74" si="129">IF(AND(ROUND(DX69, 1)&gt;=0.5, ROUND(DX68, 1)&lt;0.5), 50, "")</f>
        <v/>
      </c>
      <c r="DU69" s="26" t="str">
        <f t="shared" ref="DU69:DU74" si="130">IF(AND(ROUND(DX69, 1)&gt;=0.9, ROUND(DX68, 1)&lt;0.9), 90, "")</f>
        <v/>
      </c>
      <c r="DV69">
        <f>INDEX('Calcs-control4'!$G$386:$X$456,  'Graph-outputs'!$B69, 'Graph-outputs'!DV$2)</f>
        <v>497933.40439361305</v>
      </c>
      <c r="DW69" s="118" t="e">
        <f t="shared" ref="DW69:DW74" si="131">CZ69</f>
        <v>#N/A</v>
      </c>
      <c r="DX69">
        <f>INDEX('Calcs-control4'!$G$170:$X$240, 'Graph-outputs'!$B69, 'Graph-outputs'!$DB$1)</f>
        <v>0</v>
      </c>
      <c r="DZ69" s="25" t="str">
        <f t="shared" ref="DZ69:DZ74" si="132">IF(AND(ROUND(EE69, 1)&gt;=0.1, ROUND(EE68, 1)&lt;0.1), 10, "")</f>
        <v/>
      </c>
      <c r="EA69" s="4" t="str">
        <f t="shared" ref="EA69:EA74" si="133">IF(AND(ROUND(EE69, 1)&gt;=0.5, ROUND(EE68, 1)&lt;0.5), 50, "")</f>
        <v/>
      </c>
      <c r="EB69" s="26" t="str">
        <f t="shared" ref="EB69:EB74" si="134">IF(AND(ROUND(EE69, 1)&gt;=0.9, ROUND(EE68, 1)&lt;0.9), 90, "")</f>
        <v/>
      </c>
      <c r="EC69">
        <f>INDEX('Calcs-control4'!$AH$386:$AY$456,  'Graph-outputs'!$B69, 'Graph-outputs'!EC$2)</f>
        <v>469210.41840419295</v>
      </c>
      <c r="ED69" s="118" t="e">
        <f t="shared" ref="ED69:ED74" si="135">CZ69</f>
        <v>#N/A</v>
      </c>
      <c r="EE69">
        <f>INDEX('Calcs-control4'!$AH$170:$AY$240, 'Graph-outputs'!$B69, 'Graph-outputs'!$DB$1)</f>
        <v>0</v>
      </c>
    </row>
    <row r="70" spans="1:135" x14ac:dyDescent="0.3">
      <c r="A70" s="118">
        <f t="shared" si="68"/>
        <v>66</v>
      </c>
      <c r="B70">
        <v>67</v>
      </c>
      <c r="C70">
        <f>IF(Settings!$M$5=1, 'Graph-outputs'!$J70, 'Graph-outputs'!$Q70)</f>
        <v>74.081514353266186</v>
      </c>
      <c r="E70">
        <f>IF(Settings!$M$5=1, 'Graph-outputs'!$X70, 'Graph-outputs'!$AE70)</f>
        <v>72820.747529540386</v>
      </c>
      <c r="G70" s="25" t="str">
        <f t="shared" si="69"/>
        <v/>
      </c>
      <c r="H70" s="4" t="str">
        <f t="shared" si="70"/>
        <v/>
      </c>
      <c r="I70" s="26" t="str">
        <f t="shared" si="71"/>
        <v/>
      </c>
      <c r="J70">
        <f>INDEX('Calcs-control1'!$G$86:$X$156,  'Graph-outputs'!$B70, 'Graph-outputs'!J$2)</f>
        <v>95.816597490190404</v>
      </c>
      <c r="K70" s="118">
        <f t="shared" si="72"/>
        <v>66</v>
      </c>
      <c r="L70">
        <f>INDEX('Calcs-control1'!$G$170:$X$240, 'Graph-outputs'!$B70, 'Graph-outputs'!$D$1)</f>
        <v>0.99999999893868918</v>
      </c>
      <c r="N70" s="25" t="str">
        <f t="shared" si="73"/>
        <v/>
      </c>
      <c r="O70" s="4" t="str">
        <f t="shared" si="74"/>
        <v/>
      </c>
      <c r="P70" s="26" t="str">
        <f t="shared" si="75"/>
        <v/>
      </c>
      <c r="Q70">
        <f>INDEX('Calcs-control1'!$AH$86:$AY$156,  'Graph-outputs'!$B70, 'Graph-outputs'!Q$2)</f>
        <v>74.081514353266186</v>
      </c>
      <c r="R70" s="118">
        <f t="shared" si="76"/>
        <v>66</v>
      </c>
      <c r="S70">
        <f>INDEX('Calcs-control1'!$AH$170:$AY$240, 'Graph-outputs'!$B70, 'Graph-outputs'!$Q$2)</f>
        <v>0.99999984263406216</v>
      </c>
      <c r="U70" s="25" t="str">
        <f t="shared" si="77"/>
        <v/>
      </c>
      <c r="V70" s="4" t="str">
        <f t="shared" si="78"/>
        <v/>
      </c>
      <c r="W70" s="26" t="str">
        <f t="shared" si="79"/>
        <v/>
      </c>
      <c r="X70">
        <f>INDEX('Calcs-control1'!$G$386:$X$456,  'Graph-outputs'!$B70, 'Graph-outputs'!X$2)</f>
        <v>94185.934219341754</v>
      </c>
      <c r="Y70" s="118">
        <f t="shared" si="80"/>
        <v>66</v>
      </c>
      <c r="Z70">
        <f>INDEX('Calcs-control1'!$G$170:$X$240, 'Graph-outputs'!$B70, 'Graph-outputs'!$J$2)</f>
        <v>0.99999999893868918</v>
      </c>
      <c r="AB70" s="25" t="str">
        <f t="shared" si="81"/>
        <v/>
      </c>
      <c r="AC70" s="4" t="str">
        <f t="shared" si="82"/>
        <v/>
      </c>
      <c r="AD70" s="26" t="str">
        <f t="shared" si="83"/>
        <v/>
      </c>
      <c r="AE70">
        <f>INDEX('Calcs-control1'!$AH$386:$AY$456,  'Graph-outputs'!$B70, 'Graph-outputs'!AE$2)</f>
        <v>72820.747529540386</v>
      </c>
      <c r="AF70" s="118">
        <f t="shared" si="84"/>
        <v>66</v>
      </c>
      <c r="AG70">
        <f>INDEX('Calcs-control1'!$AH$170:$AY$240, 'Graph-outputs'!$B70, 'Graph-outputs'!$Q$2)</f>
        <v>0.99999984263406216</v>
      </c>
      <c r="AI70" s="79">
        <v>67</v>
      </c>
      <c r="AJ70" s="118">
        <f t="shared" si="85"/>
        <v>66</v>
      </c>
      <c r="AK70">
        <f>IF(Settings!$M$5=1, 'Graph-outputs'!$AR70, 'Graph-outputs'!$AY70)</f>
        <v>51.61001652829561</v>
      </c>
      <c r="AM70">
        <f>IF(Settings!$M$5=1, 'Graph-outputs'!$BF70, 'Graph-outputs'!$BM70)</f>
        <v>43665.038278892607</v>
      </c>
      <c r="AO70" s="25" t="str">
        <f t="shared" si="86"/>
        <v/>
      </c>
      <c r="AP70" s="4" t="str">
        <f t="shared" si="87"/>
        <v/>
      </c>
      <c r="AQ70" s="26" t="str">
        <f t="shared" si="88"/>
        <v/>
      </c>
      <c r="AR70">
        <f>INDEX('Calcs-control2'!$G$86:$Y$156,  'Graph-outputs'!$B70, 'Graph-outputs'!AR$2)</f>
        <v>64.99173458413901</v>
      </c>
      <c r="AS70" s="118">
        <f t="shared" si="89"/>
        <v>66</v>
      </c>
      <c r="AT70">
        <f>INDEX('Calcs-control2'!$G$170:$X$240, 'Graph-outputs'!$B70, 'Graph-outputs'!$AL$1)</f>
        <v>0.99999925387715316</v>
      </c>
      <c r="AV70" s="25" t="str">
        <f t="shared" si="90"/>
        <v/>
      </c>
      <c r="AW70" s="4" t="str">
        <f t="shared" si="91"/>
        <v/>
      </c>
      <c r="AX70" s="26" t="str">
        <f t="shared" si="92"/>
        <v/>
      </c>
      <c r="AY70">
        <f>INDEX('Calcs-control2'!$AH$86:$AZ$156,  'Graph-outputs'!$B70, 'Graph-outputs'!AY$2)</f>
        <v>51.61001652829561</v>
      </c>
      <c r="AZ70" s="118">
        <f t="shared" si="93"/>
        <v>66</v>
      </c>
      <c r="BA70">
        <f>INDEX('Calcs-control2'!$AH$170:$AY$240, 'Graph-outputs'!$B70, 'Graph-outputs'!$AL$1)</f>
        <v>0.99998380131389109</v>
      </c>
      <c r="BC70" s="25" t="str">
        <f t="shared" si="94"/>
        <v/>
      </c>
      <c r="BD70" s="4" t="str">
        <f t="shared" si="95"/>
        <v/>
      </c>
      <c r="BE70" s="26" t="str">
        <f t="shared" si="96"/>
        <v/>
      </c>
      <c r="BF70">
        <f>INDEX('Calcs-control2'!$G$386:$X$456,  'Graph-outputs'!$B70, 'Graph-outputs'!BF$2)</f>
        <v>54986.909073003219</v>
      </c>
      <c r="BG70" s="118">
        <f t="shared" si="97"/>
        <v>66</v>
      </c>
      <c r="BH70">
        <f>INDEX('Calcs-control2'!$G$170:$X$240, 'Graph-outputs'!$B70, 'Graph-outputs'!$AL$1)</f>
        <v>0.99999925387715316</v>
      </c>
      <c r="BJ70" s="25" t="str">
        <f t="shared" si="98"/>
        <v/>
      </c>
      <c r="BK70" s="4" t="str">
        <f t="shared" si="99"/>
        <v/>
      </c>
      <c r="BL70" s="26" t="str">
        <f t="shared" si="100"/>
        <v/>
      </c>
      <c r="BM70">
        <f>INDEX('Calcs-control2'!$AH$386:$AY$456,  'Graph-outputs'!$B70, 'Graph-outputs'!BM$2)</f>
        <v>43665.038278892607</v>
      </c>
      <c r="BN70" s="118">
        <f t="shared" si="101"/>
        <v>66</v>
      </c>
      <c r="BO70">
        <f>INDEX('Calcs-control2'!$AH$170:$AY$240, 'Graph-outputs'!$B70, 'Graph-outputs'!$AL$1)</f>
        <v>0.99998380131389109</v>
      </c>
      <c r="BQ70" s="79">
        <v>67</v>
      </c>
      <c r="BR70" s="118">
        <f t="shared" si="102"/>
        <v>66</v>
      </c>
      <c r="BS70">
        <f>IF(Settings!$M$5=1, 'Graph-outputs'!$BZ70, 'Graph-outputs'!$CG70)</f>
        <v>69.511771946469821</v>
      </c>
      <c r="BU70">
        <f>IF(Settings!$M$5=1, 'Graph-outputs'!$CN70, 'Graph-outputs'!$CU70)</f>
        <v>74333.669777578703</v>
      </c>
      <c r="BW70" s="25" t="str">
        <f t="shared" si="103"/>
        <v/>
      </c>
      <c r="BX70" s="4" t="str">
        <f t="shared" si="104"/>
        <v/>
      </c>
      <c r="BY70" s="26" t="str">
        <f t="shared" si="105"/>
        <v/>
      </c>
      <c r="BZ70">
        <f>INDEX('Calcs-control3'!$G$86:$Y$156,  'Graph-outputs'!$B70, 'Graph-outputs'!BZ$2)</f>
        <v>87.433107574062475</v>
      </c>
      <c r="CA70" s="118">
        <f t="shared" si="106"/>
        <v>66</v>
      </c>
      <c r="CB70">
        <f>INDEX('Calcs-control3'!$G$170:$X$240, 'Graph-outputs'!$B70, 'Graph-outputs'!$BT$1)</f>
        <v>0.99999999764539083</v>
      </c>
      <c r="CD70" s="25" t="str">
        <f t="shared" si="107"/>
        <v/>
      </c>
      <c r="CE70" s="4" t="str">
        <f t="shared" si="108"/>
        <v/>
      </c>
      <c r="CF70" s="26" t="str">
        <f t="shared" si="109"/>
        <v/>
      </c>
      <c r="CG70">
        <f>INDEX('Calcs-control3'!$AH$86:$AZ$156,  'Graph-outputs'!$B70, 'Graph-outputs'!CG$2)</f>
        <v>69.511771946469821</v>
      </c>
      <c r="CH70" s="118">
        <f t="shared" si="110"/>
        <v>66</v>
      </c>
      <c r="CI70" s="85">
        <f>INDEX('Calcs-control3'!$AH$170:$AY$240, 'Graph-outputs'!$B70, 'Graph-outputs'!$BT$1)</f>
        <v>0.99999985477533349</v>
      </c>
      <c r="CK70" s="25" t="str">
        <f t="shared" si="111"/>
        <v/>
      </c>
      <c r="CL70" s="4" t="str">
        <f t="shared" si="112"/>
        <v/>
      </c>
      <c r="CM70" s="26" t="str">
        <f t="shared" si="113"/>
        <v/>
      </c>
      <c r="CN70">
        <f>INDEX('Calcs-control3'!$G$386:$X$456,  'Graph-outputs'!$B70, 'Graph-outputs'!CN$2)</f>
        <v>93498.176962566577</v>
      </c>
      <c r="CO70" s="118">
        <f t="shared" si="114"/>
        <v>66</v>
      </c>
      <c r="CP70" s="85">
        <f>INDEX('Calcs-control3'!$G$170:$X$240, 'Graph-outputs'!$B70, 'Graph-outputs'!$BT$1)</f>
        <v>0.99999999764539083</v>
      </c>
      <c r="CR70" s="25" t="str">
        <f t="shared" si="115"/>
        <v/>
      </c>
      <c r="CS70" s="4" t="str">
        <f t="shared" si="116"/>
        <v/>
      </c>
      <c r="CT70" s="26" t="str">
        <f t="shared" si="117"/>
        <v/>
      </c>
      <c r="CU70">
        <f>INDEX('Calcs-control3'!$AH$386:$AY$456,  'Graph-outputs'!$B70, 'Graph-outputs'!CU$2)</f>
        <v>74333.669777578703</v>
      </c>
      <c r="CV70" s="118">
        <f t="shared" si="118"/>
        <v>66</v>
      </c>
      <c r="CW70" s="85">
        <f>INDEX('Calcs-control3'!$AH$170:$AY$240, 'Graph-outputs'!$B70, 'Graph-outputs'!$BT$1)</f>
        <v>0.99999985477533349</v>
      </c>
      <c r="CY70" s="79">
        <v>67</v>
      </c>
      <c r="CZ70" s="118" t="e">
        <f t="shared" si="119"/>
        <v>#N/A</v>
      </c>
      <c r="DA70">
        <f>IF(Settings!$M$5=1, 'Graph-outputs'!$DH70, 'Graph-outputs'!$DO70)</f>
        <v>66.21483985793644</v>
      </c>
      <c r="DC70">
        <f>IF(Settings!$M$5=1, 'Graph-outputs'!$DV70, 'Graph-outputs'!$EC70)</f>
        <v>469738.11759180645</v>
      </c>
      <c r="DE70" s="25" t="str">
        <f t="shared" si="120"/>
        <v/>
      </c>
      <c r="DF70" s="4" t="str">
        <f t="shared" si="121"/>
        <v/>
      </c>
      <c r="DG70" s="26" t="str">
        <f t="shared" si="122"/>
        <v/>
      </c>
      <c r="DH70">
        <f>INDEX('Calcs-control4'!$G$86:$X$156,  'Graph-outputs'!$B70, 'Graph-outputs'!DH$2)</f>
        <v>70.271328319020967</v>
      </c>
      <c r="DI70" s="118" t="e">
        <f t="shared" si="123"/>
        <v>#N/A</v>
      </c>
      <c r="DJ70">
        <f>INDEX('Calcs-control4'!$G$170:$X$240, 'Graph-outputs'!$B70, 'Graph-outputs'!$DB$1)</f>
        <v>0</v>
      </c>
      <c r="DL70" s="25" t="str">
        <f t="shared" si="124"/>
        <v/>
      </c>
      <c r="DM70" s="4" t="str">
        <f t="shared" si="125"/>
        <v/>
      </c>
      <c r="DN70" s="26" t="str">
        <f t="shared" si="126"/>
        <v/>
      </c>
      <c r="DO70">
        <f>INDEX('Calcs-control4'!$AH$86:$AY$156,  'Graph-outputs'!$B70, 'Graph-outputs'!DO$2)</f>
        <v>66.21483985793644</v>
      </c>
      <c r="DP70" s="118" t="e">
        <f t="shared" si="127"/>
        <v>#N/A</v>
      </c>
      <c r="DQ70">
        <f>INDEX('Calcs-control4'!$AH$170:$AY$240, 'Graph-outputs'!$B70, 'Graph-outputs'!$DB$1)</f>
        <v>0</v>
      </c>
      <c r="DS70" s="25" t="str">
        <f t="shared" si="128"/>
        <v/>
      </c>
      <c r="DT70" s="4" t="str">
        <f t="shared" si="129"/>
        <v/>
      </c>
      <c r="DU70" s="26" t="str">
        <f t="shared" si="130"/>
        <v/>
      </c>
      <c r="DV70">
        <f>INDEX('Calcs-control4'!$G$386:$X$456,  'Graph-outputs'!$B70, 'Graph-outputs'!DV$2)</f>
        <v>498515.4620334896</v>
      </c>
      <c r="DW70" s="118" t="e">
        <f t="shared" si="131"/>
        <v>#N/A</v>
      </c>
      <c r="DX70">
        <f>INDEX('Calcs-control4'!$G$170:$X$240, 'Graph-outputs'!$B70, 'Graph-outputs'!$DB$1)</f>
        <v>0</v>
      </c>
      <c r="DZ70" s="25" t="str">
        <f t="shared" si="132"/>
        <v/>
      </c>
      <c r="EA70" s="4" t="str">
        <f t="shared" si="133"/>
        <v/>
      </c>
      <c r="EB70" s="26" t="str">
        <f t="shared" si="134"/>
        <v/>
      </c>
      <c r="EC70">
        <f>INDEX('Calcs-control4'!$AH$386:$AY$456,  'Graph-outputs'!$B70, 'Graph-outputs'!EC$2)</f>
        <v>469738.11759180645</v>
      </c>
      <c r="ED70" s="118" t="e">
        <f t="shared" si="135"/>
        <v>#N/A</v>
      </c>
      <c r="EE70">
        <f>INDEX('Calcs-control4'!$AH$170:$AY$240, 'Graph-outputs'!$B70, 'Graph-outputs'!$DB$1)</f>
        <v>0</v>
      </c>
    </row>
    <row r="71" spans="1:135" x14ac:dyDescent="0.3">
      <c r="A71" s="118">
        <f t="shared" si="68"/>
        <v>67</v>
      </c>
      <c r="B71">
        <v>68</v>
      </c>
      <c r="C71">
        <f>IF(Settings!$M$5=1, 'Graph-outputs'!$J71, 'Graph-outputs'!$Q71)</f>
        <v>74.331184528277873</v>
      </c>
      <c r="E71">
        <f>IF(Settings!$M$5=1, 'Graph-outputs'!$X71, 'Graph-outputs'!$AE71)</f>
        <v>73066.168882258688</v>
      </c>
      <c r="G71" s="25" t="str">
        <f t="shared" si="69"/>
        <v/>
      </c>
      <c r="H71" s="4" t="str">
        <f t="shared" si="70"/>
        <v/>
      </c>
      <c r="I71" s="26" t="str">
        <f t="shared" si="71"/>
        <v/>
      </c>
      <c r="J71">
        <f>INDEX('Calcs-control1'!$G$86:$X$156,  'Graph-outputs'!$B71, 'Graph-outputs'!J$2)</f>
        <v>96.522213034864762</v>
      </c>
      <c r="K71" s="118">
        <f t="shared" si="72"/>
        <v>67</v>
      </c>
      <c r="L71">
        <f>INDEX('Calcs-control1'!$G$170:$X$240, 'Graph-outputs'!$B71, 'Graph-outputs'!$D$1)</f>
        <v>0.99999999909768067</v>
      </c>
      <c r="N71" s="25" t="str">
        <f t="shared" si="73"/>
        <v/>
      </c>
      <c r="O71" s="4" t="str">
        <f t="shared" si="74"/>
        <v/>
      </c>
      <c r="P71" s="26" t="str">
        <f t="shared" si="75"/>
        <v/>
      </c>
      <c r="Q71">
        <f>INDEX('Calcs-control1'!$AH$86:$AY$156,  'Graph-outputs'!$B71, 'Graph-outputs'!Q$2)</f>
        <v>74.331184528277873</v>
      </c>
      <c r="R71" s="118">
        <f t="shared" si="76"/>
        <v>67</v>
      </c>
      <c r="S71">
        <f>INDEX('Calcs-control1'!$AH$170:$AY$240, 'Graph-outputs'!$B71, 'Graph-outputs'!$Q$2)</f>
        <v>0.99999985141610215</v>
      </c>
      <c r="U71" s="25" t="str">
        <f t="shared" si="77"/>
        <v/>
      </c>
      <c r="V71" s="4" t="str">
        <f t="shared" si="78"/>
        <v/>
      </c>
      <c r="W71" s="26" t="str">
        <f t="shared" si="79"/>
        <v/>
      </c>
      <c r="X71">
        <f>INDEX('Calcs-control1'!$G$386:$X$456,  'Graph-outputs'!$B71, 'Graph-outputs'!X$2)</f>
        <v>94879.541188519957</v>
      </c>
      <c r="Y71" s="118">
        <f t="shared" si="80"/>
        <v>67</v>
      </c>
      <c r="Z71">
        <f>INDEX('Calcs-control1'!$G$170:$X$240, 'Graph-outputs'!$B71, 'Graph-outputs'!$J$2)</f>
        <v>0.99999999909768067</v>
      </c>
      <c r="AB71" s="25" t="str">
        <f t="shared" si="81"/>
        <v/>
      </c>
      <c r="AC71" s="4" t="str">
        <f t="shared" si="82"/>
        <v/>
      </c>
      <c r="AD71" s="26" t="str">
        <f t="shared" si="83"/>
        <v/>
      </c>
      <c r="AE71">
        <f>INDEX('Calcs-control1'!$AH$386:$AY$456,  'Graph-outputs'!$B71, 'Graph-outputs'!AE$2)</f>
        <v>73066.168882258688</v>
      </c>
      <c r="AF71" s="118">
        <f t="shared" si="84"/>
        <v>67</v>
      </c>
      <c r="AG71">
        <f>INDEX('Calcs-control1'!$AH$170:$AY$240, 'Graph-outputs'!$B71, 'Graph-outputs'!$Q$2)</f>
        <v>0.99999985141610215</v>
      </c>
      <c r="AI71" s="79">
        <v>68</v>
      </c>
      <c r="AJ71" s="118">
        <f t="shared" si="85"/>
        <v>67</v>
      </c>
      <c r="AK71">
        <f>IF(Settings!$M$5=1, 'Graph-outputs'!$AR71, 'Graph-outputs'!$AY71)</f>
        <v>51.749638993118978</v>
      </c>
      <c r="AM71">
        <f>IF(Settings!$M$5=1, 'Graph-outputs'!$BF71, 'Graph-outputs'!$BM71)</f>
        <v>43783.171354216429</v>
      </c>
      <c r="AO71" s="25" t="str">
        <f t="shared" si="86"/>
        <v/>
      </c>
      <c r="AP71" s="4" t="str">
        <f t="shared" si="87"/>
        <v/>
      </c>
      <c r="AQ71" s="26" t="str">
        <f t="shared" si="88"/>
        <v/>
      </c>
      <c r="AR71">
        <f>INDEX('Calcs-control2'!$G$86:$Y$156,  'Graph-outputs'!$B71, 'Graph-outputs'!AR$2)</f>
        <v>65.494647002381683</v>
      </c>
      <c r="AS71" s="118">
        <f t="shared" si="89"/>
        <v>67</v>
      </c>
      <c r="AT71">
        <f>INDEX('Calcs-control2'!$G$170:$X$240, 'Graph-outputs'!$B71, 'Graph-outputs'!$AL$1)</f>
        <v>0.99999933537670627</v>
      </c>
      <c r="AV71" s="25" t="str">
        <f t="shared" si="90"/>
        <v/>
      </c>
      <c r="AW71" s="4" t="str">
        <f t="shared" si="91"/>
        <v/>
      </c>
      <c r="AX71" s="26" t="str">
        <f t="shared" si="92"/>
        <v/>
      </c>
      <c r="AY71">
        <f>INDEX('Calcs-control2'!$AH$86:$AZ$156,  'Graph-outputs'!$B71, 'Graph-outputs'!AY$2)</f>
        <v>51.749638993118978</v>
      </c>
      <c r="AZ71" s="118">
        <f t="shared" si="93"/>
        <v>67</v>
      </c>
      <c r="BA71">
        <f>INDEX('Calcs-control2'!$AH$170:$AY$240, 'Graph-outputs'!$B71, 'Graph-outputs'!$AL$1)</f>
        <v>0.99998431324120496</v>
      </c>
      <c r="BC71" s="25" t="str">
        <f t="shared" si="94"/>
        <v/>
      </c>
      <c r="BD71" s="4" t="str">
        <f t="shared" si="95"/>
        <v/>
      </c>
      <c r="BE71" s="26" t="str">
        <f t="shared" si="96"/>
        <v/>
      </c>
      <c r="BF71">
        <f>INDEX('Calcs-control2'!$G$386:$X$456,  'Graph-outputs'!$B71, 'Graph-outputs'!BF$2)</f>
        <v>55412.404066662566</v>
      </c>
      <c r="BG71" s="118">
        <f t="shared" si="97"/>
        <v>67</v>
      </c>
      <c r="BH71">
        <f>INDEX('Calcs-control2'!$G$170:$X$240, 'Graph-outputs'!$B71, 'Graph-outputs'!$AL$1)</f>
        <v>0.99999933537670627</v>
      </c>
      <c r="BJ71" s="25" t="str">
        <f t="shared" si="98"/>
        <v/>
      </c>
      <c r="BK71" s="4" t="str">
        <f t="shared" si="99"/>
        <v/>
      </c>
      <c r="BL71" s="26" t="str">
        <f t="shared" si="100"/>
        <v/>
      </c>
      <c r="BM71">
        <f>INDEX('Calcs-control2'!$AH$386:$AY$456,  'Graph-outputs'!$B71, 'Graph-outputs'!BM$2)</f>
        <v>43783.171354216429</v>
      </c>
      <c r="BN71" s="118">
        <f t="shared" si="101"/>
        <v>67</v>
      </c>
      <c r="BO71">
        <f>INDEX('Calcs-control2'!$AH$170:$AY$240, 'Graph-outputs'!$B71, 'Graph-outputs'!$AL$1)</f>
        <v>0.99998431324120496</v>
      </c>
      <c r="BQ71" s="79">
        <v>68</v>
      </c>
      <c r="BR71" s="118">
        <f t="shared" si="102"/>
        <v>67</v>
      </c>
      <c r="BS71">
        <f>IF(Settings!$M$5=1, 'Graph-outputs'!$BZ71, 'Graph-outputs'!$CG71)</f>
        <v>69.699037326252039</v>
      </c>
      <c r="BU71">
        <f>IF(Settings!$M$5=1, 'Graph-outputs'!$CN71, 'Graph-outputs'!$CU71)</f>
        <v>74533.925498738565</v>
      </c>
      <c r="BW71" s="25" t="str">
        <f t="shared" si="103"/>
        <v/>
      </c>
      <c r="BX71" s="4" t="str">
        <f t="shared" si="104"/>
        <v/>
      </c>
      <c r="BY71" s="26" t="str">
        <f t="shared" si="105"/>
        <v/>
      </c>
      <c r="BZ71">
        <f>INDEX('Calcs-control3'!$G$86:$Y$156,  'Graph-outputs'!$B71, 'Graph-outputs'!BZ$2)</f>
        <v>88.105381633192067</v>
      </c>
      <c r="CA71" s="118">
        <f t="shared" si="106"/>
        <v>67</v>
      </c>
      <c r="CB71">
        <f>INDEX('Calcs-control3'!$G$170:$X$240, 'Graph-outputs'!$B71, 'Graph-outputs'!$BT$1)</f>
        <v>0.99999999798271666</v>
      </c>
      <c r="CD71" s="25" t="str">
        <f t="shared" si="107"/>
        <v/>
      </c>
      <c r="CE71" s="4" t="str">
        <f t="shared" si="108"/>
        <v/>
      </c>
      <c r="CF71" s="26" t="str">
        <f t="shared" si="109"/>
        <v/>
      </c>
      <c r="CG71">
        <f>INDEX('Calcs-control3'!$AH$86:$AZ$156,  'Graph-outputs'!$B71, 'Graph-outputs'!CG$2)</f>
        <v>69.699037326252039</v>
      </c>
      <c r="CH71" s="118">
        <f t="shared" si="110"/>
        <v>67</v>
      </c>
      <c r="CI71" s="85">
        <f>INDEX('Calcs-control3'!$AH$170:$AY$240, 'Graph-outputs'!$B71, 'Graph-outputs'!$BT$1)</f>
        <v>0.99999986089751969</v>
      </c>
      <c r="CK71" s="25" t="str">
        <f t="shared" si="111"/>
        <v/>
      </c>
      <c r="CL71" s="4" t="str">
        <f t="shared" si="112"/>
        <v/>
      </c>
      <c r="CM71" s="26" t="str">
        <f t="shared" si="113"/>
        <v/>
      </c>
      <c r="CN71">
        <f>INDEX('Calcs-control3'!$G$386:$X$456,  'Graph-outputs'!$B71, 'Graph-outputs'!CN$2)</f>
        <v>94217.085409441177</v>
      </c>
      <c r="CO71" s="118">
        <f t="shared" si="114"/>
        <v>67</v>
      </c>
      <c r="CP71" s="85">
        <f>INDEX('Calcs-control3'!$G$170:$X$240, 'Graph-outputs'!$B71, 'Graph-outputs'!$BT$1)</f>
        <v>0.99999999798271666</v>
      </c>
      <c r="CR71" s="25" t="str">
        <f t="shared" si="115"/>
        <v/>
      </c>
      <c r="CS71" s="4" t="str">
        <f t="shared" si="116"/>
        <v/>
      </c>
      <c r="CT71" s="26" t="str">
        <f t="shared" si="117"/>
        <v/>
      </c>
      <c r="CU71">
        <f>INDEX('Calcs-control3'!$AH$386:$AY$456,  'Graph-outputs'!$B71, 'Graph-outputs'!CU$2)</f>
        <v>74533.925498738565</v>
      </c>
      <c r="CV71" s="118">
        <f t="shared" si="118"/>
        <v>67</v>
      </c>
      <c r="CW71" s="85">
        <f>INDEX('Calcs-control3'!$AH$170:$AY$240, 'Graph-outputs'!$B71, 'Graph-outputs'!$BT$1)</f>
        <v>0.99999986089751969</v>
      </c>
      <c r="CY71" s="79">
        <v>68</v>
      </c>
      <c r="CZ71" s="118" t="e">
        <f t="shared" si="119"/>
        <v>#N/A</v>
      </c>
      <c r="DA71">
        <f>IF(Settings!$M$5=1, 'Graph-outputs'!$DH71, 'Graph-outputs'!$DO71)</f>
        <v>66.282443935147938</v>
      </c>
      <c r="DC71">
        <f>IF(Settings!$M$5=1, 'Graph-outputs'!$DV71, 'Graph-outputs'!$EC71)</f>
        <v>470217.71116990759</v>
      </c>
      <c r="DE71" s="25" t="str">
        <f t="shared" si="120"/>
        <v/>
      </c>
      <c r="DF71" s="4" t="str">
        <f t="shared" si="121"/>
        <v/>
      </c>
      <c r="DG71" s="26" t="str">
        <f t="shared" si="122"/>
        <v/>
      </c>
      <c r="DH71">
        <f>INDEX('Calcs-control4'!$G$86:$X$156,  'Graph-outputs'!$B71, 'Graph-outputs'!DH$2)</f>
        <v>70.34690666681611</v>
      </c>
      <c r="DI71" s="118" t="e">
        <f t="shared" si="123"/>
        <v>#N/A</v>
      </c>
      <c r="DJ71">
        <f>INDEX('Calcs-control4'!$G$170:$X$240, 'Graph-outputs'!$B71, 'Graph-outputs'!$DB$1)</f>
        <v>0</v>
      </c>
      <c r="DL71" s="25" t="str">
        <f t="shared" si="124"/>
        <v/>
      </c>
      <c r="DM71" s="4" t="str">
        <f t="shared" si="125"/>
        <v/>
      </c>
      <c r="DN71" s="26" t="str">
        <f t="shared" si="126"/>
        <v/>
      </c>
      <c r="DO71">
        <f>INDEX('Calcs-control4'!$AH$86:$AY$156,  'Graph-outputs'!$B71, 'Graph-outputs'!DO$2)</f>
        <v>66.282443935147938</v>
      </c>
      <c r="DP71" s="118" t="e">
        <f t="shared" si="127"/>
        <v>#N/A</v>
      </c>
      <c r="DQ71">
        <f>INDEX('Calcs-control4'!$AH$170:$AY$240, 'Graph-outputs'!$B71, 'Graph-outputs'!$DB$1)</f>
        <v>0</v>
      </c>
      <c r="DS71" s="25" t="str">
        <f t="shared" si="128"/>
        <v/>
      </c>
      <c r="DT71" s="4" t="str">
        <f t="shared" si="129"/>
        <v/>
      </c>
      <c r="DU71" s="26" t="str">
        <f t="shared" si="130"/>
        <v/>
      </c>
      <c r="DV71">
        <f>INDEX('Calcs-control4'!$G$386:$X$456,  'Graph-outputs'!$B71, 'Graph-outputs'!DV$2)</f>
        <v>499051.6262966693</v>
      </c>
      <c r="DW71" s="118" t="e">
        <f t="shared" si="131"/>
        <v>#N/A</v>
      </c>
      <c r="DX71">
        <f>INDEX('Calcs-control4'!$G$170:$X$240, 'Graph-outputs'!$B71, 'Graph-outputs'!$DB$1)</f>
        <v>0</v>
      </c>
      <c r="DZ71" s="25" t="str">
        <f t="shared" si="132"/>
        <v/>
      </c>
      <c r="EA71" s="4" t="str">
        <f t="shared" si="133"/>
        <v/>
      </c>
      <c r="EB71" s="26" t="str">
        <f t="shared" si="134"/>
        <v/>
      </c>
      <c r="EC71">
        <f>INDEX('Calcs-control4'!$AH$386:$AY$456,  'Graph-outputs'!$B71, 'Graph-outputs'!EC$2)</f>
        <v>470217.71116990759</v>
      </c>
      <c r="ED71" s="118" t="e">
        <f t="shared" si="135"/>
        <v>#N/A</v>
      </c>
      <c r="EE71">
        <f>INDEX('Calcs-control4'!$AH$170:$AY$240, 'Graph-outputs'!$B71, 'Graph-outputs'!$DB$1)</f>
        <v>0</v>
      </c>
    </row>
    <row r="72" spans="1:135" x14ac:dyDescent="0.3">
      <c r="A72" s="118">
        <f t="shared" si="68"/>
        <v>68</v>
      </c>
      <c r="B72">
        <v>69</v>
      </c>
      <c r="C72">
        <f>IF(Settings!$M$5=1, 'Graph-outputs'!$J72, 'Graph-outputs'!$Q72)</f>
        <v>74.560092345743172</v>
      </c>
      <c r="E72">
        <f>IF(Settings!$M$5=1, 'Graph-outputs'!$X72, 'Graph-outputs'!$AE72)</f>
        <v>73291.18119608135</v>
      </c>
      <c r="G72" s="25" t="str">
        <f t="shared" si="69"/>
        <v/>
      </c>
      <c r="H72" s="4" t="str">
        <f t="shared" si="70"/>
        <v/>
      </c>
      <c r="I72" s="26" t="str">
        <f t="shared" si="71"/>
        <v/>
      </c>
      <c r="J72">
        <f>INDEX('Calcs-control1'!$G$86:$X$156,  'Graph-outputs'!$B72, 'Graph-outputs'!J$2)</f>
        <v>97.20041834183634</v>
      </c>
      <c r="K72" s="118">
        <f t="shared" si="72"/>
        <v>68</v>
      </c>
      <c r="L72">
        <f>INDEX('Calcs-control1'!$G$170:$X$240, 'Graph-outputs'!$B72, 'Graph-outputs'!$D$1)</f>
        <v>0.99999999922800253</v>
      </c>
      <c r="N72" s="25" t="str">
        <f t="shared" si="73"/>
        <v/>
      </c>
      <c r="O72" s="4" t="str">
        <f t="shared" si="74"/>
        <v/>
      </c>
      <c r="P72" s="26" t="str">
        <f t="shared" si="75"/>
        <v/>
      </c>
      <c r="Q72">
        <f>INDEX('Calcs-control1'!$AH$86:$AY$156,  'Graph-outputs'!$B72, 'Graph-outputs'!Q$2)</f>
        <v>74.560092345743172</v>
      </c>
      <c r="R72" s="118">
        <f t="shared" si="76"/>
        <v>68</v>
      </c>
      <c r="S72">
        <f>INDEX('Calcs-control1'!$AH$170:$AY$240, 'Graph-outputs'!$B72, 'Graph-outputs'!$Q$2)</f>
        <v>0.99999985903650312</v>
      </c>
      <c r="U72" s="25" t="str">
        <f t="shared" si="77"/>
        <v/>
      </c>
      <c r="V72" s="4" t="str">
        <f t="shared" si="78"/>
        <v/>
      </c>
      <c r="W72" s="26" t="str">
        <f t="shared" si="79"/>
        <v/>
      </c>
      <c r="X72">
        <f>INDEX('Calcs-control1'!$G$386:$X$456,  'Graph-outputs'!$B72, 'Graph-outputs'!X$2)</f>
        <v>95546.204402672156</v>
      </c>
      <c r="Y72" s="118">
        <f t="shared" si="80"/>
        <v>68</v>
      </c>
      <c r="Z72">
        <f>INDEX('Calcs-control1'!$G$170:$X$240, 'Graph-outputs'!$B72, 'Graph-outputs'!$J$2)</f>
        <v>0.99999999922800253</v>
      </c>
      <c r="AB72" s="25" t="str">
        <f t="shared" si="81"/>
        <v/>
      </c>
      <c r="AC72" s="4" t="str">
        <f t="shared" si="82"/>
        <v/>
      </c>
      <c r="AD72" s="26" t="str">
        <f t="shared" si="83"/>
        <v/>
      </c>
      <c r="AE72">
        <f>INDEX('Calcs-control1'!$AH$386:$AY$456,  'Graph-outputs'!$B72, 'Graph-outputs'!AE$2)</f>
        <v>73291.18119608135</v>
      </c>
      <c r="AF72" s="118">
        <f t="shared" si="84"/>
        <v>68</v>
      </c>
      <c r="AG72">
        <f>INDEX('Calcs-control1'!$AH$170:$AY$240, 'Graph-outputs'!$B72, 'Graph-outputs'!$Q$2)</f>
        <v>0.99999985903650312</v>
      </c>
      <c r="AI72" s="79">
        <v>69</v>
      </c>
      <c r="AJ72" s="118">
        <f t="shared" si="85"/>
        <v>68</v>
      </c>
      <c r="AK72">
        <f>IF(Settings!$M$5=1, 'Graph-outputs'!$AR72, 'Graph-outputs'!$AY72)</f>
        <v>51.877824002525934</v>
      </c>
      <c r="AM72">
        <f>IF(Settings!$M$5=1, 'Graph-outputs'!$BF72, 'Graph-outputs'!$BM72)</f>
        <v>43891.62721763349</v>
      </c>
      <c r="AO72" s="25" t="str">
        <f t="shared" si="86"/>
        <v/>
      </c>
      <c r="AP72" s="4" t="str">
        <f t="shared" si="87"/>
        <v/>
      </c>
      <c r="AQ72" s="26" t="str">
        <f t="shared" si="88"/>
        <v/>
      </c>
      <c r="AR72">
        <f>INDEX('Calcs-control2'!$G$86:$Y$156,  'Graph-outputs'!$B72, 'Graph-outputs'!AR$2)</f>
        <v>65.984884953696849</v>
      </c>
      <c r="AS72" s="118">
        <f t="shared" si="89"/>
        <v>68</v>
      </c>
      <c r="AT72">
        <f>INDEX('Calcs-control2'!$G$170:$X$240, 'Graph-outputs'!$B72, 'Graph-outputs'!$AL$1)</f>
        <v>0.99999940624565353</v>
      </c>
      <c r="AV72" s="25" t="str">
        <f t="shared" si="90"/>
        <v/>
      </c>
      <c r="AW72" s="4" t="str">
        <f t="shared" si="91"/>
        <v/>
      </c>
      <c r="AX72" s="26" t="str">
        <f t="shared" si="92"/>
        <v/>
      </c>
      <c r="AY72">
        <f>INDEX('Calcs-control2'!$AH$86:$AZ$156,  'Graph-outputs'!$B72, 'Graph-outputs'!AY$2)</f>
        <v>51.877824002525934</v>
      </c>
      <c r="AZ72" s="118">
        <f t="shared" si="93"/>
        <v>68</v>
      </c>
      <c r="BA72">
        <f>INDEX('Calcs-control2'!$AH$170:$AY$240, 'Graph-outputs'!$B72, 'Graph-outputs'!$AL$1)</f>
        <v>0.9999847689757696</v>
      </c>
      <c r="BC72" s="25" t="str">
        <f t="shared" si="94"/>
        <v/>
      </c>
      <c r="BD72" s="4" t="str">
        <f t="shared" si="95"/>
        <v/>
      </c>
      <c r="BE72" s="26" t="str">
        <f t="shared" si="96"/>
        <v/>
      </c>
      <c r="BF72">
        <f>INDEX('Calcs-control2'!$G$386:$X$456,  'Graph-outputs'!$B72, 'Graph-outputs'!BF$2)</f>
        <v>55827.175596001034</v>
      </c>
      <c r="BG72" s="118">
        <f t="shared" si="97"/>
        <v>68</v>
      </c>
      <c r="BH72">
        <f>INDEX('Calcs-control2'!$G$170:$X$240, 'Graph-outputs'!$B72, 'Graph-outputs'!$AL$1)</f>
        <v>0.99999940624565353</v>
      </c>
      <c r="BJ72" s="25" t="str">
        <f t="shared" si="98"/>
        <v/>
      </c>
      <c r="BK72" s="4" t="str">
        <f t="shared" si="99"/>
        <v/>
      </c>
      <c r="BL72" s="26" t="str">
        <f t="shared" si="100"/>
        <v/>
      </c>
      <c r="BM72">
        <f>INDEX('Calcs-control2'!$AH$386:$AY$456,  'Graph-outputs'!$B72, 'Graph-outputs'!BM$2)</f>
        <v>43891.62721763349</v>
      </c>
      <c r="BN72" s="118">
        <f t="shared" si="101"/>
        <v>68</v>
      </c>
      <c r="BO72">
        <f>INDEX('Calcs-control2'!$AH$170:$AY$240, 'Graph-outputs'!$B72, 'Graph-outputs'!$AL$1)</f>
        <v>0.9999847689757696</v>
      </c>
      <c r="BQ72" s="79">
        <v>69</v>
      </c>
      <c r="BR72" s="118">
        <f t="shared" si="102"/>
        <v>68</v>
      </c>
      <c r="BS72">
        <f>IF(Settings!$M$5=1, 'Graph-outputs'!$BZ72, 'Graph-outputs'!$CG72)</f>
        <v>69.870958023395247</v>
      </c>
      <c r="BU72">
        <f>IF(Settings!$M$5=1, 'Graph-outputs'!$CN72, 'Graph-outputs'!$CU72)</f>
        <v>74717.772094436528</v>
      </c>
      <c r="BW72" s="25" t="str">
        <f t="shared" si="103"/>
        <v/>
      </c>
      <c r="BX72" s="4" t="str">
        <f t="shared" si="104"/>
        <v/>
      </c>
      <c r="BY72" s="26" t="str">
        <f t="shared" si="105"/>
        <v/>
      </c>
      <c r="BZ72">
        <f>INDEX('Calcs-control3'!$G$86:$Y$156,  'Graph-outputs'!$B72, 'Graph-outputs'!BZ$2)</f>
        <v>88.760605842109143</v>
      </c>
      <c r="CA72" s="118">
        <f t="shared" si="106"/>
        <v>68</v>
      </c>
      <c r="CB72">
        <f>INDEX('Calcs-control3'!$G$170:$X$240, 'Graph-outputs'!$B72, 'Graph-outputs'!$BT$1)</f>
        <v>0.9999999982649258</v>
      </c>
      <c r="CD72" s="25" t="str">
        <f t="shared" si="107"/>
        <v/>
      </c>
      <c r="CE72" s="4" t="str">
        <f t="shared" si="108"/>
        <v/>
      </c>
      <c r="CF72" s="26" t="str">
        <f t="shared" si="109"/>
        <v/>
      </c>
      <c r="CG72">
        <f>INDEX('Calcs-control3'!$AH$86:$AZ$156,  'Graph-outputs'!$B72, 'Graph-outputs'!CG$2)</f>
        <v>69.870958023395247</v>
      </c>
      <c r="CH72" s="118">
        <f t="shared" si="110"/>
        <v>68</v>
      </c>
      <c r="CI72" s="85">
        <f>INDEX('Calcs-control3'!$AH$170:$AY$240, 'Graph-outputs'!$B72, 'Graph-outputs'!$BT$1)</f>
        <v>0.99999986629054904</v>
      </c>
      <c r="CK72" s="25" t="str">
        <f t="shared" si="111"/>
        <v/>
      </c>
      <c r="CL72" s="4" t="str">
        <f t="shared" si="112"/>
        <v/>
      </c>
      <c r="CM72" s="26" t="str">
        <f t="shared" si="113"/>
        <v/>
      </c>
      <c r="CN72">
        <f>INDEX('Calcs-control3'!$G$386:$X$456,  'Graph-outputs'!$B72, 'Graph-outputs'!CN$2)</f>
        <v>94917.761289157104</v>
      </c>
      <c r="CO72" s="118">
        <f t="shared" si="114"/>
        <v>68</v>
      </c>
      <c r="CP72" s="85">
        <f>INDEX('Calcs-control3'!$G$170:$X$240, 'Graph-outputs'!$B72, 'Graph-outputs'!$BT$1)</f>
        <v>0.9999999982649258</v>
      </c>
      <c r="CR72" s="25" t="str">
        <f t="shared" si="115"/>
        <v/>
      </c>
      <c r="CS72" s="4" t="str">
        <f t="shared" si="116"/>
        <v/>
      </c>
      <c r="CT72" s="26" t="str">
        <f t="shared" si="117"/>
        <v/>
      </c>
      <c r="CU72">
        <f>INDEX('Calcs-control3'!$AH$386:$AY$456,  'Graph-outputs'!$B72, 'Graph-outputs'!CU$2)</f>
        <v>74717.772094436528</v>
      </c>
      <c r="CV72" s="118">
        <f t="shared" si="118"/>
        <v>68</v>
      </c>
      <c r="CW72" s="85">
        <f>INDEX('Calcs-control3'!$AH$170:$AY$240, 'Graph-outputs'!$B72, 'Graph-outputs'!$BT$1)</f>
        <v>0.99999986629054904</v>
      </c>
      <c r="CY72" s="79">
        <v>69</v>
      </c>
      <c r="CZ72" s="118" t="e">
        <f t="shared" si="119"/>
        <v>#N/A</v>
      </c>
      <c r="DA72">
        <f>IF(Settings!$M$5=1, 'Graph-outputs'!$DH72, 'Graph-outputs'!$DO72)</f>
        <v>66.343951138652102</v>
      </c>
      <c r="DC72">
        <f>IF(Settings!$M$5=1, 'Graph-outputs'!$DV72, 'Graph-outputs'!$EC72)</f>
        <v>470654.05260113912</v>
      </c>
      <c r="DE72" s="25" t="str">
        <f t="shared" si="120"/>
        <v/>
      </c>
      <c r="DF72" s="4" t="str">
        <f t="shared" si="121"/>
        <v/>
      </c>
      <c r="DG72" s="26" t="str">
        <f t="shared" si="122"/>
        <v/>
      </c>
      <c r="DH72">
        <f>INDEX('Calcs-control4'!$G$86:$X$156,  'Graph-outputs'!$B72, 'Graph-outputs'!DH$2)</f>
        <v>70.416521617136269</v>
      </c>
      <c r="DI72" s="118" t="e">
        <f t="shared" si="123"/>
        <v>#N/A</v>
      </c>
      <c r="DJ72">
        <f>INDEX('Calcs-control4'!$G$170:$X$240, 'Graph-outputs'!$B72, 'Graph-outputs'!$DB$1)</f>
        <v>0</v>
      </c>
      <c r="DL72" s="25" t="str">
        <f t="shared" si="124"/>
        <v/>
      </c>
      <c r="DM72" s="4" t="str">
        <f t="shared" si="125"/>
        <v/>
      </c>
      <c r="DN72" s="26" t="str">
        <f t="shared" si="126"/>
        <v/>
      </c>
      <c r="DO72">
        <f>INDEX('Calcs-control4'!$AH$86:$AY$156,  'Graph-outputs'!$B72, 'Graph-outputs'!DO$2)</f>
        <v>66.343951138652102</v>
      </c>
      <c r="DP72" s="118" t="e">
        <f t="shared" si="127"/>
        <v>#N/A</v>
      </c>
      <c r="DQ72">
        <f>INDEX('Calcs-control4'!$AH$170:$AY$240, 'Graph-outputs'!$B72, 'Graph-outputs'!$DB$1)</f>
        <v>0</v>
      </c>
      <c r="DS72" s="25" t="str">
        <f t="shared" si="128"/>
        <v/>
      </c>
      <c r="DT72" s="4" t="str">
        <f t="shared" si="129"/>
        <v/>
      </c>
      <c r="DU72" s="26" t="str">
        <f t="shared" si="130"/>
        <v/>
      </c>
      <c r="DV72">
        <f>INDEX('Calcs-control4'!$G$386:$X$456,  'Graph-outputs'!$B72, 'Graph-outputs'!DV$2)</f>
        <v>499545.48531361774</v>
      </c>
      <c r="DW72" s="118" t="e">
        <f t="shared" si="131"/>
        <v>#N/A</v>
      </c>
      <c r="DX72">
        <f>INDEX('Calcs-control4'!$G$170:$X$240, 'Graph-outputs'!$B72, 'Graph-outputs'!$DB$1)</f>
        <v>0</v>
      </c>
      <c r="DZ72" s="25" t="str">
        <f t="shared" si="132"/>
        <v/>
      </c>
      <c r="EA72" s="4" t="str">
        <f t="shared" si="133"/>
        <v/>
      </c>
      <c r="EB72" s="26" t="str">
        <f t="shared" si="134"/>
        <v/>
      </c>
      <c r="EC72">
        <f>INDEX('Calcs-control4'!$AH$386:$AY$456,  'Graph-outputs'!$B72, 'Graph-outputs'!EC$2)</f>
        <v>470654.05260113912</v>
      </c>
      <c r="ED72" s="118" t="e">
        <f t="shared" si="135"/>
        <v>#N/A</v>
      </c>
      <c r="EE72">
        <f>INDEX('Calcs-control4'!$AH$170:$AY$240, 'Graph-outputs'!$B72, 'Graph-outputs'!$DB$1)</f>
        <v>0</v>
      </c>
    </row>
    <row r="73" spans="1:135" x14ac:dyDescent="0.3">
      <c r="A73" s="118">
        <f t="shared" si="68"/>
        <v>69</v>
      </c>
      <c r="B73">
        <v>70</v>
      </c>
      <c r="C73">
        <f>IF(Settings!$M$5=1, 'Graph-outputs'!$J73, 'Graph-outputs'!$Q73)</f>
        <v>74.770043902210901</v>
      </c>
      <c r="E73">
        <f>IF(Settings!$M$5=1, 'Graph-outputs'!$X73, 'Graph-outputs'!$AE73)</f>
        <v>73497.55983463068</v>
      </c>
      <c r="G73" s="25" t="str">
        <f t="shared" si="69"/>
        <v/>
      </c>
      <c r="H73" s="4" t="str">
        <f t="shared" si="70"/>
        <v/>
      </c>
      <c r="I73" s="26" t="str">
        <f t="shared" si="71"/>
        <v/>
      </c>
      <c r="J73">
        <f>INDEX('Calcs-control1'!$G$86:$X$156,  'Graph-outputs'!$B73, 'Graph-outputs'!J$2)</f>
        <v>97.852135944989442</v>
      </c>
      <c r="K73" s="118">
        <f t="shared" si="72"/>
        <v>69</v>
      </c>
      <c r="L73">
        <f>INDEX('Calcs-control1'!$G$170:$X$240, 'Graph-outputs'!$B73, 'Graph-outputs'!$D$1)</f>
        <v>0.99999999933546591</v>
      </c>
      <c r="N73" s="25" t="str">
        <f t="shared" si="73"/>
        <v/>
      </c>
      <c r="O73" s="4" t="str">
        <f t="shared" si="74"/>
        <v/>
      </c>
      <c r="P73" s="26" t="str">
        <f t="shared" si="75"/>
        <v/>
      </c>
      <c r="Q73">
        <f>INDEX('Calcs-control1'!$AH$86:$AY$156,  'Graph-outputs'!$B73, 'Graph-outputs'!Q$2)</f>
        <v>74.770043902210901</v>
      </c>
      <c r="R73" s="118">
        <f t="shared" si="76"/>
        <v>69</v>
      </c>
      <c r="S73">
        <f>INDEX('Calcs-control1'!$AH$170:$AY$240, 'Graph-outputs'!$B73, 'Graph-outputs'!$Q$2)</f>
        <v>0.99999986568173294</v>
      </c>
      <c r="U73" s="25" t="str">
        <f t="shared" si="77"/>
        <v/>
      </c>
      <c r="V73" s="4" t="str">
        <f t="shared" si="78"/>
        <v/>
      </c>
      <c r="W73" s="26" t="str">
        <f t="shared" si="79"/>
        <v/>
      </c>
      <c r="X73">
        <f>INDEX('Calcs-control1'!$G$386:$X$456,  'Graph-outputs'!$B73, 'Graph-outputs'!X$2)</f>
        <v>96186.830695630342</v>
      </c>
      <c r="Y73" s="118">
        <f t="shared" si="80"/>
        <v>69</v>
      </c>
      <c r="Z73">
        <f>INDEX('Calcs-control1'!$G$170:$X$240, 'Graph-outputs'!$B73, 'Graph-outputs'!$J$2)</f>
        <v>0.99999999933546591</v>
      </c>
      <c r="AB73" s="25" t="str">
        <f t="shared" si="81"/>
        <v/>
      </c>
      <c r="AC73" s="4" t="str">
        <f t="shared" si="82"/>
        <v/>
      </c>
      <c r="AD73" s="26" t="str">
        <f t="shared" si="83"/>
        <v/>
      </c>
      <c r="AE73">
        <f>INDEX('Calcs-control1'!$AH$386:$AY$456,  'Graph-outputs'!$B73, 'Graph-outputs'!AE$2)</f>
        <v>73497.55983463068</v>
      </c>
      <c r="AF73" s="118">
        <f t="shared" si="84"/>
        <v>69</v>
      </c>
      <c r="AG73">
        <f>INDEX('Calcs-control1'!$AH$170:$AY$240, 'Graph-outputs'!$B73, 'Graph-outputs'!$Q$2)</f>
        <v>0.99999986568173294</v>
      </c>
      <c r="AI73" s="79">
        <v>70</v>
      </c>
      <c r="AJ73" s="118">
        <f t="shared" si="85"/>
        <v>69</v>
      </c>
      <c r="AK73">
        <f>IF(Settings!$M$5=1, 'Graph-outputs'!$AR73, 'Graph-outputs'!$AY73)</f>
        <v>51.995541824629044</v>
      </c>
      <c r="AM73">
        <f>IF(Settings!$M$5=1, 'Graph-outputs'!$BF73, 'Graph-outputs'!$BM73)</f>
        <v>43991.22682949045</v>
      </c>
      <c r="AO73" s="25" t="str">
        <f t="shared" si="86"/>
        <v/>
      </c>
      <c r="AP73" s="4" t="str">
        <f t="shared" si="87"/>
        <v/>
      </c>
      <c r="AQ73" s="26" t="str">
        <f t="shared" si="88"/>
        <v/>
      </c>
      <c r="AR73">
        <f>INDEX('Calcs-control2'!$G$86:$Y$156,  'Graph-outputs'!$B73, 'Graph-outputs'!AR$2)</f>
        <v>66.462728886361248</v>
      </c>
      <c r="AS73" s="118">
        <f t="shared" si="89"/>
        <v>69</v>
      </c>
      <c r="AT73">
        <f>INDEX('Calcs-control2'!$G$170:$X$240, 'Graph-outputs'!$B73, 'Graph-outputs'!$AL$1)</f>
        <v>0.99999946804357864</v>
      </c>
      <c r="AV73" s="25" t="str">
        <f t="shared" si="90"/>
        <v/>
      </c>
      <c r="AW73" s="4" t="str">
        <f t="shared" si="91"/>
        <v/>
      </c>
      <c r="AX73" s="26" t="str">
        <f t="shared" si="92"/>
        <v/>
      </c>
      <c r="AY73">
        <f>INDEX('Calcs-control2'!$AH$86:$AZ$156,  'Graph-outputs'!$B73, 'Graph-outputs'!AY$2)</f>
        <v>51.995541824629044</v>
      </c>
      <c r="AZ73" s="118">
        <f t="shared" si="93"/>
        <v>69</v>
      </c>
      <c r="BA73">
        <f>INDEX('Calcs-control2'!$AH$170:$AY$240, 'Graph-outputs'!$B73, 'Graph-outputs'!$AL$1)</f>
        <v>0.99998517582466928</v>
      </c>
      <c r="BC73" s="25" t="str">
        <f t="shared" si="94"/>
        <v/>
      </c>
      <c r="BD73" s="4" t="str">
        <f t="shared" si="95"/>
        <v/>
      </c>
      <c r="BE73" s="26" t="str">
        <f t="shared" si="96"/>
        <v/>
      </c>
      <c r="BF73">
        <f>INDEX('Calcs-control2'!$G$386:$X$456,  'Graph-outputs'!$B73, 'Graph-outputs'!BF$2)</f>
        <v>56231.460951441361</v>
      </c>
      <c r="BG73" s="118">
        <f t="shared" si="97"/>
        <v>69</v>
      </c>
      <c r="BH73">
        <f>INDEX('Calcs-control2'!$G$170:$X$240, 'Graph-outputs'!$B73, 'Graph-outputs'!$AL$1)</f>
        <v>0.99999946804357864</v>
      </c>
      <c r="BJ73" s="25" t="str">
        <f t="shared" si="98"/>
        <v/>
      </c>
      <c r="BK73" s="4" t="str">
        <f t="shared" si="99"/>
        <v/>
      </c>
      <c r="BL73" s="26" t="str">
        <f t="shared" si="100"/>
        <v/>
      </c>
      <c r="BM73">
        <f>INDEX('Calcs-control2'!$AH$386:$AY$456,  'Graph-outputs'!$B73, 'Graph-outputs'!BM$2)</f>
        <v>43991.22682949045</v>
      </c>
      <c r="BN73" s="118">
        <f t="shared" si="101"/>
        <v>69</v>
      </c>
      <c r="BO73">
        <f>INDEX('Calcs-control2'!$AH$170:$AY$240, 'Graph-outputs'!$B73, 'Graph-outputs'!$AL$1)</f>
        <v>0.99998517582466928</v>
      </c>
      <c r="BQ73" s="79">
        <v>70</v>
      </c>
      <c r="BR73" s="118">
        <f t="shared" si="102"/>
        <v>69</v>
      </c>
      <c r="BS73">
        <f>IF(Settings!$M$5=1, 'Graph-outputs'!$BZ73, 'Graph-outputs'!$CG73)</f>
        <v>70.028836438424676</v>
      </c>
      <c r="BU73">
        <f>IF(Settings!$M$5=1, 'Graph-outputs'!$CN73, 'Graph-outputs'!$CU73)</f>
        <v>74886.602311823604</v>
      </c>
      <c r="BW73" s="25" t="str">
        <f t="shared" si="103"/>
        <v/>
      </c>
      <c r="BX73" s="4" t="str">
        <f t="shared" si="104"/>
        <v/>
      </c>
      <c r="BY73" s="26" t="str">
        <f t="shared" si="105"/>
        <v/>
      </c>
      <c r="BZ73">
        <f>INDEX('Calcs-control3'!$G$86:$Y$156,  'Graph-outputs'!$B73, 'Graph-outputs'!BZ$2)</f>
        <v>89.399160331591631</v>
      </c>
      <c r="CA73" s="118">
        <f t="shared" si="106"/>
        <v>69</v>
      </c>
      <c r="CB73">
        <f>INDEX('Calcs-control3'!$G$170:$X$240, 'Graph-outputs'!$B73, 'Graph-outputs'!$BT$1)</f>
        <v>0.99999999850192245</v>
      </c>
      <c r="CD73" s="25" t="str">
        <f t="shared" si="107"/>
        <v/>
      </c>
      <c r="CE73" s="4" t="str">
        <f t="shared" si="108"/>
        <v/>
      </c>
      <c r="CF73" s="26" t="str">
        <f t="shared" si="109"/>
        <v/>
      </c>
      <c r="CG73">
        <f>INDEX('Calcs-control3'!$AH$86:$AZ$156,  'Graph-outputs'!$B73, 'Graph-outputs'!CG$2)</f>
        <v>70.028836438424676</v>
      </c>
      <c r="CH73" s="118">
        <f t="shared" si="110"/>
        <v>69</v>
      </c>
      <c r="CI73" s="85">
        <f>INDEX('Calcs-control3'!$AH$170:$AY$240, 'Graph-outputs'!$B73, 'Graph-outputs'!$BT$1)</f>
        <v>0.99999987105871646</v>
      </c>
      <c r="CK73" s="25" t="str">
        <f t="shared" si="111"/>
        <v/>
      </c>
      <c r="CL73" s="4" t="str">
        <f t="shared" si="112"/>
        <v/>
      </c>
      <c r="CM73" s="26" t="str">
        <f t="shared" si="113"/>
        <v/>
      </c>
      <c r="CN73">
        <f>INDEX('Calcs-control3'!$G$386:$X$456,  'Graph-outputs'!$B73, 'Graph-outputs'!CN$2)</f>
        <v>95600.611101628834</v>
      </c>
      <c r="CO73" s="118">
        <f t="shared" si="114"/>
        <v>69</v>
      </c>
      <c r="CP73" s="85">
        <f>INDEX('Calcs-control3'!$G$170:$X$240, 'Graph-outputs'!$B73, 'Graph-outputs'!$BT$1)</f>
        <v>0.99999999850192245</v>
      </c>
      <c r="CR73" s="25" t="str">
        <f t="shared" si="115"/>
        <v/>
      </c>
      <c r="CS73" s="4" t="str">
        <f t="shared" si="116"/>
        <v/>
      </c>
      <c r="CT73" s="26" t="str">
        <f t="shared" si="117"/>
        <v/>
      </c>
      <c r="CU73">
        <f>INDEX('Calcs-control3'!$AH$386:$AY$456,  'Graph-outputs'!$B73, 'Graph-outputs'!CU$2)</f>
        <v>74886.602311823604</v>
      </c>
      <c r="CV73" s="118">
        <f t="shared" si="118"/>
        <v>69</v>
      </c>
      <c r="CW73" s="85">
        <f>INDEX('Calcs-control3'!$AH$170:$AY$240, 'Graph-outputs'!$B73, 'Graph-outputs'!$BT$1)</f>
        <v>0.99999987105871646</v>
      </c>
      <c r="CY73" s="79">
        <v>70</v>
      </c>
      <c r="CZ73" s="118" t="e">
        <f t="shared" si="119"/>
        <v>#N/A</v>
      </c>
      <c r="DA73">
        <f>IF(Settings!$M$5=1, 'Graph-outputs'!$DH73, 'Graph-outputs'!$DO73)</f>
        <v>66.399966777672219</v>
      </c>
      <c r="DC73">
        <f>IF(Settings!$M$5=1, 'Graph-outputs'!$DV73, 'Graph-outputs'!$EC73)</f>
        <v>471051.43604094605</v>
      </c>
      <c r="DE73" s="25" t="str">
        <f t="shared" si="120"/>
        <v/>
      </c>
      <c r="DF73" s="4" t="str">
        <f t="shared" si="121"/>
        <v/>
      </c>
      <c r="DG73" s="26" t="str">
        <f t="shared" si="122"/>
        <v/>
      </c>
      <c r="DH73">
        <f>INDEX('Calcs-control4'!$G$86:$X$156,  'Graph-outputs'!$B73, 'Graph-outputs'!DH$2)</f>
        <v>70.48064007070532</v>
      </c>
      <c r="DI73" s="118" t="e">
        <f t="shared" si="123"/>
        <v>#N/A</v>
      </c>
      <c r="DJ73">
        <f>INDEX('Calcs-control4'!$G$170:$X$240, 'Graph-outputs'!$B73, 'Graph-outputs'!$DB$1)</f>
        <v>0</v>
      </c>
      <c r="DL73" s="25" t="str">
        <f t="shared" si="124"/>
        <v/>
      </c>
      <c r="DM73" s="4" t="str">
        <f t="shared" si="125"/>
        <v/>
      </c>
      <c r="DN73" s="26" t="str">
        <f t="shared" si="126"/>
        <v/>
      </c>
      <c r="DO73">
        <f>INDEX('Calcs-control4'!$AH$86:$AY$156,  'Graph-outputs'!$B73, 'Graph-outputs'!DO$2)</f>
        <v>66.399966777672219</v>
      </c>
      <c r="DP73" s="118" t="e">
        <f t="shared" si="127"/>
        <v>#N/A</v>
      </c>
      <c r="DQ73">
        <f>INDEX('Calcs-control4'!$AH$170:$AY$240, 'Graph-outputs'!$B73, 'Graph-outputs'!$DB$1)</f>
        <v>0</v>
      </c>
      <c r="DS73" s="25" t="str">
        <f t="shared" si="128"/>
        <v/>
      </c>
      <c r="DT73" s="4" t="str">
        <f t="shared" si="129"/>
        <v/>
      </c>
      <c r="DU73" s="26" t="str">
        <f t="shared" si="130"/>
        <v/>
      </c>
      <c r="DV73">
        <f>INDEX('Calcs-control4'!$G$386:$X$456,  'Graph-outputs'!$B73, 'Graph-outputs'!DV$2)</f>
        <v>500000.35134889081</v>
      </c>
      <c r="DW73" s="118" t="e">
        <f t="shared" si="131"/>
        <v>#N/A</v>
      </c>
      <c r="DX73">
        <f>INDEX('Calcs-control4'!$G$170:$X$240, 'Graph-outputs'!$B73, 'Graph-outputs'!$DB$1)</f>
        <v>0</v>
      </c>
      <c r="DZ73" s="25" t="str">
        <f t="shared" si="132"/>
        <v/>
      </c>
      <c r="EA73" s="4" t="str">
        <f t="shared" si="133"/>
        <v/>
      </c>
      <c r="EB73" s="26" t="str">
        <f t="shared" si="134"/>
        <v/>
      </c>
      <c r="EC73">
        <f>INDEX('Calcs-control4'!$AH$386:$AY$456,  'Graph-outputs'!$B73, 'Graph-outputs'!EC$2)</f>
        <v>471051.43604094605</v>
      </c>
      <c r="ED73" s="118" t="e">
        <f t="shared" si="135"/>
        <v>#N/A</v>
      </c>
      <c r="EE73">
        <f>INDEX('Calcs-control4'!$AH$170:$AY$240, 'Graph-outputs'!$B73, 'Graph-outputs'!$DB$1)</f>
        <v>0</v>
      </c>
    </row>
    <row r="74" spans="1:135" x14ac:dyDescent="0.3">
      <c r="A74" s="118">
        <f t="shared" si="68"/>
        <v>70</v>
      </c>
      <c r="B74">
        <v>71</v>
      </c>
      <c r="C74">
        <f>IF(Settings!$M$5=1, 'Graph-outputs'!$J74, 'Graph-outputs'!$Q74)</f>
        <v>74.9626767021023</v>
      </c>
      <c r="E74">
        <f>IF(Settings!$M$5=1, 'Graph-outputs'!$X74, 'Graph-outputs'!$AE74)</f>
        <v>73686.914437806408</v>
      </c>
      <c r="G74" s="75" t="str">
        <f t="shared" si="69"/>
        <v/>
      </c>
      <c r="H74" s="76" t="str">
        <f t="shared" si="70"/>
        <v/>
      </c>
      <c r="I74" s="77" t="str">
        <f t="shared" si="71"/>
        <v/>
      </c>
      <c r="J74">
        <f>INDEX('Calcs-control1'!$G$86:$X$156,  'Graph-outputs'!$B74, 'Graph-outputs'!J$2)</f>
        <v>98.478270211166787</v>
      </c>
      <c r="K74" s="118">
        <f t="shared" si="72"/>
        <v>70</v>
      </c>
      <c r="L74">
        <f>INDEX('Calcs-control1'!$G$170:$X$240, 'Graph-outputs'!$B74, 'Graph-outputs'!$D$1)</f>
        <v>0.99999999942459428</v>
      </c>
      <c r="N74" s="75" t="str">
        <f t="shared" si="73"/>
        <v/>
      </c>
      <c r="O74" s="76" t="str">
        <f t="shared" si="74"/>
        <v/>
      </c>
      <c r="P74" s="77" t="str">
        <f t="shared" si="75"/>
        <v/>
      </c>
      <c r="Q74">
        <f>INDEX('Calcs-control1'!$AH$86:$AY$156,  'Graph-outputs'!$B74, 'Graph-outputs'!Q$2)</f>
        <v>74.9626767021023</v>
      </c>
      <c r="R74" s="118">
        <f t="shared" si="76"/>
        <v>70</v>
      </c>
      <c r="S74">
        <f>INDEX('Calcs-control1'!$AH$170:$AY$240, 'Graph-outputs'!$B74, 'Graph-outputs'!$Q$2)</f>
        <v>0.99999987150287029</v>
      </c>
      <c r="U74" s="75" t="str">
        <f t="shared" si="77"/>
        <v/>
      </c>
      <c r="V74" s="76" t="str">
        <f t="shared" si="78"/>
        <v/>
      </c>
      <c r="W74" s="77" t="str">
        <f t="shared" si="79"/>
        <v/>
      </c>
      <c r="X74">
        <f>INDEX('Calcs-control1'!$G$386:$X$456,  'Graph-outputs'!$B74, 'Graph-outputs'!X$2)</f>
        <v>96802.30904332528</v>
      </c>
      <c r="Y74" s="118">
        <f t="shared" si="80"/>
        <v>70</v>
      </c>
      <c r="Z74">
        <f>INDEX('Calcs-control1'!$G$170:$X$240, 'Graph-outputs'!$B74, 'Graph-outputs'!$J$2)</f>
        <v>0.99999999942459428</v>
      </c>
      <c r="AB74" s="75" t="str">
        <f t="shared" si="81"/>
        <v/>
      </c>
      <c r="AC74" s="76" t="str">
        <f t="shared" si="82"/>
        <v/>
      </c>
      <c r="AD74" s="77" t="str">
        <f t="shared" si="83"/>
        <v/>
      </c>
      <c r="AE74">
        <f>INDEX('Calcs-control1'!$AH$386:$AY$456,  'Graph-outputs'!$B74, 'Graph-outputs'!AE$2)</f>
        <v>73686.914437806408</v>
      </c>
      <c r="AF74" s="118">
        <f t="shared" si="84"/>
        <v>70</v>
      </c>
      <c r="AG74">
        <f>INDEX('Calcs-control1'!$AH$170:$AY$240, 'Graph-outputs'!$B74, 'Graph-outputs'!$Q$2)</f>
        <v>0.99999987150287029</v>
      </c>
      <c r="AI74" s="79">
        <v>71</v>
      </c>
      <c r="AJ74" s="118">
        <f t="shared" si="85"/>
        <v>70</v>
      </c>
      <c r="AK74">
        <f>IF(Settings!$M$5=1, 'Graph-outputs'!$AR74, 'Graph-outputs'!$AY74)</f>
        <v>52.103675483378773</v>
      </c>
      <c r="AM74">
        <f>IF(Settings!$M$5=1, 'Graph-outputs'!$BF74, 'Graph-outputs'!$BM74)</f>
        <v>44082.717328056038</v>
      </c>
      <c r="AO74" s="75" t="str">
        <f t="shared" si="86"/>
        <v/>
      </c>
      <c r="AP74" s="76" t="str">
        <f t="shared" si="87"/>
        <v/>
      </c>
      <c r="AQ74" s="77" t="str">
        <f t="shared" si="88"/>
        <v/>
      </c>
      <c r="AR74">
        <f>INDEX('Calcs-control2'!$G$86:$Y$156,  'Graph-outputs'!$B74, 'Graph-outputs'!AR$2)</f>
        <v>66.928455578855946</v>
      </c>
      <c r="AS74" s="118">
        <f t="shared" si="89"/>
        <v>70</v>
      </c>
      <c r="AT74">
        <f>INDEX('Calcs-control2'!$G$170:$X$240, 'Graph-outputs'!$B74, 'Graph-outputs'!$AL$1)</f>
        <v>0.99999952207948506</v>
      </c>
      <c r="AV74" s="75" t="str">
        <f t="shared" si="90"/>
        <v/>
      </c>
      <c r="AW74" s="76" t="str">
        <f t="shared" si="91"/>
        <v/>
      </c>
      <c r="AX74" s="77" t="str">
        <f t="shared" si="92"/>
        <v/>
      </c>
      <c r="AY74">
        <f>INDEX('Calcs-control2'!$AH$86:$AZ$156,  'Graph-outputs'!$B74, 'Graph-outputs'!AY$2)</f>
        <v>52.103675483378773</v>
      </c>
      <c r="AZ74" s="118">
        <f t="shared" si="93"/>
        <v>70</v>
      </c>
      <c r="BA74">
        <f>INDEX('Calcs-control2'!$AH$170:$AY$240, 'Graph-outputs'!$B74, 'Graph-outputs'!$AL$1)</f>
        <v>0.99998553996590089</v>
      </c>
      <c r="BC74" s="75" t="str">
        <f t="shared" si="94"/>
        <v/>
      </c>
      <c r="BD74" s="76" t="str">
        <f t="shared" si="95"/>
        <v/>
      </c>
      <c r="BE74" s="77" t="str">
        <f t="shared" si="96"/>
        <v/>
      </c>
      <c r="BF74">
        <f>INDEX('Calcs-control2'!$G$386:$X$456,  'Graph-outputs'!$B74, 'Graph-outputs'!BF$2)</f>
        <v>56625.494316354416</v>
      </c>
      <c r="BG74" s="118">
        <f t="shared" si="97"/>
        <v>70</v>
      </c>
      <c r="BH74">
        <f>INDEX('Calcs-control2'!$G$170:$X$240, 'Graph-outputs'!$B74, 'Graph-outputs'!$AL$1)</f>
        <v>0.99999952207948506</v>
      </c>
      <c r="BJ74" s="75" t="str">
        <f t="shared" si="98"/>
        <v/>
      </c>
      <c r="BK74" s="76" t="str">
        <f t="shared" si="99"/>
        <v/>
      </c>
      <c r="BL74" s="77" t="str">
        <f t="shared" si="100"/>
        <v/>
      </c>
      <c r="BM74">
        <f>INDEX('Calcs-control2'!$AH$386:$AY$456,  'Graph-outputs'!$B74, 'Graph-outputs'!BM$2)</f>
        <v>44082.717328056038</v>
      </c>
      <c r="BN74" s="118">
        <f t="shared" si="101"/>
        <v>70</v>
      </c>
      <c r="BO74">
        <f>INDEX('Calcs-control2'!$AH$170:$AY$240, 'Graph-outputs'!$B74, 'Graph-outputs'!$AL$1)</f>
        <v>0.99998553996590089</v>
      </c>
      <c r="BQ74" s="79">
        <v>71</v>
      </c>
      <c r="BR74" s="118">
        <f t="shared" si="102"/>
        <v>70</v>
      </c>
      <c r="BS74">
        <f>IF(Settings!$M$5=1, 'Graph-outputs'!$BZ74, 'Graph-outputs'!$CG74)</f>
        <v>70.173857763391496</v>
      </c>
      <c r="BU74">
        <f>IF(Settings!$M$5=1, 'Graph-outputs'!$CN74, 'Graph-outputs'!$CU74)</f>
        <v>75041.683558787205</v>
      </c>
      <c r="BW74" s="75" t="str">
        <f t="shared" si="103"/>
        <v/>
      </c>
      <c r="BX74" s="76" t="str">
        <f t="shared" si="104"/>
        <v/>
      </c>
      <c r="BY74" s="77" t="str">
        <f t="shared" si="105"/>
        <v/>
      </c>
      <c r="BZ74">
        <f>INDEX('Calcs-control3'!$G$86:$Y$156,  'Graph-outputs'!$B74, 'Graph-outputs'!BZ$2)</f>
        <v>90.021420151605611</v>
      </c>
      <c r="CA74" s="118">
        <f t="shared" si="106"/>
        <v>70</v>
      </c>
      <c r="CB74">
        <f>INDEX('Calcs-control3'!$G$170:$X$240, 'Graph-outputs'!$B74, 'Graph-outputs'!$BT$1)</f>
        <v>0.99999999870169065</v>
      </c>
      <c r="CD74" s="75" t="str">
        <f t="shared" si="107"/>
        <v/>
      </c>
      <c r="CE74" s="76" t="str">
        <f t="shared" si="108"/>
        <v/>
      </c>
      <c r="CF74" s="77" t="str">
        <f t="shared" si="109"/>
        <v/>
      </c>
      <c r="CG74">
        <f>INDEX('Calcs-control3'!$AH$86:$AZ$156,  'Graph-outputs'!$B74, 'Graph-outputs'!CG$2)</f>
        <v>70.173857763391496</v>
      </c>
      <c r="CH74" s="118">
        <f t="shared" si="110"/>
        <v>70</v>
      </c>
      <c r="CI74" s="85">
        <f>INDEX('Calcs-control3'!$AH$170:$AY$240, 'Graph-outputs'!$B74, 'Graph-outputs'!$BT$1)</f>
        <v>0.99999987528860479</v>
      </c>
      <c r="CK74" s="75" t="str">
        <f t="shared" si="111"/>
        <v/>
      </c>
      <c r="CL74" s="76" t="str">
        <f t="shared" si="112"/>
        <v/>
      </c>
      <c r="CM74" s="77" t="str">
        <f t="shared" si="113"/>
        <v/>
      </c>
      <c r="CN74">
        <f>INDEX('Calcs-control3'!$G$386:$X$456,  'Graph-outputs'!$B74, 'Graph-outputs'!CN$2)</f>
        <v>96266.035913478569</v>
      </c>
      <c r="CO74" s="118">
        <f t="shared" si="114"/>
        <v>70</v>
      </c>
      <c r="CP74" s="85">
        <f>INDEX('Calcs-control3'!$G$170:$X$240, 'Graph-outputs'!$B74, 'Graph-outputs'!$BT$1)</f>
        <v>0.99999999870169065</v>
      </c>
      <c r="CR74" s="75" t="str">
        <f t="shared" si="115"/>
        <v/>
      </c>
      <c r="CS74" s="76" t="str">
        <f t="shared" si="116"/>
        <v/>
      </c>
      <c r="CT74" s="77" t="str">
        <f t="shared" si="117"/>
        <v/>
      </c>
      <c r="CU74">
        <f>INDEX('Calcs-control3'!$AH$386:$AY$456,  'Graph-outputs'!$B74, 'Graph-outputs'!CU$2)</f>
        <v>75041.683558787205</v>
      </c>
      <c r="CV74" s="118">
        <f t="shared" si="118"/>
        <v>70</v>
      </c>
      <c r="CW74" s="85">
        <f>INDEX('Calcs-control3'!$AH$170:$AY$240, 'Graph-outputs'!$B74, 'Graph-outputs'!$BT$1)</f>
        <v>0.99999987528860479</v>
      </c>
      <c r="CY74" s="79">
        <v>71</v>
      </c>
      <c r="CZ74" s="118" t="e">
        <f t="shared" si="119"/>
        <v>#N/A</v>
      </c>
      <c r="DA74">
        <f>IF(Settings!$M$5=1, 'Graph-outputs'!$DH74, 'Graph-outputs'!$DO74)</f>
        <v>66.451027810903582</v>
      </c>
      <c r="DC74">
        <f>IF(Settings!$M$5=1, 'Graph-outputs'!$DV74, 'Graph-outputs'!$EC74)</f>
        <v>471413.67075576005</v>
      </c>
      <c r="DE74" s="75" t="str">
        <f t="shared" si="120"/>
        <v/>
      </c>
      <c r="DF74" s="76" t="str">
        <f t="shared" si="121"/>
        <v/>
      </c>
      <c r="DG74" s="77" t="str">
        <f t="shared" si="122"/>
        <v/>
      </c>
      <c r="DH74">
        <f>INDEX('Calcs-control4'!$G$86:$X$156,  'Graph-outputs'!$B74, 'Graph-outputs'!DH$2)</f>
        <v>70.539692929876608</v>
      </c>
      <c r="DI74" s="118" t="e">
        <f t="shared" si="123"/>
        <v>#N/A</v>
      </c>
      <c r="DJ74">
        <f>INDEX('Calcs-control4'!$G$170:$X$240, 'Graph-outputs'!$B74, 'Graph-outputs'!$DB$1)</f>
        <v>0</v>
      </c>
      <c r="DL74" s="75" t="str">
        <f t="shared" si="124"/>
        <v/>
      </c>
      <c r="DM74" s="76" t="str">
        <f t="shared" si="125"/>
        <v/>
      </c>
      <c r="DN74" s="77" t="str">
        <f t="shared" si="126"/>
        <v/>
      </c>
      <c r="DO74">
        <f>INDEX('Calcs-control4'!$AH$86:$AY$156,  'Graph-outputs'!$B74, 'Graph-outputs'!DO$2)</f>
        <v>66.451027810903582</v>
      </c>
      <c r="DP74" s="118" t="e">
        <f t="shared" si="127"/>
        <v>#N/A</v>
      </c>
      <c r="DQ74">
        <f>INDEX('Calcs-control4'!$AH$170:$AY$240, 'Graph-outputs'!$B74, 'Graph-outputs'!$DB$1)</f>
        <v>0</v>
      </c>
      <c r="DS74" s="75" t="str">
        <f t="shared" si="128"/>
        <v/>
      </c>
      <c r="DT74" s="76" t="str">
        <f t="shared" si="129"/>
        <v/>
      </c>
      <c r="DU74" s="77" t="str">
        <f t="shared" si="130"/>
        <v/>
      </c>
      <c r="DV74">
        <f>INDEX('Calcs-control4'!$G$386:$X$456,  'Graph-outputs'!$B74, 'Graph-outputs'!DV$2)</f>
        <v>500419.28128914366</v>
      </c>
      <c r="DW74" s="118" t="e">
        <f t="shared" si="131"/>
        <v>#N/A</v>
      </c>
      <c r="DX74">
        <f>INDEX('Calcs-control4'!$G$170:$X$240, 'Graph-outputs'!$B74, 'Graph-outputs'!$DB$1)</f>
        <v>0</v>
      </c>
      <c r="DZ74" s="75" t="str">
        <f t="shared" si="132"/>
        <v/>
      </c>
      <c r="EA74" s="76" t="str">
        <f t="shared" si="133"/>
        <v/>
      </c>
      <c r="EB74" s="77" t="str">
        <f t="shared" si="134"/>
        <v/>
      </c>
      <c r="EC74">
        <f>INDEX('Calcs-control4'!$AH$386:$AY$456,  'Graph-outputs'!$B74, 'Graph-outputs'!EC$2)</f>
        <v>471413.67075576005</v>
      </c>
      <c r="ED74" s="118" t="e">
        <f t="shared" si="135"/>
        <v>#N/A</v>
      </c>
      <c r="EE74">
        <f>INDEX('Calcs-control4'!$AH$170:$AY$240, 'Graph-outputs'!$B74, 'Graph-outputs'!$DB$1)</f>
        <v>0</v>
      </c>
    </row>
    <row r="75" spans="1:135" x14ac:dyDescent="0.3">
      <c r="G75" s="19" t="s">
        <v>103</v>
      </c>
      <c r="H75" s="19"/>
      <c r="I75" s="19"/>
      <c r="J75" s="19"/>
      <c r="K75" s="19"/>
      <c r="L75" s="19"/>
      <c r="M75" s="19"/>
      <c r="N75" s="19" t="s">
        <v>103</v>
      </c>
      <c r="O75" s="19"/>
      <c r="P75" s="19"/>
      <c r="U75" s="19" t="s">
        <v>103</v>
      </c>
      <c r="V75" s="19"/>
      <c r="W75" s="19"/>
      <c r="AB75" s="19" t="s">
        <v>103</v>
      </c>
      <c r="AC75" s="19"/>
      <c r="AD75" s="19"/>
      <c r="AO75" s="19" t="s">
        <v>103</v>
      </c>
      <c r="AP75" s="19"/>
      <c r="AQ75" s="19"/>
      <c r="AV75" s="19" t="s">
        <v>103</v>
      </c>
      <c r="AW75" s="19"/>
      <c r="AX75" s="19"/>
      <c r="BC75" s="19" t="s">
        <v>103</v>
      </c>
      <c r="BD75" s="19"/>
      <c r="BE75" s="19"/>
      <c r="BJ75" s="19" t="s">
        <v>103</v>
      </c>
      <c r="BK75" s="19"/>
      <c r="BL75" s="19"/>
      <c r="BW75" s="19" t="s">
        <v>103</v>
      </c>
      <c r="BX75" s="19"/>
      <c r="BY75" s="19"/>
      <c r="CD75" s="19" t="s">
        <v>103</v>
      </c>
      <c r="CE75" s="19"/>
      <c r="CF75" s="19"/>
      <c r="CK75" s="19" t="s">
        <v>103</v>
      </c>
      <c r="CL75" s="19"/>
      <c r="CM75" s="19"/>
      <c r="CR75" s="19" t="s">
        <v>103</v>
      </c>
      <c r="CS75" s="19"/>
      <c r="CT75" s="19"/>
      <c r="DE75" s="19" t="s">
        <v>103</v>
      </c>
      <c r="DF75" s="19"/>
      <c r="DG75" s="19"/>
      <c r="DL75" s="19" t="s">
        <v>103</v>
      </c>
      <c r="DM75" s="19"/>
      <c r="DN75" s="19"/>
      <c r="DS75" s="19" t="s">
        <v>103</v>
      </c>
      <c r="DT75" s="19"/>
      <c r="DU75" s="19"/>
      <c r="DZ75" s="19" t="s">
        <v>103</v>
      </c>
      <c r="EA75" s="19"/>
      <c r="EB75" s="19"/>
    </row>
    <row r="76" spans="1:135" x14ac:dyDescent="0.3">
      <c r="A76" s="2" t="s">
        <v>105</v>
      </c>
      <c r="B76" s="67" t="s">
        <v>38</v>
      </c>
      <c r="C76" s="2" t="s">
        <v>59</v>
      </c>
      <c r="G76" s="19" t="s">
        <v>102</v>
      </c>
      <c r="H76" s="19" t="s">
        <v>38</v>
      </c>
      <c r="I76" s="19" t="s">
        <v>59</v>
      </c>
      <c r="J76" s="19"/>
      <c r="K76" s="19"/>
      <c r="L76" s="19"/>
      <c r="M76" s="19"/>
      <c r="N76" s="19" t="s">
        <v>102</v>
      </c>
      <c r="O76" s="19" t="s">
        <v>38</v>
      </c>
      <c r="P76" s="19" t="s">
        <v>59</v>
      </c>
      <c r="U76" s="19" t="s">
        <v>102</v>
      </c>
      <c r="V76" s="19" t="s">
        <v>38</v>
      </c>
      <c r="W76" s="19" t="s">
        <v>59</v>
      </c>
      <c r="AB76" s="19" t="s">
        <v>102</v>
      </c>
      <c r="AC76" s="19" t="s">
        <v>38</v>
      </c>
      <c r="AD76" s="19" t="s">
        <v>59</v>
      </c>
      <c r="AI76" s="2" t="s">
        <v>106</v>
      </c>
      <c r="AJ76" s="67" t="s">
        <v>38</v>
      </c>
      <c r="AK76" s="2" t="s">
        <v>59</v>
      </c>
      <c r="AO76" s="19" t="s">
        <v>102</v>
      </c>
      <c r="AP76" s="19" t="s">
        <v>38</v>
      </c>
      <c r="AQ76" s="19" t="s">
        <v>59</v>
      </c>
      <c r="AV76" s="19" t="s">
        <v>102</v>
      </c>
      <c r="AW76" s="19" t="s">
        <v>38</v>
      </c>
      <c r="AX76" s="19" t="s">
        <v>59</v>
      </c>
      <c r="BC76" s="19" t="s">
        <v>102</v>
      </c>
      <c r="BD76" s="19" t="s">
        <v>86</v>
      </c>
      <c r="BE76" s="19" t="s">
        <v>59</v>
      </c>
      <c r="BJ76" s="19" t="s">
        <v>102</v>
      </c>
      <c r="BK76" s="19" t="s">
        <v>86</v>
      </c>
      <c r="BL76" s="19" t="s">
        <v>59</v>
      </c>
      <c r="BQ76" s="2" t="s">
        <v>107</v>
      </c>
      <c r="BR76" s="67" t="s">
        <v>38</v>
      </c>
      <c r="BS76" s="2" t="s">
        <v>59</v>
      </c>
      <c r="BW76" s="19" t="s">
        <v>102</v>
      </c>
      <c r="BX76" s="19" t="s">
        <v>38</v>
      </c>
      <c r="BY76" s="19" t="s">
        <v>59</v>
      </c>
      <c r="CD76" s="19" t="s">
        <v>102</v>
      </c>
      <c r="CE76" s="19" t="s">
        <v>38</v>
      </c>
      <c r="CF76" s="19" t="s">
        <v>59</v>
      </c>
      <c r="CK76" s="19" t="s">
        <v>102</v>
      </c>
      <c r="CL76" s="19" t="s">
        <v>86</v>
      </c>
      <c r="CM76" s="19" t="s">
        <v>59</v>
      </c>
      <c r="CR76" s="19" t="s">
        <v>102</v>
      </c>
      <c r="CS76" s="19" t="s">
        <v>86</v>
      </c>
      <c r="CT76" s="19" t="s">
        <v>59</v>
      </c>
      <c r="CY76" s="2" t="s">
        <v>108</v>
      </c>
      <c r="CZ76" s="67" t="s">
        <v>38</v>
      </c>
      <c r="DA76" s="2" t="s">
        <v>59</v>
      </c>
      <c r="DE76" s="19" t="s">
        <v>102</v>
      </c>
      <c r="DF76" s="19" t="s">
        <v>38</v>
      </c>
      <c r="DG76" s="19" t="s">
        <v>59</v>
      </c>
      <c r="DL76" s="19" t="s">
        <v>102</v>
      </c>
      <c r="DM76" s="19" t="s">
        <v>38</v>
      </c>
      <c r="DN76" s="19" t="s">
        <v>59</v>
      </c>
      <c r="DS76" s="19" t="s">
        <v>102</v>
      </c>
      <c r="DT76" s="19" t="s">
        <v>86</v>
      </c>
      <c r="DU76" s="19" t="s">
        <v>59</v>
      </c>
      <c r="DZ76" s="19" t="s">
        <v>102</v>
      </c>
      <c r="EA76" s="19" t="s">
        <v>86</v>
      </c>
      <c r="EB76" s="19" t="s">
        <v>59</v>
      </c>
    </row>
    <row r="77" spans="1:135" x14ac:dyDescent="0.3">
      <c r="A77" t="s">
        <v>98</v>
      </c>
      <c r="B77">
        <f>IF(Settings!$M$5=1, 'Graph-outputs'!H77, 'Graph-outputs'!O77)</f>
        <v>6.4237775190396444</v>
      </c>
      <c r="C77">
        <f>IF(Settings!$M$5=1, 'Graph-outputs'!I77, 'Graph-outputs'!P77)</f>
        <v>20</v>
      </c>
      <c r="G77" t="s">
        <v>98</v>
      </c>
      <c r="H77">
        <f>VLOOKUP(10, G$4:J$74, 4)</f>
        <v>6.5161975383597603</v>
      </c>
      <c r="I77">
        <f>VLOOKUP(H77, J$4:K$74, 2)</f>
        <v>11</v>
      </c>
      <c r="N77" t="s">
        <v>98</v>
      </c>
      <c r="O77">
        <f>VLOOKUP(10, N$4:Q$74, 4)</f>
        <v>6.4237775190396444</v>
      </c>
      <c r="P77">
        <f>VLOOKUP(O77, Q$4:R$74, 2)</f>
        <v>20</v>
      </c>
      <c r="U77" t="s">
        <v>98</v>
      </c>
      <c r="V77">
        <f>VLOOKUP(10, U$4:X$74, 4)</f>
        <v>4420.7135581532439</v>
      </c>
      <c r="W77">
        <f>VLOOKUP(V77, X$4:Y$74, 2)</f>
        <v>11</v>
      </c>
      <c r="AB77" t="s">
        <v>98</v>
      </c>
      <c r="AC77">
        <f>VLOOKUP(10, AB$4:AE$74, 4)</f>
        <v>4315.9816234296195</v>
      </c>
      <c r="AD77">
        <f>VLOOKUP(AC77, AE$4:AF$74, 2)</f>
        <v>20</v>
      </c>
      <c r="AI77" t="s">
        <v>98</v>
      </c>
      <c r="AJ77">
        <f>IF(Settings!$M$5=1, 'Graph-outputs'!AP77, 'Graph-outputs'!AW77)</f>
        <v>4.1193003618871513</v>
      </c>
      <c r="AK77">
        <f>IF(Settings!$M$5=1, 'Graph-outputs'!AQ77, 'Graph-outputs'!AX77)</f>
        <v>5</v>
      </c>
      <c r="AO77" t="s">
        <v>98</v>
      </c>
      <c r="AP77">
        <f>VLOOKUP(10, AO$4:AR$74, 4)</f>
        <v>3.9697422836519487</v>
      </c>
      <c r="AQ77">
        <f>VLOOKUP(AP77, AR$4:AS$74, 2)</f>
        <v>5</v>
      </c>
      <c r="AV77" t="s">
        <v>98</v>
      </c>
      <c r="AW77" s="118">
        <f>VLOOKUP(10, AV$4:AY$74, 4)</f>
        <v>4.1193003618871513</v>
      </c>
      <c r="AX77" s="118">
        <f>VLOOKUP(AW77, AY$4:AZ$74, 2)</f>
        <v>5</v>
      </c>
      <c r="BC77" t="s">
        <v>98</v>
      </c>
      <c r="BD77" s="118">
        <f>VLOOKUP(10, BC$4:BF$74, 4)</f>
        <v>2738.8711750798971</v>
      </c>
      <c r="BE77" s="118">
        <f>VLOOKUP(BD77, BF$4:BG$74, 2)</f>
        <v>5</v>
      </c>
      <c r="BJ77" t="s">
        <v>98</v>
      </c>
      <c r="BK77" s="118">
        <f>VLOOKUP(10, BJ$4:BM$74, 4)</f>
        <v>2863.8028755366022</v>
      </c>
      <c r="BL77" s="118">
        <f>VLOOKUP(BK77, BM$4:BN$74, 2)</f>
        <v>5</v>
      </c>
      <c r="BQ77" t="s">
        <v>98</v>
      </c>
      <c r="BR77" t="e">
        <f>IF(Settings!$M$5=1, 'Graph-outputs'!BX77, 'Graph-outputs'!CE77)</f>
        <v>#N/A</v>
      </c>
      <c r="BS77" t="e">
        <f>IF(Settings!$M$5=1, 'Graph-outputs'!BY77, 'Graph-outputs'!CF77)</f>
        <v>#N/A</v>
      </c>
      <c r="BW77" t="s">
        <v>98</v>
      </c>
      <c r="BX77">
        <f>VLOOKUP(10, BW$4:BZ$74, 4)</f>
        <v>1.4467714282430049</v>
      </c>
      <c r="BY77">
        <f>VLOOKUP(BX77, BZ$4:CA$74, 2)</f>
        <v>2</v>
      </c>
      <c r="CD77" t="s">
        <v>98</v>
      </c>
      <c r="CE77" s="118" t="e">
        <f>VLOOKUP(10, CD$4:CG$74, 4)</f>
        <v>#N/A</v>
      </c>
      <c r="CF77" s="118" t="e">
        <f>VLOOKUP(CE77, CG$4:CH$74, 2)</f>
        <v>#N/A</v>
      </c>
      <c r="CK77" t="s">
        <v>98</v>
      </c>
      <c r="CL77" s="118">
        <f>VLOOKUP(10, CK$4:CN$74, 4)</f>
        <v>1229.8020518950361</v>
      </c>
      <c r="CM77" s="118">
        <f>VLOOKUP(CL77, CN$4:CO$74, 2)</f>
        <v>2</v>
      </c>
      <c r="CR77" t="s">
        <v>98</v>
      </c>
      <c r="CS77" s="118" t="e">
        <f>VLOOKUP(10, CR$4:CU$74, 4)</f>
        <v>#N/A</v>
      </c>
      <c r="CT77" s="118" t="e">
        <f>VLOOKUP(CS77, CU$4:CV$74, 2)</f>
        <v>#N/A</v>
      </c>
      <c r="CY77" t="s">
        <v>98</v>
      </c>
      <c r="CZ77" s="118" t="e">
        <f>IF(Settings!$M$5=1, 'Graph-outputs'!DF77, 'Graph-outputs'!DM77)</f>
        <v>#N/A</v>
      </c>
      <c r="DA77" s="118" t="e">
        <f>IF(Settings!$M$5=1, 'Graph-outputs'!DG77, 'Graph-outputs'!DN77)</f>
        <v>#N/A</v>
      </c>
      <c r="DE77" t="s">
        <v>98</v>
      </c>
      <c r="DF77" t="e">
        <f>VLOOKUP(10, DE$4:DH$74, 4)</f>
        <v>#N/A</v>
      </c>
      <c r="DG77" t="e">
        <f>VLOOKUP(DF77, DH$4:DI$74, 2)</f>
        <v>#N/A</v>
      </c>
      <c r="DL77" t="s">
        <v>98</v>
      </c>
      <c r="DM77" s="118" t="e">
        <f>VLOOKUP(10, DL$4:DO$74, 4)</f>
        <v>#N/A</v>
      </c>
      <c r="DN77" s="118" t="e">
        <f>VLOOKUP(DM77, DO$4:DP$74, 2)</f>
        <v>#N/A</v>
      </c>
      <c r="DS77" t="s">
        <v>98</v>
      </c>
      <c r="DT77" s="118" t="e">
        <f>VLOOKUP(10, DS$4:DV$74, 4)</f>
        <v>#N/A</v>
      </c>
      <c r="DU77" s="118" t="e">
        <f>VLOOKUP(DT77, DV$4:DW$74, 2)</f>
        <v>#N/A</v>
      </c>
      <c r="DZ77" t="s">
        <v>98</v>
      </c>
      <c r="EA77" s="118" t="e">
        <f>VLOOKUP(10, DZ$4:EC$74, 4)</f>
        <v>#N/A</v>
      </c>
      <c r="EB77" s="118" t="e">
        <f>VLOOKUP(EA77, EC$4:ED$74, 2)</f>
        <v>#N/A</v>
      </c>
    </row>
    <row r="78" spans="1:135" x14ac:dyDescent="0.3">
      <c r="A78" t="s">
        <v>101</v>
      </c>
      <c r="B78">
        <f>IF(Settings!$M$5=1, 'Graph-outputs'!H78, 'Graph-outputs'!O78)</f>
        <v>9.0706250522154015</v>
      </c>
      <c r="C78">
        <f>IF(Settings!$M$5=1, 'Graph-outputs'!I78, 'Graph-outputs'!P78)</f>
        <v>23</v>
      </c>
      <c r="G78" t="s">
        <v>101</v>
      </c>
      <c r="H78">
        <f>VLOOKUP(50, H$4:J$74, 3)</f>
        <v>9.5260052510640403</v>
      </c>
      <c r="I78">
        <f>VLOOKUP(H78, J$4:K$74, 2)</f>
        <v>13</v>
      </c>
      <c r="N78" t="s">
        <v>101</v>
      </c>
      <c r="O78">
        <f>VLOOKUP(50, O$4:Q$74, 3)</f>
        <v>9.0706250522154015</v>
      </c>
      <c r="P78">
        <f>VLOOKUP(O78, Q$4:R$74, 2)</f>
        <v>23</v>
      </c>
      <c r="U78" t="s">
        <v>101</v>
      </c>
      <c r="V78">
        <f>VLOOKUP(50, V$4:X$74, 3)</f>
        <v>7911.9618239526271</v>
      </c>
      <c r="W78">
        <f>VLOOKUP(V78, X$4:Y$74, 2)</f>
        <v>13</v>
      </c>
      <c r="AB78" t="s">
        <v>101</v>
      </c>
      <c r="AC78">
        <f>VLOOKUP(50, AC$4:AE$74, 3)</f>
        <v>7381.0830550293122</v>
      </c>
      <c r="AD78">
        <f>VLOOKUP(AC78, AE$4:AF$74, 2)</f>
        <v>23</v>
      </c>
      <c r="AI78" t="s">
        <v>101</v>
      </c>
      <c r="AJ78">
        <f>IF(Settings!$M$5=1, 'Graph-outputs'!AP78, 'Graph-outputs'!AW78)</f>
        <v>6.6910844535910945</v>
      </c>
      <c r="AK78">
        <f>IF(Settings!$M$5=1, 'Graph-outputs'!AQ78, 'Graph-outputs'!AX78)</f>
        <v>12</v>
      </c>
      <c r="AO78" t="s">
        <v>101</v>
      </c>
      <c r="AP78">
        <f>VLOOKUP(50, AP$4:AR$74, 3)</f>
        <v>6.3145262938745255</v>
      </c>
      <c r="AQ78">
        <f>VLOOKUP(AP78, AR$4:AS$74, 2)</f>
        <v>7</v>
      </c>
      <c r="AV78" t="s">
        <v>101</v>
      </c>
      <c r="AW78" s="118">
        <f>VLOOKUP(50, AW$4:AY$74, 3)</f>
        <v>6.6910844535910945</v>
      </c>
      <c r="AX78" s="118">
        <f>VLOOKUP(AW78, AY$4:AZ$74, 2)</f>
        <v>12</v>
      </c>
      <c r="BC78" t="s">
        <v>101</v>
      </c>
      <c r="BD78" s="118">
        <f>VLOOKUP(50, BD$4:BF$74, 3)</f>
        <v>4767.5674240585622</v>
      </c>
      <c r="BE78" s="118">
        <f>VLOOKUP(BD78, BF$4:BG$74, 2)</f>
        <v>7</v>
      </c>
      <c r="BJ78" t="s">
        <v>101</v>
      </c>
      <c r="BK78" s="118">
        <f>VLOOKUP(50, BK$4:BM$74, 3)</f>
        <v>5102.4151442076336</v>
      </c>
      <c r="BL78" s="118">
        <f>VLOOKUP(BK78, BM$4:BN$74, 2)</f>
        <v>12</v>
      </c>
      <c r="BQ78" t="s">
        <v>101</v>
      </c>
      <c r="BR78" t="e">
        <f>IF(Settings!$M$5=1, 'Graph-outputs'!BX78, 'Graph-outputs'!CE78)</f>
        <v>#N/A</v>
      </c>
      <c r="BS78" t="e">
        <f>IF(Settings!$M$5=1, 'Graph-outputs'!BY78, 'Graph-outputs'!CF78)</f>
        <v>#N/A</v>
      </c>
      <c r="BW78" t="s">
        <v>101</v>
      </c>
      <c r="BX78">
        <f>VLOOKUP(50, BX$4:BZ$74, 3)</f>
        <v>3.9249420801049295</v>
      </c>
      <c r="BY78">
        <f>VLOOKUP(BX78, BZ$4:CA$74, 2)</f>
        <v>4</v>
      </c>
      <c r="CD78" t="s">
        <v>101</v>
      </c>
      <c r="CE78" s="118" t="e">
        <f>VLOOKUP(50, CE$4:CG$74, 3)</f>
        <v>#N/A</v>
      </c>
      <c r="CF78" s="118" t="e">
        <f>VLOOKUP(CE78, CG$4:CH$74, 2)</f>
        <v>#N/A</v>
      </c>
      <c r="CK78" t="s">
        <v>101</v>
      </c>
      <c r="CL78" s="118">
        <f>VLOOKUP(50, CL$4:CN$74, 3)</f>
        <v>3710.3474515734047</v>
      </c>
      <c r="CM78" s="118">
        <f>VLOOKUP(CL78, CN$4:CO$74, 2)</f>
        <v>4</v>
      </c>
      <c r="CR78" t="s">
        <v>101</v>
      </c>
      <c r="CS78" s="118" t="e">
        <f>VLOOKUP(50, CS$4:CU$74, 3)</f>
        <v>#N/A</v>
      </c>
      <c r="CT78" s="118" t="e">
        <f>VLOOKUP(CS78, CU$4:CV$74, 2)</f>
        <v>#N/A</v>
      </c>
      <c r="CY78" t="s">
        <v>101</v>
      </c>
      <c r="CZ78" s="118" t="e">
        <f>IF(Settings!$M$5=1, 'Graph-outputs'!DF78, 'Graph-outputs'!DM78)</f>
        <v>#N/A</v>
      </c>
      <c r="DA78" s="118" t="e">
        <f>IF(Settings!$M$5=1, 'Graph-outputs'!DG78, 'Graph-outputs'!DN78)</f>
        <v>#N/A</v>
      </c>
      <c r="DE78" t="s">
        <v>101</v>
      </c>
      <c r="DF78" t="e">
        <f>VLOOKUP(50, DF$4:DH$74, 3)</f>
        <v>#N/A</v>
      </c>
      <c r="DG78" t="e">
        <f>VLOOKUP(DF78, DH$4:DI$74, 2)</f>
        <v>#N/A</v>
      </c>
      <c r="DL78" t="s">
        <v>101</v>
      </c>
      <c r="DM78" s="118" t="e">
        <f>VLOOKUP(50, DM$4:DO$74, 3)</f>
        <v>#N/A</v>
      </c>
      <c r="DN78" s="118" t="e">
        <f>VLOOKUP(DM78, DO$4:DP$74, 2)</f>
        <v>#N/A</v>
      </c>
      <c r="DS78" t="s">
        <v>101</v>
      </c>
      <c r="DT78" s="118" t="e">
        <f>VLOOKUP(50, DT$4:DV$74, 3)</f>
        <v>#N/A</v>
      </c>
      <c r="DU78" s="118" t="e">
        <f>VLOOKUP(DT78, DV$4:DW$74, 2)</f>
        <v>#N/A</v>
      </c>
      <c r="DZ78" t="s">
        <v>101</v>
      </c>
      <c r="EA78" s="118" t="e">
        <f>VLOOKUP(50, EA$4:EC$74, 3)</f>
        <v>#N/A</v>
      </c>
      <c r="EB78" s="118" t="e">
        <f>VLOOKUP(EA78, EC$4:ED$74, 2)</f>
        <v>#N/A</v>
      </c>
    </row>
    <row r="79" spans="1:135" x14ac:dyDescent="0.3">
      <c r="A79" t="s">
        <v>99</v>
      </c>
      <c r="B79">
        <f>IF(Settings!$M$5=1, 'Graph-outputs'!H79, 'Graph-outputs'!O79)</f>
        <v>15.551252159790442</v>
      </c>
      <c r="C79">
        <f>IF(Settings!$M$5=1, 'Graph-outputs'!I79, 'Graph-outputs'!P79)</f>
        <v>28</v>
      </c>
      <c r="G79" t="s">
        <v>99</v>
      </c>
      <c r="H79">
        <f>VLOOKUP(90, I$5:J$74, 2)</f>
        <v>14.856446872867192</v>
      </c>
      <c r="I79">
        <f>VLOOKUP(H79, J$4:K$74, 2)</f>
        <v>16</v>
      </c>
      <c r="N79" t="s">
        <v>99</v>
      </c>
      <c r="O79">
        <f>VLOOKUP(90, P$5:Q$74, 2)</f>
        <v>15.551252159790442</v>
      </c>
      <c r="P79">
        <f>VLOOKUP(O79, Q$4:R$74, 2)</f>
        <v>28</v>
      </c>
      <c r="U79" t="s">
        <v>99</v>
      </c>
      <c r="V79">
        <f>VLOOKUP(90, W$5:X$74, 2)</f>
        <v>13939.099799262791</v>
      </c>
      <c r="W79">
        <f>VLOOKUP(V79, X$4:Y$74, 2)</f>
        <v>16</v>
      </c>
      <c r="AB79" t="s">
        <v>99</v>
      </c>
      <c r="AC79">
        <f>VLOOKUP(90, AD$5:AE$74, 2)</f>
        <v>14693.734367844518</v>
      </c>
      <c r="AD79">
        <f>VLOOKUP(AC79, AE$4:AF$74, 2)</f>
        <v>28</v>
      </c>
      <c r="AI79" t="s">
        <v>99</v>
      </c>
      <c r="AJ79">
        <f>IF(Settings!$M$5=1, 'Graph-outputs'!AP79, 'Graph-outputs'!AW79)</f>
        <v>12.147463131630152</v>
      </c>
      <c r="AK79">
        <f>IF(Settings!$M$5=1, 'Graph-outputs'!AQ79, 'Graph-outputs'!AX79)</f>
        <v>21</v>
      </c>
      <c r="AO79" t="s">
        <v>99</v>
      </c>
      <c r="AP79">
        <f>VLOOKUP(90, AQ$5:AR$74, 2)</f>
        <v>12.823771709859995</v>
      </c>
      <c r="AQ79">
        <f>VLOOKUP(AP79, AR$4:AS$74, 2)</f>
        <v>12</v>
      </c>
      <c r="AV79" t="s">
        <v>99</v>
      </c>
      <c r="AW79" s="118">
        <f>VLOOKUP(90, AX$5:AY$74, 2)</f>
        <v>12.147463131630152</v>
      </c>
      <c r="AX79" s="118">
        <f>VLOOKUP(AW79, AY$4:AZ$74, 2)</f>
        <v>21</v>
      </c>
      <c r="BC79" t="s">
        <v>99</v>
      </c>
      <c r="BD79" s="118">
        <f>VLOOKUP(90, BE$5:BF$74, 2)</f>
        <v>10588.421167861316</v>
      </c>
      <c r="BE79" s="118">
        <f>VLOOKUP(BD79, BF$4:BG$74, 2)</f>
        <v>12</v>
      </c>
      <c r="BJ79" t="s">
        <v>99</v>
      </c>
      <c r="BK79" s="118">
        <f>VLOOKUP(90, BL$5:BM$74, 2)</f>
        <v>9988.3503022552995</v>
      </c>
      <c r="BL79" s="118">
        <f>VLOOKUP(BK79, BM$4:BN$74, 2)</f>
        <v>21</v>
      </c>
      <c r="BQ79" t="s">
        <v>99</v>
      </c>
      <c r="BR79">
        <f>IF(Settings!$M$5=1, 'Graph-outputs'!BX79, 'Graph-outputs'!CE79)</f>
        <v>9.6861346014751355</v>
      </c>
      <c r="BS79">
        <f>IF(Settings!$M$5=1, 'Graph-outputs'!BY79, 'Graph-outputs'!CF79)</f>
        <v>13</v>
      </c>
      <c r="BW79" t="s">
        <v>99</v>
      </c>
      <c r="BX79">
        <f>VLOOKUP(90, BY$5:BZ$74, 2)</f>
        <v>10.225215950537164</v>
      </c>
      <c r="BY79">
        <f>VLOOKUP(BX79, BZ$4:CA$74, 2)</f>
        <v>8</v>
      </c>
      <c r="CD79" t="s">
        <v>99</v>
      </c>
      <c r="CE79" s="118">
        <f>VLOOKUP(90, CF$5:CG$74, 2)</f>
        <v>9.6861346014751355</v>
      </c>
      <c r="CF79" s="118">
        <f>VLOOKUP(CE79, CG$4:CH$74, 2)</f>
        <v>13</v>
      </c>
      <c r="CK79" t="s">
        <v>99</v>
      </c>
      <c r="CL79" s="118">
        <f>VLOOKUP(90, CM$5:CN$74, 2)</f>
        <v>10636.720561539678</v>
      </c>
      <c r="CM79" s="118">
        <f>VLOOKUP(CL79, CN$4:CO$74, 2)</f>
        <v>8</v>
      </c>
      <c r="CR79" t="s">
        <v>99</v>
      </c>
      <c r="CS79" s="118">
        <f>VLOOKUP(90, CT$5:CU$74, 2)</f>
        <v>10038.70641774967</v>
      </c>
      <c r="CT79" s="118">
        <f>VLOOKUP(CS79, CU$4:CV$74, 2)</f>
        <v>13</v>
      </c>
      <c r="CY79" t="s">
        <v>99</v>
      </c>
      <c r="CZ79" s="118" t="e">
        <f>IF(Settings!$M$5=1, 'Graph-outputs'!DF79, 'Graph-outputs'!DM79)</f>
        <v>#N/A</v>
      </c>
      <c r="DA79" s="118" t="e">
        <f>IF(Settings!$M$5=1, 'Graph-outputs'!DG79, 'Graph-outputs'!DN79)</f>
        <v>#N/A</v>
      </c>
      <c r="DE79" t="s">
        <v>99</v>
      </c>
      <c r="DF79" t="e">
        <f>VLOOKUP(90, DG$5:DH$74, 2)</f>
        <v>#N/A</v>
      </c>
      <c r="DG79" t="e">
        <f>VLOOKUP(DF79, DH$4:DI$74, 2)</f>
        <v>#N/A</v>
      </c>
      <c r="DL79" t="s">
        <v>99</v>
      </c>
      <c r="DM79" s="118" t="e">
        <f>VLOOKUP(90, DN$5:DO$74, 2)</f>
        <v>#N/A</v>
      </c>
      <c r="DN79" s="118" t="e">
        <f>VLOOKUP(DM79, DO$4:DP$74, 2)</f>
        <v>#N/A</v>
      </c>
      <c r="DS79" t="s">
        <v>99</v>
      </c>
      <c r="DT79" s="118" t="e">
        <f>VLOOKUP(90, DU$5:DV$74, 2)</f>
        <v>#N/A</v>
      </c>
      <c r="DU79" s="118" t="e">
        <f>VLOOKUP(DT79, DV$4:DW$74, 2)</f>
        <v>#N/A</v>
      </c>
      <c r="DZ79" t="s">
        <v>99</v>
      </c>
      <c r="EA79" s="118" t="e">
        <f>VLOOKUP(90, EB$5:EC$74, 2)</f>
        <v>#N/A</v>
      </c>
      <c r="EB79" s="118" t="e">
        <f>VLOOKUP(EA79, EC$4:ED$74, 2)</f>
        <v>#N/A</v>
      </c>
    </row>
    <row r="80" spans="1:135" x14ac:dyDescent="0.3">
      <c r="CZ80" s="118"/>
      <c r="DA80" s="118"/>
    </row>
    <row r="81" spans="1:111" x14ac:dyDescent="0.3">
      <c r="A81" s="2" t="s">
        <v>105</v>
      </c>
      <c r="B81" s="67" t="s">
        <v>86</v>
      </c>
      <c r="C81" s="2" t="s">
        <v>59</v>
      </c>
      <c r="H81" s="1"/>
      <c r="AI81" s="2" t="s">
        <v>106</v>
      </c>
      <c r="AJ81" s="67" t="s">
        <v>86</v>
      </c>
      <c r="AK81" s="2" t="s">
        <v>59</v>
      </c>
      <c r="AO81" s="1"/>
      <c r="AP81" s="1"/>
      <c r="AQ81" s="1"/>
      <c r="BQ81" s="2" t="s">
        <v>107</v>
      </c>
      <c r="BR81" s="67" t="s">
        <v>86</v>
      </c>
      <c r="BS81" s="2" t="s">
        <v>59</v>
      </c>
      <c r="BW81" s="1"/>
      <c r="BX81" s="1"/>
      <c r="BY81" s="1"/>
      <c r="CY81" s="2" t="s">
        <v>108</v>
      </c>
      <c r="CZ81" s="67" t="s">
        <v>86</v>
      </c>
      <c r="DA81" s="2" t="s">
        <v>59</v>
      </c>
      <c r="DE81" s="1"/>
      <c r="DF81" s="1"/>
      <c r="DG81" s="1"/>
    </row>
    <row r="82" spans="1:111" x14ac:dyDescent="0.3">
      <c r="A82" t="s">
        <v>98</v>
      </c>
      <c r="B82">
        <f>IF(Settings!$M$5=1, 'Graph-outputs'!V77, 'Graph-outputs'!AC77)</f>
        <v>4315.9816234296195</v>
      </c>
      <c r="C82">
        <f>IF(Settings!$M$5=1, 'Graph-outputs'!W77, 'Graph-outputs'!AD77)</f>
        <v>20</v>
      </c>
      <c r="AI82" t="s">
        <v>98</v>
      </c>
      <c r="AJ82">
        <f>IF(Settings!$M$5=1, 'Graph-outputs'!BD77, 'Graph-outputs'!BK77)</f>
        <v>2863.8028755366022</v>
      </c>
      <c r="AK82">
        <f>IF(Settings!$M$5=1, 'Graph-outputs'!BE77, 'Graph-outputs'!BL77)</f>
        <v>5</v>
      </c>
      <c r="AO82" s="1"/>
      <c r="AP82" s="1"/>
      <c r="AQ82" s="1"/>
      <c r="BQ82" t="s">
        <v>98</v>
      </c>
      <c r="BR82" t="e">
        <f>IF(Settings!$M$5=1, 'Graph-outputs'!CL77, 'Graph-outputs'!CS77)</f>
        <v>#N/A</v>
      </c>
      <c r="BS82" t="e">
        <f>IF(Settings!$M$5=1, 'Graph-outputs'!CM77, 'Graph-outputs'!CT77)</f>
        <v>#N/A</v>
      </c>
      <c r="CY82" t="s">
        <v>98</v>
      </c>
      <c r="CZ82" s="118" t="e">
        <f>IF(Settings!$M$5=1, 'Graph-outputs'!DT77, 'Graph-outputs'!EA77)</f>
        <v>#N/A</v>
      </c>
      <c r="DA82" s="118" t="e">
        <f>IF(Settings!$M$5=1, 'Graph-outputs'!DU77, 'Graph-outputs'!EB77)</f>
        <v>#N/A</v>
      </c>
    </row>
    <row r="83" spans="1:111" x14ac:dyDescent="0.3">
      <c r="A83" t="s">
        <v>101</v>
      </c>
      <c r="B83">
        <f>IF(Settings!$M$5=1, 'Graph-outputs'!V78, 'Graph-outputs'!AC78)</f>
        <v>7381.0830550293122</v>
      </c>
      <c r="C83">
        <f>IF(Settings!$M$5=1, 'Graph-outputs'!W78, 'Graph-outputs'!AD78)</f>
        <v>23</v>
      </c>
      <c r="AI83" t="s">
        <v>101</v>
      </c>
      <c r="AJ83">
        <f>IF(Settings!$M$5=1, 'Graph-outputs'!BD78, 'Graph-outputs'!BK78)</f>
        <v>5102.4151442076336</v>
      </c>
      <c r="AK83">
        <f>IF(Settings!$M$5=1, 'Graph-outputs'!BE78, 'Graph-outputs'!BL78)</f>
        <v>12</v>
      </c>
      <c r="BQ83" t="s">
        <v>101</v>
      </c>
      <c r="BR83" t="e">
        <f>IF(Settings!$M$5=1, 'Graph-outputs'!CL78, 'Graph-outputs'!CS78)</f>
        <v>#N/A</v>
      </c>
      <c r="BS83" t="e">
        <f>IF(Settings!$M$5=1, 'Graph-outputs'!CM78, 'Graph-outputs'!CT78)</f>
        <v>#N/A</v>
      </c>
      <c r="CY83" t="s">
        <v>101</v>
      </c>
      <c r="CZ83" s="118" t="e">
        <f>IF(Settings!$M$5=1, 'Graph-outputs'!DT78, 'Graph-outputs'!EA78)</f>
        <v>#N/A</v>
      </c>
      <c r="DA83" s="118" t="e">
        <f>IF(Settings!$M$5=1, 'Graph-outputs'!DU78, 'Graph-outputs'!EB78)</f>
        <v>#N/A</v>
      </c>
    </row>
    <row r="84" spans="1:111" x14ac:dyDescent="0.3">
      <c r="A84" t="s">
        <v>99</v>
      </c>
      <c r="B84">
        <f>IF(Settings!$M$5=1, 'Graph-outputs'!V79, 'Graph-outputs'!AC79)</f>
        <v>14693.734367844518</v>
      </c>
      <c r="C84">
        <f>IF(Settings!$M$5=1, 'Graph-outputs'!W79, 'Graph-outputs'!AD79)</f>
        <v>28</v>
      </c>
      <c r="AI84" t="s">
        <v>99</v>
      </c>
      <c r="AJ84">
        <f>IF(Settings!$M$5=1, 'Graph-outputs'!BD79, 'Graph-outputs'!BK79)</f>
        <v>9988.3503022552995</v>
      </c>
      <c r="AK84">
        <f>IF(Settings!$M$5=1, 'Graph-outputs'!BE79, 'Graph-outputs'!BL79)</f>
        <v>21</v>
      </c>
      <c r="BQ84" t="s">
        <v>99</v>
      </c>
      <c r="BR84">
        <f>IF(Settings!$M$5=1, 'Graph-outputs'!CL79, 'Graph-outputs'!CS79)</f>
        <v>10038.70641774967</v>
      </c>
      <c r="BS84">
        <f>IF(Settings!$M$5=1, 'Graph-outputs'!CM79, 'Graph-outputs'!CT79)</f>
        <v>13</v>
      </c>
      <c r="CY84" t="s">
        <v>99</v>
      </c>
      <c r="CZ84" s="118" t="e">
        <f>IF(Settings!$M$5=1, 'Graph-outputs'!DT79, 'Graph-outputs'!EA79)</f>
        <v>#N/A</v>
      </c>
      <c r="DA84" s="118" t="e">
        <f>IF(Settings!$M$5=1, 'Graph-outputs'!DU79, 'Graph-outputs'!EB79)</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ROS - VP</vt:lpstr>
      <vt:lpstr>Intensity - Intensité</vt:lpstr>
      <vt:lpstr>FMC Tool - Outil HF</vt:lpstr>
      <vt:lpstr>Settings</vt:lpstr>
      <vt:lpstr>Calcs-control1</vt:lpstr>
      <vt:lpstr>Calcs-control2</vt:lpstr>
      <vt:lpstr>Calcs-control3</vt:lpstr>
      <vt:lpstr>Calcs-control4</vt:lpstr>
      <vt:lpstr>Graph-outputs</vt:lpstr>
      <vt:lpstr>Notes</vt:lpstr>
      <vt:lpstr>About - Apropos</vt:lpstr>
      <vt:lpstr>Terms - Titres</vt:lpstr>
      <vt:lpstr>'Calcs-control1'!ISI</vt:lpstr>
      <vt:lpstr>'Calcs-control2'!ISI</vt:lpstr>
      <vt:lpstr>'Calcs-control3'!ISI</vt:lpstr>
      <vt:lpstr>'Calcs-control4'!ISI</vt:lpstr>
      <vt:lpstr>'About - Apropos'!Print_Area</vt:lpstr>
      <vt:lpstr>'Intensity - Intensité'!Print_Area</vt:lpstr>
      <vt:lpstr>Notes!Print_Area</vt:lpstr>
      <vt:lpstr>'ROS - VP'!Print_Area</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dperraki</dc:creator>
  <cp:lastModifiedBy>Perrakis, Daniel</cp:lastModifiedBy>
  <cp:lastPrinted>2011-03-01T18:19:51Z</cp:lastPrinted>
  <dcterms:created xsi:type="dcterms:W3CDTF">2010-09-22T17:53:04Z</dcterms:created>
  <dcterms:modified xsi:type="dcterms:W3CDTF">2021-11-09T22:24:29Z</dcterms:modified>
</cp:coreProperties>
</file>